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externalLinks/externalLink297.xml" ContentType="application/vnd.openxmlformats-officedocument.spreadsheetml.externalLink+xml"/>
  <Override PartName="/xl/externalLinks/externalLink298.xml" ContentType="application/vnd.openxmlformats-officedocument.spreadsheetml.externalLink+xml"/>
  <Override PartName="/xl/externalLinks/externalLink299.xml" ContentType="application/vnd.openxmlformats-officedocument.spreadsheetml.externalLink+xml"/>
  <Override PartName="/xl/externalLinks/externalLink300.xml" ContentType="application/vnd.openxmlformats-officedocument.spreadsheetml.externalLink+xml"/>
  <Override PartName="/xl/externalLinks/externalLink301.xml" ContentType="application/vnd.openxmlformats-officedocument.spreadsheetml.externalLink+xml"/>
  <Override PartName="/xl/externalLinks/externalLink302.xml" ContentType="application/vnd.openxmlformats-officedocument.spreadsheetml.externalLink+xml"/>
  <Override PartName="/xl/externalLinks/externalLink303.xml" ContentType="application/vnd.openxmlformats-officedocument.spreadsheetml.externalLink+xml"/>
  <Override PartName="/xl/externalLinks/externalLink304.xml" ContentType="application/vnd.openxmlformats-officedocument.spreadsheetml.externalLink+xml"/>
  <Override PartName="/xl/externalLinks/externalLink305.xml" ContentType="application/vnd.openxmlformats-officedocument.spreadsheetml.externalLink+xml"/>
  <Override PartName="/xl/externalLinks/externalLink306.xml" ContentType="application/vnd.openxmlformats-officedocument.spreadsheetml.externalLink+xml"/>
  <Override PartName="/xl/externalLinks/externalLink307.xml" ContentType="application/vnd.openxmlformats-officedocument.spreadsheetml.externalLink+xml"/>
  <Override PartName="/xl/externalLinks/externalLink308.xml" ContentType="application/vnd.openxmlformats-officedocument.spreadsheetml.externalLink+xml"/>
  <Override PartName="/xl/externalLinks/externalLink309.xml" ContentType="application/vnd.openxmlformats-officedocument.spreadsheetml.externalLink+xml"/>
  <Override PartName="/xl/externalLinks/externalLink310.xml" ContentType="application/vnd.openxmlformats-officedocument.spreadsheetml.externalLink+xml"/>
  <Override PartName="/xl/externalLinks/externalLink311.xml" ContentType="application/vnd.openxmlformats-officedocument.spreadsheetml.externalLink+xml"/>
  <Override PartName="/xl/externalLinks/externalLink312.xml" ContentType="application/vnd.openxmlformats-officedocument.spreadsheetml.externalLink+xml"/>
  <Override PartName="/xl/externalLinks/externalLink313.xml" ContentType="application/vnd.openxmlformats-officedocument.spreadsheetml.externalLink+xml"/>
  <Override PartName="/xl/externalLinks/externalLink314.xml" ContentType="application/vnd.openxmlformats-officedocument.spreadsheetml.externalLink+xml"/>
  <Override PartName="/xl/externalLinks/externalLink315.xml" ContentType="application/vnd.openxmlformats-officedocument.spreadsheetml.externalLink+xml"/>
  <Override PartName="/xl/externalLinks/externalLink316.xml" ContentType="application/vnd.openxmlformats-officedocument.spreadsheetml.externalLink+xml"/>
  <Override PartName="/xl/externalLinks/externalLink317.xml" ContentType="application/vnd.openxmlformats-officedocument.spreadsheetml.externalLink+xml"/>
  <Override PartName="/xl/externalLinks/externalLink318.xml" ContentType="application/vnd.openxmlformats-officedocument.spreadsheetml.externalLink+xml"/>
  <Override PartName="/xl/externalLinks/externalLink319.xml" ContentType="application/vnd.openxmlformats-officedocument.spreadsheetml.externalLink+xml"/>
  <Override PartName="/xl/externalLinks/externalLink320.xml" ContentType="application/vnd.openxmlformats-officedocument.spreadsheetml.externalLink+xml"/>
  <Override PartName="/xl/externalLinks/externalLink321.xml" ContentType="application/vnd.openxmlformats-officedocument.spreadsheetml.externalLink+xml"/>
  <Override PartName="/xl/externalLinks/externalLink322.xml" ContentType="application/vnd.openxmlformats-officedocument.spreadsheetml.externalLink+xml"/>
  <Override PartName="/xl/externalLinks/externalLink323.xml" ContentType="application/vnd.openxmlformats-officedocument.spreadsheetml.externalLink+xml"/>
  <Override PartName="/xl/externalLinks/externalLink324.xml" ContentType="application/vnd.openxmlformats-officedocument.spreadsheetml.externalLink+xml"/>
  <Override PartName="/xl/externalLinks/externalLink325.xml" ContentType="application/vnd.openxmlformats-officedocument.spreadsheetml.externalLink+xml"/>
  <Override PartName="/xl/externalLinks/externalLink326.xml" ContentType="application/vnd.openxmlformats-officedocument.spreadsheetml.externalLink+xml"/>
  <Override PartName="/xl/externalLinks/externalLink327.xml" ContentType="application/vnd.openxmlformats-officedocument.spreadsheetml.externalLink+xml"/>
  <Override PartName="/xl/externalLinks/externalLink328.xml" ContentType="application/vnd.openxmlformats-officedocument.spreadsheetml.externalLink+xml"/>
  <Override PartName="/xl/externalLinks/externalLink329.xml" ContentType="application/vnd.openxmlformats-officedocument.spreadsheetml.externalLink+xml"/>
  <Override PartName="/xl/externalLinks/externalLink330.xml" ContentType="application/vnd.openxmlformats-officedocument.spreadsheetml.externalLink+xml"/>
  <Override PartName="/xl/externalLinks/externalLink331.xml" ContentType="application/vnd.openxmlformats-officedocument.spreadsheetml.externalLink+xml"/>
  <Override PartName="/xl/externalLinks/externalLink332.xml" ContentType="application/vnd.openxmlformats-officedocument.spreadsheetml.externalLink+xml"/>
  <Override PartName="/xl/externalLinks/externalLink333.xml" ContentType="application/vnd.openxmlformats-officedocument.spreadsheetml.externalLink+xml"/>
  <Override PartName="/xl/externalLinks/externalLink334.xml" ContentType="application/vnd.openxmlformats-officedocument.spreadsheetml.externalLink+xml"/>
  <Override PartName="/xl/externalLinks/externalLink335.xml" ContentType="application/vnd.openxmlformats-officedocument.spreadsheetml.externalLink+xml"/>
  <Override PartName="/xl/externalLinks/externalLink336.xml" ContentType="application/vnd.openxmlformats-officedocument.spreadsheetml.externalLink+xml"/>
  <Override PartName="/xl/externalLinks/externalLink33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ContentType="application/vnd.openxmlformats-officedocument.custom-properties+xml" PartName="/docProps/custom.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제주도청\Desktop\★2026 공사\178. 제주광역생활자원회수센터 위험사면 보수공사 전자 입찰 대행 요청\"/>
    </mc:Choice>
  </mc:AlternateContent>
  <xr:revisionPtr revIDLastSave="0" documentId="13_ncr:1_{4BD50D83-86E5-452C-8BA2-173025B64EE9}" xr6:coauthVersionLast="47" xr6:coauthVersionMax="47" xr10:uidLastSave="{00000000-0000-0000-0000-000000000000}"/>
  <bookViews>
    <workbookView xWindow="28680" yWindow="-120" windowWidth="29040" windowHeight="15720" tabRatio="759" firstSheet="3" activeTab="3" xr2:uid="{00000000-000D-0000-FFFF-FFFF00000000}"/>
  </bookViews>
  <sheets>
    <sheet name="심사결과" sheetId="38" state="hidden" r:id="rId1"/>
    <sheet name="표지(심사전)" sheetId="33" state="hidden" r:id="rId2"/>
    <sheet name="총공사비 집계" sheetId="61" state="hidden" r:id="rId3"/>
    <sheet name="표지" sheetId="39" r:id="rId4"/>
    <sheet name="원가계산서(심사전)" sheetId="34" state="hidden" r:id="rId5"/>
    <sheet name="원가계산서" sheetId="62" r:id="rId6"/>
    <sheet name="공사비 집계(심사전)" sheetId="35" state="hidden" r:id="rId7"/>
    <sheet name="공사비 집계" sheetId="41" r:id="rId8"/>
    <sheet name="토목-내역서(심사전)" sheetId="36" state="hidden" r:id="rId9"/>
    <sheet name="토목간지" sheetId="56" state="hidden" r:id="rId10"/>
    <sheet name="토목-내역서" sheetId="42"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 r:id="rId304"/>
    <externalReference r:id="rId305"/>
    <externalReference r:id="rId306"/>
    <externalReference r:id="rId307"/>
    <externalReference r:id="rId308"/>
    <externalReference r:id="rId309"/>
    <externalReference r:id="rId310"/>
    <externalReference r:id="rId311"/>
    <externalReference r:id="rId312"/>
    <externalReference r:id="rId313"/>
    <externalReference r:id="rId314"/>
    <externalReference r:id="rId315"/>
    <externalReference r:id="rId316"/>
    <externalReference r:id="rId317"/>
    <externalReference r:id="rId318"/>
    <externalReference r:id="rId319"/>
    <externalReference r:id="rId320"/>
    <externalReference r:id="rId321"/>
    <externalReference r:id="rId322"/>
    <externalReference r:id="rId323"/>
    <externalReference r:id="rId324"/>
    <externalReference r:id="rId325"/>
    <externalReference r:id="rId326"/>
    <externalReference r:id="rId327"/>
    <externalReference r:id="rId328"/>
    <externalReference r:id="rId329"/>
    <externalReference r:id="rId330"/>
    <externalReference r:id="rId331"/>
    <externalReference r:id="rId332"/>
    <externalReference r:id="rId333"/>
    <externalReference r:id="rId334"/>
    <externalReference r:id="rId335"/>
    <externalReference r:id="rId336"/>
    <externalReference r:id="rId337"/>
    <externalReference r:id="rId338"/>
    <externalReference r:id="rId339"/>
    <externalReference r:id="rId340"/>
    <externalReference r:id="rId341"/>
    <externalReference r:id="rId342"/>
    <externalReference r:id="rId343"/>
    <externalReference r:id="rId344"/>
    <externalReference r:id="rId345"/>
    <externalReference r:id="rId346"/>
    <externalReference r:id="rId347"/>
    <externalReference r:id="rId348"/>
  </externalReferences>
  <definedNames>
    <definedName name="_">"="</definedName>
    <definedName name="________________q33" hidden="1">{#N/A,#N/A,FALSE,"골재소요량";#N/A,#N/A,FALSE,"골재소요량"}</definedName>
    <definedName name="_______________P3" hidden="1">{#N/A,#N/A,FALSE,"배수1"}</definedName>
    <definedName name="_______________P4" hidden="1">{#N/A,#N/A,FALSE,"혼합골재"}</definedName>
    <definedName name="_______________P5" hidden="1">{#N/A,#N/A,FALSE,"배수1"}</definedName>
    <definedName name="_______________P6" hidden="1">{#N/A,#N/A,FALSE,"2~8번"}</definedName>
    <definedName name="_______________q33" hidden="1">{#N/A,#N/A,FALSE,"골재소요량";#N/A,#N/A,FALSE,"골재소요량"}</definedName>
    <definedName name="_______________S3" hidden="1">{#N/A,#N/A,FALSE,"포장2"}</definedName>
    <definedName name="______________q33" hidden="1">{#N/A,#N/A,FALSE,"골재소요량";#N/A,#N/A,FALSE,"골재소요량"}</definedName>
    <definedName name="_____________P3">{#N/A,#N/A,FALSE,"배수1"}</definedName>
    <definedName name="_____________P4">{#N/A,#N/A,FALSE,"혼합골재"}</definedName>
    <definedName name="_____________P5">{#N/A,#N/A,FALSE,"배수1"}</definedName>
    <definedName name="_____________P6">{#N/A,#N/A,FALSE,"2~8번"}</definedName>
    <definedName name="_____________q33" hidden="1">{#N/A,#N/A,FALSE,"골재소요량";#N/A,#N/A,FALSE,"골재소요량"}</definedName>
    <definedName name="_____________S3">{#N/A,#N/A,FALSE,"포장2"}</definedName>
    <definedName name="____________q33" hidden="1">{#N/A,#N/A,FALSE,"골재소요량";#N/A,#N/A,FALSE,"골재소요량"}</definedName>
    <definedName name="___________q33" hidden="1">{#N/A,#N/A,FALSE,"골재소요량";#N/A,#N/A,FALSE,"골재소요량"}</definedName>
    <definedName name="__________B2">'[1]날개벽(시점좌측)'!$K$55</definedName>
    <definedName name="__________q33" hidden="1">{#N/A,#N/A,FALSE,"골재소요량";#N/A,#N/A,FALSE,"골재소요량"}</definedName>
    <definedName name="_________B2">'[1]날개벽(시점좌측)'!$K$55</definedName>
    <definedName name="_________P3">{#N/A,#N/A,FALSE,"배수1"}</definedName>
    <definedName name="_________P4">{#N/A,#N/A,FALSE,"혼합골재"}</definedName>
    <definedName name="_________P5">{#N/A,#N/A,FALSE,"배수1"}</definedName>
    <definedName name="_________P6">{#N/A,#N/A,FALSE,"2~8번"}</definedName>
    <definedName name="_________q33" hidden="1">{#N/A,#N/A,FALSE,"골재소요량";#N/A,#N/A,FALSE,"골재소요량"}</definedName>
    <definedName name="_________S3">{#N/A,#N/A,FALSE,"포장2"}</definedName>
    <definedName name="________q33" hidden="1">{#N/A,#N/A,FALSE,"골재소요량";#N/A,#N/A,FALSE,"골재소요량"}</definedName>
    <definedName name="_______P3">{#N/A,#N/A,FALSE,"배수1"}</definedName>
    <definedName name="_______P4">{#N/A,#N/A,FALSE,"혼합골재"}</definedName>
    <definedName name="_______P5">{#N/A,#N/A,FALSE,"배수1"}</definedName>
    <definedName name="_______P6">{#N/A,#N/A,FALSE,"2~8번"}</definedName>
    <definedName name="_______p7" localSheetId="2">[0]!BlankMacro1</definedName>
    <definedName name="_______p7">[0]!BlankMacro1</definedName>
    <definedName name="_______P77" localSheetId="2">[0]!BlankMacro1</definedName>
    <definedName name="_______P77">[0]!BlankMacro1</definedName>
    <definedName name="_______q33" hidden="1">{#N/A,#N/A,FALSE,"골재소요량";#N/A,#N/A,FALSE,"골재소요량"}</definedName>
    <definedName name="_______S3">{#N/A,#N/A,FALSE,"포장2"}</definedName>
    <definedName name="______B2">'[1]날개벽(시점좌측)'!$K$55</definedName>
    <definedName name="______q33" hidden="1">{#N/A,#N/A,FALSE,"골재소요량";#N/A,#N/A,FALSE,"골재소요량"}</definedName>
    <definedName name="_____a11">[2]국공유지및사유지!$C$3</definedName>
    <definedName name="_____B2">'[1]날개벽(시점좌측)'!$K$55</definedName>
    <definedName name="_____P3">{#N/A,#N/A,FALSE,"배수1"}</definedName>
    <definedName name="_____P4">{#N/A,#N/A,FALSE,"혼합골재"}</definedName>
    <definedName name="_____P5">{#N/A,#N/A,FALSE,"배수1"}</definedName>
    <definedName name="_____P6">{#N/A,#N/A,FALSE,"2~8번"}</definedName>
    <definedName name="_____p7" localSheetId="2">[0]!BlankMacro1</definedName>
    <definedName name="_____p7">[0]!BlankMacro1</definedName>
    <definedName name="_____P77" localSheetId="2">[0]!BlankMacro1</definedName>
    <definedName name="_____P77">[0]!BlankMacro1</definedName>
    <definedName name="_____q33" hidden="1">{#N/A,#N/A,FALSE,"골재소요량";#N/A,#N/A,FALSE,"골재소요량"}</definedName>
    <definedName name="_____q45" hidden="1">{"'용역비'!$A$4:$C$8"}</definedName>
    <definedName name="_____S3">{#N/A,#N/A,FALSE,"포장2"}</definedName>
    <definedName name="_____tt1">"tt1"</definedName>
    <definedName name="____a11">[2]국공유지및사유지!$C$3</definedName>
    <definedName name="____B2">'[1]날개벽(시점좌측)'!$K$55</definedName>
    <definedName name="____q33" hidden="1">{#N/A,#N/A,FALSE,"골재소요량";#N/A,#N/A,FALSE,"골재소요량"}</definedName>
    <definedName name="____q45" hidden="1">{"'용역비'!$A$4:$C$8"}</definedName>
    <definedName name="____tt1">"tt1"</definedName>
    <definedName name="___a11">[2]국공유지및사유지!$C$3</definedName>
    <definedName name="___B2">'[3]날개벽(시점좌측)'!$K$55</definedName>
    <definedName name="___EE1" hidden="1">{#N/A,#N/A,FALSE,"단가표지"}</definedName>
    <definedName name="___P3" hidden="1">{#N/A,#N/A,FALSE,"배수1"}</definedName>
    <definedName name="___P4" hidden="1">{#N/A,#N/A,FALSE,"혼합골재"}</definedName>
    <definedName name="___P5" hidden="1">{#N/A,#N/A,FALSE,"배수1"}</definedName>
    <definedName name="___P6" hidden="1">{#N/A,#N/A,FALSE,"2~8번"}</definedName>
    <definedName name="___q33" hidden="1">{#N/A,#N/A,FALSE,"골재소요량";#N/A,#N/A,FALSE,"골재소요량"}</definedName>
    <definedName name="___q45" hidden="1">{"'용역비'!$A$4:$C$8"}</definedName>
    <definedName name="___S3" hidden="1">{#N/A,#N/A,FALSE,"포장2"}</definedName>
    <definedName name="___tt1">"tt1"</definedName>
    <definedName name="__123Graph_A" localSheetId="2" hidden="1">[4]DRUM!#REF!</definedName>
    <definedName name="__123Graph_A" hidden="1">[4]DRUM!#REF!</definedName>
    <definedName name="__123Graph_AA" hidden="1">[5]Sheet9!$S$50:$AV$50</definedName>
    <definedName name="__123Graph_AB" hidden="1">[5]Sheet9!$S$51:$AV$51</definedName>
    <definedName name="__123Graph_AC" hidden="1">[5]Sheet9!$S$47:$AV$47</definedName>
    <definedName name="__123Graph_AD" hidden="1">[5]Sheet9!$O$64:$O$131</definedName>
    <definedName name="__123Graph_AE" hidden="1">[5]Sheet9!$O$131:$O$201</definedName>
    <definedName name="__123Graph_AF" hidden="1">[5]Sheet9!$O$202:$O$271</definedName>
    <definedName name="__123Graph_AG" hidden="1">[5]Sheet9!$O$272:$O$341</definedName>
    <definedName name="__123Graph_A공광전력" localSheetId="2" hidden="1">#REF!</definedName>
    <definedName name="__123Graph_A공광전력" hidden="1">#REF!</definedName>
    <definedName name="__123Graph_B" localSheetId="2" hidden="1">[6]집계표!#REF!</definedName>
    <definedName name="__123Graph_B" hidden="1">[6]집계표!#REF!</definedName>
    <definedName name="__123Graph_B공광전력" localSheetId="2" hidden="1">#REF!</definedName>
    <definedName name="__123Graph_B공광전력" hidden="1">#REF!</definedName>
    <definedName name="__123Graph_C" hidden="1">'[7]1062-X방향 '!$A$61:$A$102</definedName>
    <definedName name="__123Graph_C공광전력" localSheetId="2" hidden="1">#REF!</definedName>
    <definedName name="__123Graph_C공광전력" hidden="1">#REF!</definedName>
    <definedName name="__123Graph_D" localSheetId="2" hidden="1">[4]DRUM!#REF!</definedName>
    <definedName name="__123Graph_D" hidden="1">[4]DRUM!#REF!</definedName>
    <definedName name="__123Graph_F" localSheetId="2" hidden="1">[6]집계표!#REF!</definedName>
    <definedName name="__123Graph_F" hidden="1">[6]집계표!#REF!</definedName>
    <definedName name="__123Graph_X" localSheetId="2" hidden="1">[6]집계표!#REF!</definedName>
    <definedName name="__123Graph_X" hidden="1">[6]집계표!#REF!</definedName>
    <definedName name="__123Graph_XA" hidden="1">[5]Sheet9!$S$48:$AV$48</definedName>
    <definedName name="__123Graph_XB" hidden="1">[5]Sheet9!$S$48:$AV$48</definedName>
    <definedName name="__123Graph_XC" hidden="1">[5]Sheet9!$S$48:$AV$48</definedName>
    <definedName name="__123Graph_XD" hidden="1">[5]Sheet9!$N$64:$N$131</definedName>
    <definedName name="__123Graph_XE" hidden="1">[5]Sheet9!$N$131:$N$201</definedName>
    <definedName name="__123Graph_XF" hidden="1">[5]Sheet9!$N$202:$N$271</definedName>
    <definedName name="__123Graph_XG" hidden="1">[5]Sheet9!$N$272:$N$341</definedName>
    <definedName name="__123Graph_X공광전력" localSheetId="2" hidden="1">#REF!</definedName>
    <definedName name="__123Graph_X공광전력" hidden="1">#REF!</definedName>
    <definedName name="__2_0_S" localSheetId="2" hidden="1">'[8]6PILE  (돌출)'!#REF!</definedName>
    <definedName name="__2_0_S" hidden="1">'[8]6PILE  (돌출)'!#REF!</definedName>
    <definedName name="__6_0_0_F" localSheetId="2" hidden="1">#REF!</definedName>
    <definedName name="__6_0_0_F" hidden="1">#REF!</definedName>
    <definedName name="__a1">'[9]1호맨홀토공'!$R$12</definedName>
    <definedName name="__a11">[2]국공유지및사유지!$C$3</definedName>
    <definedName name="__B2">'[3]날개벽(시점좌측)'!$K$55</definedName>
    <definedName name="__DemandLoad">TRUE</definedName>
    <definedName name="__EE1" hidden="1">{#N/A,#N/A,FALSE,"단가표지"}</definedName>
    <definedName name="__FAB4" localSheetId="2" hidden="1">'[10]F4-F7'!#REF!</definedName>
    <definedName name="__FAB4" hidden="1">'[10]F4-F7'!#REF!</definedName>
    <definedName name="__IntlFixup" hidden="1">TRUE</definedName>
    <definedName name="__JHY1" localSheetId="2">[11]!__JHY1</definedName>
    <definedName name="__JHY1">[11]!__JHY1</definedName>
    <definedName name="__JHY2" localSheetId="2">[11]!__JHY2</definedName>
    <definedName name="__JHY2">[11]!__JHY2</definedName>
    <definedName name="__KHM111" hidden="1">{#N/A,#N/A,FALSE,"제목"}</definedName>
    <definedName name="__KHM888" hidden="1">{#N/A,#N/A,FALSE,"제목"}</definedName>
    <definedName name="__LKS1" localSheetId="2">[11]!__LKS1</definedName>
    <definedName name="__LKS1">[11]!__LKS1</definedName>
    <definedName name="__LKS2" localSheetId="2">[11]!__LKS2</definedName>
    <definedName name="__LKS2">[11]!__LKS2</definedName>
    <definedName name="__P3" hidden="1">{#N/A,#N/A,FALSE,"배수1"}</definedName>
    <definedName name="__P4" hidden="1">{#N/A,#N/A,FALSE,"혼합골재"}</definedName>
    <definedName name="__P5" hidden="1">{#N/A,#N/A,FALSE,"배수1"}</definedName>
    <definedName name="__P6" hidden="1">{#N/A,#N/A,FALSE,"2~8번"}</definedName>
    <definedName name="__q33" hidden="1">{#N/A,#N/A,FALSE,"골재소요량";#N/A,#N/A,FALSE,"골재소요량"}</definedName>
    <definedName name="__q45" hidden="1">{"'용역비'!$A$4:$C$8"}</definedName>
    <definedName name="__S3" hidden="1">{#N/A,#N/A,FALSE,"포장2"}</definedName>
    <definedName name="__tt1">"tt1"</definedName>
    <definedName name="__WRM2" hidden="1">{#N/A,#N/A,FALSE,"부대2"}</definedName>
    <definedName name="_1__123Graph_AMOB_01" localSheetId="2" hidden="1">#REF!</definedName>
    <definedName name="_1__123Graph_AMOB_01" hidden="1">#REF!</definedName>
    <definedName name="_1_0_S" localSheetId="2" hidden="1">'[8]6PILE  (돌출)'!#REF!</definedName>
    <definedName name="_1_0_S" hidden="1">'[8]6PILE  (돌출)'!#REF!</definedName>
    <definedName name="_10__123Graph_FMOB_02" localSheetId="2" hidden="1">#REF!</definedName>
    <definedName name="_10__123Graph_FMOB_02" hidden="1">#REF!</definedName>
    <definedName name="_10q45_" hidden="1">{"'용역비'!$A$4:$C$8"}</definedName>
    <definedName name="_11__123Graph_LBL_AMOB_01" localSheetId="2" hidden="1">#REF!</definedName>
    <definedName name="_11__123Graph_LBL_AMOB_01" hidden="1">#REF!</definedName>
    <definedName name="_11q45_" hidden="1">{"'용역비'!$A$4:$C$8"}</definedName>
    <definedName name="_12__123Graph_LBL_AMOB_02" localSheetId="2" hidden="1">#REF!</definedName>
    <definedName name="_12__123Graph_LBL_AMOB_02" hidden="1">#REF!</definedName>
    <definedName name="_13">0.995</definedName>
    <definedName name="_13__123Graph_LBL_BMOB_01" localSheetId="2" hidden="1">#REF!</definedName>
    <definedName name="_13__123Graph_LBL_BMOB_01" hidden="1">#REF!</definedName>
    <definedName name="_14__123Graph_LBL_BMOB_02" localSheetId="2" hidden="1">#REF!</definedName>
    <definedName name="_14__123Graph_LBL_BMOB_02" hidden="1">#REF!</definedName>
    <definedName name="_14q45_" hidden="1">{"'용역비'!$A$4:$C$8"}</definedName>
    <definedName name="_15__123Graph_LBL_CMOB_01" localSheetId="2" hidden="1">#REF!</definedName>
    <definedName name="_15__123Graph_LBL_CMOB_01" hidden="1">#REF!</definedName>
    <definedName name="_15A">[12]내역서!$D$3:$D$10</definedName>
    <definedName name="_16">1.56</definedName>
    <definedName name="_16__123Graph_LBL_CMOB_02" localSheetId="2" hidden="1">#REF!</definedName>
    <definedName name="_16__123Graph_LBL_CMOB_02" hidden="1">#REF!</definedName>
    <definedName name="_17__123Graph_LBL_DMOB_01" localSheetId="2" hidden="1">#REF!</definedName>
    <definedName name="_17__123Graph_LBL_DMOB_01" hidden="1">#REF!</definedName>
    <definedName name="_17q45_" hidden="1">{"'용역비'!$A$4:$C$8"}</definedName>
    <definedName name="_18__123Graph_LBL_DMOB_02" localSheetId="2" hidden="1">#REF!</definedName>
    <definedName name="_18__123Graph_LBL_DMOB_02" hidden="1">#REF!</definedName>
    <definedName name="_18q45_" hidden="1">{"'용역비'!$A$4:$C$8"}</definedName>
    <definedName name="_19">2.25</definedName>
    <definedName name="_19__123Graph_LBL_EMOB_02" localSheetId="2" hidden="1">#REF!</definedName>
    <definedName name="_19__123Graph_LBL_EMOB_02" hidden="1">#REF!</definedName>
    <definedName name="_1F" localSheetId="2" hidden="1">#REF!</definedName>
    <definedName name="_1F" hidden="1">#REF!</definedName>
    <definedName name="_1q33_" hidden="1">{#N/A,#N/A,FALSE,"골재소요량";#N/A,#N/A,FALSE,"골재소요량"}</definedName>
    <definedName name="_1S" localSheetId="2" hidden="1">'[8]6PILE  (돌출)'!#REF!</definedName>
    <definedName name="_1S" hidden="1">'[8]6PILE  (돌출)'!#REF!</definedName>
    <definedName name="_2__123Graph_AMOB_02" localSheetId="2" hidden="1">#REF!</definedName>
    <definedName name="_2__123Graph_AMOB_02" hidden="1">#REF!</definedName>
    <definedName name="_2_0_S" localSheetId="2" hidden="1">'[8]6PILE  (돌출)'!#REF!</definedName>
    <definedName name="_2_0_S" hidden="1">'[8]6PILE  (돌출)'!#REF!</definedName>
    <definedName name="_20__123Graph_LBL_FMOB_02" localSheetId="2" hidden="1">#REF!</definedName>
    <definedName name="_20__123Graph_LBL_FMOB_02" hidden="1">#REF!</definedName>
    <definedName name="_20P3_" hidden="1">{#N/A,#N/A,FALSE,"배수1"}</definedName>
    <definedName name="_21__123Graph_XMOB_01" localSheetId="2" hidden="1">#REF!</definedName>
    <definedName name="_21__123Graph_XMOB_01" hidden="1">#REF!</definedName>
    <definedName name="_21P4_" hidden="1">{#N/A,#N/A,FALSE,"혼합골재"}</definedName>
    <definedName name="_22">3.04</definedName>
    <definedName name="_22__123Graph_XMOB_02" localSheetId="2" hidden="1">#REF!</definedName>
    <definedName name="_22__123Graph_XMOB_02" hidden="1">#REF!</definedName>
    <definedName name="_22P5_" hidden="1">{#N/A,#N/A,FALSE,"배수1"}</definedName>
    <definedName name="_23P6_" hidden="1">{#N/A,#N/A,FALSE,"2~8번"}</definedName>
    <definedName name="_24S3_" hidden="1">{#N/A,#N/A,FALSE,"포장2"}</definedName>
    <definedName name="_25">3.98</definedName>
    <definedName name="_25¤§¤_¤¡" hidden="1">{#N/A,#N/A,FALSE,"Sheet1"}</definedName>
    <definedName name="_257a11_">[2]국공유지및사유지!$C$3</definedName>
    <definedName name="_25초재적">439.69</definedName>
    <definedName name="_267B2_">'[1]날개벽(시점좌측)'!$K$55</definedName>
    <definedName name="_284_q45" hidden="1">{"'용역비'!$A$4:$C$8"}</definedName>
    <definedName name="_28wrn.Ã¶°ñÁý°èÇ_._.5Ä­." hidden="1">{#N/A,#N/A,FALSE,"Sheet1"}</definedName>
    <definedName name="_29">5.04</definedName>
    <definedName name="_295P3_">{#N/A,#N/A,FALSE,"배수1"}</definedName>
    <definedName name="_299P4_">{#N/A,#N/A,FALSE,"혼합골재"}</definedName>
    <definedName name="_2F" localSheetId="2" hidden="1">#REF!</definedName>
    <definedName name="_2F" hidden="1">#REF!</definedName>
    <definedName name="_2q33_" hidden="1">{#N/A,#N/A,FALSE,"골재소요량";#N/A,#N/A,FALSE,"골재소요량"}</definedName>
    <definedName name="_3__123Graph_BMOB_01" localSheetId="2" hidden="1">#REF!</definedName>
    <definedName name="_3__123Graph_BMOB_01" hidden="1">#REF!</definedName>
    <definedName name="_3_0_0_F" localSheetId="2" hidden="1">#REF!</definedName>
    <definedName name="_3_0_0_F" hidden="1">#REF!</definedName>
    <definedName name="_303P5_">{#N/A,#N/A,FALSE,"배수1"}</definedName>
    <definedName name="_307P6_">{#N/A,#N/A,FALSE,"2~8번"}</definedName>
    <definedName name="_311S3_">{#N/A,#N/A,FALSE,"포장2"}</definedName>
    <definedName name="_32">6.28</definedName>
    <definedName name="_326P3_">{#N/A,#N/A,FALSE,"배수1"}</definedName>
    <definedName name="_338P4_">{#N/A,#N/A,FALSE,"혼합골재"}</definedName>
    <definedName name="_34q33_" hidden="1">{#N/A,#N/A,FALSE,"골재소요량";#N/A,#N/A,FALSE,"골재소요량"}</definedName>
    <definedName name="_35">7.51</definedName>
    <definedName name="_350P5_">{#N/A,#N/A,FALSE,"배수1"}</definedName>
    <definedName name="_362P6_">{#N/A,#N/A,FALSE,"2~8번"}</definedName>
    <definedName name="_36q33_" hidden="1">{#N/A,#N/A,FALSE,"골재소요량";#N/A,#N/A,FALSE,"골재소요량"}</definedName>
    <definedName name="_374p7_" localSheetId="2">[0]!BlankMacro1</definedName>
    <definedName name="_374p7_">[0]!BlankMacro1</definedName>
    <definedName name="_386P77_" localSheetId="2">[0]!BlankMacro1</definedName>
    <definedName name="_386P77_">[0]!BlankMacro1</definedName>
    <definedName name="_398S3_">{#N/A,#N/A,FALSE,"포장2"}</definedName>
    <definedName name="_3F" localSheetId="2" hidden="1">#REF!</definedName>
    <definedName name="_3F" hidden="1">#REF!</definedName>
    <definedName name="_4__123Graph_BMOB_02" localSheetId="2" hidden="1">#REF!</definedName>
    <definedName name="_4__123Graph_BMOB_02" hidden="1">#REF!</definedName>
    <definedName name="_41q33_" hidden="1">{#N/A,#N/A,FALSE,"골재소요량";#N/A,#N/A,FALSE,"골재소요량"}</definedName>
    <definedName name="_46EE1_" hidden="1">{#N/A,#N/A,FALSE,"단가표지"}</definedName>
    <definedName name="_4F" localSheetId="2" hidden="1">#REF!</definedName>
    <definedName name="_4F" hidden="1">#REF!</definedName>
    <definedName name="_4초재적">123.79</definedName>
    <definedName name="_5__123Graph_CMOB_01" localSheetId="2" hidden="1">#REF!</definedName>
    <definedName name="_5__123Graph_CMOB_01" hidden="1">#REF!</definedName>
    <definedName name="_5F" localSheetId="2" hidden="1">#REF!</definedName>
    <definedName name="_5F" hidden="1">#REF!</definedName>
    <definedName name="_5h501재적">78.73</definedName>
    <definedName name="_5q33_" hidden="1">{#N/A,#N/A,FALSE,"골재소요량";#N/A,#N/A,FALSE,"골재소요량"}</definedName>
    <definedName name="_6__123Graph_CMOB_02" localSheetId="2" hidden="1">#REF!</definedName>
    <definedName name="_6__123Graph_CMOB_02" hidden="1">#REF!</definedName>
    <definedName name="_6_0_0_F" localSheetId="2" hidden="1">#REF!</definedName>
    <definedName name="_6_0_0_F" hidden="1">#REF!</definedName>
    <definedName name="_62q33_" hidden="1">{#N/A,#N/A,FALSE,"골재소요량";#N/A,#N/A,FALSE,"골재소요량"}</definedName>
    <definedName name="_6q33_" hidden="1">{#N/A,#N/A,FALSE,"골재소요량";#N/A,#N/A,FALSE,"골재소요량"}</definedName>
    <definedName name="_6S" localSheetId="2" hidden="1">#REF!</definedName>
    <definedName name="_6S" hidden="1">#REF!</definedName>
    <definedName name="_7__123Graph_DMOB_01" localSheetId="2" hidden="1">#REF!</definedName>
    <definedName name="_7__123Graph_DMOB_01" hidden="1">#REF!</definedName>
    <definedName name="_72s2_">{"4회기성(2).xls","건축외벽방수.XLS"}</definedName>
    <definedName name="_7S" localSheetId="2" hidden="1">#REF!</definedName>
    <definedName name="_7S" hidden="1">#REF!</definedName>
    <definedName name="_8__123Graph_DMOB_02" localSheetId="2" hidden="1">#REF!</definedName>
    <definedName name="_8__123Graph_DMOB_02" hidden="1">#REF!</definedName>
    <definedName name="_8q45_" hidden="1">{"'용역비'!$A$4:$C$8"}</definedName>
    <definedName name="_9__123Graph_EMOB_02" localSheetId="2" hidden="1">#REF!</definedName>
    <definedName name="_9__123Graph_EMOB_02" hidden="1">#REF!</definedName>
    <definedName name="_9q45_" hidden="1">{"'용역비'!$A$4:$C$8"}</definedName>
    <definedName name="_a1">'[9]1호맨홀토공'!$R$12</definedName>
    <definedName name="_a11">[2]국공유지및사유지!$C$3</definedName>
    <definedName name="_av1">'[13]공사비예산서(토목분)'!#REF!</definedName>
    <definedName name="_B2">'[14]단면 (2)'!$K$55</definedName>
    <definedName name="_B22">[15]일위대가!$A$1400:$IV$1413=[15]일위대가!$A$1400</definedName>
    <definedName name="_dist__bin" localSheetId="2" hidden="1">[16]조명시설!#REF!</definedName>
    <definedName name="_dist__bin" hidden="1">[16]조명시설!#REF!</definedName>
    <definedName name="_Dist_Bin" localSheetId="2" hidden="1">#REF!</definedName>
    <definedName name="_Dist_Bin" hidden="1">#REF!</definedName>
    <definedName name="_Dist_Values" localSheetId="2" hidden="1">#REF!</definedName>
    <definedName name="_Dist_Values" hidden="1">#REF!</definedName>
    <definedName name="_EE1" hidden="1">{#N/A,#N/A,FALSE,"단가표지"}</definedName>
    <definedName name="_FAB4" localSheetId="2" hidden="1">'[10]F4-F7'!#REF!</definedName>
    <definedName name="_FAB4" hidden="1">'[10]F4-F7'!#REF!</definedName>
    <definedName name="_Fill" localSheetId="0" hidden="1">#REF!</definedName>
    <definedName name="_Fill" localSheetId="2" hidden="1">#REF!</definedName>
    <definedName name="_Fill" hidden="1">#REF!</definedName>
    <definedName name="_FILL2" hidden="1">[17]날개벽수량표!#REF!</definedName>
    <definedName name="_xlnm._FilterDatabase" localSheetId="0" hidden="1">#REF!</definedName>
    <definedName name="_xlnm._FilterDatabase" localSheetId="2" hidden="1">#REF!</definedName>
    <definedName name="_xlnm._FilterDatabase" hidden="1">#REF!</definedName>
    <definedName name="_JHY1" localSheetId="2">[11]!_JHY1</definedName>
    <definedName name="_JHY1">[11]!_JHY1</definedName>
    <definedName name="_JHY2" localSheetId="2">[11]!_JHY2</definedName>
    <definedName name="_JHY2">[11]!_JHY2</definedName>
    <definedName name="_K02">[15]일위대가!$A$732:$IV$745=[15]일위대가!$A$732</definedName>
    <definedName name="_KD2" localSheetId="2" hidden="1">#REF!</definedName>
    <definedName name="_KD2" hidden="1">#REF!</definedName>
    <definedName name="_KD3" localSheetId="2" hidden="1">#REF!</definedName>
    <definedName name="_KD3" hidden="1">#REF!</definedName>
    <definedName name="_kdy2" localSheetId="0" hidden="1">#REF!</definedName>
    <definedName name="_kdy2" localSheetId="2" hidden="1">#REF!</definedName>
    <definedName name="_kdy2" hidden="1">#REF!</definedName>
    <definedName name="_Key1" localSheetId="0" hidden="1">#REF!</definedName>
    <definedName name="_Key1" localSheetId="2" hidden="1">#REF!</definedName>
    <definedName name="_Key1" hidden="1">#REF!</definedName>
    <definedName name="_key10" localSheetId="2" hidden="1">[18]주식!#REF!</definedName>
    <definedName name="_key10" hidden="1">[18]주식!#REF!</definedName>
    <definedName name="_Key11" localSheetId="2" hidden="1">#REF!</definedName>
    <definedName name="_Key11" hidden="1">#REF!</definedName>
    <definedName name="_Key2" localSheetId="0" hidden="1">[19]기성금내역서!#REF!</definedName>
    <definedName name="_Key2" localSheetId="2" hidden="1">#REF!</definedName>
    <definedName name="_Key2" hidden="1">#REF!</definedName>
    <definedName name="_Key3" localSheetId="2" hidden="1">#REF!</definedName>
    <definedName name="_Key3" hidden="1">#REF!</definedName>
    <definedName name="_kfkf" localSheetId="0" hidden="1">#REF!</definedName>
    <definedName name="_kfkf" localSheetId="2" hidden="1">#REF!</definedName>
    <definedName name="_kfkf" hidden="1">#REF!</definedName>
    <definedName name="_KHM111" hidden="1">{#N/A,#N/A,FALSE,"제목"}</definedName>
    <definedName name="_KHM888" hidden="1">{#N/A,#N/A,FALSE,"제목"}</definedName>
    <definedName name="_KK2" localSheetId="2" hidden="1">#REF!</definedName>
    <definedName name="_KK2" hidden="1">#REF!</definedName>
    <definedName name="_KK3" localSheetId="2" hidden="1">#REF!</definedName>
    <definedName name="_KK3" hidden="1">#REF!</definedName>
    <definedName name="_LKS1" localSheetId="2">[11]!_LKS1</definedName>
    <definedName name="_LKS1">[11]!_LKS1</definedName>
    <definedName name="_LKS2" localSheetId="2">[11]!_LKS2</definedName>
    <definedName name="_LKS2">[11]!_LKS2</definedName>
    <definedName name="_O03">[15]일위대가!$A$1516:$IV$1529=[15]일위대가!$A$1516</definedName>
    <definedName name="_Order1" hidden="1">255</definedName>
    <definedName name="_Order2" hidden="1">255</definedName>
    <definedName name="_P3" hidden="1">{#N/A,#N/A,FALSE,"배수1"}</definedName>
    <definedName name="_P4" hidden="1">{#N/A,#N/A,FALSE,"혼합골재"}</definedName>
    <definedName name="_P5" localSheetId="0" hidden="1">{#N/A,#N/A,FALSE,"배수1"}</definedName>
    <definedName name="_P5" localSheetId="3" hidden="1">{#N/A,#N/A,FALSE,"배수1"}</definedName>
    <definedName name="_P5" localSheetId="1" hidden="1">{#N/A,#N/A,FALSE,"배수1"}</definedName>
    <definedName name="_P5" hidden="1">{#N/A,#N/A,FALSE,"배수1"}</definedName>
    <definedName name="_P6" localSheetId="0" hidden="1">{#N/A,#N/A,FALSE,"2~8번"}</definedName>
    <definedName name="_P6" localSheetId="3" hidden="1">{#N/A,#N/A,FALSE,"2~8번"}</definedName>
    <definedName name="_P6" localSheetId="1" hidden="1">{#N/A,#N/A,FALSE,"2~8번"}</definedName>
    <definedName name="_P6" hidden="1">{#N/A,#N/A,FALSE,"2~8번"}</definedName>
    <definedName name="_p7" localSheetId="2">[0]!BlankMacro1</definedName>
    <definedName name="_p7">[0]!BlankMacro1</definedName>
    <definedName name="_P77" localSheetId="2">[0]!BlankMacro1</definedName>
    <definedName name="_P77">[0]!BlankMacro1</definedName>
    <definedName name="_Parse_Out" localSheetId="0" hidden="1">#REF!</definedName>
    <definedName name="_Parse_Out" localSheetId="2" hidden="1">#REF!</definedName>
    <definedName name="_Parse_Out" hidden="1">#REF!</definedName>
    <definedName name="_Q1">'[20]1. 설계조건 2.단면가정 3. 하중계산'!$I$89</definedName>
    <definedName name="_q33" hidden="1">{#N/A,#N/A,FALSE,"골재소요량";#N/A,#N/A,FALSE,"골재소요량"}</definedName>
    <definedName name="_q45" hidden="1">{"'용역비'!$A$4:$C$8"}</definedName>
    <definedName name="_Q5">'[20]1. 설계조건 2.단면가정 3. 하중계산'!$I$97</definedName>
    <definedName name="_QL">'[20]1. 설계조건 2.단면가정 3. 하중계산'!$G$99</definedName>
    <definedName name="_QQ1" hidden="1">{#N/A,#N/A,FALSE,"단가표지"}</definedName>
    <definedName name="_QW1" hidden="1">{#N/A,#N/A,FALSE,"단가표지"}</definedName>
    <definedName name="_Regression_Int">1</definedName>
    <definedName name="_Regression_Out" localSheetId="0" hidden="1">#REF!</definedName>
    <definedName name="_Regression_Out" localSheetId="2" hidden="1">#REF!</definedName>
    <definedName name="_Regression_Out" hidden="1">#REF!</definedName>
    <definedName name="_Regression_X" localSheetId="0" hidden="1">#REF!</definedName>
    <definedName name="_Regression_X" localSheetId="2" hidden="1">#REF!</definedName>
    <definedName name="_Regression_X" hidden="1">#REF!</definedName>
    <definedName name="_Regression_Y" localSheetId="0" hidden="1">#REF!</definedName>
    <definedName name="_Regression_Y" localSheetId="2" hidden="1">#REF!</definedName>
    <definedName name="_Regression_Y" hidden="1">#REF!</definedName>
    <definedName name="_S3" localSheetId="0" hidden="1">{#N/A,#N/A,FALSE,"포장2"}</definedName>
    <definedName name="_S3" localSheetId="3" hidden="1">{#N/A,#N/A,FALSE,"포장2"}</definedName>
    <definedName name="_S3" localSheetId="1" hidden="1">{#N/A,#N/A,FALSE,"포장2"}</definedName>
    <definedName name="_S3" hidden="1">{#N/A,#N/A,FALSE,"포장2"}</definedName>
    <definedName name="_Sort" localSheetId="0" hidden="1">[19]기성금내역서!#REF!</definedName>
    <definedName name="_Sort" localSheetId="2" hidden="1">#REF!</definedName>
    <definedName name="_Sort" hidden="1">#REF!</definedName>
    <definedName name="_SORT1" localSheetId="0" hidden="1">#REF!</definedName>
    <definedName name="_SORT1" localSheetId="2" hidden="1">#REF!</definedName>
    <definedName name="_SORT1" hidden="1">#REF!</definedName>
    <definedName name="_Table1_In1" localSheetId="2" hidden="1">#REF!</definedName>
    <definedName name="_Table1_In1" hidden="1">#REF!</definedName>
    <definedName name="_Table1_Out" localSheetId="2" hidden="1">#REF!</definedName>
    <definedName name="_Table1_Out" hidden="1">#REF!</definedName>
    <definedName name="_TT1">"tt1"</definedName>
    <definedName name="_woogi" localSheetId="0" hidden="1">#REF!</definedName>
    <definedName name="_woogi" localSheetId="2" hidden="1">#REF!</definedName>
    <definedName name="_woogi" hidden="1">#REF!</definedName>
    <definedName name="_woogi2" localSheetId="0" hidden="1">#REF!</definedName>
    <definedName name="_woogi2" localSheetId="2" hidden="1">#REF!</definedName>
    <definedName name="_woogi2" hidden="1">#REF!</definedName>
    <definedName name="_woogi24" localSheetId="0" hidden="1">#REF!</definedName>
    <definedName name="_woogi24" localSheetId="2" hidden="1">#REF!</definedName>
    <definedName name="_woogi24" hidden="1">#REF!</definedName>
    <definedName name="_woogi3" localSheetId="0" hidden="1">#REF!</definedName>
    <definedName name="_woogi3" localSheetId="2" hidden="1">#REF!</definedName>
    <definedName name="_woogi3" hidden="1">#REF!</definedName>
    <definedName name="_재ㅐ햐" localSheetId="0" hidden="1">#REF!</definedName>
    <definedName name="_재ㅐ햐" localSheetId="2" hidden="1">#REF!</definedName>
    <definedName name="_재ㅐ햐" hidden="1">#REF!</definedName>
    <definedName name="A">#REF!</definedName>
    <definedName name="A_HH" localSheetId="0">'[21]IMPEADENCE MAP 취수장'!#REF!,'[21]IMPEADENCE MAP 취수장'!#REF!,'[21]IMPEADENCE MAP 취수장'!#REF!,'[21]IMPEADENCE MAP 취수장'!#REF!,'[21]IMPEADENCE MAP 취수장'!$Q$19,'[21]IMPEADENCE MAP 취수장'!$R$19,'[21]IMPEADENCE MAP 취수장'!$S$19,'[21]IMPEADENCE MAP 취수장'!$T$19:$X$19,'[21]IMPEADENCE MAP 취수장'!$Z$19:$AA$19,'[21]IMPEADENCE MAP 취수장'!$AC$19</definedName>
    <definedName name="A_HH" localSheetId="2">'[21]IMPEADENCE MAP 취수장'!#REF!,'[21]IMPEADENCE MAP 취수장'!#REF!,'[21]IMPEADENCE MAP 취수장'!#REF!,'[21]IMPEADENCE MAP 취수장'!#REF!,'[21]IMPEADENCE MAP 취수장'!$Q$19,'[21]IMPEADENCE MAP 취수장'!$R$19,'[21]IMPEADENCE MAP 취수장'!$S$19,'[21]IMPEADENCE MAP 취수장'!$T$19:$X$19,'[21]IMPEADENCE MAP 취수장'!$Z$19:$AA$19,'[21]IMPEADENCE MAP 취수장'!$AC$19</definedName>
    <definedName name="A_HH">'[21]IMPEADENCE MAP 취수장'!#REF!,'[21]IMPEADENCE MAP 취수장'!#REF!,'[21]IMPEADENCE MAP 취수장'!#REF!,'[21]IMPEADENCE MAP 취수장'!#REF!,'[21]IMPEADENCE MAP 취수장'!$Q$19,'[21]IMPEADENCE MAP 취수장'!$R$19,'[21]IMPEADENCE MAP 취수장'!$S$19,'[21]IMPEADENCE MAP 취수장'!$T$19:$X$19,'[21]IMPEADENCE MAP 취수장'!$Z$19:$AA$19,'[21]IMPEADENCE MAP 취수장'!$AC$19</definedName>
    <definedName name="aa">'[22]토공(우물통,기타) '!$V$2:$AG$22</definedName>
    <definedName name="AAA" localSheetId="0">{#N/A,#N/A,FALSE,"골재소요량";#N/A,#N/A,FALSE,"골재소요량"}</definedName>
    <definedName name="AAA" localSheetId="3">{#N/A,#N/A,FALSE,"골재소요량";#N/A,#N/A,FALSE,"골재소요량"}</definedName>
    <definedName name="AAA" localSheetId="1">{#N/A,#N/A,FALSE,"골재소요량";#N/A,#N/A,FALSE,"골재소요량"}</definedName>
    <definedName name="AAA">{#N/A,#N/A,FALSE,"골재소요량";#N/A,#N/A,FALSE,"골재소요량"}</definedName>
    <definedName name="aaaa_1" hidden="1">{#N/A,#N/A,FALSE,"조골재"}</definedName>
    <definedName name="aaaaa" localSheetId="0" hidden="1">{#N/A,#N/A,FALSE,"조골재"}</definedName>
    <definedName name="aaaaa" localSheetId="3" hidden="1">{#N/A,#N/A,FALSE,"조골재"}</definedName>
    <definedName name="aaaaa" localSheetId="1" hidden="1">{#N/A,#N/A,FALSE,"조골재"}</definedName>
    <definedName name="aaaaa" hidden="1">{#N/A,#N/A,FALSE,"조골재"}</definedName>
    <definedName name="aaaaa_1" hidden="1">{#N/A,#N/A,FALSE,"조골재"}</definedName>
    <definedName name="aaaaaaaaaa" hidden="1">{#N/A,#N/A,FALSE,"운반시간"}</definedName>
    <definedName name="aaaaaaaaaa_1" hidden="1">{#N/A,#N/A,FALSE,"운반시간"}</definedName>
    <definedName name="aaaaaaaaaaaa" hidden="1">{#N/A,#N/A,FALSE,"전력간선"}</definedName>
    <definedName name="AAAAAAAAAAAAA">[0]!AAAAAAAAAAAAA</definedName>
    <definedName name="AAAAAAAAAAAAAAAAA" hidden="1">{#N/A,#N/A,FALSE,"배수2"}</definedName>
    <definedName name="AAAAAAAAAAAAAAAAAAAAAA">[0]!AAAAAAAAAAAAAAAAAAAAAA</definedName>
    <definedName name="AAAAAAAAAAAAAAAAAAAAAAAAAAAAAAAAA" hidden="1">{0}</definedName>
    <definedName name="aaaagg">'[23]ABUT수량-A1'!$T$25</definedName>
    <definedName name="ab">[24]표층포설및다짐!$O$28</definedName>
    <definedName name="abd" hidden="1">{#N/A,#N/A,FALSE,"골재소요량";#N/A,#N/A,FALSE,"골재소요량"}</definedName>
    <definedName name="ABS" hidden="1">{#N/A,#N/A,FALSE,"전력간선"}</definedName>
    <definedName name="ACB" localSheetId="2">#REF!,#REF!</definedName>
    <definedName name="ACB">#REF!,#REF!</definedName>
    <definedName name="Access_Button">"KT과금거리_지역좌표_970827_거리계산표_List"</definedName>
    <definedName name="Access_Button1" hidden="1">"물품목_2_제품테이블_List"</definedName>
    <definedName name="Access_Button2" hidden="1">"물품목_2_제품테이블_List"</definedName>
    <definedName name="Access_Button3" hidden="1">"카드발송_카드발송_List1"</definedName>
    <definedName name="Access_Button4" hidden="1">"업체현황_카드발송_List"</definedName>
    <definedName name="AccessDatabase" hidden="1">"D:\_genkou\excel97\sample\支店集計作業\本社合計2.mdb"</definedName>
    <definedName name="ACCLINK.XLS_Localization_Table_List" hidden="1">"$A$1:$B$11"</definedName>
    <definedName name="ACCLINK.XLS_Localization_Table_List1" hidden="1">"$A$13:$B$31"</definedName>
    <definedName name="ACCLINK.XLS_Localization_Table_List10" hidden="1">"$A$13:$B$33"</definedName>
    <definedName name="ACCLINK.XLS_Localization_Table_List11" hidden="1">"$A$13:$B$33"</definedName>
    <definedName name="ACCLINK.XLS_Localization_Table_List12" hidden="1">"$A$13:$B$33"</definedName>
    <definedName name="ACCLINK.XLS_Localization_Table_List13" hidden="1">"$A$13:$B$33"</definedName>
    <definedName name="ACCLINK.XLS_Localization_Table_List14" hidden="1">"$A$13:$B$33"</definedName>
    <definedName name="ACCLINK.XLS_Localization_Table_List15" hidden="1">"$A$13:$B$33"</definedName>
    <definedName name="ACCLINK.XLS_Localization_Table_List16" hidden="1">"$A$13:$B$33"</definedName>
    <definedName name="ACCLINK.XLS_Localization_Table_List17" hidden="1">"$A$13:$B$33"</definedName>
    <definedName name="ACCLINK.XLS_Localization_Table_List18" hidden="1">"$A$13:$B$33"</definedName>
    <definedName name="ACCLINK.XLS_Localization_Table_List19" hidden="1">"$A$13:$B$33"</definedName>
    <definedName name="ACCLINK.XLS_Localization_Table_List2" hidden="1">"$A$13:$B$31"</definedName>
    <definedName name="ACCLINK.XLS_Localization_Table_List3" hidden="1">"$A$13:$B$31"</definedName>
    <definedName name="ACCLINK.XLS_Localization_Table_List4" hidden="1">"$A$13:$B$31"</definedName>
    <definedName name="ACCLINK.XLS_Localization_Table_List5" hidden="1">"$A$13:$B$31"</definedName>
    <definedName name="ACCLINK.XLS_Localization_Table_List6" hidden="1">"$A$13:$B$31"</definedName>
    <definedName name="ACCLINK.XLS_Localization_Table_List7" hidden="1">"$A$13:$B$31"</definedName>
    <definedName name="ACCLINK.XLS_Localization_Table_List8" hidden="1">"$A$13:$B$31"</definedName>
    <definedName name="ACCLINK.XLS_Localization_Table_List9" hidden="1">"$A$13:$B$33"</definedName>
    <definedName name="ad"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C" localSheetId="2">#REF!,#REF!</definedName>
    <definedName name="ADC">#REF!,#REF!</definedName>
    <definedName name="add"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d"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d"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dfdge" hidden="1">{#N/A,#N/A,FALSE,"2~8번"}</definedName>
    <definedName name="adfe">'[25]ABUT수량-A1'!$T$25</definedName>
    <definedName name="ae"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e"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e"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EFWTWRWE" hidden="1">{#N/A,#N/A,FALSE,"배수1"}</definedName>
    <definedName name="aer" localSheetId="0">#REF!,#REF!</definedName>
    <definedName name="aer" localSheetId="2">#REF!,#REF!</definedName>
    <definedName name="aer">#REF!,#REF!</definedName>
    <definedName name="af"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f"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f"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FAFA" hidden="1">{#N/A,#N/A,FALSE,"부대1"}</definedName>
    <definedName name="AFASFAS" hidden="1">{#N/A,#N/A,FALSE,"조골재"}</definedName>
    <definedName name="afdsf" localSheetId="2" hidden="1">#REF!</definedName>
    <definedName name="afdsf" hidden="1">#REF!</definedName>
    <definedName name="AFDSFDSFDSAF" hidden="1">{#N/A,#N/A,FALSE,"혼합골재"}</definedName>
    <definedName name="AFDSFSADFSA" hidden="1">{#N/A,#N/A,FALSE,"토공2"}</definedName>
    <definedName name="aff"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ff"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ff"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FFFFFFFFFFFFFFF" hidden="1">{#N/A,#N/A,FALSE,"단가표지"}</definedName>
    <definedName name="AFSAFS" hidden="1">{#N/A,#N/A,FALSE,"표지목차"}</definedName>
    <definedName name="AFSAFSA" hidden="1">{#N/A,#N/A,FALSE,"이정표"}</definedName>
    <definedName name="AFSAFSAF" hidden="1">{#N/A,#N/A,FALSE,"운반시간"}</definedName>
    <definedName name="AFSDAFSA" hidden="1">{#N/A,#N/A,FALSE,"속도"}</definedName>
    <definedName name="AFSSAFSAFSAFSAFSAD" hidden="1">{#N/A,#N/A,FALSE,"배수1"}</definedName>
    <definedName name="ag"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g"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g"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g"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g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ffk" hidden="1">{"'용역비'!$A$4:$C$8"}</definedName>
    <definedName name="ahh"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h"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h"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HN" localSheetId="2">#REF!,#REF!</definedName>
    <definedName name="AHN">#REF!,#REF!</definedName>
    <definedName name="ajfnalsd">[26]여수토공사비!$J$66</definedName>
    <definedName name="AJH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an"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GLE단중">[27]단중표!$AF$8</definedName>
    <definedName name="ann"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n"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n"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n"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nscount" hidden="1">1</definedName>
    <definedName name="aqwz" hidden="1">{#N/A,#N/A,FALSE,"조골재"}</definedName>
    <definedName name="arr"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rr"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rr"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r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as" localSheetId="0">#REF!,#REF!</definedName>
    <definedName name="asas" localSheetId="2">#REF!,#REF!</definedName>
    <definedName name="asas">#REF!,#REF!</definedName>
    <definedName name="asasa" localSheetId="0">#REF!,#REF!</definedName>
    <definedName name="asasa" localSheetId="2">#REF!,#REF!</definedName>
    <definedName name="asasa">#REF!,#REF!</definedName>
    <definedName name="asd">'[28]세부내역(직접인건비)'!$G$7</definedName>
    <definedName name="asdas" hidden="1">{#N/A,#N/A,FALSE,"조골재"}</definedName>
    <definedName name="asdasfd" localSheetId="2">[29]!Macro12</definedName>
    <definedName name="asdasfd">[29]!Macro12</definedName>
    <definedName name="asddd" hidden="1">{#N/A,#N/A,FALSE,"배수1"}</definedName>
    <definedName name="asdf" hidden="1">{#N/A,#N/A,FALSE,"운반시간"}</definedName>
    <definedName name="asdfasdfasdfasfcasx">'[30]98수문일위'!$A$1:$P$2004</definedName>
    <definedName name="ASF" hidden="1">{#N/A,#N/A,FALSE,"2~8번"}</definedName>
    <definedName name="ASFSA" hidden="1">{#N/A,#N/A,FALSE,"포장1";#N/A,#N/A,FALSE,"포장1"}</definedName>
    <definedName name="ASFSADFSAFSA" hidden="1">{#N/A,#N/A,FALSE,"부대2"}</definedName>
    <definedName name="ASFSADFSDGAFDSAF" hidden="1">{#N/A,#N/A,FALSE,"2~8번"}</definedName>
    <definedName name="ASFSAFAS" hidden="1">{#N/A,#N/A,FALSE,"2~8번"}</definedName>
    <definedName name="ASFSAFASFSA" hidden="1">{#N/A,#N/A,FALSE,"혼합골재"}</definedName>
    <definedName name="ASFSAFSA" hidden="1">{#N/A,#N/A,FALSE,"혼합골재"}</definedName>
    <definedName name="ASFSDAFSAF" hidden="1">{#N/A,#N/A,FALSE,"표지목차"}</definedName>
    <definedName name="ASFSDFSDFSAD" hidden="1">{#N/A,#N/A,FALSE,"2~8번"}</definedName>
    <definedName name="aslhsdv">{"Book1"}</definedName>
    <definedName name="ASPHALT">[31]진주방향!$AS$348</definedName>
    <definedName name="asp두께">0.15</definedName>
    <definedName name="ASP면적산출" localSheetId="0">{"Book1","부대-(표지판,데리,가드).xls","부대-(낙,차,중분대).xls"}</definedName>
    <definedName name="ASP면적산출" localSheetId="3">{"Book1","부대-(표지판,데리,가드).xls","부대-(낙,차,중분대).xls"}</definedName>
    <definedName name="ASP면적산출" localSheetId="1">{"Book1","부대-(표지판,데리,가드).xls","부대-(낙,차,중분대).xls"}</definedName>
    <definedName name="ASP면적산출">{"Book1","부대-(표지판,데리,가드).xls","부대-(낙,차,중분대).xls"}</definedName>
    <definedName name="ass"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s"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s"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s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v"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v"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v"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vvvv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AXC" localSheetId="2">'[32]5.정산서'!$4:$5,'[32]5.정산서'!#REF!</definedName>
    <definedName name="AXC">'[32]5.정산서'!$4:$5,'[32]5.정산서'!#REF!</definedName>
    <definedName name="AZX" localSheetId="2">[11]!AZX</definedName>
    <definedName name="AZX">[11]!AZX</definedName>
    <definedName name="AZZ" localSheetId="2">#REF!,#REF!</definedName>
    <definedName name="AZZ">#REF!,#REF!</definedName>
    <definedName name="B">#REF!</definedName>
    <definedName name="B__6___6">[33]수로교총재료집계!$A$6:$R$32,[33]수로교총재료집계!$A$33:$R$39</definedName>
    <definedName name="BaseYear">'[34]Data&amp;Result'!$G$23</definedName>
    <definedName name="bb" localSheetId="0" hidden="1">[35]내역서!#REF!</definedName>
    <definedName name="bb" localSheetId="2" hidden="1">[35]내역서!#REF!</definedName>
    <definedName name="bb" hidden="1">[35]내역서!#REF!</definedName>
    <definedName name="BBBBBBBBBBBB">[0]!BBBBBBBBBBBB</definedName>
    <definedName name="BBS" hidden="1">[36]Sheet13!$O$64:$O$131</definedName>
    <definedName name="BBSS" hidden="1">[36]Sheet13!$N$272:$N$341</definedName>
    <definedName name="BC">'[20]DATA 입력란'!$D$39</definedName>
    <definedName name="BDE" hidden="1">[36]Sheet13!$N$131:$N$201</definedName>
    <definedName name="bdf" localSheetId="0">{"Book1","부대-(표지판,데리,가드).xls","부대-(낙,차,중분대).xls"}</definedName>
    <definedName name="bdf" localSheetId="3">{"Book1","부대-(표지판,데리,가드).xls","부대-(낙,차,중분대).xls"}</definedName>
    <definedName name="bdf" localSheetId="1">{"Book1","부대-(표지판,데리,가드).xls","부대-(낙,차,중분대).xls"}</definedName>
    <definedName name="bdf">{"Book1","부대-(표지판,데리,가드).xls","부대-(낙,차,중분대).xls"}</definedName>
    <definedName name="bdfgdgr" localSheetId="2">[37]!Macro8</definedName>
    <definedName name="bdfgdgr">[37]!Macro8</definedName>
    <definedName name="BDW" hidden="1">[36]Sheet13!$S$48:$AV$48</definedName>
    <definedName name="begin">[38]버스운행안내!$F$6</definedName>
    <definedName name="BESB" hidden="1">[36]Sheet13!$N$64:$N$131</definedName>
    <definedName name="BESE" hidden="1">[36]Sheet13!$O$131:$O$201</definedName>
    <definedName name="BESES" hidden="1">[36]Sheet14!$Q$48:$AT$48</definedName>
    <definedName name="BESS" hidden="1">[36]Sheet13!$N$272:$N$341</definedName>
    <definedName name="BESV" hidden="1">[36]Sheet14!$M$201:$M$270</definedName>
    <definedName name="BHK" localSheetId="2">#REF!,#REF!</definedName>
    <definedName name="BHK">#REF!,#REF!</definedName>
    <definedName name="birthday">[38]예방접종계획!$H$2</definedName>
    <definedName name="BJH" localSheetId="2" hidden="1">#REF!</definedName>
    <definedName name="BJH" hidden="1">#REF!</definedName>
    <definedName name="bnn" hidden="1">{#N/A,#N/A,FALSE,"조골재"}</definedName>
    <definedName name="BO">'[20]DATA 입력란'!$D$38</definedName>
    <definedName name="BOOK2" hidden="1">{#N/A,#N/A,TRUE,"손익보고"}</definedName>
    <definedName name="bs_chekjum">'[39]guard(mac)'!$A$1</definedName>
    <definedName name="bs_chekplus">'[39]guard(mac)'!$C$1</definedName>
    <definedName name="bs_chekwave">'[39]guard(mac)'!$E$1</definedName>
    <definedName name="BSB"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BSB"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BSB"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BSB"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Button_5">"本社合計_本社集計_List"</definedName>
    <definedName name="Button328_Click" localSheetId="2">[40]!Button328_Click</definedName>
    <definedName name="Button328_Click">[40]!Button328_Click</definedName>
    <definedName name="BVC" localSheetId="2">[11]!BVC</definedName>
    <definedName name="BVC">[11]!BVC</definedName>
    <definedName name="bvx" hidden="1">{#N/A,#N/A,FALSE,"토공2"}</definedName>
    <definedName name="CALCU" localSheetId="2">[11]!CALCU</definedName>
    <definedName name="CALCU">[11]!CALCU</definedName>
    <definedName name="CALCUL" localSheetId="2">[11]!CALCUL</definedName>
    <definedName name="CALCUL">[11]!CALCUL</definedName>
    <definedName name="CALCULA" localSheetId="2">[11]!CALCULA</definedName>
    <definedName name="CALCULA">[11]!CALCULA</definedName>
    <definedName name="CALCULAT" localSheetId="2">[11]!CALCULAT</definedName>
    <definedName name="CALCULAT">[11]!CALCULAT</definedName>
    <definedName name="CALCULATI" localSheetId="2">[11]!CALCULATI</definedName>
    <definedName name="CALCULATI">[11]!CALCULATI</definedName>
    <definedName name="CALCULATION" localSheetId="2">[11]!CALCULATION</definedName>
    <definedName name="CALCULATION">[11]!CALCULATION</definedName>
    <definedName name="camberWork" localSheetId="2">[41]!camberWork</definedName>
    <definedName name="camberWork">[41]!camberWork</definedName>
    <definedName name="CAPA">[42]sum!$C$3:$AN$22</definedName>
    <definedName name="CC" localSheetId="0" hidden="1">{#N/A,#N/A,FALSE,"혼합골재"}</definedName>
    <definedName name="CC" localSheetId="3" hidden="1">{#N/A,#N/A,FALSE,"혼합골재"}</definedName>
    <definedName name="CC" localSheetId="1" hidden="1">{#N/A,#N/A,FALSE,"혼합골재"}</definedName>
    <definedName name="CC" hidden="1">{#N/A,#N/A,FALSE,"혼합골재"}</definedName>
    <definedName name="cccc1">[0]!cccc1</definedName>
    <definedName name="ccccccccccc" hidden="1">{"'자리배치도'!$AG$1:$CI$28"}</definedName>
    <definedName name="CCCSACVAV">[0]!CCCSACVAV</definedName>
    <definedName name="CCTV" hidden="1">{#N/A,#N/A,FALSE,"전력간선"}</definedName>
    <definedName name="CCTV적재차량경비">[43]기계경비!$J$51</definedName>
    <definedName name="CCTV적재차량노무비">[43]기계경비!$H$51</definedName>
    <definedName name="CCTV적재차량재료비">[43]기계경비!$F$51</definedName>
    <definedName name="CCTV카메라경비">[43]기계경비!$J$69</definedName>
    <definedName name="CC단중">[27]단중표!$AF$20</definedName>
    <definedName name="CDA_B">'[44]960318-1'!$A$1029,'[44]960318-1'!$D$1029,'[44]960318-1'!$F$1029</definedName>
    <definedName name="CDE" localSheetId="2">#REF!,#REF!</definedName>
    <definedName name="CDE">#REF!,#REF!</definedName>
    <definedName name="CF" hidden="1">{#N/A,#N/A,FALSE,"운반시간"}</definedName>
    <definedName name="cfg" localSheetId="2">[0]!bvvc</definedName>
    <definedName name="cfg">[0]!bvvc</definedName>
    <definedName name="cfgt" hidden="1">{#N/A,#N/A,FALSE,"단가표지"}</definedName>
    <definedName name="CF요인" localSheetId="2" hidden="1">#REF!</definedName>
    <definedName name="CF요인" hidden="1">#REF!</definedName>
    <definedName name="cgmh" hidden="1">{"'용역비'!$A$4:$C$8"}</definedName>
    <definedName name="CH" localSheetId="0">#REF!,#REF!</definedName>
    <definedName name="CH" localSheetId="2">#REF!,#REF!</definedName>
    <definedName name="CH">#REF!,#REF!</definedName>
    <definedName name="CHANNEL단중">[27]단중표!$AF$14</definedName>
    <definedName name="Chart973_Click" localSheetId="2">[45]!Chart973_Click</definedName>
    <definedName name="Chart973_Click">[45]!Chart973_Click</definedName>
    <definedName name="chartdata" localSheetId="2">OFFSET(#REF!,1,0,COUNTA(#REF!))</definedName>
    <definedName name="chartdata">OFFSET(#REF!,1,0,COUNTA(#REF!))</definedName>
    <definedName name="CLVC3">0.1</definedName>
    <definedName name="CODE">[46]CODE!$A$3:$L$92</definedName>
    <definedName name="CON면적" localSheetId="2">SUM(#REF!)</definedName>
    <definedName name="CON면적">SUM(#REF!)</definedName>
    <definedName name="CSE" hidden="1">[36]Sheet14!$L$61:$L$130</definedName>
    <definedName name="ctbar">[47]단중표!$J$2:$K$116</definedName>
    <definedName name="CTBAR단중">[27]단중표!$AF$11</definedName>
    <definedName name="CTI">[27]단중표!$AF$26</definedName>
    <definedName name="CV">[48]DATA!$F$4:$J$14</definedName>
    <definedName name="CVB" localSheetId="2">[11]!CVB</definedName>
    <definedName name="CVB">[11]!CVB</definedName>
    <definedName name="CVG" localSheetId="2">#REF!,#REF!</definedName>
    <definedName name="CVG">#REF!,#REF!</definedName>
    <definedName name="CVX" localSheetId="2">[11]!CVX</definedName>
    <definedName name="CVX">[11]!CVX</definedName>
    <definedName name="CX" hidden="1">{#N/A,#N/A,FALSE,"2~8번"}</definedName>
    <definedName name="cx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CXZ" localSheetId="2">[11]!CXZ</definedName>
    <definedName name="CXZ">[11]!CXZ</definedName>
    <definedName name="C라인" localSheetId="2">[0]!BlankMacro1</definedName>
    <definedName name="C라인">[0]!BlankMacro1</definedName>
    <definedName name="d">0.84</definedName>
    <definedName name="D_D">[49]수량산출!$R$164</definedName>
    <definedName name="D13..">[50]마산방향철근집계!$AD$26</definedName>
    <definedName name="D16..">[50]마산방향철근집계!$AD$25</definedName>
    <definedName name="D800표준터파기산근">[0]!D800표준터파기산근</definedName>
    <definedName name="DADD">'[3]날개벽(시점좌측)'!$O$17</definedName>
    <definedName name="danba" localSheetId="2">#REF!,#REF!</definedName>
    <definedName name="danba">#REF!,#REF!</definedName>
    <definedName name="DANGA" localSheetId="0">#REF!,#REF!</definedName>
    <definedName name="DANGA" localSheetId="2">#REF!,#REF!</definedName>
    <definedName name="DANGA">#REF!,#REF!</definedName>
    <definedName name="DANGA_">'[51]Y-WORK'!$D$19:$D$19,'[51]Y-WORK'!$F$19:$BD$19</definedName>
    <definedName name="danga2" localSheetId="0">#REF!,#REF!</definedName>
    <definedName name="danga2" localSheetId="2">#REF!,#REF!</definedName>
    <definedName name="danga2">#REF!,#REF!</definedName>
    <definedName name="danka">[52]단가비교표!$A$3:$H$218</definedName>
    <definedName name="das" localSheetId="2" hidden="1">#REF!</definedName>
    <definedName name="das" hidden="1">#REF!</definedName>
    <definedName name="dasd" localSheetId="2">[29]!Macro10</definedName>
    <definedName name="dasd">[29]!Macro10</definedName>
    <definedName name="DATA">[53]WORK!$A$22:$BE$356</definedName>
    <definedName name="DATA_">[53]WORK!$A$22:$BE$402</definedName>
    <definedName name="DATA11">'[54]조사야장(원본)'!$AR$5:$AV$6</definedName>
    <definedName name="DATA12">'[54]조사야장(원본)'!$AX$5:$AZ$6</definedName>
    <definedName name="DATA13">'[54]조사야장(원본)'!$BB$5:$BD$6</definedName>
    <definedName name="DATA14">'[54]조사야장(원본)'!$BF$5:$BH$6</definedName>
    <definedName name="DATA15">'[54]조사야장(원본)'!$BJ$5:$BL$6</definedName>
    <definedName name="DATA16">'[54]조사야장(원본)'!$BN$5:$BP$6</definedName>
    <definedName name="datab">'[55]1.우편집중내역서'!$A$3:$D$566</definedName>
    <definedName name="dataww" localSheetId="0" hidden="1">#REF!</definedName>
    <definedName name="dataww" localSheetId="2" hidden="1">#REF!</definedName>
    <definedName name="dataww" hidden="1">#REF!</definedName>
    <definedName name="DBGUSDUF11">[0]!DBGUSDUF11</definedName>
    <definedName name="DD" localSheetId="0" hidden="1">{#N/A,#N/A,FALSE,"2~8번"}</definedName>
    <definedName name="DD" localSheetId="3" hidden="1">{#N/A,#N/A,FALSE,"2~8번"}</definedName>
    <definedName name="DD" localSheetId="1" hidden="1">{#N/A,#N/A,FALSE,"2~8번"}</definedName>
    <definedName name="DD" hidden="1">{#N/A,#N/A,FALSE,"2~8번"}</definedName>
    <definedName name="dddd"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d"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dd"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dd"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dd"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ddd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ES" hidden="1">[36]Sheet14!$M$61:$M$130</definedName>
    <definedName name="DDF"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F"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F"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DFR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DSS" hidden="1">[36]Sheet13!$N$202:$N$271</definedName>
    <definedName name="DDV" hidden="1">[36]Sheet13!$N$64:$N$131</definedName>
    <definedName name="DDWSE" hidden="1">[36]Sheet13!$O$202:$O$271</definedName>
    <definedName name="dea">'[56]ABUT수량-A1'!$T$25</definedName>
    <definedName name="decv" hidden="1">{#N/A,#N/A,FALSE,"혼합골재"}</definedName>
    <definedName name="delta">[38]버스운행안내!$C$7</definedName>
    <definedName name="DESVW" hidden="1">[36]Sheet13!$S$50:$AV$50</definedName>
    <definedName name="df">'[28]세부내역(직접인건비)'!$G$8</definedName>
    <definedName name="dfa" hidden="1">{#N/A,#N/A,FALSE,"운반시간"}</definedName>
    <definedName name="dfadsf" localSheetId="2">[29]!Macro14</definedName>
    <definedName name="dfadsf">[29]!Macro14</definedName>
    <definedName name="DFASFD" hidden="1">{#N/A,#N/A,FALSE,"골재소요량";#N/A,#N/A,FALSE,"골재소요량"}</definedName>
    <definedName name="dfasfdasfdasfasd">{"'산출근거'!$B$4:$D$8"}</definedName>
    <definedName name="DFDASFGDASG" hidden="1">{#N/A,#N/A,FALSE,"단가표지"}</definedName>
    <definedName name="dfdf"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df"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df"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d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dfd" hidden="1">{#N/A,#N/A,FALSE,"2~8번"}</definedName>
    <definedName name="DFDFDF" hidden="1">{#N/A,#N/A,FALSE,"단가표지"}</definedName>
    <definedName name="dfdffdf">{"Book1","수시.XLS"}</definedName>
    <definedName name="DFDSADFADSF" hidden="1">{#N/A,#N/A,FALSE,"2~8번"}</definedName>
    <definedName name="DFDSAFDFD" hidden="1">{#N/A,#N/A,FALSE,"부대1"}</definedName>
    <definedName name="DFDSAFSFG" hidden="1">{#N/A,#N/A,FALSE,"구조2"}</definedName>
    <definedName name="DFDSAGFDSAG" hidden="1">{#N/A,#N/A,FALSE,"혼합골재"}</definedName>
    <definedName name="DFDSFD" hidden="1">{#N/A,#N/A,FALSE,"속도"}</definedName>
    <definedName name="DFDSFDFDFD" hidden="1">{#N/A,#N/A,FALSE,"구조1"}</definedName>
    <definedName name="DFDSFDS" hidden="1">{#N/A,#N/A,FALSE,"부대2"}</definedName>
    <definedName name="DFDSSF" hidden="1">{#N/A,#N/A,FALSE,"이정표"}</definedName>
    <definedName name="dfg"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ADSGAFDG" hidden="1">{#N/A,#N/A,FALSE,"운반시간"}</definedName>
    <definedName name="DFGG" localSheetId="2">#REF!,#REF!</definedName>
    <definedName name="DFGG">#REF!,#REF!</definedName>
    <definedName name="dfggh"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gh"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gh"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herd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fgsdg" localSheetId="2">[29]!Macro7</definedName>
    <definedName name="dfgsdg">[29]!Macro7</definedName>
    <definedName name="dfgsfg" localSheetId="2">[29]!Macro6</definedName>
    <definedName name="dfgsfg">[29]!Macro6</definedName>
    <definedName name="DFHDFHRE" hidden="1">{#N/A,#N/A,FALSE,"속도"}</definedName>
    <definedName name="DFR" localSheetId="2">#REF!,#REF!</definedName>
    <definedName name="DFR">#REF!,#REF!</definedName>
    <definedName name="dfsdaaf" hidden="1">{"'Sheet1'!$A$4","'Sheet1'!$A$9:$G$28"}</definedName>
    <definedName name="dfsf" localSheetId="2" hidden="1">#REF!</definedName>
    <definedName name="dfsf" hidden="1">#REF!</definedName>
    <definedName name="DFS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G"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G"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G"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gasg" hidden="1">{#N/A,#N/A,FALSE,"조골재"}</definedName>
    <definedName name="DGDFGFGDG" hidden="1">{#N/A,#N/A,FALSE,"배수1"}</definedName>
    <definedName name="dgf">{"'산출근거'!$B$4:$D$8"}</definedName>
    <definedName name="dgfgf" hidden="1">{#N/A,#N/A,FALSE,"2~8번"}</definedName>
    <definedName name="DGHDF"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dgsas" hidden="1">{#N/A,#N/A,FALSE,"표지목차"}</definedName>
    <definedName name="dh"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h"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h"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hj" hidden="1">{"'용역비'!$A$4:$C$8"}</definedName>
    <definedName name="dia_mm">[57]말뚝지지력산정!$J$19</definedName>
    <definedName name="DIAA">'[3]날개벽(시점좌측)'!$S$5</definedName>
    <definedName name="dj"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j"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j"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JAJSL" localSheetId="2">#REF!,#REF!</definedName>
    <definedName name="DJAJSL">#REF!,#REF!</definedName>
    <definedName name="djd" localSheetId="0">{"Book1","부대-(표지판,데리,가드).xls","부대-(낙,차,중분대).xls"}</definedName>
    <definedName name="djd" localSheetId="3">{"Book1","부대-(표지판,데리,가드).xls","부대-(낙,차,중분대).xls"}</definedName>
    <definedName name="djd" localSheetId="1">{"Book1","부대-(표지판,데리,가드).xls","부대-(낙,차,중분대).xls"}</definedName>
    <definedName name="djd">{"Book1","부대-(표지판,데리,가드).xls","부대-(낙,차,중분대).xls"}</definedName>
    <definedName name="djflkdslfj" localSheetId="2" hidden="1">#REF!</definedName>
    <definedName name="djflkdslfj" hidden="1">#REF!</definedName>
    <definedName name="DJKC" localSheetId="2">#REF!,#REF!</definedName>
    <definedName name="DJKC">#REF!,#REF!</definedName>
    <definedName name="dk"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k"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k"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KC" hidden="1">{#N/A,#N/A,FALSE,"현장 NCR 분석";#N/A,#N/A,FALSE,"현장품질감사";#N/A,#N/A,FALSE,"현장품질감사"}</definedName>
    <definedName name="dkdkdk" hidden="1">{"'용역비'!$A$4:$C$8"}</definedName>
    <definedName name="dkdkdkdkd" hidden="1">{#N/A,#N/A,FALSE,"명세표"}</definedName>
    <definedName name="DKGLS" hidden="1">{#N/A,#N/A,FALSE,"조골재"}</definedName>
    <definedName name="dkja">{"Book1","수시.XLS"}</definedName>
    <definedName name="DKJKF">[58]자료!$D$39:$E$43</definedName>
    <definedName name="dkklgkajsdkf" hidden="1">{#N/A,#N/A,FALSE,"조골재"}</definedName>
    <definedName name="DLD">{"'산출근거'!$B$4:$D$8"}</definedName>
    <definedName name="dldldldll" localSheetId="2" hidden="1">[59]조명시설!#REF!</definedName>
    <definedName name="dldldldll" hidden="1">[59]조명시설!#REF!</definedName>
    <definedName name="dlfdnl" localSheetId="0" hidden="1">{"'제10장(표)'!$A$5:$L$10"}</definedName>
    <definedName name="dlfdnl" localSheetId="3" hidden="1">{"'제10장(표)'!$A$5:$L$10"}</definedName>
    <definedName name="dlfdnl" localSheetId="1" hidden="1">{"'제10장(표)'!$A$5:$L$10"}</definedName>
    <definedName name="dlfdnl" hidden="1">{"'제10장(표)'!$A$5:$L$10"}</definedName>
    <definedName name="dljf" localSheetId="2" hidden="1">#REF!</definedName>
    <definedName name="dljf" hidden="1">#REF!</definedName>
    <definedName name="dlskjkd" hidden="1">{#N/A,#N/A,FALSE,"조골재"}</definedName>
    <definedName name="DM">[60]심사계산!$F$88</definedName>
    <definedName name="DMZ" localSheetId="2">#REF!,#REF!</definedName>
    <definedName name="DMZ">#REF!,#REF!</definedName>
    <definedName name="dn" hidden="1">{#N/A,#N/A,FALSE,"혼합골재"}</definedName>
    <definedName name="dns" localSheetId="0" hidden="1">{#N/A,#N/A,FALSE,"운반시간"}</definedName>
    <definedName name="dns" localSheetId="3" hidden="1">{#N/A,#N/A,FALSE,"운반시간"}</definedName>
    <definedName name="dns" localSheetId="1" hidden="1">{#N/A,#N/A,FALSE,"운반시간"}</definedName>
    <definedName name="dns" hidden="1">{#N/A,#N/A,FALSE,"운반시간"}</definedName>
    <definedName name="Document_array" localSheetId="0">{"Book1","부대-(표지판,데리,가드).xls","부대-(낙,차,중분대).xls"}</definedName>
    <definedName name="Document_array" localSheetId="3">{"Book1","부대-(표지판,데리,가드).xls","부대-(낙,차,중분대).xls"}</definedName>
    <definedName name="Document_array" localSheetId="1">{"Book1","부대-(표지판,데리,가드).xls","부대-(낙,차,중분대).xls"}</definedName>
    <definedName name="Document_array">{"Book1","부대-(표지판,데리,가드).xls","부대-(낙,차,중분대).xls"}</definedName>
    <definedName name="DONG">"List Box 2"</definedName>
    <definedName name="DORO" localSheetId="2">#REF!,#REF!</definedName>
    <definedName name="DORO">#REF!,#REF!</definedName>
    <definedName name="dsaf" localSheetId="0" hidden="1">{#N/A,#N/A,FALSE,"조골재"}</definedName>
    <definedName name="dsaf" localSheetId="3" hidden="1">{#N/A,#N/A,FALSE,"조골재"}</definedName>
    <definedName name="dsaf" localSheetId="1" hidden="1">{#N/A,#N/A,FALSE,"조골재"}</definedName>
    <definedName name="dsaf" hidden="1">{#N/A,#N/A,FALSE,"조골재"}</definedName>
    <definedName name="dsaf_1" hidden="1">{#N/A,#N/A,FALSE,"조골재"}</definedName>
    <definedName name="DSD" hidden="1">[36]Sheet14!$Q$45:$AT$45</definedName>
    <definedName name="dsdgsa" hidden="1">{#N/A,#N/A,FALSE,"조골재"}</definedName>
    <definedName name="dsdsd" hidden="1">{#N/A,#N/A,FALSE,"운반시간"}</definedName>
    <definedName name="DSF" localSheetId="0" hidden="1">{#N/A,#N/A,FALSE,"골재소요량";#N/A,#N/A,FALSE,"골재소요량"}</definedName>
    <definedName name="DSF" localSheetId="3" hidden="1">{#N/A,#N/A,FALSE,"골재소요량";#N/A,#N/A,FALSE,"골재소요량"}</definedName>
    <definedName name="DSF" localSheetId="1" hidden="1">{#N/A,#N/A,FALSE,"골재소요량";#N/A,#N/A,FALSE,"골재소요량"}</definedName>
    <definedName name="DSF" hidden="1">{#N/A,#N/A,FALSE,"골재소요량";#N/A,#N/A,FALSE,"골재소요량"}</definedName>
    <definedName name="DSF_1" hidden="1">{#N/A,#N/A,FALSE,"골재소요량";#N/A,#N/A,FALSE,"골재소요량"}</definedName>
    <definedName name="DSGDFG" hidden="1">{#N/A,#N/A,FALSE,"기안지";#N/A,#N/A,FALSE,"통신지"}</definedName>
    <definedName name="DSGSFWERD" hidden="1">{#N/A,#N/A,FALSE,"골재소요량";#N/A,#N/A,FALSE,"골재소요량"}</definedName>
    <definedName name="DSSDS" hidden="1">{#N/A,#N/A,FALSE,"명세표"}</definedName>
    <definedName name="dtrhgnb" hidden="1">{#N/A,#N/A,FALSE,"2~8번"}</definedName>
    <definedName name="DVZZ" localSheetId="2">[0]!DFSAFG</definedName>
    <definedName name="DVZZ">[0]!DFSAFG</definedName>
    <definedName name="DW" hidden="1">{#N/A,#N/A,FALSE,"배수2"}</definedName>
    <definedName name="DWD"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WD"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WD"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W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Dㄷㅇㅎㅎㅎㅎㄴㄴㄴ">[0]!Dㄷㅇㅎㅎㅎㅎㄴㄴㄴ</definedName>
    <definedName name="E14S1">[61]Sheet1!$E$14</definedName>
    <definedName name="E5S1">[61]Sheet1!$E$5</definedName>
    <definedName name="eadfg" hidden="1">{#N/A,#N/A,FALSE,"혼합골재"}</definedName>
    <definedName name="edssqq" hidden="1">{#N/A,#N/A,FALSE,"혼합골재"}</definedName>
    <definedName name="EE" localSheetId="0">{"Book1","부대-(표지판,데리,가드).xls","부대-(낙,차,중분대).xls"}</definedName>
    <definedName name="EE" localSheetId="3">{"Book1","부대-(표지판,데리,가드).xls","부대-(낙,차,중분대).xls"}</definedName>
    <definedName name="EE" localSheetId="1">{"Book1","부대-(표지판,데리,가드).xls","부대-(낙,차,중분대).xls"}</definedName>
    <definedName name="EE">{"Book1","부대-(표지판,데리,가드).xls","부대-(낙,차,중분대).xls"}</definedName>
    <definedName name="eee" localSheetId="0" hidden="1">{#N/A,#N/A,FALSE,"2~8번"}</definedName>
    <definedName name="eee" localSheetId="3" hidden="1">{#N/A,#N/A,FALSE,"2~8번"}</definedName>
    <definedName name="eee" localSheetId="1" hidden="1">{#N/A,#N/A,FALSE,"2~8번"}</definedName>
    <definedName name="eee" hidden="1">{#N/A,#N/A,FALSE,"2~8번"}</definedName>
    <definedName name="eee.송운" hidden="1">{#N/A,#N/A,FALSE,"운반시간"}</definedName>
    <definedName name="eee_1" hidden="1">{#N/A,#N/A,FALSE,"2~8번"}</definedName>
    <definedName name="EEWS" hidden="1">[36]Sheet14!$M$201:$M$270</definedName>
    <definedName name="efdd"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fdd"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fdd"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fd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FG" hidden="1">{"'용역비'!$A$4:$C$8"}</definedName>
    <definedName name="efwqf"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fwqf"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fwqf"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fwq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EGE" hidden="1">{"'용역비'!$A$4:$C$8"}</definedName>
    <definedName name="eight">[38]버스운행안내!$J$8</definedName>
    <definedName name="ej" hidden="1">{"'용역비'!$A$4:$C$8"}</definedName>
    <definedName name="EKGKSLCKJBK" hidden="1">{#N/A,#N/A,FALSE,"조골재"}</definedName>
    <definedName name="eks">[0]!eks</definedName>
    <definedName name="ENJ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erew">{"Book1","부대-(표지판,데리,가드).xls","부대-(낙,차,중분대).xls"}</definedName>
    <definedName name="ergh" hidden="1">{#N/A,#N/A,FALSE,"단가표지"}</definedName>
    <definedName name="ertrt" hidden="1">{#N/A,#N/A,FALSE,"부대1"}</definedName>
    <definedName name="ertyertye" hidden="1">{"'용역비'!$A$4:$C$8"}</definedName>
    <definedName name="ERWYYYYYWERYYYYYYYYYYYYYYYYYY">[0]!ERWYYYYYWERYYYYYYYYYYYYYYYYYY</definedName>
    <definedName name="ERYETY" hidden="1">'[62]N賃率-職'!$I$5:$I$30</definedName>
    <definedName name="ERYWWWWWWWWWWWWWWWWWWWWWWWT">[0]!ERYWWWWWWWWWWWWWWWWWWWWWWWT</definedName>
    <definedName name="EsRE">'[63]1.설계조건'!$D$36</definedName>
    <definedName name="esteban" hidden="1">{#N/A,#N/A,FALSE,"골재소요량";#N/A,#N/A,FALSE,"골재소요량"}</definedName>
    <definedName name="ES노임">[64]노임단가!$D$4:$I$134</definedName>
    <definedName name="ETYETY" hidden="1">{"'용역비'!$A$4:$C$8"}</definedName>
    <definedName name="etyj" hidden="1">{"'용역비'!$A$4:$C$8"}</definedName>
    <definedName name="etyjj" hidden="1">{"'용역비'!$A$4:$C$8"}</definedName>
    <definedName name="ETYJTYJ" hidden="1">{"'용역비'!$A$4:$C$8"}</definedName>
    <definedName name="EWAFADS" hidden="1">[5]Sheet14!$M$61:$M$130</definedName>
    <definedName name="EWF" localSheetId="2">#REF!,#REF!</definedName>
    <definedName name="EWF">#REF!,#REF!</definedName>
    <definedName name="EWFDA" hidden="1">[5]Sheet14!$Q$45:$AT$45</definedName>
    <definedName name="EWFR" hidden="1">{#N/A,#N/A,FALSE,"표지목차"}</definedName>
    <definedName name="EWR" hidden="1">[5]전기자료!$S$48:$AV$48</definedName>
    <definedName name="ewrertr4" hidden="1">{"'자리배치도'!$AG$1:$CI$28"}</definedName>
    <definedName name="ewrqewr" localSheetId="2">[29]!Macro5</definedName>
    <definedName name="ewrqewr">[29]!Macro5</definedName>
    <definedName name="EWWS" hidden="1">[36]Sheet13!$O$64:$O$131</definedName>
    <definedName name="EWWWWWWWWYYREUUTJUY">[0]!EWWWWWWWWYYREUUTJUY</definedName>
    <definedName name="EWXW" hidden="1">[36]Sheet14!$M$61:$M$130</definedName>
    <definedName name="exe.철근" hidden="1">{#N/A,#N/A,FALSE,"배수1"}</definedName>
    <definedName name="EXP120.J">[65]진주방향!$AN$295</definedName>
    <definedName name="f">'[28]세부내역(직접인건비)'!$G$5</definedName>
    <definedName name="F5TF" localSheetId="2" hidden="1">[66]FAB별!#REF!</definedName>
    <definedName name="F5TF" hidden="1">[66]FAB별!#REF!</definedName>
    <definedName name="fadfadf" hidden="1">{#N/A,#N/A,FALSE,"골재소요량";#N/A,#N/A,FALSE,"골재소요량"}</definedName>
    <definedName name="FD"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dgf" localSheetId="2" hidden="1">#REF!</definedName>
    <definedName name="fddgf" hidden="1">#REF!</definedName>
    <definedName name="fdfd"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fd"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fd"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fd"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f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DS" localSheetId="2">#REF!,#REF!</definedName>
    <definedName name="FDFDS">#REF!,#REF!</definedName>
    <definedName name="fdfe"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e"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e"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GDFAGFD" hidden="1">{#N/A,#N/A,FALSE,"포장1";#N/A,#N/A,FALSE,"포장1"}</definedName>
    <definedName name="fdgfdg" hidden="1">{#N/A,#N/A,FALSE,"2~8번"}</definedName>
    <definedName name="fdgfgf" hidden="1">{#N/A,#N/A,FALSE,"운반시간"}</definedName>
    <definedName name="fdjk" hidden="1">{#N/A,#N/A,FALSE,"골재소요량";#N/A,#N/A,FALSE,"골재소요량"}</definedName>
    <definedName name="FDS"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S"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S"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dsfasdf">{"Book1","부대-(표지판,데리,가드).xls","부대-(낙,차,중분대).xls"}</definedName>
    <definedName name="FDSFSF" hidden="1">{#N/A,#N/A,TRUE,"960318-1";#N/A,#N/A,TRUE,"960318-2";#N/A,#N/A,TRUE,"960318-3"}</definedName>
    <definedName name="FEEE" localSheetId="2">[11]!FEEE</definedName>
    <definedName name="FEEE">[11]!FEEE</definedName>
    <definedName name="FEF"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E"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E"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E"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EFE"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 localSheetId="0">#REF!,#REF!,#REF!</definedName>
    <definedName name="FF" localSheetId="2">#REF!,#REF!,#REF!</definedName>
    <definedName name="FF">#REF!,#REF!,#REF!</definedName>
    <definedName name="fff">[67]일위대가목차!$D$3:$D$9</definedName>
    <definedName name="ffff"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F" localSheetId="2">[0]!BlankMacro1</definedName>
    <definedName name="FFFFF">[0]!BlankMacro1</definedName>
    <definedName name="ffffff"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ffff"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ffff"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ffff"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fffff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fg" localSheetId="2">[0]!dgh</definedName>
    <definedName name="ffg">[0]!dgh</definedName>
    <definedName name="ffk" localSheetId="2" hidden="1">#REF!</definedName>
    <definedName name="ffk" hidden="1">#REF!</definedName>
    <definedName name="ffkkfkkf" hidden="1">{#N/A,#N/A,FALSE,"단면 제원"}</definedName>
    <definedName name="FGDAG" hidden="1">{#N/A,#N/A,FALSE,"포장2"}</definedName>
    <definedName name="FGDAGFG" hidden="1">{#N/A,#N/A,FALSE,"혼합골재"}</definedName>
    <definedName name="FGF"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GF"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GF"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fgfadgf" hidden="1">{#N/A,#N/A,FALSE,"혼합골재"}</definedName>
    <definedName name="FGFDG" hidden="1">{#N/A,#N/A,FALSE,"표지목차"}</definedName>
    <definedName name="fgfdgffff" hidden="1">{#N/A,#N/A,FALSE,"부대2"}</definedName>
    <definedName name="fgfdsgdfg" hidden="1">{#N/A,#N/A,FALSE,"혼합골재"}</definedName>
    <definedName name="fgfg" hidden="1">{#N/A,#N/A,FALSE,"2~8번"}</definedName>
    <definedName name="fgfgfg" hidden="1">{#N/A,#N/A,FALSE,"골재소요량";#N/A,#N/A,FALSE,"골재소요량"}</definedName>
    <definedName name="FGHDG"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fghfdagfd" hidden="1">{#N/A,#N/A,FALSE,"표지목차"}</definedName>
    <definedName name="fghh" hidden="1">{#N/A,#N/A,FALSE,"부대2"}</definedName>
    <definedName name="FGJFG" hidden="1">{#N/A,#N/A,FALSE,"배수2"}</definedName>
    <definedName name="FGJFK" hidden="1">{#N/A,#N/A,FALSE,"구조2"}</definedName>
    <definedName name="FGJGFJGF" hidden="1">{#N/A,#N/A,FALSE,"포장2"}</definedName>
    <definedName name="FGJGFJGH" hidden="1">{#N/A,#N/A,FALSE,"구조2"}</definedName>
    <definedName name="FGJGFTTJGHK" hidden="1">{#N/A,#N/A,FALSE,"배수2"}</definedName>
    <definedName name="FGJGHJ" hidden="1">{#N/A,#N/A,FALSE,"속도"}</definedName>
    <definedName name="FGJGJG" hidden="1">{#N/A,#N/A,FALSE,"배수1"}</definedName>
    <definedName name="FGJHGFJG" hidden="1">{#N/A,#N/A,FALSE,"구조2"}</definedName>
    <definedName name="fhddg" hidden="1">{#N/A,#N/A,FALSE,"부대1"}</definedName>
    <definedName name="FHFH" hidden="1">[68]수량산출!$A$1:$A$8561</definedName>
    <definedName name="FHFK" localSheetId="2" hidden="1">[68]수량산출!#REF!</definedName>
    <definedName name="FHFK" hidden="1">[68]수량산출!#REF!</definedName>
    <definedName name="fill" localSheetId="2" hidden="1">#REF!</definedName>
    <definedName name="fill" hidden="1">#REF!</definedName>
    <definedName name="five">[38]버스운행안내!$G$8</definedName>
    <definedName name="FIXT">[69]데이타!$U$23:$V$50</definedName>
    <definedName name="FJHGJK" hidden="1">{#N/A,#N/A,FALSE,"운반시간"}</definedName>
    <definedName name="FK" hidden="1">{"'용역비'!$A$4:$C$8"}</definedName>
    <definedName name="four">[38]버스운행안내!$F$8</definedName>
    <definedName name="FRT_OUT">[70]FRT_O!$A$4:$A$184</definedName>
    <definedName name="FSAFSAFSA" hidden="1">{#N/A,#N/A,FALSE,"운반시간"}</definedName>
    <definedName name="FSD" hidden="1">{#N/A,#N/A,FALSE,"제목"}</definedName>
    <definedName name="FSDAF" hidden="1">{#N/A,#N/A,FALSE,"제목"}</definedName>
    <definedName name="FSDF" localSheetId="2">#REF!,#REF!</definedName>
    <definedName name="FSDF">#REF!,#REF!</definedName>
    <definedName name="FSDFASDF" hidden="1">{#N/A,#N/A,FALSE,"배수1"}</definedName>
    <definedName name="FSDSAFSA" hidden="1">{#N/A,#N/A,FALSE,"2~8번"}</definedName>
    <definedName name="FULL" localSheetId="2" hidden="1">[71]경비2내역!#REF!</definedName>
    <definedName name="FULL" hidden="1">[71]경비2내역!#REF!</definedName>
    <definedName name="fv" hidden="1">{#N/A,#N/A,FALSE,"전력간선"}</definedName>
    <definedName name="fyjn" hidden="1">{#N/A,#N/A,FALSE,"단가표지"}</definedName>
    <definedName name="Fㄹ" localSheetId="2">[0]!BlankMacro1</definedName>
    <definedName name="Fㄹ">[0]!BlankMacro1</definedName>
    <definedName name="F라인" localSheetId="2">[0]!BlankMacro1</definedName>
    <definedName name="F라인">[0]!BlankMacro1</definedName>
    <definedName name="F수축줄눈">'[72]type-F'!$AS$419</definedName>
    <definedName name="F스치로폴">'[72]type-F'!$AS$411</definedName>
    <definedName name="F실링재">'[72]type-F'!$AS$415</definedName>
    <definedName name="G"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14S1">[61]Sheet1!$G$14</definedName>
    <definedName name="G5S1">[61]Sheet1!$G$5</definedName>
    <definedName name="gafg" localSheetId="0">#REF!,#REF!</definedName>
    <definedName name="gafg" localSheetId="2">#REF!,#REF!</definedName>
    <definedName name="gafg">#REF!,#REF!</definedName>
    <definedName name="gbc"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bc"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bc"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bc"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d" localSheetId="2" hidden="1">#REF!</definedName>
    <definedName name="gd" hidden="1">#REF!</definedName>
    <definedName name="gdg" localSheetId="2">[29]!Macro8</definedName>
    <definedName name="gdg">[29]!Macro8</definedName>
    <definedName name="GDGFD" hidden="1">{#N/A,#N/A,FALSE,"배수1"}</definedName>
    <definedName name="gdsg" localSheetId="2" hidden="1">#REF!</definedName>
    <definedName name="gdsg" hidden="1">#REF!</definedName>
    <definedName name="GEES" hidden="1">[36]Sheet13!$S$47:$AV$47</definedName>
    <definedName name="GEMCO" localSheetId="2" hidden="1">#REF!</definedName>
    <definedName name="GEMCO" hidden="1">#REF!</definedName>
    <definedName name="GEW"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EW"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EW"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E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DGDFGFG" hidden="1">{#N/A,#N/A,FALSE,"혼합골재"}</definedName>
    <definedName name="GFG"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dfg" localSheetId="2" hidden="1">[73]차액보증!#REF!</definedName>
    <definedName name="gfgdfg" hidden="1">[73]차액보증!#REF!</definedName>
    <definedName name="gfgfd" localSheetId="2">[29]!Macro9</definedName>
    <definedName name="gfgfd">[29]!Macro9</definedName>
    <definedName name="gfgfg"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fg"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fg"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f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FGFHGFHF" hidden="1">{#N/A,#N/A,FALSE,"토공2"}</definedName>
    <definedName name="GFH">[0]!fff</definedName>
    <definedName name="gfhgh" hidden="1">{#N/A,#N/A,FALSE,"배수2"}</definedName>
    <definedName name="GFHJ" hidden="1">{#N/A,#N/A,FALSE,"단가표지"}</definedName>
    <definedName name="gfjdjkyt" hidden="1">'[62]N賃率-職'!$I$5:$I$30</definedName>
    <definedName name="GFJGFJGH" hidden="1">{#N/A,#N/A,FALSE,"2~8번"}</definedName>
    <definedName name="GFJGFJRRJGH" hidden="1">{#N/A,#N/A,FALSE,"배수1"}</definedName>
    <definedName name="GFJHGFJGF" hidden="1">{#N/A,#N/A,FALSE,"혼합골재"}</definedName>
    <definedName name="GFRRJGH" hidden="1">{#N/A,#N/A,FALSE,"단가표지"}</definedName>
    <definedName name="GFSD" hidden="1">[5]전기자료!$Q$48:$AT$48</definedName>
    <definedName name="gg"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g"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g"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gfhgfshgh" hidden="1">{#N/A,#N/A,FALSE,"포장2"}</definedName>
    <definedName name="GGG"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G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gggg" hidden="1">{#N/A,#N/A,FALSE,"구조1"}</definedName>
    <definedName name="gg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GGTR"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GTRE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GH"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H"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H"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ghdsg" hidden="1">'[74]N賃率-職'!$I$5:$I$30</definedName>
    <definedName name="GHES" hidden="1">[36]Sheet13!$S$48:$AV$48</definedName>
    <definedName name="ghgfh" hidden="1">{#N/A,#N/A,FALSE,"포장2"}</definedName>
    <definedName name="GHH" localSheetId="2">[0]!BlankMacro1</definedName>
    <definedName name="GHH">[0]!BlankMacro1</definedName>
    <definedName name="ghj" hidden="1">{#N/A,#N/A,FALSE,"운반시간"}</definedName>
    <definedName name="ghuu" hidden="1">{#N/A,#N/A,FALSE,"골재소요량";#N/A,#N/A,FALSE,"골재소요량"}</definedName>
    <definedName name="gjckddud" localSheetId="2">#REF!,#REF!</definedName>
    <definedName name="gjckddud">#REF!,#REF!</definedName>
    <definedName name="GJFGJFGJ" hidden="1">{#N/A,#N/A,FALSE,"골재소요량";#N/A,#N/A,FALSE,"골재소요량"}</definedName>
    <definedName name="GJGFJGFHJ" hidden="1">{#N/A,#N/A,FALSE,"속도"}</definedName>
    <definedName name="GJH" hidden="1">{#N/A,#N/A,FALSE,"제목"}</definedName>
    <definedName name="GJHGLI" hidden="1">{#N/A,#N/A,FALSE,"포장1";#N/A,#N/A,FALSE,"포장1"}</definedName>
    <definedName name="gkdkshgkck" hidden="1">{#N/A,#N/A,FALSE,"조골재"}</definedName>
    <definedName name="GKDURK" localSheetId="2">#REF!,#REF!,#REF!</definedName>
    <definedName name="GKDURK">#REF!,#REF!,#REF!</definedName>
    <definedName name="GKEKGHKDLS" hidden="1">{#N/A,#N/A,FALSE,"조골재"}</definedName>
    <definedName name="GKELKJW" hidden="1">{#N/A,#N/A,FALSE,"조골재"}</definedName>
    <definedName name="grew" localSheetId="2" hidden="1">#REF!</definedName>
    <definedName name="grew" hidden="1">#REF!</definedName>
    <definedName name="GRT" localSheetId="2" hidden="1">#REF!</definedName>
    <definedName name="GRT" hidden="1">#REF!</definedName>
    <definedName name="grujm" hidden="1">{#N/A,#N/A,FALSE,"2~8번"}</definedName>
    <definedName name="gs">{"Book1"}</definedName>
    <definedName name="GSDGSRWQR" hidden="1">{#N/A,#N/A,FALSE,"속도"}</definedName>
    <definedName name="gshsdgf" hidden="1">{#N/A,#N/A,FALSE,"부대2"}</definedName>
    <definedName name="gu" localSheetId="0">#REF!,#REF!</definedName>
    <definedName name="gu" localSheetId="2">#REF!,#REF!</definedName>
    <definedName name="gu">#REF!,#REF!</definedName>
    <definedName name="gura">[38]예방접종계획!$H$2</definedName>
    <definedName name="GVH" localSheetId="2">#REF!,#REF!</definedName>
    <definedName name="GVH">#REF!,#REF!</definedName>
    <definedName name="G견적" hidden="1">{#N/A,#N/A,TRUE,"손익보고"}</definedName>
    <definedName name="H">[75]말뚝물량!$D$12</definedName>
    <definedName name="hajihiaio">{"Book1","수시.XLS"}</definedName>
    <definedName name="han" localSheetId="2" hidden="1">#REF!</definedName>
    <definedName name="han" hidden="1">#REF!</definedName>
    <definedName name="hardwar" localSheetId="2" hidden="1">#REF!</definedName>
    <definedName name="hardwar" hidden="1">#REF!</definedName>
    <definedName name="hbeam">[47]단중표!$D$2:$E$140</definedName>
    <definedName name="hbeam단중">[27]단중표!$AF$5</definedName>
    <definedName name="HCY" localSheetId="2">[0]!CDD</definedName>
    <definedName name="HCY">[0]!CDD</definedName>
    <definedName name="HDFD" hidden="1">{#N/A,#N/A,FALSE,"속도"}</definedName>
    <definedName name="HDGBGD"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DGBGD"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DGBGD"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DGBG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eä_soá_laép_xaø_H">1.7</definedName>
    <definedName name="HERE" hidden="1">{#N/A,#N/A,TRUE,"손익보고"}</definedName>
    <definedName name="HFFFJFFFFFFFFFFFFFFFFFFFFFFFFF">[0]!HFFFJFFFFFFFFFFFFFFFFFFFFFFFFF</definedName>
    <definedName name="hgd" hidden="1">{#N/A,#N/A,FALSE,"배수2"}</definedName>
    <definedName name="HGDSGJGFJGF" hidden="1">{#N/A,#N/A,FALSE,"배수2"}</definedName>
    <definedName name="hgf"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gf"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gf"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GGGH" hidden="1">{#N/A,#N/A,FALSE,"제목"}</definedName>
    <definedName name="hgh" hidden="1">{#N/A,#N/A,FALSE,"단가표지"}</definedName>
    <definedName name="hghg" hidden="1">{#N/A,#N/A,FALSE,"운반시간"}</definedName>
    <definedName name="HGHH" hidden="1">{#N/A,#N/A,FALSE,"표지목차"}</definedName>
    <definedName name="hgkjgfd" hidden="1">'[76]N賃率-職'!$I$5:$I$30</definedName>
    <definedName name="hh">'[22]토공(우물통,기타) '!$M$8:$U$25</definedName>
    <definedName name="HHH"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HH"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HHH">[77]원형맨홀수량!$L$16</definedName>
    <definedName name="HHHHHHHHHHHHHHHHHHHHH" hidden="1">{#N/A,#N/A,FALSE,"토공2"}</definedName>
    <definedName name="HHR" hidden="1">{#N/A,#N/A,FALSE,"포장2"}</definedName>
    <definedName name="hidden">[78]TABLE!$H$1,[78]TABLE!$J$1,[78]TABLE!$K$1</definedName>
    <definedName name="HIGH" localSheetId="2" hidden="1">[79]FAB별!#REF!</definedName>
    <definedName name="HIGH" hidden="1">[79]FAB별!#REF!</definedName>
    <definedName name="hj" hidden="1">{#N/A,#N/A,FALSE,"구조1"}</definedName>
    <definedName name="hjhhgjg" hidden="1">{#N/A,#N/A,FALSE,"배수1"}</definedName>
    <definedName name="HJU" localSheetId="2">#REF!,#REF!</definedName>
    <definedName name="HJU">#REF!,#REF!</definedName>
    <definedName name="hkj" hidden="1">{#N/A,#N/A,FALSE,"혼합골재"}</definedName>
    <definedName name="hkyh" hidden="1">{#N/A,#N/A,FALSE,"운반시간"}</definedName>
    <definedName name="HMHM"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MHM"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MHM"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MHM"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SCT3">0.1</definedName>
    <definedName name="HSDN">2.5</definedName>
    <definedName name="HSR" hidden="1">{"'용역비'!$A$4:$C$8"}</definedName>
    <definedName name="HTHT"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THT"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THT"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TH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HTI">[27]단중표!$AF$29</definedName>
    <definedName name="HTML_CodePage" hidden="1">949</definedName>
    <definedName name="HTML_Control" localSheetId="0" hidden="1">{"'Firr(선)'!$AS$1:$AY$62","'Firr(사)'!$AS$1:$AY$62","'Firr(회)'!$AS$1:$AY$62","'Firr(선)'!$L$1:$V$62","'Firr(사)'!$L$1:$V$62","'Firr(회)'!$L$1:$V$62"}</definedName>
    <definedName name="HTML_Control" localSheetId="3" hidden="1">{"'Firr(선)'!$AS$1:$AY$62","'Firr(사)'!$AS$1:$AY$62","'Firr(회)'!$AS$1:$AY$62","'Firr(선)'!$L$1:$V$62","'Firr(사)'!$L$1:$V$62","'Firr(회)'!$L$1:$V$62"}</definedName>
    <definedName name="HTML_Control" localSheetId="1" hidden="1">{"'Firr(선)'!$AS$1:$AY$62","'Firr(사)'!$AS$1:$AY$62","'Firr(회)'!$AS$1:$AY$62","'Firr(선)'!$L$1:$V$62","'Firr(사)'!$L$1:$V$62","'Firr(회)'!$L$1:$V$62"}</definedName>
    <definedName name="HTML_Control" hidden="1">{"'Firr(선)'!$AS$1:$AY$62","'Firr(사)'!$AS$1:$AY$62","'Firr(회)'!$AS$1:$AY$62","'Firr(선)'!$L$1:$V$62","'Firr(사)'!$L$1:$V$62","'Firr(회)'!$L$1:$V$62"}</definedName>
    <definedName name="HTML_Description" hidden="1">""</definedName>
    <definedName name="HTML_Email" hidden="1">""</definedName>
    <definedName name="HTML_Header" hidden="1">"8%"</definedName>
    <definedName name="HTML_LastUpdate" hidden="1">"2000-11-08"</definedName>
    <definedName name="HTML_LineAfter" hidden="1">FALSE</definedName>
    <definedName name="HTML_LineBefore" hidden="1">FALSE</definedName>
    <definedName name="HTML_Name" hidden="1">"이제찬"</definedName>
    <definedName name="HTML_OBDlg2" hidden="1">TRUE</definedName>
    <definedName name="HTML_OBDlg3" hidden="1">TRUE</definedName>
    <definedName name="HTML_OBDlg4" hidden="1">TRUE</definedName>
    <definedName name="HTML_OS" hidden="1">0</definedName>
    <definedName name="HTML_PathFile" hidden="1">"C:\My Documents\MyHTML.htm"</definedName>
    <definedName name="HTML_PathTemplate" hidden="1">"C:\USERS\JHW\Kwangju\Distribution-Analysis\HTMLTemp.htm"</definedName>
    <definedName name="HTML_Title" hidden="1">"Firrsrwd"</definedName>
    <definedName name="HTML1_1">"'[엑셀95-따라하기 문제.xls]인터넷 어시스턴트'!$A$1:$J$18"</definedName>
    <definedName name="HTML1_10">"Marihan@hitel.kol.co.kr"</definedName>
    <definedName name="HTML1_11">1</definedName>
    <definedName name="HTML1_12">"C:\김종완\원고\[작업중] 한빛-엑셀70\CD-ROM문제\따라하기 문제&amp;그림\MyHTML01.htm"</definedName>
    <definedName name="HTML1_2">1</definedName>
    <definedName name="HTML1_3">"엑셀 프로젝트"</definedName>
    <definedName name="HTML1_4">"인터넷 어시스턴트"</definedName>
    <definedName name="HTML1_5">"엑셀 워크시트를 HTML문서로 변환한다. 이 적업은 &lt;한빛 미디어&gt; 책에서만 가능하며, [어린왕자]만의 독특한 아이디어 이다."</definedName>
    <definedName name="HTML1_6">1</definedName>
    <definedName name="HTML1_7">1</definedName>
    <definedName name="HTML1_8">"97-10-09"</definedName>
    <definedName name="HTML1_9">"김종완/어린왕자"</definedName>
    <definedName name="HTMLCount">1</definedName>
    <definedName name="HU">'[20]DATA 입력란'!$D$42</definedName>
    <definedName name="hyhk" hidden="1">{#N/A,#N/A,FALSE,"배수1"}</definedName>
    <definedName name="H모래180규격">[80]SORCE1!$N$18:$Y$32</definedName>
    <definedName name="H모래90규격">[80]SORCE1!$A$18:$L$32</definedName>
    <definedName name="ID" localSheetId="0">#REF!,#REF!</definedName>
    <definedName name="ID" localSheetId="2">#REF!,#REF!</definedName>
    <definedName name="ID">#REF!,#REF!</definedName>
    <definedName name="ii"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i"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i"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i"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iiiiii"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JELLS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iiu"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u"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u"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m">[81]부대내역!$B$5:$N$200</definedName>
    <definedName name="INPUT">[82]WORK!$A$22:$BE$381</definedName>
    <definedName name="IOI" hidden="1">{"'용역비'!$A$4:$C$8"}</definedName>
    <definedName name="IOIOIOIO" hidden="1">{#N/A,#N/A,FALSE,"표지목차"}</definedName>
    <definedName name="IOP" localSheetId="2">#REF!,#REF!</definedName>
    <definedName name="IOP">#REF!,#REF!</definedName>
    <definedName name="IOU" localSheetId="2">#REF!,#REF!</definedName>
    <definedName name="IOU">#REF!,#REF!</definedName>
    <definedName name="ISO_정렬" localSheetId="2">[83]!ISO_정렬</definedName>
    <definedName name="ISO_정렬">[83]!ISO_정렬</definedName>
    <definedName name="IT">'[84]단위별 일위대가표'!$A$5:$J$255</definedName>
    <definedName name="item">[53]WORK!$A$22:$IV$401</definedName>
    <definedName name="ITEM_">[53]WORK!$A$22:$IV$401</definedName>
    <definedName name="iu"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u"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u"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uuu"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uuu"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uuu"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iuuu"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1.07</definedName>
    <definedName name="j1q">[85]환률!$G$15</definedName>
    <definedName name="j2q">[85]환률!$H$15</definedName>
    <definedName name="j3q">[85]환률!$I$15</definedName>
    <definedName name="j4q">[85]환률!$J$15</definedName>
    <definedName name="JACK50TON">[86]가시설수량!$AE$203</definedName>
    <definedName name="JANG" hidden="1">[5]Sheet10!$Q$45:$AT$45</definedName>
    <definedName name="JDFHERHGFHJ" hidden="1">{#N/A,#N/A,FALSE,"포장2"}</definedName>
    <definedName name="JDFHERHGFJFD" hidden="1">{#N/A,#N/A,FALSE,"포장1";#N/A,#N/A,FALSE,"포장1"}</definedName>
    <definedName name="JDFHETHGFJ" hidden="1">{#N/A,#N/A,FALSE,"조골재"}</definedName>
    <definedName name="JDFHFDJDNDHT" hidden="1">{#N/A,#N/A,FALSE,"토공2"}</definedName>
    <definedName name="JDHDFHERHG" hidden="1">{#N/A,#N/A,FALSE,"이정표"}</definedName>
    <definedName name="JDHGEHGFGJRTYJHFG" hidden="1">{#N/A,#N/A,FALSE,"구조1"}</definedName>
    <definedName name="JDSHF">[0]!JDSHF</definedName>
    <definedName name="jhewjopf" hidden="1">{#N/A,#N/A,TRUE,"토적및재료집계";#N/A,#N/A,TRUE,"토적및재료집계";#N/A,#N/A,TRUE,"단위량"}</definedName>
    <definedName name="jhjg" hidden="1">{#N/A,#N/A,FALSE,"단가표지"}</definedName>
    <definedName name="jhjh" hidden="1">{#N/A,#N/A,FALSE,"표지목차"}</definedName>
    <definedName name="JHY" localSheetId="2">[11]!JHY</definedName>
    <definedName name="JHY">[11]!JHY</definedName>
    <definedName name="JHYKING" localSheetId="2">[11]!JHYKING</definedName>
    <definedName name="JHYKING">[11]!JHYKING</definedName>
    <definedName name="jj"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j"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j"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JFOR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HSHH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JJ"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JJ"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jjjjjj" hidden="1">{#N/A,#N/A,FALSE,"2~8번"}</definedName>
    <definedName name="JJJJJJJJJJJJJJJJJJJJJJJJJJJJ">[0]!JJJJJJJJJJJJJJJJJJJJJJJJJJJJ</definedName>
    <definedName name="jjk" hidden="1">{#N/A,#N/A,FALSE,"구조2"}</definedName>
    <definedName name="JJSUW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kghjgk" localSheetId="2" hidden="1">#REF!</definedName>
    <definedName name="jkghjgk" hidden="1">#REF!</definedName>
    <definedName name="JKJKJKJK" hidden="1">{#N/A,#N/A,FALSE,"포장1";#N/A,#N/A,FALSE,"포장1"}</definedName>
    <definedName name="JKL" localSheetId="2">#REF!,#REF!</definedName>
    <definedName name="JKL">#REF!,#REF!</definedName>
    <definedName name="jmjkf" hidden="1">{#N/A,#N/A,FALSE,"혼합골재"}</definedName>
    <definedName name="JN" hidden="1">{#N/A,#N/A,FALSE,"운반시간"}</definedName>
    <definedName name="JNH" localSheetId="2">#REF!,#REF!</definedName>
    <definedName name="JNH">#REF!,#REF!</definedName>
    <definedName name="JOON4" hidden="1">{#N/A,#N/A,FALSE,"현장 NCR 분석";#N/A,#N/A,FALSE,"현장품질감사";#N/A,#N/A,FALSE,"현장품질감사"}</definedName>
    <definedName name="JSH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JTDE" hidden="1">[36]Sheet13!$N$131:$N$201</definedName>
    <definedName name="JYJY"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YJY"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YJY"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YJ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jyu" localSheetId="2">[0]!jhg</definedName>
    <definedName name="jyu">[0]!jhg</definedName>
    <definedName name="k"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A">'[87]조도계산서 (도서)'!$B$61:$E$68</definedName>
    <definedName name="KBS" localSheetId="0" hidden="1">#REF!</definedName>
    <definedName name="KBS" localSheetId="2" hidden="1">#REF!</definedName>
    <definedName name="KBS" hidden="1">#REF!</definedName>
    <definedName name="kd"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d"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d"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d"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f"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f"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f"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FGHYH" hidden="1">{#N/A,#N/A,FALSE,"혼합골재"}</definedName>
    <definedName name="KFGJGFJGHGRJGH" hidden="1">{#N/A,#N/A,FALSE,"부대1"}</definedName>
    <definedName name="KFGJREYDFHFD" hidden="1">{#N/A,#N/A,FALSE,"속도"}</definedName>
    <definedName name="KGFJHGJGH" hidden="1">{#N/A,#N/A,FALSE,"2~8번"}</definedName>
    <definedName name="kgjf" hidden="1">{#N/A,#N/A,FALSE,"이정표"}</definedName>
    <definedName name="kgldkjkgks" hidden="1">{#N/A,#N/A,FALSE,"조골재"}</definedName>
    <definedName name="KH">[88]설계조건!$R$180</definedName>
    <definedName name="khl" hidden="1">{#N/A,#N/A,FALSE,"2~8번"}</definedName>
    <definedName name="kiuk" localSheetId="2">[0]!jhg</definedName>
    <definedName name="kiuk">[0]!jhg</definedName>
    <definedName name="kj" hidden="1">'[89]N賃率-職'!$I$5:$I$30</definedName>
    <definedName name="KJGHJG" hidden="1">{#N/A,#N/A,FALSE,"배수2"}</definedName>
    <definedName name="KK">[48]DATA!$F$17:$G$26</definedName>
    <definedName name="KKA"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AW"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DUE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HHCM" hidden="1">{"'자리배치도'!$AG$1:$CI$28"}</definedName>
    <definedName name="KKISJ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 localSheetId="2">[37]!Macro10</definedName>
    <definedName name="kkk">[37]!Macro10</definedName>
    <definedName name="KK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DJ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EEP"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J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KSSL"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LKLKJJ" hidden="1">{#N/A,#N/A,FALSE,"조골재"}</definedName>
    <definedName name="KKLSKJDJGHSKL" hidden="1">{#N/A,#N/A,FALSE,"조골재"}</definedName>
    <definedName name="kko" localSheetId="0" hidden="1">#REF!</definedName>
    <definedName name="kko" localSheetId="2" hidden="1">#REF!</definedName>
    <definedName name="kko" hidden="1">#REF!</definedName>
    <definedName name="KKSIIE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JWUJ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KSJWEI"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KL" hidden="1">{#N/A,#N/A,FALSE,"혼합골재"}</definedName>
    <definedName name="KLB" localSheetId="2">#REF!,#REF!</definedName>
    <definedName name="KLB">#REF!,#REF!</definedName>
    <definedName name="KLLKLKLK" hidden="1">{#N/A,#N/A,FALSE,"포장2"}</definedName>
    <definedName name="kmh" hidden="1">{#N/A,#N/A,FALSE,"전열산출서"}</definedName>
    <definedName name="KMN" localSheetId="2">#REF!,#REF!</definedName>
    <definedName name="KMN">#REF!,#REF!</definedName>
    <definedName name="ktf" localSheetId="0" hidden="1">#REF!</definedName>
    <definedName name="ktf" localSheetId="2" hidden="1">#REF!</definedName>
    <definedName name="ktf" hidden="1">#REF!</definedName>
    <definedName name="kty" localSheetId="0" hidden="1">#REF!</definedName>
    <definedName name="kty" localSheetId="2" hidden="1">#REF!</definedName>
    <definedName name="kty" hidden="1">#REF!</definedName>
    <definedName name="KUK"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UK"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UK"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KUK"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ab">1.005583</definedName>
    <definedName name="LAK"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A기초"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LA기초1"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LB">[57]말뚝지지력산정!$L$22</definedName>
    <definedName name="LED포함견적1" hidden="1">{#N/A,#N/A,FALSE,"골재소요량";#N/A,#N/A,FALSE,"골재소요량"}</definedName>
    <definedName name="line">OFFSET([90]입력!$N$2,0,0,COUNTA([90]입력!$N$1:$N$65536),1)</definedName>
    <definedName name="LIULHG">[0]!LIULHG</definedName>
    <definedName name="ljg"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jg"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jg"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j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khsgdf2" hidden="1">{#N/A,#N/A,FALSE,"조골재"}</definedName>
    <definedName name="lks" localSheetId="2">[11]!lks</definedName>
    <definedName name="lks">[11]!lks</definedName>
    <definedName name="LL" localSheetId="0">{"Book1","부대-(표지판,데리,가드).xls","부대-(낙,차,중분대).xls"}</definedName>
    <definedName name="LL" localSheetId="3">{"Book1","부대-(표지판,데리,가드).xls","부대-(낙,차,중분대).xls"}</definedName>
    <definedName name="LL" localSheetId="1">{"Book1","부대-(표지판,데리,가드).xls","부대-(낙,차,중분대).xls"}</definedName>
    <definedName name="LL">{"Book1","부대-(표지판,데리,가드).xls","부대-(낙,차,중분대).xls"}</definedName>
    <definedName name="LLDIEKK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LL"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LL"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LL"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LLLS"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LS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IEKDKD"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LSKEIE"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lojn" hidden="1">{#N/A,#N/A,FALSE,"표지목차"}</definedName>
    <definedName name="M" localSheetId="0">{#N/A,#N/A,FALSE,"조골재"}</definedName>
    <definedName name="M" localSheetId="3">{#N/A,#N/A,FALSE,"조골재"}</definedName>
    <definedName name="M" localSheetId="1">{#N/A,#N/A,FALSE,"조골재"}</definedName>
    <definedName name="M">{#N/A,#N/A,FALSE,"조골재"}</definedName>
    <definedName name="M1.더하기" localSheetId="2">[91]!M1.더하기</definedName>
    <definedName name="M1.더하기">[91]!M1.더하기</definedName>
    <definedName name="M1.빼기" localSheetId="2">[91]!M1.빼기</definedName>
    <definedName name="M1.빼기">[91]!M1.빼기</definedName>
    <definedName name="MA">0.8</definedName>
    <definedName name="Macro1" localSheetId="2">[92]!Macro1</definedName>
    <definedName name="Macro1">[92]!Macro1</definedName>
    <definedName name="Macro10" localSheetId="2">[93]!Macro10</definedName>
    <definedName name="Macro10">[93]!Macro10</definedName>
    <definedName name="Macro11" localSheetId="2">[92]!Macro11</definedName>
    <definedName name="Macro11">[92]!Macro11</definedName>
    <definedName name="macro111" localSheetId="2">[94]!Macro5</definedName>
    <definedName name="macro111">[94]!Macro5</definedName>
    <definedName name="Macro12" localSheetId="2">[93]!Macro12</definedName>
    <definedName name="Macro12">[93]!Macro12</definedName>
    <definedName name="Macro13" localSheetId="2">[93]!Macro13</definedName>
    <definedName name="Macro13">[93]!Macro13</definedName>
    <definedName name="Macro14" localSheetId="2">[93]!Macro14</definedName>
    <definedName name="Macro14">[93]!Macro14</definedName>
    <definedName name="macro15" localSheetId="2">[94]!Macro14</definedName>
    <definedName name="macro15">[94]!Macro14</definedName>
    <definedName name="Macro2" localSheetId="2">[95]!Macro2</definedName>
    <definedName name="Macro2">[95]!Macro2</definedName>
    <definedName name="MACRO20" localSheetId="2">[96]!Macro2</definedName>
    <definedName name="MACRO20">[96]!Macro2</definedName>
    <definedName name="Macro22" localSheetId="0">심사결과!Macro22</definedName>
    <definedName name="Macro22" localSheetId="3">표지!Macro22</definedName>
    <definedName name="Macro22" localSheetId="1">'표지(심사전)'!Macro22</definedName>
    <definedName name="Macro22">[0]!Macro22</definedName>
    <definedName name="Macro3" localSheetId="2">[95]!Macro3</definedName>
    <definedName name="Macro3">[95]!Macro3</definedName>
    <definedName name="Macro4" localSheetId="2">[92]!Macro4</definedName>
    <definedName name="Macro4">[92]!Macro4</definedName>
    <definedName name="Macro44" localSheetId="0">심사결과!Macro44</definedName>
    <definedName name="Macro44" localSheetId="3">표지!Macro44</definedName>
    <definedName name="Macro44" localSheetId="1">'표지(심사전)'!Macro44</definedName>
    <definedName name="Macro44">[0]!Macro44</definedName>
    <definedName name="Macro5" localSheetId="2">[93]!Macro5</definedName>
    <definedName name="Macro5">[93]!Macro5</definedName>
    <definedName name="Macro55" localSheetId="0">심사결과!Macro55</definedName>
    <definedName name="Macro55" localSheetId="3">표지!Macro55</definedName>
    <definedName name="Macro55" localSheetId="1">'표지(심사전)'!Macro55</definedName>
    <definedName name="Macro55">[0]!Macro55</definedName>
    <definedName name="Macro6" localSheetId="2">[93]!Macro6</definedName>
    <definedName name="Macro6">[93]!Macro6</definedName>
    <definedName name="Macro7" localSheetId="2">[96]!Macro7</definedName>
    <definedName name="Macro7">[96]!Macro7</definedName>
    <definedName name="Macro8" localSheetId="2">[93]!Macro8</definedName>
    <definedName name="Macro8">[93]!Macro8</definedName>
    <definedName name="Macro9" localSheetId="2">[93]!Macro9</definedName>
    <definedName name="Macro9">[93]!Macro9</definedName>
    <definedName name="mat">1.0058</definedName>
    <definedName name="MCCB_AF1">'[97]Macro(차단기)'!$A$1</definedName>
    <definedName name="MFAB">[98]MFAB!$A$3:$A$3000</definedName>
    <definedName name="MFAB_eoh">[98]MFAB!$J$3</definedName>
    <definedName name="MFAB_eoh_intr">[98]MFAB!$K$3</definedName>
    <definedName name="MFAB_in">[98]MFAB!$G$3</definedName>
    <definedName name="MFAB_out">[98]MFAB!$H$3</definedName>
    <definedName name="MFAB_out_tat">[98]MFAB!$P$3</definedName>
    <definedName name="MFAB_out2">[98]MFAB!$I$3</definedName>
    <definedName name="MFAB_yld_in">[98]MFAB!$L$3</definedName>
    <definedName name="MFAB_yld_out">[98]MFAB!$M$3</definedName>
    <definedName name="MFRT">[98]MFRT!$A$3:$A$5000</definedName>
    <definedName name="MG" hidden="1">{#N/A,#N/A,FALSE,"조골재"}</definedName>
    <definedName name="MHV" hidden="1">[36]Sheet13!$S$48:$AV$48</definedName>
    <definedName name="MINA">[99]POOM_MOTO!$A$5:$O$44</definedName>
    <definedName name="MM" localSheetId="0" hidden="1">{#N/A,#N/A,FALSE,"단가표지"}</definedName>
    <definedName name="MM" localSheetId="3" hidden="1">{#N/A,#N/A,FALSE,"단가표지"}</definedName>
    <definedName name="MM" localSheetId="1" hidden="1">{#N/A,#N/A,FALSE,"단가표지"}</definedName>
    <definedName name="MM" hidden="1">{#N/A,#N/A,FALSE,"단가표지"}</definedName>
    <definedName name="MMH" localSheetId="2">[0]!DDC</definedName>
    <definedName name="MMH">[0]!DDC</definedName>
    <definedName name="mml" localSheetId="2">[0]!jhg</definedName>
    <definedName name="mml">[0]!jhg</definedName>
    <definedName name="MMX" localSheetId="2">[0]!MMK</definedName>
    <definedName name="MMX">[0]!MMK</definedName>
    <definedName name="MNH" localSheetId="2">[0]!HGG</definedName>
    <definedName name="MNH">[0]!HGG</definedName>
    <definedName name="MNHL">[92]Sheet1!$A$4:$H$5</definedName>
    <definedName name="MONEY" localSheetId="0">#REF!,#REF!</definedName>
    <definedName name="MONEY" localSheetId="2">#REF!,#REF!</definedName>
    <definedName name="MONEY">#REF!,#REF!</definedName>
    <definedName name="month">[38]근태계획서!$D$5</definedName>
    <definedName name="MPKG">[98]MPKG!$A$3:$A$3000</definedName>
    <definedName name="MPRD">[98]MPRD!$A$3:$A$5000</definedName>
    <definedName name="MPRD_OUT">[98]MPRD!$M$3</definedName>
    <definedName name="musu">'[94]수안보-MBR1'!$AN$247</definedName>
    <definedName name="M당무게">[100]DATE!$E$24:$E$85</definedName>
    <definedName name="NA">1.181</definedName>
    <definedName name="NBC" localSheetId="2">#REF!,#REF!,#REF!</definedName>
    <definedName name="NBC">#REF!,#REF!,#REF!</definedName>
    <definedName name="NBDFF" localSheetId="2">#REF!,#REF!</definedName>
    <definedName name="NBDFF">#REF!,#REF!</definedName>
    <definedName name="nego검토"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NEWNAME" hidden="1">{#N/A,#N/A,FALSE,"CCTV"}</definedName>
    <definedName name="NGC" hidden="1">[36]Sheet9!$J$44</definedName>
    <definedName name="ngf"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ngf"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ngf"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ngf"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NHL">[101]터널조도!$AR$19:$AT$25</definedName>
    <definedName name="NI">[88]노임!$A$1:$B$65536</definedName>
    <definedName name="NJHT" localSheetId="2">#REF!,#REF!</definedName>
    <definedName name="NJHT">#REF!,#REF!</definedName>
    <definedName name="njkkl" hidden="1">{#N/A,#N/A,FALSE,"운반시간"}</definedName>
    <definedName name="NLG" localSheetId="2">#REF!,#REF!</definedName>
    <definedName name="NLG">#REF!,#REF!</definedName>
    <definedName name="NNNN">'[102]ABUT수량-A1'!$T$25</definedName>
    <definedName name="NOIM">[88]노임!$A$1:$B$17</definedName>
    <definedName name="nomu">[103]노무비!$B$1:$E$120</definedName>
    <definedName name="O" localSheetId="0">{"Book1","부대-(표지판,데리,가드).xls","부대-(낙,차,중분대).xls"}</definedName>
    <definedName name="O" localSheetId="3">{"Book1","부대-(표지판,데리,가드).xls","부대-(낙,차,중분대).xls"}</definedName>
    <definedName name="O" localSheetId="1">{"Book1","부대-(표지판,데리,가드).xls","부대-(낙,차,중분대).xls"}</definedName>
    <definedName name="O">{"Book1","부대-(표지판,데리,가드).xls","부대-(낙,차,중분대).xls"}</definedName>
    <definedName name="ocf" localSheetId="2" hidden="1">#REF!</definedName>
    <definedName name="ocf" hidden="1">#REF!</definedName>
    <definedName name="ODD" hidden="1">{#N/A,#N/A,FALSE,"명세표"}</definedName>
    <definedName name="OH" hidden="1">{#N/A,#N/A,FALSE,"명세표"}</definedName>
    <definedName name="OHH" hidden="1">{#N/A,#N/A,FALSE,"명세표"}</definedName>
    <definedName name="OIL" hidden="1">{"'용역비'!$A$4:$C$8"}</definedName>
    <definedName name="OIOK" localSheetId="2">[0]!EED</definedName>
    <definedName name="OIOK">[0]!EED</definedName>
    <definedName name="oiy" hidden="1">{#N/A,#N/A,FALSE,"포장2"}</definedName>
    <definedName name="old예산" hidden="1">{#N/A,#N/A,TRUE,"손익보고"}</definedName>
    <definedName name="one">[38]버스운행안내!$C$8</definedName>
    <definedName name="ONP" localSheetId="2" hidden="1">#REF!</definedName>
    <definedName name="ONP" hidden="1">#REF!</definedName>
    <definedName name="oooo" localSheetId="0" hidden="1">{#N/A,#N/A,FALSE,"조골재"}</definedName>
    <definedName name="oooo" localSheetId="3" hidden="1">{#N/A,#N/A,FALSE,"조골재"}</definedName>
    <definedName name="oooo" localSheetId="1" hidden="1">{#N/A,#N/A,FALSE,"조골재"}</definedName>
    <definedName name="oooo" hidden="1">{#N/A,#N/A,FALSE,"조골재"}</definedName>
    <definedName name="opo" hidden="1">{#N/A,#N/A,FALSE,"지침";#N/A,#N/A,FALSE,"환경분석";#N/A,#N/A,FALSE,"Sheet16"}</definedName>
    <definedName name="OPOP" localSheetId="2" hidden="1">[104]수량산출!#REF!</definedName>
    <definedName name="OPOP" hidden="1">[104]수량산출!#REF!</definedName>
    <definedName name="OPP" localSheetId="2" hidden="1">#REF!</definedName>
    <definedName name="OPP" hidden="1">#REF!</definedName>
    <definedName name="OPPP" hidden="1">[105]수량산출!$A$3:$H$8539</definedName>
    <definedName name="oq" hidden="1">{#N/A,#N/A,FALSE,"이정표"}</definedName>
    <definedName name="ORDER1" hidden="1">255</definedName>
    <definedName name="ORDER2" hidden="1">255</definedName>
    <definedName name="PEE">[48]DATA!$N$4:$P$12</definedName>
    <definedName name="pe빗물받이" hidden="1">{#N/A,#N/A,FALSE,"현장 NCR 분석";#N/A,#N/A,FALSE,"현장품질감사";#N/A,#N/A,FALSE,"현장품질감사"}</definedName>
    <definedName name="PE이중관집계" hidden="1">{"'산출근거'!$B$4:$D$8"}</definedName>
    <definedName name="PHOTO" localSheetId="2" hidden="1">[106]FAB별!#REF!</definedName>
    <definedName name="PHOTO" hidden="1">[106]FAB별!#REF!</definedName>
    <definedName name="PIBA">[88]설계조건!$I$41</definedName>
    <definedName name="picture26">'[107]#REF'!$B$24</definedName>
    <definedName name="pile_s">[57]말뚝지지력산정!$F$116</definedName>
    <definedName name="PILE길이">[86]가시설수량!$AE$13</definedName>
    <definedName name="PIO" hidden="1">[36]Sheet13!$O$202:$O$271</definedName>
    <definedName name="PIP" localSheetId="2">#REF!,#REF!</definedName>
    <definedName name="PIP">#REF!,#REF!</definedName>
    <definedName name="PJG" localSheetId="2">[0]!NNF</definedName>
    <definedName name="PJG">[0]!NNF</definedName>
    <definedName name="plk" localSheetId="2">[0]!EGERG</definedName>
    <definedName name="plk">[0]!EGERG</definedName>
    <definedName name="poi" localSheetId="2">[0]!HBHG</definedName>
    <definedName name="poi">[0]!HBHG</definedName>
    <definedName name="POL" localSheetId="2">[0]!HGG</definedName>
    <definedName name="POL">[0]!HGG</definedName>
    <definedName name="POLE">OFFSET([90]입력!$AH$2,0,0,COUNTA([90]입력!$AH$1:$AH$65536),1)</definedName>
    <definedName name="POP" localSheetId="2">#REF!,#REF!</definedName>
    <definedName name="POP">#REF!,#REF!</definedName>
    <definedName name="PP" localSheetId="0">{#N/A,#N/A,FALSE,"하중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PP" localSheetId="3">{#N/A,#N/A,FALSE,"하중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PP" localSheetId="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PP">{#N/A,#N/A,FALSE,"하중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ppl" localSheetId="2">[0]!jhg</definedName>
    <definedName name="ppl">[0]!jhg</definedName>
    <definedName name="ppppppp">[108]POOM_MOTO!$A$5:$O$44</definedName>
    <definedName name="ppppppppppp">[108]POOM_MOTO2!$A$5:$O$44</definedName>
    <definedName name="PQ점수">"Dialog Frame 1"</definedName>
    <definedName name="pringarea">'[46]#REF'!$1:$1048576</definedName>
    <definedName name="_xlnm.Print_Area" localSheetId="7">'공사비 집계'!$A$1:$H$26</definedName>
    <definedName name="_xlnm.Print_Area" localSheetId="6">'공사비 집계(심사전)'!$A$1:$H$18</definedName>
    <definedName name="_xlnm.Print_Area" localSheetId="0">심사결과!$A$1:$G$36</definedName>
    <definedName name="_xlnm.Print_Area" localSheetId="5">원가계산서!$A$2:$J$44</definedName>
    <definedName name="_xlnm.Print_Area" localSheetId="4">'원가계산서(심사전)'!$A$1:$I$42</definedName>
    <definedName name="_xlnm.Print_Area" localSheetId="2">'총공사비 집계'!$A$1:$H$9</definedName>
    <definedName name="_xlnm.Print_Area" localSheetId="9">토목간지!$A$1</definedName>
    <definedName name="_xlnm.Print_Area" localSheetId="10">'토목-내역서'!$A$1:$BB$41</definedName>
    <definedName name="_xlnm.Print_Area" localSheetId="8">'토목-내역서(심사전)'!$A$1:$BA$232</definedName>
    <definedName name="_xlnm.Print_Area" localSheetId="3">표지!$A$1:$J$16</definedName>
    <definedName name="_xlnm.Print_Area" localSheetId="1">'표지(심사전)'!$A$1:$J$16</definedName>
    <definedName name="_xlnm.Print_Area">#REF!</definedName>
    <definedName name="PRINT_AREA_MI">[109]하수급견적대비!$A$2:$M$224</definedName>
    <definedName name="PRINT_TILIES" localSheetId="0">#REF!,#REF!,#REF!,#REF!,#REF!</definedName>
    <definedName name="PRINT_TILIES" localSheetId="2">#REF!,#REF!,#REF!,#REF!,#REF!</definedName>
    <definedName name="PRINT_TILIES">#REF!,#REF!,#REF!,#REF!,#REF!</definedName>
    <definedName name="PRINT_TILLES">[110]우수!$A$1:$IV$3,[110]우수!$A$1:$D$65536</definedName>
    <definedName name="_xlnm.Print_Titles" localSheetId="10">'토목-내역서'!$1:$3</definedName>
    <definedName name="_xlnm.Print_Titles" localSheetId="8">'토목-내역서(심사전)'!$1:$3</definedName>
    <definedName name="_xlnm.Print_Titles">[109]하수급견적대비!$A$2:$IV$2</definedName>
    <definedName name="PRINT_TITLES_MI">[109]하수급견적대비!$A$2:$IV$2</definedName>
    <definedName name="PRINT_TITLES_MI1" localSheetId="2">'[111]5.정산서'!$4:$5,'[111]5.정산서'!#REF!</definedName>
    <definedName name="PRINT_TITLES_MI1">'[111]5.정산서'!$4:$5,'[111]5.정산서'!#REF!</definedName>
    <definedName name="PTINT" localSheetId="0">심사결과!PTINT</definedName>
    <definedName name="PTINT" localSheetId="3">표지!PTINT</definedName>
    <definedName name="PTINT" localSheetId="1">'표지(심사전)'!PTINT</definedName>
    <definedName name="PTINT">[0]!PTINT</definedName>
    <definedName name="Q" localSheetId="2">[112]!Macro13</definedName>
    <definedName name="Q">[112]!Macro13</definedName>
    <definedName name="q00" hidden="1">{#N/A,#N/A,FALSE,"운반시간"}</definedName>
    <definedName name="q234562456" hidden="1">{"'용역비'!$A$4:$C$8"}</definedName>
    <definedName name="Q3WEE" localSheetId="0" hidden="1">{#N/A,#N/A,FALSE,"조골재"}</definedName>
    <definedName name="Q3WEE" localSheetId="3" hidden="1">{#N/A,#N/A,FALSE,"조골재"}</definedName>
    <definedName name="Q3WEE" localSheetId="1" hidden="1">{#N/A,#N/A,FALSE,"조골재"}</definedName>
    <definedName name="Q3WEE" hidden="1">{#N/A,#N/A,FALSE,"조골재"}</definedName>
    <definedName name="Q3WEE_1" hidden="1">{#N/A,#N/A,FALSE,"조골재"}</definedName>
    <definedName name="qadd">'[113]ABUT수량-A1'!$T$25</definedName>
    <definedName name="QAQA">'[114]ABUT수량-A1'!$T$25</definedName>
    <definedName name="qcgdd" hidden="1">{0}</definedName>
    <definedName name="QFQF" localSheetId="2" hidden="1">#REF!</definedName>
    <definedName name="QFQF" hidden="1">#REF!</definedName>
    <definedName name="qkqh1" hidden="1">{#N/A,#N/A,FALSE,"명세표"}</definedName>
    <definedName name="qkrjfhjqw">[115]가설공사비!$L$22</definedName>
    <definedName name="QMR" hidden="1">{"'용역비'!$A$4:$C$8"}</definedName>
    <definedName name="qor" hidden="1">[116]실행철강하도!$A$1:$A$4</definedName>
    <definedName name="qoreojifj">[115]가설공사비!$J$22</definedName>
    <definedName name="Qp">[24]표층포설및다짐!$P$9</definedName>
    <definedName name="qpp">'[117]tggwan(mac)'!$A:$A</definedName>
    <definedName name="qqaa">'[118]ABUT수량-A1'!$T$25</definedName>
    <definedName name="qqq" localSheetId="0" hidden="1">{#N/A,#N/A,FALSE,"2~8번"}</definedName>
    <definedName name="qqq" localSheetId="3" hidden="1">{#N/A,#N/A,FALSE,"2~8번"}</definedName>
    <definedName name="qqq" localSheetId="1" hidden="1">{#N/A,#N/A,FALSE,"2~8번"}</definedName>
    <definedName name="qqq" hidden="1">{#N/A,#N/A,FALSE,"2~8번"}</definedName>
    <definedName name="QQQQQQQQQQQQQQQQQQ">[0]!QQQQQQQQQQQQQQQQQQ</definedName>
    <definedName name="QREWQ">[0]!fff</definedName>
    <definedName name="QSR" localSheetId="2">[0]!CDD</definedName>
    <definedName name="QSR">[0]!CDD</definedName>
    <definedName name="QSS" localSheetId="2">[0]!MATRO</definedName>
    <definedName name="QSS">[0]!MATRO</definedName>
    <definedName name="QW" localSheetId="0" hidden="1">{#N/A,#N/A,FALSE,"배수2"}</definedName>
    <definedName name="QW" localSheetId="3" hidden="1">{#N/A,#N/A,FALSE,"배수2"}</definedName>
    <definedName name="QW" localSheetId="1" hidden="1">{#N/A,#N/A,FALSE,"배수2"}</definedName>
    <definedName name="QW" hidden="1">{#N/A,#N/A,FALSE,"배수2"}</definedName>
    <definedName name="QWQ" hidden="1">{#N/A,#N/A,FALSE,"배수2"}</definedName>
    <definedName name="QWQW">'[114]ABUT수량-A1'!$T$25</definedName>
    <definedName name="qwreq" localSheetId="2" hidden="1">#REF!</definedName>
    <definedName name="qwreq" hidden="1">#REF!</definedName>
    <definedName name="QWS" localSheetId="2" hidden="1">#REF!</definedName>
    <definedName name="QWS" hidden="1">#REF!</definedName>
    <definedName name="qyk" hidden="1">{"'용역비'!$A$4:$C$8"}</definedName>
    <definedName name="RAFTER">"SILO!$U$460"</definedName>
    <definedName name="rate">'[119]Sheet1 (2)'!$D$33</definedName>
    <definedName name="rate12">'[120]Sheet1 (2)'!$D$34</definedName>
    <definedName name="RC플륨관">[0]!RC플륨관</definedName>
    <definedName name="REG" hidden="1">[5]전기자료!$S$51:$AV$51</definedName>
    <definedName name="rey">{"Book1","부대-(표지판,데리,가드).xls","부대-(낙,차,중분대).xls"}</definedName>
    <definedName name="RF">[0]!RF</definedName>
    <definedName name="RFG" localSheetId="2">#REF!,#REF!,#REF!</definedName>
    <definedName name="RFG">#REF!,#REF!,#REF!</definedName>
    <definedName name="RFWE" localSheetId="2">[0]!GDF</definedName>
    <definedName name="RFWE">[0]!GDF</definedName>
    <definedName name="RG"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fg" localSheetId="2">[0]!jhg</definedName>
    <definedName name="rgfg">[0]!jhg</definedName>
    <definedName name="RGR" localSheetId="2">[0]!GDF</definedName>
    <definedName name="RGR">[0]!GDF</definedName>
    <definedName name="RGRG"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RG"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RG"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GR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H" hidden="1">{"'용역비'!$A$4:$C$8"}</definedName>
    <definedName name="RHDDNJS" localSheetId="0">심사결과!RHDDNJS</definedName>
    <definedName name="RHDDNJS" localSheetId="3">표지!RHDDNJS</definedName>
    <definedName name="RHDDNJS" localSheetId="1">'표지(심사전)'!RHDDNJS</definedName>
    <definedName name="RHDDNJS">[0]!RHDDNJS</definedName>
    <definedName name="rhfsllllskd니아러" hidden="1">{#N/A,#N/A,FALSE,"골재소요량";#N/A,#N/A,FALSE,"골재소요량"}</definedName>
    <definedName name="rhkstp" hidden="1">{#N/A,#N/A,FALSE,"DAOCM 2차 검토"}</definedName>
    <definedName name="rhn15w재적">117.43</definedName>
    <definedName name="rhn175w재적">134.12</definedName>
    <definedName name="rhn20w재적">157.99</definedName>
    <definedName name="rkdkd" hidden="1">{#N/A,#N/A,FALSE,"2~8번"}</definedName>
    <definedName name="rksk" hidden="1">{#N/A,#N/A,FALSE,"배수1"}</definedName>
    <definedName name="ro" hidden="1">{#N/A,#N/A,FALSE,"2~8번"}</definedName>
    <definedName name="Royalty" hidden="1">{#N/A,#N/A,FALSE,"Sheet1"}</definedName>
    <definedName name="RRE" localSheetId="2">#REF!,#REF!</definedName>
    <definedName name="RRE">#REF!,#REF!</definedName>
    <definedName name="RRR"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R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rrrtrer" hidden="1">{#N/A,#N/A,FALSE,"표지목차"}</definedName>
    <definedName name="RT" localSheetId="0">#REF!,#REF!,#REF!</definedName>
    <definedName name="RT" localSheetId="2">#REF!,#REF!,#REF!</definedName>
    <definedName name="RT">#REF!,#REF!,#REF!</definedName>
    <definedName name="RTG" localSheetId="2">[0]!EEDD</definedName>
    <definedName name="RTG">[0]!EEDD</definedName>
    <definedName name="RTGH" hidden="1">{"'용역비'!$A$4:$C$8"}</definedName>
    <definedName name="rth" hidden="1">{"'용역비'!$A$4:$C$8"}</definedName>
    <definedName name="rthrtu" localSheetId="2">[0]!juyjuy</definedName>
    <definedName name="rthrtu">[0]!juyjuy</definedName>
    <definedName name="RTU" localSheetId="2">#REF!,#REF!</definedName>
    <definedName name="RTU">#REF!,#REF!</definedName>
    <definedName name="rty" localSheetId="0">#REF!,#REF!</definedName>
    <definedName name="rty" localSheetId="2">#REF!,#REF!</definedName>
    <definedName name="rty">#REF!,#REF!</definedName>
    <definedName name="RWD" hidden="1">[36]Sheet13!$S$48:$AV$48</definedName>
    <definedName name="RWER" hidden="1">{#N/A,#N/A,FALSE,"제목"}</definedName>
    <definedName name="RWFHYIPPGFSSA">[0]!RWFHYIPPGFSSA</definedName>
    <definedName name="ryerytq" hidden="1">{"'Sheet1'!$A$4","'Sheet1'!$A$9:$G$28"}</definedName>
    <definedName name="RYUIRYU" hidden="1">{"'용역비'!$A$4:$C$8"}</definedName>
    <definedName name="ryuk" hidden="1">{"'용역비'!$A$4:$C$8"}</definedName>
    <definedName name="S">[100]DATE!$I$24:$I$85</definedName>
    <definedName name="sa" localSheetId="2">#REF!,#REF!,#REF!,#REF!,#REF!</definedName>
    <definedName name="sa">#REF!,#REF!,#REF!,#REF!,#REF!</definedName>
    <definedName name="sadfasdf" localSheetId="2">[29]!Macro2</definedName>
    <definedName name="sadfasdf">[29]!Macro2</definedName>
    <definedName name="SAFSAFSAD" hidden="1">{#N/A,#N/A,FALSE,"속도"}</definedName>
    <definedName name="sd" localSheetId="0">{#N/A,#N/A,FALSE,"하중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d" localSheetId="3">{#N/A,#N/A,FALSE,"하중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d" localSheetId="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d">{#N/A,#N/A,FALSE,"하중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DAAADSSSDSDSDSDSDSDSFDSD">[0]!SDAAADSSSDSDSDSDSDSDSFDSD</definedName>
    <definedName name="SdAS">'[121]98수문일위'!$A$1:$P$2004</definedName>
    <definedName name="sdasdad" localSheetId="2">[29]!Macro13</definedName>
    <definedName name="sdasdad">[29]!Macro13</definedName>
    <definedName name="SDAVF" localSheetId="2">[0]!GVHBG</definedName>
    <definedName name="SDAVF">[0]!GVHBG</definedName>
    <definedName name="SDC" localSheetId="2">#REF!,#REF!</definedName>
    <definedName name="SDC">#REF!,#REF!</definedName>
    <definedName name="sdcbds" hidden="1">{"'자리배치도'!$AG$1:$CI$28"}</definedName>
    <definedName name="SdcdF" localSheetId="2">[0]!NBBV</definedName>
    <definedName name="SdcdF">[0]!NBBV</definedName>
    <definedName name="SDCFG\" localSheetId="0" hidden="1">{#N/A,#N/A,FALSE,"운반시간"}</definedName>
    <definedName name="SDCFG\" localSheetId="3" hidden="1">{#N/A,#N/A,FALSE,"운반시간"}</definedName>
    <definedName name="SDCFG\" localSheetId="1" hidden="1">{#N/A,#N/A,FALSE,"운반시간"}</definedName>
    <definedName name="SDCFG\" hidden="1">{#N/A,#N/A,FALSE,"운반시간"}</definedName>
    <definedName name="SDDFD" hidden="1">{#N/A,#N/A,FALSE,"배수1"}</definedName>
    <definedName name="SDF" localSheetId="0" hidden="1">{#N/A,#N/A,FALSE,"혼합골재"}</definedName>
    <definedName name="SDF" localSheetId="3" hidden="1">{#N/A,#N/A,FALSE,"혼합골재"}</definedName>
    <definedName name="SDF" localSheetId="1" hidden="1">{#N/A,#N/A,FALSE,"혼합골재"}</definedName>
    <definedName name="SDF" hidden="1">{#N/A,#N/A,FALSE,"혼합골재"}</definedName>
    <definedName name="sdfag" localSheetId="2" hidden="1">#REF!</definedName>
    <definedName name="sdfag" hidden="1">#REF!</definedName>
    <definedName name="sdfd" hidden="1">{"'Sheet1'!$A$4","'Sheet1'!$A$9:$G$28"}</definedName>
    <definedName name="SDFDFD" hidden="1">{#N/A,#N/A,FALSE,"운반시간"}</definedName>
    <definedName name="SDFF" hidden="1">{#N/A,#N/A,FALSE,"골재소요량";#N/A,#N/A,FALSE,"골재소요량"}</definedName>
    <definedName name="sdfg">'[118]ABUT수량-A1'!$T$25</definedName>
    <definedName name="SDFGAAAAAAAAAAAAH">[0]!SDFGAAAAAAAAAAAAH</definedName>
    <definedName name="SDFGDSFGDSG" hidden="1">{#N/A,#N/A,FALSE,"기안지";#N/A,#N/A,FALSE,"통신지"}</definedName>
    <definedName name="SDFGFH" hidden="1">{#N/A,#N/A,FALSE,"부대2"}</definedName>
    <definedName name="SDFGSDFG" hidden="1">{#N/A,#N/A,FALSE,"기안지";#N/A,#N/A,FALSE,"통신지"}</definedName>
    <definedName name="SDFGSDFGDSFG" hidden="1">{#N/A,#N/A,FALSE,"기안지";#N/A,#N/A,FALSE,"통신지"}</definedName>
    <definedName name="SDFGSDFGSDDFGSDFGSD" hidden="1">{#N/A,#N/A,FALSE,"기안지";#N/A,#N/A,FALSE,"통신지"}</definedName>
    <definedName name="SDFGSDFGSDFGSDF" hidden="1">{#N/A,#N/A,FALSE,"기안지";#N/A,#N/A,FALSE,"통신지"}</definedName>
    <definedName name="SDFSAFSADFS" hidden="1">{#N/A,#N/A,FALSE,"혼합골재"}</definedName>
    <definedName name="sdg" localSheetId="2" hidden="1">#REF!</definedName>
    <definedName name="sdg" hidden="1">#REF!</definedName>
    <definedName name="SDGASA" hidden="1">{#N/A,#N/A,FALSE,"조골재"}</definedName>
    <definedName name="SDGDSFG" hidden="1">{#N/A,#N/A,FALSE,"기안지";#N/A,#N/A,FALSE,"통신지"}</definedName>
    <definedName name="SDGNB" hidden="1">{#N/A,#N/A,FALSE,"조골재"}</definedName>
    <definedName name="SDGS" hidden="1">{#N/A,#N/A,FALSE,"조골재"}</definedName>
    <definedName name="SDGSDFGEWT" hidden="1">{#N/A,#N/A,FALSE,"기안지";#N/A,#N/A,FALSE,"통신지"}</definedName>
    <definedName name="SDGSDFHFDJDG" hidden="1">{#N/A,#N/A,FALSE,"속도"}</definedName>
    <definedName name="SDGSDGDHDFHGF" hidden="1">{#N/A,#N/A,FALSE,"운반시간"}</definedName>
    <definedName name="SDGSDKLSK" hidden="1">{#N/A,#N/A,FALSE,"조골재"}</definedName>
    <definedName name="SDGZC" hidden="1">{#N/A,#N/A,FALSE,"조골재"}</definedName>
    <definedName name="SDK" localSheetId="2">#REF!,#REF!</definedName>
    <definedName name="SDK">#REF!,#REF!</definedName>
    <definedName name="sdryhj" hidden="1">{"'용역비'!$A$4:$C$8"}</definedName>
    <definedName name="SDS" hidden="1">{#N/A,#N/A,FALSE,"2~8번"}</definedName>
    <definedName name="SDS_1" hidden="1">{#N/A,#N/A,FALSE,"2~8번"}</definedName>
    <definedName name="sdsdddd" hidden="1">{#N/A,#N/A,FALSE,"토공2"}</definedName>
    <definedName name="selection">[38]근태계획서!$I$3:$Q$3</definedName>
    <definedName name="seven">[38]버스운행안내!$I$8</definedName>
    <definedName name="SF" hidden="1">{#N/A,#N/A,FALSE,"단가표지"}</definedName>
    <definedName name="SFA" hidden="1">{#N/A,#N/A,FALSE,"포장1";#N/A,#N/A,FALSE,"포장1"}</definedName>
    <definedName name="sfdbd" localSheetId="2">[37]!Macro9</definedName>
    <definedName name="sfdbd">[37]!Macro9</definedName>
    <definedName name="sfdgsd" localSheetId="2" hidden="1">#REF!</definedName>
    <definedName name="sfdgsd" hidden="1">#REF!</definedName>
    <definedName name="sfggf" hidden="1">{#N/A,#N/A,FALSE,"배수1"}</definedName>
    <definedName name="sfgsdfd" localSheetId="2" hidden="1">#REF!</definedName>
    <definedName name="sfgsdfd" hidden="1">#REF!</definedName>
    <definedName name="SFR">[60]심사계산!$D$88</definedName>
    <definedName name="SFSDFDSF" hidden="1">{#N/A,#N/A,FALSE,"운반시간"}</definedName>
    <definedName name="SG"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G"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G"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G"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GARETER" localSheetId="2" hidden="1">#REF!</definedName>
    <definedName name="SGARETER" hidden="1">#REF!</definedName>
    <definedName name="SGDSGFWWWWWF">[0]!SGDSGFWWWWWF</definedName>
    <definedName name="sheet" localSheetId="0" hidden="1">{#N/A,#N/A,FALSE,"골재소요량";#N/A,#N/A,FALSE,"골재소요량"}</definedName>
    <definedName name="sheet" localSheetId="3" hidden="1">{#N/A,#N/A,FALSE,"골재소요량";#N/A,#N/A,FALSE,"골재소요량"}</definedName>
    <definedName name="sheet" localSheetId="1" hidden="1">{#N/A,#N/A,FALSE,"골재소요량";#N/A,#N/A,FALSE,"골재소요량"}</definedName>
    <definedName name="sheet" hidden="1">{#N/A,#N/A,FALSE,"골재소요량";#N/A,#N/A,FALSE,"골재소요량"}</definedName>
    <definedName name="SHEET100" localSheetId="2" hidden="1">#REF!</definedName>
    <definedName name="SHEET100" hidden="1">#REF!</definedName>
    <definedName name="sheet1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IL">[69]데이타!$R$23:$S$32</definedName>
    <definedName name="SIS" localSheetId="2">[0]!NNF</definedName>
    <definedName name="SIS">[0]!NNF</definedName>
    <definedName name="six">[38]버스운행안내!$H$8</definedName>
    <definedName name="SO" localSheetId="2" hidden="1">#REF!</definedName>
    <definedName name="SO" hidden="1">#REF!</definedName>
    <definedName name="SOC" localSheetId="2">[0]!OIU</definedName>
    <definedName name="SOC">[0]!OIU</definedName>
    <definedName name="solver_lin" hidden="1">0</definedName>
    <definedName name="solver_num" hidden="1">1</definedName>
    <definedName name="solver_rel1" hidden="1">1</definedName>
    <definedName name="solver_rhs1" hidden="1">500000000</definedName>
    <definedName name="solver_tmp" hidden="1">500000000</definedName>
    <definedName name="solver_typ" hidden="1">1</definedName>
    <definedName name="solver_val" hidden="1">0</definedName>
    <definedName name="SOS" localSheetId="2">[0]!MATRO</definedName>
    <definedName name="SOS">[0]!MATRO</definedName>
    <definedName name="sr" localSheetId="0">#REF!,#REF!</definedName>
    <definedName name="sr" localSheetId="2">#REF!,#REF!</definedName>
    <definedName name="sr">#REF!,#REF!</definedName>
    <definedName name="srth" hidden="1">{"'용역비'!$A$4:$C$8"}</definedName>
    <definedName name="ss">'[22]토공(우물통,기타) '!$V$22:$AG$47</definedName>
    <definedName name="SSS" localSheetId="0">{#N/A,#N/A,FALSE,"2~8번"}</definedName>
    <definedName name="SSS" localSheetId="3">{#N/A,#N/A,FALSE,"2~8번"}</definedName>
    <definedName name="SSS" localSheetId="1">{#N/A,#N/A,FALSE,"2~8번"}</definedName>
    <definedName name="SSS">{#N/A,#N/A,FALSE,"2~8번"}</definedName>
    <definedName name="SSS_1" hidden="1">{#N/A,#N/A,FALSE,"2~8번"}</definedName>
    <definedName name="sssss" hidden="1">{#N/A,#N/A,FALSE,"운반시간"}</definedName>
    <definedName name="SSSSSSS">[0]!SSSSSSS</definedName>
    <definedName name="SSSSSSSSSSSSSSSSSSSSSSSSSSSSSSSSSSSS">[0]!SSSSSSSSSSSSSSSSSSSSSSSSSSSSSSSSSSSS</definedName>
    <definedName name="SSVSS" hidden="1">[5]Sheet14!$M$201:$M$270</definedName>
    <definedName name="SSW" localSheetId="2">#REF!,#REF!</definedName>
    <definedName name="SSW">#REF!,#REF!</definedName>
    <definedName name="STS" hidden="1">{"'용역비'!$A$4:$C$8"}</definedName>
    <definedName name="ST산출" localSheetId="2">[0]!BlankMacro1</definedName>
    <definedName name="ST산출">[0]!BlankMacro1</definedName>
    <definedName name="sum">SUM('[122](A)내역서'!$C$148:$C$163)</definedName>
    <definedName name="sum_fab_in">[70]FAB_I!$A$4:$A$502</definedName>
    <definedName name="SVFGSF" localSheetId="2">[0]!KJH</definedName>
    <definedName name="SVFGSF">[0]!KJH</definedName>
    <definedName name="svsdvsvsv">{"Book1"}</definedName>
    <definedName name="SVSV"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VSV"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VSV"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VS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svsvvbs">{"Book1"}</definedName>
    <definedName name="swprice">[0]!swprice</definedName>
    <definedName name="SW기사">'[43]인건비(환율)'!$C$10</definedName>
    <definedName name="SYSTEMBOX">OFFSET('[123]참조-(1)'!$AZ$2,0,0,COUNTA('[123]참조-(1)'!$AZ$1:$AZ$65536),1)</definedName>
    <definedName name="SZVFGG" localSheetId="2">[0]!REEG</definedName>
    <definedName name="SZVFGG">[0]!REEG</definedName>
    <definedName name="T.B.M.설치">[50]진주방향!$AS$433</definedName>
    <definedName name="tbv" hidden="1">{#N/A,#N/A,FALSE,"구조1"}</definedName>
    <definedName name="TEST">[0]!TEST</definedName>
    <definedName name="TEWGDSGVDSFGVDSVGSD" hidden="1">{#N/A,#N/A,FALSE,"운반시간"}</definedName>
    <definedName name="TEYJ" hidden="1">{"'용역비'!$A$4:$C$8"}</definedName>
    <definedName name="TEZ" hidden="1">[36]Sheet14!$Q$45:$AT$45</definedName>
    <definedName name="TFG" localSheetId="2">#REF!,#REF!</definedName>
    <definedName name="TFG">#REF!,#REF!</definedName>
    <definedName name="TFUI" hidden="1">{"'용역비'!$A$4:$C$8"}</definedName>
    <definedName name="TGES" hidden="1">[36]Sheet13!$N$202:$N$271</definedName>
    <definedName name="three">[38]버스운행안내!$E$8</definedName>
    <definedName name="TITLE_AEAR">[124]우수공!$A$1:$IV$3,[124]우수공!$A$1:$D$65536</definedName>
    <definedName name="TKG" localSheetId="2">#REF!,#REF!</definedName>
    <definedName name="TKG">#REF!,#REF!</definedName>
    <definedName name="TKSRMS">'[125]산근1,2'!$B$2</definedName>
    <definedName name="TON">" Sheet1!$G$54"</definedName>
    <definedName name="TOTAL" localSheetId="0" hidden="1">#REF!</definedName>
    <definedName name="TOTAL" localSheetId="2" hidden="1">#REF!</definedName>
    <definedName name="TOTAL" hidden="1">#REF!</definedName>
    <definedName name="tr" localSheetId="2" hidden="1">#REF!</definedName>
    <definedName name="tr" hidden="1">#REF!</definedName>
    <definedName name="TR510300간재">[126]G.R300경비!$F$15</definedName>
    <definedName name="TR510300노무">[126]G.R300경비!$F$17</definedName>
    <definedName name="TR510300손료">[126]G.R300경비!$F$6</definedName>
    <definedName name="TRAY">OFFSET('[123]참조-(1)'!$AW$2,0,0,COUNTA('[123]참조-(1)'!$AW$1:$AW$65536),1)</definedName>
    <definedName name="TRSYYYYYYYYYYYYREEE">[0]!TRSYYYYYYYYYYYYREEE</definedName>
    <definedName name="tryrtg" localSheetId="2">[0]!bvvc</definedName>
    <definedName name="tryrtg">[0]!bvvc</definedName>
    <definedName name="TTI" localSheetId="2">#REF!,#REF!,#REF!</definedName>
    <definedName name="TTI">#REF!,#REF!,#REF!</definedName>
    <definedName name="TTT">[127]일위대가목차!$D$3:$D$9</definedName>
    <definedName name="TTTG" localSheetId="2">#REF!,#REF!</definedName>
    <definedName name="TTTG">#REF!,#REF!</definedName>
    <definedName name="ttttt" hidden="1">{#N/A,#N/A,FALSE,"지침";#N/A,#N/A,FALSE,"환경분석";#N/A,#N/A,FALSE,"Sheet16"}</definedName>
    <definedName name="tuilol" hidden="1">{"'용역비'!$A$4:$C$8"}</definedName>
    <definedName name="TUIO" hidden="1">{"'용역비'!$A$4:$C$8"}</definedName>
    <definedName name="TUIO.L" hidden="1">{"'용역비'!$A$4:$C$8"}</definedName>
    <definedName name="TUIOTUI" hidden="1">{"'용역비'!$A$4:$C$8"}</definedName>
    <definedName name="TUR" hidden="1">[5]전기자료!$O$272:$O$341</definedName>
    <definedName name="tuu" localSheetId="2">[0]!frt</definedName>
    <definedName name="tuu">[0]!frt</definedName>
    <definedName name="two">[38]버스운행안내!$D$8</definedName>
    <definedName name="tye" localSheetId="2" hidden="1">#REF!</definedName>
    <definedName name="tye" hidden="1">#REF!</definedName>
    <definedName name="TYHFDGFD" hidden="1">{#N/A,#N/A,FALSE,"배수2"}</definedName>
    <definedName name="TYJ" hidden="1">{"'용역비'!$A$4:$C$8"}</definedName>
    <definedName name="tyje" hidden="1">{"'용역비'!$A$4:$C$8"}</definedName>
    <definedName name="tyjet" hidden="1">{"'용역비'!$A$4:$C$8"}</definedName>
    <definedName name="tykd" localSheetId="0" hidden="1">{"'제10장(표)'!$A$5:$L$10"}</definedName>
    <definedName name="tykd" localSheetId="3" hidden="1">{"'제10장(표)'!$A$5:$L$10"}</definedName>
    <definedName name="tykd" localSheetId="1" hidden="1">{"'제10장(표)'!$A$5:$L$10"}</definedName>
    <definedName name="tykd" hidden="1">{"'제10장(표)'!$A$5:$L$10"}</definedName>
    <definedName name="TYU" localSheetId="2">[0]!BlankMacro1</definedName>
    <definedName name="TYU">[0]!BlankMacro1</definedName>
    <definedName name="tyy" localSheetId="2">[0]!reyt</definedName>
    <definedName name="tyy">[0]!reyt</definedName>
    <definedName name="u1q">[85]환률!$G$14</definedName>
    <definedName name="u2q">[85]환률!$H$14</definedName>
    <definedName name="u3q">[85]환률!$I$14</definedName>
    <definedName name="u4q">[85]환률!$J$14</definedName>
    <definedName name="UFF">[100]지수!$E$12</definedName>
    <definedName name="UI" hidden="1">[5]전기자료!$O$64:$O$131</definedName>
    <definedName name="uity" hidden="1">{#N/A,#N/A,FALSE,"전력간선"}</definedName>
    <definedName name="ujdffdf" hidden="1">{#N/A,#N/A,FALSE,"단가표지"}</definedName>
    <definedName name="ujhr" hidden="1">{#N/A,#N/A,FALSE,"표지목차"}</definedName>
    <definedName name="UJI">[100]DATE!$I$24:$I$85</definedName>
    <definedName name="ujy" localSheetId="2">[0]!ret</definedName>
    <definedName name="ujy">[0]!ret</definedName>
    <definedName name="ulo" hidden="1">{"'용역비'!$A$4:$C$8"}</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P" localSheetId="2">#REF!,#REF!,#REF!,#REF!,#REF!,#REF!,#REF!,#REF!,#REF!,#REF!,#REF!</definedName>
    <definedName name="UP">#REF!,#REF!,#REF!,#REF!,#REF!,#REF!,#REF!,#REF!,#REF!,#REF!,#REF!</definedName>
    <definedName name="UTI" hidden="1">{"'용역비'!$A$4:$C$8"}</definedName>
    <definedName name="UTIOL" hidden="1">{"'용역비'!$A$4:$C$8"}</definedName>
    <definedName name="uuu" hidden="1">{#N/A,#N/A,FALSE,"부대2"}</definedName>
    <definedName name="uuuu" hidden="1">{#N/A,#N/A,FALSE,"단가표지"}</definedName>
    <definedName name="UY" hidden="1">[5]전기자료!$L$61:$L$130</definedName>
    <definedName name="uy89ihbn" hidden="1">{#N/A,#N/A,FALSE,"2~8번"}</definedName>
    <definedName name="UYUY" localSheetId="2">[0]!DGRT</definedName>
    <definedName name="UYUY">[0]!DGRT</definedName>
    <definedName name="UYY" hidden="1">[36]Sheet13!$O$272:$O$341</definedName>
    <definedName name="u형측구" hidden="1">{#N/A,#N/A,FALSE,"2~8번"}</definedName>
    <definedName name="V"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bc" localSheetId="2">[0]!REGSVTEB</definedName>
    <definedName name="vbc">[0]!REGSVTEB</definedName>
    <definedName name="vbdfgg" localSheetId="2">[37]!Macro7</definedName>
    <definedName name="vbdfgg">[37]!Macro7</definedName>
    <definedName name="VBGDH" localSheetId="2">[0]!HBHG</definedName>
    <definedName name="VBGDH">[0]!HBHG</definedName>
    <definedName name="VCB" localSheetId="2">[11]!VCB</definedName>
    <definedName name="VCB">[11]!VCB</definedName>
    <definedName name="vcc" hidden="1">{#N/A,#N/A,FALSE,"구조1"}</definedName>
    <definedName name="vcnf" hidden="1">'[128]N賃率-職'!$I$5:$I$30</definedName>
    <definedName name="VCX" localSheetId="2">[11]!VCX</definedName>
    <definedName name="VCX">[11]!VCX</definedName>
    <definedName name="VE" hidden="1">[36]Sheet13!$S$51:$AV$51</definedName>
    <definedName name="VFJKEH" localSheetId="2">[0]!DDC</definedName>
    <definedName name="VFJKEH">[0]!DDC</definedName>
    <definedName name="vhj" localSheetId="2">#REF!,#REF!</definedName>
    <definedName name="vhj">#REF!,#REF!</definedName>
    <definedName name="VIP" localSheetId="2">[112]!Macro9</definedName>
    <definedName name="VIP">[112]!Macro9</definedName>
    <definedName name="VIR" localSheetId="2">[112]!Macro7</definedName>
    <definedName name="VIR">[112]!Macro7</definedName>
    <definedName name="VIS" localSheetId="2">[112]!Macro9</definedName>
    <definedName name="VIS">[112]!Macro9</definedName>
    <definedName name="vlo" localSheetId="2">[0]!juyjuy</definedName>
    <definedName name="vlo">[0]!juyjuy</definedName>
    <definedName name="VSVS"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SVS"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SVS"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SV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vvvv">{"Book1","부대-(표지판,데리,가드).xls","부대-(낙,차,중분대).xls"}</definedName>
    <definedName name="VZZ" hidden="1">[36]Sheet13!$S$48:$AV$48</definedName>
    <definedName name="W" localSheetId="0">{"Book1","부대-(표지판,데리,가드).xls","부대-(낙,차,중분대).xls"}</definedName>
    <definedName name="W" localSheetId="3">{"Book1","부대-(표지판,데리,가드).xls","부대-(낙,차,중분대).xls"}</definedName>
    <definedName name="W" localSheetId="1">{"Book1","부대-(표지판,데리,가드).xls","부대-(낙,차,중분대).xls"}</definedName>
    <definedName name="W">{"Book1","부대-(표지판,데리,가드).xls","부대-(낙,차,중분대).xls"}</definedName>
    <definedName name="WDDSF" localSheetId="2">#REF!,#REF!,#REF!</definedName>
    <definedName name="WDDSF">#REF!,#REF!,#REF!</definedName>
    <definedName name="wdes" localSheetId="2">[0]!VBN</definedName>
    <definedName name="wdes">[0]!VBN</definedName>
    <definedName name="WDF" localSheetId="2">[0]!QQA</definedName>
    <definedName name="WDF">[0]!QQA</definedName>
    <definedName name="WDFG" localSheetId="2">#REF!,#REF!</definedName>
    <definedName name="WDFG">#REF!,#REF!</definedName>
    <definedName name="WEF" localSheetId="2">#REF!,#REF!</definedName>
    <definedName name="WEF">#REF!,#REF!</definedName>
    <definedName name="WEFDS" localSheetId="2">[0]!MATRO</definedName>
    <definedName name="WEFDS">[0]!MATRO</definedName>
    <definedName name="wer"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_1" hidden="1">{#N/A,#N/A,FALSE,"골재소요량";#N/A,#N/A,FALSE,"골재소요량"}</definedName>
    <definedName name="wererr" hidden="1">{#N/A,#N/A,FALSE,"운반시간"}</definedName>
    <definedName name="werewr" hidden="1">{#N/A,#N/A,FALSE,"골재소요량";#N/A,#N/A,FALSE,"골재소요량"}</definedName>
    <definedName name="wert"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t"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t"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t"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RTWERT" hidden="1">{#N/A,#N/A,FALSE,"기안지";#N/A,#N/A,FALSE,"통신지"}</definedName>
    <definedName name="wes"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s"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s"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s"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ew" localSheetId="0">{"Book1","부대-(표지판,데리,가드).xls","부대-(낙,차,중분대).xls"}</definedName>
    <definedName name="wew" localSheetId="3">{"Book1","부대-(표지판,데리,가드).xls","부대-(낙,차,중분대).xls"}</definedName>
    <definedName name="wew" localSheetId="1">{"Book1","부대-(표지판,데리,가드).xls","부대-(낙,차,중분대).xls"}</definedName>
    <definedName name="wew">{"Book1","부대-(표지판,데리,가드).xls","부대-(낙,차,중분대).xls"}</definedName>
    <definedName name="WFG" localSheetId="2">[0]!MATRO</definedName>
    <definedName name="WFG">[0]!MATRO</definedName>
    <definedName name="WHTN">[129]맨홀수량산출!$A$2</definedName>
    <definedName name="WI">[27]단중표!$AF$35</definedName>
    <definedName name="wj" hidden="1">{"'Sheet1'!$A$4","'Sheet1'!$A$9:$G$28"}</definedName>
    <definedName name="wjd">[130]말뚝물량!$D$14</definedName>
    <definedName name="wkdry">{"Book1","수시.XLS"}</definedName>
    <definedName name="wketjl23" hidden="1">{#N/A,#N/A,FALSE,"조골재"}</definedName>
    <definedName name="WLQ" hidden="1">{#N/A,#N/A,FALSE,"명세표"}</definedName>
    <definedName name="wm.조골재1" hidden="1">{#N/A,#N/A,FALSE,"조골재"}</definedName>
    <definedName name="woogi" localSheetId="2" hidden="1">#REF!</definedName>
    <definedName name="woogi" hidden="1">#REF!</definedName>
    <definedName name="woogi2" localSheetId="2" hidden="1">#REF!</definedName>
    <definedName name="woogi2" hidden="1">#REF!</definedName>
    <definedName name="WQW"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QW"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QW"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Q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 hidden="1">{#N/A,#N/A,FALSE,"전력간선"}</definedName>
    <definedName name="WRITE" hidden="1">{#N/A,#N/A,FALSE,"CCTV"}</definedName>
    <definedName name="wrm.asd" hidden="1">{#N/A,#N/A,FALSE,"포장2"}</definedName>
    <definedName name="wrn" hidden="1">{#N/A,#N/A,FALSE,"정산총괄 ";#N/A,#N/A,FALSE,"정산설명개착"}</definedName>
    <definedName name="WRN." hidden="1">{#N/A,#N/A,FALSE,"기안지";#N/A,#N/A,FALSE,"통신지"}</definedName>
    <definedName name="wrn.111." hidden="1">{#N/A,#N/A,FALSE,"제목"}</definedName>
    <definedName name="WRN.123." hidden="1">{#N/A,#N/A,FALSE,"기안지";#N/A,#N/A,FALSE,"통신지"}</definedName>
    <definedName name="WRN.2번" hidden="1">{#N/A,#N/A,FALSE,"2~8번"}</definedName>
    <definedName name="wrn.2번." localSheetId="0" hidden="1">{#N/A,#N/A,FALSE,"2~8번"}</definedName>
    <definedName name="wrn.2번." localSheetId="3" hidden="1">{#N/A,#N/A,FALSE,"2~8번"}</definedName>
    <definedName name="wrn.2번." localSheetId="1" hidden="1">{#N/A,#N/A,FALSE,"2~8번"}</definedName>
    <definedName name="wrn.2번." hidden="1">{#N/A,#N/A,FALSE,"2~8번"}</definedName>
    <definedName name="wrn.2번._1" hidden="1">{#N/A,#N/A,FALSE,"2~8번"}</definedName>
    <definedName name="wrn.3번." hidden="1">{#N/A,#N/A,FALSE,"2~8번"}</definedName>
    <definedName name="wrn.97." hidden="1">{#N/A,#N/A,FALSE,"지침";#N/A,#N/A,FALSE,"환경분석";#N/A,#N/A,FALSE,"Sheet16"}</definedName>
    <definedName name="wrn.97년._.사업계획._.및._.예산지침." hidden="1">{#N/A,#N/A,TRUE,"1";#N/A,#N/A,TRUE,"2";#N/A,#N/A,TRUE,"3";#N/A,#N/A,TRUE,"4";#N/A,#N/A,TRUE,"5";#N/A,#N/A,TRUE,"6";#N/A,#N/A,TRUE,"7"}</definedName>
    <definedName name="WRN.98." hidden="1">{#N/A,#N/A,FALSE,"지침";#N/A,#N/A,FALSE,"환경분석";#N/A,#N/A,FALSE,"Sheet16"}</definedName>
    <definedName name="WRN.ASFD" hidden="1">{#N/A,#N/A,FALSE,"기안지";#N/A,#N/A,FALSE,"통신지"}</definedName>
    <definedName name="wrn.BM." hidden="1">{#N/A,#N/A,FALSE,"CCTV"}</definedName>
    <definedName name="wrn.chi._.tiÆt." hidden="1">{#N/A,#N/A,FALSE,"Chi tiÆt"}</definedName>
    <definedName name="wrn.DACOM._.광전송장치._.투찰가._.검토." hidden="1">{#N/A,#N/A,FALSE,"DAOCM 2차 검토"}</definedName>
    <definedName name="wrn.DIFM°ßAu¼­." hidden="1">{#N/A,#N/A,FALSE,"Sheet1"}</definedName>
    <definedName name="wrn.DIFM견적서." hidden="1">{#N/A,#N/A,FALSE,"Sheet1"}</definedName>
    <definedName name="wrn.FIII._.HOOK._.UP._.견적서." hidden="1">{#N/A,#N/A,TRUE,"960318-1";#N/A,#N/A,TRUE,"960318-2";#N/A,#N/A,TRUE,"960318-3"}</definedName>
    <definedName name="WRN.KLM" hidden="1">{#N/A,#N/A,FALSE,"기안지";#N/A,#N/A,FALSE,"통신지"}</definedName>
    <definedName name="WRN.LAKK" hidden="1">{#N/A,#N/A,FALSE,"기안지";#N/A,#N/A,FALSE,"통신지"}</definedName>
    <definedName name="WRN.LLX" hidden="1">{#N/A,#N/A,FALSE,"기안지";#N/A,#N/A,FALSE,"통신지"}</definedName>
    <definedName name="WRN.SAF" hidden="1">{#N/A,#N/A,FALSE,"기안지";#N/A,#N/A,FALSE,"통신지"}</definedName>
    <definedName name="WRN.SDF." hidden="1">{#N/A,#N/A,FALSE,"기안지";#N/A,#N/A,FALSE,"통신지"}</definedName>
    <definedName name="WRN.SDLF" hidden="1">{#N/A,#N/A,FALSE,"기안지";#N/A,#N/A,FALSE,"통신지"}</definedName>
    <definedName name="WRN.SE." hidden="1">{#N/A,#N/A,FALSE,"기안지";#N/A,#N/A,FALSE,"통신지"}</definedName>
    <definedName name="wrn.test1." hidden="1">{#N/A,#N/A,FALSE,"명세표"}</definedName>
    <definedName name="wrn.건설기계사업소._.상반기보고." hidden="1">{#N/A,#N/A,FALSE,"사업총괄";#N/A,#N/A,FALSE,"장비사업";#N/A,#N/A,FALSE,"철구사업";#N/A,#N/A,FALSE,"준설사업"}</definedName>
    <definedName name="wrn.골재소요량." localSheetId="0" hidden="1">{#N/A,#N/A,FALSE,"골재소요량";#N/A,#N/A,FALSE,"골재소요량"}</definedName>
    <definedName name="wrn.골재소요량." localSheetId="3" hidden="1">{#N/A,#N/A,FALSE,"골재소요량";#N/A,#N/A,FALSE,"골재소요량"}</definedName>
    <definedName name="wrn.골재소요량." localSheetId="1" hidden="1">{#N/A,#N/A,FALSE,"골재소요량";#N/A,#N/A,FALSE,"골재소요량"}</definedName>
    <definedName name="wrn.골재소요량." hidden="1">{#N/A,#N/A,FALSE,"골재소요량";#N/A,#N/A,FALSE,"골재소요량"}</definedName>
    <definedName name="wrn.골재소요량._1" hidden="1">{#N/A,#N/A,FALSE,"골재소요량";#N/A,#N/A,FALSE,"골재소요량"}</definedName>
    <definedName name="wrn.공사설계서." hidden="1">{#N/A,#N/A,TRUE,"설계수량";#N/A,#N/A,TRUE,"예정공정표60";#N/A,#N/A,TRUE,"공사설명서";#N/A,#N/A,TRUE,"수량총괄";#N/A,#N/A,TRUE,"공사비예산서";#N/A,#N/A,TRUE,"공사계획서";#N/A,#N/A,TRUE,"품셈총괄";#N/A,#N/A,TRUE,"설계서표지"}</definedName>
    <definedName name="wrn.교대구조계산."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n.교대구조계산."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n.교대구조계산."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n.교대구조계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rn.교육청." hidden="1">{#N/A,#N/A,FALSE,"전력간선"}</definedName>
    <definedName name="wrn.구조2." localSheetId="0" hidden="1">{#N/A,#N/A,FALSE,"구조2"}</definedName>
    <definedName name="wrn.구조2." localSheetId="3" hidden="1">{#N/A,#N/A,FALSE,"구조2"}</definedName>
    <definedName name="wrn.구조2." localSheetId="1" hidden="1">{#N/A,#N/A,FALSE,"구조2"}</definedName>
    <definedName name="wrn.구조2." hidden="1">{#N/A,#N/A,FALSE,"구조2"}</definedName>
    <definedName name="wrn.단가산출서."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wrn.단가표지." localSheetId="0" hidden="1">{#N/A,#N/A,FALSE,"단가표지"}</definedName>
    <definedName name="wrn.단가표지." localSheetId="3" hidden="1">{#N/A,#N/A,FALSE,"단가표지"}</definedName>
    <definedName name="wrn.단가표지." localSheetId="1" hidden="1">{#N/A,#N/A,FALSE,"단가표지"}</definedName>
    <definedName name="wrn.단가표지." hidden="1">{#N/A,#N/A,FALSE,"단가표지"}</definedName>
    <definedName name="wrn.단가표지._1" hidden="1">{#N/A,#N/A,FALSE,"단가표지"}</definedName>
    <definedName name="WRN.미." hidden="1">{#N/A,#N/A,FALSE,"기안지";#N/A,#N/A,FALSE,"통신지"}</definedName>
    <definedName name="wrn.배수1." localSheetId="0" hidden="1">{#N/A,#N/A,FALSE,"배수1"}</definedName>
    <definedName name="wrn.배수1." localSheetId="3" hidden="1">{#N/A,#N/A,FALSE,"배수1"}</definedName>
    <definedName name="wrn.배수1." localSheetId="1" hidden="1">{#N/A,#N/A,FALSE,"배수1"}</definedName>
    <definedName name="wrn.배수1." hidden="1">{#N/A,#N/A,FALSE,"배수1"}</definedName>
    <definedName name="wrn.배수2." localSheetId="0" hidden="1">{#N/A,#N/A,FALSE,"배수2"}</definedName>
    <definedName name="wrn.배수2." localSheetId="3" hidden="1">{#N/A,#N/A,FALSE,"배수2"}</definedName>
    <definedName name="wrn.배수2." localSheetId="1" hidden="1">{#N/A,#N/A,FALSE,"배수2"}</definedName>
    <definedName name="wrn.배수2." hidden="1">{#N/A,#N/A,FALSE,"배수2"}</definedName>
    <definedName name="wrn.변경예산." hidden="1">{#N/A,#N/A,FALSE,"변경관리예산";#N/A,#N/A,FALSE,"변경장비예산";#N/A,#N/A,FALSE,"변경준설예산";#N/A,#N/A,FALSE,"변경철구예산"}</definedName>
    <definedName name="wrn.부대1." localSheetId="0" hidden="1">{#N/A,#N/A,FALSE,"부대1"}</definedName>
    <definedName name="wrn.부대1." localSheetId="3" hidden="1">{#N/A,#N/A,FALSE,"부대1"}</definedName>
    <definedName name="wrn.부대1." localSheetId="1" hidden="1">{#N/A,#N/A,FALSE,"부대1"}</definedName>
    <definedName name="wrn.부대1." hidden="1">{#N/A,#N/A,FALSE,"부대1"}</definedName>
    <definedName name="wrn.부대2." localSheetId="0" hidden="1">{#N/A,#N/A,FALSE,"부대2"}</definedName>
    <definedName name="wrn.부대2." localSheetId="3" hidden="1">{#N/A,#N/A,FALSE,"부대2"}</definedName>
    <definedName name="wrn.부대2." localSheetId="1" hidden="1">{#N/A,#N/A,FALSE,"부대2"}</definedName>
    <definedName name="wrn.부대2." hidden="1">{#N/A,#N/A,FALSE,"부대2"}</definedName>
    <definedName name="wrn.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wrn.사업현황." hidden="1">{#N/A,#N/A,FALSE,"표지";#N/A,#N/A,FALSE,"조직표";#N/A,#N/A,FALSE,"정직원인원";#N/A,#N/A,FALSE,"사업계획";#N/A,#N/A,FALSE,"부동산";#N/A,#N/A,FALSE,"장비현황";#N/A,#N/A,FALSE,"장비가동";#N/A,#N/A,FALSE,"매각장비";#N/A,#N/A,FALSE,"철구제작";#N/A,#N/A,FALSE,"철구수주";#N/A,#N/A,FALSE,"철구시설";#N/A,#N/A,FALSE,"준설장비";#N/A,#N/A,FALSE,"준설수량";#N/A,#N/A,FALSE,"골재인원";#N/A,#N/A,FALSE,"골재손익";#N/A,#N/A,FALSE,"노조현황"}</definedName>
    <definedName name="wrn.설계내역서." hidden="1">{#N/A,#N/A,FALSE,"설계내억서"}</definedName>
    <definedName name="wrn.속도." localSheetId="0" hidden="1">{#N/A,#N/A,FALSE,"속도"}</definedName>
    <definedName name="wrn.속도." localSheetId="3" hidden="1">{#N/A,#N/A,FALSE,"속도"}</definedName>
    <definedName name="wrn.속도." localSheetId="1" hidden="1">{#N/A,#N/A,FALSE,"속도"}</definedName>
    <definedName name="wrn.속도." hidden="1">{#N/A,#N/A,FALSE,"속도"}</definedName>
    <definedName name="WRN.속도.2" localSheetId="0" hidden="1">{#N/A,#N/A,FALSE,"속도"}</definedName>
    <definedName name="WRN.속도.2" localSheetId="3" hidden="1">{#N/A,#N/A,FALSE,"속도"}</definedName>
    <definedName name="WRN.속도.2" localSheetId="1" hidden="1">{#N/A,#N/A,FALSE,"속도"}</definedName>
    <definedName name="WRN.속도.2" hidden="1">{#N/A,#N/A,FALSE,"속도"}</definedName>
    <definedName name="wrn.손익._.보고." hidden="1">{#N/A,#N/A,TRUE,"손익보고"}</definedName>
    <definedName name="wrn.손익보고." hidden="1">{#N/A,#N/A,FALSE,"손익표지";#N/A,#N/A,FALSE,"손익계산";#N/A,#N/A,FALSE,"일반관리비";#N/A,#N/A,FALSE,"영업외수익";#N/A,#N/A,FALSE,"영업외비용";#N/A,#N/A,FALSE,"매출액";#N/A,#N/A,FALSE,"요약손익";#N/A,#N/A,FALSE,"요약대차";#N/A,#N/A,FALSE,"매출채권현황";#N/A,#N/A,FALSE,"매출채권명세"}</definedName>
    <definedName name="wrn.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wrn.신용찬." hidden="1">{#N/A,#N/A,TRUE,"토적및재료집계";#N/A,#N/A,TRUE,"토적및재료집계";#N/A,#N/A,TRUE,"단위량"}</definedName>
    <definedName name="wrn.업체별._.견적공사명." hidden="1">{"SJ - 기본 보기",#N/A,FALSE,"공사별 외주견적"}</definedName>
    <definedName name="wrn.연동제." hidden="1">{#N/A,#N/A,TRUE,"총괄"}</definedName>
    <definedName name="wrn.예상손익." hidden="1">{#N/A,#N/A,FALSE,"예상손익";#N/A,#N/A,FALSE,"관리분석";#N/A,#N/A,FALSE,"장비분석";#N/A,#N/A,FALSE,"준설분석";#N/A,#N/A,FALSE,"철구분석"}</definedName>
    <definedName name="wrn.운반시간." localSheetId="0" hidden="1">{#N/A,#N/A,FALSE,"운반시간"}</definedName>
    <definedName name="wrn.운반시간." localSheetId="3" hidden="1">{#N/A,#N/A,FALSE,"운반시간"}</definedName>
    <definedName name="wrn.운반시간." localSheetId="1" hidden="1">{#N/A,#N/A,FALSE,"운반시간"}</definedName>
    <definedName name="wrn.운반시간." hidden="1">{#N/A,#N/A,FALSE,"운반시간"}</definedName>
    <definedName name="wrn.운반시간._1" hidden="1">{#N/A,#N/A,FALSE,"운반시간"}</definedName>
    <definedName name="wrn.이정표." localSheetId="0" hidden="1">{#N/A,#N/A,FALSE,"이정표"}</definedName>
    <definedName name="wrn.이정표." localSheetId="3" hidden="1">{#N/A,#N/A,FALSE,"이정표"}</definedName>
    <definedName name="wrn.이정표." localSheetId="1" hidden="1">{#N/A,#N/A,FALSE,"이정표"}</definedName>
    <definedName name="wrn.이정표." hidden="1">{#N/A,#N/A,FALSE,"이정표"}</definedName>
    <definedName name="wrn.일위대가.">{#N/A,#N/A,TRUE,"대가1"}</definedName>
    <definedName name="WRN.자이." hidden="1">{#N/A,#N/A,FALSE,"기안지";#N/A,#N/A,FALSE,"통신지"}</definedName>
    <definedName name="WRN.자자자." hidden="1">{#N/A,#N/A,FALSE,"기안지";#N/A,#N/A,FALSE,"통신지"}</definedName>
    <definedName name="wrn.전열선출서." hidden="1">{#N/A,#N/A,FALSE,"전열산출서"}</definedName>
    <definedName name="wrn.조골재." localSheetId="0" hidden="1">{#N/A,#N/A,FALSE,"조골재"}</definedName>
    <definedName name="wrn.조골재." localSheetId="3" hidden="1">{#N/A,#N/A,FALSE,"조골재"}</definedName>
    <definedName name="wrn.조골재." localSheetId="1" hidden="1">{#N/A,#N/A,FALSE,"조골재"}</definedName>
    <definedName name="wrn.조골재." hidden="1">{#N/A,#N/A,FALSE,"조골재"}</definedName>
    <definedName name="wrn.조골재._1" hidden="1">{#N/A,#N/A,FALSE,"조골재"}</definedName>
    <definedName name="wrn.준공조서." hidden="1">{#N/A,#N/A,FALSE,"정산총괄 ";#N/A,#N/A,FALSE,"정산설명개착"}</definedName>
    <definedName name="wrn.토공1." localSheetId="0" hidden="1">{#N/A,#N/A,FALSE,"구조1"}</definedName>
    <definedName name="wrn.토공1." localSheetId="3" hidden="1">{#N/A,#N/A,FALSE,"구조1"}</definedName>
    <definedName name="wrn.토공1." localSheetId="1" hidden="1">{#N/A,#N/A,FALSE,"구조1"}</definedName>
    <definedName name="wrn.토공1." hidden="1">{#N/A,#N/A,FALSE,"구조1"}</definedName>
    <definedName name="wrn.토공2." localSheetId="0" hidden="1">{#N/A,#N/A,FALSE,"토공2"}</definedName>
    <definedName name="wrn.토공2." localSheetId="3" hidden="1">{#N/A,#N/A,FALSE,"토공2"}</definedName>
    <definedName name="wrn.토공2." localSheetId="1" hidden="1">{#N/A,#N/A,FALSE,"토공2"}</definedName>
    <definedName name="wrn.토공2." hidden="1">{#N/A,#N/A,FALSE,"토공2"}</definedName>
    <definedName name="wrn.통신지." hidden="1">{#N/A,#N/A,FALSE,"기안지";#N/A,#N/A,FALSE,"통신지"}</definedName>
    <definedName name="wrn.포장1." localSheetId="0" hidden="1">{#N/A,#N/A,FALSE,"포장1";#N/A,#N/A,FALSE,"포장1"}</definedName>
    <definedName name="wrn.포장1." localSheetId="3" hidden="1">{#N/A,#N/A,FALSE,"포장1";#N/A,#N/A,FALSE,"포장1"}</definedName>
    <definedName name="wrn.포장1." localSheetId="1" hidden="1">{#N/A,#N/A,FALSE,"포장1";#N/A,#N/A,FALSE,"포장1"}</definedName>
    <definedName name="wrn.포장1." hidden="1">{#N/A,#N/A,FALSE,"포장1";#N/A,#N/A,FALSE,"포장1"}</definedName>
    <definedName name="wrn.포장2." localSheetId="0" hidden="1">{#N/A,#N/A,FALSE,"포장2"}</definedName>
    <definedName name="wrn.포장2." localSheetId="3" hidden="1">{#N/A,#N/A,FALSE,"포장2"}</definedName>
    <definedName name="wrn.포장2." localSheetId="1" hidden="1">{#N/A,#N/A,FALSE,"포장2"}</definedName>
    <definedName name="wrn.포장2." hidden="1">{#N/A,#N/A,FALSE,"포장2"}</definedName>
    <definedName name="wrn.포장단가." hidden="1">{#N/A,#N/A,FALSE,"포장단가"}</definedName>
    <definedName name="wrn.표준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wrn.표지." hidden="1">{#N/A,#N/A,FALSE,"표지"}</definedName>
    <definedName name="wrn.표지목차." localSheetId="0" hidden="1">{#N/A,#N/A,FALSE,"표지목차"}</definedName>
    <definedName name="wrn.표지목차." localSheetId="3" hidden="1">{#N/A,#N/A,FALSE,"표지목차"}</definedName>
    <definedName name="wrn.표지목차." localSheetId="1" hidden="1">{#N/A,#N/A,FALSE,"표지목차"}</definedName>
    <definedName name="wrn.표지목차." hidden="1">{#N/A,#N/A,FALSE,"표지목차"}</definedName>
    <definedName name="wrn.표지목차._1" hidden="1">{#N/A,#N/A,FALSE,"표지목차"}</definedName>
    <definedName name="wrn.현장._.NCR._.분석." hidden="1">{#N/A,#N/A,FALSE,"현장 NCR 분석";#N/A,#N/A,FALSE,"현장품질감사";#N/A,#N/A,FALSE,"현장품질감사"}</definedName>
    <definedName name="wrn.혼합골재." localSheetId="0" hidden="1">{#N/A,#N/A,FALSE,"혼합골재"}</definedName>
    <definedName name="wrn.혼합골재." localSheetId="3" hidden="1">{#N/A,#N/A,FALSE,"혼합골재"}</definedName>
    <definedName name="wrn.혼합골재." localSheetId="1" hidden="1">{#N/A,#N/A,FALSE,"혼합골재"}</definedName>
    <definedName name="wrn.혼합골재." hidden="1">{#N/A,#N/A,FALSE,"혼합골재"}</definedName>
    <definedName name="wrn.혼합골재._1" hidden="1">{#N/A,#N/A,FALSE,"혼합골재"}</definedName>
    <definedName name="wrn.황금동.">{#N/A,#N/A,FALSE,"단면 제원"}</definedName>
    <definedName name="wrty" hidden="1">{"'용역비'!$A$4:$C$8"}</definedName>
    <definedName name="wrtyrtyrt" hidden="1">{"'용역비'!$A$4:$C$8"}</definedName>
    <definedName name="wrtywrtywr" hidden="1">{"'용역비'!$A$4:$C$8"}</definedName>
    <definedName name="wsdf" localSheetId="2">[0]!ret</definedName>
    <definedName name="wsdf">[0]!ret</definedName>
    <definedName name="wsg" localSheetId="2">#REF!,#REF!</definedName>
    <definedName name="wsg">#REF!,#REF!</definedName>
    <definedName name="WTERT" hidden="1">{#N/A,#N/A,FALSE,"기안지";#N/A,#N/A,FALSE,"통신지"}</definedName>
    <definedName name="wuy" hidden="1">{"'용역비'!$A$4:$C$8"}</definedName>
    <definedName name="ww" localSheetId="0" hidden="1">[35]내역서!#REF!</definedName>
    <definedName name="WW"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W"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W"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WWR" localSheetId="2">[0]!uiy</definedName>
    <definedName name="WWR">[0]!uiy</definedName>
    <definedName name="www" hidden="1">{#N/A,#N/A,FALSE,"단가표지"}</definedName>
    <definedName name="wyeuro">[131]표층포설및다짐!$K$39</definedName>
    <definedName name="x" localSheetId="0" hidden="1">{#N/A,#N/A,FALSE,"운반시간"}</definedName>
    <definedName name="x" localSheetId="3" hidden="1">{#N/A,#N/A,FALSE,"운반시간"}</definedName>
    <definedName name="x" localSheetId="1" hidden="1">{#N/A,#N/A,FALSE,"운반시간"}</definedName>
    <definedName name="x" hidden="1">{#N/A,#N/A,FALSE,"운반시간"}</definedName>
    <definedName name="XCCT">0.5</definedName>
    <definedName name="XCXC">[0]!fff</definedName>
    <definedName name="XDF" localSheetId="2">[0]!xcf</definedName>
    <definedName name="XDF">[0]!xcf</definedName>
    <definedName name="XDS" localSheetId="2">[0]!NNF</definedName>
    <definedName name="XDS">[0]!NNF</definedName>
    <definedName name="xmrrlwhrjs" hidden="1">{#N/A,#N/A,FALSE,"현장 NCR 분석";#N/A,#N/A,FALSE,"현장품질감사";#N/A,#N/A,FALSE,"현장품질감사"}</definedName>
    <definedName name="xoghdhg"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XSAAAAAAAAAAAC">[0]!XSAAAAAAAAAAAC</definedName>
    <definedName name="XSD" localSheetId="2">[0]!MATRO</definedName>
    <definedName name="XSD">[0]!MATRO</definedName>
    <definedName name="xv" localSheetId="0">{"Book1","부대-(표지판,데리,가드).xls","부대-(낙,차,중분대).xls"}</definedName>
    <definedName name="xv" localSheetId="3">{"Book1","부대-(표지판,데리,가드).xls","부대-(낙,차,중분대).xls"}</definedName>
    <definedName name="xv" localSheetId="1">{"Book1","부대-(표지판,데리,가드).xls","부대-(낙,차,중분대).xls"}</definedName>
    <definedName name="xv">{"Book1","부대-(표지판,데리,가드).xls","부대-(낙,차,중분대).xls"}</definedName>
    <definedName name="XXD" localSheetId="2">#REF!,#REF!</definedName>
    <definedName name="XXD">#REF!,#REF!</definedName>
    <definedName name="XXXXXX">{"'공사부문'!$A$6:$A$32"}</definedName>
    <definedName name="XXXXXXXX">[0]!XXXXXXXX</definedName>
    <definedName name="XZA" localSheetId="2">[11]!XZA</definedName>
    <definedName name="XZA">[11]!XZA</definedName>
    <definedName name="XZC" localSheetId="2">[11]!XZC</definedName>
    <definedName name="XZC">[11]!XZC</definedName>
    <definedName name="Y.S.KIM" localSheetId="2">#REF!,#REF!,#REF!,#REF!,#REF!,#REF!,#REF!,#REF!,#REF!,#REF!,#REF!,#REF!,#REF!,#REF!,#REF!,#REF!,#REF!,#REF!,#REF!</definedName>
    <definedName name="Y.S.KIM">#REF!,#REF!,#REF!,#REF!,#REF!,#REF!,#REF!,#REF!,#REF!,#REF!,#REF!,#REF!,#REF!,#REF!,#REF!,#REF!,#REF!,#REF!,#REF!</definedName>
    <definedName name="YBG견적서통" hidden="1">{#N/A,#N/A,TRUE,"손익보고"}</definedName>
    <definedName name="year">[38]근태계획서!$B$5</definedName>
    <definedName name="YFF">[100]지수!$E$14</definedName>
    <definedName name="YFU" hidden="1">{"'용역비'!$A$4:$C$8"}</definedName>
    <definedName name="YGFHV" hidden="1">{#N/A,#N/A,FALSE,"배수1"}</definedName>
    <definedName name="YHGG" localSheetId="2">[0]!HTD</definedName>
    <definedName name="YHGG">[0]!HTD</definedName>
    <definedName name="YIP" localSheetId="2">[0]!QQA</definedName>
    <definedName name="YIP">[0]!QQA</definedName>
    <definedName name="yjy" localSheetId="2">[0]!jytr</definedName>
    <definedName name="yjy">[0]!jytr</definedName>
    <definedName name="YL">{"'용역비'!$A$4:$C$8"}</definedName>
    <definedName name="YRE" hidden="1">[36]Sheet13!$O$272:$O$341</definedName>
    <definedName name="YTE" hidden="1">[36]Sheet13!$S$48:$AV$48</definedName>
    <definedName name="YTY" localSheetId="0">심사결과!YTY</definedName>
    <definedName name="YTY" localSheetId="3">표지!YTY</definedName>
    <definedName name="YTY" localSheetId="1">'표지(심사전)'!YTY</definedName>
    <definedName name="YTY">[0]!YTY</definedName>
    <definedName name="YUK" hidden="1">{"'용역비'!$A$4:$C$8"}</definedName>
    <definedName name="YUKOI" hidden="1">{"'용역비'!$A$4:$C$8"}</definedName>
    <definedName name="yuo7" localSheetId="0">심사결과!yuo7</definedName>
    <definedName name="yuo7" localSheetId="3">표지!yuo7</definedName>
    <definedName name="yuo7" localSheetId="1">'표지(심사전)'!yuo7</definedName>
    <definedName name="yuo7">[0]!yuo7</definedName>
    <definedName name="YUYUY" hidden="1">{#N/A,#N/A,FALSE,"혼합골재"}</definedName>
    <definedName name="yyy">[0]!yyy</definedName>
    <definedName name="yyyy"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yyyy"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yyyyy" hidden="1">{#N/A,#N/A,FALSE,"이정표"}</definedName>
    <definedName name="Z_4F74ED08_7DE6_11D4_BC29_005004C1F3AD_.wvu.PrintTitles" localSheetId="2" hidden="1">#REF!</definedName>
    <definedName name="Z_4F74ED08_7DE6_11D4_BC29_005004C1F3AD_.wvu.PrintTitles" hidden="1">#REF!</definedName>
    <definedName name="Z_7C9E3C89_86A0_11D2_9795_00A0C94ACFC5_.wvu.PrintArea" localSheetId="2" hidden="1">#REF!</definedName>
    <definedName name="Z_7C9E3C89_86A0_11D2_9795_00A0C94ACFC5_.wvu.PrintArea" hidden="1">#REF!</definedName>
    <definedName name="za" hidden="1">[132]실행철강하도!$A$1:$A$4</definedName>
    <definedName name="ZFVGFDHB" localSheetId="2">[0]!AVGHBD</definedName>
    <definedName name="ZFVGFDHB">[0]!AVGHBD</definedName>
    <definedName name="ZK" localSheetId="2">[0]!BlankMacro1</definedName>
    <definedName name="ZK">[0]!BlankMacro1</definedName>
    <definedName name="ZLO" localSheetId="2">[0]!QQA</definedName>
    <definedName name="ZLO">[0]!QQA</definedName>
    <definedName name="zsb" localSheetId="2">[0]!GVHBG</definedName>
    <definedName name="zsb">[0]!GVHBG</definedName>
    <definedName name="ZSFAF" localSheetId="0">심사결과!ZSFAF</definedName>
    <definedName name="ZSFAF" localSheetId="3">표지!ZSFAF</definedName>
    <definedName name="ZSFAF" localSheetId="1">'표지(심사전)'!ZSFAF</definedName>
    <definedName name="ZSFAF">[0]!ZSFAF</definedName>
    <definedName name="ZXA" localSheetId="2">[11]!ZXA</definedName>
    <definedName name="ZXA">[11]!ZXA</definedName>
    <definedName name="zzz">{"Book1","부대-(표지판,데리,가드).xls","부대-(낙,차,중분대).xls"}</definedName>
    <definedName name="ZZZZZZZXC"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Φ250_10">'[133]노임,자재'!$E$12</definedName>
    <definedName name="Φ250_2">'[133]노임,자재'!$E$9</definedName>
    <definedName name="Φ250_3">'[133]노임,자재'!$E$10</definedName>
    <definedName name="Φ250_5">'[133]노임,자재'!$E$11</definedName>
    <definedName name="Φ250_7">'[134]씨링(물가조사)'!$E$10</definedName>
    <definedName name="Φ330_10">'[133]노임,자재'!$E$16</definedName>
    <definedName name="Φ330_3">'[133]노임,자재'!$E$14</definedName>
    <definedName name="Φ330_5">'[133]노임,자재'!$E$15</definedName>
    <definedName name="Φ600_10">'[133]노임,자재'!$E$20</definedName>
    <definedName name="Φ600_3">'[133]노임,자재'!$E$18</definedName>
    <definedName name="Φ600_5">'[133]노임,자재'!$E$19</definedName>
    <definedName name="Φ648_10">'[133]노임,자재'!$E$25</definedName>
    <definedName name="Φ648_2">'[133]노임,자재'!$E$21</definedName>
    <definedName name="Φ648_3">'[133]노임,자재'!$E$22</definedName>
    <definedName name="Φ648_5">'[133]노임,자재'!$E$24</definedName>
    <definedName name="Φ648_7">'[134]씨링(물가조사)'!$E$14</definedName>
    <definedName name="Φ766_3">'[134]씨링(물가조사)'!$E$16</definedName>
    <definedName name="Φ766_5">'[134]씨링(물가조사)'!$E$17</definedName>
    <definedName name="Φ766_7">'[134]씨링(물가조사)'!$E$18</definedName>
    <definedName name="Φ770_10">'[133]노임,자재'!$E$29</definedName>
    <definedName name="Φ770_2">'[133]노임,자재'!$E$26</definedName>
    <definedName name="Φ770_3">'[133]노임,자재'!$E$27</definedName>
    <definedName name="Φ770_5">'[133]노임,자재'!$E$28</definedName>
    <definedName name="Φ918_3">'[134]씨링(물가조사)'!$E$20</definedName>
    <definedName name="Φ918_5">'[134]씨링(물가조사)'!$E$21</definedName>
    <definedName name="Φ918_7">'[134]씨링(물가조사)'!$E$22</definedName>
    <definedName name="Φ925_10">'[133]노임,자재'!$E$33</definedName>
    <definedName name="Φ925_2">'[133]노임,자재'!$E$30</definedName>
    <definedName name="Φ925_3">'[133]노임,자재'!$E$31</definedName>
    <definedName name="Φ925_5">'[133]노임,자재'!$E$32</definedName>
    <definedName name="Φ956_10">'[133]노임,자재'!$E$37</definedName>
    <definedName name="Φ956_3">'[133]노임,자재'!$E$35</definedName>
    <definedName name="Φ956_5">'[133]노임,자재'!$E$36</definedName>
    <definedName name="ㄱㄱ">[38]버스운행안내!$D$8</definedName>
    <definedName name="ㄱㄱㄱㄱㄱ" hidden="1">{"'용역비'!$A$4:$C$8"}</definedName>
    <definedName name="ㄱㄱㄱㄱㄱㄱ" hidden="1">{"'용역비'!$A$4:$C$8"}</definedName>
    <definedName name="ㄱㄷ"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ㄱㄷㄱㄷ" hidden="1">[36]Sheet13!$N$131:$N$201</definedName>
    <definedName name="ㄱㄷㄷ" hidden="1">[36]Sheet13!$S$48:$AV$48</definedName>
    <definedName name="ㄱㄷㄷㅇㄹ" localSheetId="0" hidden="1">{#N/A,#N/A,FALSE,"골재소요량";#N/A,#N/A,FALSE,"골재소요량"}</definedName>
    <definedName name="ㄱㄷㄷㅇㄹ" localSheetId="3" hidden="1">{#N/A,#N/A,FALSE,"골재소요량";#N/A,#N/A,FALSE,"골재소요량"}</definedName>
    <definedName name="ㄱㄷㄷㅇㄹ" localSheetId="1" hidden="1">{#N/A,#N/A,FALSE,"골재소요량";#N/A,#N/A,FALSE,"골재소요량"}</definedName>
    <definedName name="ㄱㄷㄷㅇㄹ" hidden="1">{#N/A,#N/A,FALSE,"골재소요량";#N/A,#N/A,FALSE,"골재소요량"}</definedName>
    <definedName name="ㄱㄷㄻ" hidden="1">{#N/A,#N/A,FALSE,"포장단가"}</definedName>
    <definedName name="ㄱㄷㅂㄱㅈ" hidden="1">{#N/A,#N/A,FALSE,"2~8번"}</definedName>
    <definedName name="ㄱㄷ쇼" localSheetId="2" hidden="1">#REF!</definedName>
    <definedName name="ㄱㄷ쇼" hidden="1">#REF!</definedName>
    <definedName name="ㄱㄷㅈㄱㄷㅈㄱㅈㄷ" hidden="1">{#N/A,#N/A,FALSE,"혼합골재"}</definedName>
    <definedName name="ㄱㄷㅈㅄㄷ" localSheetId="2" hidden="1">#REF!</definedName>
    <definedName name="ㄱㄷㅈㅄㄷ" hidden="1">#REF!</definedName>
    <definedName name="ㄱㄷ죠" localSheetId="2" hidden="1">#REF!</definedName>
    <definedName name="ㄱㄷ죠" hidden="1">#REF!</definedName>
    <definedName name="ㄱ됵ㄷ" localSheetId="2" hidden="1">#REF!</definedName>
    <definedName name="ㄱ됵ㄷ" hidden="1">#REF!</definedName>
    <definedName name="ㄱ둄ㅁㄱ굠ㅂㅂ">[0]!ㄱ둄ㅁㄱ굠ㅂㅂ</definedName>
    <definedName name="ㄱ둊" localSheetId="2" hidden="1">#REF!</definedName>
    <definedName name="ㄱ둊" hidden="1">#REF!</definedName>
    <definedName name="ㄱㅈㅎ" localSheetId="2" hidden="1">#REF!</definedName>
    <definedName name="ㄱㅈㅎ" hidden="1">#REF!</definedName>
    <definedName name="가1" hidden="1">{"'산출근거'!$B$4:$D$8"}</definedName>
    <definedName name="가S_O" hidden="1">{#N/A,#N/A,FALSE,"DAOCM 2차 검토"}</definedName>
    <definedName name="가격적용_단위가격_증가">[135]단위가격_증가!$A:$P</definedName>
    <definedName name="가나" localSheetId="2" hidden="1">#REF!</definedName>
    <definedName name="가나" hidden="1">#REF!</definedName>
    <definedName name="가나다라마바사" hidden="1">{#N/A,#N/A,FALSE,"명세표"}</definedName>
    <definedName name="가다24" localSheetId="0" hidden="1">{#N/A,#N/A,FALSE,"단가표지"}</definedName>
    <definedName name="가다24" localSheetId="3" hidden="1">{#N/A,#N/A,FALSE,"단가표지"}</definedName>
    <definedName name="가다24" localSheetId="1" hidden="1">{#N/A,#N/A,FALSE,"단가표지"}</definedName>
    <definedName name="가다24" hidden="1">{#N/A,#N/A,FALSE,"단가표지"}</definedName>
    <definedName name="가로간지" hidden="1">{#N/A,#N/A,FALSE,"현장 NCR 분석";#N/A,#N/A,FALSE,"현장품질감사";#N/A,#N/A,FALSE,"현장품질감사"}</definedName>
    <definedName name="가로등" localSheetId="0">심사결과!가로등</definedName>
    <definedName name="가로등" localSheetId="3">표지!가로등</definedName>
    <definedName name="가로등" localSheetId="1">'표지(심사전)'!가로등</definedName>
    <definedName name="가로등">[0]!가로등</definedName>
    <definedName name="가로등부표1" localSheetId="2">[37]!Macro13</definedName>
    <definedName name="가로등부표1">[37]!Macro13</definedName>
    <definedName name="가로등부표2" localSheetId="0">#REF!,#REF!</definedName>
    <definedName name="가로등부표2" localSheetId="2">#REF!,#REF!</definedName>
    <definedName name="가로등부표2">#REF!,#REF!</definedName>
    <definedName name="가로등입력" localSheetId="0">심사결과!가로등입력</definedName>
    <definedName name="가로등입력" localSheetId="3">표지!가로등입력</definedName>
    <definedName name="가로등입력" localSheetId="1">'표지(심사전)'!가로등입력</definedName>
    <definedName name="가로등입력">[0]!가로등입력</definedName>
    <definedName name="가로등주">OFFSET([136]참조!$AJ$2,0,0,COUNTA([136]참조!$AJ:$AJ),1)</definedName>
    <definedName name="가매" localSheetId="0" hidden="1">{#N/A,#N/A,FALSE,"골재소요량";#N/A,#N/A,FALSE,"골재소요량"}</definedName>
    <definedName name="가매" localSheetId="3" hidden="1">{#N/A,#N/A,FALSE,"골재소요량";#N/A,#N/A,FALSE,"골재소요량"}</definedName>
    <definedName name="가매" localSheetId="1" hidden="1">{#N/A,#N/A,FALSE,"골재소요량";#N/A,#N/A,FALSE,"골재소요량"}</definedName>
    <definedName name="가매" hidden="1">{#N/A,#N/A,FALSE,"골재소요량";#N/A,#N/A,FALSE,"골재소요량"}</definedName>
    <definedName name="가설공사" localSheetId="2" hidden="1">#REF!</definedName>
    <definedName name="가설공사" hidden="1">#REF!</definedName>
    <definedName name="가설방음벽" hidden="1">{#N/A,#N/A,FALSE,"골재소요량";#N/A,#N/A,FALSE,"골재소요량"}</definedName>
    <definedName name="가설비재료비">#REF!</definedName>
    <definedName name="가시나무R4">[137]데이타!$E$2</definedName>
    <definedName name="가시나무R5">[137]데이타!$E$3</definedName>
    <definedName name="가시나무R6">[137]데이타!$E$4</definedName>
    <definedName name="가시나무R8">[137]데이타!$E$5</definedName>
    <definedName name="가아" localSheetId="2" hidden="1">[138]수량산출!#REF!</definedName>
    <definedName name="가아" hidden="1">[138]수량산출!#REF!</definedName>
    <definedName name="가오" hidden="1">{"'용역비'!$A$4:$C$8"}</definedName>
    <definedName name="가이즈까향1204">[137]데이타!$E$6</definedName>
    <definedName name="가이즈까향1505">[137]데이타!$E$7</definedName>
    <definedName name="가이즈까향2006">[137]데이타!$E$8</definedName>
    <definedName name="가이즈까향2008">[137]데이타!$E$9</definedName>
    <definedName name="가이즈까향2510">[137]데이타!$E$10</definedName>
    <definedName name="가중나무B10">[137]데이타!$E$19</definedName>
    <definedName name="가중나무B4">[137]데이타!$E$15</definedName>
    <definedName name="가중나무B5">[137]데이타!$E$16</definedName>
    <definedName name="가중나무B6">[137]데이타!$E$17</definedName>
    <definedName name="가중나무B8">[137]데이타!$E$18</definedName>
    <definedName name="각" hidden="1">{#N/A,#N/A,FALSE,"부대2"}</definedName>
    <definedName name="간" hidden="1">{#N/A,#N/A,FALSE,"포장단가"}</definedName>
    <definedName name="간접">[139]내역서!$L$8</definedName>
    <definedName name="간접노무비">#REF!</definedName>
    <definedName name="간접노무비율">[140]요율!$F$5</definedName>
    <definedName name="간접노무비율1">[141]요율!$F$5</definedName>
    <definedName name="간지" hidden="1">{#N/A,#N/A,FALSE,"전열산출서"}</definedName>
    <definedName name="간지4" hidden="1">{#N/A,#N/A,FALSE,"골재소요량";#N/A,#N/A,FALSE,"골재소요량"}</definedName>
    <definedName name="간지8" hidden="1">{#N/A,#N/A,FALSE,"조골재"}</definedName>
    <definedName name="간징" hidden="1">{#N/A,#N/A,FALSE,"골재소요량";#N/A,#N/A,FALSE,"골재소요량"}</definedName>
    <definedName name="갈매기단위수량">{"Book1","부대-(표지판,데리,가드).xls","부대-(낙,차,중분대).xls"}</definedName>
    <definedName name="감R10">[137]데이타!$E$24</definedName>
    <definedName name="감R12">[137]데이타!$E$25</definedName>
    <definedName name="감R15">[137]데이타!$E$26</definedName>
    <definedName name="감R5">[137]데이타!$E$20</definedName>
    <definedName name="감R6">[137]데이타!$E$21</definedName>
    <definedName name="감R7">[137]데이타!$E$22</definedName>
    <definedName name="감R8">[137]데이타!$E$23</definedName>
    <definedName name="감독2" hidden="1">{#N/A,#N/A,FALSE,"단가표지"}</definedName>
    <definedName name="감리상주" hidden="1">{#N/A,#N/A,FALSE,"지침";#N/A,#N/A,FALSE,"환경분석";#N/A,#N/A,FALSE,"Sheet16"}</definedName>
    <definedName name="갑지변경" hidden="1">{#N/A,#N/A,FALSE,"전력간선"}</definedName>
    <definedName name="갑지변경1" hidden="1">{#N/A,#N/A,FALSE,"전력간선"}</definedName>
    <definedName name="갑지변경2" hidden="1">{#N/A,#N/A,FALSE,"전력간선"}</definedName>
    <definedName name="갑지변경3" hidden="1">{#N/A,#N/A,FALSE,"전력간선"}</definedName>
    <definedName name="갑지변경4" hidden="1">{#N/A,#N/A,FALSE,"전력간선"}</definedName>
    <definedName name="갑지변경5" hidden="1">{#N/A,#N/A,FALSE,"전력간선"}</definedName>
    <definedName name="갑지변경6" hidden="1">{#N/A,#N/A,FALSE,"전력간선"}</definedName>
    <definedName name="갑지변경7" hidden="1">{#N/A,#N/A,FALSE,"전력간선"}</definedName>
    <definedName name="갑지변경8" hidden="1">{#N/A,#N/A,FALSE,"전력간선"}</definedName>
    <definedName name="갑지변경9" hidden="1">{#N/A,#N/A,FALSE,"전력간선"}</definedName>
    <definedName name="강" localSheetId="0">심사결과!강</definedName>
    <definedName name="강" localSheetId="3">표지!강</definedName>
    <definedName name="강" localSheetId="1">'표지(심사전)'!강</definedName>
    <definedName name="강">[0]!강</definedName>
    <definedName name="강강강">[142]단재적표!$B$239:$AY$273</definedName>
    <definedName name="강경욱" hidden="1">{#N/A,#N/A,FALSE,"골재소요량";#N/A,#N/A,FALSE,"골재소요량"}</definedName>
    <definedName name="강송재적">[143]강원소나무!$B$2:$AW$32</definedName>
    <definedName name="강아지" localSheetId="2" hidden="1">#REF!</definedName>
    <definedName name="강아지" hidden="1">#REF!</definedName>
    <definedName name="강재DATA">[86]단위수량!$A$4:$Z$7</definedName>
    <definedName name="강재규격">[86]단위수량!$B$4:$B$7</definedName>
    <definedName name="강재운반">[86]가시설수량!$AE$235</definedName>
    <definedName name="강호" hidden="1">{#N/A,#N/A,TRUE,"토적및재료집계";#N/A,#N/A,TRUE,"토적및재료집계";#N/A,#N/A,TRUE,"단위량"}</definedName>
    <definedName name="개나리12">[137]데이타!$E$31</definedName>
    <definedName name="개나리3">[137]데이타!$E$27</definedName>
    <definedName name="개나리5">[137]데이타!$E$28</definedName>
    <definedName name="개나리7">[137]데이타!$E$29</definedName>
    <definedName name="개나리9">[137]데이타!$E$30</definedName>
    <definedName name="개소별명세표" hidden="1">{#N/A,#N/A,FALSE,"명세표"}</definedName>
    <definedName name="개쉬땅1204">[137]데이타!$E$32</definedName>
    <definedName name="개쉬땅1506">[137]데이타!$E$33</definedName>
    <definedName name="개철폐복" localSheetId="2">#REF!,#REF!,#REF!</definedName>
    <definedName name="개철폐복">#REF!,#REF!,#REF!</definedName>
    <definedName name="갸" localSheetId="0">심사결과!갸</definedName>
    <definedName name="갸" localSheetId="3">표지!갸</definedName>
    <definedName name="갸" localSheetId="1">'표지(심사전)'!갸</definedName>
    <definedName name="갸">[0]!갸</definedName>
    <definedName name="걀" hidden="1">{#N/A,#N/A,FALSE,"포장단가"}</definedName>
    <definedName name="거래처범위">#REF!</definedName>
    <definedName name="거래처순번">OFFSET(#REF!,0,0,COUNTA(#REF!),1)</definedName>
    <definedName name="거푸집소형6회">[144]산출1!$A$723</definedName>
    <definedName name="거ㅏ" hidden="1">[145]수량산출!$A$3:$H$8539</definedName>
    <definedName name="건강">[139]내역서!$L$15</definedName>
    <definedName name="건강보험료">#REF!</definedName>
    <definedName name="건기">[146]노임단가명세표!$G$31</definedName>
    <definedName name="건널목수로관설치" localSheetId="0" hidden="1">{#N/A,#N/A,FALSE,"혼합골재"}</definedName>
    <definedName name="건널목수로관설치" localSheetId="3" hidden="1">{#N/A,#N/A,FALSE,"혼합골재"}</definedName>
    <definedName name="건널목수로관설치" localSheetId="1" hidden="1">{#N/A,#N/A,FALSE,"혼합골재"}</definedName>
    <definedName name="건널목수로관설치" hidden="1">{#N/A,#N/A,FALSE,"혼합골재"}</definedName>
    <definedName name="건설">[139]내역서!$L$18</definedName>
    <definedName name="건설기계">[139]내역서!$L$19</definedName>
    <definedName name="건설기계운전사">'[147]개별직종노임단가(2008상)'!$E$78</definedName>
    <definedName name="건축" hidden="1">{#N/A,#N/A,TRUE,"토적및재료집계";#N/A,#N/A,TRUE,"토적및재료집계";#N/A,#N/A,TRUE,"단위량"}</definedName>
    <definedName name="건축원가" hidden="1">[148]전기!$B$4:$B$163</definedName>
    <definedName name="건축팀별" hidden="1">{#N/A,#N/A,FALSE,"지침";#N/A,#N/A,FALSE,"환경분석";#N/A,#N/A,FALSE,"Sheet16"}</definedName>
    <definedName name="검증"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검토">[149]지수!$E$14</definedName>
    <definedName name="검토서D" hidden="1">{#N/A,#N/A,FALSE,"현장 NCR 분석";#N/A,#N/A,FALSE,"현장품질감사";#N/A,#N/A,FALSE,"현장품질감사"}</definedName>
    <definedName name="것" hidden="1">{#N/A,#N/A,FALSE,"골재소요량";#N/A,#N/A,FALSE,"골재소요량"}</definedName>
    <definedName name="겨" localSheetId="0">심사결과!겨</definedName>
    <definedName name="겨" localSheetId="3">표지!겨</definedName>
    <definedName name="겨" localSheetId="1">'표지(심사전)'!겨</definedName>
    <definedName name="겨">[0]!겨</definedName>
    <definedName name="견" localSheetId="0">#REF!,#REF!</definedName>
    <definedName name="견" localSheetId="2">#REF!,#REF!</definedName>
    <definedName name="견">#REF!,#REF!</definedName>
    <definedName name="견적222" hidden="1">{#N/A,#N/A,FALSE,"기안지";#N/A,#N/A,FALSE,"통신지"}</definedName>
    <definedName name="견적관" hidden="1">{#N/A,#N/A,FALSE,"기안지";#N/A,#N/A,FALSE,"통신지"}</definedName>
    <definedName name="견적사항요약" localSheetId="2">[91]!견적사항요약</definedName>
    <definedName name="견적사항요약">[91]!견적사항요약</definedName>
    <definedName name="견적의뢰" hidden="1">{#N/A,#N/A,FALSE,"기안지";#N/A,#N/A,FALSE,"통신지"}</definedName>
    <definedName name="견적의뢰1" hidden="1">{#N/A,#N/A,FALSE,"기안지";#N/A,#N/A,FALSE,"통신지"}</definedName>
    <definedName name="견적의뢰사항" hidden="1">{#N/A,#N/A,FALSE,"기안지";#N/A,#N/A,FALSE,"통신지"}</definedName>
    <definedName name="견적조건" hidden="1">{#N/A,#N/A,FALSE,"기안지";#N/A,#N/A,FALSE,"통신지"}</definedName>
    <definedName name="견적조건1" hidden="1">{#N/A,#N/A,FALSE,"기안지";#N/A,#N/A,FALSE,"통신지"}</definedName>
    <definedName name="견적조건적용" hidden="1">{#N/A,#N/A,FALSE,"기안지";#N/A,#N/A,FALSE,"통신지"}</definedName>
    <definedName name="결과" localSheetId="2">[91]!결과</definedName>
    <definedName name="결과">[91]!결과</definedName>
    <definedName name="결재" hidden="1">{#N/A,#N/A,FALSE,"포장단가"}</definedName>
    <definedName name="겹동백1002">[137]데이타!$E$145</definedName>
    <definedName name="겹동백1204">[137]데이타!$E$146</definedName>
    <definedName name="겹동백1506">[137]데이타!$E$147</definedName>
    <definedName name="겹벗R6">[137]데이타!$E$34</definedName>
    <definedName name="겹벗R8">[137]데이타!$E$35</definedName>
    <definedName name="겹철쭉0304">[137]데이타!$E$36</definedName>
    <definedName name="겹철쭉0506">[137]데이타!$E$37</definedName>
    <definedName name="겹철쭉0608">[137]데이타!$E$38</definedName>
    <definedName name="겹철쭉0810">[137]데이타!$E$39</definedName>
    <definedName name="겹철쭉0812">[137]데이타!$E$40</definedName>
    <definedName name="경계15">[150]자재단가_사급!$O$50</definedName>
    <definedName name="경계25">[150]자재단가_사급!$O$51</definedName>
    <definedName name="경계블럭연장" localSheetId="2" hidden="1">[151]조명시설!#REF!</definedName>
    <definedName name="경계블럭연장" hidden="1">[151]조명시설!#REF!</definedName>
    <definedName name="경비">#REF!</definedName>
    <definedName name="경비률">[152]요율!$F$6</definedName>
    <definedName name="경비소계">#REF!</definedName>
    <definedName name="경비율">[140]요율!$F$6</definedName>
    <definedName name="경비융" hidden="1">'[153]#REF'!$A$7:$N$581</definedName>
    <definedName name="경비집계">{"'용역비'!$A$4:$C$8"}</definedName>
    <definedName name="경사"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계단"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계단기초"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구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기초"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로계단구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사부"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경용" localSheetId="2">[0]!WWF</definedName>
    <definedName name="경용">[0]!WWF</definedName>
    <definedName name="경운기" hidden="1">{#N/A,#N/A,FALSE,"포장단가"}</definedName>
    <definedName name="경운기1.0경비">[154]중기사용료산출근거!$G$20</definedName>
    <definedName name="경운기1.0노무비">[154]중기사용료산출근거!$G$24</definedName>
    <definedName name="경운기1.0재료비">[154]중기사용료산출근거!$G$28</definedName>
    <definedName name="경유">[155]기초단가!$B$32</definedName>
    <definedName name="경윤" hidden="1">{"'Sheet1'!$A$4","'Sheet1'!$A$9:$G$28"}</definedName>
    <definedName name="경지" hidden="1">{#N/A,#N/A,TRUE,"총괄"}</definedName>
    <definedName name="경한" hidden="1">{#N/A,#N/A,FALSE,"표지목차"}</definedName>
    <definedName name="경한1" hidden="1">{#N/A,#N/A,FALSE,"포장2"}</definedName>
    <definedName name="경한3" hidden="1">{#N/A,#N/A,FALSE,"운반시간"}</definedName>
    <definedName name="경한4" hidden="1">{#N/A,#N/A,FALSE,"혼합골재"}</definedName>
    <definedName name="경한5" hidden="1">{#N/A,#N/A,FALSE,"2~8번"}</definedName>
    <definedName name="경한6" hidden="1">{#N/A,#N/A,FALSE,"골재소요량";#N/A,#N/A,FALSE,"골재소요량"}</definedName>
    <definedName name="경한7" hidden="1">{#N/A,#N/A,FALSE,"구조2"}</definedName>
    <definedName name="경한8" hidden="1">{#N/A,#N/A,FALSE,"단가표지"}</definedName>
    <definedName name="경한800" hidden="1">{#N/A,#N/A,FALSE,"구조2"}</definedName>
    <definedName name="경한9" hidden="1">{#N/A,#N/A,FALSE,"배수1"}</definedName>
    <definedName name="계단블" hidden="1">{#N/A,#N/A,FALSE,"운반시간"}</definedName>
    <definedName name="계산조건" localSheetId="0">#REF!,#REF!</definedName>
    <definedName name="계산조건" localSheetId="2">#REF!,#REF!</definedName>
    <definedName name="계산조건">#REF!,#REF!</definedName>
    <definedName name="계산조건1" localSheetId="2">[37]!Macro6</definedName>
    <definedName name="계산조건1">[37]!Macro6</definedName>
    <definedName name="계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계수B5">[137]데이타!$E$41</definedName>
    <definedName name="계수B6">[137]데이타!$E$42</definedName>
    <definedName name="계수B8">[137]데이타!$E$43</definedName>
    <definedName name="계약보고">[156]Sheet1!$O$22</definedName>
    <definedName name="계전2" localSheetId="2" hidden="1">#REF!</definedName>
    <definedName name="계전2" hidden="1">#REF!</definedName>
    <definedName name="계측기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계측기기견적">OFFSET([157]참조M!$O$2,0,0,COUNTA([157]참조M!$O:$O),1)</definedName>
    <definedName name="고" localSheetId="0">심사결과!고</definedName>
    <definedName name="고" localSheetId="3">표지!고</definedName>
    <definedName name="고" localSheetId="1">'표지(심사전)'!고</definedName>
    <definedName name="고">[0]!고</definedName>
    <definedName name="고광3">[137]데이타!$E$44</definedName>
    <definedName name="고광5">[137]데이타!$E$45</definedName>
    <definedName name="고급기술">[60]심사물량!$C$4</definedName>
    <definedName name="고급기술자_측량">[155]기초단가!$B$11</definedName>
    <definedName name="고려화학견적">{"Book1","수시.XLS"}</definedName>
    <definedName name="고문" hidden="1">{#N/A,#N/A,FALSE,"현장 NCR 분석";#N/A,#N/A,FALSE,"현장품질감사";#N/A,#N/A,FALSE,"현장품질감사"}</definedName>
    <definedName name="고압상단">[100]값!$X$3:$AC$17</definedName>
    <definedName name="고압상단구분">[100]값!$X$2:$AC$2</definedName>
    <definedName name="고용">[139]내역서!$L$11</definedName>
    <definedName name="고용1">[158]금액!$C$18</definedName>
    <definedName name="곡각부단위수량" localSheetId="0">심사결과!곡각부단위수량</definedName>
    <definedName name="곡각부단위수량" localSheetId="3">표지!곡각부단위수량</definedName>
    <definedName name="곡각부단위수량" localSheetId="1">'표지(심사전)'!곡각부단위수량</definedName>
    <definedName name="곡각부단위수량">[0]!곡각부단위수량</definedName>
    <definedName name="곡관135.J">[65]진주방향!$AN$355</definedName>
    <definedName name="곡관90.J">[65]진주방향!$AN$348</definedName>
    <definedName name="곡동" hidden="1">{"'Firr(선)'!$AS$1:$AY$62","'Firr(사)'!$AS$1:$AY$62","'Firr(회)'!$AS$1:$AY$62","'Firr(선)'!$L$1:$V$62","'Firr(사)'!$L$1:$V$62","'Firr(회)'!$L$1:$V$62"}</definedName>
    <definedName name="곡선부">'[159]계산서(곡선부)'!$A$1:$M$24</definedName>
    <definedName name="곰솔2508">[137]데이타!$E$46</definedName>
    <definedName name="곰솔3010">[137]데이타!$E$47</definedName>
    <definedName name="곰솔R10">[137]데이타!$E$48</definedName>
    <definedName name="곰솔R12">[137]데이타!$E$49</definedName>
    <definedName name="곰솔R15">[137]데이타!$E$50</definedName>
    <definedName name="곱">[160]DATE!$I$24:$I$85</definedName>
    <definedName name="곱곱">[100]DATE!$I$24:$I$85</definedName>
    <definedName name="공" hidden="1">{#N/A,#N/A,TRUE,"960318-1";#N/A,#N/A,TRUE,"960318-2";#N/A,#N/A,TRUE,"960318-3"}</definedName>
    <definedName name="공가원가VMS\" hidden="1">{#N/A,#N/A,TRUE,"토적및재료집계";#N/A,#N/A,TRUE,"토적및재료집계";#N/A,#N/A,TRUE,"단위량"}</definedName>
    <definedName name="공결의" hidden="1">{#N/A,#N/A,FALSE,"기안지";#N/A,#N/A,FALSE,"통신지"}</definedName>
    <definedName name="공공도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공도서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과잡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구손료">OFFSET([90]입력!$S$2,0,0,COUNTA([90]입력!$S$1:$S$65536),1)</definedName>
    <definedName name="공급">OFFSET([90]입력!$L$2,0,0,COUNTA([90]입력!$L$1:$L$65536),1)</definedName>
    <definedName name="공기1" hidden="1">#N/A</definedName>
    <definedName name="공량산출서">'[161]원가계산서 '!$D$4</definedName>
    <definedName name="공명">[162]도급예산내역서봉투!$C$5</definedName>
    <definedName name="공문">OFFSET([90]입력!$K$2,0,0,COUNTA([90]입력!$K$1:$K$65536),1)</definedName>
    <definedName name="공법">OFFSET([90]입력!$AC$2,0,0,COUNTA([90]입력!$AC$1:$AC$65536),1)</definedName>
    <definedName name="공부" hidden="1">{#N/A,#N/A,TRUE,"960318-1";#N/A,#N/A,TRUE,"960318-2";#N/A,#N/A,TRUE,"960318-3"}</definedName>
    <definedName name="공사">OFFSET([90]입력!$U$2,0,0,COUNTA([90]입력!$U$1:$U$65536),1)</definedName>
    <definedName name="공사개요1" localSheetId="2">#REF!,#REF!,#REF!</definedName>
    <definedName name="공사개요1">#REF!,#REF!,#REF!</definedName>
    <definedName name="공사공정"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공사기간">#REF!</definedName>
    <definedName name="공사명">#REF!</definedName>
    <definedName name="공사비">#REF!</definedName>
    <definedName name="공사비집계표" localSheetId="2">[91]!공사비집계표</definedName>
    <definedName name="공사비집계표">[91]!공사비집계표</definedName>
    <definedName name="공사비총괄표셀선택">#REF!,#REF!,#REF!,#REF!,#REF!,#REF!</definedName>
    <definedName name="공사시방서" hidden="1">{#N/A,#N/A,FALSE,"명세표"}</definedName>
    <definedName name="공사시방서1" hidden="1">{#N/A,#N/A,FALSE,"명세표"}</definedName>
    <definedName name="공사요청" hidden="1">{#N/A,#N/A,TRUE,"960318-1";#N/A,#N/A,TRUE,"960318-2";#N/A,#N/A,TRUE,"960318-3"}</definedName>
    <definedName name="공사요청2" hidden="1">{#N/A,#N/A,FALSE,"제목"}</definedName>
    <definedName name="공사원" hidden="1">0</definedName>
    <definedName name="공사원가계산서" hidden="1">{#N/A,#N/A,TRUE,"토적및재료집계";#N/A,#N/A,TRUE,"토적및재료집계";#N/A,#N/A,TRUE,"단위량"}</definedName>
    <definedName name="공사원가계산서경비소계">[162]공사원가계산서!$C$22</definedName>
    <definedName name="공사원가계산서노무비">[162]공사원가계산서!$C$9</definedName>
    <definedName name="공사원가계산서재료비">[162]공사원가계산서!$C$6</definedName>
    <definedName name="공사자료">[0]!공사자료</definedName>
    <definedName name="공사자재조서">[163]일위대가목록!$A$1:$IV$2</definedName>
    <definedName name="공사종류">#REF!</definedName>
    <definedName name="공사준공표시석" hidden="1">{#N/A,#N/A,FALSE,"골재소요량";#N/A,#N/A,FALSE,"골재소요량"}</definedName>
    <definedName name="공사형식">#REF!</definedName>
    <definedName name="공시행결의" hidden="1">{#N/A,#N/A,FALSE,"기안지";#N/A,#N/A,FALSE,"통신지"}</definedName>
    <definedName name="공압축3.5간재">'[164]기계경비(시간당)'!$H$248</definedName>
    <definedName name="공압축3.5노무">'[164]기계경비(시간당)'!$H$244</definedName>
    <definedName name="공압축3.5노무야간">'[164]기계경비(시간당)'!$H$245</definedName>
    <definedName name="공압축3.5손료">'[164]기계경비(시간당)'!$H$243</definedName>
    <definedName name="공압축7.1간재">'[164]기계경비(시간당)'!$H$256</definedName>
    <definedName name="공압축7.1노무">'[164]기계경비(시간당)'!$H$252</definedName>
    <definedName name="공압축7.1노무야간">'[164]기계경비(시간당)'!$H$253</definedName>
    <definedName name="공압축7.1손료">'[164]기계경비(시간당)'!$H$251</definedName>
    <definedName name="공제" localSheetId="2" hidden="1">[165]조명시설!#REF!</definedName>
    <definedName name="공제" hidden="1">[165]조명시설!#REF!</definedName>
    <definedName name="공종간지" localSheetId="0" hidden="1">#REF!</definedName>
    <definedName name="공종간지" localSheetId="2" hidden="1">#REF!</definedName>
    <definedName name="공종간지" hidden="1">#REF!</definedName>
    <definedName name="공종계" localSheetId="2">#REF!,#REF!,#REF!,#REF!,#REF!,#REF!,#REF!,#REF!,#REF!,#REF!,#REF!</definedName>
    <definedName name="공종계">#REF!,#REF!,#REF!,#REF!,#REF!,#REF!,#REF!,#REF!,#REF!,#REF!,#REF!</definedName>
    <definedName name="공종단"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공종단가"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공종대가">[166]내역서01!$A$6:$N$600</definedName>
    <definedName name="공종분류">OFFSET([167]파일의이용!$P$2,0,0,COUNTA([167]파일의이용!$P$2:$P$34),1)</definedName>
    <definedName name="공종산출서">[168]공종단가!$A$1:$F$83</definedName>
    <definedName name="곸" hidden="1">{#N/A,#N/A,FALSE,"현장 NCR 분석";#N/A,#N/A,FALSE,"현장품질감사";#N/A,#N/A,FALSE,"현장품질감사"}</definedName>
    <definedName name="곽동준" hidden="1">{"'Firr(선)'!$AS$1:$AY$62","'Firr(사)'!$AS$1:$AY$62","'Firr(회)'!$AS$1:$AY$62","'Firr(선)'!$L$1:$V$62","'Firr(사)'!$L$1:$V$62","'Firr(회)'!$L$1:$V$62"}</definedName>
    <definedName name="곽동중" hidden="1">{"'Firr(선)'!$AS$1:$AY$62","'Firr(사)'!$AS$1:$AY$62","'Firr(회)'!$AS$1:$AY$62","'Firr(선)'!$L$1:$V$62","'Firr(사)'!$L$1:$V$62","'Firr(회)'!$L$1:$V$62"}</definedName>
    <definedName name="관300">[169]Sheet1!$J$5</definedName>
    <definedName name="관갉" localSheetId="0">#REF!,#REF!,#REF!</definedName>
    <definedName name="관갉" localSheetId="2">#REF!,#REF!,#REF!</definedName>
    <definedName name="관갉">#REF!,#REF!,#REF!</definedName>
    <definedName name="관계지적조서셀선택">#REF!</definedName>
    <definedName name="관급" localSheetId="0">#REF!,#REF!,#REF!</definedName>
    <definedName name="관급" localSheetId="2">#REF!,#REF!,#REF!</definedName>
    <definedName name="관급">#REF!,#REF!,#REF!</definedName>
    <definedName name="관급1" localSheetId="0">#REF!,#REF!,#REF!</definedName>
    <definedName name="관급1" localSheetId="2">#REF!,#REF!,#REF!</definedName>
    <definedName name="관급1">#REF!,#REF!,#REF!</definedName>
    <definedName name="관급자재1" localSheetId="2">CHOOSE(#REF!,[0]!공무1과,[0]!공무2과)</definedName>
    <definedName name="관급자재1">CHOOSE(#REF!,[0]!공무1과,[0]!공무2과)</definedName>
    <definedName name="관급자재4" localSheetId="2">CHOOSE(#REF!,[0]!공무1과,[0]!공무2과)</definedName>
    <definedName name="관급자재4">CHOOSE(#REF!,[0]!공무1과,[0]!공무2과)</definedName>
    <definedName name="관급자재내역서" localSheetId="2">#REF!,#REF!,#REF!</definedName>
    <definedName name="관급자재내역서">#REF!,#REF!,#REF!</definedName>
    <definedName name="관급자재대0">#REF!</definedName>
    <definedName name="관급자재집계표">[0]!관급자재집계표</definedName>
    <definedName name="관급조달수수료0">#REF!</definedName>
    <definedName name="관로집계">[170]오수토공!$L$56</definedName>
    <definedName name="관로터파기" localSheetId="2">[171]!돌아가기</definedName>
    <definedName name="관로터파기">[171]!돌아가기</definedName>
    <definedName name="관리공문" hidden="1">{#N/A,#N/A,FALSE,"현장 NCR 분석";#N/A,#N/A,FALSE,"현장품질감사";#N/A,#N/A,FALSE,"현장품질감사"}</definedName>
    <definedName name="관용접300간재">[126]G.R300경비!$F$109</definedName>
    <definedName name="관용접300노무">[126]G.R300경비!$F$114</definedName>
    <definedName name="관절단300간재">[126]G.R300경비!$F$95</definedName>
    <definedName name="관절단300노무">[126]G.R300경비!$F$103</definedName>
    <definedName name="광" hidden="1">{#N/A,#N/A,TRUE,"토적및재료집계";#N/A,#N/A,TRUE,"토적및재료집계";#N/A,#N/A,TRUE,"단위량"}</definedName>
    <definedName name="광나무1003">[137]데이타!$E$51</definedName>
    <definedName name="광나무1203">[137]데이타!$E$52</definedName>
    <definedName name="광나무1506">[137]데이타!$E$53</definedName>
    <definedName name="광편백0405">[137]데이타!$E$153</definedName>
    <definedName name="광편백0507">[137]데이타!$E$154</definedName>
    <definedName name="광편백0509">[137]데이타!$E$155</definedName>
    <definedName name="교" hidden="1">{#N/A,#N/A,FALSE,"현장 NCR 분석";#N/A,#N/A,FALSE,"현장품질감사";#N/A,#N/A,FALSE,"현장품질감사"}</definedName>
    <definedName name="교각1">'[172]토공(우물통,기타) '!$V$2:$AG$22</definedName>
    <definedName name="교각2">'[172]토공(우물통,기타) '!$V$22:$AG$47</definedName>
    <definedName name="교각3">'[172]토공(우물통,기타) '!$V$2:$AG$22</definedName>
    <definedName name="교대">'[172]토공(우물통,기타) '!$A$52:$K$66</definedName>
    <definedName name="교대2">'[172]토공(우물통,기타) '!$V$52:$AG$67</definedName>
    <definedName name="교대공">{#N/A,#N/A,FALSE,"단면 제원"}</definedName>
    <definedName name="교대공2">{#N/A,#N/A,FALSE,"단면 제원"}</definedName>
    <definedName name="교대펄근집계" hidden="1">{#N/A,#N/A,FALSE,"배수1"}</definedName>
    <definedName name="교량깨기">{"'산출근거'!$B$4:$D$8"}</definedName>
    <definedName name="교좌장치">{"Book1","수시.XLS"}</definedName>
    <definedName name="교철폐복" localSheetId="2">#REF!,#REF!,#REF!</definedName>
    <definedName name="교철폐복">#REF!,#REF!,#REF!</definedName>
    <definedName name="교철폐복2" localSheetId="2">#REF!,#REF!,#REF!</definedName>
    <definedName name="교철폐복2">#REF!,#REF!,#REF!</definedName>
    <definedName name="교통" localSheetId="2" hidden="1">#REF!</definedName>
    <definedName name="교통" hidden="1">#REF!</definedName>
    <definedName name="교통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굑ㄷ" hidden="1">{#N/A,#N/A,FALSE,"이정표"}</definedName>
    <definedName name="굡" hidden="1">{#N/A,#N/A,FALSE,"현장 NCR 분석";#N/A,#N/A,FALSE,"현장품질감사";#N/A,#N/A,FALSE,"현장품질감사"}</definedName>
    <definedName name="굥" hidden="1">{#N/A,#N/A,FALSE,"현장 NCR 분석";#N/A,#N/A,FALSE,"현장품질감사";#N/A,#N/A,FALSE,"현장품질감사"}</definedName>
    <definedName name="구경">[100]값!$A$3:$A$17</definedName>
    <definedName name="구분">OFFSET([90]입력!$X$2,0,0,COUNTA([90]입력!$X$1:$X$65536),1)</definedName>
    <definedName name="구산갑지" localSheetId="2" hidden="1">#REF!</definedName>
    <definedName name="구산갑지" hidden="1">#REF!</definedName>
    <definedName name="구상나무1505">[137]데이타!$E$69</definedName>
    <definedName name="구상나무2008">[137]데이타!$E$70</definedName>
    <definedName name="구상나무2510">[137]데이타!$E$71</definedName>
    <definedName name="구상나무3012">[137]데이타!$E$72</definedName>
    <definedName name="구조물공사" hidden="1">{#N/A,#N/A,TRUE,"토적및재료집계";#N/A,#N/A,TRUE,"토적및재료집계";#N/A,#N/A,TRUE,"단위량"}</definedName>
    <definedName name="구조물깨기간지">{"'산출근거'!$B$4:$D$8"}</definedName>
    <definedName name="구조물형식">#REF!</definedName>
    <definedName name="굵기" localSheetId="2">[171]!굵기</definedName>
    <definedName name="굵기">[171]!굵기</definedName>
    <definedName name="굵은골재">[150]자재단가_사급!$O$25</definedName>
    <definedName name="궁" hidden="1">{#N/A,#N/A,FALSE,"현장 NCR 분석";#N/A,#N/A,FALSE,"현장품질감사";#N/A,#N/A,FALSE,"현장품질감사"}</definedName>
    <definedName name="권">[100]DATE!$I$24:$I$85</definedName>
    <definedName name="권권">[100]DATE!$I$24:$I$85</definedName>
    <definedName name="규" hidden="1">{#N/A,#N/A,FALSE,"전력간선"}</definedName>
    <definedName name="규격">[160]DATE!$C$24:$C$85</definedName>
    <definedName name="규격1">[173]단가조사!$D$4:$D$473</definedName>
    <definedName name="규격3">[173]단가조사!$D$472:$D$1470</definedName>
    <definedName name="귱" hidden="1">{#N/A,#N/A,FALSE,"현장 NCR 분석";#N/A,#N/A,FALSE,"현장품질감사";#N/A,#N/A,FALSE,"현장품질감사"}</definedName>
    <definedName name="그" localSheetId="0">심사결과!그</definedName>
    <definedName name="그" localSheetId="3">표지!그</definedName>
    <definedName name="그" localSheetId="1">'표지(심사전)'!그</definedName>
    <definedName name="그">[0]!그</definedName>
    <definedName name="그리스">[155]기초단가!$B$35</definedName>
    <definedName name="그림" hidden="1">{#N/A,#N/A,FALSE,"전력간선"}</definedName>
    <definedName name="극">OFFSET([90]입력!$O$2,0,0,COUNTA([90]입력!$O$1:$O$65536),1)</definedName>
    <definedName name="금송1006">[137]데이타!$E$73</definedName>
    <definedName name="금송1208">[137]데이타!$E$74</definedName>
    <definedName name="금송1510">[137]데이타!$E$75</definedName>
    <definedName name="금오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기" localSheetId="0">심사결과!기</definedName>
    <definedName name="기" localSheetId="3">표지!기</definedName>
    <definedName name="기" localSheetId="1">'표지(심사전)'!기</definedName>
    <definedName name="기">[0]!기</definedName>
    <definedName name="기Q">"기성세부내역서!$B$89"</definedName>
    <definedName name="기계경비">#REF!</definedName>
    <definedName name="기계대1">[133]기계경비!$F$61</definedName>
    <definedName name="기계대2">[133]기계경비!$H$61</definedName>
    <definedName name="기계대3">[133]기계경비!$J$61</definedName>
    <definedName name="기계대4">[133]기계경비!$F$72</definedName>
    <definedName name="기계대5">[133]기계경비!$H$72</definedName>
    <definedName name="기계대6">[133]기계경비!$J$72</definedName>
    <definedName name="기계설치대장소노무">[126]G.R300경비!$F$131</definedName>
    <definedName name="기계소1">[133]기계경비!$F$13</definedName>
    <definedName name="기계소2">[133]기계경비!$H$13</definedName>
    <definedName name="기계소3">[133]기계경비!$J$13</definedName>
    <definedName name="기계소4">[133]기계경비!$F$24</definedName>
    <definedName name="기계소5">[133]기계경비!$H$24</definedName>
    <definedName name="기계소6">[133]기계경비!$J$24</definedName>
    <definedName name="기계중1">[133]기계경비!$F$37</definedName>
    <definedName name="기계중2">[133]기계경비!$H$37</definedName>
    <definedName name="기계중3">[133]기계경비!$J$37</definedName>
    <definedName name="기계중4">[133]기계경비!$F$48</definedName>
    <definedName name="기계중5">[133]기계경비!$H$48</definedName>
    <definedName name="기계중6">[133]기계경비!$J$48</definedName>
    <definedName name="기공" localSheetId="2" hidden="1">[174]노임이!#REF!</definedName>
    <definedName name="기공" hidden="1">[174]노임이!#REF!</definedName>
    <definedName name="기기" localSheetId="2" hidden="1">#REF!</definedName>
    <definedName name="기기" hidden="1">#REF!</definedName>
    <definedName name="기기기" localSheetId="2" hidden="1">#REF!</definedName>
    <definedName name="기기기" hidden="1">#REF!</definedName>
    <definedName name="기능단가">'[175]세부내역(직접인건비)'!$G$9</definedName>
    <definedName name="기별" hidden="1">{#N/A,#N/A,FALSE,"현장 NCR 분석";#N/A,#N/A,FALSE,"현장품질감사";#N/A,#N/A,FALSE,"현장품질감사"}</definedName>
    <definedName name="기본">[176]데리네이타현황!$A$4,[176]데리네이타현황!$A$2,[176]데리네이타현황!$A$1,[176]데리네이타현황!$A$279,[176]데리네이타현황!$A$1:$A$65536</definedName>
    <definedName name="기본1">[176]데리네이타현황!$A$4,[176]데리네이타현황!$A$2,[176]데리네이타현황!$A$1,[176]데리네이타현황!$A$279,[176]데리네이타현황!$A$1:$A$65536</definedName>
    <definedName name="기성" hidden="1">{#N/A,#N/A,TRUE,"총괄"}</definedName>
    <definedName name="기성내역">[0]!기성내역</definedName>
    <definedName name="기술3" hidden="1">{#N/A,#N/A,TRUE,"손익보고"}</definedName>
    <definedName name="기술사용료" localSheetId="2" hidden="1">#REF!</definedName>
    <definedName name="기술사용료" hidden="1">#REF!</definedName>
    <definedName name="기안변">[177]내역서!$L$209</definedName>
    <definedName name="기존관보호공집계">[178]우배수!$E$24:$E$85</definedName>
    <definedName name="기존포장깨기2">{"'산출근거'!$B$4:$D$8"}</definedName>
    <definedName name="기주조딕"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기초공수" localSheetId="0" hidden="1">{#N/A,#N/A,FALSE,"2~8번"}</definedName>
    <definedName name="기초공수" localSheetId="3" hidden="1">{#N/A,#N/A,FALSE,"2~8번"}</definedName>
    <definedName name="기초공수" localSheetId="1" hidden="1">{#N/A,#N/A,FALSE,"2~8번"}</definedName>
    <definedName name="기초공수" hidden="1">{#N/A,#N/A,FALSE,"2~8번"}</definedName>
    <definedName name="기초교직">9</definedName>
    <definedName name="기초교축">9</definedName>
    <definedName name="기초규격">[179]SORCE1!$AQ$2:$BE$14</definedName>
    <definedName name="기초단가">[180]기초일위!$G$1:$M$65536</definedName>
    <definedName name="기초단가1">[180]기초일위!$B$1:$G$65536</definedName>
    <definedName name="기초여유">[181]대로근거!$B$17</definedName>
    <definedName name="기초여유...">[182]대로근거!$B$17</definedName>
    <definedName name="기초폭교직">9</definedName>
    <definedName name="기초폭교축">9</definedName>
    <definedName name="기초피복">0.1</definedName>
    <definedName name="기층t">[183]접속도로1!$AN$1</definedName>
    <definedName name="기층포설">[184]단가!$E$83</definedName>
    <definedName name="기타">[185]집계표!$A$1:$M$2</definedName>
    <definedName name="기타경비">#REF!</definedName>
    <definedName name="기타자재" localSheetId="0">심사결과!기타자재</definedName>
    <definedName name="기타자재" localSheetId="3">표지!기타자재</definedName>
    <definedName name="기타자재" localSheetId="1">'표지(심사전)'!기타자재</definedName>
    <definedName name="기타자재">[0]!기타자재</definedName>
    <definedName name="긴급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긴급전화" hidden="1">{#N/A,#N/A,TRUE,"토적및재료집계";#N/A,#N/A,TRUE,"토적및재료집계";#N/A,#N/A,TRUE,"단위량"}</definedName>
    <definedName name="김">'[186]9811'!$A$3:$AD$1530</definedName>
    <definedName name="김1" localSheetId="0" hidden="1">{"'Firr(선)'!$AS$1:$AY$62","'Firr(사)'!$AS$1:$AY$62","'Firr(회)'!$AS$1:$AY$62","'Firr(선)'!$L$1:$V$62","'Firr(사)'!$L$1:$V$62","'Firr(회)'!$L$1:$V$62"}</definedName>
    <definedName name="김1" localSheetId="3" hidden="1">{"'Firr(선)'!$AS$1:$AY$62","'Firr(사)'!$AS$1:$AY$62","'Firr(회)'!$AS$1:$AY$62","'Firr(선)'!$L$1:$V$62","'Firr(사)'!$L$1:$V$62","'Firr(회)'!$L$1:$V$62"}</definedName>
    <definedName name="김1" localSheetId="1" hidden="1">{"'Firr(선)'!$AS$1:$AY$62","'Firr(사)'!$AS$1:$AY$62","'Firr(회)'!$AS$1:$AY$62","'Firr(선)'!$L$1:$V$62","'Firr(사)'!$L$1:$V$62","'Firr(회)'!$L$1:$V$62"}</definedName>
    <definedName name="김1" hidden="1">{"'Firr(선)'!$AS$1:$AY$62","'Firr(사)'!$AS$1:$AY$62","'Firr(회)'!$AS$1:$AY$62","'Firr(선)'!$L$1:$V$62","'Firr(사)'!$L$1:$V$62","'Firr(회)'!$L$1:$V$62"}</definedName>
    <definedName name="김10" hidden="1">{#N/A,#N/A,FALSE,"배수2"}</definedName>
    <definedName name="김동" hidden="1">{"'Firr(선)'!$AS$1:$AY$62","'Firr(사)'!$AS$1:$AY$62","'Firr(회)'!$AS$1:$AY$62","'Firr(선)'!$L$1:$V$62","'Firr(사)'!$L$1:$V$62","'Firr(회)'!$L$1:$V$62"}</definedName>
    <definedName name="김동준" hidden="1">{"'Firr(선)'!$AS$1:$AY$62","'Firr(사)'!$AS$1:$AY$62","'Firr(회)'!$AS$1:$AY$62","'Firr(선)'!$L$1:$V$62","'Firr(사)'!$L$1:$V$62","'Firr(회)'!$L$1:$V$62"}</definedName>
    <definedName name="김민리" localSheetId="2">CHOOSE(#REF!,[0]!공무1과,[0]!공무2과)</definedName>
    <definedName name="김민리">CHOOSE(#REF!,[0]!공무1과,[0]!공무2과)</definedName>
    <definedName name="김민정" localSheetId="2">[0]!BlankMacro1</definedName>
    <definedName name="김민정">[0]!BlankMacro1</definedName>
    <definedName name="김상원" hidden="1">{#N/A,#N/A,FALSE,"골재소요량";#N/A,#N/A,FALSE,"골재소요량"}</definedName>
    <definedName name="김성혁" localSheetId="2">#REF!,#REF!,#REF!,#REF!,#REF!,#REF!,#REF!,#REF!,#REF!,#REF!,#REF!,#REF!,#REF!,#REF!</definedName>
    <definedName name="김성혁">#REF!,#REF!,#REF!,#REF!,#REF!,#REF!,#REF!,#REF!,#REF!,#REF!,#REF!,#REF!,#REF!,#REF!</definedName>
    <definedName name="김승현" hidden="1">{#N/A,#N/A,FALSE,"이정표"}</definedName>
    <definedName name="김양석" localSheetId="2">#REF!,#REF!,#REF!,#REF!,#REF!,#REF!,#REF!,#REF!,#REF!,#REF!,#REF!,#REF!,#REF!,#REF!,#REF!,#REF!,#REF!,#REF!,#REF!</definedName>
    <definedName name="김양석">#REF!,#REF!,#REF!,#REF!,#REF!,#REF!,#REF!,#REF!,#REF!,#REF!,#REF!,#REF!,#REF!,#REF!,#REF!,#REF!,#REF!,#REF!,#REF!</definedName>
    <definedName name="김여준">{"Book1","호안(별표&amp;부표).xls","box(최근).xls"}</definedName>
    <definedName name="김은미" localSheetId="2">CHOOSE(#REF!,[0]!공무1과,[0]!공무2과)</definedName>
    <definedName name="김은미">CHOOSE(#REF!,[0]!공무1과,[0]!공무2과)</definedName>
    <definedName name="김진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김학민">[187]현장관리비!$F$12:$H$127,[187]현장관리비!$J$12:$L$127</definedName>
    <definedName name="깅ㄹㅇ">{"Book1","호안(별표&amp;부표).xls","box(최근).xls"}</definedName>
    <definedName name="깉타자재">{"Book1","호안(별표&amp;부표).xls","box(최근).xls"}</definedName>
    <definedName name="깡" hidden="1">{#N/A,#N/A,FALSE,"기안지";#N/A,#N/A,FALSE,"통신지"}</definedName>
    <definedName name="깬잡석" hidden="1">{#N/A,#N/A,FALSE,"포장단가"}</definedName>
    <definedName name="꽃복숭아R3">[137]데이타!$E$58</definedName>
    <definedName name="꽃복숭아R4">[137]데이타!$E$59</definedName>
    <definedName name="꽃복숭아R5">[137]데이타!$E$60</definedName>
    <definedName name="꽃사과R10">[137]데이타!$E$64</definedName>
    <definedName name="꽃사과R4">[137]데이타!$E$61</definedName>
    <definedName name="꽃사과R6">[137]데이타!$E$62</definedName>
    <definedName name="꽃사과R8">[137]데이타!$E$63</definedName>
    <definedName name="꽃아그배R10">[137]데이타!$E$68</definedName>
    <definedName name="꽃아그배R4">[137]데이타!$E$65</definedName>
    <definedName name="꽃아그배R6">[137]데이타!$E$66</definedName>
    <definedName name="꽃아그배R8">[137]데이타!$E$67</definedName>
    <definedName name="꽝꽝0304">[137]데이타!$E$54</definedName>
    <definedName name="꽝꽝0406">[137]데이타!$E$55</definedName>
    <definedName name="꽝꽝0508">[137]데이타!$E$56</definedName>
    <definedName name="꽝꽝0610">[137]데이타!$E$57</definedName>
    <definedName name="ㄳ" hidden="1">{#N/A,#N/A,FALSE,"조골재"}</definedName>
    <definedName name="ㄳ5">{"Book1","호안(별표&amp;부표).xls","box(최근).xls"}</definedName>
    <definedName name="ㄳㄱ" hidden="1">{#N/A,#N/A,FALSE,"배수2"}</definedName>
    <definedName name="ㄳㄳㄳㄳ">{"'용역비'!$A$4:$C$8"}</definedName>
    <definedName name="ㄳㄷ" hidden="1">{#N/A,#N/A,FALSE,"조골재"}</definedName>
    <definedName name="ㄳㅅ" localSheetId="2" hidden="1">#REF!</definedName>
    <definedName name="ㄳㅅ" hidden="1">#REF!</definedName>
    <definedName name="ㄴㄱㄹ" localSheetId="2" hidden="1">#REF!</definedName>
    <definedName name="ㄴㄱㄹ" hidden="1">#REF!</definedName>
    <definedName name="ㄴㄴ">[0]!ㄴㄴ</definedName>
    <definedName name="ㄴㄴㄴ" localSheetId="0" hidden="1">{#N/A,#N/A,FALSE,"골재소요량";#N/A,#N/A,FALSE,"골재소요량"}</definedName>
    <definedName name="ㄴㄴㄴ" localSheetId="3" hidden="1">{#N/A,#N/A,FALSE,"골재소요량";#N/A,#N/A,FALSE,"골재소요량"}</definedName>
    <definedName name="ㄴㄴㄴ" localSheetId="1" hidden="1">{#N/A,#N/A,FALSE,"골재소요량";#N/A,#N/A,FALSE,"골재소요량"}</definedName>
    <definedName name="ㄴㄴㄴ" hidden="1">{#N/A,#N/A,FALSE,"골재소요량";#N/A,#N/A,FALSE,"골재소요량"}</definedName>
    <definedName name="ㄴㄴㄴㄴ" localSheetId="2">[0]!BlankMacro1</definedName>
    <definedName name="ㄴㄴㄴㄴ">[0]!BlankMacro1</definedName>
    <definedName name="ㄴㄴㄴㄴㄴ">[0]!ㄴㄴㄴㄴㄴ</definedName>
    <definedName name="ㄴㄴㄴㄴㄴㄴㄴㄴ" hidden="1">{"'Sheet1'!$A$4","'Sheet1'!$A$9:$G$28"}</definedName>
    <definedName name="ㄴㄴㄴㄴㄴㄴㄴㄴㄴㄴ" hidden="1">{"'Sheet1'!$A$4","'Sheet1'!$A$9:$G$28"}</definedName>
    <definedName name="ㄴㄴㄴㄴㄴㄴㄴㄴㄴㄴㄴㄴㅇㅁㅁㄹ">[0]!ㄴㄴㄴㄴㄴㄴㄴㄴㄴㄴㄴㄴㅇㅁㅁㄹ</definedName>
    <definedName name="ㄴㄴㅀㅇㅇㅀ" hidden="1">{#N/A,#N/A,FALSE,"부대1"}</definedName>
    <definedName name="ㄴㄹ" localSheetId="2">CHOOSE(#REF!,[0]!공무1과,[0]!공무2과)</definedName>
    <definedName name="ㄴㄹ">CHOOSE(#REF!,[0]!공무1과,[0]!공무2과)</definedName>
    <definedName name="ㄴㄹㄴ" localSheetId="2">CHOOSE(#REF!,[0]!공무1과,[0]!공무2과)</definedName>
    <definedName name="ㄴㄹㄴ">CHOOSE(#REF!,[0]!공무1과,[0]!공무2과)</definedName>
    <definedName name="ㄴㄹㄴㄹ"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ㄹㄴㄹ"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ㄹㄴㄹ"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ㄹㄴ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ㄹㄴㄹㄴㄹ" localSheetId="2" hidden="1">[188]조명시설!#REF!</definedName>
    <definedName name="ㄴㄹㄴㄹㄴㄹ" hidden="1">[188]조명시설!#REF!</definedName>
    <definedName name="ㄴㄹㅇ" hidden="1">{#N/A,#N/A,FALSE,"포장2"}</definedName>
    <definedName name="ㄴㄹㅇㄹㅇ" hidden="1">{#N/A,#N/A,FALSE,"2~8번"}</definedName>
    <definedName name="ㄴㄺㄷ" hidden="1">{#N/A,#N/A,FALSE,"현장 NCR 분석";#N/A,#N/A,FALSE,"현장품질감사";#N/A,#N/A,FALSE,"현장품질감사"}</definedName>
    <definedName name="ㄴㅁ" localSheetId="2" hidden="1">#REF!</definedName>
    <definedName name="ㄴㅁ" hidden="1">#REF!</definedName>
    <definedName name="ㄴㅁㄹㄴㅁㅇㄹ" hidden="1">{#N/A,#N/A,FALSE,"기안지";#N/A,#N/A,FALSE,"통신지"}</definedName>
    <definedName name="ㄴㅁㄹㅈㄹ" localSheetId="0" hidden="1">#REF!</definedName>
    <definedName name="ㄴㅁㄹㅈㄹ" localSheetId="2" hidden="1">#REF!</definedName>
    <definedName name="ㄴㅁㄹㅈㄹ" hidden="1">#REF!</definedName>
    <definedName name="ㄴㅁㅇㄴㅁㅇ" hidden="1">{#N/A,#N/A,FALSE,"배수1"}</definedName>
    <definedName name="ㄴㅁㅇㄹ" hidden="1">{#N/A,#N/A,FALSE,"기안지";#N/A,#N/A,FALSE,"통신지"}</definedName>
    <definedName name="ㄴㅁㅇㄹㅊㅇ" localSheetId="2">#REF!,#REF!</definedName>
    <definedName name="ㄴㅁㅇㄹㅊㅇ">#REF!,#REF!</definedName>
    <definedName name="ㄴㅁㅇㅁㄴ" localSheetId="2" hidden="1">#REF!</definedName>
    <definedName name="ㄴㅁㅇㅁㄴ" hidden="1">#REF!</definedName>
    <definedName name="ㄴㅁㅍㅎㅇㅎㅎ" hidden="1">{#N/A,#N/A,FALSE,"혼합골재"}</definedName>
    <definedName name="ㄴㅁㅎㅈㅎㅁㅎ" hidden="1">{#N/A,#N/A,FALSE,"혼합골재"}</definedName>
    <definedName name="ㄴㅅㅎㅇㅎㄹㅇ" hidden="1">{#N/A,#N/A,FALSE,"배수2"}</definedName>
    <definedName name="ㄴㅇ"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ㅇ"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ㅇ"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ㄴㅇㄴㄴ" localSheetId="2">[0]!BlankMacro1</definedName>
    <definedName name="ㄴㅇㄴㄴ">[0]!BlankMacro1</definedName>
    <definedName name="ㄴㅇㄴㄹ">{"Book1","물양장설계서991221.xls"}</definedName>
    <definedName name="ㄴㅇㄴㅇ">[0]!ㄴㅇㄴㅇ</definedName>
    <definedName name="ㄴㅇㄹㄴㅇㄹ" hidden="1">{#N/A,#N/A,FALSE,"배수1"}</definedName>
    <definedName name="ㄴㅇㄹㅇㄴㄹㅇㄴㄹ" hidden="1">{"'용역비'!$A$4:$C$8"}</definedName>
    <definedName name="ㄴㅇㄻㄴ" hidden="1">{#N/A,#N/A,FALSE,"기안지";#N/A,#N/A,FALSE,"통신지"}</definedName>
    <definedName name="ㄴㅇㄻㄴㅇㄹ">{"'용역비'!$A$4:$C$8"}</definedName>
    <definedName name="ㄴㅇㄻㅇㄴㄹ" hidden="1">{#N/A,#N/A,FALSE,"포장단가"}</definedName>
    <definedName name="ㄴㅇㄼㅈㄷㄹ">'[30]98수문일위'!$A$1:$P$2004</definedName>
    <definedName name="ㄴㅇㄿ" hidden="1">{#N/A,#N/A,FALSE,"기안지";#N/A,#N/A,FALSE,"통신지"}</definedName>
    <definedName name="ㄴㅇㅀ" hidden="1">{#N/A,#N/A,FALSE,"토공2"}</definedName>
    <definedName name="ㄴㅇㅀㄴㅇㅀㄴㅇ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ㄴㅇㅀㄴㅇㅁㄹ" hidden="1">{#N/A,#N/A,FALSE,"포장단가"}</definedName>
    <definedName name="ㄴㅇㅁ" hidden="1">{#N/A,#N/A,TRUE,"총괄"}</definedName>
    <definedName name="ㄴㅇㅇㅇ" localSheetId="2">CHOOSE(#REF!,[0]!공무1과,[0]!공무2과)</definedName>
    <definedName name="ㄴㅇㅇㅇ">CHOOSE(#REF!,[0]!공무1과,[0]!공무2과)</definedName>
    <definedName name="ㄴㅇㅍㅁㄴㅇㄹ">'[121]98수문일위'!$A$1:$P$2004</definedName>
    <definedName name="ㄴㅇㅎㄴㅇ" localSheetId="2" hidden="1">#REF!</definedName>
    <definedName name="ㄴㅇㅎㄴㅇ" hidden="1">#REF!</definedName>
    <definedName name="ㄴㅇㅎㅁㅁ거">[0]!ㄴㅇㅎㅁㅁ거</definedName>
    <definedName name="ㄴㅇㅎㅇㅎ" hidden="1">{#N/A,#N/A,FALSE,"구조2"}</definedName>
    <definedName name="ㄴ아ㅣㅁㅇ">{"Book1","호안(별표&amp;부표).xls","box(최근).xls"}</definedName>
    <definedName name="ㄴ젖ㄴ겆ㄱ" hidden="1">{#N/A,#N/A,FALSE,"조골재"}</definedName>
    <definedName name="ㄴㅌㄴㅌ" hidden="1">{#N/A,#N/A,FALSE,"CCTV"}</definedName>
    <definedName name="나">[189]TOTAL3!$O$7</definedName>
    <definedName name="나1" hidden="1">{"'220승압(공문첨부)'!$A$3:$E$123"}</definedName>
    <definedName name="나10" localSheetId="0" hidden="1">{#N/A,#N/A,FALSE,"구조1"}</definedName>
    <definedName name="나10" localSheetId="3" hidden="1">{#N/A,#N/A,FALSE,"구조1"}</definedName>
    <definedName name="나10" localSheetId="1" hidden="1">{#N/A,#N/A,FALSE,"구조1"}</definedName>
    <definedName name="나10" hidden="1">{#N/A,#N/A,FALSE,"구조1"}</definedName>
    <definedName name="나나나" hidden="1">{#N/A,#N/A,FALSE,"속도"}</definedName>
    <definedName name="나나나나나" hidden="1">{#N/A,#N/A,FALSE,"2~8번"}</definedName>
    <definedName name="나나나나나나나나" hidden="1">{#N/A,#N/A,FALSE,"혼합골재"}</definedName>
    <definedName name="나나나나나나나나난" hidden="1">{#N/A,#N/A,FALSE,"표지목차"}</definedName>
    <definedName name="나나아" hidden="1">{#N/A,#N/A,FALSE,"2~8번"}</definedName>
    <definedName name="나는" hidden="1">{#N/A,#N/A,FALSE,"기안지";#N/A,#N/A,FALSE,"통신지"}</definedName>
    <definedName name="나는나" hidden="1">{#N/A,#N/A,FALSE,"기안지";#N/A,#N/A,FALSE,"통신지"}</definedName>
    <definedName name="나무라">[190]Sheet2!$D$34</definedName>
    <definedName name="나사" localSheetId="2">CHOOSE(#REF!,[0]!공무1과,[0]!공무2과)</definedName>
    <definedName name="나사">CHOOSE(#REF!,[0]!공무1과,[0]!공무2과)</definedName>
    <definedName name="나사접" localSheetId="2">CHOOSE(#REF!,[0]!공무1과,[0]!공무2과)</definedName>
    <definedName name="나사접">CHOOSE(#REF!,[0]!공무1과,[0]!공무2과)</definedName>
    <definedName name="나사접합" localSheetId="2">CHOOSE(#REF!,[0]!공무1과,[0]!공무2과)</definedName>
    <definedName name="나사접합">CHOOSE(#REF!,[0]!공무1과,[0]!공무2과)</definedName>
    <definedName name="나야" localSheetId="0">심사결과!나야</definedName>
    <definedName name="나야" localSheetId="3">표지!나야</definedName>
    <definedName name="나야" localSheetId="1">'표지(심사전)'!나야</definedName>
    <definedName name="나야">[0]!나야</definedName>
    <definedName name="나우누리" hidden="1">{"'Sheet1'!$A$4","'Sheet1'!$A$9:$G$28"}</definedName>
    <definedName name="나이로" hidden="1">{#N/A,#N/A,FALSE,"속도"}</definedName>
    <definedName name="나ㅏㅓ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낙낙낙">[142]단재적표!$B$2:$AY$36</definedName>
    <definedName name="낙상홍1004">[137]데이타!$E$76</definedName>
    <definedName name="낙상홍1506">[137]데이타!$E$77</definedName>
    <definedName name="낙상홍1808">[137]데이타!$E$78</definedName>
    <definedName name="낙상홍2010">[137]데이타!$E$79</definedName>
    <definedName name="낙상홍2515">[137]데이타!$E$80</definedName>
    <definedName name="낙석방지책" localSheetId="0">{"Book1","부대-(표지판,데리,가드).xls","부대-(낙,차,중분대).xls"}</definedName>
    <definedName name="낙석방지책" localSheetId="3">{"Book1","부대-(표지판,데리,가드).xls","부대-(낙,차,중분대).xls"}</definedName>
    <definedName name="낙석방지책" localSheetId="1">{"Book1","부대-(표지판,데리,가드).xls","부대-(낙,차,중분대).xls"}</definedName>
    <definedName name="낙석방지책">{"Book1","부대-(표지판,데리,가드).xls","부대-(낙,차,중분대).xls"}</definedName>
    <definedName name="낙엽송재적">[143]낙엽송!$B$2:$AW$32</definedName>
    <definedName name="낙우송R10">[137]데이타!$E$84</definedName>
    <definedName name="낙우송R12">[137]데이타!$E$85</definedName>
    <definedName name="낙우송R5">[137]데이타!$E$81</definedName>
    <definedName name="낙우송R6">[137]데이타!$E$82</definedName>
    <definedName name="낙우송R8">[137]데이타!$E$83</definedName>
    <definedName name="낙책" localSheetId="0">{"Book1","부대-(표지판,데리,가드).xls","부대-(낙,차,중분대).xls"}</definedName>
    <definedName name="낙책" localSheetId="3">{"Book1","부대-(표지판,데리,가드).xls","부대-(낙,차,중분대).xls"}</definedName>
    <definedName name="낙책" localSheetId="1">{"Book1","부대-(표지판,데리,가드).xls","부대-(낙,차,중분대).xls"}</definedName>
    <definedName name="낙책">{"Book1","부대-(표지판,데리,가드).xls","부대-(낙,차,중분대).xls"}</definedName>
    <definedName name="낙하물방지">[50]진주방향!$AS$440</definedName>
    <definedName name="낙하물방지.">[50]마산방향!$AS$453</definedName>
    <definedName name="난간벽및치수벽단위수량" hidden="1">{#N/A,#N/A,FALSE,"혼합골재"}</definedName>
    <definedName name="난간벽및치수벽단위수량1" hidden="1">{#N/A,#N/A,FALSE,"혼합골재"}</definedName>
    <definedName name="난간벽및치수벽단위수량10" hidden="1">{#N/A,#N/A,FALSE,"조골재"}</definedName>
    <definedName name="난간벽및치수벽단위수량12" hidden="1">{#N/A,#N/A,FALSE,"표지목차"}</definedName>
    <definedName name="난간벽및치수벽단위수량13" hidden="1">{#N/A,#N/A,FALSE,"혼합골재"}</definedName>
    <definedName name="난간벽및치수벽단위수량2" hidden="1">{#N/A,#N/A,FALSE,"2~8번"}</definedName>
    <definedName name="난간벽및치수벽단위수량4" hidden="1">{#N/A,#N/A,FALSE,"단가표지"}</definedName>
    <definedName name="난간벽및치수벽단위수량5" hidden="1">{#N/A,#N/A,FALSE,"골재소요량";#N/A,#N/A,FALSE,"골재소요량"}</definedName>
    <definedName name="난간벽및치수벽단위수량6" hidden="1">{#N/A,#N/A,FALSE,"2~8번"}</definedName>
    <definedName name="난간벽및치수벽단위수량7" hidden="1">{#N/A,#N/A,FALSE,"골재소요량";#N/A,#N/A,FALSE,"골재소요량"}</definedName>
    <definedName name="난간벽및치수벽단위수량8" hidden="1">{#N/A,#N/A,FALSE,"단가표지"}</definedName>
    <definedName name="난간벽및치수벽단위수량9" hidden="1">{#N/A,#N/A,FALSE,"운반시간"}</definedName>
    <definedName name="난나나" hidden="1">{"'Sheet1'!$A$4","'Sheet1'!$A$9:$G$28"}</definedName>
    <definedName name="난는" hidden="1">{#N/A,#N/A,FALSE,"기안지";#N/A,#N/A,FALSE,"통신지"}</definedName>
    <definedName name="난데" localSheetId="0">심사결과!난데</definedName>
    <definedName name="난데" localSheetId="3">표지!난데</definedName>
    <definedName name="난데" localSheetId="1">'표지(심사전)'!난데</definedName>
    <definedName name="난데">[0]!난데</definedName>
    <definedName name="날개벽단면검토" localSheetId="2" hidden="1">#REF!</definedName>
    <definedName name="날개벽단면검토" hidden="1">#REF!</definedName>
    <definedName name="날짜">[162]설계산출표지!$B$8</definedName>
    <definedName name="남남" localSheetId="2" hidden="1">#REF!</definedName>
    <definedName name="남남" hidden="1">#REF!</definedName>
    <definedName name="남윤" hidden="1">{"'용역비'!$A$4:$C$8"}</definedName>
    <definedName name="남해" localSheetId="2">[0]!TRR</definedName>
    <definedName name="남해">[0]!TRR</definedName>
    <definedName name="낭" hidden="1">{#N/A,#N/A,FALSE,"현장 NCR 분석";#N/A,#N/A,FALSE,"현장품질감사";#N/A,#N/A,FALSE,"현장품질감사"}</definedName>
    <definedName name="내벽방수">{"'별표'!$N$220"}</definedName>
    <definedName name="내선1">[191]인부노임!$D$13</definedName>
    <definedName name="내선전공">[146]노임단가명세표!$G$15</definedName>
    <definedName name="내역" hidden="1">{#N/A,#N/A,FALSE,"혼합골재"}</definedName>
    <definedName name="내역1" hidden="1">{#N/A,#N/A,FALSE,"구조2"}</definedName>
    <definedName name="내역3" localSheetId="2">CHOOSE(#REF!,[0]!공무1과,[0]!공무2과)</definedName>
    <definedName name="내역3">CHOOSE(#REF!,[0]!공무1과,[0]!공무2과)</definedName>
    <definedName name="내역서">{"'제조(순번)'!$A$386:$A$387","'제조(순번)'!$A$1:$H$399"}</definedName>
    <definedName name="내역서1">{"'제조(순번)'!$A$386:$A$387","'제조(순번)'!$A$1:$H$399"}</definedName>
    <definedName name="내역서갑지" hidden="1">{#N/A,#N/A,FALSE,"전력간선"}</definedName>
    <definedName name="내역서갑지1" hidden="1">{#N/A,#N/A,FALSE,"전력간선"}</definedName>
    <definedName name="내역서갑지2" hidden="1">{#N/A,#N/A,FALSE,"전력간선"}</definedName>
    <definedName name="내역서갑지3" hidden="1">{#N/A,#N/A,FALSE,"전력간선"}</definedName>
    <definedName name="내역서갑지4" hidden="1">{#N/A,#N/A,FALSE,"전력간선"}</definedName>
    <definedName name="내역서갑지5" hidden="1">{#N/A,#N/A,FALSE,"전력간선"}</definedName>
    <definedName name="내역서갑지6" hidden="1">{#N/A,#N/A,FALSE,"전력간선"}</definedName>
    <definedName name="내역서갑지7" hidden="1">{#N/A,#N/A,FALSE,"전력간선"}</definedName>
    <definedName name="내역서갑지8" hidden="1">{#N/A,#N/A,FALSE,"전력간선"}</definedName>
    <definedName name="내역서갑지9" hidden="1">{#N/A,#N/A,FALSE,"전력간선"}</definedName>
    <definedName name="내역서금액">#REF!</definedName>
    <definedName name="내작품"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냐" hidden="1">{#N/A,#N/A,FALSE,"혼합골재"}</definedName>
    <definedName name="냑책수량">{"Book1","부대-(표지판,데리,가드).xls","부대-(낙,차,중분대).xls"}</definedName>
    <definedName name="냥" hidden="1">{#N/A,#N/A,FALSE,"기안지";#N/A,#N/A,FALSE,"통신지"}</definedName>
    <definedName name="너" localSheetId="0">심사결과!너</definedName>
    <definedName name="너" localSheetId="3">표지!너</definedName>
    <definedName name="너" localSheetId="1">'표지(심사전)'!너</definedName>
    <definedName name="너">[0]!너</definedName>
    <definedName name="넝" hidden="1">{#N/A,#N/A,FALSE,"현장 NCR 분석";#N/A,#N/A,FALSE,"현장품질감사";#N/A,#N/A,FALSE,"현장품질감사"}</definedName>
    <definedName name="녀" localSheetId="0">심사결과!녀</definedName>
    <definedName name="녀" localSheetId="3">표지!녀</definedName>
    <definedName name="녀" localSheetId="1">'표지(심사전)'!녀</definedName>
    <definedName name="녀">[0]!녀</definedName>
    <definedName name="노르웨이R12">[137]데이타!$E$90</definedName>
    <definedName name="노르웨이R15">[137]데이타!$E$91</definedName>
    <definedName name="노르웨이R4">[137]데이타!$E$86</definedName>
    <definedName name="노르웨이R5">[137]데이타!$E$87</definedName>
    <definedName name="노르웨이R6">[137]데이타!$E$88</definedName>
    <definedName name="노르웨이R8">[137]데이타!$E$89</definedName>
    <definedName name="노무">'[192]노무비 '!$B$1:$E$120</definedName>
    <definedName name="노무비">#REF!</definedName>
    <definedName name="노무비1">[193]수목표준대가!$J:$J</definedName>
    <definedName name="노무비소계">#REF!</definedName>
    <definedName name="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원문화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노인">[139]내역서!$L$17</definedName>
    <definedName name="노임단가수정완료" localSheetId="2">[91]!노임단가수정완료</definedName>
    <definedName name="노임단가수정완료">[91]!노임단가수정완료</definedName>
    <definedName name="노출형">[69]DATA!$E$50:$F$59</definedName>
    <definedName name="논">{"Book1","부대-(표지판,데리,가드).xls","부대-(낙,차,중분대).xls"}</definedName>
    <definedName name="논산" hidden="1">{#N/A,#N/A,FALSE,"기안지";#N/A,#N/A,FALSE,"통신지"}</definedName>
    <definedName name="논산내역" hidden="1">{#N/A,#N/A,FALSE,"기안지";#N/A,#N/A,FALSE,"통신지"}</definedName>
    <definedName name="논산내역1" hidden="1">{#N/A,#N/A,FALSE,"기안지";#N/A,#N/A,FALSE,"통신지"}</definedName>
    <definedName name="누" localSheetId="0">심사결과!누</definedName>
    <definedName name="누" localSheetId="3">표지!누</definedName>
    <definedName name="누" localSheetId="1">'표지(심사전)'!누</definedName>
    <definedName name="누">[0]!누</definedName>
    <definedName name="누가토량">#REF!</definedName>
    <definedName name="누너" localSheetId="2">CHOOSE(#REF!,[0]!공무1과,[0]!공무2과)</definedName>
    <definedName name="누너">CHOOSE(#REF!,[0]!공무1과,[0]!공무2과)</definedName>
    <definedName name="누누" localSheetId="2">CHOOSE(#REF!,[0]!공무1과,[0]!공무2과)</definedName>
    <definedName name="누누">CHOOSE(#REF!,[0]!공무1과,[0]!공무2과)</definedName>
    <definedName name="눈향L06">[137]데이타!$E$92</definedName>
    <definedName name="눈향L08">[137]데이타!$E$93</definedName>
    <definedName name="눈향L10">[137]데이타!$E$94</definedName>
    <definedName name="눈향L14">[137]데이타!$E$95</definedName>
    <definedName name="눈향L20">[137]데이타!$E$96</definedName>
    <definedName name="눔" hidden="1">{#N/A,#N/A,FALSE,"기안지";#N/A,#N/A,FALSE,"통신지"}</definedName>
    <definedName name="뉴" localSheetId="0">심사결과!뉴</definedName>
    <definedName name="뉴" localSheetId="3">표지!뉴</definedName>
    <definedName name="뉴" localSheetId="1">'표지(심사전)'!뉴</definedName>
    <definedName name="뉴">[0]!뉴</definedName>
    <definedName name="느릅R10">[137]데이타!$E$100</definedName>
    <definedName name="느릅R4">[137]데이타!$E$97</definedName>
    <definedName name="느릅R5">[137]데이타!$E$98</definedName>
    <definedName name="느릅R8">[137]데이타!$E$99</definedName>
    <definedName name="느티R10">[137]데이타!$E$104</definedName>
    <definedName name="느티R12">[137]데이타!$E$105</definedName>
    <definedName name="느티R15">[137]데이타!$E$106</definedName>
    <definedName name="느티R18">[137]데이타!$E$107</definedName>
    <definedName name="느티R20">[137]데이타!$E$108</definedName>
    <definedName name="느티R25">[137]데이타!$E$109</definedName>
    <definedName name="느티R30">[137]데이타!$E$110</definedName>
    <definedName name="느티R5">[137]데이타!$E$101</definedName>
    <definedName name="느티R6">[137]데이타!$E$102</definedName>
    <definedName name="느티R8">[137]데이타!$E$103</definedName>
    <definedName name="능소화R2">[137]데이타!$E$111</definedName>
    <definedName name="능소화R4">[137]데이타!$E$112</definedName>
    <definedName name="능소화R6">[137]데이타!$E$113</definedName>
    <definedName name="니" localSheetId="0">심사결과!니</definedName>
    <definedName name="니" localSheetId="3">표지!니</definedName>
    <definedName name="니" localSheetId="1">'표지(심사전)'!니</definedName>
    <definedName name="니">[0]!니</definedName>
    <definedName name="니미" localSheetId="2">CHOOSE(#REF!,[0]!공무1과,[0]!공무2과)</definedName>
    <definedName name="니미">CHOOSE(#REF!,[0]!공무1과,[0]!공무2과)</definedName>
    <definedName name="ㄵㄷㄹ" hidden="1">{#N/A,#N/A,FALSE,"기안지";#N/A,#N/A,FALSE,"통신지"}</definedName>
    <definedName name="ㄶ" hidden="1">{#N/A,#N/A,FALSE,"기안지";#N/A,#N/A,FALSE,"통신지"}</definedName>
    <definedName name="ㄶㄴㄷ" localSheetId="2" hidden="1">#REF!</definedName>
    <definedName name="ㄶㄴㄷ" hidden="1">#REF!</definedName>
    <definedName name="ㄶ뫃ㄴㅁㄹㄴㅁㄹㄴㅇ" hidden="1">{#N/A,#N/A,FALSE,"부대2"}</definedName>
    <definedName name="ㄷ">[194]직접인건비!$F$26</definedName>
    <definedName name="ㄷ33" localSheetId="2">CHOOSE(#REF!,[0]!공무1과,[0]!공무2과)</definedName>
    <definedName name="ㄷ33">CHOOSE(#REF!,[0]!공무1과,[0]!공무2과)</definedName>
    <definedName name="ㄷ44" localSheetId="2">CHOOSE(#REF!,[0]!공무1과,[0]!공무2과)</definedName>
    <definedName name="ㄷ44">CHOOSE(#REF!,[0]!공무1과,[0]!공무2과)</definedName>
    <definedName name="ㄷ5ㅅ" hidden="1">{#N/A,#N/A,FALSE,"현장 NCR 분석";#N/A,#N/A,FALSE,"현장품질감사";#N/A,#N/A,FALSE,"현장품질감사"}</definedName>
    <definedName name="ㄷ6ㅓ">{"'용역비'!$A$4:$C$8"}</definedName>
    <definedName name="ㄷㄱㄱ" hidden="1">{#N/A,#N/A,TRUE,"총괄"}</definedName>
    <definedName name="ㄷㄱㄷ" hidden="1">{#N/A,#N/A,FALSE,"전력간선"}</definedName>
    <definedName name="ㄷㄱㄷㄱㄷㄱ" hidden="1">{"'용역비'!$A$4:$C$8"}</definedName>
    <definedName name="ㄷㄱㅂㅈㄱ" localSheetId="0" hidden="1">{#N/A,#N/A,FALSE,"포장1";#N/A,#N/A,FALSE,"포장1"}</definedName>
    <definedName name="ㄷㄱㅂㅈㄱ" localSheetId="3" hidden="1">{#N/A,#N/A,FALSE,"포장1";#N/A,#N/A,FALSE,"포장1"}</definedName>
    <definedName name="ㄷㄱㅂㅈㄱ" localSheetId="1" hidden="1">{#N/A,#N/A,FALSE,"포장1";#N/A,#N/A,FALSE,"포장1"}</definedName>
    <definedName name="ㄷㄱㅂㅈㄱ" hidden="1">{#N/A,#N/A,FALSE,"포장1";#N/A,#N/A,FALSE,"포장1"}</definedName>
    <definedName name="ㄷㄱ슢" hidden="1">{#N/A,#N/A,FALSE,"지침";#N/A,#N/A,FALSE,"환경분석";#N/A,#N/A,FALSE,"Sheet16"}</definedName>
    <definedName name="ㄷㄱㅈㄱㄷ" localSheetId="0" hidden="1">{#N/A,#N/A,FALSE,"골재소요량";#N/A,#N/A,FALSE,"골재소요량"}</definedName>
    <definedName name="ㄷㄱㅈㄱㄷ" localSheetId="3" hidden="1">{#N/A,#N/A,FALSE,"골재소요량";#N/A,#N/A,FALSE,"골재소요량"}</definedName>
    <definedName name="ㄷㄱㅈㄱㄷ" localSheetId="1" hidden="1">{#N/A,#N/A,FALSE,"골재소요량";#N/A,#N/A,FALSE,"골재소요량"}</definedName>
    <definedName name="ㄷㄱㅈㄱㄷ" hidden="1">{#N/A,#N/A,FALSE,"골재소요량";#N/A,#N/A,FALSE,"골재소요량"}</definedName>
    <definedName name="ㄷㄱㅈㄷ" localSheetId="0" hidden="1">{#N/A,#N/A,FALSE,"조골재"}</definedName>
    <definedName name="ㄷㄱㅈㄷ" localSheetId="3" hidden="1">{#N/A,#N/A,FALSE,"조골재"}</definedName>
    <definedName name="ㄷㄱㅈㄷ" localSheetId="1" hidden="1">{#N/A,#N/A,FALSE,"조골재"}</definedName>
    <definedName name="ㄷㄱㅈㄷ" hidden="1">{#N/A,#N/A,FALSE,"조골재"}</definedName>
    <definedName name="ㄷㄳㅅㄷㄱ" hidden="1">{#N/A,#N/A,FALSE,"2~8번"}</definedName>
    <definedName name="ㄷㄷ" localSheetId="0" hidden="1">{#N/A,#N/A,FALSE,"조골재"}</definedName>
    <definedName name="ㄷㄷ" localSheetId="3" hidden="1">{#N/A,#N/A,FALSE,"조골재"}</definedName>
    <definedName name="ㄷㄷ" localSheetId="1" hidden="1">{#N/A,#N/A,FALSE,"조골재"}</definedName>
    <definedName name="ㄷㄷ" hidden="1">{#N/A,#N/A,FALSE,"조골재"}</definedName>
    <definedName name="ㄷㄷㄱㄱ" hidden="1">{"'용역비'!$A$4:$C$8"}</definedName>
    <definedName name="ㄷㄷㄷㄷ">[0]!ㄷㄷㄷㄷ</definedName>
    <definedName name="ㄷㄷㄷㄷㄷㄷ" localSheetId="0">{"Book1","부대-(표지판,데리,가드).xls","부대-(낙,차,중분대).xls"}</definedName>
    <definedName name="ㄷㄷㄷㄷㄷㄷ" localSheetId="3">{"Book1","부대-(표지판,데리,가드).xls","부대-(낙,차,중분대).xls"}</definedName>
    <definedName name="ㄷㄷㄷㄷㄷㄷ" localSheetId="1">{"Book1","부대-(표지판,데리,가드).xls","부대-(낙,차,중분대).xls"}</definedName>
    <definedName name="ㄷㄷㄷㄷㄷㄷ">{"Book1","부대-(표지판,데리,가드).xls","부대-(낙,차,중분대).xls"}</definedName>
    <definedName name="ㄷㄷㄹㅇㅇㄹ" localSheetId="0" hidden="1">{#N/A,#N/A,FALSE,"구조2"}</definedName>
    <definedName name="ㄷㄷㄹㅇㅇㄹ" localSheetId="3" hidden="1">{#N/A,#N/A,FALSE,"구조2"}</definedName>
    <definedName name="ㄷㄷㄹㅇㅇㄹ" localSheetId="1" hidden="1">{#N/A,#N/A,FALSE,"구조2"}</definedName>
    <definedName name="ㄷㄷㄹㅇㅇㄹ" hidden="1">{#N/A,#N/A,FALSE,"구조2"}</definedName>
    <definedName name="ㄷㄹㅇㄴㄴㅇㄹ">{"Book1","물양장설계서991221.xls"}</definedName>
    <definedName name="ㄷㄹㅊㅇㄴㄴㅇㄹ">{"Book1","물양장설계서991221.xls"}</definedName>
    <definedName name="ㄷㅅ"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ㅅ"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ㅅ"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ㅅ"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ㅅㄳ" hidden="1">{#N/A,#N/A,TRUE,"총괄"}</definedName>
    <definedName name="ㄷㅅㅈㄷ" localSheetId="2" hidden="1">#REF!</definedName>
    <definedName name="ㄷㅅㅈㄷ" hidden="1">#REF!</definedName>
    <definedName name="ㄷ숃ㄱ" localSheetId="2" hidden="1">#REF!</definedName>
    <definedName name="ㄷ숃ㄱ" hidden="1">#REF!</definedName>
    <definedName name="ㄷㅇ"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ㅇ"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ㅇ"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ㅇㄼㄷㄹ" hidden="1">{#N/A,#N/A,FALSE,"포장2"}</definedName>
    <definedName name="ㄷㅇㄿㄹㄹㄹㄹ" hidden="1">{#N/A,#N/A,FALSE,"표지목차"}</definedName>
    <definedName name="ㄷㅈ4" localSheetId="2">CHOOSE(#REF!,[0]!공무1과,[0]!공무2과)</definedName>
    <definedName name="ㄷㅈ4">CHOOSE(#REF!,[0]!공무1과,[0]!공무2과)</definedName>
    <definedName name="ㄷㅈㄱ" hidden="1">{#N/A,#N/A,FALSE,"기안지";#N/A,#N/A,FALSE,"통신지"}</definedName>
    <definedName name="ㄷㅈㄱㄷㅈ" hidden="1">{#N/A,#N/A,FALSE,"혼합골재"}</definedName>
    <definedName name="ㄷㅈㄱㅇㄹㅊㅍㅊ" localSheetId="0" hidden="1">{#N/A,#N/A,FALSE,"단가표지"}</definedName>
    <definedName name="ㄷㅈㄱㅇㄹㅊㅍㅊ" localSheetId="3" hidden="1">{#N/A,#N/A,FALSE,"단가표지"}</definedName>
    <definedName name="ㄷㅈㄱㅇㄹㅊㅍㅊ" localSheetId="1" hidden="1">{#N/A,#N/A,FALSE,"단가표지"}</definedName>
    <definedName name="ㄷㅈㄱㅇㄹㅊㅍㅊ" hidden="1">{#N/A,#N/A,FALSE,"단가표지"}</definedName>
    <definedName name="ㄷㅈㄷㅈㅈㅈㅈ" hidden="1">{#N/A,#N/A,FALSE,"토공2"}</definedName>
    <definedName name="ㄷㅈㄹㄷㅈㅈㄷㅈㄷㄹㄷㄷㄹ" hidden="1">{#N/A,#N/A,FALSE,"운반시간"}</definedName>
    <definedName name="ㄷㅈ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ㅈㄹㅈㄷㄹㅇㄹㄴㅇ">{"Book1","물양장설계서991221.xls"}</definedName>
    <definedName name="ㄷㅈㅂㄱㄷㅈ" hidden="1">[36]Sheet13!$S$48:$AV$48</definedName>
    <definedName name="ㄷㅈㅂㄱㅈㅂㄷㄱ" hidden="1">{#N/A,#N/A,FALSE,"골재소요량";#N/A,#N/A,FALSE,"골재소요량"}</definedName>
    <definedName name="ㄷㅈㅇ" hidden="1">{#N/A,#N/A,FALSE,"혼합골재"}</definedName>
    <definedName name="ㄷㅈㅇㄹㅇ" hidden="1">[36]Sheet13!$N$202:$N$271</definedName>
    <definedName name="ㄷㅊ" hidden="1">{#N/A,#N/A,FALSE,"운반시간"}</definedName>
    <definedName name="ㄷㅍ" hidden="1">{#N/A,#N/A,FALSE,"표지목차"}</definedName>
    <definedName name="ㄷㅍㅂ">{"'용역비'!$A$4:$C$8"}</definedName>
    <definedName name="ㄷㅎ"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ㅎ"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ㅎ"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ㄷㅎㄹㅇ" localSheetId="0" hidden="1">#REF!</definedName>
    <definedName name="ㄷㅎㄹㅇ" localSheetId="2" hidden="1">#REF!</definedName>
    <definedName name="ㄷㅎㄹㅇ" hidden="1">#REF!</definedName>
    <definedName name="다1" localSheetId="0" hidden="1">{#N/A,#N/A,FALSE,"2~8번"}</definedName>
    <definedName name="다1" localSheetId="3" hidden="1">{#N/A,#N/A,FALSE,"2~8번"}</definedName>
    <definedName name="다1" localSheetId="1" hidden="1">{#N/A,#N/A,FALSE,"2~8번"}</definedName>
    <definedName name="다1" hidden="1">{#N/A,#N/A,FALSE,"2~8번"}</definedName>
    <definedName name="다3" localSheetId="0" hidden="1">{#N/A,#N/A,FALSE,"조골재"}</definedName>
    <definedName name="다3" localSheetId="3" hidden="1">{#N/A,#N/A,FALSE,"조골재"}</definedName>
    <definedName name="다3" localSheetId="1" hidden="1">{#N/A,#N/A,FALSE,"조골재"}</definedName>
    <definedName name="다3" hidden="1">{#N/A,#N/A,FALSE,"조골재"}</definedName>
    <definedName name="다454" localSheetId="0" hidden="1">{#N/A,#N/A,FALSE,"2~8번"}</definedName>
    <definedName name="다454" localSheetId="3" hidden="1">{#N/A,#N/A,FALSE,"2~8번"}</definedName>
    <definedName name="다454" localSheetId="1" hidden="1">{#N/A,#N/A,FALSE,"2~8번"}</definedName>
    <definedName name="다454" hidden="1">{#N/A,#N/A,FALSE,"2~8번"}</definedName>
    <definedName name="다라" hidden="1">{#N/A,#N/A,FALSE,"표지목차"}</definedName>
    <definedName name="다시1232" localSheetId="2">[11]!다시1232</definedName>
    <definedName name="다시1232">[11]!다시1232</definedName>
    <definedName name="다짐계수">0.875</definedName>
    <definedName name="단ㄱ" hidden="1">{#N/A,#N/A,FALSE,"전력간선"}</definedName>
    <definedName name="단가">'[172]단가(1)'!$J$4:$K$323</definedName>
    <definedName name="단가2" localSheetId="0">#REF!,#REF!</definedName>
    <definedName name="단가2" localSheetId="2">#REF!,#REF!</definedName>
    <definedName name="단가2">#REF!,#REF!</definedName>
    <definedName name="단가간지" localSheetId="2" hidden="1">#REF!</definedName>
    <definedName name="단가간지" hidden="1">#REF!</definedName>
    <definedName name="단가비교표" localSheetId="0">#REF!,#REF!</definedName>
    <definedName name="단가비교표" localSheetId="2">#REF!,#REF!</definedName>
    <definedName name="단가비교표">#REF!,#REF!</definedName>
    <definedName name="단가비교표1" localSheetId="2">#REF!,#REF!</definedName>
    <definedName name="단가비교표1">#REF!,#REF!</definedName>
    <definedName name="단가산출10">[0]!단가산출10</definedName>
    <definedName name="단가산출4">[0]!단가산출4</definedName>
    <definedName name="단가산출변경" hidden="1">{#N/A,#N/A,TRUE,"총괄"}</definedName>
    <definedName name="단가산출서1">[0]!단가산출서1</definedName>
    <definedName name="단가산출서2" hidden="1">{#N/A,#N/A,FALSE,"포장단가"}</definedName>
    <definedName name="단가산출서3">[0]!단가산출서3</definedName>
    <definedName name="단가조사">[88]단가견적조사표!$A$4:$K$269</definedName>
    <definedName name="단가조사자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단가테이블">'[164]기계경비(시간당)'!$C$1:$F$58</definedName>
    <definedName name="단관M">[160]DATE!$H$24:$H$85</definedName>
    <definedName name="단량1">{"'산출근거'!$B$4:$D$8"}</definedName>
    <definedName name="단위">OFFSET([90]입력!$M$2,0,0,COUNTA([90]입력!$M$1:$M$65536),1)</definedName>
    <definedName name="단위1111" localSheetId="2">[96]!Macro13</definedName>
    <definedName name="단위1111">[96]!Macro13</definedName>
    <definedName name="단위수량1">{"'산출근거'!$B$4:$D$8"}</definedName>
    <definedName name="단위수량2">[0]!단위수량2</definedName>
    <definedName name="단위조장"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단위중량">2.5</definedName>
    <definedName name="단인상" hidden="1">[195]수지예산!$O$59:$O$59</definedName>
    <definedName name="단중입력" localSheetId="2">[196]!단중입력</definedName>
    <definedName name="단중입력">[196]!단중입력</definedName>
    <definedName name="담장쌓기공집계표" hidden="1">{"'산출근거'!$B$4:$D$8"}</definedName>
    <definedName name="담쟁이L03">[137]데이타!$E$114</definedName>
    <definedName name="당" localSheetId="0">심사결과!당</definedName>
    <definedName name="당" localSheetId="3">표지!당</definedName>
    <definedName name="당" localSheetId="1">'표지(심사전)'!당</definedName>
    <definedName name="당">[0]!당</definedName>
    <definedName name="당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대가" localSheetId="2">#REF!,#REF!</definedName>
    <definedName name="대가">#REF!,#REF!</definedName>
    <definedName name="대강당배관" localSheetId="2" hidden="1">'[197]1안'!#REF!</definedName>
    <definedName name="대강당배관" hidden="1">'[197]1안'!#REF!</definedName>
    <definedName name="대고면적" localSheetId="2">SUM(#REF!)</definedName>
    <definedName name="대고면적">SUM(#REF!)</definedName>
    <definedName name="대구경천공"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대구공항"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대디" localSheetId="0" hidden="1">{#N/A,#N/A,FALSE,"단가표지"}</definedName>
    <definedName name="대디" localSheetId="3" hidden="1">{#N/A,#N/A,FALSE,"단가표지"}</definedName>
    <definedName name="대디" localSheetId="1" hidden="1">{#N/A,#N/A,FALSE,"단가표지"}</definedName>
    <definedName name="대디" hidden="1">{#N/A,#N/A,FALSE,"단가표지"}</definedName>
    <definedName name="대리석포장" hidden="1">{#N/A,#N/A,TRUE,"총괄"}</definedName>
    <definedName name="대리석포장1" hidden="1">{#N/A,#N/A,TRUE,"총괄"}</definedName>
    <definedName name="대보" hidden="1">{#N/A,#N/A,FALSE,"기안지";#N/A,#N/A,FALSE,"통신지"}</definedName>
    <definedName name="대사" localSheetId="2">CHOOSE(#REF!,[0]!공무1과,[0]!공무2과)</definedName>
    <definedName name="대사">CHOOSE(#REF!,[0]!공무1과,[0]!공무2과)</definedName>
    <definedName name="대왕참R10">[137]데이타!$E$118</definedName>
    <definedName name="대왕참R4">[137]데이타!$E$115</definedName>
    <definedName name="대왕참R6">[137]데이타!$E$116</definedName>
    <definedName name="대왕참R8">[137]데이타!$E$117</definedName>
    <definedName name="대추R10">[137]데이타!$E$123</definedName>
    <definedName name="대추R4">[137]데이타!$E$119</definedName>
    <definedName name="대추R5">[137]데이타!$E$120</definedName>
    <definedName name="대추R6">[137]데이타!$E$121</definedName>
    <definedName name="대추R8">[137]데이타!$E$122</definedName>
    <definedName name="대형브레이카0.4경비">[154]중기사용료산출근거!$G$155</definedName>
    <definedName name="대형브레이카0.4노무비">[154]중기사용료산출근거!$G$159</definedName>
    <definedName name="대형브레이카0.4재료비">[154]중기사용료산출근거!$G$163</definedName>
    <definedName name="대형브레이카0.7경비">[154]중기사용료산출근거!$G$170</definedName>
    <definedName name="대형브레이카0.7노무비">[154]중기사용료산출근거!$G$174</definedName>
    <definedName name="대형브레이카0.7재료비">[154]중기사용료산출근거!$G$178</definedName>
    <definedName name="대호" localSheetId="2">CHOOSE(#REF!,[0]!공무1과,[0]!공무2과)</definedName>
    <definedName name="대호">CHOOSE(#REF!,[0]!공무1과,[0]!공무2과)</definedName>
    <definedName name="댜" localSheetId="0">심사결과!댜</definedName>
    <definedName name="댜" localSheetId="3">표지!댜</definedName>
    <definedName name="댜" localSheetId="1">'표지(심사전)'!댜</definedName>
    <definedName name="댜">[0]!댜</definedName>
    <definedName name="더"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더"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더"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더"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더하기">[160]DATE!$J$24:$J$85</definedName>
    <definedName name="덤프트럭10.5토사경비">[154]중기사용료산출근거!$G$245</definedName>
    <definedName name="덤프트럭10.5토사노무비">[154]중기사용료산출근거!$G$249</definedName>
    <definedName name="덤프트럭10.5토사재료비">[154]중기사용료산출근거!$G$253</definedName>
    <definedName name="덤프트럭15토사경비">[154]중기사용료산출근거!$G$275</definedName>
    <definedName name="덤프트럭15토사노무비">[154]중기사용료산출근거!$G$279</definedName>
    <definedName name="덤프트럭15토사재료비">[154]중기사용료산출근거!$G$283</definedName>
    <definedName name="덧씌우기" localSheetId="0">{"Book1","부대-(표지판,데리,가드).xls","부대-(낙,차,중분대).xls"}</definedName>
    <definedName name="덧씌우기" localSheetId="3">{"Book1","부대-(표지판,데리,가드).xls","부대-(낙,차,중분대).xls"}</definedName>
    <definedName name="덧씌우기" localSheetId="1">{"Book1","부대-(표지판,데리,가드).xls","부대-(낙,차,중분대).xls"}</definedName>
    <definedName name="덧씌우기">{"Book1","부대-(표지판,데리,가드).xls","부대-(낙,차,중분대).xls"}</definedName>
    <definedName name="덩굴장미3">[137]데이타!$E$128</definedName>
    <definedName name="덩굴장미4">[137]데이타!$E$129</definedName>
    <definedName name="덩굴장미5">[137]데이타!$E$130</definedName>
    <definedName name="뎌" localSheetId="0">심사결과!뎌</definedName>
    <definedName name="뎌" localSheetId="3">표지!뎌</definedName>
    <definedName name="뎌" localSheetId="1">'표지(심사전)'!뎌</definedName>
    <definedName name="뎌">[0]!뎌</definedName>
    <definedName name="도" localSheetId="0">심사결과!도</definedName>
    <definedName name="도" localSheetId="3">표지!도</definedName>
    <definedName name="도" localSheetId="1">'표지(심사전)'!도</definedName>
    <definedName name="도">[0]!도</definedName>
    <definedName name="도급2">[0]!도급2</definedName>
    <definedName name="도급공사비">#REF!</definedName>
    <definedName name="도급금액내역">{"Book1","호안(별표&amp;부표).xls","box(최근).xls"}</definedName>
    <definedName name="도급분류">OFFSET([167]파일의이용!$O$2,0,0,COUNTA([167]파일의이용!$O$2:$O$3),1)</definedName>
    <definedName name="도급비">[198]설계서!$L$162</definedName>
    <definedName name="도급예산내역서총괄표공구손료">[162]도급예산내역서총괄표!$G$21</definedName>
    <definedName name="도급예산내역서총괄표공비">[162]도급예산내역서총괄표!$H$21</definedName>
    <definedName name="도급예산내역서총괄표재료비">[162]도급예산내역서총괄표!$F$21</definedName>
    <definedName name="도로구조경비">[199]도로구조공사비!$L$52</definedName>
    <definedName name="도로구조노무비">[199]도로구조공사비!$H$52</definedName>
    <definedName name="도로구조재료비">[199]도로구조공사비!$J$52</definedName>
    <definedName name="도로명세" localSheetId="0">{"Book1","부대-(표지판,데리,가드).xls","부대-(낙,차,중분대).xls"}</definedName>
    <definedName name="도로명세" localSheetId="3">{"Book1","부대-(표지판,데리,가드).xls","부대-(낙,차,중분대).xls"}</definedName>
    <definedName name="도로명세" localSheetId="1">{"Book1","부대-(표지판,데리,가드).xls","부대-(낙,차,중분대).xls"}</definedName>
    <definedName name="도로명세">{"Book1","부대-(표지판,데리,가드).xls","부대-(낙,차,중분대).xls"}</definedName>
    <definedName name="도로토공경비">[199]도로토공공사비!$L$20</definedName>
    <definedName name="도로토공노무비">[199]도로토공공사비!$H$20</definedName>
    <definedName name="도로토공재료비">[199]도로토공공사비!$J$20</definedName>
    <definedName name="도로포장수량산출">{"Book1","호안(별표&amp;부표).xls","box(최근).xls"}</definedName>
    <definedName name="도바리">[200]노임단가!$I$12</definedName>
    <definedName name="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도엽당단가">'[201]1000 DB구축 부표'!$C$7</definedName>
    <definedName name="도장">[146]노임단가명세표!$C$33</definedName>
    <definedName name="도장면적감소산출">[202]단중표!$S$13:$T$23</definedName>
    <definedName name="도표"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도표"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도표"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도표"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도화기상각">[60]심사계산!$I$90</definedName>
    <definedName name="도화기정비">[60]심사계산!$I$93</definedName>
    <definedName name="독일가문비1206">[137]데이타!$E$131</definedName>
    <definedName name="독일가문비1508">[137]데이타!$E$132</definedName>
    <definedName name="독일가문비2010">[137]데이타!$E$133</definedName>
    <definedName name="독일가문비2512">[137]데이타!$E$134</definedName>
    <definedName name="독일가문비3015">[137]데이타!$E$135</definedName>
    <definedName name="독일가문비3518">[137]데이타!$E$136</definedName>
    <definedName name="돈" localSheetId="0">#REF!,#REF!</definedName>
    <definedName name="돈" localSheetId="2">#REF!,#REF!</definedName>
    <definedName name="돈">#REF!,#REF!</definedName>
    <definedName name="돈나무0504">[137]데이타!$E$137</definedName>
    <definedName name="돈나무0805">[137]데이타!$E$138</definedName>
    <definedName name="돈나무1007">[137]데이타!$E$139</definedName>
    <definedName name="돈나무1210">[137]데이타!$E$140</definedName>
    <definedName name="돌아가_교통" localSheetId="2">[171]!돌아가_교통</definedName>
    <definedName name="돌아가_교통">[171]!돌아가_교통</definedName>
    <definedName name="돌아가기" localSheetId="2">[171]!돌아가기</definedName>
    <definedName name="돌아가기">[171]!돌아가기</definedName>
    <definedName name="동구연숩" hidden="1">{#N/A,#N/A,FALSE,"전력간선"}</definedName>
    <definedName name="동백1002">[137]데이타!$E$141</definedName>
    <definedName name="동백1204">[137]데이타!$E$142</definedName>
    <definedName name="동백1506">[137]데이타!$E$143</definedName>
    <definedName name="동백1808">[137]데이타!$E$144</definedName>
    <definedName name="동소기성" hidden="1">{#N/A,#N/A,TRUE,"총괄"}</definedName>
    <definedName name="동소변경" hidden="1">{#N/A,#N/A,TRUE,"총괄"}</definedName>
    <definedName name="동양" localSheetId="2" hidden="1">#REF!</definedName>
    <definedName name="동양" hidden="1">#REF!</definedName>
    <definedName name="동준" hidden="1">{"'Firr(선)'!$AS$1:$AY$62","'Firr(사)'!$AS$1:$AY$62","'Firr(회)'!$AS$1:$AY$62","'Firr(선)'!$L$1:$V$62","'Firr(사)'!$L$1:$V$62","'Firr(회)'!$L$1:$V$62"}</definedName>
    <definedName name="되" hidden="1">{#N/A,#N/A,FALSE,"운반시간"}</definedName>
    <definedName name="두" hidden="1">{#N/A,#N/A,FALSE,"단가표지"}</definedName>
    <definedName name="드" localSheetId="0">심사결과!드</definedName>
    <definedName name="드" localSheetId="3">표지!드</definedName>
    <definedName name="드" localSheetId="1">'표지(심사전)'!드</definedName>
    <definedName name="드">[0]!드</definedName>
    <definedName name="드라이브파이프">[155]기초단가!$B$29</definedName>
    <definedName name="드라이브파이프슈">[155]기초단가!$B$28</definedName>
    <definedName name="드라이브파이프헤드">[155]기초단가!$B$27</definedName>
    <definedName name="등R2">[137]데이타!$E$156</definedName>
    <definedName name="등R4">[137]데이타!$E$157</definedName>
    <definedName name="등R6">[137]데이타!$E$158</definedName>
    <definedName name="등R8">[137]데이타!$E$159</definedName>
    <definedName name="등가거리">'[203]전선 및 전선관'!$A$1:$F$3</definedName>
    <definedName name="등가도움" localSheetId="2">[171]!등가도움</definedName>
    <definedName name="등가도움">[171]!등가도움</definedName>
    <definedName name="등기구">'[173]참조-(1)'!$E$19:$E$54</definedName>
    <definedName name="등락폭산정표" hidden="1">{#N/A,#N/A,FALSE,"포장단가"}</definedName>
    <definedName name="등록_시작" localSheetId="2">[83]!등록_시작</definedName>
    <definedName name="등록_시작">[83]!등록_시작</definedName>
    <definedName name="등록_취소" localSheetId="2">[83]!등록_취소</definedName>
    <definedName name="등록_취소">[83]!등록_취소</definedName>
    <definedName name="등수">OFFSET([90]입력!$AK$2,0,0,COUNTA([90]입력!$AK$1:$AK$65536),1)</definedName>
    <definedName name="등신">{"Book1","부대-(표지판,데리,가드).xls","부대-(낙,차,중분대).xls"}</definedName>
    <definedName name="등주감시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등주재질">OFFSET([90]입력!$AJ$2,0,0,COUNTA([90]입력!$AJ$1:$AJ$65536),1)</definedName>
    <definedName name="디" localSheetId="0">심사결과!디</definedName>
    <definedName name="디" localSheetId="3">표지!디</definedName>
    <definedName name="디" localSheetId="1">'표지(심사전)'!디</definedName>
    <definedName name="디">[0]!디</definedName>
    <definedName name="때죽R10">[137]데이타!$E$127</definedName>
    <definedName name="때죽R4">[137]데이타!$E$124</definedName>
    <definedName name="때죽R6">[137]데이타!$E$125</definedName>
    <definedName name="때죽R8">[137]데이타!$E$126</definedName>
    <definedName name="뚜껑1" hidden="1">{#N/A,#N/A,FALSE,"배수2"}</definedName>
    <definedName name="뜨껑" hidden="1">{#N/A,#N/A,FALSE,"부대1"}</definedName>
    <definedName name="띠장설치">[86]가시설수량!$AE$52</definedName>
    <definedName name="띠장연결개소">[86]가시설수량!$AE$79</definedName>
    <definedName name="ㄹ">[204]금액내역서!$D$3:$D$10</definedName>
    <definedName name="ㄹ390">[205]내역서!$F$933</definedName>
    <definedName name="ㄹ44">[0]!ㄹ44</definedName>
    <definedName name="ㄹㄴㄹㄴㄹ" localSheetId="2" hidden="1">[188]조명시설!#REF!</definedName>
    <definedName name="ㄹㄴㄹㄴㄹ" hidden="1">[188]조명시설!#REF!</definedName>
    <definedName name="ㄹㄴㅇㄹㄴㅇㄹㄴㄱㄴㅇ" hidden="1">{#N/A,#N/A,FALSE,"지침";#N/A,#N/A,FALSE,"환경분석";#N/A,#N/A,FALSE,"Sheet16"}</definedName>
    <definedName name="ㄹㄷ"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ㄷ"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ㄷ"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ㄷㄹㄷㄹ" hidden="1">{#N/A,#N/A,FALSE,"혼합골재"}</definedName>
    <definedName name="ㄹㄷㅁㄷ" hidden="1">[36]Sheet14!$M$61:$M$130</definedName>
    <definedName name="ㄹㄹ"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 localSheetId="0" hidden="1">#REF!</definedName>
    <definedName name="ㄹㄹㄹ" localSheetId="2" hidden="1">#REF!</definedName>
    <definedName name="ㄹㄹㄹ" hidden="1">#REF!</definedName>
    <definedName name="ㄹㄹㄹㄴ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ㄹㄹㄹㄹㄹㄹㄹ" localSheetId="0" hidden="1">#REF!</definedName>
    <definedName name="ㄹㄹㄹㄹㄹㄹㄹㄹ" localSheetId="2" hidden="1">#REF!</definedName>
    <definedName name="ㄹㄹㄹㄹㄹㄹㄹㄹ" hidden="1">#REF!</definedName>
    <definedName name="ㄹㄹㅇ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ㄹㅈㅇㅍㅈㅇ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ㅇ">{"Book1","호안(별표&amp;부표).xls","box(최근).xls"}</definedName>
    <definedName name="ㄹㅇ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ㄴㄹ" hidden="1">{#N/A,#N/A,FALSE,"속도"}</definedName>
    <definedName name="ㄹㅇㄴㄹㅇㄹㅇㄹㅇㄹㄴㅇ">{"Book1","수시.XLS"}</definedName>
    <definedName name="ㄹㅇㄴㅁ">[100]DATE!$J$24:$J$85</definedName>
    <definedName name="ㄹㅇㄶ" localSheetId="2" hidden="1">#REF!</definedName>
    <definedName name="ㄹㅇㄶ" hidden="1">#REF!</definedName>
    <definedName name="ㄹㅇㄶ옿" hidden="1">'[206]N賃率-職'!$I$5:$I$30</definedName>
    <definedName name="ㄹㅇㄹ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ㅇㄹㄴㄹ">{"Book1","부대-(표지판,데리,가드).xls","부대-(낙,차,중분대).xls"}</definedName>
    <definedName name="ㄹㅇㄹㄴㅇㄹㅇㄴㄹ">{"Book1","호안(별표&amp;부표).xls","box(최근).xls"}</definedName>
    <definedName name="ㄹㅇㄹㅈㄷㅊ">'[121]98수문일위'!$A$1:$P$2004</definedName>
    <definedName name="ㄹㅇㅁㄴ">[100]DATE!$E$24:$E$85</definedName>
    <definedName name="ㄹㅇㅊ" localSheetId="2">#REF!,#REF!</definedName>
    <definedName name="ㄹㅇㅊ">#REF!,#REF!</definedName>
    <definedName name="ㄹㅇ퓨ㅓㅜㅏㅗㅜㅠㅅ퐇휴ㅗㅎ" hidden="1">{#N/A,#N/A,FALSE,"조골재"}</definedName>
    <definedName name="ㄹㅇㅎ" localSheetId="0" hidden="1">{#N/A,#N/A,FALSE,"배수2"}</definedName>
    <definedName name="ㄹㅇㅎ" localSheetId="3" hidden="1">{#N/A,#N/A,FALSE,"배수2"}</definedName>
    <definedName name="ㄹㅇㅎ" localSheetId="1" hidden="1">{#N/A,#N/A,FALSE,"배수2"}</definedName>
    <definedName name="ㄹㅇㅎ" hidden="1">{#N/A,#N/A,FALSE,"배수2"}</definedName>
    <definedName name="ㄹㅇㅎㄴㅇ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ㄹㅇㅎㄹㅇ" localSheetId="2" hidden="1">#REF!</definedName>
    <definedName name="ㄹㅇㅎㄹㅇ" hidden="1">#REF!</definedName>
    <definedName name="ㄹㅇㅎㅁ" hidden="1">'[207]N賃率-職'!$I$5:$I$30</definedName>
    <definedName name="ㄹㅇㅎㅇㅀ" hidden="1">{#N/A,#N/A,FALSE,"부대2"}</definedName>
    <definedName name="ㄹㅇ홀옹ㅎㄹ" localSheetId="2" hidden="1">#REF!</definedName>
    <definedName name="ㄹㅇ홀옹ㅎㄹ" hidden="1">#REF!</definedName>
    <definedName name="ㄹㅈㄷㄹㄷㄹㄷㄹㄷㄹ" hidden="1">{#N/A,#N/A,FALSE,"배수2"}</definedName>
    <definedName name="ㄹㅈㄷㄹㅈㄷㄹ" hidden="1">{#N/A,#N/A,FALSE,"골재소요량";#N/A,#N/A,FALSE,"골재소요량"}</definedName>
    <definedName name="ㄹㅈㄷㄹㅈㄷㄹㄷㄹㄷ" hidden="1">{#N/A,#N/A,FALSE,"구조2"}</definedName>
    <definedName name="ㄹㅈㄷㄹㅈㄷㄹㅈㄷ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ㄹㅈㄷㄹㅈㄷㄹㅈㄷㄹㄷㄹ" hidden="1">{#N/A,#N/A,FALSE,"부대2"}</definedName>
    <definedName name="ㄹㅈㄷㄹㅈㄹㅈㄷㄹ" hidden="1">{#N/A,#N/A,FALSE,"단가표지"}</definedName>
    <definedName name="ㄹㅎ퓨">[0]!fff</definedName>
    <definedName name="ㄹ허ㅗ" hidden="1">{#N/A,#N/A,FALSE,"이정표"}</definedName>
    <definedName name="ㄹ헝ㄹ" localSheetId="2" hidden="1">#REF!</definedName>
    <definedName name="ㄹ헝ㄹ" hidden="1">#REF!</definedName>
    <definedName name="ㄹ호" localSheetId="2" hidden="1">#REF!</definedName>
    <definedName name="ㄹ호" hidden="1">#REF!</definedName>
    <definedName name="ㄹ호로라">[0]!ㄹ호로라</definedName>
    <definedName name="ㄹ홓ㄹ" hidden="1">{#N/A,#N/A,FALSE,"조골재"}</definedName>
    <definedName name="라1" localSheetId="0" hidden="1">{#N/A,#N/A,FALSE,"토공2"}</definedName>
    <definedName name="라1" localSheetId="3" hidden="1">{#N/A,#N/A,FALSE,"토공2"}</definedName>
    <definedName name="라1" localSheetId="1" hidden="1">{#N/A,#N/A,FALSE,"토공2"}</definedName>
    <definedName name="라1" hidden="1">{#N/A,#N/A,FALSE,"토공2"}</definedName>
    <definedName name="라47" localSheetId="0" hidden="1">{#N/A,#N/A,FALSE,"골재소요량";#N/A,#N/A,FALSE,"골재소요량"}</definedName>
    <definedName name="라47" localSheetId="3" hidden="1">{#N/A,#N/A,FALSE,"골재소요량";#N/A,#N/A,FALSE,"골재소요량"}</definedName>
    <definedName name="라47" localSheetId="1" hidden="1">{#N/A,#N/A,FALSE,"골재소요량";#N/A,#N/A,FALSE,"골재소요량"}</definedName>
    <definedName name="라47" hidden="1">{#N/A,#N/A,FALSE,"골재소요량";#N/A,#N/A,FALSE,"골재소요량"}</definedName>
    <definedName name="라라라라라랄" hidden="1">{#N/A,#N/A,FALSE,"기안지";#N/A,#N/A,FALSE,"통신지"}</definedName>
    <definedName name="라라ㅓㅓ">[156]Sheet1!$O$34</definedName>
    <definedName name="라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램머Q간재">[164]램머!$D$20</definedName>
    <definedName name="램머Q간재10">[164]램머!$F$20</definedName>
    <definedName name="램머Q간재야간">[164]램머!$J$20</definedName>
    <definedName name="램머Q노무">[164]램머!$D$21</definedName>
    <definedName name="램머Q노무10">[164]램머!$F$21</definedName>
    <definedName name="램머Q노무야간">[164]램머!$J$21</definedName>
    <definedName name="램머Q손료">[164]램머!$D$22</definedName>
    <definedName name="램머Q손료10">[164]램머!$F$22</definedName>
    <definedName name="램머Q손료야간">[164]램머!$J$22</definedName>
    <definedName name="램머간재">'[164]기계경비(시간당)'!$H$170</definedName>
    <definedName name="램머노무">'[164]기계경비(시간당)'!$H$166</definedName>
    <definedName name="램머노무야간">'[164]기계경비(시간당)'!$H$167</definedName>
    <definedName name="램머손료">'[164]기계경비(시간당)'!$H$165</definedName>
    <definedName name="려" localSheetId="0">심사결과!려</definedName>
    <definedName name="려" localSheetId="3">표지!려</definedName>
    <definedName name="려" localSheetId="1">'표지(심사전)'!려</definedName>
    <definedName name="려">[0]!려</definedName>
    <definedName name="려ㅛ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로ㅓ로ㅓㄹ" localSheetId="0" hidden="1">{#N/A,#N/A,FALSE,"2~8번"}</definedName>
    <definedName name="로ㅓ로ㅓㄹ" localSheetId="3" hidden="1">{#N/A,#N/A,FALSE,"2~8번"}</definedName>
    <definedName name="로ㅓ로ㅓㄹ" localSheetId="1" hidden="1">{#N/A,#N/A,FALSE,"2~8번"}</definedName>
    <definedName name="로ㅓ로ㅓㄹ" hidden="1">{#N/A,#N/A,FALSE,"2~8번"}</definedName>
    <definedName name="로ㅓ허ㅗ하" hidden="1">{"'자리배치도'!$AG$1:$CI$28"}</definedName>
    <definedName name="로ㅛ" hidden="1">{#N/A,#N/A,FALSE,"현장 NCR 분석";#N/A,#N/A,FALSE,"현장품질감사";#N/A,#N/A,FALSE,"현장품질감사"}</definedName>
    <definedName name="로ㅡㅗ프" localSheetId="0" hidden="1">{#N/A,#N/A,FALSE,"골재소요량";#N/A,#N/A,FALSE,"골재소요량"}</definedName>
    <definedName name="로ㅡㅗ프" localSheetId="3" hidden="1">{#N/A,#N/A,FALSE,"골재소요량";#N/A,#N/A,FALSE,"골재소요량"}</definedName>
    <definedName name="로ㅡㅗ프" localSheetId="1" hidden="1">{#N/A,#N/A,FALSE,"골재소요량";#N/A,#N/A,FALSE,"골재소요량"}</definedName>
    <definedName name="로ㅡㅗ프" hidden="1">{#N/A,#N/A,FALSE,"골재소요량";#N/A,#N/A,FALSE,"골재소요량"}</definedName>
    <definedName name="롬ㄴ" localSheetId="2" hidden="1">#REF!</definedName>
    <definedName name="롬ㄴ" hidden="1">#REF!</definedName>
    <definedName name="료" hidden="1">{"'용역비'!$A$4:$C$8"}</definedName>
    <definedName name="루ㅗㅗㅗㅗㅗㅗㅗㅗㅗ">[0]!루ㅗㅗㅗㅗㅗㅗㅗㅗㅗ</definedName>
    <definedName name="류효정" hidden="1">{"'Firr(선)'!$AS$1:$AY$62","'Firr(사)'!$AS$1:$AY$62","'Firr(회)'!$AS$1:$AY$62","'Firr(선)'!$L$1:$V$62","'Firr(사)'!$L$1:$V$62","'Firr(회)'!$L$1:$V$62"}</definedName>
    <definedName name="르" localSheetId="0">심사결과!르</definedName>
    <definedName name="르" localSheetId="3">표지!르</definedName>
    <definedName name="르" localSheetId="1">'표지(심사전)'!르</definedName>
    <definedName name="르">[0]!르</definedName>
    <definedName name="리" localSheetId="0">심사결과!리</definedName>
    <definedName name="리" localSheetId="3">표지!리</definedName>
    <definedName name="리" localSheetId="1">'표지(심사전)'!리</definedName>
    <definedName name="리">[0]!리</definedName>
    <definedName name="리리리" localSheetId="2">#REF!,#REF!,#REF!</definedName>
    <definedName name="리리리">#REF!,#REF!,#REF!</definedName>
    <definedName name="리리리리">[142]단재적표!$B$136:$AW$170</definedName>
    <definedName name="리어카20MCON" localSheetId="2">SUM(#REF!)</definedName>
    <definedName name="리어카20MCON">SUM(#REF!)</definedName>
    <definedName name="리어카20M대고" localSheetId="2">SUM(#REF!)</definedName>
    <definedName name="리어카20M대고">SUM(#REF!)</definedName>
    <definedName name="리어카20M소고" localSheetId="2">SUM(#REF!)</definedName>
    <definedName name="리어카20M소고">SUM(#REF!)</definedName>
    <definedName name="리어카20M일보" localSheetId="2">SUM(#REF!)</definedName>
    <definedName name="리어카20M일보">SUM(#REF!)</definedName>
    <definedName name="리어카30MCON" localSheetId="2">SUM(#REF!)</definedName>
    <definedName name="리어카30MCON">SUM(#REF!)</definedName>
    <definedName name="리어카30M대고" localSheetId="2">SUM(#REF!)</definedName>
    <definedName name="리어카30M대고">SUM(#REF!)</definedName>
    <definedName name="리어카30M소고" localSheetId="2">SUM(#REF!)</definedName>
    <definedName name="리어카30M소고">SUM(#REF!)</definedName>
    <definedName name="리어카30M일보" localSheetId="2">SUM(#REF!)</definedName>
    <definedName name="리어카30M일보">SUM(#REF!)</definedName>
    <definedName name="ㄺㄱ" localSheetId="2">CHOOSE(#REF!,[0]!공무1과,[0]!공무2과)</definedName>
    <definedName name="ㄺㄱ">CHOOSE(#REF!,[0]!공무1과,[0]!공무2과)</definedName>
    <definedName name="ㄻ" hidden="1">{#N/A,#N/A,FALSE,"구조1"}</definedName>
    <definedName name="ㄻㄴ" hidden="1">{#N/A,#N/A,FALSE,"포장2"}</definedName>
    <definedName name="ㄾ" hidden="1">{#N/A,#N/A,FALSE,"운반시간"}</definedName>
    <definedName name="ㅀ" hidden="1">{#N/A,#N/A,TRUE,"토적및재료집계";#N/A,#N/A,TRUE,"토적및재료집계";#N/A,#N/A,TRUE,"단위량"}</definedName>
    <definedName name="ㅀㅀ" localSheetId="0" hidden="1">{"'Firr(선)'!$AS$1:$AY$62","'Firr(사)'!$AS$1:$AY$62","'Firr(회)'!$AS$1:$AY$62","'Firr(선)'!$L$1:$V$62","'Firr(사)'!$L$1:$V$62","'Firr(회)'!$L$1:$V$62"}</definedName>
    <definedName name="ㅀㅀ" localSheetId="3" hidden="1">{"'Firr(선)'!$AS$1:$AY$62","'Firr(사)'!$AS$1:$AY$62","'Firr(회)'!$AS$1:$AY$62","'Firr(선)'!$L$1:$V$62","'Firr(사)'!$L$1:$V$62","'Firr(회)'!$L$1:$V$62"}</definedName>
    <definedName name="ㅀㅀ" localSheetId="1" hidden="1">{"'Firr(선)'!$AS$1:$AY$62","'Firr(사)'!$AS$1:$AY$62","'Firr(회)'!$AS$1:$AY$62","'Firr(선)'!$L$1:$V$62","'Firr(사)'!$L$1:$V$62","'Firr(회)'!$L$1:$V$62"}</definedName>
    <definedName name="ㅀㅀ" hidden="1">{"'Firr(선)'!$AS$1:$AY$62","'Firr(사)'!$AS$1:$AY$62","'Firr(회)'!$AS$1:$AY$62","'Firr(선)'!$L$1:$V$62","'Firr(사)'!$L$1:$V$62","'Firr(회)'!$L$1:$V$62"}</definedName>
    <definedName name="ㅀㅀㄹㄹㄹ" hidden="1">{#N/A,#N/A,FALSE,"2~8번"}</definedName>
    <definedName name="ㅀㅇ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ㅀ오ㅓㅎ롱ㄶㄹㄴ" hidden="1">{#N/A,#N/A,FALSE,"2~8번"}</definedName>
    <definedName name="ㅀㅈㄱㄹㅈㄷ" hidden="1">{#N/A,#N/A,FALSE,"조골재"}</definedName>
    <definedName name="ㅁ" localSheetId="0" hidden="1">{#N/A,#N/A,FALSE,"운반시간"}</definedName>
    <definedName name="ㅁ" localSheetId="3" hidden="1">{#N/A,#N/A,FALSE,"운반시간"}</definedName>
    <definedName name="ㅁ" localSheetId="1" hidden="1">{#N/A,#N/A,FALSE,"운반시간"}</definedName>
    <definedName name="ㅁ" hidden="1">{#N/A,#N/A,FALSE,"운반시간"}</definedName>
    <definedName name="ㅁ_10">'[133]노임,자재'!$E$45</definedName>
    <definedName name="ㅁ_2">'[133]노임,자재'!$E$42</definedName>
    <definedName name="ㅁ_3">'[133]노임,자재'!$E$43</definedName>
    <definedName name="ㅁ_5">'[133]노임,자재'!$E$44</definedName>
    <definedName name="ㅁ_7">'[134]씨링(물가조사)'!$E$29</definedName>
    <definedName name="ㅁ7_10">'[133]노임,자재'!$E$41</definedName>
    <definedName name="ㅁ7_2">'[133]노임,자재'!$E$38</definedName>
    <definedName name="ㅁ7_3">'[133]노임,자재'!$E$39</definedName>
    <definedName name="ㅁ7_5">'[133]노임,자재'!$E$40</definedName>
    <definedName name="ㅁ7_7">'[134]씨링(물가조사)'!$E$33</definedName>
    <definedName name="ㅁㄱㅂ" hidden="1">{#N/A,#N/A,FALSE,"단가표지"}</definedName>
    <definedName name="ㅁㄴ"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ㄷㄱ" hidden="1">{#N/A,#N/A,FALSE,"기안지";#N/A,#N/A,FALSE,"통신지"}</definedName>
    <definedName name="ㅁㄴㄹㄴㅁㄹㄴㅁㄻㄻㅁㅁㅁㅁ" hidden="1">{#N/A,#N/A,FALSE,"혼합골재"}</definedName>
    <definedName name="ㅁㄴㄹㅇㅁㄴㄹ" localSheetId="2" hidden="1">#REF!</definedName>
    <definedName name="ㅁㄴㄹㅇㅁㄴㄹ" hidden="1">#REF!</definedName>
    <definedName name="ㅁㄴㄻㄴㄹㄴㅁㄹㄴㅁ">[0]!ㅁㄴㄻㄴㄹㄴㅁㄹㄴㅁ</definedName>
    <definedName name="ㅁㄴㅁㄹ" hidden="1">{#N/A,#N/A,FALSE,"조골재"}</definedName>
    <definedName name="ㅁㄴㅇ"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ㅇ"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ㅇ"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ㅇㄹㄷㄱ" localSheetId="0" hidden="1">{#N/A,#N/A,FALSE,"배수1"}</definedName>
    <definedName name="ㅁㄴㅇㄹㄷㄱ" localSheetId="3" hidden="1">{#N/A,#N/A,FALSE,"배수1"}</definedName>
    <definedName name="ㅁㄴㅇㄹㄷㄱ" localSheetId="1" hidden="1">{#N/A,#N/A,FALSE,"배수1"}</definedName>
    <definedName name="ㅁㄴㅇㄹㄷㄱ" hidden="1">{#N/A,#N/A,FALSE,"배수1"}</definedName>
    <definedName name="ㅁㄴㅇ로" hidden="1">{#N/A,#N/A,FALSE,"전력간선"}</definedName>
    <definedName name="ㅁㄴㅇㄻ" localSheetId="0" hidden="1">{#N/A,#N/A,FALSE,"이정표"}</definedName>
    <definedName name="ㅁㄴㅇㄻ" localSheetId="3" hidden="1">{#N/A,#N/A,FALSE,"이정표"}</definedName>
    <definedName name="ㅁㄴㅇㄻ" localSheetId="1" hidden="1">{#N/A,#N/A,FALSE,"이정표"}</definedName>
    <definedName name="ㅁㄴㅇㄻ" hidden="1">{#N/A,#N/A,FALSE,"이정표"}</definedName>
    <definedName name="ㅁㄴㅇㄻㄴㅇㄹㄴㅁㅎㄴㅇㅎ">{"'용역비'!$A$4:$C$8"}</definedName>
    <definedName name="ㅁㄴㅇㄻㄴㅇㄻㄴㅇㄹ" hidden="1">{#N/A,#N/A,FALSE,"기안지";#N/A,#N/A,FALSE,"통신지"}</definedName>
    <definedName name="ㅁㄴㅇㅁ" hidden="1">{#N/A,#N/A,FALSE,"배수1"}</definedName>
    <definedName name="ㅁㄴㅇㅁㄴㅇ" localSheetId="2" hidden="1">#REF!</definedName>
    <definedName name="ㅁㄴㅇㅁㄴㅇ" hidden="1">#REF!</definedName>
    <definedName name="ㅁㄴㅇ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ㅁㄴㅇㅈㄷ123" hidden="1">{#N/A,#N/A,FALSE,"기안지";#N/A,#N/A,FALSE,"통신지"}</definedName>
    <definedName name="ㅁㄴㅇㅍㄴㅇㄴ">'[30]98수문일위'!$A$1:$P$2004</definedName>
    <definedName name="ㅁㄴㅌㄴ" hidden="1">{"'자리배치도'!$AG$1:$CI$28"}</definedName>
    <definedName name="ㅁ느" localSheetId="0">심사결과!ㅁ느</definedName>
    <definedName name="ㅁ느" localSheetId="3">표지!ㅁ느</definedName>
    <definedName name="ㅁ느" localSheetId="1">'표지(심사전)'!ㅁ느</definedName>
    <definedName name="ㅁ느">[0]!ㅁ느</definedName>
    <definedName name="ㅁㄶㄷㅎㄴㄹㅇㄴ" hidden="1">{#N/A,#N/A,FALSE,"배수1"}</definedName>
    <definedName name="ㅁㄶㄻㅇㅎㅎ" hidden="1">{#N/A,#N/A,FALSE,"배수1"}</definedName>
    <definedName name="ㅁㄶㅁㄴ" localSheetId="2" hidden="1">#REF!</definedName>
    <definedName name="ㅁㄶㅁㄴ" hidden="1">#REF!</definedName>
    <definedName name="ㅁㄹ" hidden="1">{#N/A,#N/A,TRUE,"총괄"}</definedName>
    <definedName name="ㅁㄹㄴ" hidden="1">{#N/A,#N/A,FALSE,"포장1";#N/A,#N/A,FALSE,"포장1"}</definedName>
    <definedName name="ㅁㄹㄴㄻㄴㄹㄴㅁㄹㄴㅇㄹㄴㅇㄹ" hidden="1">{#N/A,#N/A,FALSE,"포장2"}</definedName>
    <definedName name="ㅁㄹㄴㅇㄹㄴㅁㄹ" hidden="1">{#N/A,#N/A,FALSE,"포장1";#N/A,#N/A,FALSE,"포장1"}</definedName>
    <definedName name="ㅁㄹㄴㅇㅁㄻㄹㄴㅁㄹ" hidden="1">{#N/A,#N/A,FALSE,"조골재"}</definedName>
    <definedName name="ㅁㄹㄴㅇㅎㄴㄻㄴㄹㄴㅇ" hidden="1">{#N/A,#N/A,FALSE,"부대1"}</definedName>
    <definedName name="ㅁㄹㄹㄴㅇㄹㅇㄴㄹㄴㅇ" hidden="1">{#N/A,#N/A,FALSE,"포장1";#N/A,#N/A,FALSE,"포장1"}</definedName>
    <definedName name="ㅁㄹㅇㄴㅇㅁㄹㄴㄻㄴ" hidden="1">{#N/A,#N/A,FALSE,"이정표"}</definedName>
    <definedName name="ㅁㄹㅇㄹ" localSheetId="2">#REF!,#REF!</definedName>
    <definedName name="ㅁㄹㅇㄹ">#REF!,#REF!</definedName>
    <definedName name="ㅁㄹㅇㄹㅇㄴㄹㅇㄹㅇ" hidden="1">{#N/A,#N/A,FALSE,"표지목차"}</definedName>
    <definedName name="ㅁㄻㅁㅁㅁㄹㄴㅇㄹㅇㄴㄹㅈㄹㄴㅇ" hidden="1">{#N/A,#N/A,FALSE,"운반시간"}</definedName>
    <definedName name="ㅁㅀ" hidden="1">{#N/A,#N/A,FALSE,"전열산출서"}</definedName>
    <definedName name="ㅁㅀㅁㄴ" localSheetId="2" hidden="1">#REF!</definedName>
    <definedName name="ㅁㅀㅁㄴ" hidden="1">#REF!</definedName>
    <definedName name="ㅁㅁ" localSheetId="0" hidden="1">{#N/A,#N/A,FALSE,"배수1"}</definedName>
    <definedName name="ㅁㅁ" localSheetId="3" hidden="1">{#N/A,#N/A,FALSE,"배수1"}</definedName>
    <definedName name="ㅁㅁ" localSheetId="1" hidden="1">{#N/A,#N/A,FALSE,"배수1"}</definedName>
    <definedName name="ㅁㅁ" hidden="1">{#N/A,#N/A,FALSE,"배수1"}</definedName>
    <definedName name="ㅁㅁㅁ" localSheetId="2" hidden="1">#REF!</definedName>
    <definedName name="ㅁㅁㅁ" hidden="1">#REF!</definedName>
    <definedName name="ㅁㅁㅁㅁ" hidden="1">{"'Sheet1'!$A$4","'Sheet1'!$A$9:$G$28"}</definedName>
    <definedName name="ㅁㅁㅁㅁㅁ">'[22]토공(우물통,기타) '!$V$2:$AG$22</definedName>
    <definedName name="ㅁㅁㅁㅁㅁㅁ" localSheetId="2" hidden="1">#REF!</definedName>
    <definedName name="ㅁㅁㅁㅁㅁㅁ" hidden="1">#REF!</definedName>
    <definedName name="ㅁㅁㅁㅁㅁㅁㅁㅁㅁㅁㅁㅁㅁㅁ" hidden="1">{"'용역비'!$A$4:$C$8"}</definedName>
    <definedName name="ㅁㅁ미" hidden="1">{"'용역비'!$A$4:$C$8"}</definedName>
    <definedName name="ㅁㅂㅎ" localSheetId="2">[208]!Macro13</definedName>
    <definedName name="ㅁㅂㅎ">[208]!Macro13</definedName>
    <definedName name="ㅁㅅ"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ㅁㅅㅅㅁㄱㅈ"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ㅁㅇㄴㅁㅇㅁ" hidden="1">{#N/A,#N/A,FALSE,"배수1"}</definedName>
    <definedName name="ㅁㅇㄹ" localSheetId="0" hidden="1">{#N/A,#N/A,FALSE,"운반시간"}</definedName>
    <definedName name="ㅁㅇㄹ" localSheetId="3" hidden="1">{#N/A,#N/A,FALSE,"운반시간"}</definedName>
    <definedName name="ㅁㅇㄹ" localSheetId="1" hidden="1">{#N/A,#N/A,FALSE,"운반시간"}</definedName>
    <definedName name="ㅁㅇㄹ" hidden="1">{#N/A,#N/A,FALSE,"운반시간"}</definedName>
    <definedName name="ㅁㅇㄻ" localSheetId="0" hidden="1">{#N/A,#N/A,FALSE,"속도"}</definedName>
    <definedName name="ㅁㅇㄻ" localSheetId="3" hidden="1">{#N/A,#N/A,FALSE,"속도"}</definedName>
    <definedName name="ㅁㅇㄻ" localSheetId="1" hidden="1">{#N/A,#N/A,FALSE,"속도"}</definedName>
    <definedName name="ㅁㅇㄻ" hidden="1">{#N/A,#N/A,FALSE,"속도"}</definedName>
    <definedName name="ㅁㅇㄻㄴ" hidden="1">{#N/A,#N/A,FALSE,"기안지";#N/A,#N/A,FALSE,"통신지"}</definedName>
    <definedName name="ㅁㅇㄻㅇㄹ" localSheetId="0" hidden="1">{#N/A,#N/A,FALSE,"2~8번"}</definedName>
    <definedName name="ㅁㅇㄻㅇㄹ" localSheetId="3" hidden="1">{#N/A,#N/A,FALSE,"2~8번"}</definedName>
    <definedName name="ㅁㅇㄻㅇㄹ" localSheetId="1" hidden="1">{#N/A,#N/A,FALSE,"2~8번"}</definedName>
    <definedName name="ㅁㅇㄻㅇㄹ" hidden="1">{#N/A,#N/A,FALSE,"2~8번"}</definedName>
    <definedName name="ㅁㅇㅇㅁㅇ" localSheetId="2" hidden="1">#REF!</definedName>
    <definedName name="ㅁㅇㅇㅁㅇ" hidden="1">#REF!</definedName>
    <definedName name="ㅁㅈ" hidden="1">{"'Sheet1'!$A$4","'Sheet1'!$A$9:$G$28"}</definedName>
    <definedName name="ㅁㅈㄷ321" hidden="1">{#N/A,#N/A,FALSE,"기안지";#N/A,#N/A,FALSE,"통신지"}</definedName>
    <definedName name="ㅁㅊ">[24]표층포설및다짐!$O$34</definedName>
    <definedName name="ㅁㅊㅊ">{"'Sheet1'!$A$4","'Sheet1'!$A$9:$G$28"}</definedName>
    <definedName name="ㅁㅊㅊ123">{"'Sheet1'!$A$4","'Sheet1'!$A$9:$G$28"}</definedName>
    <definedName name="ㅁㅋㄹㄴㅁㄻㄻㄴㄻ" hidden="1">{#N/A,#N/A,FALSE,"구조1"}</definedName>
    <definedName name="ㅁㅎ" hidden="1">{#N/A,#N/A,FALSE,"부대2"}</definedName>
    <definedName name="ㅁㅎㅁㅇㅎ" hidden="1">{#N/A,#N/A,FALSE,"배수1"}</definedName>
    <definedName name="ㅁㅎㅁ호ㅗ4보" hidden="1">{#N/A,#N/A,FALSE,"포장1";#N/A,#N/A,FALSE,"포장1"}</definedName>
    <definedName name="ㅁㅎㅎㄴㅁㄹㅈ" hidden="1">{#N/A,#N/A,FALSE,"배수2"}</definedName>
    <definedName name="ㅁㅎㅎ호ㅗ" hidden="1">{#N/A,#N/A,FALSE,"2~8번"}</definedName>
    <definedName name="ㅁㅎ호ㅗ" hidden="1">{#N/A,#N/A,FALSE,"혼합골재"}</definedName>
    <definedName name="ㅁ홎볻보" hidden="1">{#N/A,#N/A,FALSE,"표지목차"}</definedName>
    <definedName name="마가목R3">[137]데이타!$E$160</definedName>
    <definedName name="마가목R5">[137]데이타!$E$161</definedName>
    <definedName name="마가목R7">[137]데이타!$E$162</definedName>
    <definedName name="마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마음" localSheetId="2">#REF!,#REF!</definedName>
    <definedName name="마음">#REF!,#REF!</definedName>
    <definedName name="만득이" localSheetId="0" hidden="1">{#N/A,#N/A,FALSE,"2~8번"}</definedName>
    <definedName name="만득이" localSheetId="3" hidden="1">{#N/A,#N/A,FALSE,"2~8번"}</definedName>
    <definedName name="만득이" localSheetId="1" hidden="1">{#N/A,#N/A,FALSE,"2~8번"}</definedName>
    <definedName name="만득이" hidden="1">{#N/A,#N/A,FALSE,"2~8번"}</definedName>
    <definedName name="말발도리1003">[137]데이타!$E$163</definedName>
    <definedName name="말발도리1204">[137]데이타!$E$164</definedName>
    <definedName name="말발도리1506">[137]데이타!$E$165</definedName>
    <definedName name="망" hidden="1">{#N/A,#N/A,FALSE,"부대2"}</definedName>
    <definedName name="망루"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매매환율_02">[209]매매!$B$71:$N$101</definedName>
    <definedName name="매입개방">[69]DATA!$E$6:$F$15</definedName>
    <definedName name="매자0804">[137]데이타!$E$166</definedName>
    <definedName name="매자1005">[137]데이타!$E$167</definedName>
    <definedName name="매크로1" localSheetId="0">심사결과!매크로1</definedName>
    <definedName name="매크로1" localSheetId="3">표지!매크로1</definedName>
    <definedName name="매크로1" localSheetId="1">'표지(심사전)'!매크로1</definedName>
    <definedName name="매크로1">[0]!매크로1</definedName>
    <definedName name="매크로10" localSheetId="0">심사결과!매크로10</definedName>
    <definedName name="매크로10" localSheetId="3">표지!매크로10</definedName>
    <definedName name="매크로10" localSheetId="1">'표지(심사전)'!매크로10</definedName>
    <definedName name="매크로10">[0]!매크로10</definedName>
    <definedName name="매크로11" localSheetId="2">[210]!매크로11</definedName>
    <definedName name="매크로11">[210]!매크로11</definedName>
    <definedName name="매크로12" localSheetId="0">심사결과!매크로12</definedName>
    <definedName name="매크로12" localSheetId="3">표지!매크로12</definedName>
    <definedName name="매크로12" localSheetId="1">'표지(심사전)'!매크로12</definedName>
    <definedName name="매크로12">[0]!매크로12</definedName>
    <definedName name="매크로13" localSheetId="0">심사결과!매크로13</definedName>
    <definedName name="매크로13" localSheetId="3">표지!매크로13</definedName>
    <definedName name="매크로13" localSheetId="1">'표지(심사전)'!매크로13</definedName>
    <definedName name="매크로13">[0]!매크로13</definedName>
    <definedName name="매크로14" localSheetId="0">심사결과!매크로14</definedName>
    <definedName name="매크로14" localSheetId="3">표지!매크로14</definedName>
    <definedName name="매크로14" localSheetId="1">'표지(심사전)'!매크로14</definedName>
    <definedName name="매크로14">[0]!매크로14</definedName>
    <definedName name="매크로15" localSheetId="0">심사결과!매크로15</definedName>
    <definedName name="매크로15" localSheetId="3">표지!매크로15</definedName>
    <definedName name="매크로15" localSheetId="1">'표지(심사전)'!매크로15</definedName>
    <definedName name="매크로15">[0]!매크로15</definedName>
    <definedName name="매크로16" localSheetId="0">심사결과!매크로16</definedName>
    <definedName name="매크로16" localSheetId="3">표지!매크로16</definedName>
    <definedName name="매크로16" localSheetId="1">'표지(심사전)'!매크로16</definedName>
    <definedName name="매크로16">[0]!매크로16</definedName>
    <definedName name="매크로17" localSheetId="0">심사결과!매크로17</definedName>
    <definedName name="매크로17" localSheetId="3">표지!매크로17</definedName>
    <definedName name="매크로17" localSheetId="1">'표지(심사전)'!매크로17</definedName>
    <definedName name="매크로17">[0]!매크로17</definedName>
    <definedName name="매크로19" localSheetId="0">심사결과!매크로19</definedName>
    <definedName name="매크로19" localSheetId="3">표지!매크로19</definedName>
    <definedName name="매크로19" localSheetId="1">'표지(심사전)'!매크로19</definedName>
    <definedName name="매크로19">[0]!매크로19</definedName>
    <definedName name="매크로2" localSheetId="0">심사결과!매크로2</definedName>
    <definedName name="매크로2" localSheetId="3">표지!매크로2</definedName>
    <definedName name="매크로2" localSheetId="1">'표지(심사전)'!매크로2</definedName>
    <definedName name="매크로2">[0]!매크로2</definedName>
    <definedName name="매크로3" localSheetId="0">심사결과!매크로3</definedName>
    <definedName name="매크로3" localSheetId="3">표지!매크로3</definedName>
    <definedName name="매크로3" localSheetId="1">'표지(심사전)'!매크로3</definedName>
    <definedName name="매크로3">[0]!매크로3</definedName>
    <definedName name="매크로4" localSheetId="2">[210]!매크로4</definedName>
    <definedName name="매크로4">[210]!매크로4</definedName>
    <definedName name="매크로5" localSheetId="0">심사결과!매크로5</definedName>
    <definedName name="매크로5" localSheetId="3">표지!매크로5</definedName>
    <definedName name="매크로5" localSheetId="1">'표지(심사전)'!매크로5</definedName>
    <definedName name="매크로5">[0]!매크로5</definedName>
    <definedName name="매크로7" localSheetId="0">심사결과!매크로7</definedName>
    <definedName name="매크로7" localSheetId="3">표지!매크로7</definedName>
    <definedName name="매크로7" localSheetId="1">'표지(심사전)'!매크로7</definedName>
    <definedName name="매크로7">[0]!매크로7</definedName>
    <definedName name="매크로8" localSheetId="0">심사결과!매크로8</definedName>
    <definedName name="매크로8" localSheetId="3">표지!매크로8</definedName>
    <definedName name="매크로8" localSheetId="1">'표지(심사전)'!매크로8</definedName>
    <definedName name="매크로8">[0]!매크로8</definedName>
    <definedName name="매크로9" localSheetId="0">심사결과!매크로9</definedName>
    <definedName name="매크로9" localSheetId="3">표지!매크로9</definedName>
    <definedName name="매크로9" localSheetId="1">'표지(심사전)'!매크로9</definedName>
    <definedName name="매크로9">[0]!매크로9</definedName>
    <definedName name="매홀2" hidden="1">{#N/A,#N/A,FALSE,"현장 NCR 분석";#N/A,#N/A,FALSE,"현장품질감사";#N/A,#N/A,FALSE,"현장품질감사"}</definedName>
    <definedName name="매화R10">[137]데이타!$E$174</definedName>
    <definedName name="매화R4">[137]데이타!$E$171</definedName>
    <definedName name="매화R6">[137]데이타!$E$172</definedName>
    <definedName name="매화R8">[137]데이타!$E$173</definedName>
    <definedName name="맨" hidden="1">{#N/A,#N/A,FALSE,"혼합골재"}</definedName>
    <definedName name="맨홀규격">[211]단위수량!$A$3:$Q$7</definedName>
    <definedName name="머">[0]!머</definedName>
    <definedName name="머릿말" localSheetId="2">[91]!머릿말</definedName>
    <definedName name="머릿말">[91]!머릿말</definedName>
    <definedName name="머캐덤로울러자주식10경비">[154]중기사용료산출근거!$G$605</definedName>
    <definedName name="머캐덤로울러자주식10노무비">[154]중기사용료산출근거!$G$609</definedName>
    <definedName name="머캐덤로울러자주식10재료비">[154]중기사용료산출근거!$G$613</definedName>
    <definedName name="머캐덤로울러자주식8경비">[154]중기사용료산출근거!$G$590</definedName>
    <definedName name="머캐덤로울러자주식8노무비">[154]중기사용료산출근거!$G$594</definedName>
    <definedName name="머캐덤로울러자주식8재료비">[154]중기사용료산출근거!$G$598</definedName>
    <definedName name="먼득이" hidden="1">{#N/A,#N/A,FALSE,"골재소요량";#N/A,#N/A,FALSE,"골재소요량"}</definedName>
    <definedName name="멀까">{"Book1","부대-(표지판,데리,가드).xls","부대-(낙,차,중분대).xls"}</definedName>
    <definedName name="메"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메롱" hidden="1">{#N/A,#N/A,TRUE,"총괄"}</definedName>
    <definedName name="메인_메뉴호출" localSheetId="2">[88]!메인_메뉴호출</definedName>
    <definedName name="메인_메뉴호출">[88]!메인_메뉴호출</definedName>
    <definedName name="메인_시작" localSheetId="2">[83]!메인_시작</definedName>
    <definedName name="메인_시작">[83]!메인_시작</definedName>
    <definedName name="메크로10" localSheetId="2">[29]!Macro10</definedName>
    <definedName name="메크로10">[29]!Macro10</definedName>
    <definedName name="메크로12" localSheetId="2">[29]!Macro12</definedName>
    <definedName name="메크로12">[29]!Macro12</definedName>
    <definedName name="메크로13" localSheetId="2">[29]!Macro13</definedName>
    <definedName name="메크로13">[29]!Macro13</definedName>
    <definedName name="메크로14" localSheetId="2">[29]!Macro14</definedName>
    <definedName name="메크로14">[29]!Macro14</definedName>
    <definedName name="메크로2" localSheetId="2">[29]!Macro2</definedName>
    <definedName name="메크로2">[29]!Macro2</definedName>
    <definedName name="메크로5" localSheetId="2">[29]!Macro5</definedName>
    <definedName name="메크로5">[29]!Macro5</definedName>
    <definedName name="메크로6" localSheetId="2">[29]!Macro6</definedName>
    <definedName name="메크로6">[29]!Macro6</definedName>
    <definedName name="메크로7" localSheetId="2">[29]!Macro7</definedName>
    <definedName name="메크로7">[29]!Macro7</definedName>
    <definedName name="메크로8" localSheetId="2">[29]!Macro8</definedName>
    <definedName name="메크로8">[29]!Macro8</definedName>
    <definedName name="메크로9" localSheetId="2">[29]!Macro9</definedName>
    <definedName name="메크로9">[29]!Macro9</definedName>
    <definedName name="메타B10">[137]데이타!$E$179</definedName>
    <definedName name="메타B12">[137]데이타!$E$180</definedName>
    <definedName name="메타B15">[137]데이타!$E$181</definedName>
    <definedName name="메타B18">[137]데이타!$E$182</definedName>
    <definedName name="메타B4">[137]데이타!$E$175</definedName>
    <definedName name="메타B5">[137]데이타!$E$176</definedName>
    <definedName name="메타B6">[137]데이타!$E$177</definedName>
    <definedName name="메타B8">[137]데이타!$E$178</definedName>
    <definedName name="메탈크라운">[155]기초단가!$B$26</definedName>
    <definedName name="며" localSheetId="0">심사결과!며</definedName>
    <definedName name="며" localSheetId="3">표지!며</definedName>
    <definedName name="며" localSheetId="1">'표지(심사전)'!며</definedName>
    <definedName name="며">[0]!며</definedName>
    <definedName name="면벽집계표">{"'산출근거'!$B$4:$D$8"}</definedName>
    <definedName name="면벽집곞">{"'산출근거'!$B$4:$D$8"}</definedName>
    <definedName name="면ㅇ간" hidden="1">{#N/A,#N/A,FALSE,"기안지";#N/A,#N/A,FALSE,"통신지"}</definedName>
    <definedName name="명자0604">[137]데이타!$E$183</definedName>
    <definedName name="명자0805">[137]데이타!$E$184</definedName>
    <definedName name="명자1006">[137]데이타!$E$185</definedName>
    <definedName name="명자1208">[137]데이타!$E$186</definedName>
    <definedName name="명진출력">[0]!명진출력</definedName>
    <definedName name="모감주R10">[137]데이타!$E$190</definedName>
    <definedName name="모감주R4">[137]데이타!$E$187</definedName>
    <definedName name="모감주R6">[137]데이타!$E$188</definedName>
    <definedName name="모감주R8">[137]데이타!$E$189</definedName>
    <definedName name="모과2005">[137]데이타!$E$191</definedName>
    <definedName name="모과2507">[137]데이타!$E$192</definedName>
    <definedName name="모과R10">[137]데이타!$E$195</definedName>
    <definedName name="모과R12">[137]데이타!$E$196</definedName>
    <definedName name="모과R15">[137]데이타!$E$197</definedName>
    <definedName name="모과R20">[137]데이타!$E$198</definedName>
    <definedName name="모과R25">[137]데이타!$E$199</definedName>
    <definedName name="모과R5">[137]데이타!$E$193</definedName>
    <definedName name="모과R8">[137]데이타!$E$194</definedName>
    <definedName name="모란5가지">[137]데이타!$E$200</definedName>
    <definedName name="모란6가지">[137]데이타!$E$201</definedName>
    <definedName name="모래180규격">[80]SORCE1!$N$1:$Y$15</definedName>
    <definedName name="모래90규격">[212]단위수량!$A$2:$L$14</definedName>
    <definedName name="모래t">[181]대로근거!$B$13</definedName>
    <definedName name="모빌유">[155]기초단가!$B$33</definedName>
    <definedName name="모타그레이다3.6일반용경비">[154]중기사용료산출근거!$G$710</definedName>
    <definedName name="모타그레이다3.6일반용노무비">[154]중기사용료산출근거!$G$714</definedName>
    <definedName name="모타그레이다3.6일반용재료비">[154]중기사용료산출근거!$G$718</definedName>
    <definedName name="모형" hidden="1">{"'용역비'!$A$4:$C$8"}</definedName>
    <definedName name="모형일위집계" localSheetId="2">[0]!BlankMacro1</definedName>
    <definedName name="모형일위집계">[0]!BlankMacro1</definedName>
    <definedName name="모형표지" hidden="1">{"'용역비'!$A$4:$C$8"}</definedName>
    <definedName name="목련R10">[137]데이타!$E$206</definedName>
    <definedName name="목련R12">[137]데이타!$E$207</definedName>
    <definedName name="목련R15">[137]데이타!$E$208</definedName>
    <definedName name="목련R20">[137]데이타!$E$209</definedName>
    <definedName name="목련R4">[137]데이타!$E$202</definedName>
    <definedName name="목련R5">[137]데이타!$E$203</definedName>
    <definedName name="목련R6">[137]데이타!$E$204</definedName>
    <definedName name="목련R8">[137]데이타!$E$205</definedName>
    <definedName name="목서1506">[137]데이타!$E$213</definedName>
    <definedName name="목서2012">[137]데이타!$E$214</definedName>
    <definedName name="목서2515">[137]데이타!$E$215</definedName>
    <definedName name="목수국1006">[137]데이타!$E$210</definedName>
    <definedName name="목수국1208">[137]데이타!$E$211</definedName>
    <definedName name="목수국1510">[137]데이타!$E$212</definedName>
    <definedName name="목ㅊ" hidden="1">{"'자리배치도'!$AG$1:$CI$28"}</definedName>
    <definedName name="목차">[0]!목차</definedName>
    <definedName name="목표실행" localSheetId="2">[91]!목표실행</definedName>
    <definedName name="목표실행">[91]!목표실행</definedName>
    <definedName name="목표원가율품의서" localSheetId="2">[91]!목표원가율품의서</definedName>
    <definedName name="목표원가율품의서">[91]!목표원가율품의서</definedName>
    <definedName name="몰러" localSheetId="2" hidden="1">[213]수량산출!#REF!</definedName>
    <definedName name="몰러" hidden="1">[213]수량산출!#REF!</definedName>
    <definedName name="묘" hidden="1">{#N/A,#N/A,FALSE,"조골재"}</definedName>
    <definedName name="무궁화1003">[137]데이타!$E$216</definedName>
    <definedName name="무궁화1203">[137]데이타!$E$217</definedName>
    <definedName name="무궁화1504">[137]데이타!$E$218</definedName>
    <definedName name="무궁화1805">[137]데이타!$E$219</definedName>
    <definedName name="무궁화2006">[137]데이타!$E$220</definedName>
    <definedName name="무수축.J">[65]진주방향!$AN$110</definedName>
    <definedName name="무시">[90]입력!$E$2:$E$3</definedName>
    <definedName name="무안">[214]노무비!$B$12</definedName>
    <definedName name="무연기준">[215]적용기준!$D$6</definedName>
    <definedName name="문어">{"Book1","물양장설계서991221.xls"}</definedName>
    <definedName name="물">[216]순공사비!$B$3</definedName>
    <definedName name="물가변동내역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물가순">[217]순공사비!$B$3</definedName>
    <definedName name="물가제외순공사비">[217]순공사비!$B$3</definedName>
    <definedName name="물량2" localSheetId="2" hidden="1">'[218]#REF'!#REF!</definedName>
    <definedName name="물량2" hidden="1">'[218]#REF'!#REF!</definedName>
    <definedName name="물량산출" localSheetId="2">CHOOSE(#REF!,[0]!공무1과,[0]!공무2과)</definedName>
    <definedName name="물량산출">CHOOSE(#REF!,[0]!공무1과,[0]!공무2과)</definedName>
    <definedName name="물량집계" localSheetId="2">[83]!물량집계</definedName>
    <definedName name="물량집계">[83]!물량집계</definedName>
    <definedName name="물탱크5500경비">[154]중기사용료산출근거!$G$725</definedName>
    <definedName name="물탱크5500노무비">[154]중기사용료산출근거!$G$729</definedName>
    <definedName name="물탱크5500재료비">[154]중기사용료산출근거!$G$733</definedName>
    <definedName name="물푸레R5">[137]데이타!$E$221</definedName>
    <definedName name="물푸레R6">[137]데이타!$E$222</definedName>
    <definedName name="물푸레R8">[137]데이타!$E$223</definedName>
    <definedName name="뭐" hidden="1">{#N/A,#N/A,FALSE,"단가표지"}</definedName>
    <definedName name="뭐야" hidden="1">{#N/A,#N/A,FALSE,"속도"}</definedName>
    <definedName name="뭐지" hidden="1">{"'Sheet1'!$A$4","'Sheet1'!$A$9:$G$28"}</definedName>
    <definedName name="뭐지도" hidden="1">{"'Sheet1'!$A$4","'Sheet1'!$A$9:$G$28"}</definedName>
    <definedName name="뮹ㅊ"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므" localSheetId="0">심사결과!므</definedName>
    <definedName name="므" localSheetId="3">표지!므</definedName>
    <definedName name="므" localSheetId="1">'표지(심사전)'!므</definedName>
    <definedName name="므">[0]!므</definedName>
    <definedName name="미" localSheetId="0">심사결과!미</definedName>
    <definedName name="미" localSheetId="3">표지!미</definedName>
    <definedName name="미" localSheetId="1">'표지(심사전)'!미</definedName>
    <definedName name="미">[0]!미</definedName>
    <definedName name="미끄럼방지수량">[100]DATE!$G$24:$G$79</definedName>
    <definedName name="미리보기" localSheetId="2">[91]!미리보기</definedName>
    <definedName name="미리보기">[91]!미리보기</definedName>
    <definedName name="미선0804">[137]데이타!$E$224</definedName>
    <definedName name="미선1206">[137]데이타!$E$225</definedName>
    <definedName name="미장">[146]노임단가명세표!$C$22</definedName>
    <definedName name="미장공">[219]노임!$B$6</definedName>
    <definedName name="미진" localSheetId="2">[0]!NNG</definedName>
    <definedName name="미진">[0]!NNG</definedName>
    <definedName name="밋치겠네">[3]신천3호용수로!$A$1:$J$21</definedName>
    <definedName name="ㅂ" localSheetId="2">[220]!Macro10</definedName>
    <definedName name="ㅂ">[220]!Macro10</definedName>
    <definedName name="ㅂ2ㅂ2" hidden="1">{#N/A,#N/A,FALSE,"배수1"}</definedName>
    <definedName name="ㅂㄱㄹㄷㅈㅅㄷ4ㅈ" localSheetId="2" hidden="1">#REF!</definedName>
    <definedName name="ㅂㄱㄹㄷㅈㅅㄷ4ㅈ" hidden="1">#REF!</definedName>
    <definedName name="ㅂㄴ" hidden="1">{#N/A,#N/A,FALSE,"기안지";#N/A,#N/A,FALSE,"통신지"}</definedName>
    <definedName name="ㅂㄴㅊㅂㄴ" hidden="1">'[221]N賃率-職'!$I$5:$I$30</definedName>
    <definedName name="ㅂㄷ"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ㄷ"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ㄷ"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ㄹ"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ㄹ"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ㄹ"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 hidden="1">{"'Sheet1'!$A$4","'Sheet1'!$A$9:$G$28"}</definedName>
    <definedName name="ㅂㅂ1">{"'Sheet1'!$A$4","'Sheet1'!$A$9:$G$28"}</definedName>
    <definedName name="ㅂㅂㅁ" hidden="1">{"'Sheet1'!$A$4","'Sheet1'!$A$9:$G$28"}</definedName>
    <definedName name="ㅂㅂㅂ"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ㅂ"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ㅂ"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ㅂ"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ㅂ"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ㅂㅂㅂㅂㅂ" hidden="1">{"'용역비'!$A$4:$C$8"}</definedName>
    <definedName name="ㅂㅂㅂㅂㅂㅂㅂ" hidden="1">{#N/A,#N/A,FALSE,"명세표"}</definedName>
    <definedName name="ㅂㅇㄴㄻㅇ">{"'산출근거'!$B$4:$D$8"}</definedName>
    <definedName name="ㅂㅈ" localSheetId="0" hidden="1">{#N/A,#N/A,FALSE,"2~8번"}</definedName>
    <definedName name="ㅂㅈ" localSheetId="3" hidden="1">{#N/A,#N/A,FALSE,"2~8번"}</definedName>
    <definedName name="ㅂㅈ" localSheetId="1" hidden="1">{#N/A,#N/A,FALSE,"2~8번"}</definedName>
    <definedName name="ㅂㅈ" hidden="1">{#N/A,#N/A,FALSE,"2~8번"}</definedName>
    <definedName name="ㅂㅈㄱㄷㅈㅂㄱㅈㄷㅂㄱ" hidden="1">{#N/A,#N/A,FALSE,"이정표"}</definedName>
    <definedName name="ㅂㅈㄷ" hidden="1">{#N/A,#N/A,FALSE,"골재소요량";#N/A,#N/A,FALSE,"골재소요량"}</definedName>
    <definedName name="ㅂㅈㄷㄱ" hidden="1">{#N/A,#N/A,FALSE,"지침";#N/A,#N/A,FALSE,"환경분석";#N/A,#N/A,FALSE,"Sheet16"}</definedName>
    <definedName name="ㅂㅈㄷㄱㅈㅂ" localSheetId="2" hidden="1">#REF!</definedName>
    <definedName name="ㅂㅈㄷㄱㅈㅂ" hidden="1">#REF!</definedName>
    <definedName name="ㅂㅈㄷㄴㅌ" localSheetId="2">[0]!juyjuy</definedName>
    <definedName name="ㅂㅈㄷㄴㅌ">[0]!juyjuy</definedName>
    <definedName name="ㅂㅈㅂㅇ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ㅈㅂㅈㅂ"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ㅈㅈㄷㄱ" hidden="1">{#N/A,#N/A,FALSE,"기안지";#N/A,#N/A,FALSE,"통신지"}</definedName>
    <definedName name="ㅂ쟈ㅕㅑㅂ1" hidden="1">{#N/A,#N/A,FALSE,"배수1"}</definedName>
    <definedName name="ㅂㅌ" hidden="1">{#N/A,#N/A,FALSE,"혼합골재"}</definedName>
    <definedName name="ㅂㅍ"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ㅍ"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ㅍ"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ㅂㅎㄻ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바3" localSheetId="0" hidden="1">{#N/A,#N/A,FALSE,"운반시간"}</definedName>
    <definedName name="바3" localSheetId="3" hidden="1">{#N/A,#N/A,FALSE,"운반시간"}</definedName>
    <definedName name="바3" localSheetId="1" hidden="1">{#N/A,#N/A,FALSE,"운반시간"}</definedName>
    <definedName name="바3" hidden="1">{#N/A,#N/A,FALSE,"운반시간"}</definedName>
    <definedName name="바보">{"Book1","호안(별표&amp;부표).xls","box(최근).xls"}</definedName>
    <definedName name="바보2">{"Book1","호안(별표&amp;부표).xls","box(최근).xls"}</definedName>
    <definedName name="바보3">{"Book1","호안(별표&amp;부표).xls","box(최근).xls"}</definedName>
    <definedName name="바보4">{"Book1","물양장설계서991221.xls"}</definedName>
    <definedName name="바부" hidden="1">{"'용역비'!$A$4:$C$8"}</definedName>
    <definedName name="바붕" hidden="1">{#N/A,#N/A,FALSE,"전력간선"}</definedName>
    <definedName name="박" hidden="1">{#N/A,#N/A,TRUE,"총괄"}</definedName>
    <definedName name="박깅근" hidden="1">{#N/A,#N/A,FALSE,"표지목차"}</definedName>
    <definedName name="박동렬일위대가산출표" hidden="1">{#N/A,#N/A,FALSE,"현장 NCR 분석";#N/A,#N/A,FALSE,"현장품질감사";#N/A,#N/A,FALSE,"현장품질감사"}</definedName>
    <definedName name="박어쟈루" localSheetId="2" hidden="1">#REF!</definedName>
    <definedName name="박어쟈루" hidden="1">#REF!</definedName>
    <definedName name="반송1012">[137]데이타!$E$148</definedName>
    <definedName name="반송1215">[137]데이타!$E$149</definedName>
    <definedName name="반송1518">[137]데이타!$E$150</definedName>
    <definedName name="반송1520">[137]데이타!$E$151</definedName>
    <definedName name="반송2022">[137]데이타!$E$152</definedName>
    <definedName name="반영">[222]노무비!$B$2</definedName>
    <definedName name="반영근">[222]노무비!$B$10</definedName>
    <definedName name="반영근1">[222]노무비!$B$8</definedName>
    <definedName name="반토압도">'[20]DATA 입력란'!$D$34</definedName>
    <definedName name="반토압콘">'[20]DATA 입력란'!$D$29</definedName>
    <definedName name="발주계획" hidden="1">{"'자리배치도'!$AG$1:$CI$28"}</definedName>
    <definedName name="발주청">#REF!</definedName>
    <definedName name="발파1" hidden="1">{#N/A,#N/A,FALSE,"포장단가"}</definedName>
    <definedName name="발파2" hidden="1">{#N/A,#N/A,FALSE,"포장단가"}</definedName>
    <definedName name="발파3" hidden="1">{#N/A,#N/A,FALSE,"포장단가"}</definedName>
    <definedName name="발파4" hidden="1">{#N/A,#N/A,FALSE,"포장단가"}</definedName>
    <definedName name="발파5" hidden="1">{#N/A,#N/A,FALSE,"포장단가"}</definedName>
    <definedName name="발파6" hidden="1">{#N/A,#N/A,FALSE,"포장단가"}</definedName>
    <definedName name="발파7" hidden="1">{#N/A,#N/A,FALSE,"포장단가"}</definedName>
    <definedName name="방수">OFFSET([90]입력!$AF$2,0,0,COUNTA([90]입력!$AF$1:$AF$65536),1)</definedName>
    <definedName name="방수공">[219]노임!$B$7</definedName>
    <definedName name="방수로집계표">{"'산출근거'!$B$4:$D$8"}</definedName>
    <definedName name="방음벽2">{"Book1","부대-(표지판,데리,가드).xls","부대-(낙,차,중분대).xls"}</definedName>
    <definedName name="방음벽4.5">{"Book1","부대-(표지판,데리,가드).xls","부대-(낙,차,중분대).xls"}</definedName>
    <definedName name="방음벽출입문공제수량" hidden="1">{#N/A,#N/A,FALSE,"조골재"}</definedName>
    <definedName name="방진망현황" localSheetId="0">{"Book1","부대-(표지판,데리,가드).xls","부대-(낙,차,중분대).xls"}</definedName>
    <definedName name="방진망현황" localSheetId="3">{"Book1","부대-(표지판,데리,가드).xls","부대-(낙,차,중분대).xls"}</definedName>
    <definedName name="방진망현황" localSheetId="1">{"Book1","부대-(표지판,데리,가드).xls","부대-(낙,차,중분대).xls"}</definedName>
    <definedName name="방진망현황">{"Book1","부대-(표지판,데리,가드).xls","부대-(낙,차,중분대).xls"}</definedName>
    <definedName name="방파제3">{"'산출근거'!$B$4:$D$8"}</definedName>
    <definedName name="배">[223]집계표!$A$1:$M$2</definedName>
    <definedName name="배_관_공">[224]노임단가!$F$8</definedName>
    <definedName name="배1">[0]!배1</definedName>
    <definedName name="배관공수율" hidden="1">'[225]N賃率-職'!$I$5:$I$30</definedName>
    <definedName name="배수공수량집계" hidden="1">{"'산출근거'!$B$4:$D$8"}</definedName>
    <definedName name="백02간재">'[164]기계경비(시간당)'!$H$161</definedName>
    <definedName name="백02간재티스제외">'[164]기계경비(시간당)'!$H$162</definedName>
    <definedName name="백02노무">'[164]기계경비(시간당)'!$H$153</definedName>
    <definedName name="백02노무야간">'[164]기계경비(시간당)'!$H$157</definedName>
    <definedName name="백02손료">'[164]기계경비(시간당)'!$H$149</definedName>
    <definedName name="백04간재">'[164]기계경비(시간당)'!$F$145</definedName>
    <definedName name="백04간재티스제외">'[164]기계경비(시간당)'!$H$146</definedName>
    <definedName name="백04노무">'[164]기계경비(시간당)'!$H$137</definedName>
    <definedName name="백04노무야간">'[164]기계경비(시간당)'!$H$141</definedName>
    <definedName name="백04손료">'[164]기계경비(시간당)'!$H$133</definedName>
    <definedName name="백07간재">'[164]기계경비(시간당)'!$H$129</definedName>
    <definedName name="백07노무">'[164]기계경비(시간당)'!$H$121</definedName>
    <definedName name="백07손료">'[164]기계경비(시간당)'!$H$117</definedName>
    <definedName name="백종훈" localSheetId="2" hidden="1">#REF!</definedName>
    <definedName name="백종훈" hidden="1">#REF!</definedName>
    <definedName name="뱌" localSheetId="0">심사결과!뱌</definedName>
    <definedName name="뱌" localSheetId="3">표지!뱌</definedName>
    <definedName name="뱌" localSheetId="1">'표지(심사전)'!뱌</definedName>
    <definedName name="뱌">[0]!뱌</definedName>
    <definedName name="버림">'[226]2경간'!$F$22</definedName>
    <definedName name="버스정류장수량" localSheetId="0">{"Book1","부대-(표지판,데리,가드).xls","부대-(낙,차,중분대).xls"}</definedName>
    <definedName name="버스정류장수량" localSheetId="3">{"Book1","부대-(표지판,데리,가드).xls","부대-(낙,차,중분대).xls"}</definedName>
    <definedName name="버스정류장수량" localSheetId="1">{"Book1","부대-(표지판,데리,가드).xls","부대-(낙,차,중분대).xls"}</definedName>
    <definedName name="버스정류장수량">{"Book1","부대-(표지판,데리,가드).xls","부대-(낙,차,중분대).xls"}</definedName>
    <definedName name="버스정류장수량333" localSheetId="0">{"Book1","부대-(표지판,데리,가드).xls","부대-(낙,차,중분대).xls"}</definedName>
    <definedName name="버스정류장수량333" localSheetId="3">{"Book1","부대-(표지판,데리,가드).xls","부대-(낙,차,중분대).xls"}</definedName>
    <definedName name="버스정류장수량333" localSheetId="1">{"Book1","부대-(표지판,데리,가드).xls","부대-(낙,차,중분대).xls"}</definedName>
    <definedName name="버스정류장수량333">{"Book1","부대-(표지판,데리,가드).xls","부대-(낙,차,중분대).xls"}</definedName>
    <definedName name="버스정차대">[176]데리네이타현황!$A$4,[176]데리네이타현황!$A$2,[176]데리네이타현황!$A$1,[176]데리네이타현황!$A$279,[176]데리네이타현황!$A$1:$A$65536</definedName>
    <definedName name="버팀1단">[86]단위수량!$D$10</definedName>
    <definedName name="버팀2단">[86]단위수량!$D$11</definedName>
    <definedName name="버팀및띠장연결">[86]가시설수량!$AE$168</definedName>
    <definedName name="버팀제작">[86]가시설수량!$AE$138</definedName>
    <definedName name="벤치플륨" hidden="1">{"'산출근거'!$B$4:$D$8"}</definedName>
    <definedName name="벼" localSheetId="0">심사결과!벼</definedName>
    <definedName name="벼" localSheetId="3">표지!벼</definedName>
    <definedName name="벼" localSheetId="1">'표지(심사전)'!벼</definedName>
    <definedName name="벼">[0]!벼</definedName>
    <definedName name="벽" hidden="1">{"'자리배치도'!$AG$1:$CI$28"}</definedName>
    <definedName name="벽면">OFFSET([90]입력!$AE$2,0,0,COUNTA([90]입력!$AE$1:$AE$65536),1)</definedName>
    <definedName name="벽체" localSheetId="0" hidden="1">{#N/A,#N/A,FALSE,"혼합골재"}</definedName>
    <definedName name="벽체" localSheetId="3" hidden="1">{#N/A,#N/A,FALSE,"혼합골재"}</definedName>
    <definedName name="벽체" localSheetId="1" hidden="1">{#N/A,#N/A,FALSE,"혼합골재"}</definedName>
    <definedName name="벽체" hidden="1">{#N/A,#N/A,FALSE,"혼합골재"}</definedName>
    <definedName name="벽체1" hidden="1">{#N/A,#N/A,FALSE,"혼합골재"}</definedName>
    <definedName name="변경" hidden="1">{#N/A,#N/A,FALSE,"기안지";#N/A,#N/A,FALSE,"통신지"}</definedName>
    <definedName name="변경2" hidden="1">{#N/A,#N/A,TRUE,"총괄"}</definedName>
    <definedName name="변경공사비대비표" hidden="1">{#N/A,#N/A,FALSE,"기안지";#N/A,#N/A,FALSE,"통신지"}</definedName>
    <definedName name="변경내역서3" hidden="1">{#N/A,#N/A,FALSE,"운반시간"}</definedName>
    <definedName name="변경단가" hidden="1">{#N/A,#N/A,FALSE,"포장단가"}</definedName>
    <definedName name="별지">[227]투찰!$B$2:$K$1722</definedName>
    <definedName name="병" hidden="1">{#N/A,#N/A,FALSE,"이정표"}</definedName>
    <definedName name="보" localSheetId="0">심사결과!보</definedName>
    <definedName name="보" localSheetId="3">표지!보</definedName>
    <definedName name="보" localSheetId="1">'표지(심사전)'!보</definedName>
    <definedName name="보">[0]!보</definedName>
    <definedName name="보강지선도면">[228]증감대비!$A$1:$F$83</definedName>
    <definedName name="보걸이">[86]가시설수량!$AE$39</definedName>
    <definedName name="보도" hidden="1">{#N/A,#N/A,TRUE,"총괄"}</definedName>
    <definedName name="보도블럭산출">[229]우배수!$C$24:$C$85</definedName>
    <definedName name="보링공">[155]기초단가!$B$22</definedName>
    <definedName name="보오링그라우딩"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오링그라우팅"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보조기층두께">0.2</definedName>
    <definedName name="보조기층부설및다짐" localSheetId="0" hidden="1">{#N/A,#N/A,FALSE,"혼합골재"}</definedName>
    <definedName name="보조기층부설및다짐" localSheetId="3" hidden="1">{#N/A,#N/A,FALSE,"혼합골재"}</definedName>
    <definedName name="보조기층부설및다짐" localSheetId="1" hidden="1">{#N/A,#N/A,FALSE,"혼합골재"}</definedName>
    <definedName name="보조기층부설및다짐" hidden="1">{#N/A,#N/A,FALSE,"혼합골재"}</definedName>
    <definedName name="보조기층포설">[184]단가!$E$86</definedName>
    <definedName name="보중" hidden="1">{#N/A,#N/A,FALSE,"전력간선"}</definedName>
    <definedName name="보차도">[0]!보차도</definedName>
    <definedName name="보통">37483</definedName>
    <definedName name="보통인부">[219]노임!$B$14</definedName>
    <definedName name="보통인부1">[230]노임단가!$C$30</definedName>
    <definedName name="보통인부B10">[137]식재인부!$C$24</definedName>
    <definedName name="보통인부B4이하">[137]식재인부!$C$18</definedName>
    <definedName name="보통인부B5">[137]식재인부!$C$19</definedName>
    <definedName name="보통인부B6">[137]식재인부!$C$20</definedName>
    <definedName name="보통인부B8">[137]식재인부!$C$22</definedName>
    <definedName name="보통인부R10">[137]식재인부!$C$54</definedName>
    <definedName name="보통인부R12">[137]식재인부!$C$56</definedName>
    <definedName name="보통인부R15">[137]식재인부!$C$59</definedName>
    <definedName name="보통인부R4이하">[137]식재인부!$C$48</definedName>
    <definedName name="보통인부R5">[137]식재인부!$C$49</definedName>
    <definedName name="보통인부R6">[137]식재인부!$C$50</definedName>
    <definedName name="보통인부R7">[137]식재인부!$C$51</definedName>
    <definedName name="보통인부R8">[137]식재인부!$C$52</definedName>
    <definedName name="보할공정표" localSheetId="2">[91]!보할공정표</definedName>
    <definedName name="보할공정표">[91]!보할공정표</definedName>
    <definedName name="보험">[231]입찰!$G$17</definedName>
    <definedName name="보현" localSheetId="2">[0]!ㅁㄴㄹㅇㄹ</definedName>
    <definedName name="보현">[0]!ㅁㄴㄹㅇㄹ</definedName>
    <definedName name="보호판">OFFSET([90]입력!$AD$2,0,0,COUNTA([90]입력!$AD$1:$AD$65536),1)</definedName>
    <definedName name="복구계획도2" hidden="1">{#N/A,#N/A,FALSE,"현장 NCR 분석";#N/A,#N/A,FALSE,"현장품질감사";#N/A,#N/A,FALSE,"현장품질감사"}</definedName>
    <definedName name="복구단명" hidden="1">{#N/A,#N/A,TRUE,"토적및재료집계";#N/A,#N/A,TRUE,"토적및재료집계";#N/A,#N/A,TRUE,"단위량"}</definedName>
    <definedName name="복부간격">'[232]4.2유효폭의 계산'!$N$26</definedName>
    <definedName name="본사" hidden="1">{#N/A,#N/A,FALSE,"기안지";#N/A,#N/A,FALSE,"통신지"}</definedName>
    <definedName name="본사견적" hidden="1">{#N/A,#N/A,FALSE,"기안지";#N/A,#N/A,FALSE,"통신지"}</definedName>
    <definedName name="본사자료" localSheetId="2">#REF!,#REF!,#REF!,#REF!,#REF!,#REF!,#REF!,#REF!,#REF!,#REF!,#REF!,#REF!,#REF!,#REF!</definedName>
    <definedName name="본사자료">#REF!,#REF!,#REF!,#REF!,#REF!,#REF!,#REF!,#REF!,#REF!,#REF!,#REF!,#REF!,#REF!,#REF!</definedName>
    <definedName name="봉구" localSheetId="2">CHOOSE(#REF!,[0]!공무1과,[0]!공무2과)</definedName>
    <definedName name="봉구">CHOOSE(#REF!,[0]!공무1과,[0]!공무2과)</definedName>
    <definedName name="뵹" hidden="1">{#N/A,#N/A,FALSE,"구조1"}</definedName>
    <definedName name="부" hidden="1">{#N/A,#N/A,FALSE,"2~8번"}</definedName>
    <definedName name="부가가치세">#REF!</definedName>
    <definedName name="부대">[233]평야부단가!$L$4:$L$657</definedName>
    <definedName name="부대a" hidden="1">{#N/A,#N/A,FALSE,"골재소요량";#N/A,#N/A,FALSE,"골재소요량"}</definedName>
    <definedName name="부대공사">[152]요율!$E$10</definedName>
    <definedName name="부대공총괄수량집계" localSheetId="0" hidden="1">{#N/A,#N/A,FALSE,"2~8번"}</definedName>
    <definedName name="부대공총괄수량집계" localSheetId="3" hidden="1">{#N/A,#N/A,FALSE,"2~8번"}</definedName>
    <definedName name="부대공총괄수량집계" localSheetId="1" hidden="1">{#N/A,#N/A,FALSE,"2~8번"}</definedName>
    <definedName name="부대공총괄수량집계" hidden="1">{#N/A,#N/A,FALSE,"2~8번"}</definedName>
    <definedName name="부대구조" hidden="1">{#N/A,#N/A,FALSE,"골재소요량";#N/A,#N/A,FALSE,"골재소요량"}</definedName>
    <definedName name="부대단가1">[233]평야부단가!$H$4:$H$657</definedName>
    <definedName name="부대방안" hidden="1">{#N/A,#N/A,FALSE,"단가표지"}</definedName>
    <definedName name="부대원본" hidden="1">{#N/A,#N/A,FALSE,"토공2"}</definedName>
    <definedName name="부대입찰품의서" localSheetId="2">[91]!부대입찰품의서</definedName>
    <definedName name="부대입찰품의서">[91]!부대입찰품의서</definedName>
    <definedName name="부대토공2" hidden="1">{#N/A,#N/A,FALSE,"구조2"}</definedName>
    <definedName name="부산주경기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부손익" hidden="1">{#N/A,#N/A,FALSE,"현장 NCR 분석";#N/A,#N/A,FALSE,"현장품질감사";#N/A,#N/A,FALSE,"현장품질감사"}</definedName>
    <definedName name="부순돌">[150]자재단가_사급!$O$26</definedName>
    <definedName name="부전지" localSheetId="2" hidden="1">#REF!</definedName>
    <definedName name="부전지" hidden="1">#REF!</definedName>
    <definedName name="부포">[130]말뚝물량!$D$11</definedName>
    <definedName name="북상">[0]!북상</definedName>
    <definedName name="분석변경" hidden="1">{#N/A,#N/A,FALSE,"변경관리예산";#N/A,#N/A,FALSE,"변경장비예산";#N/A,#N/A,FALSE,"변경준설예산";#N/A,#N/A,FALSE,"변경철구예산"}</definedName>
    <definedName name="분야"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1"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야별공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양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분전반">OFFSET('[173]참조-(1)'!$AS$2,0,0,COUNTA('[173]참조-(1)'!$AS$1:$AS$65536),1)</definedName>
    <definedName name="분전반공사">OFFSET('[173]참조-(1)'!$AU$2,0,0,COUNTA('[173]참조-(1)'!$AU$1:$AU$65536),1)</definedName>
    <definedName name="분전반용량">OFFSET('[173]참조-(1)'!$AV$2,0,0,COUNTA('[173]참조-(1)'!$AV$1:$AV$65536),1)</definedName>
    <definedName name="분전반제품">OFFSET('[173]참조-(1)'!$AT$2,0,0,COUNTA('[173]참조-(1)'!$AT$1:$AT$65536),1)</definedName>
    <definedName name="분전함신설합계">[234]분전함신설!$S$29</definedName>
    <definedName name="붕" hidden="1">{#N/A,#N/A,FALSE,"현장 NCR 분석";#N/A,#N/A,FALSE,"현장품질감사";#N/A,#N/A,FALSE,"현장품질감사"}</definedName>
    <definedName name="브" localSheetId="0">심사결과!브</definedName>
    <definedName name="브" localSheetId="3">표지!브</definedName>
    <definedName name="브" localSheetId="1">'표지(심사전)'!브</definedName>
    <definedName name="브">[0]!브</definedName>
    <definedName name="브02간재구조물">'[164]기계경비(시간당)'!$H$112</definedName>
    <definedName name="브02노무">'[164]기계경비(시간당)'!$H$110</definedName>
    <definedName name="브02노무야간">'[164]기계경비(시간당)'!$H$111</definedName>
    <definedName name="브02손료">'[164]기계경비(시간당)'!$H$109</definedName>
    <definedName name="브04간재구조물">'[164]기계경비(시간당)'!$H$105</definedName>
    <definedName name="브04노무">'[164]기계경비(시간당)'!$H$103</definedName>
    <definedName name="브04노무야간">'[164]기계경비(시간당)'!$H$104</definedName>
    <definedName name="브04손료">'[164]기계경비(시간당)'!$H$102</definedName>
    <definedName name="브레이드">'[164]기계경비(시간당)'!$D$28</definedName>
    <definedName name="블레이드">[150]자재단가_사급!$O$18</definedName>
    <definedName name="비" localSheetId="0">심사결과!비</definedName>
    <definedName name="비" localSheetId="3">표지!비</definedName>
    <definedName name="비" localSheetId="1">'표지(심사전)'!비</definedName>
    <definedName name="비">[0]!비</definedName>
    <definedName name="비과세자재대0">#REF!</definedName>
    <definedName name="비교">255</definedName>
    <definedName name="비교표1">255</definedName>
    <definedName name="비목별금액" hidden="1">{#N/A,#N/A,FALSE,"단가표지"}</definedName>
    <definedName name="비목별금액1" hidden="1">{#N/A,#N/A,FALSE,"조골재"}</definedName>
    <definedName name="비인" localSheetId="2">[0]!MATRO</definedName>
    <definedName name="비인">[0]!MATRO</definedName>
    <definedName name="비트">[150]자재단가_사급!$O$53</definedName>
    <definedName name="빌딩통합관리" localSheetId="2">[0]!BlankMacro1</definedName>
    <definedName name="빌딩통합관리">[0]!BlankMacro1</definedName>
    <definedName name="빌딩통합관리3" localSheetId="2">[0]!BlankMacro1</definedName>
    <definedName name="빌딩통합관리3">[0]!BlankMacro1</definedName>
    <definedName name="빔제작단가개정표준도적용" hidden="1">{"'자리배치도'!$AG$1:$CI$28"}</definedName>
    <definedName name="빵" hidden="1">{#N/A,#N/A,FALSE,"기안지";#N/A,#N/A,FALSE,"통신지"}</definedName>
    <definedName name="빼기" localSheetId="2">[91]!빼기</definedName>
    <definedName name="빼기">[91]!빼기</definedName>
    <definedName name="뿅" hidden="1">{#N/A,#N/A,FALSE,"구조1"}</definedName>
    <definedName name="쁑" hidden="1">{#N/A,#N/A,FALSE,"배수1"}</definedName>
    <definedName name="ㅄ"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ㅄ"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ㅄ"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ㅄ"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ㅅ" hidden="1">{#N/A,#N/A,TRUE,"토적및재료집계";#N/A,#N/A,TRUE,"토적및재료집계";#N/A,#N/A,TRUE,"단위량"}</definedName>
    <definedName name="ㅅㄱ" hidden="1">{#N/A,#N/A,FALSE,"부대2"}</definedName>
    <definedName name="ㅅㄱㄱ" hidden="1">{#N/A,#N/A,FALSE,"현장 NCR 분석";#N/A,#N/A,FALSE,"현장품질감사";#N/A,#N/A,FALSE,"현장품질감사"}</definedName>
    <definedName name="ㅅㄱㄷㅅㄱㄷ" hidden="1">{#N/A,#N/A,FALSE,"구조2"}</definedName>
    <definedName name="ㅅㄱㄷㅅㄷㄱ" hidden="1">{#N/A,#N/A,FALSE,"단가표지"}</definedName>
    <definedName name="ㅅㄱㄷㅅㄷㄳ" hidden="1">{#N/A,#N/A,FALSE,"골재소요량";#N/A,#N/A,FALSE,"골재소요량"}</definedName>
    <definedName name="ㅅㄱㄷ쇼" hidden="1">[36]Sheet13!$N$272:$N$341</definedName>
    <definedName name="ㅅㄱ됴ㅛ" hidden="1">[36]Sheet13!$N$202:$N$271</definedName>
    <definedName name="ㅅㄱㄹ" hidden="1">{#N/A,#N/A,TRUE,"총괄"}</definedName>
    <definedName name="ㅅㄱㅈ" localSheetId="2" hidden="1">#REF!</definedName>
    <definedName name="ㅅㄱㅈ" hidden="1">#REF!</definedName>
    <definedName name="ㅅㄷㄱ" hidden="1">{#N/A,#N/A,FALSE,"현장 NCR 분석";#N/A,#N/A,FALSE,"현장품질감사";#N/A,#N/A,FALSE,"현장품질감사"}</definedName>
    <definedName name="ㅅㅅ">[0]!ㅅㅅ</definedName>
    <definedName name="ㅅㅅㅅ" localSheetId="0" hidden="1">{#N/A,#N/A,FALSE,"조골재"}</definedName>
    <definedName name="ㅅㅅㅅ" localSheetId="3" hidden="1">{#N/A,#N/A,FALSE,"조골재"}</definedName>
    <definedName name="ㅅㅅㅅ" localSheetId="1" hidden="1">{#N/A,#N/A,FALSE,"조골재"}</definedName>
    <definedName name="ㅅㅅㅅ" hidden="1">{#N/A,#N/A,FALSE,"조골재"}</definedName>
    <definedName name="ㅅㅅㅅㅅㅅㅅㅅㅅㅅㅅ" hidden="1">{"'Sheet1'!$A$4","'Sheet1'!$A$9:$G$28"}</definedName>
    <definedName name="ㅅㅎ"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ㅅㅎ1"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ㅅㅎㄱㄷㅅㄷㄱ" hidden="1">{#N/A,#N/A,FALSE,"표지목차"}</definedName>
    <definedName name="사" localSheetId="2" hidden="1">#REF!</definedName>
    <definedName name="사" hidden="1">#REF!</definedName>
    <definedName name="사0" localSheetId="0" hidden="1">{#N/A,#N/A,FALSE,"구조2"}</definedName>
    <definedName name="사0" localSheetId="3" hidden="1">{#N/A,#N/A,FALSE,"구조2"}</definedName>
    <definedName name="사0" localSheetId="1" hidden="1">{#N/A,#N/A,FALSE,"구조2"}</definedName>
    <definedName name="사0" hidden="1">{#N/A,#N/A,FALSE,"구조2"}</definedName>
    <definedName name="사급">[152]요율!$F$5</definedName>
    <definedName name="사급자재대조달단가0">#REF!</definedName>
    <definedName name="사급조달수수료0">#REF!</definedName>
    <definedName name="사람이다." hidden="1">{"'220승압(공문첨부)'!$A$3:$E$123"}</definedName>
    <definedName name="사석">{"'산출근거'!$B$4:$D$8"}</definedName>
    <definedName name="사석채움면적산출" localSheetId="0" hidden="1">{#N/A,#N/A,FALSE,"2~8번"}</definedName>
    <definedName name="사석채움면적산출" localSheetId="3" hidden="1">{#N/A,#N/A,FALSE,"2~8번"}</definedName>
    <definedName name="사석채움면적산출" localSheetId="1" hidden="1">{#N/A,#N/A,FALSE,"2~8번"}</definedName>
    <definedName name="사석채움면적산출" hidden="1">{#N/A,#N/A,FALSE,"2~8번"}</definedName>
    <definedName name="사육칠">21700</definedName>
    <definedName name="사인원가" localSheetId="2" hidden="1">'[235]#REF'!#REF!</definedName>
    <definedName name="사인원가" hidden="1">'[235]#REF'!#REF!</definedName>
    <definedName name="사하중">'[20]1. 설계조건 2.단면가정 3. 하중계산'!$I$69</definedName>
    <definedName name="사하중도">'[20]DATA 입력란'!$D$31</definedName>
    <definedName name="사하중콘">'[20]DATA 입력란'!$D$26</definedName>
    <definedName name="삭제" localSheetId="2">#REF!,#REF!</definedName>
    <definedName name="삭제">#REF!,#REF!</definedName>
    <definedName name="산" localSheetId="0" hidden="1">{"'제10장(표)'!$A$5:$L$10"}</definedName>
    <definedName name="산" localSheetId="3" hidden="1">{"'제10장(표)'!$A$5:$L$10"}</definedName>
    <definedName name="산" localSheetId="1" hidden="1">{"'제10장(표)'!$A$5:$L$10"}</definedName>
    <definedName name="산" hidden="1">{"'제10장(표)'!$A$5:$L$10"}</definedName>
    <definedName name="산근표지" localSheetId="0" hidden="1">{"'제10장(표)'!$A$5:$L$10"}</definedName>
    <definedName name="산근표지" localSheetId="3" hidden="1">{"'제10장(표)'!$A$5:$L$10"}</definedName>
    <definedName name="산근표지" localSheetId="1" hidden="1">{"'제10장(표)'!$A$5:$L$10"}</definedName>
    <definedName name="산근표지" hidden="1">{"'제10장(표)'!$A$5:$L$10"}</definedName>
    <definedName name="산물수집" hidden="1">#REF!</definedName>
    <definedName name="산을">'[236]Y-WORK'!$I$443:$I$907,'[236]Y-WORK'!$I$917:$I$945</definedName>
    <definedName name="산재보험료율">[140]요율!$F$8</definedName>
    <definedName name="산재보험률">[141]요율!$F$8</definedName>
    <definedName name="산출1" hidden="1">{#N/A,#N/A,FALSE,"전열산출서"}</definedName>
    <definedName name="산출근" localSheetId="0" hidden="1">{"'제10장(표)'!$A$5:$L$10"}</definedName>
    <definedName name="산출근" localSheetId="3" hidden="1">{"'제10장(표)'!$A$5:$L$10"}</definedName>
    <definedName name="산출근" localSheetId="1" hidden="1">{"'제10장(표)'!$A$5:$L$10"}</definedName>
    <definedName name="산출근" hidden="1">{"'제10장(표)'!$A$5:$L$10"}</definedName>
    <definedName name="산출근거07" hidden="1">{#N/A,#N/A,TRUE,"총괄"}</definedName>
    <definedName name="산출근거44" localSheetId="0" hidden="1">{"'제10장(표)'!$A$5:$L$10"}</definedName>
    <definedName name="산출근거44" localSheetId="3" hidden="1">{"'제10장(표)'!$A$5:$L$10"}</definedName>
    <definedName name="산출근거44" localSheetId="1" hidden="1">{"'제10장(표)'!$A$5:$L$10"}</definedName>
    <definedName name="산출근거44" hidden="1">{"'제10장(표)'!$A$5:$L$10"}</definedName>
    <definedName name="산출사인" hidden="1">{"'용역비'!$A$4:$C$8"}</definedName>
    <definedName name="산출서">[0]!산출서</definedName>
    <definedName name="상" localSheetId="0" hidden="1">{"'제10장(표)'!$A$5:$L$10"}</definedName>
    <definedName name="상" localSheetId="3" hidden="1">{"'제10장(표)'!$A$5:$L$10"}</definedName>
    <definedName name="상" localSheetId="1" hidden="1">{"'제10장(표)'!$A$5:$L$10"}</definedName>
    <definedName name="상" hidden="1">{"'제10장(표)'!$A$5:$L$10"}</definedName>
    <definedName name="상각비">[237]도면출력!$E$15</definedName>
    <definedName name="상면고">8</definedName>
    <definedName name="상상상">[142]단재적표!$B$275:$AY$309</definedName>
    <definedName name="상수리재적">[143]상수리!$B$2:$AW$32</definedName>
    <definedName name="상어">{"Book1","물양장설계서991221.xls"}</definedName>
    <definedName name="상정안정안하" hidden="1">{#N/A,#N/A,FALSE,"기안지";#N/A,#N/A,FALSE,"통신지"}</definedName>
    <definedName name="상주" hidden="1">{#N/A,#N/A,FALSE,"지침";#N/A,#N/A,FALSE,"환경분석";#N/A,#N/A,FALSE,"Sheet16"}</definedName>
    <definedName name="상주감리" hidden="1">{#N/A,#N/A,FALSE,"지침";#N/A,#N/A,FALSE,"환경분석";#N/A,#N/A,FALSE,"Sheet16"}</definedName>
    <definedName name="상품목록">[238]Sheet2!$A$1:$C$8</definedName>
    <definedName name="새로운">[0]!새로운</definedName>
    <definedName name="새이">[189]TOTAL3!$Q$7</definedName>
    <definedName name="샘플러">[155]기초단가!$B$31</definedName>
    <definedName name="샤" localSheetId="0">심사결과!샤</definedName>
    <definedName name="샤" localSheetId="3">표지!샤</definedName>
    <definedName name="샤" localSheetId="1">'표지(심사전)'!샤</definedName>
    <definedName name="샤">[0]!샤</definedName>
    <definedName name="석" hidden="1">{#N/A,#N/A,FALSE,"지침";#N/A,#N/A,FALSE,"환경분석";#N/A,#N/A,FALSE,"Sheet16"}</definedName>
    <definedName name="석축쌓기" hidden="1">{"'산출근거'!$B$4:$D$8"}</definedName>
    <definedName name="석항" hidden="1">{#N/A,#N/A,FALSE,"명세표"}</definedName>
    <definedName name="선로구분">OFFSET([90]입력!$V$2,0,0,COUNTA([90]입력!$V$1:$V$65536),1)</definedName>
    <definedName name="선택층두께">0.2</definedName>
    <definedName name="선택층포설다짐">[184]단가!$E$80</definedName>
    <definedName name="설" hidden="1">{#N/A,#N/A,FALSE,"조골재"}</definedName>
    <definedName name="설12" hidden="1">{#N/A,#N/A,FALSE,"단가표지"}</definedName>
    <definedName name="설계기준"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설계단면력요약.SAP90Work" localSheetId="2">[41]!설계단면력요약.SAP90Work</definedName>
    <definedName name="설계단면력요약.SAP90Work">[41]!설계단면력요약.SAP90Work</definedName>
    <definedName name="설계단면요약1.sap90work">[0]!설계단면요약1.sap90work</definedName>
    <definedName name="설계변경2" localSheetId="2">CHOOSE(#REF!,[0]!공무1과,[0]!공무2과)</definedName>
    <definedName name="설계변경2">CHOOSE(#REF!,[0]!공무1과,[0]!공무2과)</definedName>
    <definedName name="설계설명">{"Book1","수시.XLS"}</definedName>
    <definedName name="설계설명서2" hidden="1">{#N/A,#N/A,FALSE,"전력간선"}</definedName>
    <definedName name="설계설명서3" hidden="1">{#N/A,#N/A,FALSE,"전력간선"}</definedName>
    <definedName name="설계설명서4" hidden="1">{#N/A,#N/A,FALSE,"전력간선"}</definedName>
    <definedName name="설명">[0]!설명</definedName>
    <definedName name="설명판집계">[0]!설명판집계</definedName>
    <definedName name="설비" hidden="1">{#N/A,#N/A,TRUE,"960318-1";#N/A,#N/A,TRUE,"960318-2";#N/A,#N/A,TRUE,"960318-3"}</definedName>
    <definedName name="설비1" hidden="1">{#N/A,#N/A,TRUE,"960318-1";#N/A,#N/A,TRUE,"960318-2";#N/A,#N/A,TRUE,"960318-3"}</definedName>
    <definedName name="설비원가집계표" localSheetId="2" hidden="1">#REF!</definedName>
    <definedName name="설비원가집계표" hidden="1">#REF!</definedName>
    <definedName name="설설계">[239]Sheet1!$1:$1048576</definedName>
    <definedName name="설치현황">{"Book1","부대-(표지판,데리,가드).xls","부대-(낙,차,중분대).xls"}</definedName>
    <definedName name="성도" hidden="1">{#N/A,#N/A,TRUE,"960318-1";#N/A,#N/A,TRUE,"960318-2";#N/A,#N/A,TRUE,"960318-3"}</definedName>
    <definedName name="성순">[240]차수보수량산출!$T$73</definedName>
    <definedName name="성태" hidden="1">{#N/A,#N/A,FALSE,"전력간선"}</definedName>
    <definedName name="성토과재" hidden="1">{#N/A,#N/A,FALSE,"조골재"}</definedName>
    <definedName name="세륜" localSheetId="0" hidden="1">#REF!</definedName>
    <definedName name="세륜" localSheetId="2" hidden="1">#REF!</definedName>
    <definedName name="세륜" hidden="1">#REF!</definedName>
    <definedName name="세륜2" localSheetId="0" hidden="1">#REF!</definedName>
    <definedName name="세륜2" localSheetId="2" hidden="1">#REF!</definedName>
    <definedName name="세륜2" hidden="1">#REF!</definedName>
    <definedName name="세전익익" hidden="1">{#N/A,#N/A,FALSE,"지침";#N/A,#N/A,FALSE,"환경분석";#N/A,#N/A,FALSE,"Sheet16"}</definedName>
    <definedName name="셔" localSheetId="0">심사결과!셔</definedName>
    <definedName name="셔" localSheetId="3">표지!셔</definedName>
    <definedName name="셔" localSheetId="1">'표지(심사전)'!셔</definedName>
    <definedName name="셔">[0]!셔</definedName>
    <definedName name="셔ㅛ" hidden="1">{#N/A,#N/A,FALSE,"운반시간"}</definedName>
    <definedName name="셩" hidden="1">{#N/A,#N/A,FALSE,"구조1"}</definedName>
    <definedName name="소" localSheetId="0">심사결과!소</definedName>
    <definedName name="소" localSheetId="3">표지!소</definedName>
    <definedName name="소" localSheetId="1">'표지(심사전)'!소</definedName>
    <definedName name="소">[0]!소</definedName>
    <definedName name="소고면적" localSheetId="2">SUM(#REF!)</definedName>
    <definedName name="소고면적">SUM(#REF!)</definedName>
    <definedName name="소방" hidden="1">{"SJ - 기본 보기",#N/A,FALSE,"공사별 외주견적"}</definedName>
    <definedName name="소소소소">[142]단재적표!$B$203:$AY$237</definedName>
    <definedName name="소켓무게">[227]DATE!$G$24:$G$79</definedName>
    <definedName name="소형B손료">'[164]기계경비(시간당)'!$H$240</definedName>
    <definedName name="소화갑지" hidden="1">{#N/A,#N/A,FALSE,"CCTV"}</definedName>
    <definedName name="소ㅑ104" localSheetId="2" hidden="1">[241]FAB별!#REF!</definedName>
    <definedName name="소ㅑ104" hidden="1">[241]FAB별!#REF!</definedName>
    <definedName name="속표지" hidden="1">{"'용역비'!$A$4:$C$8"}</definedName>
    <definedName name="손상종류">[242]손상종류!$A$1:$F$73</definedName>
    <definedName name="손영주" hidden="1">{#N/A,#N/A,FALSE,"조골재"}</definedName>
    <definedName name="손익변경" hidden="1">{#N/A,#N/A,FALSE,"지침";#N/A,#N/A,FALSE,"환경분석";#N/A,#N/A,FALSE,"Sheet16"}</definedName>
    <definedName name="손익추정목표" hidden="1">{#N/A,#N/A,FALSE,"전력간선"}</definedName>
    <definedName name="송도" localSheetId="2">[0]!NNF</definedName>
    <definedName name="송도">[0]!NNF</definedName>
    <definedName name="송변전공종단가"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쇼" hidden="1">{#N/A,#N/A,FALSE,"단가표지"}</definedName>
    <definedName name="쇼ㅕ" localSheetId="2">#REF!,#REF!,#REF!</definedName>
    <definedName name="쇼ㅕ">#REF!,#REF!,#REF!</definedName>
    <definedName name="쇽" hidden="1">{#N/A,#N/A,FALSE,"구조1"}</definedName>
    <definedName name="숏" hidden="1">[36]Sheet13!$N$64:$N$131</definedName>
    <definedName name="수2" hidden="1">{#N/A,#N/A,TRUE,"토적및재료집계";#N/A,#N/A,TRUE,"토적및재료집계";#N/A,#N/A,TRUE,"단위량"}</definedName>
    <definedName name="수3" hidden="1">{#N/A,#N/A,TRUE,"토적및재료집계";#N/A,#N/A,TRUE,"토적및재료집계";#N/A,#N/A,TRUE,"단위량"}</definedName>
    <definedName name="수금매크로4" localSheetId="2">[243]!수금매크로4</definedName>
    <definedName name="수금매크로4">[243]!수금매크로4</definedName>
    <definedName name="수량산출">[223]집계표!$A$1:$M$2</definedName>
    <definedName name="수량산출1">{"'산출근거'!$B$4:$D$8"}</definedName>
    <definedName name="수량산출2">{"'산출근거'!$B$4:$D$8"}</definedName>
    <definedName name="수량산출내역" hidden="1">{#N/A,#N/A,FALSE,"포장단가"}</definedName>
    <definedName name="수량산출서" localSheetId="2" hidden="1">#REF!</definedName>
    <definedName name="수량산출서" hidden="1">#REF!</definedName>
    <definedName name="수량산출세부3" hidden="1">{#N/A,#N/A,FALSE,"단가표지"}</definedName>
    <definedName name="수량산출조서">{"Book1","호안(별표&amp;부표).xls","box(최근).xls"}</definedName>
    <definedName name="수량집계" hidden="1">{#N/A,#N/A,FALSE,"포장단가"}</definedName>
    <definedName name="수량집계표" localSheetId="2">[0]!BlankMacro1</definedName>
    <definedName name="수량집계표">[0]!BlankMacro1</definedName>
    <definedName name="수량폐">{"'산출근거'!$B$4:$D$8"}</definedName>
    <definedName name="수로암거깨기"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수로암거깨기"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수로암거깨기"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수로암거깨기"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수영" localSheetId="2">[0]!ㅁㄴㄹㅇㄹ</definedName>
    <definedName name="수영">[0]!ㅁㄴㄹㅇㄹ</definedName>
    <definedName name="수영1">[157]단가!$D$4:$D$129</definedName>
    <definedName name="수자재단위당">[244]수자재단위당!$A$4:$M$38</definedName>
    <definedName name="수전">OFFSET([90]입력!$I$2,0,0,COUNTA([90]입력!$I$1:$I$65536),1)</definedName>
    <definedName name="수정일위대가">[245]수정일위대가!$A$1:$IV$65536</definedName>
    <definedName name="수종범위" localSheetId="2">SUBSTITUTE(#REF!,"지급","")</definedName>
    <definedName name="수종범위">SUBSTITUTE(#REF!,"지급","")</definedName>
    <definedName name="수종수종">[142]단재적표!$B$1:$C$311</definedName>
    <definedName name="수준측량연장" localSheetId="0" hidden="1">{"'제10장(표)'!$A$5:$L$10"}</definedName>
    <definedName name="수준측량연장" localSheetId="3" hidden="1">{"'제10장(표)'!$A$5:$L$10"}</definedName>
    <definedName name="수준측량연장" localSheetId="1" hidden="1">{"'제10장(표)'!$A$5:$L$10"}</definedName>
    <definedName name="수준측량연장" hidden="1">{"'제10장(표)'!$A$5:$L$10"}</definedName>
    <definedName name="수진" localSheetId="2">[0]!NNF</definedName>
    <definedName name="수진">[0]!NNF</definedName>
    <definedName name="순공">[231]입찰!$G$9</definedName>
    <definedName name="순공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[246]예산서!$6:$591</definedName>
    <definedName name="순공사비집"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순공사비합계">[247]사업비!$G$71</definedName>
    <definedName name="순위결정" localSheetId="0" hidden="1">{"'제10장(표)'!$A$5:$L$10"}</definedName>
    <definedName name="순위결정" localSheetId="3" hidden="1">{"'제10장(표)'!$A$5:$L$10"}</definedName>
    <definedName name="순위결정" localSheetId="1" hidden="1">{"'제10장(표)'!$A$5:$L$10"}</definedName>
    <definedName name="순위결정" hidden="1">{"'제10장(표)'!$A$5:$L$10"}</definedName>
    <definedName name="숨기기" localSheetId="2">[91]!숨기기</definedName>
    <definedName name="숨기기">[91]!숨기기</definedName>
    <definedName name="숨기지않기" localSheetId="2">[91]!숨기지않기</definedName>
    <definedName name="숨기지않기">[91]!숨기지않기</definedName>
    <definedName name="숫자">OFFSET([90]입력!$AM$2,0,0,COUNTA([90]입력!$AM$1:$AM$65536),1)</definedName>
    <definedName name="슈">[155]기초단가!$B$30</definedName>
    <definedName name="슈가" localSheetId="2">CHOOSE(#REF!,[0]!공무1과,[0]!공무2과)</definedName>
    <definedName name="슈가">CHOOSE(#REF!,[0]!공무1과,[0]!공무2과)</definedName>
    <definedName name="스" localSheetId="0">심사결과!스</definedName>
    <definedName name="스" localSheetId="3">표지!스</definedName>
    <definedName name="스" localSheetId="1">'표지(심사전)'!스</definedName>
    <definedName name="스">[0]!스</definedName>
    <definedName name="스티로폴">[31]마산방향!$AS$433</definedName>
    <definedName name="슬래브">'[248]#REF'!$I$107</definedName>
    <definedName name="슬립" localSheetId="2">CHOOSE(#REF!,[0]!공무1과,[0]!공무2과)</definedName>
    <definedName name="슬립">CHOOSE(#REF!,[0]!공무1과,[0]!공무2과)</definedName>
    <definedName name="승" hidden="1">{#N/A,#N/A,FALSE,"지침";#N/A,#N/A,FALSE,"환경분석";#N/A,#N/A,FALSE,"Sheet16"}</definedName>
    <definedName name="승용교" localSheetId="0" hidden="1">{#N/A,#N/A,FALSE,"2~8번"}</definedName>
    <definedName name="승용교" localSheetId="3" hidden="1">{#N/A,#N/A,FALSE,"2~8번"}</definedName>
    <definedName name="승용교" localSheetId="1" hidden="1">{#N/A,#N/A,FALSE,"2~8번"}</definedName>
    <definedName name="승용교" hidden="1">{#N/A,#N/A,FALSE,"2~8번"}</definedName>
    <definedName name="승용교1" hidden="1">{#N/A,#N/A,FALSE,"2~8번"}</definedName>
    <definedName name="승호" localSheetId="2">[0]!MMK</definedName>
    <definedName name="승호">[0]!MMK</definedName>
    <definedName name="시">[249]집계표!$A$1:$M$2</definedName>
    <definedName name="시공">[250]노임!$I$1</definedName>
    <definedName name="시공이음H">[211]단위수량!$G$10</definedName>
    <definedName name="시멘트운반" hidden="1">{#N/A,#N/A,FALSE,"포장단가"}</definedName>
    <definedName name="시발" hidden="1">{"'Sheet1'!$A$4","'Sheet1'!$A$9:$G$28"}</definedName>
    <definedName name="시설물토공" hidden="1">{#N/A,#N/A,FALSE,"2~8번"}</definedName>
    <definedName name="시설일위금액">[180]시설일위!$G$1:$M$65536</definedName>
    <definedName name="시운">[251]집계표!$A$1:$M$2</definedName>
    <definedName name="시트" hidden="1">{#N/A,#N/A,FALSE,"혼합골재"}</definedName>
    <definedName name="시트1" hidden="1">{#N/A,#N/A,FALSE,"2~8번"}</definedName>
    <definedName name="시트2" hidden="1">{#N/A,#N/A,FALSE,"골재소요량";#N/A,#N/A,FALSE,"골재소요량"}</definedName>
    <definedName name="시트4" hidden="1">{#N/A,#N/A,FALSE,"조골재"}</definedName>
    <definedName name="시트5" hidden="1">{#N/A,#N/A,FALSE,"단가표지"}</definedName>
    <definedName name="시행청">[162]설계산출표지!$B$21</definedName>
    <definedName name="시험사3급">[252]기초단가!$B$26</definedName>
    <definedName name="신갈재적">[143]신갈!$B$2:$AW$32</definedName>
    <definedName name="신구접착제도포" hidden="1">{#N/A,#N/A,TRUE,"960318-1";#N/A,#N/A,TRUE,"960318-2";#N/A,#N/A,TRUE,"960318-3"}</definedName>
    <definedName name="신규포장" hidden="1">{#N/A,#N/A,FALSE,"포장단가"}</definedName>
    <definedName name="신기교P3본체집계" localSheetId="0" hidden="1">{#N/A,#N/A,FALSE,"배수1"}</definedName>
    <definedName name="신기교P3본체집계" localSheetId="3" hidden="1">{#N/A,#N/A,FALSE,"배수1"}</definedName>
    <definedName name="신기교P3본체집계" localSheetId="1" hidden="1">{#N/A,#N/A,FALSE,"배수1"}</definedName>
    <definedName name="신기교P3본체집계" hidden="1">{#N/A,#N/A,FALSE,"배수1"}</definedName>
    <definedName name="신설">OFFSET([90]입력!$W$2,0,0,COUNTA([90]입력!$W$1:$W$65536),1)</definedName>
    <definedName name="신신신">[142]단재적표!$B$311:$AY$345</definedName>
    <definedName name="신안1" localSheetId="2">'[253]5.정산서'!$4:$5,'[253]5.정산서'!#REF!</definedName>
    <definedName name="신안1">'[253]5.정산서'!$4:$5,'[253]5.정산서'!#REF!</definedName>
    <definedName name="신철폐복">[254]新철폐복!$B$16:$M$47,[254]新철폐복!$P$16:$Q$47,[254]新철폐복!$X$16:$Y$47</definedName>
    <definedName name="신철폐복2">[255]新철폐복2!$B$16:$M$47,[255]新철폐복2!$P$16:$Q$47,[255]新철폐복2!$X$16:$Y$47</definedName>
    <definedName name="신철폐복3">[255]新철폐복3!$B$16:$M$47,[255]新철폐복3!$P$16:$Q$47,[255]新철폐복3!$X$16:$Y$47</definedName>
    <definedName name="신청서출력">[0]!신청서출력</definedName>
    <definedName name="신품" localSheetId="2" hidden="1">#REF!</definedName>
    <definedName name="신품" hidden="1">#REF!</definedName>
    <definedName name="신호기" localSheetId="0">심사결과!신호기</definedName>
    <definedName name="신호기" localSheetId="3">표지!신호기</definedName>
    <definedName name="신호기" localSheetId="1">'표지(심사전)'!신호기</definedName>
    <definedName name="신호기">[0]!신호기</definedName>
    <definedName name="신호기용공배관" localSheetId="2">[171]!돌아가기</definedName>
    <definedName name="신호기용공배관">[171]!돌아가기</definedName>
    <definedName name="신화" hidden="1">{#N/A,#N/A,TRUE,"960318-1";#N/A,#N/A,TRUE,"960318-2";#N/A,#N/A,TRUE,"960318-3"}</definedName>
    <definedName name="실적공사비총괄표">[152]요율!$F$5</definedName>
    <definedName name="실행2" localSheetId="2" hidden="1">#REF!</definedName>
    <definedName name="실행2" hidden="1">#REF!</definedName>
    <definedName name="실행공사비추정대비표" localSheetId="2">[91]!실행공사비추정대비표</definedName>
    <definedName name="실행공사비추정대비표">[91]!실행공사비추정대비표</definedName>
    <definedName name="실행예산서" hidden="1">{#N/A,#N/A,FALSE,"현장 NCR 분석";#N/A,#N/A,FALSE,"현장품질감사";#N/A,#N/A,FALSE,"현장품질감사"}</definedName>
    <definedName name="심도">[100]값!$N$3:$S$17</definedName>
    <definedName name="심도구분">[100]값!$N$2:$S$2</definedName>
    <definedName name="심선">OFFSET([90]입력!$Z$2,0,0,COUNTA([90]입력!$Z$1:$Z$65536),1)</definedName>
    <definedName name="ㅆ"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ㅇ" localSheetId="0" hidden="1">{#N/A,#N/A,FALSE,"운반시간"}</definedName>
    <definedName name="ㅇ" localSheetId="3" hidden="1">{#N/A,#N/A,FALSE,"운반시간"}</definedName>
    <definedName name="ㅇ" localSheetId="1" hidden="1">{#N/A,#N/A,FALSE,"운반시간"}</definedName>
    <definedName name="ㅇ" hidden="1">{#N/A,#N/A,FALSE,"운반시간"}</definedName>
    <definedName name="ㅇ33">[0]!ㅇ33</definedName>
    <definedName name="ㅇ333" hidden="1">{#N/A,#N/A,FALSE,"골재소요량";#N/A,#N/A,FALSE,"골재소요량"}</definedName>
    <definedName name="ㅇ55" localSheetId="2">CHOOSE(#REF!,[0]!공무1과,[0]!공무2과)</definedName>
    <definedName name="ㅇ55">CHOOSE(#REF!,[0]!공무1과,[0]!공무2과)</definedName>
    <definedName name="ㅇㄱ셔ㅓㅀ" localSheetId="2" hidden="1">#REF!</definedName>
    <definedName name="ㅇㄱ셔ㅓㅀ" hidden="1">#REF!</definedName>
    <definedName name="ㅇㄴㄴㄴㄴㄴㄴㄴㄴㄴ" hidden="1">{#N/A,#N/A,FALSE,"혼합골재"}</definedName>
    <definedName name="ㅇㄴㄹㅇㄴ" hidden="1">[36]Sheet13!$S$48:$AV$48</definedName>
    <definedName name="ㅇㄴㄹㅇㄴㄹㅇㄴ">{"Book1","호안(별표&amp;부표).xls","box(최근).xls"}</definedName>
    <definedName name="ㅇㄴㄻㅇㄹㄴㅁ" localSheetId="2" hidden="1">#REF!</definedName>
    <definedName name="ㅇㄴㄻㅇㄹㄴㅁ" hidden="1">#REF!</definedName>
    <definedName name="ㅇㄴㅁ">[100]DATE!$I$24:$I$85</definedName>
    <definedName name="ㅇㄴㅇㄴ" hidden="1">{#N/A,#N/A,FALSE,"포장2"}</definedName>
    <definedName name="ㅇㄴㅇㄹ" hidden="1">[36]Sheet13!$O$64:$O$131</definedName>
    <definedName name="ㅇㄴㅇㄹㄴㅁ" hidden="1">[36]Sheet13!$N$202:$N$271</definedName>
    <definedName name="ㅇㄴㅇㅇ" hidden="1">[36]Sheet13!$N$272:$N$341</definedName>
    <definedName name="ㅇㄴㅊ" hidden="1">[36]Sheet14!$M$61:$M$130</definedName>
    <definedName name="ㅇㄴㅍ" localSheetId="2">[0]!ㅁㄴㄹㅇㄹ</definedName>
    <definedName name="ㅇㄴㅍ">[0]!ㅁㄴㄹㅇㄹ</definedName>
    <definedName name="ㅇㄶ" hidden="1">{#N/A,#N/A,FALSE,"표지"}</definedName>
    <definedName name="ㅇㄷㄴㄶㅎ" hidden="1">{#N/A,#N/A,FALSE,"골재소요량";#N/A,#N/A,FALSE,"골재소요량"}</definedName>
    <definedName name="ㅇㄷㄷㅅ" hidden="1">{#N/A,#N/A,TRUE,"총괄"}</definedName>
    <definedName name="ㅇㄹㄴ" localSheetId="2">CHOOSE(#REF!,[0]!공무1과,[0]!공무2과)</definedName>
    <definedName name="ㅇㄹㄴ">CHOOSE(#REF!,[0]!공무1과,[0]!공무2과)</definedName>
    <definedName name="ㅇㄹㄴ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ㄹㄴㄹ" hidden="1">[36]Sheet13!$O$131:$O$201</definedName>
    <definedName name="ㅇㄹㄴㅀㄹㅇㅎㄹㅇㅎ" hidden="1">{#N/A,#N/A,FALSE,"2~8번"}</definedName>
    <definedName name="ㅇㄹㄴㅁ" localSheetId="0" hidden="1">{#N/A,#N/A,FALSE,"포장2"}</definedName>
    <definedName name="ㅇㄹㄴㅁ" localSheetId="3" hidden="1">{#N/A,#N/A,FALSE,"포장2"}</definedName>
    <definedName name="ㅇㄹㄴㅁ" localSheetId="1" hidden="1">{#N/A,#N/A,FALSE,"포장2"}</definedName>
    <definedName name="ㅇㄹㄴㅁ" hidden="1">{#N/A,#N/A,FALSE,"포장2"}</definedName>
    <definedName name="ㅇㄹㄴㅁㅇㄹ" hidden="1">[36]Sheet13!$O$202:$O$271</definedName>
    <definedName name="ㅇㄹㄶ">{"'Sheet1'!$A$4","'Sheet1'!$A$9:$G$28"}</definedName>
    <definedName name="ㅇㄹㄶㄴㅁ" hidden="1">'[256]N賃率-職'!$I$5:$I$30</definedName>
    <definedName name="ㅇㄹㄶㄴㅇㅎ" hidden="1">{#N/A,#N/A,FALSE,"표지목차"}</definedName>
    <definedName name="ㅇㄹㄹ" localSheetId="0" hidden="1">#REF!</definedName>
    <definedName name="ㅇㄹㄹ" localSheetId="2" hidden="1">#REF!</definedName>
    <definedName name="ㅇㄹㄹ" hidden="1">#REF!</definedName>
    <definedName name="ㅇㄹㄹㄴㅇㄹㅇㄹㄴㅇ" localSheetId="2" hidden="1">[257]조명시설!#REF!</definedName>
    <definedName name="ㅇㄹㄹㄴㅇㄹㅇㄹㄴㅇ" hidden="1">[257]조명시설!#REF!</definedName>
    <definedName name="ㅇㄹㄹㅇ" hidden="1">{#N/A,#N/A,FALSE,"2~8번"}</definedName>
    <definedName name="ㅇㄹㅇㄴㄹㄴㄹㄴㅇㄹㅈㄷㄹ">{"Book1","호안(별표&amp;부표).xls","box(최근).xls"}</definedName>
    <definedName name="ㅇㄹㅇㄴ러ㅣㅏㄹ">{"Book1","호안(별표&amp;부표).xls","box(최근).xls"}</definedName>
    <definedName name="ㅇㄹㅇㄹ" localSheetId="2" hidden="1">#REF!</definedName>
    <definedName name="ㅇㄹㅇㄹ" hidden="1">#REF!</definedName>
    <definedName name="ㅇㄹㅇㄹㄴㅇㄹ">{"Book1","호안(별표&amp;부표).xls","box(최근).xls"}</definedName>
    <definedName name="ㅇㄹㅇㅁㄴㄹㅇ" hidden="1">[36]Sheet13!$N$131:$N$201</definedName>
    <definedName name="ㅇㄹ이" hidden="1">{"'산출근거'!$B$4:$D$8"}</definedName>
    <definedName name="ㅇ라ㅓㅏ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란어">{"Book1","호안(별표&amp;부표).xls","box(최근).xls"}</definedName>
    <definedName name="ㅇ롤옹롤ㅇ" hidden="1">{#N/A,#N/A,FALSE,"운반시간"}</definedName>
    <definedName name="ㅇ르">[0]!ㅇ르</definedName>
    <definedName name="ㅇㄻ">[0]!ㅇㄻ</definedName>
    <definedName name="ㅇㄻㄴㄻ" hidden="1">{#N/A,#N/A,FALSE,"기안지";#N/A,#N/A,FALSE,"통신지"}</definedName>
    <definedName name="ㅇㄻㅇㄹㄷㄱㅁㄷㄱ" localSheetId="0" hidden="1">{#N/A,#N/A,FALSE,"토공2"}</definedName>
    <definedName name="ㅇㄻㅇㄹㄷㄱㅁㄷㄱ" localSheetId="3" hidden="1">{#N/A,#N/A,FALSE,"토공2"}</definedName>
    <definedName name="ㅇㄻㅇㄹㄷㄱㅁㄷㄱ" localSheetId="1" hidden="1">{#N/A,#N/A,FALSE,"토공2"}</definedName>
    <definedName name="ㅇㄻㅇㄹㄷㄱㅁㄷㄱ" hidden="1">{#N/A,#N/A,FALSE,"토공2"}</definedName>
    <definedName name="ㅇㄻㅇㄻ" localSheetId="0" hidden="1">{#N/A,#N/A,FALSE,"표지목차"}</definedName>
    <definedName name="ㅇㄻㅇㄻ" localSheetId="3" hidden="1">{#N/A,#N/A,FALSE,"표지목차"}</definedName>
    <definedName name="ㅇㄻㅇㄻ" localSheetId="1" hidden="1">{#N/A,#N/A,FALSE,"표지목차"}</definedName>
    <definedName name="ㅇㄻㅇㄻ" hidden="1">{#N/A,#N/A,FALSE,"표지목차"}</definedName>
    <definedName name="ㅇㅀ" hidden="1">{"'용역비'!$A$4:$C$8"}</definedName>
    <definedName name="ㅇㅀㄴ"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ㅀㄴ"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ㅀㄴ"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ㅀ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ㅀㄴㅇㅀ">{"'산출근거'!$B$4:$D$8"}</definedName>
    <definedName name="ㅇㅀㄹㅇㄱㄱㅎㄹㅇㅎㄷㄷㄱㄹㅇㄹㄴㅇㄹ" hidden="1">{#N/A,#N/A,FALSE,"혼합골재"}</definedName>
    <definedName name="ㅇㅀㅇㅎ">[0]!ㅇㅀㅇㅎ</definedName>
    <definedName name="ㅇㅀㅎㅎㅎㅎㅎㅎㅎㅎㅎㅎㅎㅎㅎㅎㅎ" hidden="1">{#N/A,#N/A,FALSE,"구조2"}</definedName>
    <definedName name="ㅇㅁㄴㄹ" hidden="1">{#N/A,#N/A,TRUE,"토적및재료집계";#N/A,#N/A,TRUE,"토적및재료집계";#N/A,#N/A,TRUE,"단위량"}</definedName>
    <definedName name="ㅇㅁㄴㄹㅇ" hidden="1">[36]Sheet13!$O$272:$O$341</definedName>
    <definedName name="ㅇㅁㄻㄴㅇㄹㅇㄻㅇㄹ" localSheetId="0" hidden="1">{#N/A,#N/A,FALSE,"부대1"}</definedName>
    <definedName name="ㅇㅁㄻㄴㅇㄹㅇㄻㅇㄹ" localSheetId="3" hidden="1">{#N/A,#N/A,FALSE,"부대1"}</definedName>
    <definedName name="ㅇㅁㄻㄴㅇㄹㅇㄻㅇㄹ" localSheetId="1" hidden="1">{#N/A,#N/A,FALSE,"부대1"}</definedName>
    <definedName name="ㅇㅁㄻㄴㅇㄹㅇㄻㅇㄹ" hidden="1">{#N/A,#N/A,FALSE,"부대1"}</definedName>
    <definedName name="ㅇㅁㅎㄻㄴㅇㄹ" localSheetId="2">[88]!Macro10</definedName>
    <definedName name="ㅇㅁㅎㄻㄴㅇㄹ">[88]!Macro10</definedName>
    <definedName name="ㅇ샤"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ㅇㅇㄴㄴㅇㄹ" hidden="1">[36]Sheet13!$O$131:$O$201</definedName>
    <definedName name="ㅇㅇㄴㅇㄴ" hidden="1">[36]Sheet14!$L$61:$L$130</definedName>
    <definedName name="ㅇㅇㄴㅇㅁㅇㄴㄹ" hidden="1">[36]Sheet14!$M$201:$M$270</definedName>
    <definedName name="ㅇㅇㄹ"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ㅇㄹ"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ㅇㄹ"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ㅇ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ㅇㄹㄹㅇ" hidden="1">[36]Sheet14!$M$201:$M$270</definedName>
    <definedName name="ㅇㅇㄹㄹㅇㄹ" hidden="1">[36]Sheet14!$Q$48:$AT$48</definedName>
    <definedName name="ㅇㅇㅁ" hidden="1">{#N/A,#N/A,FALSE,"골재소요량";#N/A,#N/A,FALSE,"골재소요량"}</definedName>
    <definedName name="ㅇㅇㅇㄴ" hidden="1">[36]Sheet13!$O$272:$O$341</definedName>
    <definedName name="ㅇㅇㅇㄷㄷㄷ" localSheetId="2">[0]!BlankMacro1</definedName>
    <definedName name="ㅇㅇㅇㄷㄷㄷ">[0]!BlankMacro1</definedName>
    <definedName name="ㅇㅇㅇㅇ">{"Book1","물양장설계서991221.xls"}</definedName>
    <definedName name="ㅇㅇㅇㅇㅇㅇㅇ">'[22]토공(우물통,기타) '!$V$22:$AG$47</definedName>
    <definedName name="ㅇㅇㅇㅇㅇㅇㅇㅇㅇㅇ" hidden="1">{#N/A,#N/A,FALSE,"골재소요량";#N/A,#N/A,FALSE,"골재소요량"}</definedName>
    <definedName name="ㅇㅇㅇㅇㅇㅇㅇㅇㅇㅇㅇㅇㅇㅇ">'[22]토공(우물통,기타) '!$V$2:$AG$22</definedName>
    <definedName name="ㅇㅇ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ㅇㅈㄷㄹ" hidden="1">{#N/A,#N/A,FALSE,"2~8번"}</definedName>
    <definedName name="ㅇㅈㅇㅈ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ㅇㅊㅍㅍㅊㅌㅍㅊㅌㅍㅌ" localSheetId="2" hidden="1">[257]조명시설!#REF!</definedName>
    <definedName name="ㅇㅊㅍㅍㅊㅌㅍㅊㅌㅍㅌ" hidden="1">[257]조명시설!#REF!</definedName>
    <definedName name="ㅇㅋ론ㅁㅇ러ㅏㅣㅁㅇ" localSheetId="0" hidden="1">{#N/A,#N/A,FALSE,"포장2"}</definedName>
    <definedName name="ㅇㅋ론ㅁㅇ러ㅏㅣㅁㅇ" localSheetId="3" hidden="1">{#N/A,#N/A,FALSE,"포장2"}</definedName>
    <definedName name="ㅇㅋ론ㅁㅇ러ㅏㅣㅁㅇ" localSheetId="1" hidden="1">{#N/A,#N/A,FALSE,"포장2"}</definedName>
    <definedName name="ㅇㅋ론ㅁㅇ러ㅏㅣㅁㅇ" hidden="1">{#N/A,#N/A,FALSE,"포장2"}</definedName>
    <definedName name="ㅇㅎ">[0]!ㅇㅎ</definedName>
    <definedName name="ㅇㅎㄴㅇㅎ" hidden="1">{#N/A,#N/A,FALSE,"조골재"}</definedName>
    <definedName name="ㅇㅎ나ㅠㅡ" hidden="1">{#N/A,#N/A,FALSE,"조골재"}</definedName>
    <definedName name="ㅇㅎ노ㅗ" hidden="1">{#N/A,#N/A,FALSE,"조골재"}</definedName>
    <definedName name="ㅇㅎㅁㄴ" localSheetId="2" hidden="1">#REF!</definedName>
    <definedName name="ㅇㅎㅁㄴ" hidden="1">#REF!</definedName>
    <definedName name="ㅇㅎㅇㅎ" hidden="1">{#N/A,#N/A,TRUE,"총괄"}</definedName>
    <definedName name="ㅇ하닝" hidden="1">{#N/A,#N/A,FALSE,"조골재"}</definedName>
    <definedName name="ㅇ호" hidden="1">{"'용역비'!$A$4:$C$8"}</definedName>
    <definedName name="ㅇ호ㅓ" hidden="1">{"'용역비'!$A$4:$C$8"}</definedName>
    <definedName name="ㅇ호ㅓㅇㅎ" hidden="1">{"'용역비'!$A$4:$C$8"}</definedName>
    <definedName name="ㅇ호ㅓㅇ호ㅓ" hidden="1">{"'용역비'!$A$4:$C$8"}</definedName>
    <definedName name="ㅇ호ㅓㅎ" hidden="1">{"'용역비'!$A$4:$C$8"}</definedName>
    <definedName name="ㅇ호ㅓ호ㅓ" hidden="1">{"'용역비'!$A$4:$C$8"}</definedName>
    <definedName name="ㅇ혻" localSheetId="0" hidden="1">{#N/A,#N/A,FALSE,"조골재"}</definedName>
    <definedName name="ㅇ혻" localSheetId="3" hidden="1">{#N/A,#N/A,FALSE,"조골재"}</definedName>
    <definedName name="ㅇ혻" localSheetId="1" hidden="1">{#N/A,#N/A,FALSE,"조골재"}</definedName>
    <definedName name="ㅇ혻" hidden="1">{#N/A,#N/A,FALSE,"조골재"}</definedName>
    <definedName name="아">{"'산출근거'!$B$4:$D$8"}</definedName>
    <definedName name="아공">'[122](A)내역서'!$E$4:$L$197,'[122](A)내역서'!$K$198:$K$225,'[122](A)내역서'!$I$216:$J$219,'[122](A)내역서'!$E$242:$L$281</definedName>
    <definedName name="아랑러ㅏㅇㄴㄹ"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아래" localSheetId="2">[91]!아래</definedName>
    <definedName name="아래">[91]!아래</definedName>
    <definedName name="아래1" localSheetId="2">[91]!아래1</definedName>
    <definedName name="아래1">[91]!아래1</definedName>
    <definedName name="아러ㅏ러" localSheetId="0" hidden="1">{"'Firr(선)'!$AS$1:$AY$62","'Firr(사)'!$AS$1:$AY$62","'Firr(회)'!$AS$1:$AY$62","'Firr(선)'!$L$1:$V$62","'Firr(사)'!$L$1:$V$62","'Firr(회)'!$L$1:$V$62"}</definedName>
    <definedName name="아러ㅏ러" localSheetId="3" hidden="1">{"'Firr(선)'!$AS$1:$AY$62","'Firr(사)'!$AS$1:$AY$62","'Firr(회)'!$AS$1:$AY$62","'Firr(선)'!$L$1:$V$62","'Firr(사)'!$L$1:$V$62","'Firr(회)'!$L$1:$V$62"}</definedName>
    <definedName name="아러ㅏ러" localSheetId="1" hidden="1">{"'Firr(선)'!$AS$1:$AY$62","'Firr(사)'!$AS$1:$AY$62","'Firr(회)'!$AS$1:$AY$62","'Firr(선)'!$L$1:$V$62","'Firr(사)'!$L$1:$V$62","'Firr(회)'!$L$1:$V$62"}</definedName>
    <definedName name="아러ㅏ러" hidden="1">{"'Firr(선)'!$AS$1:$AY$62","'Firr(사)'!$AS$1:$AY$62","'Firr(회)'!$AS$1:$AY$62","'Firr(선)'!$L$1:$V$62","'Firr(사)'!$L$1:$V$62","'Firr(회)'!$L$1:$V$62"}</definedName>
    <definedName name="아리나로" hidden="1">{#N/A,#N/A,TRUE,"총괄"}</definedName>
    <definedName name="아리앙">{"Book1","부대-(표지판,데리,가드).xls","부대-(낙,차,중분대).xls"}</definedName>
    <definedName name="아마" hidden="1">{#N/A,#N/A,FALSE,"현장 NCR 분석";#N/A,#N/A,FALSE,"현장품질감사";#N/A,#N/A,FALSE,"현장품질감사"}</definedName>
    <definedName name="아마로드" hidden="1">{#N/A,#N/A,FALSE,"현장 NCR 분석";#N/A,#N/A,FALSE,"현장품질감사";#N/A,#N/A,FALSE,"현장품질감사"}</definedName>
    <definedName name="아사꾸라방식" localSheetId="2">[91]!아사꾸라방식</definedName>
    <definedName name="아사꾸라방식">[91]!아사꾸라방식</definedName>
    <definedName name="아스콘깨기" hidden="1">{#N/A,#N/A,FALSE,"골재소요량";#N/A,#N/A,FALSE,"골재소요량"}</definedName>
    <definedName name="아스팔트디스트리뷰우터3000경비">[154]중기사용료산출근거!$G$1010</definedName>
    <definedName name="아스팔트디스트리뷰우터3000노무비">[154]중기사용료산출근거!$G$1014</definedName>
    <definedName name="아스팔트디스트리뷰우터3000재료비">[154]중기사용료산출근거!$G$1018</definedName>
    <definedName name="아스팔트스프레이어300경비">[154]중기사용료산출근거!$G$1085</definedName>
    <definedName name="아스팔트스프레이어300노무비">[154]중기사용료산출근거!$G$1089</definedName>
    <definedName name="아스팔트스프레이어300재료비">[154]중기사용료산출근거!$G$1093</definedName>
    <definedName name="아스팔트페이버3경비">[154]중기사용료산출근거!$G$1115</definedName>
    <definedName name="아스팔트페이버3노무비">[154]중기사용료산출근거!$G$1119</definedName>
    <definedName name="아스팔트페이버3재료비">[154]중기사용료산출근거!$G$1123</definedName>
    <definedName name="아아아ㅏ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아앙ㅇ"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아앙아" hidden="1">{#N/A,#N/A,FALSE,"전력간선"}</definedName>
    <definedName name="아이디" localSheetId="0">#REF!,#REF!</definedName>
    <definedName name="아이디" localSheetId="2">#REF!,#REF!</definedName>
    <definedName name="아이디">#REF!,#REF!</definedName>
    <definedName name="아짜증"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아파트" hidden="1">{#N/A,#N/A,FALSE,"전력간선"}</definedName>
    <definedName name="아히다ㅗㄴ하"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아ㅏ" hidden="1">{#N/A,#N/A,FALSE,"조골재"}</definedName>
    <definedName name="아ㅏㅓ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ㅏㅓㅗㄹ"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아ㅣㅁ하너아ㅣ맣" hidden="1">{#N/A,#N/A,FALSE,"구조2"}</definedName>
    <definedName name="아ㅣ하ㅘㄴ" hidden="1">{#N/A,#N/A,FALSE,"조골재"}</definedName>
    <definedName name="악새" localSheetId="2">CHOOSE(#REF!,[0]!공무1과,[0]!공무2과)</definedName>
    <definedName name="악새">CHOOSE(#REF!,[0]!공무1과,[0]!공무2과)</definedName>
    <definedName name="안녕" hidden="1">{"'별표'!$N$220"}</definedName>
    <definedName name="안전공사">OFFSET([90]입력!$J$2,0,0,COUNTA([90]입력!$J$1:$J$65536),1)</definedName>
    <definedName name="안전관리비율">[140]요율!$F$9</definedName>
    <definedName name="안전발판">{"Book1","수시.XLS"}</definedName>
    <definedName name="암각도">[181]대로근거!$B$16</definedName>
    <definedName name="암거날개벽" hidden="1">[258]덕전리!#REF!</definedName>
    <definedName name="암거할증">[259]적용기준!$D$19</definedName>
    <definedName name="암구배">[181]대로근거!$B$15</definedName>
    <definedName name="암삭제" hidden="1">{#N/A,#N/A,FALSE,"골재소요량";#N/A,#N/A,FALSE,"골재소요량"}</definedName>
    <definedName name="암삭제내역" hidden="1">{#N/A,#N/A,FALSE,"단가표지"}</definedName>
    <definedName name="암석산근" hidden="1">{"'용역비'!$A$4:$C$8"}</definedName>
    <definedName name="암석설간" hidden="1">{"'용역비'!$A$4:$C$8"}</definedName>
    <definedName name="암파쇄" localSheetId="2">#REF!,#REF!,#REF!,#REF!,#REF!</definedName>
    <definedName name="암파쇄">#REF!,#REF!,#REF!,#REF!,#REF!</definedName>
    <definedName name="압입압축기25간재">[126]G.R300경비!$F$34</definedName>
    <definedName name="압입압축기25노무">[126]G.R300경비!$F$39</definedName>
    <definedName name="압입압축기25손료">[126]G.R300경비!$F$25</definedName>
    <definedName name="압입운반차4.5간재">[126]G.R300경비!$F$59</definedName>
    <definedName name="압입운반차4.5노무">[126]G.R300경비!$F$64</definedName>
    <definedName name="압입운반차4.5손료">[126]G.R300경비!$F$50</definedName>
    <definedName name="압입운반차4간재">[126]G.R300경비!$F$84</definedName>
    <definedName name="압입운반차4노무">[126]G.R300경비!$F$89</definedName>
    <definedName name="압입운반차4손료">[126]G.R300경비!$F$75</definedName>
    <definedName name="앙">{"Book1","부대-(표지판,데리,가드).xls","부대-(낙,차,중분대).xls"}</definedName>
    <definedName name="앙카">OFFSET([90]입력!$AI$2,0,0,COUNTA([90]입력!$AI$1:$AI$65536),1)</definedName>
    <definedName name="애자" hidden="1">{#N/A,#N/A,FALSE,"현장 NCR 분석";#N/A,#N/A,FALSE,"현장품질감사";#N/A,#N/A,FALSE,"현장품질감사"}</definedName>
    <definedName name="앤" hidden="1">[36]Sheet14!$L$61:$L$130</definedName>
    <definedName name="야" hidden="1">{#N/A,#N/A,FALSE,"배수1"}</definedName>
    <definedName name="야외무대2" hidden="1">{#N/A,#N/A,FALSE,"운반시간"}</definedName>
    <definedName name="양매자0403">[137]데이타!$E$168</definedName>
    <definedName name="양매자0505">[137]데이타!$E$169</definedName>
    <definedName name="양매자0606">[137]데이타!$E$170</definedName>
    <definedName name="양석" localSheetId="2">#REF!,#REF!,#REF!,#REF!,#REF!,#REF!,#REF!,#REF!,#REF!,#REF!,#REF!,#REF!,#REF!,#REF!,#REF!,#REF!,#REF!,#REF!,#REF!</definedName>
    <definedName name="양석">#REF!,#REF!,#REF!,#REF!,#REF!,#REF!,#REF!,#REF!,#REF!,#REF!,#REF!,#REF!,#REF!,#REF!,#REF!,#REF!,#REF!,#REF!,#REF!</definedName>
    <definedName name="어" hidden="1">{#N/A,#N/A,FALSE,"조골재"}</definedName>
    <definedName name="어어" hidden="1">{#N/A,#N/A,FALSE,"기안지";#N/A,#N/A,FALSE,"통신지"}</definedName>
    <definedName name="어하너도ㅓㅏㄴ" localSheetId="2" hidden="1">#REF!</definedName>
    <definedName name="어하너도ㅓㅏㄴ" hidden="1">#REF!</definedName>
    <definedName name="어휴이젠마지막이다">[3]신천3호용수로!$A$3:$IV$4</definedName>
    <definedName name="어ㅓ"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어ㅓㅓ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어ㅘ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억이상" hidden="1">{#N/A,#N/A,FALSE,"2~8번"}</definedName>
    <definedName name="업무배분3" localSheetId="0" hidden="1">{"'관경확장'!$A$79:$M$98","'관경확장'!$A$54:$M$78"}</definedName>
    <definedName name="업무배분3" localSheetId="3" hidden="1">{"'관경확장'!$A$79:$M$98","'관경확장'!$A$54:$M$78"}</definedName>
    <definedName name="업무배분3" localSheetId="1" hidden="1">{"'관경확장'!$A$79:$M$98","'관경확장'!$A$54:$M$78"}</definedName>
    <definedName name="업무배분3" hidden="1">{"'관경확장'!$A$79:$M$98","'관경확장'!$A$54:$M$78"}</definedName>
    <definedName name="업체" localSheetId="2" hidden="1">#REF!</definedName>
    <definedName name="업체" hidden="1">#REF!</definedName>
    <definedName name="업체단가">[260]자재단가!$A$6:$M$156</definedName>
    <definedName name="엉" hidden="1">{#N/A,#N/A,FALSE,"부대2"}</definedName>
    <definedName name="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엑셀">{"Book1","호안(별표&amp;부표).xls","box(최근).xls"}</definedName>
    <definedName name="엔진유">[261]기초단가!$B$42</definedName>
    <definedName name="여" localSheetId="0">심사결과!여</definedName>
    <definedName name="여" localSheetId="3">표지!여</definedName>
    <definedName name="여" localSheetId="1">'표지(심사전)'!여</definedName>
    <definedName name="여">[0]!여</definedName>
    <definedName name="여과지동">[262]여과지동!$F$3:$AS$80</definedName>
    <definedName name="여수토경비">[199]여수토공사비!$L$66</definedName>
    <definedName name="여수토노무비">[199]여수토공사비!$H$66</definedName>
    <definedName name="여수토재료비">[199]여수토공사비!$J$66</definedName>
    <definedName name="여유폭">[86]단위수량!$C$19</definedName>
    <definedName name="역ㄴ형">{"'산출근거'!$B$4:$D$8"}</definedName>
    <definedName name="연겅2">{#N/A,#N/A,FALSE,"단면 제원"}</definedName>
    <definedName name="연결">[0]!연결</definedName>
    <definedName name="연경1교">{#N/A,#N/A,FALSE,"단면 제원"}</definedName>
    <definedName name="연경1교1">{#N/A,#N/A,FALSE,"단면 제원"}</definedName>
    <definedName name="연경2교">{#N/A,#N/A,FALSE,"단면 제원"}</definedName>
    <definedName name="연금">[139]내역서!$L$16</definedName>
    <definedName name="연금보험료">#REF!</definedName>
    <definedName name="연내역" localSheetId="2">CHOOSE(#REF!,[0]!공무1과,[0]!공무2과)</definedName>
    <definedName name="연내역">CHOOSE(#REF!,[0]!공무1과,[0]!공무2과)</definedName>
    <definedName name="연마">[146]노임단가명세표!$C$26</definedName>
    <definedName name="연무" hidden="1">{#N/A,#N/A,FALSE,"기안지";#N/A,#N/A,FALSE,"통신지"}</definedName>
    <definedName name="연접도움말" localSheetId="2">[171]!연접도움말</definedName>
    <definedName name="연접도움말">[171]!연접도움말</definedName>
    <definedName name="연접물량" localSheetId="0">심사결과!연접물량</definedName>
    <definedName name="연접물량" localSheetId="3">표지!연접물량</definedName>
    <definedName name="연접물량" localSheetId="1">'표지(심사전)'!연접물량</definedName>
    <definedName name="연접물량">[0]!연접물량</definedName>
    <definedName name="염색기술3" hidden="1">{#N/A,#N/A,TRUE,"손익보고"}</definedName>
    <definedName name="영" localSheetId="2">#REF!,#REF!</definedName>
    <definedName name="영">#REF!,#REF!</definedName>
    <definedName name="영견적수량" hidden="1">{#N/A,#N/A,FALSE,"기안지";#N/A,#N/A,FALSE,"통신지"}</definedName>
    <definedName name="영남" localSheetId="2">[0]!SSR</definedName>
    <definedName name="영남">[0]!SSR</definedName>
    <definedName name="영동" localSheetId="2" hidden="1">'[8]6PILE  (돌출)'!#REF!</definedName>
    <definedName name="영동" hidden="1">'[8]6PILE  (돌출)'!#REF!</definedName>
    <definedName name="영미" localSheetId="2">[0]!NNF</definedName>
    <definedName name="영미">[0]!NNF</definedName>
    <definedName name="영산" hidden="1">{#N/A,#N/A,FALSE,"정산총괄 ";#N/A,#N/A,FALSE,"정산설명개착"}</definedName>
    <definedName name="영상" hidden="1">{#N/A,#N/A,TRUE,"960318-1";#N/A,#N/A,TRUE,"960318-2";#N/A,#N/A,TRUE,"960318-3"}</definedName>
    <definedName name="영상1" hidden="1">{#N/A,#N/A,TRUE,"960318-1";#N/A,#N/A,TRUE,"960318-2";#N/A,#N/A,TRUE,"960318-3"}</definedName>
    <definedName name="영시스템" localSheetId="2" hidden="1">[263]수량산출!#REF!</definedName>
    <definedName name="영시스템" hidden="1">[263]수량산출!#REF!</definedName>
    <definedName name="영업" hidden="1">{#N/A,#N/A,FALSE,"지침";#N/A,#N/A,FALSE,"환경분석";#N/A,#N/A,FALSE,"Sheet16"}</definedName>
    <definedName name="영업소" hidden="1">{#N/A,#N/A,FALSE,"기안지";#N/A,#N/A,FALSE,"통신지"}</definedName>
    <definedName name="영업현금" hidden="1">{#N/A,#N/A,FALSE,"지침";#N/A,#N/A,FALSE,"환경분석";#N/A,#N/A,FALSE,"Sheet16"}</definedName>
    <definedName name="예" localSheetId="2">[264]!Macro10</definedName>
    <definedName name="예">[264]!Macro10</definedName>
    <definedName name="예가작성">[0]!예가작성</definedName>
    <definedName name="예비" hidden="1">{#N/A,#N/A,TRUE,"토적및재료집계";#N/A,#N/A,TRUE,"토적및재료집계";#N/A,#N/A,TRUE,"단위량"}</definedName>
    <definedName name="예산" hidden="1">{#N/A,#N/A,TRUE,"손익보고"}</definedName>
    <definedName name="예산내역" hidden="1">{"'용역비'!$A$4:$C$8"}</definedName>
    <definedName name="예산내역입니다">[265]터널조도!$AR$19:$AT$25</definedName>
    <definedName name="예산서1" localSheetId="2">[91]!예산서1</definedName>
    <definedName name="예산서1">[91]!예산서1</definedName>
    <definedName name="예산서총괄1" localSheetId="2">[91]!예산서총괄1</definedName>
    <definedName name="예산서총괄1">[91]!예산서총괄1</definedName>
    <definedName name="예상도급내역" hidden="1">{#N/A,#N/A,FALSE,"CCTV"}</definedName>
    <definedName name="오렁놀ㅇ나">{"Book1","호안(별표&amp;부표).xls","box(최근).xls"}</definedName>
    <definedName name="오수맨홀위치">{"'Sheet1'!$A$4","'Sheet1'!$A$9:$G$28"}</definedName>
    <definedName name="오수맨홀조서" hidden="1">{"'산출근거'!$B$4:$D$8"}</definedName>
    <definedName name="오호표">[266]환경평가!$H$126</definedName>
    <definedName name="옥"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옥내외">OFFSET([90]입력!$P$2,0,0,COUNTA([90]입력!$P$1:$P$65536),1)</definedName>
    <definedName name="옹" localSheetId="0" hidden="1">{#N/A,#N/A,FALSE,"골재소요량";#N/A,#N/A,FALSE,"골재소요량"}</definedName>
    <definedName name="옹" localSheetId="3" hidden="1">{#N/A,#N/A,FALSE,"골재소요량";#N/A,#N/A,FALSE,"골재소요량"}</definedName>
    <definedName name="옹" localSheetId="1" hidden="1">{#N/A,#N/A,FALSE,"골재소요량";#N/A,#N/A,FALSE,"골재소요량"}</definedName>
    <definedName name="옹" hidden="1">{#N/A,#N/A,FALSE,"골재소요량";#N/A,#N/A,FALSE,"골재소요량"}</definedName>
    <definedName name="옹벽" localSheetId="0" hidden="1">{#N/A,#N/A,FALSE,"혼합골재"}</definedName>
    <definedName name="옹벽" localSheetId="3" hidden="1">{#N/A,#N/A,FALSE,"혼합골재"}</definedName>
    <definedName name="옹벽" localSheetId="1" hidden="1">{#N/A,#N/A,FALSE,"혼합골재"}</definedName>
    <definedName name="옹벽" hidden="1">{#N/A,#N/A,FALSE,"혼합골재"}</definedName>
    <definedName name="옹벽12" hidden="1">{#N/A,#N/A,FALSE,"현장 NCR 분석";#N/A,#N/A,FALSE,"현장품질감사";#N/A,#N/A,FALSE,"현장품질감사"}</definedName>
    <definedName name="옹벽단위" localSheetId="0" hidden="1">{#N/A,#N/A,FALSE,"골재소요량";#N/A,#N/A,FALSE,"골재소요량"}</definedName>
    <definedName name="옹벽단위" localSheetId="3" hidden="1">{#N/A,#N/A,FALSE,"골재소요량";#N/A,#N/A,FALSE,"골재소요량"}</definedName>
    <definedName name="옹벽단위" localSheetId="1" hidden="1">{#N/A,#N/A,FALSE,"골재소요량";#N/A,#N/A,FALSE,"골재소요량"}</definedName>
    <definedName name="옹벽단위" hidden="1">{#N/A,#N/A,FALSE,"골재소요량";#N/A,#N/A,FALSE,"골재소요량"}</definedName>
    <definedName name="옹벽단위수량" localSheetId="0" hidden="1">{#N/A,#N/A,FALSE,"혼합골재"}</definedName>
    <definedName name="옹벽단위수량" localSheetId="3" hidden="1">{#N/A,#N/A,FALSE,"혼합골재"}</definedName>
    <definedName name="옹벽단위수량" localSheetId="1" hidden="1">{#N/A,#N/A,FALSE,"혼합골재"}</definedName>
    <definedName name="옹벽단위수량" hidden="1">{#N/A,#N/A,FALSE,"혼합골재"}</definedName>
    <definedName name="옹벽수량집계표" localSheetId="0" hidden="1">{#N/A,#N/A,FALSE,"2~8번"}</definedName>
    <definedName name="옹벽수량집계표" localSheetId="3" hidden="1">{#N/A,#N/A,FALSE,"2~8번"}</definedName>
    <definedName name="옹벽수량집계표" localSheetId="1" hidden="1">{#N/A,#N/A,FALSE,"2~8번"}</definedName>
    <definedName name="옹벽수량집계표" hidden="1">{#N/A,#N/A,FALSE,"2~8번"}</definedName>
    <definedName name="옹벽수량집계표총괄" localSheetId="0" hidden="1">{#N/A,#N/A,FALSE,"혼합골재"}</definedName>
    <definedName name="옹벽수량집계표총괄" localSheetId="3" hidden="1">{#N/A,#N/A,FALSE,"혼합골재"}</definedName>
    <definedName name="옹벽수량집계표총괄" localSheetId="1" hidden="1">{#N/A,#N/A,FALSE,"혼합골재"}</definedName>
    <definedName name="옹벽수량집계표총괄" hidden="1">{#N/A,#N/A,FALSE,"혼합골재"}</definedName>
    <definedName name="옹벽철근수량" localSheetId="0" hidden="1">{#N/A,#N/A,FALSE,"2~8번"}</definedName>
    <definedName name="옹벽철근수량" localSheetId="3" hidden="1">{#N/A,#N/A,FALSE,"2~8번"}</definedName>
    <definedName name="옹벽철근수량" localSheetId="1" hidden="1">{#N/A,#N/A,FALSE,"2~8번"}</definedName>
    <definedName name="옹벽철근수량" hidden="1">{#N/A,#N/A,FALSE,"2~8번"}</definedName>
    <definedName name="옹벽철근집계" localSheetId="0" hidden="1">{#N/A,#N/A,FALSE,"조골재"}</definedName>
    <definedName name="옹벽철근집계" localSheetId="3" hidden="1">{#N/A,#N/A,FALSE,"조골재"}</definedName>
    <definedName name="옹벽철근집계" localSheetId="1" hidden="1">{#N/A,#N/A,FALSE,"조골재"}</definedName>
    <definedName name="옹벽철근집계" hidden="1">{#N/A,#N/A,FALSE,"조골재"}</definedName>
    <definedName name="와" localSheetId="2">CHOOSE(#REF!,[0]!공무1과,[0]!공무2과)</definedName>
    <definedName name="와">CHOOSE(#REF!,[0]!공무1과,[0]!공무2과)</definedName>
    <definedName name="와사" localSheetId="2">CHOOSE(#REF!,[0]!공무1과,[0]!공무2과)</definedName>
    <definedName name="와사">CHOOSE(#REF!,[0]!공무1과,[0]!공무2과)</definedName>
    <definedName name="완공3" localSheetId="2" hidden="1">#REF!</definedName>
    <definedName name="완공3" hidden="1">#REF!</definedName>
    <definedName name="왜" hidden="1">{#N/A,#N/A,FALSE,"기안지";#N/A,#N/A,FALSE,"통신지"}</definedName>
    <definedName name="왜이러는거야?">[267]신천3호용수로!$3:$4</definedName>
    <definedName name="외부출입구집계" localSheetId="2" hidden="1">#REF!</definedName>
    <definedName name="외부출입구집계" hidden="1">#REF!</definedName>
    <definedName name="외주견적대비" localSheetId="2">[91]!외주견적대비</definedName>
    <definedName name="외주견적대비">[91]!외주견적대비</definedName>
    <definedName name="외주견적의뢰" localSheetId="2">[91]!외주견적의뢰</definedName>
    <definedName name="외주견적의뢰">[91]!외주견적의뢰</definedName>
    <definedName name="외주견적의뢰2" localSheetId="2">[91]!외주견적의뢰2</definedName>
    <definedName name="외주견적의뢰2">[91]!외주견적의뢰2</definedName>
    <definedName name="외주산출" hidden="1">{"'용역비'!$A$4:$C$8"}</definedName>
    <definedName name="외주집계" hidden="1">{"'용역비'!$A$4:$C$8"}</definedName>
    <definedName name="요수간선총괄표" hidden="1">{"'Sheet1'!$A$4","'Sheet1'!$A$9:$G$28"}</definedName>
    <definedName name="요요" localSheetId="2">CHOOSE(#REF!,[0]!공무1과,[0]!공무2과)</definedName>
    <definedName name="요요">CHOOSE(#REF!,[0]!공무1과,[0]!공무2과)</definedName>
    <definedName name="요울">[268]대비2!$D$25</definedName>
    <definedName name="요율" hidden="1">{#N/A,#N/A,TRUE,"총괄"}</definedName>
    <definedName name="용선">'[269]용선 C.L'!$B:$P</definedName>
    <definedName name="용수간선공사비" hidden="1">{"'Sheet1'!$A$4","'Sheet1'!$A$9:$G$28"}</definedName>
    <definedName name="용수로" hidden="1">{"'산출근거'!$B$4:$D$8"}</definedName>
    <definedName name="용수로재료집계" hidden="1">{"'Sheet1'!$A$4","'Sheet1'!$A$9:$G$28"}</definedName>
    <definedName name="용접공">[219]노임!$B$21</definedName>
    <definedName name="용환" hidden="1">{#N/A,#N/A,FALSE,"기안지";#N/A,#N/A,FALSE,"통신지"}</definedName>
    <definedName name="우" localSheetId="0">심사결과!우</definedName>
    <definedName name="우" localSheetId="3">표지!우</definedName>
    <definedName name="우" localSheetId="1">'표지(심사전)'!우</definedName>
    <definedName name="우">[0]!우</definedName>
    <definedName name="우리나라" localSheetId="2">[0]!jhg</definedName>
    <definedName name="우리나라">[0]!jhg</definedName>
    <definedName name="우수">[270]버스운행안내!$C$7</definedName>
    <definedName name="우수총괄" hidden="1">{#N/A,#N/A,FALSE,"골재소요량";#N/A,#N/A,FALSE,"골재소요량"}</definedName>
    <definedName name="우안" hidden="1">{"'Sheet1'!$A$4","'Sheet1'!$A$9:$G$28"}</definedName>
    <definedName name="운반구간">[162]을부담운반비!$D$5</definedName>
    <definedName name="운반량집계표" hidden="1">{#N/A,#N/A,FALSE,"전력간선"}</definedName>
    <definedName name="운반비재료비">#REF!</definedName>
    <definedName name="운반중량산출">[271]단중표!$G$2:$H$63</definedName>
    <definedName name="운반집계" hidden="1">{#N/A,#N/A,FALSE,"전력간선"}</definedName>
    <definedName name="운반집계표" hidden="1">{#N/A,#N/A,FALSE,"전력간선"}</definedName>
    <definedName name="운전사_기계">[261]기초단가!$B$21</definedName>
    <definedName name="운전사_운반">'[164]기계경비(시간당)'!$D$7</definedName>
    <definedName name="웅벽깨기2" localSheetId="2">[11]!웅벽깨기2</definedName>
    <definedName name="웅벽깨기2">[11]!웅벽깨기2</definedName>
    <definedName name="원">'[272]1'!$A$1:$O$51</definedName>
    <definedName name="원가">[273]내역!$A$2:$Q$104</definedName>
    <definedName name="원가1">[0]!원가1</definedName>
    <definedName name="원가계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1">[274]자재단가!$A$6:$M$156</definedName>
    <definedName name="원가계산19"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가계산서">[275]자재단가!$A$6:$M$156</definedName>
    <definedName name="원가계산셀선택">#REF!</definedName>
    <definedName name="원가교정" hidden="1">{#N/A,#N/A,FALSE,"전열산출서"}</definedName>
    <definedName name="원가내역" localSheetId="2" hidden="1">#REF!</definedName>
    <definedName name="원가내역" hidden="1">#REF!</definedName>
    <definedName name="원가법">[276]경산!$H$21</definedName>
    <definedName name="원가수정" hidden="1">{#N/A,#N/A,FALSE,"전열산출서"}</definedName>
    <definedName name="원가조사" localSheetId="2">[277]!이윤</definedName>
    <definedName name="원가조사">[277]!이윤</definedName>
    <definedName name="원가집계" hidden="1">{"'용역비'!$A$4:$C$8"}</definedName>
    <definedName name="원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경">[278]원도급!$J$7</definedName>
    <definedName name="원기기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원기노">[278]원도급!$H$7</definedName>
    <definedName name="원기재">[278]원도급!$F$7</definedName>
    <definedName name="원남내역" hidden="1">[279]실행철강하도!$A$1:$A$4</definedName>
    <definedName name="원내역서" hidden="1">{#N/A,#N/A,FALSE,"전력간선"}</definedName>
    <definedName name="원복경">[278]원도급!$J$4</definedName>
    <definedName name="원복노">[278]원도급!$H$4</definedName>
    <definedName name="원복재">[278]원도급!$F$4</definedName>
    <definedName name="원상경">[278]원도급!$J$5</definedName>
    <definedName name="원상노">[278]원도급!$H$5</definedName>
    <definedName name="원상재">[278]원도급!$F$5</definedName>
    <definedName name="원아경">[278]원도급!$J$3</definedName>
    <definedName name="원아노">[278]원도급!$H$3</definedName>
    <definedName name="원아재">[278]원도급!$F$3</definedName>
    <definedName name="원지경">[278]원도급!$J$6</definedName>
    <definedName name="원지노">[278]원도급!$H$6</definedName>
    <definedName name="원지재">[278]원도급!$F$6</definedName>
    <definedName name="월명출력">[0]!월명출력</definedName>
    <definedName name="월별투입" hidden="1">{#N/A,#N/A,FALSE,"지침";#N/A,#N/A,FALSE,"환경분석";#N/A,#N/A,FALSE,"Sheet16"}</definedName>
    <definedName name="위" hidden="1">{"'Sheet1'!$A$4","'Sheet1'!$A$9:$G$28"}</definedName>
    <definedName name="위치">#REF!</definedName>
    <definedName name="유" localSheetId="0">심사결과!유</definedName>
    <definedName name="유" localSheetId="3">표지!유</definedName>
    <definedName name="유" localSheetId="1">'표지(심사전)'!유</definedName>
    <definedName name="유">[0]!유</definedName>
    <definedName name="유도등교체집계표" hidden="1">{#N/A,#N/A,TRUE,"토적및재료집계";#N/A,#N/A,TRUE,"토적및재료집계";#N/A,#N/A,TRUE,"단위량"}</definedName>
    <definedName name="유수지" hidden="1">{#N/A,#N/A,FALSE,"골재소요량";#N/A,#N/A,FALSE,"골재소요량"}</definedName>
    <definedName name="유압식백호우0.2경비">[154]중기사용료산출근거!$G$2345</definedName>
    <definedName name="유압식백호우0.2노무비">[154]중기사용료산출근거!$G$2349</definedName>
    <definedName name="유압식백호우0.2재료비">[154]중기사용료산출근거!$G$2353</definedName>
    <definedName name="유압식백호우0.4경비">[154]중기사용료산출근거!$G$1340</definedName>
    <definedName name="유압식백호우0.4노무비">[154]중기사용료산출근거!$G$1344</definedName>
    <definedName name="유압식백호우0.4재료비">[154]중기사용료산출근거!$G$1348</definedName>
    <definedName name="유압식백호우0.7경비">[154]중기사용료산출근거!$G$1355</definedName>
    <definedName name="유압식백호우0.7노무비">[154]중기사용료산출근거!$G$1359</definedName>
    <definedName name="유압식백호우0.7재료비">[154]중기사용료산출근거!$G$1363</definedName>
    <definedName name="유언제">[0]!유언제</definedName>
    <definedName name="유입부산근">{"'산출근거'!$B$4:$D$8"}</definedName>
    <definedName name="유입부산근33">{"'산출근거'!$B$4:$D$8"}</definedName>
    <definedName name="유입조전기공사내역" localSheetId="0" hidden="1">{"'단계별시설공사비'!$A$3:$K$51"}</definedName>
    <definedName name="유입조전기공사내역" localSheetId="3" hidden="1">{"'단계별시설공사비'!$A$3:$K$51"}</definedName>
    <definedName name="유입조전기공사내역" localSheetId="1" hidden="1">{"'단계별시설공사비'!$A$3:$K$51"}</definedName>
    <definedName name="유입조전기공사내역" hidden="1">{"'단계별시설공사비'!$A$3:$K$51"}</definedName>
    <definedName name="유제">'[133]노임,자재'!$E$6</definedName>
    <definedName name="유현">[0]!유현</definedName>
    <definedName name="유현렿10">[0]!유현렿10</definedName>
    <definedName name="유현열">[0]!유현열</definedName>
    <definedName name="유현열12">[0]!유현열12</definedName>
    <definedName name="유현열2">[0]!유현열2</definedName>
    <definedName name="유현열3">[0]!유현열3</definedName>
    <definedName name="유현열5">[0]!유현열5</definedName>
    <definedName name="유현열6">[0]!유현열6</definedName>
    <definedName name="유형범위">{1,2,3,4,5,6,7,8;1,1.2,1.3,1.7,1.7,1.9,2,2.2}</definedName>
    <definedName name="윤">#REF!,#REF!,#REF!,#REF!,#REF!,#REF!,#REF!,#REF!,#REF!,#REF!,#REF!,#REF!,#REF!,#REF!,#REF!,#REF!,#REF!,#REF!,#REF!</definedName>
    <definedName name="윤로">[280]공정집계_국별!$G$1:$G$65536</definedName>
    <definedName name="융" hidden="1">{#N/A,#N/A,FALSE,"현장 NCR 분석";#N/A,#N/A,FALSE,"현장품질감사";#N/A,#N/A,FALSE,"현장품질감사"}</definedName>
    <definedName name="으악" hidden="1">{#N/A,#N/A,TRUE,"토적및재료집계";#N/A,#N/A,TRUE,"토적및재료집계";#N/A,#N/A,TRUE,"단위량"}</definedName>
    <definedName name="은" hidden="1">{#N/A,#N/A,FALSE,"구조2"}</definedName>
    <definedName name="은종원" hidden="1">{"'산출근거'!$B$4:$D$8"}</definedName>
    <definedName name="은향" localSheetId="2" hidden="1">'[280]#REF'!#REF!</definedName>
    <definedName name="은향" hidden="1">'[280]#REF'!#REF!</definedName>
    <definedName name="을부담품목별중량계">[162]운반비산출!$E$25</definedName>
    <definedName name="음" hidden="1">{"'자리배치도'!$AG$1:$CI$28"}</definedName>
    <definedName name="응용" hidden="1">{"'용역비'!$A$4:$C$8"}</definedName>
    <definedName name="의" hidden="1">{#N/A,#N/A,FALSE,"운반시간"}</definedName>
    <definedName name="의영" localSheetId="2">[0]!ㅁㄴㄹㅇㄹ</definedName>
    <definedName name="의영">[0]!ㅁㄴㄹㅇㄹ</definedName>
    <definedName name="이">#REF!,#REF!,#REF!,#REF!,#REF!,#REF!,#REF!,#REF!,#REF!,#REF!,#REF!,#REF!,#REF!,#REF!,#REF!,#REF!,#REF!,#REF!,#REF!</definedName>
    <definedName name="이가" hidden="1">{"'Firr(선)'!$AS$1:$AY$62","'Firr(사)'!$AS$1:$AY$62","'Firr(회)'!$AS$1:$AY$62","'Firr(선)'!$L$1:$V$62","'Firr(사)'!$L$1:$V$62","'Firr(회)'!$L$1:$V$62"}</definedName>
    <definedName name="이공구가설비">'[281]1,2공구원가계산서'!$D$30</definedName>
    <definedName name="이공구간접노무비">'[281]1,2공구원가계산서'!$D$23</definedName>
    <definedName name="이공구기타경비">'[281]1,2공구원가계산서'!$D$29</definedName>
    <definedName name="이공구부가가치세">'[281]2공구산출내역'!$F$174</definedName>
    <definedName name="이공구산재보험료">'[281]1,2공구원가계산서'!$D$27</definedName>
    <definedName name="이공구안전관리비">'[281]1,2공구원가계산서'!$D$28</definedName>
    <definedName name="이공구이윤">'[281]1,2공구원가계산서'!$D$35</definedName>
    <definedName name="이공구일반관리비">'[281]1,2공구원가계산서'!$D$34</definedName>
    <definedName name="이공구품질관리비">'[281]1,2공구원가계산서'!$D$31</definedName>
    <definedName name="이궁" hidden="1">{"'Sheet1'!$A$4","'Sheet1'!$A$9:$G$28"}</definedName>
    <definedName name="이급">[266]인구!$G$19</definedName>
    <definedName name="이동" hidden="1">{#N/A,#N/A,FALSE,"조골재"}</definedName>
    <definedName name="이럴수가">[3]신천3호용수로!$A$3:$IV$4</definedName>
    <definedName name="이론" hidden="1">{#N/A,#N/A,FALSE,"속도"}</definedName>
    <definedName name="이름" localSheetId="0">심사결과!이름</definedName>
    <definedName name="이름" localSheetId="3">표지!이름</definedName>
    <definedName name="이름" localSheetId="1">'표지(심사전)'!이름</definedName>
    <definedName name="이름">[0]!이름</definedName>
    <definedName name="이릉" localSheetId="2" hidden="1">#REF!</definedName>
    <definedName name="이릉" hidden="1">#REF!</definedName>
    <definedName name="이림" localSheetId="2">[11]!이림</definedName>
    <definedName name="이림">[11]!이림</definedName>
    <definedName name="이설">[0]!이설</definedName>
    <definedName name="이설비">[0]!이설비</definedName>
    <definedName name="이성" hidden="1">{#N/A,#N/A,FALSE,"골재소요량";#N/A,#N/A,FALSE,"골재소요량"}</definedName>
    <definedName name="이성진" hidden="1">{#N/A,#N/A,FALSE,"조골재"}</definedName>
    <definedName name="이슈" hidden="1">{#N/A,#N/A,FALSE,"지침";#N/A,#N/A,FALSE,"환경분석";#N/A,#N/A,FALSE,"Sheet16"}</definedName>
    <definedName name="이을" localSheetId="2">[0]!BlankMacro1</definedName>
    <definedName name="이을">[0]!BlankMacro1</definedName>
    <definedName name="이이잉이">[142]단재적표!$B$172:$AY$237</definedName>
    <definedName name="이잉">[282]XL4Poppy!$C$4</definedName>
    <definedName name="이전화면" localSheetId="2">[91]!이전화면</definedName>
    <definedName name="이전화면">[91]!이전화면</definedName>
    <definedName name="이전화면1" localSheetId="2">[91]!이전화면1</definedName>
    <definedName name="이전화면1">[91]!이전화면1</definedName>
    <definedName name="이정" localSheetId="0" hidden="1">{#N/A,#N/A,FALSE,"2~8번"}</definedName>
    <definedName name="이정" localSheetId="3" hidden="1">{#N/A,#N/A,FALSE,"2~8번"}</definedName>
    <definedName name="이정" localSheetId="1" hidden="1">{#N/A,#N/A,FALSE,"2~8번"}</definedName>
    <definedName name="이정" hidden="1">{#N/A,#N/A,FALSE,"2~8번"}</definedName>
    <definedName name="이종훈" hidden="1">[148]전기!$A$4:$A$163</definedName>
    <definedName name="이천순복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이형관">[100]DATE!$B$24:$B$85</definedName>
    <definedName name="이희선" localSheetId="2">#REF!,#REF!</definedName>
    <definedName name="이희선">#REF!,#REF!</definedName>
    <definedName name="인건비">'[246]노무비 근거'!$B$3:$D$51</definedName>
    <definedName name="인력운반" hidden="1">{#N/A,#N/A,FALSE,"현장 NCR 분석";#N/A,#N/A,FALSE,"현장품질감사";#N/A,#N/A,FALSE,"현장품질감사"}</definedName>
    <definedName name="인버트두께">[211]단위수량!$C$10</definedName>
    <definedName name="인부1">[60]심사물량!$C$9</definedName>
    <definedName name="인쇄양식">[0]!인쇄양식</definedName>
    <definedName name="인쇄하기" localSheetId="2">[91]!인쇄하기</definedName>
    <definedName name="인쇄하기">[91]!인쇄하기</definedName>
    <definedName name="인천지검"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일" localSheetId="0" hidden="1">{"'제10장(표)'!$A$5:$L$10"}</definedName>
    <definedName name="일" localSheetId="3" hidden="1">{"'제10장(표)'!$A$5:$L$10"}</definedName>
    <definedName name="일" localSheetId="1" hidden="1">{"'제10장(표)'!$A$5:$L$10"}</definedName>
    <definedName name="일" hidden="1">{"'제10장(표)'!$A$5:$L$10"}</definedName>
    <definedName name="일공구가설비">'[281]1,2공구원가계산서'!$D$12</definedName>
    <definedName name="일공구간접노무비">'[281]1,2공구원가계산서'!$D$5</definedName>
    <definedName name="일공구기타경비">'[281]1,2공구원가계산서'!$D$11</definedName>
    <definedName name="일공구부가가치세">'[281]1공구산출내역서'!$F$745</definedName>
    <definedName name="일공구산재보험료">'[281]1,2공구원가계산서'!$D$9</definedName>
    <definedName name="일공구안전관리비">'[281]1,2공구원가계산서'!$D$10</definedName>
    <definedName name="일공구이윤">'[281]1,2공구원가계산서'!$D$17</definedName>
    <definedName name="일공구일반관리비">'[281]1,2공구원가계산서'!$D$16</definedName>
    <definedName name="일공구직영비">'[281]1공구산출내역서'!$F$746</definedName>
    <definedName name="일공구품질관리비">'[281]1,2공구원가계산서'!$D$13</definedName>
    <definedName name="일급">[266]인구!$G$18</definedName>
    <definedName name="일반관리비">#REF!</definedName>
    <definedName name="일반관리비율">[140]요율!$F$7</definedName>
    <definedName name="일반부" hidden="1">{#N/A,#N/A,FALSE,"조골재"}</definedName>
    <definedName name="일반부_1" hidden="1">{#N/A,#N/A,FALSE,"조골재"}</definedName>
    <definedName name="일반상단">[100]값!$AD$3:$AI$17</definedName>
    <definedName name="일반상단구분">[100]값!$AD$2:$AI$2</definedName>
    <definedName name="일보면적" localSheetId="2">SUM(#REF!)</definedName>
    <definedName name="일보면적">SUM(#REF!)</definedName>
    <definedName name="일본" localSheetId="2">[0]!sfd</definedName>
    <definedName name="일본">[0]!sfd</definedName>
    <definedName name="일산" hidden="1">{"'용역비'!$A$4:$C$8"}</definedName>
    <definedName name="일위" localSheetId="0">#REF!,#REF!</definedName>
    <definedName name="일위" localSheetId="2">#REF!,#REF!</definedName>
    <definedName name="일위">#REF!,#REF!</definedName>
    <definedName name="일위1">[246]일위대가!$A$1:$P$2754</definedName>
    <definedName name="일위2" hidden="1">{"'용역비'!$A$4:$C$8"}</definedName>
    <definedName name="일위간재2">[283]일위대가!$L$1:$L$65536</definedName>
    <definedName name="일위다" localSheetId="0" hidden="1">{"'제10장(표)'!$A$5:$L$10"}</definedName>
    <definedName name="일위다" localSheetId="3" hidden="1">{"'제10장(표)'!$A$5:$L$10"}</definedName>
    <definedName name="일위다" localSheetId="1" hidden="1">{"'제10장(표)'!$A$5:$L$10"}</definedName>
    <definedName name="일위다" hidden="1">{"'제10장(표)'!$A$5:$L$10"}</definedName>
    <definedName name="일위대" localSheetId="0" hidden="1">{"'제10장(표)'!$A$5:$L$10"}</definedName>
    <definedName name="일위대" localSheetId="3" hidden="1">{"'제10장(표)'!$A$5:$L$10"}</definedName>
    <definedName name="일위대" localSheetId="1" hidden="1">{"'제10장(표)'!$A$5:$L$10"}</definedName>
    <definedName name="일위대" hidden="1">{"'제10장(표)'!$A$5:$L$10"}</definedName>
    <definedName name="일위대가서" localSheetId="2">#REF!,#REF!</definedName>
    <definedName name="일위대가서">#REF!,#REF!</definedName>
    <definedName name="일위대가코드">[284]일위대가!$A$1:$A$65536</definedName>
    <definedName name="일위대가코드2">[283]일위대가!$A$1:$A$65536</definedName>
    <definedName name="일위목록">[285]일위목록!$A$2:$J$16</definedName>
    <definedName name="일위목록_증가">[286]일위목록_증가!$A:$Q</definedName>
    <definedName name="일위직재2">[283]일위대가!$J$1:$J$65536</definedName>
    <definedName name="일집" localSheetId="2" hidden="1">#REF!</definedName>
    <definedName name="일집" hidden="1">#REF!</definedName>
    <definedName name="임금" localSheetId="0" hidden="1">{"'제10장(표)'!$A$5:$L$10"}</definedName>
    <definedName name="임금" localSheetId="3" hidden="1">{"'제10장(표)'!$A$5:$L$10"}</definedName>
    <definedName name="임금" localSheetId="1" hidden="1">{"'제10장(표)'!$A$5:$L$10"}</definedName>
    <definedName name="임금" hidden="1">{"'제10장(표)'!$A$5:$L$10"}</definedName>
    <definedName name="임ㄴ">{"'공사부문'!$A$6:$A$32"}</definedName>
    <definedName name="임시" localSheetId="0">{"Book1","부대-(표지판,데리,가드).xls","부대-(낙,차,중분대).xls"}</definedName>
    <definedName name="임시" localSheetId="3">{"Book1","부대-(표지판,데리,가드).xls","부대-(낙,차,중분대).xls"}</definedName>
    <definedName name="임시" localSheetId="1">{"Book1","부대-(표지판,데리,가드).xls","부대-(낙,차,중분대).xls"}</definedName>
    <definedName name="임시">{"Book1","부대-(표지판,데리,가드).xls","부대-(낙,차,중분대).xls"}</definedName>
    <definedName name="임시1" hidden="1">{"'산출근거'!$B$4:$D$8"}</definedName>
    <definedName name="임차료"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입력현황1" hidden="1">{#N/A,#N/A,FALSE,"DAOCM 2차 검토"}</definedName>
    <definedName name="입찰견적초청현황" localSheetId="2">[91]!입찰견적초청현황</definedName>
    <definedName name="입찰견적초청현황">[91]!입찰견적초청현황</definedName>
    <definedName name="입찰금액안" localSheetId="2" hidden="1">[287]집계표!#REF!</definedName>
    <definedName name="입찰금액안" hidden="1">[287]집계표!#REF!</definedName>
    <definedName name="잉크가격">[237]도면출력!$E$25</definedName>
    <definedName name="ㅈ" hidden="1">{#N/A,#N/A,FALSE,"혼합골재"}</definedName>
    <definedName name="ㅈ4" hidden="1">{#N/A,#N/A,FALSE,"현장 NCR 분석";#N/A,#N/A,FALSE,"현장품질감사";#N/A,#N/A,FALSE,"현장품질감사"}</definedName>
    <definedName name="ㅈ56ㅕ" hidden="1">{"'용역비'!$A$4:$C$8"}</definedName>
    <definedName name="ㅈㄱ" hidden="1">{#N/A,#N/A,FALSE,"조골재"}</definedName>
    <definedName name="ㅈㄱ_1" hidden="1">{#N/A,#N/A,FALSE,"조골재"}</definedName>
    <definedName name="ㅈㄱ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ㅈㄴㅇㄷ지">{"Book1","호안(별표&amp;부표).xls","box(최근).xls"}</definedName>
    <definedName name="ㅈㄷ" hidden="1">{"'Sheet1'!$A$4","'Sheet1'!$A$9:$G$28"}</definedName>
    <definedName name="ㅈㄷㄱㄷㄱㄷ">{"'용역비'!$A$4:$C$8"}</definedName>
    <definedName name="ㅈㄷㄱㄷㅈㄱㄷㅈ" hidden="1">{#N/A,#N/A,FALSE,"표지목차"}</definedName>
    <definedName name="ㅈㄷㄱㅈㄷ" hidden="1">{#N/A,#N/A,FALSE,"구조1"}</definedName>
    <definedName name="ㅈㄷㄱㅈㄷㅎ" hidden="1">{#N/A,#N/A,FALSE,"기안지";#N/A,#N/A,FALSE,"통신지"}</definedName>
    <definedName name="ㅈㄷㄴ">{"Book1","호안(별표&amp;부표).xls","box(최근).xls"}</definedName>
    <definedName name="ㅈㄷㄴㄷㄱ" hidden="1">{#N/A,#N/A,FALSE,"기안지";#N/A,#N/A,FALSE,"통신지"}</definedName>
    <definedName name="ㅈㄷㄷ" hidden="1">{#N/A,#N/A,TRUE,"총괄"}</definedName>
    <definedName name="ㅈㄷㄷㄷㄷ" hidden="1">{"'Sheet1'!$A$4","'Sheet1'!$A$9:$G$28"}</definedName>
    <definedName name="ㅈㄷㄹㄷㄹㄷㅂㅈㄹ" hidden="1">{#N/A,#N/A,FALSE,"운반시간"}</definedName>
    <definedName name="ㅈㄷㄹㄷㅈㄹㄷㅈ" hidden="1">{#N/A,#N/A,FALSE,"골재소요량";#N/A,#N/A,FALSE,"골재소요량"}</definedName>
    <definedName name="ㅈㄷㄹㅈㄷ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ㅈㄷㄹㅈㄷㄹㄷㅁㅁㅁ" hidden="1">{#N/A,#N/A,FALSE,"부대1"}</definedName>
    <definedName name="ㅈㄷㄹㅈㄷㄹㅈㄷ"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ㅈㄷㄹㅈㄷㄹㅈㄷㄹㅈㄷ" hidden="1">{#N/A,#N/A,FALSE,"속도"}</definedName>
    <definedName name="ㅈㄷㄼㅈㄹㅈㄷㄹㅈㄷㄹㄷㄹ" hidden="1">{#N/A,#N/A,FALSE,"배수1"}</definedName>
    <definedName name="ㅈㄷㅅ" hidden="1">{#N/A,#N/A,TRUE,"총괄"}</definedName>
    <definedName name="ㅈㄻㅍ" hidden="1">{#N/A,#N/A,FALSE,"기안지";#N/A,#N/A,FALSE,"통신지"}</definedName>
    <definedName name="ㅈㅂㄱㄷㅈ" hidden="1">{#N/A,#N/A,FALSE,"단가표지"}</definedName>
    <definedName name="ㅈㅂㅂㅂㄷㄷ" localSheetId="2" hidden="1">#REF!</definedName>
    <definedName name="ㅈㅂㅂㅂㄷㄷ" hidden="1">#REF!</definedName>
    <definedName name="ㅈㅂㅇㅈ" localSheetId="2">#REF!,#REF!</definedName>
    <definedName name="ㅈㅂㅇㅈ">#REF!,#REF!</definedName>
    <definedName name="ㅈㅅㄷㅇ" hidden="1">{#N/A,#N/A,TRUE,"총괄"}</definedName>
    <definedName name="ㅈㅇ">{"'용역비'!$A$4:$C$8"}</definedName>
    <definedName name="ㅈㅈ" localSheetId="0">심사결과!ㅈㅈ</definedName>
    <definedName name="ㅈㅈ" localSheetId="3">표지!ㅈㅈ</definedName>
    <definedName name="ㅈㅈ" localSheetId="1">'표지(심사전)'!ㅈㅈ</definedName>
    <definedName name="ㅈㅈ">[0]!ㅈㅈ</definedName>
    <definedName name="ㅈㅈㅈ">{"'용역비'!$A$4:$C$8"}</definedName>
    <definedName name="ㅈㅈㅈㅈ">[0]!ㅈㅈㅈㅈ</definedName>
    <definedName name="ㅈㅈㅈㅈ1">[0]!ㅈㅈㅈㅈ1</definedName>
    <definedName name="ㅈㅈㅈㅈㅈ" hidden="1">{#N/A,#N/A,FALSE,"2~8번"}</definedName>
    <definedName name="ㅈㅈㅈㅈㅈㅈ">{"'용역비'!$A$4:$C$8"}</definedName>
    <definedName name="자금" localSheetId="2">'[253]5.정산서'!$4:$5,'[253]5.정산서'!#REF!</definedName>
    <definedName name="자금">'[253]5.정산서'!$4:$5,'[253]5.정산서'!#REF!</definedName>
    <definedName name="자단">[288]자재!$A$1:$T$65536</definedName>
    <definedName name="자동차OD">[289]현장조사!$J$25</definedName>
    <definedName name="자료">[262]기초자료!$A$3:$X$80</definedName>
    <definedName name="자미" hidden="1">{#N/A,#N/A,FALSE,"명세표"}</definedName>
    <definedName name="자재">[290]일위대가목록!$A$1:$IV$2</definedName>
    <definedName name="자재2">[291]일위대가목록!$A$1:$IV$2</definedName>
    <definedName name="자재단가비교1" hidden="1">{#N/A,#N/A,FALSE,"명세표"}</definedName>
    <definedName name="자재단가수정완료" localSheetId="2">[91]!자재단가수정완료</definedName>
    <definedName name="자재단가수정완료">[91]!자재단가수정완료</definedName>
    <definedName name="자재및골재집계" hidden="1">{"'Sheet1'!$A$4","'Sheet1'!$A$9:$G$28"}</definedName>
    <definedName name="자재비" hidden="1">{"'용역비'!$A$4:$C$8"}</definedName>
    <definedName name="자재조서">[292]일위대가목록!$A$1:$IV$2</definedName>
    <definedName name="자재조서2">[293]일위대가목록!$A$1:$IV$2</definedName>
    <definedName name="작업">[294]노임단가!$I$5</definedName>
    <definedName name="작업반장">'[43]인건비(환율)'!$C$7</definedName>
    <definedName name="잔">{"Book1","부대-(표지판,데리,가드).xls","부대-(낙,차,중분대).xls"}</definedName>
    <definedName name="잣잣잣ㅈ사잣">[142]단재적표!$B$100:$AW$134</definedName>
    <definedName name="잣재적">[143]잣나무!$B$2:$AW$32</definedName>
    <definedName name="장">[295]지수!$E$12</definedName>
    <definedName name="장교폐기물">{"Book1","수시.XLS"}</definedName>
    <definedName name="장비">[295]지수!$E$12</definedName>
    <definedName name="장집" hidden="1">{"'용역비'!$A$4:$C$8"}</definedName>
    <definedName name="장흥처리장" hidden="1">{#N/A,#N/A,FALSE,"기안지";#N/A,#N/A,FALSE,"통신지"}</definedName>
    <definedName name="재경비" hidden="1">{#N/A,#N/A,TRUE,"총괄"}</definedName>
    <definedName name="재료계산">[152]요율!$F$5</definedName>
    <definedName name="재료계산서">[152]요율!$F$8</definedName>
    <definedName name="재료비">#REF!</definedName>
    <definedName name="재료비소계">#REF!</definedName>
    <definedName name="재집">{"'용역비'!$A$4:$C$8"}</definedName>
    <definedName name="쟈" localSheetId="0">심사결과!쟈</definedName>
    <definedName name="쟈" localSheetId="3">표지!쟈</definedName>
    <definedName name="쟈" localSheetId="1">'표지(심사전)'!쟈</definedName>
    <definedName name="쟈">[0]!쟈</definedName>
    <definedName name="쟝" hidden="1">{#N/A,#N/A,FALSE,"이정표"}</definedName>
    <definedName name="저저" localSheetId="2">CHOOSE(#REF!,[0]!공무1과,[0]!공무2과)</definedName>
    <definedName name="저저">CHOOSE(#REF!,[0]!공무1과,[0]!공무2과)</definedName>
    <definedName name="저판두께">'[296]#REF'!$AJ$30</definedName>
    <definedName name="적용" hidden="1">{#N/A,#N/A,FALSE,"현장 NCR 분석";#N/A,#N/A,FALSE,"현장품질감사";#N/A,#N/A,FALSE,"현장품질감사"}</definedName>
    <definedName name="적용거리">[162]을부담운반비!$D$2</definedName>
    <definedName name="적용내역1" hidden="1">{#N/A,#N/A,FALSE,"현장 NCR 분석";#N/A,#N/A,FALSE,"현장품질감사";#N/A,#N/A,FALSE,"현장품질감사"}</definedName>
    <definedName name="적용내역내역" hidden="1">{#N/A,#N/A,FALSE,"현장 NCR 분석";#N/A,#N/A,FALSE,"현장품질감사";#N/A,#N/A,FALSE,"현장품질감사"}</definedName>
    <definedName name="적용노임" localSheetId="2">#REF!,#REF!</definedName>
    <definedName name="적용노임">#REF!,#REF!</definedName>
    <definedName name="적용속도">[162]을부담운반비!$D$3</definedName>
    <definedName name="적용톤수">[162]을부담운반비!$D$1</definedName>
    <definedName name="전" localSheetId="2">CHOOSE(#REF!,[0]!공무1과,[0]!공무2과)</definedName>
    <definedName name="전">CHOOSE(#REF!,[0]!공무1과,[0]!공무2과)</definedName>
    <definedName name="전공">64000</definedName>
    <definedName name="전산처리비"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전석쌓기면적조서" hidden="1">{"'Sheet1'!$A$4","'Sheet1'!$A$9:$G$28"}</definedName>
    <definedName name="전석쌓기면적조서3공구" hidden="1">{"'Sheet1'!$A$4","'Sheet1'!$A$9:$G$28"}</definedName>
    <definedName name="전선_관" localSheetId="2">[171]!전선_관</definedName>
    <definedName name="전선_관">[171]!전선_관</definedName>
    <definedName name="전선관공법">OFFSET([90]입력!$AB$2,0,0,COUNTA([90]입력!$AB$1:$AB$65536),1)</definedName>
    <definedName name="전선관및접지내역서" localSheetId="2" hidden="1">#REF!</definedName>
    <definedName name="전선관및접지내역서" hidden="1">#REF!</definedName>
    <definedName name="전시" hidden="1">{"'용역비'!$A$4:$C$8"}</definedName>
    <definedName name="전시시설물" hidden="1">{"'용역비'!$A$4:$C$8"}</definedName>
    <definedName name="전시장비노임단가" hidden="1">{"SJ - 기본 보기",#N/A,FALSE,"공사별 외주견적"}</definedName>
    <definedName name="전압">OFFSET('[173]참조-(1)'!$N$2,0,0,COUNTA('[173]참조-(1)'!$N$1:$N$65536),1)</definedName>
    <definedName name="전압강하가기" localSheetId="2">[171]!전압강하가기</definedName>
    <definedName name="전압강하가기">[171]!전압강하가기</definedName>
    <definedName name="전압구분">OFFSET('[123]참조-(1)'!$Z$2,0,0,COUNTA('[123]참조-(1)'!$Z$1:$Z$65536),1)</definedName>
    <definedName name="전인혁" hidden="1">{#N/A,#N/A,FALSE,"포장1";#N/A,#N/A,FALSE,"포장1"}</definedName>
    <definedName name="전자CF" hidden="1">{#N/A,#N/A,FALSE,"지침";#N/A,#N/A,FALSE,"환경분석";#N/A,#N/A,FALSE,"Sheet16"}</definedName>
    <definedName name="전체분총괄표" hidden="1">{#N/A,#N/A,FALSE,"포장단가"}</definedName>
    <definedName name="전토압도">'[20]DATA 입력란'!$D$33</definedName>
    <definedName name="전토압콘">'[20]DATA 입력란'!$D$28</definedName>
    <definedName name="절감">{"Book1","수시.XLS"}</definedName>
    <definedName name="점멸기입력" localSheetId="0">심사결과!점멸기입력</definedName>
    <definedName name="점멸기입력" localSheetId="3">표지!점멸기입력</definedName>
    <definedName name="점멸기입력" localSheetId="1">'표지(심사전)'!점멸기입력</definedName>
    <definedName name="점멸기입력">[0]!점멸기입력</definedName>
    <definedName name="접슬SKEW">[297]천방교접속!$AR$52</definedName>
    <definedName name="접슬강도">[297]대포2교접속!$AR$50</definedName>
    <definedName name="접슬버림강도">[297]대포2교접속!$AR$51</definedName>
    <definedName name="접지1종합계">[234]접지1종!$S$20</definedName>
    <definedName name="정" hidden="1">{#N/A,#N/A,TRUE,"수량총괄";#N/A,#N/A,TRUE,"공사비예산서";#N/A,#N/A,TRUE,"공사비예산서 (2)"}</definedName>
    <definedName name="정근호" hidden="1">{#N/A,#N/A,TRUE,"토적및재료집계";#N/A,#N/A,TRUE,"토적및재료집계";#N/A,#N/A,TRUE,"단위량"}</definedName>
    <definedName name="정문찬">"이름"</definedName>
    <definedName name="정비비">[237]도면출력!$E$16</definedName>
    <definedName name="정산수량" hidden="1">{#N/A,#N/A,TRUE,"수량총괄";#N/A,#N/A,TRUE,"공사비예산서";#N/A,#N/A,TRUE,"공사비예산서 (2)"}</definedName>
    <definedName name="정협사랑" hidden="1">{#N/A,#N/A,TRUE,"토적및재료집계";#N/A,#N/A,TRUE,"토적및재료집계";#N/A,#N/A,TRUE,"단위량"}</definedName>
    <definedName name="제1">[0]!제1</definedName>
    <definedName name="제3배스집계">{#N/A,#N/A,FALSE,"단면 제원"}</definedName>
    <definedName name="제4배수">{#N/A,#N/A,FALSE,"단면 제원"}</definedName>
    <definedName name="제4배수집계">{#N/A,#N/A,FALSE,"단면 제원"}</definedName>
    <definedName name="제5배수집계">{#N/A,#N/A,FALSE,"단면 제원"}</definedName>
    <definedName name="제거토물량" localSheetId="0">{"Book1","부대-(표지판,데리,가드).xls","부대-(낙,차,중분대).xls"}</definedName>
    <definedName name="제거토물량" localSheetId="3">{"Book1","부대-(표지판,데리,가드).xls","부대-(낙,차,중분대).xls"}</definedName>
    <definedName name="제거토물량" localSheetId="1">{"Book1","부대-(표지판,데리,가드).xls","부대-(낙,차,중분대).xls"}</definedName>
    <definedName name="제거토물량">{"Book1","부대-(표지판,데리,가드).xls","부대-(낙,차,중분대).xls"}</definedName>
    <definedName name="제수추가" hidden="1">{"'용역비'!$A$4:$C$8"}</definedName>
    <definedName name="제조" localSheetId="2" hidden="1">#REF!</definedName>
    <definedName name="제조" hidden="1">#REF!</definedName>
    <definedName name="제조3"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제조라" localSheetId="2" hidden="1">#REF!</definedName>
    <definedName name="제조라" hidden="1">#REF!</definedName>
    <definedName name="제조원가율">"database+전체!$A$4:$W$825"</definedName>
    <definedName name="져" localSheetId="0">심사결과!져</definedName>
    <definedName name="져" localSheetId="3">표지!져</definedName>
    <definedName name="져" localSheetId="1">'표지(심사전)'!져</definedName>
    <definedName name="져">[0]!져</definedName>
    <definedName name="졍" hidden="1">{#N/A,#N/A,FALSE,"구조1"}</definedName>
    <definedName name="조" localSheetId="0">심사결과!조</definedName>
    <definedName name="조" localSheetId="3">표지!조</definedName>
    <definedName name="조" localSheetId="1">'표지(심사전)'!조</definedName>
    <definedName name="조">[0]!조</definedName>
    <definedName name="조강시멘트">[150]자재단가_사급!$O$6</definedName>
    <definedName name="조경">54828</definedName>
    <definedName name="조경견적">{"Book1","수시.XLS"}</definedName>
    <definedName name="조경공B10">[137]식재인부!$B$24</definedName>
    <definedName name="조경공B4이하">[137]식재인부!$B$18</definedName>
    <definedName name="조경공B5">[137]식재인부!$B$19</definedName>
    <definedName name="조경공B6">[137]식재인부!$B$20</definedName>
    <definedName name="조경공B8">[137]식재인부!$B$22</definedName>
    <definedName name="조경공R10">[137]식재인부!$B$54</definedName>
    <definedName name="조경공R12">[137]식재인부!$B$56</definedName>
    <definedName name="조경공R15">[137]식재인부!$B$59</definedName>
    <definedName name="조경공R4이하">[137]식재인부!$B$48</definedName>
    <definedName name="조경공R5">[137]식재인부!$B$49</definedName>
    <definedName name="조경공R6">[137]식재인부!$B$50</definedName>
    <definedName name="조경공R7">[137]식재인부!$B$51</definedName>
    <definedName name="조경공R8">[137]식재인부!$B$52</definedName>
    <definedName name="조경자재총괄표" hidden="1">{#N/A,#N/A,FALSE,"골재소요량";#N/A,#N/A,FALSE,"골재소요량"}</definedName>
    <definedName name="조기준곤원가" localSheetId="2">[85]!Macro12</definedName>
    <definedName name="조기준곤원가">[85]!Macro12</definedName>
    <definedName name="조다" localSheetId="2">CHOOSE(#REF!,[0]!공무1과,[0]!공무2과)</definedName>
    <definedName name="조다">CHOOSE(#REF!,[0]!공무1과,[0]!공무2과)</definedName>
    <definedName name="조력공">[215]노임단가!$C$26</definedName>
    <definedName name="조명단가">[180]조명일위!$G$1:$M$65536</definedName>
    <definedName name="조명단가1">[180]조명일위!$B$1:$G$65536</definedName>
    <definedName name="조명율표">[298]조명율표!$B$4:$F$495</definedName>
    <definedName name="조사가" localSheetId="2" hidden="1">[299]입찰안!#REF!</definedName>
    <definedName name="조사가" hidden="1">[299]입찰안!#REF!</definedName>
    <definedName name="조사비">'[175]세부내역(직접경비)'!$J$3</definedName>
    <definedName name="조원공_1.1_1.5">[137]식재인부!$B$5</definedName>
    <definedName name="조차장" hidden="1">{#N/A,#N/A,FALSE,"명세표"}</definedName>
    <definedName name="조합" hidden="1">{#N/A,#N/A,FALSE,"배수1"}</definedName>
    <definedName name="조형가이즈까3010">[137]데이타!$E$11</definedName>
    <definedName name="조형가이즈까3012">[137]데이타!$E$12</definedName>
    <definedName name="조형가이즈까3014">[137]데이타!$E$13</definedName>
    <definedName name="조형가이즈까3516">[137]데이타!$E$14</definedName>
    <definedName name="조효" hidden="1">{"'Firr(선)'!$AS$1:$AY$62","'Firr(사)'!$AS$1:$AY$62","'Firr(회)'!$AS$1:$AY$62","'Firr(선)'!$L$1:$V$62","'Firr(사)'!$L$1:$V$62","'Firr(회)'!$L$1:$V$62"}</definedName>
    <definedName name="조효석" hidden="1">{"'Firr(선)'!$AS$1:$AY$62","'Firr(사)'!$AS$1:$AY$62","'Firr(회)'!$AS$1:$AY$62","'Firr(선)'!$L$1:$V$62","'Firr(사)'!$L$1:$V$62","'Firr(회)'!$L$1:$V$62"}</definedName>
    <definedName name="종목">[58]자료!$J$39:$K$43</definedName>
    <definedName name="종배수관">{"'산출근거'!$B$4:$D$8"}</definedName>
    <definedName name="종집" localSheetId="2">[0]!_______en1</definedName>
    <definedName name="종집">[0]!_______en1</definedName>
    <definedName name="종합청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좌안" hidden="1">{"'Sheet1'!$A$4","'Sheet1'!$A$9:$G$28"}</definedName>
    <definedName name="주간" hidden="1">{#N/A,#N/A,FALSE,"운반시간"}</definedName>
    <definedName name="주영이" localSheetId="2">#REF!,#REF!,#REF!</definedName>
    <definedName name="주영이">#REF!,#REF!,#REF!</definedName>
    <definedName name="주철빗물">[150]자재단가_사급!$O$54</definedName>
    <definedName name="주호" localSheetId="2">[0]!ㄷㄹㅈ</definedName>
    <definedName name="주호">[0]!ㄷㄹㅈ</definedName>
    <definedName name="준공일자">#REF!</definedName>
    <definedName name="준호" localSheetId="2">[0]!SAF</definedName>
    <definedName name="준호">[0]!SAF</definedName>
    <definedName name="중개태교" hidden="1">{#N/A,#N/A,FALSE,"2~8번"}</definedName>
    <definedName name="중급기술">[60]심사물량!$C$6</definedName>
    <definedName name="중급기술자_측량">[155]기초단가!$B$12</definedName>
    <definedName name="중급도화">[60]심사물량!$C$5</definedName>
    <definedName name="중기운반식" hidden="1">{#N/A,#N/A,FALSE,"포장단가"}</definedName>
    <definedName name="중기운전기사">'[164]기계경비(시간당)'!$D$4</definedName>
    <definedName name="중기운전사">'[154]단가 및 재료비'!$AG$8</definedName>
    <definedName name="중기적산목록">[150]중기적산목록!$A$4:$I$89</definedName>
    <definedName name="중기조건" localSheetId="2">#REF!,#REF!</definedName>
    <definedName name="중기조건">#REF!,#REF!</definedName>
    <definedName name="중기테이블" hidden="1">{"'중기작업1'!$A$1:$V$18"}</definedName>
    <definedName name="중앙선추가">{"Book1","부대-(표지판,데리,가드).xls","부대-(낙,차,중분대).xls"}</definedName>
    <definedName name="중추2교대거푸집집계" hidden="1">{#N/A,#N/A,FALSE,"배수1"}</definedName>
    <definedName name="쥽" hidden="1">{#N/A,#N/A,FALSE,"부대1"}</definedName>
    <definedName name="즁" hidden="1">{#N/A,#N/A,FALSE,"구조1"}</definedName>
    <definedName name="즈" localSheetId="0">심사결과!즈</definedName>
    <definedName name="즈" localSheetId="3">표지!즈</definedName>
    <definedName name="즈" localSheetId="1">'표지(심사전)'!즈</definedName>
    <definedName name="즈">[0]!즈</definedName>
    <definedName name="지" localSheetId="0">심사결과!지</definedName>
    <definedName name="지" localSheetId="3">표지!지</definedName>
    <definedName name="지" localSheetId="1">'표지(심사전)'!지</definedName>
    <definedName name="지">[0]!지</definedName>
    <definedName name="지간장1">'[232]4.2유효폭의 계산'!$B$26</definedName>
    <definedName name="지간장2">'[232]4.2유효폭의 계산'!$F$26</definedName>
    <definedName name="지계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지급" localSheetId="2">#REF!,#REF!,#REF!</definedName>
    <definedName name="지급">#REF!,#REF!,#REF!</definedName>
    <definedName name="지급부가제외">[300]지급자재!$J$22</definedName>
    <definedName name="지부외배">[300]지급자재!$U$22</definedName>
    <definedName name="지부외평">[300]지급자재!$AF$22</definedName>
    <definedName name="지부포배">[300]지급자재!$T$22</definedName>
    <definedName name="지부포수">[300]지급자재!$T$22</definedName>
    <definedName name="지부포평">[300]지급자재!$AE$22</definedName>
    <definedName name="지불매크로4" localSheetId="2">[243]!지불매크로4</definedName>
    <definedName name="지불매크로4">[243]!지불매크로4</definedName>
    <definedName name="지시부" hidden="1">{#N/A,#N/A,FALSE,"현장 NCR 분석";#N/A,#N/A,FALSE,"현장품질감사";#N/A,#N/A,FALSE,"현장품질감사"}</definedName>
    <definedName name="지역본부" hidden="1">{#N/A,#N/A,FALSE,"DAOCM 2차 검토"}</definedName>
    <definedName name="지입수량">[284]일위대가!$M$1:$M$65536</definedName>
    <definedName name="직"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직관.J">[65]진주방향!$AN$341</definedName>
    <definedName name="직노법">[276]경산!$F$21</definedName>
    <definedName name="직매54P" hidden="1">{#N/A,#N/A,TRUE,"토적및재료집계";#N/A,#N/A,TRUE,"토적및재료집계";#N/A,#N/A,TRUE,"단위량"}</definedName>
    <definedName name="직영비">'[281]2공구산출내역'!$F$175</definedName>
    <definedName name="직재" hidden="1">{"'용역비'!$A$4:$C$8"}</definedName>
    <definedName name="직재법">[276]경산!$D$21</definedName>
    <definedName name="직접노무비">#REF!</definedName>
    <definedName name="직접원가계산" hidden="1">{#N/A,#N/A,TRUE,"960318-1";#N/A,#N/A,TRUE,"960318-2";#N/A,#N/A,TRUE,"960318-3"}</definedName>
    <definedName name="직접재료비">#REF!</definedName>
    <definedName name="직접재료비산출표" hidden="1">{"'용역비'!$A$4:$C$8"}</definedName>
    <definedName name="진" hidden="1">{#N/A,#N/A,FALSE,"2~8번"}</definedName>
    <definedName name="진국" localSheetId="2">[0]!NNF</definedName>
    <definedName name="진국">[0]!NNF</definedName>
    <definedName name="진동로울러자주식10경비">[154]중기사용료산출근거!$G$1430</definedName>
    <definedName name="진동로울러자주식10노무비">[154]중기사용료산출근거!$G$1434</definedName>
    <definedName name="진동로울러자주식10재료비">[154]중기사용료산출근거!$G$1438</definedName>
    <definedName name="진동로울러자주식2.5경비">[154]중기사용료산출근거!$G$2360</definedName>
    <definedName name="진동로울러자주식2.5노무비">[154]중기사용료산출근거!$G$2364</definedName>
    <definedName name="진동로울러자주식2.5재료비">[154]중기사용료산출근거!$G$2368</definedName>
    <definedName name="진석" localSheetId="2">#REF!,#REF!</definedName>
    <definedName name="진석">#REF!,#REF!</definedName>
    <definedName name="진재">{"Book1","부대-(표지판,데리,가드).xls","부대-(낙,차,중분대).xls"}</definedName>
    <definedName name="진재현">{"Book1","부대-(표지판,데리,가드).xls","부대-(낙,차,중분대).xls"}</definedName>
    <definedName name="진짜원가" hidden="1">{#N/A,#N/A,FALSE,"손익표지";#N/A,#N/A,FALSE,"손익계산";#N/A,#N/A,FALSE,"일반관리비";#N/A,#N/A,FALSE,"영업외수익";#N/A,#N/A,FALSE,"영업외비용";#N/A,#N/A,FALSE,"매출액";#N/A,#N/A,FALSE,"요약손익";#N/A,#N/A,FALSE,"요약대차";#N/A,#N/A,FALSE,"매출채권현황";#N/A,#N/A,FALSE,"매출채권명세"}</definedName>
    <definedName name="진희" hidden="1">{#N/A,#N/A,FALSE,"혼합골재"}</definedName>
    <definedName name="질문">OFFSET([90]입력!$T$2,0,0,COUNTA([90]입력!$T$1:$T$65536),1)</definedName>
    <definedName name="집계">'[172]토공(우물통,기타) '!$M$8:$U$25</definedName>
    <definedName name="집계1">'[172]토공(우물통,기타) '!$M$8:$U$25</definedName>
    <definedName name="집수정">{"Book1","부대-(표지판,데리,가드).xls","부대-(낙,차,중분대).xls"}</definedName>
    <definedName name="집수정1최종" hidden="1">{#N/A,#N/A,FALSE,"2~8번"}</definedName>
    <definedName name="집하장상차1" localSheetId="2" hidden="1">[301]주식!#REF!</definedName>
    <definedName name="집하장상차1" hidden="1">[301]주식!#REF!</definedName>
    <definedName name="집행" hidden="1">{#N/A,#N/A,TRUE,"960318-1";#N/A,#N/A,TRUE,"960318-2";#N/A,#N/A,TRUE,"960318-3"}</definedName>
    <definedName name="집행품의" hidden="1">{#N/A,#N/A,TRUE,"960318-1";#N/A,#N/A,TRUE,"960318-2";#N/A,#N/A,TRUE,"960318-3"}</definedName>
    <definedName name="짱" hidden="1">{#N/A,#N/A,FALSE,"이정표"}</definedName>
    <definedName name="ㅊ" hidden="1">{#N/A,#N/A,TRUE,"총괄"}</definedName>
    <definedName name="ㅊㄴ"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ㅊㅊㅊ" localSheetId="0">{"Book1","부대-(표지판,데리,가드).xls","부대-(낙,차,중분대).xls"}</definedName>
    <definedName name="ㅊㅊㅊ" localSheetId="3">{"Book1","부대-(표지판,데리,가드).xls","부대-(낙,차,중분대).xls"}</definedName>
    <definedName name="ㅊㅊㅊ" localSheetId="1">{"Book1","부대-(표지판,데리,가드).xls","부대-(낙,차,중분대).xls"}</definedName>
    <definedName name="ㅊㅊㅊ">{"Book1","부대-(표지판,데리,가드).xls","부대-(낙,차,중분대).xls"}</definedName>
    <definedName name="ㅊㅌㅍ">{"Book1","물양장설계서991221.xls"}</definedName>
    <definedName name="ㅊㅍㅌㅋㅀ" localSheetId="0" hidden="1">{#N/A,#N/A,FALSE,"구조1"}</definedName>
    <definedName name="ㅊㅍㅌㅋㅀ" localSheetId="3" hidden="1">{#N/A,#N/A,FALSE,"구조1"}</definedName>
    <definedName name="ㅊㅍㅌㅋㅀ" localSheetId="1" hidden="1">{#N/A,#N/A,FALSE,"구조1"}</definedName>
    <definedName name="ㅊㅍㅌㅋㅀ" hidden="1">{#N/A,#N/A,FALSE,"구조1"}</definedName>
    <definedName name="ㅊ퓿ㅍ" hidden="1">{#N/A,#N/A,FALSE,"혼합골재"}</definedName>
    <definedName name="ㅊ햐"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차량가격">[162]을부담운반비!$D$4</definedName>
    <definedName name="차선내역서" hidden="1">{#N/A,#N/A,FALSE,"전력간선"}</definedName>
    <definedName name="차선도색설치현황1">[302]데리네이타현황!$A$4,[302]데리네이타현황!$A$2,[302]데리네이타현황!$A$1,[302]데리네이타현황!$A$279,[302]데리네이타현황!$A$1:$A$65536</definedName>
    <definedName name="차수벽토공2">{"'산출근거'!$B$4:$D$8"}</definedName>
    <definedName name="차차" localSheetId="2" hidden="1">[303]조명시설!#REF!</definedName>
    <definedName name="차차" hidden="1">[303]조명시설!#REF!</definedName>
    <definedName name="착공일자">#REF!</definedName>
    <definedName name="착암공">'[164]기계경비(시간당)'!$D$12</definedName>
    <definedName name="찰샇기" localSheetId="0" hidden="1">#REF!</definedName>
    <definedName name="찰샇기" localSheetId="2" hidden="1">#REF!</definedName>
    <definedName name="찰샇기" hidden="1">#REF!</definedName>
    <definedName name="참">[304]단재적표!#REF!</definedName>
    <definedName name="참석자" hidden="1">{#N/A,#N/A,FALSE,"현장 NCR 분석";#N/A,#N/A,FALSE,"현장품질감사";#N/A,#N/A,FALSE,"현장품질감사"}</definedName>
    <definedName name="참차마참참">[142]단재적표!#REF!</definedName>
    <definedName name="책임">[266]인구!$G$17</definedName>
    <definedName name="챠트소스날짜" localSheetId="2">OFFSET(#REF!,1,0,COUNTA(#REF!)-2,1)</definedName>
    <definedName name="챠트소스날짜">OFFSET(#REF!,1,0,COUNTA(#REF!)-2,1)</definedName>
    <definedName name="챠트소스범위" localSheetId="2">OFFSET(#REF!,1,0,COUNTA(#REF!)-2,2)</definedName>
    <definedName name="챠트소스범위">OFFSET(#REF!,1,0,COUNTA(#REF!)-2,2)</definedName>
    <definedName name="챠트소스지수율" localSheetId="2">OFFSET(#REF!,1,1,COUNTA(#REF!)-1,1)</definedName>
    <definedName name="챠트소스지수율">OFFSET(#REF!,1,1,COUNTA(#REF!)-1,1)</definedName>
    <definedName name="천담"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천담"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천담"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천담"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천사" hidden="1">{"'용역비'!$A$4:$C$8"}</definedName>
    <definedName name="천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철공">[219]노임!$B$4</definedName>
    <definedName name="철근단중">[27]단중표!$AF$17</definedName>
    <definedName name="철근운반" hidden="1">{#N/A,#N/A,FALSE,"포장단가"}</definedName>
    <definedName name="철근집계" hidden="1">{#N/A,#N/A,FALSE,"단가표지"}</definedName>
    <definedName name="철근총괄" hidden="1">{#N/A,#N/A,FALSE,"2~8번"}</definedName>
    <definedName name="철근항복응력">'[296]#REF'!$G$144</definedName>
    <definedName name="철수"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첫장" hidden="1">{"'용역비'!$A$4:$C$8"}</definedName>
    <definedName name="첫장1" hidden="1">{"'용역비'!$A$4:$C$8"}</definedName>
    <definedName name="청" localSheetId="2">[112]!Macro14</definedName>
    <definedName name="청">[112]!Macro14</definedName>
    <definedName name="쳐" localSheetId="0">심사결과!쳐</definedName>
    <definedName name="쳐" localSheetId="3">표지!쳐</definedName>
    <definedName name="쳐" localSheetId="1">'표지(심사전)'!쳐</definedName>
    <definedName name="쳐">[0]!쳐</definedName>
    <definedName name="쳐ㅑ"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초급기능사_측량">[155]기초단가!$B$16</definedName>
    <definedName name="초급기술">[60]심사물량!$C$7</definedName>
    <definedName name="초급기술자_측량">[155]기초단가!$B$13</definedName>
    <definedName name="초급측량">[60]심사물량!$C$8</definedName>
    <definedName name="초기화면" localSheetId="2">[91]!초기화면</definedName>
    <definedName name="초기화면">[91]!초기화면</definedName>
    <definedName name="총갑지" localSheetId="2" hidden="1">#REF!</definedName>
    <definedName name="총갑지" hidden="1">#REF!</definedName>
    <definedName name="총골집계">[305]구조물공!$B$88</definedName>
    <definedName name="총공" hidden="1">{#N/A,#N/A,FALSE,"운반시간"}</definedName>
    <definedName name="총공사비">#REF!</definedName>
    <definedName name="총괄1">[233]평야부단가!$L$4:$L$657</definedName>
    <definedName name="총괄내역서" hidden="1">{#N/A,#N/A,TRUE,"토적및재료집계";#N/A,#N/A,TRUE,"토적및재료집계";#N/A,#N/A,TRUE,"단위량"}</definedName>
    <definedName name="총괄내역서셀선택">#REF!</definedName>
    <definedName name="총액">[306]DANGA!$J$4:$J$300</definedName>
    <definedName name="총원가">#REF!</definedName>
    <definedName name="총차갑지" localSheetId="2" hidden="1">#REF!</definedName>
    <definedName name="총차갑지" hidden="1">#REF!</definedName>
    <definedName name="최종견적조건" hidden="1">{#N/A,#N/A,FALSE,"기안지";#N/A,#N/A,FALSE,"통신지"}</definedName>
    <definedName name="최종추가합" localSheetId="2" hidden="1">#REF!</definedName>
    <definedName name="최종추가합" hidden="1">#REF!</definedName>
    <definedName name="추" localSheetId="2">[0]!BlankMacro1</definedName>
    <definedName name="추">[0]!BlankMacro1</definedName>
    <definedName name="추가"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추가성토물량" localSheetId="0">{"Book1","부대-(표지판,데리,가드).xls","부대-(낙,차,중분대).xls"}</definedName>
    <definedName name="추가성토물량" localSheetId="3">{"Book1","부대-(표지판,데리,가드).xls","부대-(낙,차,중분대).xls"}</definedName>
    <definedName name="추가성토물량" localSheetId="1">{"Book1","부대-(표지판,데리,가드).xls","부대-(낙,차,중분대).xls"}</definedName>
    <definedName name="추가성토물량">{"Book1","부대-(표지판,데리,가드).xls","부대-(낙,차,중분대).xls"}</definedName>
    <definedName name="출력공사">[0]!출력공사</definedName>
    <definedName name="출장지">INDIRECT("데이타!A4:a"&amp;COUNTA(#REF!)+3)</definedName>
    <definedName name="출판" hidden="1">{#N/A,#N/A,FALSE,"지침";#N/A,#N/A,FALSE,"환경분석";#N/A,#N/A,FALSE,"Sheet16"}</definedName>
    <definedName name="충돌" hidden="1">{#N/A,#N/A,FALSE,"전력간선"}</definedName>
    <definedName name="충산대" localSheetId="2">[0]!VGF</definedName>
    <definedName name="충산대">[0]!VGF</definedName>
    <definedName name="충주" hidden="1">{#N/A,#N/A,FALSE,"2~8번"}</definedName>
    <definedName name="취입보집계" localSheetId="0" hidden="1">{#N/A,#N/A,FALSE,"2~8번"}</definedName>
    <definedName name="취입보집계" localSheetId="3" hidden="1">{#N/A,#N/A,FALSE,"2~8번"}</definedName>
    <definedName name="취입보집계" localSheetId="1" hidden="1">{#N/A,#N/A,FALSE,"2~8번"}</definedName>
    <definedName name="취입보집계" hidden="1">{#N/A,#N/A,FALSE,"2~8번"}</definedName>
    <definedName name="측량">[252]기초단가!$B$16</definedName>
    <definedName name="치" localSheetId="0">심사결과!치</definedName>
    <definedName name="치" localSheetId="3">표지!치</definedName>
    <definedName name="치" localSheetId="1">'표지(심사전)'!치</definedName>
    <definedName name="치">[0]!치</definedName>
    <definedName name="치수표">'[159]-치수표(곡선부)'!$A$1:$N$28</definedName>
    <definedName name="칠곡" hidden="1">{#N/A,#N/A,TRUE,"손익보고"}</definedName>
    <definedName name="칠팔">25800</definedName>
    <definedName name="칠푼이" hidden="1">{#N/A,#N/A,FALSE,"2~8번"}</definedName>
    <definedName name="칤" hidden="1">[36]Sheet14!$Q$45:$AT$45</definedName>
    <definedName name="ㅋ" localSheetId="0" hidden="1">{#N/A,#N/A,FALSE,"조골재"}</definedName>
    <definedName name="ㅋ" localSheetId="3" hidden="1">{#N/A,#N/A,FALSE,"조골재"}</definedName>
    <definedName name="ㅋ" localSheetId="1" hidden="1">{#N/A,#N/A,FALSE,"조골재"}</definedName>
    <definedName name="ㅋ" hidden="1">{#N/A,#N/A,FALSE,"조골재"}</definedName>
    <definedName name="ㅋ_1" hidden="1">{#N/A,#N/A,FALSE,"조골재"}</definedName>
    <definedName name="ㅋㄴㄴ" localSheetId="2">#REF!,#REF!,#REF!</definedName>
    <definedName name="ㅋㄴㄴ">#REF!,#REF!,#REF!</definedName>
    <definedName name="ㅋ륭ㅎㄹㅇㄹ" localSheetId="2">[0]!BlankMacro1</definedName>
    <definedName name="ㅋ륭ㅎㄹㅇㄹ">[0]!BlankMacro1</definedName>
    <definedName name="ㅋㅁ" hidden="1">{#N/A,#N/A,FALSE,"명세표"}</definedName>
    <definedName name="ㅋㅇ"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ㅋㅇㅌㅅ"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ㅋㅋ" hidden="1">{#N/A,#N/A,FALSE,"골재소요량";#N/A,#N/A,FALSE,"골재소요량"}</definedName>
    <definedName name="ㅋㅋㅋ">{"'산출근거'!$B$4:$D$8"}</definedName>
    <definedName name="ㅋㅋㅋㅋㅋㅋㅋㅋㅋㅋㅋ" hidden="1">{#N/A,#N/A,FALSE,"포장단가"}</definedName>
    <definedName name="ㅋㅋㅋㅋㅋㅋㅋㅋㅋㅋㅋㅋㅋㅋㅋㅋ" localSheetId="2">[91]!ᄏᄏᄏᄏᄏᄏᄏᄏᄏᄏᄏᄏᄏᄏᄏᄏ</definedName>
    <definedName name="ㅋㅋㅋㅋㅋㅋㅋㅋㅋㅋㅋㅋㅋㅋㅋㅋ">[91]!ᄏᄏᄏᄏᄏᄏᄏᄏᄏᄏᄏᄏᄏᄏᄏᄏ</definedName>
    <definedName name="ㅋㅌ" hidden="1">{"'용역비'!$A$4:$C$8"}</definedName>
    <definedName name="ㅋㅌㅇ" localSheetId="2">[0]!xcf</definedName>
    <definedName name="ㅋㅌㅇ">[0]!xcf</definedName>
    <definedName name="ㅋㅌㅌ" localSheetId="2">[0]!SSX</definedName>
    <definedName name="ㅋㅌㅌ">[0]!SSX</definedName>
    <definedName name="카메라" hidden="1">{#N/A,#N/A,FALSE,"지침";#N/A,#N/A,FALSE,"환경분석";#N/A,#N/A,FALSE,"Sheet16"}</definedName>
    <definedName name="카메라11" hidden="1">{#N/A,#N/A,FALSE,"지침";#N/A,#N/A,FALSE,"환경분석";#N/A,#N/A,FALSE,"Sheet16"}</definedName>
    <definedName name="카메라1212" hidden="1">{#N/A,#N/A,FALSE,"지침";#N/A,#N/A,FALSE,"환경분석";#N/A,#N/A,FALSE,"Sheet16"}</definedName>
    <definedName name="캇타간재">'[164]기계경비(시간당)'!$H$92</definedName>
    <definedName name="캇타노무">'[164]기계경비(시간당)'!$H$88</definedName>
    <definedName name="캇타손료">'[164]기계경비(시간당)'!$H$87</definedName>
    <definedName name="캐쉬" hidden="1">{#N/A,#N/A,FALSE,"지침";#N/A,#N/A,FALSE,"환경분석";#N/A,#N/A,FALSE,"Sheet16"}</definedName>
    <definedName name="컥" hidden="1">{#N/A,#N/A,FALSE,"기안지";#N/A,#N/A,FALSE,"통신지"}</definedName>
    <definedName name="컴퓨터S_W기사">[155]기초단가!$B$21</definedName>
    <definedName name="케러" hidden="1">{#N/A,#N/A,FALSE,"2~8번"}</definedName>
    <definedName name="케이블간지" hidden="1">{#N/A,#N/A,TRUE,"토적및재료집계";#N/A,#N/A,TRUE,"토적및재료집계";#N/A,#N/A,TRUE,"단위량"}</definedName>
    <definedName name="케이블공법">OFFSET([90]입력!$Y$2,0,0,COUNTA([90]입력!$Y$1:$Y$65536),1)</definedName>
    <definedName name="케이블류">OFFSET([90]입력!$AA$2,0,0,COUNTA([90]입력!$AA$1:$AA$65536),1)</definedName>
    <definedName name="켜" localSheetId="0">심사결과!켜</definedName>
    <definedName name="켜" localSheetId="3">표지!켜</definedName>
    <definedName name="켜" localSheetId="1">'표지(심사전)'!켜</definedName>
    <definedName name="켜">[0]!켜</definedName>
    <definedName name="코_아_튜_브">[155]기초단가!$B$25</definedName>
    <definedName name="코딩">[289]현장조사!$J$51</definedName>
    <definedName name="코아튜브">[261]기초단가!$B$32</definedName>
    <definedName name="코핑높이1">1.6</definedName>
    <definedName name="콘">[307]토공사!$B$10</definedName>
    <definedName name="콘120규격">[80]SORCE1!$AA$1:$AO$15</definedName>
    <definedName name="콘180규격">[80]SORCE1!$AQ$1:$BE$15</definedName>
    <definedName name="콘강도">240</definedName>
    <definedName name="콘공">'[308](C)원내역'!$E$4:$L$233,'[308](C)원내역'!$K$234:$K$261,'[308](C)원내역'!$I$252:$J$255,'[308](C)원내역'!$E$276:$K$338</definedName>
    <definedName name="콘크리트">240</definedName>
    <definedName name="콘크리트2" localSheetId="2" hidden="1">#REF!</definedName>
    <definedName name="콘크리트2" hidden="1">#REF!</definedName>
    <definedName name="콘크리트공">[219]노임!$B$8</definedName>
    <definedName name="콘크리트공칭강도">'[296]#REF'!$G$132</definedName>
    <definedName name="콘크리트펌프차80경비">[154]중기사용료산출근거!$G$1760</definedName>
    <definedName name="콘크리트펌프차80노무비">[154]중기사용료산출근거!$G$1764</definedName>
    <definedName name="콘크리트펌프차80재료비">[154]중기사용료산출근거!$G$1768</definedName>
    <definedName name="콘트롤러" hidden="1">{"'용역비'!$A$4:$C$8"}</definedName>
    <definedName name="콩" hidden="1">{#N/A,#N/A,FALSE,"구조1"}</definedName>
    <definedName name="쿙" hidden="1">{#N/A,#N/A,FALSE,"현장 NCR 분석";#N/A,#N/A,FALSE,"현장품질감사";#N/A,#N/A,FALSE,"현장품질감사"}</definedName>
    <definedName name="큥" hidden="1">{#N/A,#N/A,FALSE,"현장 NCR 분석";#N/A,#N/A,FALSE,"현장품질감사";#N/A,#N/A,FALSE,"현장품질감사"}</definedName>
    <definedName name="크" localSheetId="0">심사결과!크</definedName>
    <definedName name="크" localSheetId="3">표지!크</definedName>
    <definedName name="크" localSheetId="1">'표지(심사전)'!크</definedName>
    <definedName name="크">[0]!크</definedName>
    <definedName name="키" localSheetId="0">심사결과!키</definedName>
    <definedName name="키" localSheetId="3">표지!키</definedName>
    <definedName name="키" localSheetId="1">'표지(심사전)'!키</definedName>
    <definedName name="키">[0]!키</definedName>
    <definedName name="키키" localSheetId="2">[0]!BlankMacro1</definedName>
    <definedName name="키키">[0]!BlankMacro1</definedName>
    <definedName name="ㅌ" localSheetId="0" hidden="1">{#N/A,#N/A,FALSE,"2~8번"}</definedName>
    <definedName name="ㅌ" localSheetId="3" hidden="1">{#N/A,#N/A,FALSE,"2~8번"}</definedName>
    <definedName name="ㅌ" localSheetId="1" hidden="1">{#N/A,#N/A,FALSE,"2~8번"}</definedName>
    <definedName name="ㅌ" hidden="1">{#N/A,#N/A,FALSE,"2~8번"}</definedName>
    <definedName name="ㅌ_1" hidden="1">{#N/A,#N/A,FALSE,"2~8번"}</definedName>
    <definedName name="ㅌ27">#REF!</definedName>
    <definedName name="ㅌㄹ서"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ㅌ랴"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ㅌ료"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ㅌㅁㅋ" hidden="1">[36]Sheet13!$N$64:$N$131</definedName>
    <definedName name="ㅌㅇ"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ㅌㅊㅀ" hidden="1">{#N/A,#N/A,FALSE,"운반시간"}</definedName>
    <definedName name="ㅌㅌ" hidden="1">[36]Sheet14!$Q$45:$AT$45</definedName>
    <definedName name="ㅌㅍㅁㄴㅋ" hidden="1">'[221]N賃率-職'!$I$5:$I$30</definedName>
    <definedName name="타견적" hidden="1">[263]수량산출!$A$1:$A$8282</definedName>
    <definedName name="타이어로울러자주식8경비">[154]중기사용료산출근거!$G$2150</definedName>
    <definedName name="타이어로울러자주식8노무비">[154]중기사용료산출근거!$G$2154</definedName>
    <definedName name="타이어로울러자주식8재료비">[154]중기사용료산출근거!$G$2158</definedName>
    <definedName name="탄뎀로울러자주식10경비">[154]중기사용료산출근거!$G$2210</definedName>
    <definedName name="탄뎀로울러자주식10노무비">[154]중기사용료산출근거!$G$2214</definedName>
    <definedName name="탄뎀로울러자주식10재료비">[154]중기사용료산출근거!$G$2218</definedName>
    <definedName name="탄뎀로울러자주식5경비">[154]중기사용료산출근거!$G$2180</definedName>
    <definedName name="탄뎀로울러자주식5노무비">[154]중기사용료산출근거!$G$2184</definedName>
    <definedName name="탄뎀로울러자주식5재료비">[154]중기사용료산출근거!$G$2188</definedName>
    <definedName name="택">[184]단가!$E$85</definedName>
    <definedName name="택코트">[150]자재단가_사급!$O$12</definedName>
    <definedName name="터미" localSheetId="2">CHOOSE(#REF!,[0]!공무1과,[0]!공무2과)</definedName>
    <definedName name="터미">CHOOSE(#REF!,[0]!공무1과,[0]!공무2과)</definedName>
    <definedName name="터파기계산" localSheetId="2">[171]!터파기계산</definedName>
    <definedName name="터파기계산">[171]!터파기계산</definedName>
    <definedName name="텨" localSheetId="0">심사결과!텨</definedName>
    <definedName name="텨" localSheetId="3">표지!텨</definedName>
    <definedName name="텨" localSheetId="1">'표지(심사전)'!텨</definedName>
    <definedName name="텨">[0]!텨</definedName>
    <definedName name="토" localSheetId="2" hidden="1">#REF!</definedName>
    <definedName name="토" hidden="1">#REF!</definedName>
    <definedName name="토\40" hidden="1">{#N/A,#N/A,FALSE,"토공2"}</definedName>
    <definedName name="토1" hidden="1">{#N/A,#N/A,FALSE,"이정표"}</definedName>
    <definedName name="토2" hidden="1">{#N/A,#N/A,FALSE,"조골재"}</definedName>
    <definedName name="토공2">'[309]1'!$A$1:$O$51</definedName>
    <definedName name="토공사현장설명서" localSheetId="2">[91]!토공사현장설명서</definedName>
    <definedName name="토공사현장설명서">[91]!토공사현장설명서</definedName>
    <definedName name="토공ㅇㅇㅇㅇㅇㅇㅇ" hidden="1">{#N/A,#N/A,FALSE,"혼합골재"}</definedName>
    <definedName name="토공이수" localSheetId="2" hidden="1">#REF!</definedName>
    <definedName name="토공이수" hidden="1">#REF!</definedName>
    <definedName name="토량계산" hidden="1">{#N/A,#N/A,FALSE,"포장단가"}</definedName>
    <definedName name="토류판">[86]가시설수량!$AE$25</definedName>
    <definedName name="토목"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토목1">[0]!토목1</definedName>
    <definedName name="토목견적" hidden="1">{#N/A,#N/A,FALSE,"골재소요량";#N/A,#N/A,FALSE,"골재소요량"}</definedName>
    <definedName name="토목경비"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토목경비산출"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토목설계" hidden="1">{#N/A,#N/A,FALSE,"골재소요량";#N/A,#N/A,FALSE,"골재소요량"}</definedName>
    <definedName name="토목설계1" hidden="1">{#N/A,#N/A,FALSE,"단가표지"}</definedName>
    <definedName name="토목설계2" hidden="1">{#N/A,#N/A,FALSE,"골재소요량";#N/A,#N/A,FALSE,"골재소요량"}</definedName>
    <definedName name="토목실행" hidden="1">{#N/A,#N/A,FALSE,"골재소요량";#N/A,#N/A,FALSE,"골재소요량"}</definedName>
    <definedName name="토사구배">[181]대로근거!$B$14</definedName>
    <definedName name="토사자중">710.185</definedName>
    <definedName name="토적">[3]신천3호용수로!$A$1:$J$21</definedName>
    <definedName name="토적계산" localSheetId="2" hidden="1">'[310]배수통관(좌)'!#REF!</definedName>
    <definedName name="토적계산" hidden="1">'[310]배수통관(좌)'!#REF!</definedName>
    <definedName name="토적계산서1" hidden="1">{#N/A,#N/A,FALSE,"혼합골재"}</definedName>
    <definedName name="토적집계1" hidden="1">{#N/A,#N/A,TRUE,"토적및재료집계";#N/A,#N/A,TRUE,"토적및재료집계";#N/A,#N/A,TRUE,"단위량"}</definedName>
    <definedName name="토적집계2" hidden="1">{#N/A,#N/A,TRUE,"토적및재료집계";#N/A,#N/A,TRUE,"토적및재료집계";#N/A,#N/A,TRUE,"단위량"}</definedName>
    <definedName name="토적표" localSheetId="2" hidden="1">#REF!</definedName>
    <definedName name="토적표" hidden="1">#REF!</definedName>
    <definedName name="토적표1line">{"'산출근거'!$B$4:$D$8"}</definedName>
    <definedName name="토피">4.803</definedName>
    <definedName name="토피고">'[20]DATA 입력란'!$D$6</definedName>
    <definedName name="통내">[214]노무비!$B$8</definedName>
    <definedName name="통설">[214]노무비!$B$10</definedName>
    <definedName name="통합" localSheetId="0">심사결과!통합</definedName>
    <definedName name="통합" localSheetId="3">표지!통합</definedName>
    <definedName name="통합" localSheetId="1">'표지(심사전)'!통합</definedName>
    <definedName name="통합">[0]!통합</definedName>
    <definedName name="투자">[149]지수!$E$12</definedName>
    <definedName name="투찰" hidden="1">{#N/A,#N/A,FALSE,"포장1";#N/A,#N/A,FALSE,"포장1"}</definedName>
    <definedName name="투찰2" hidden="1">{#N/A,#N/A,FALSE,"포장1";#N/A,#N/A,FALSE,"포장1"}</definedName>
    <definedName name="튜" hidden="1">{#N/A,#N/A,FALSE,"혼합골재"}</definedName>
    <definedName name="트" localSheetId="0">심사결과!트</definedName>
    <definedName name="트" localSheetId="3">표지!트</definedName>
    <definedName name="트" localSheetId="1">'표지(심사전)'!트</definedName>
    <definedName name="트">[0]!트</definedName>
    <definedName name="트레이H">OFFSET('[123]참조-(1)'!$AQ$2,0,0,COUNTA('[123]참조-(1)'!$AQ$1:$AQ$65536),1)</definedName>
    <definedName name="트레이T">OFFSET('[123]참조-(1)'!$AR$2,0,0,COUNTA('[123]참조-(1)'!$AR$1:$AR$65536),1)</definedName>
    <definedName name="트레이W">OFFSET('[123]참조-(1)'!$AP$2,0,0,COUNTA('[123]참조-(1)'!$AP$1:$AP$65536),1)</definedName>
    <definedName name="트레이재질">OFFSET('[123]참조-(1)'!$AO$2,0,0,COUNTA('[123]참조-(1)'!$AO$1:$AO$65536),1)</definedName>
    <definedName name="특별">[311]정부노임!$D$5</definedName>
    <definedName name="특별인부">'[164]기계경비(시간당)'!$D$9</definedName>
    <definedName name="티" localSheetId="0">심사결과!티</definedName>
    <definedName name="티" localSheetId="3">표지!티</definedName>
    <definedName name="티" localSheetId="1">'표지(심사전)'!티</definedName>
    <definedName name="티">[0]!티</definedName>
    <definedName name="팁">[150]자재단가_사급!$O$52</definedName>
    <definedName name="ㅍ" localSheetId="0" hidden="1">{#N/A,#N/A,FALSE,"2~8번"}</definedName>
    <definedName name="ㅍ" localSheetId="3" hidden="1">{#N/A,#N/A,FALSE,"2~8번"}</definedName>
    <definedName name="ㅍ" localSheetId="1" hidden="1">{#N/A,#N/A,FALSE,"2~8번"}</definedName>
    <definedName name="ㅍ" hidden="1">{#N/A,#N/A,FALSE,"2~8번"}</definedName>
    <definedName name="ㅍ_1" hidden="1">{#N/A,#N/A,FALSE,"2~8번"}</definedName>
    <definedName name="ㅍ55" localSheetId="2" hidden="1">'[312]6PILE  (돌출)'!#REF!</definedName>
    <definedName name="ㅍ55" hidden="1">'[312]6PILE  (돌출)'!#REF!</definedName>
    <definedName name="ㅍㄴ" hidden="1">{#N/A,#N/A,FALSE,"단가표지"}</definedName>
    <definedName name="ㅍㄴㄹ" hidden="1">[36]Sheet9!$J$44</definedName>
    <definedName name="ㅍㅁ" hidden="1">{#N/A,#N/A,FALSE,"기안지";#N/A,#N/A,FALSE,"통신지"}</definedName>
    <definedName name="ㅍㅇㄴ">'[121]98수문일위'!$A$1:$P$2004</definedName>
    <definedName name="ㅍㅇㅊㅍㅊ" localSheetId="0" hidden="1">{#N/A,#N/A,FALSE,"2~8번"}</definedName>
    <definedName name="ㅍㅇㅊㅍㅊ" localSheetId="3" hidden="1">{#N/A,#N/A,FALSE,"2~8번"}</definedName>
    <definedName name="ㅍㅇㅊㅍㅊ" localSheetId="1" hidden="1">{#N/A,#N/A,FALSE,"2~8번"}</definedName>
    <definedName name="ㅍㅇㅊㅍㅊ" hidden="1">{#N/A,#N/A,FALSE,"2~8번"}</definedName>
    <definedName name="ㅍㅊㅊㅍㅊㅍㅍㅊㅊㅍ" hidden="1">[36]Sheet13!$S$48:$AV$48</definedName>
    <definedName name="ㅍㅊㅊㅍㅍㅊㅊㅍ" hidden="1">[36]Sheet13!$S$48:$AV$48</definedName>
    <definedName name="ㅍㅊㅌ" hidden="1">[36]Sheet13!$S$48:$AV$48</definedName>
    <definedName name="ㅍㅊㅍㅊ" hidden="1">[36]Sheet13!$O$272:$O$341</definedName>
    <definedName name="ㅍㅊㅍㅍㅊㅊ" hidden="1">[36]Sheet13!$S$48:$AV$48</definedName>
    <definedName name="ㅍㅋㅌㅊㅍㅇㄷ">'[121]98수문일위'!$A$1:$P$2004</definedName>
    <definedName name="ㅍ큪ㅊㅋ" localSheetId="2" hidden="1">#REF!</definedName>
    <definedName name="ㅍ큪ㅊㅋ" hidden="1">#REF!</definedName>
    <definedName name="ㅍㅍ" hidden="1">{#N/A,#N/A,TRUE,"토적및재료집계";#N/A,#N/A,TRUE,"토적및재료집계";#N/A,#N/A,TRUE,"단위량"}</definedName>
    <definedName name="ㅍㅍㄹ"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ㄹ"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ㄹ"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ㅍㅍㅍㅍ" hidden="1">[36]Sheet13!$O$131:$O$201</definedName>
    <definedName name="ㅍㅍㅍㅍㅍ" hidden="1">[36]Sheet13!$O$202:$O$271</definedName>
    <definedName name="ㅍㅍㅍㅍㅍㅍ" hidden="1">{#N/A,#N/A,FALSE,"조골재"}</definedName>
    <definedName name="ㅍㅍㅍㅍㅍㅍㅍㅍ" hidden="1">{#N/A,#N/A,FALSE,"표지목차"}</definedName>
    <definedName name="ㅍㅎ" hidden="1">{#N/A,#N/A,FALSE,"골재소요량";#N/A,#N/A,FALSE,"골재소요량"}</definedName>
    <definedName name="파군재교">{#N/A,#N/A,FALSE,"단면 제원"}</definedName>
    <definedName name="파이프펜던트">[69]DATA!$E$17:$F$26</definedName>
    <definedName name="파일" localSheetId="2" hidden="1">#REF!</definedName>
    <definedName name="파일" hidden="1">#REF!</definedName>
    <definedName name="파일1간격">0.6</definedName>
    <definedName name="파일간격">1.3</definedName>
    <definedName name="파일간격교직">1.4</definedName>
    <definedName name="파일간격교축">1.4</definedName>
    <definedName name="판넬류">OFFSET('[123]참조-(1)'!$X$2,0,0,COUNTA('[123]참조-(1)'!$X$1:$X$65536),1)</definedName>
    <definedName name="팔" localSheetId="2" hidden="1">#REF!</definedName>
    <definedName name="팔" hidden="1">#REF!</definedName>
    <definedName name="페기" hidden="1">{#N/A,#N/A,FALSE,"포장단가"}</definedName>
    <definedName name="페이지" hidden="1">{"'Firr(선)'!$AS$1:$AY$62","'Firr(사)'!$AS$1:$AY$62","'Firr(회)'!$AS$1:$AY$62","'Firr(선)'!$L$1:$V$62","'Firr(사)'!$L$1:$V$62","'Firr(회)'!$L$1:$V$62"}</definedName>
    <definedName name="펴" localSheetId="0">심사결과!펴</definedName>
    <definedName name="펴" localSheetId="3">표지!펴</definedName>
    <definedName name="펴" localSheetId="1">'표지(심사전)'!펴</definedName>
    <definedName name="펴">[0]!펴</definedName>
    <definedName name="평균H1">'[313]1-1평균터파기고(1)'!$G$31</definedName>
    <definedName name="폐기물수량산출서" localSheetId="2" hidden="1">#REF!</definedName>
    <definedName name="폐기물수량산출서" hidden="1">#REF!</definedName>
    <definedName name="폐기물적사" hidden="1">{#N/A,#N/A,FALSE,"포장단가"}</definedName>
    <definedName name="폐기물처리" localSheetId="2">CHOOSE(#REF!,[0]!공무1과,[0]!공무2과)</definedName>
    <definedName name="폐기물처리">CHOOSE(#REF!,[0]!공무1과,[0]!공무2과)</definedName>
    <definedName name="폐기물처리비재료비">#REF!</definedName>
    <definedName name="폐아스콘처리비">[184]단가!$E$87</definedName>
    <definedName name="폐자재" localSheetId="2">CHOOSE(#REF!,[0]!공무1과,[0]!공무2과)</definedName>
    <definedName name="폐자재">CHOOSE(#REF!,[0]!공무1과,[0]!공무2과)</definedName>
    <definedName name="포">[314]수량산출서!$E$5</definedName>
    <definedName name="포장2월ocf" hidden="1">{#N/A,#N/A,FALSE,"지침";#N/A,#N/A,FALSE,"환경분석";#N/A,#N/A,FALSE,"Sheet16"}</definedName>
    <definedName name="포장ocf" hidden="1">{#N/A,#N/A,FALSE,"지침";#N/A,#N/A,FALSE,"환경분석";#N/A,#N/A,FALSE,"Sheet16"}</definedName>
    <definedName name="포장공집계">{"'산출근거'!$B$4:$D$8"}</definedName>
    <definedName name="포장깨기">{"'산출근거'!$B$4:$D$8"}</definedName>
    <definedName name="포장절단">[184]단가!$E$79</definedName>
    <definedName name="포장층_높이">'[20]DATA 입력란'!$D$7</definedName>
    <definedName name="포장파취">[184]단가!$E$81</definedName>
    <definedName name="포지머ㅗㄱㄷㅌ킹1" hidden="1">{#N/A,#N/A,FALSE,"표지목차"}</definedName>
    <definedName name="포함">[90]입력!$H$3:$H$4</definedName>
    <definedName name="폽장2" hidden="1">{#N/A,#N/A,FALSE,"포장1";#N/A,#N/A,FALSE,"포장1"}</definedName>
    <definedName name="표" hidden="1">{#N/A,#N/A,FALSE,"현장 NCR 분석";#N/A,#N/A,FALSE,"현장품질감사";#N/A,#N/A,FALSE,"현장품질감사"}</definedName>
    <definedName name="표준지">[315]단재적표!$B$1:$C$311</definedName>
    <definedName name="표지1" localSheetId="2" hidden="1">#REF!</definedName>
    <definedName name="표지1" hidden="1">#REF!</definedName>
    <definedName name="표지목차2" hidden="1">{#N/A,#N/A,FALSE,"표지목차"}</definedName>
    <definedName name="표지셀선택">#REF!</definedName>
    <definedName name="표지안" localSheetId="0">심사결과!표지안</definedName>
    <definedName name="표지안" localSheetId="3">표지!표지안</definedName>
    <definedName name="표지안" localSheetId="1">'표지(심사전)'!표지안</definedName>
    <definedName name="표지안">[0]!표지안</definedName>
    <definedName name="표지임"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표층t">[183]접속도로1!$AL$1</definedName>
    <definedName name="표층포설">[184]단가!$E$82</definedName>
    <definedName name="푸" hidden="1">{#N/A,#N/A,FALSE,"전력간선"}</definedName>
    <definedName name="품명">[90]단가!$C$5:$C$87</definedName>
    <definedName name="품명1">OFFSET('[173]참조-(1)'!$R$2,0,0,COUNTA('[173]참조-(1)'!$R$1:$R$65536),1)</definedName>
    <definedName name="품명2">OFFSET('[123]참조-(1)'!$T$2,0,0,COUNTA('[123]참조-(1)'!$T$1:$T$65536),1)</definedName>
    <definedName name="품명3">OFFSET('[173]참조-(1)'!$V$2,0,0,COUNTA('[173]참조-(1)'!$V$1:$V$65536),1)</definedName>
    <definedName name="품셈1" localSheetId="2">[91]!품셈1</definedName>
    <definedName name="품셈1">[91]!품셈1</definedName>
    <definedName name="품셈2" localSheetId="2">[91]!품셈2</definedName>
    <definedName name="품셈2">[91]!품셈2</definedName>
    <definedName name="품셈공종">[316]품셈TABLE!$C$2:$C$50</definedName>
    <definedName name="품셈단가">[316]품셈TABLE!$D$2:$D$50</definedName>
    <definedName name="품신">[162]설계산출표지!$B$1</definedName>
    <definedName name="풍전2" hidden="1">{#N/A,#N/A,TRUE,"손익보고"}</definedName>
    <definedName name="퓨" hidden="1">{#N/A,#N/A,FALSE,"현장 NCR 분석";#N/A,#N/A,FALSE,"현장품질감사";#N/A,#N/A,FALSE,"현장품질감사"}</definedName>
    <definedName name="프라임">[184]단가!$E$84</definedName>
    <definedName name="프로그램.메인_메뉴호출" localSheetId="2">[196]!프로그램.메인_메뉴호출</definedName>
    <definedName name="프로그램.메인_메뉴호출">[196]!프로그램.메인_메뉴호출</definedName>
    <definedName name="플라타너스B8">[137]데이타!$E$552</definedName>
    <definedName name="플랜지돌출폭">'[232]4.2유효폭의 계산'!$N$28</definedName>
    <definedName name="플레이트콤펙터1.5경비">[154]중기사용료산출근거!$G$2330</definedName>
    <definedName name="플레이트콤펙터1.5노무비">[154]중기사용료산출근거!$G$2334</definedName>
    <definedName name="플레이트콤펙터1.5재료비">[154]중기사용료산출근거!$G$2338</definedName>
    <definedName name="플로터상각">[60]심사계산!$I$96</definedName>
    <definedName name="플로터정비">[60]심사계산!$I$99</definedName>
    <definedName name="플륨관" hidden="1">{"'산출근거'!$B$4:$D$8"}</definedName>
    <definedName name="피" localSheetId="0">심사결과!피</definedName>
    <definedName name="피" localSheetId="3">표지!피</definedName>
    <definedName name="피" localSheetId="1">'표지(심사전)'!피</definedName>
    <definedName name="피">[0]!피</definedName>
    <definedName name="피복">0.15</definedName>
    <definedName name="피복두께">[211]단위수량!$C$12</definedName>
    <definedName name="피아동보" hidden="1">{#N/A,#N/A,FALSE,"배수1"}</definedName>
    <definedName name="ㅎ4ㅅ고46" localSheetId="2" hidden="1">[317]지수적용공사비내역서!#REF!</definedName>
    <definedName name="ㅎ4ㅅ고46" hidden="1">[317]지수적용공사비내역서!#REF!</definedName>
    <definedName name="ㅎ5" hidden="1">{#N/A,#N/A,FALSE,"골재소요량";#N/A,#N/A,FALSE,"골재소요량"}</definedName>
    <definedName name="ㅎ5_1" hidden="1">{#N/A,#N/A,FALSE,"골재소요량";#N/A,#N/A,FALSE,"골재소요량"}</definedName>
    <definedName name="ㅎㄱ" hidden="1">{#N/A,#N/A,FALSE,"혼합골재"}</definedName>
    <definedName name="ㅎㄴ" hidden="1">'[206]N賃率-職'!$I$5:$I$30</definedName>
    <definedName name="ㅎㄴㄹㄴㄹㄴㅇ" hidden="1">{#N/A,#N/A,FALSE,"토공2"}</definedName>
    <definedName name="ㅎㄴㅁㄴㅇㄹㄴㅇ" hidden="1">{#N/A,#N/A,FALSE,"운반시간"}</definedName>
    <definedName name="ㅎㄴㅁㄹㄴㅁㄹㄴㅁㄹㄷㄹㄶㄴ" hidden="1">{#N/A,#N/A,FALSE,"속도"}</definedName>
    <definedName name="ㅎㄴㅁㄹㅈㅁㅎ" hidden="1">{#N/A,#N/A,FALSE,"단가표지"}</definedName>
    <definedName name="ㅎㄴㅇㅁㄹ">'[318]98수문일위'!$A$1:$P$2004</definedName>
    <definedName name="ㅎㄶ" hidden="1">{#N/A,#N/A,FALSE,"속도"}</definedName>
    <definedName name="ㅎㄷ" hidden="1">[36]Sheet13!$O$202:$O$271</definedName>
    <definedName name="ㅎㄹ">{"Book1","호안(별표&amp;부표).xls","box(최근).xls"}</definedName>
    <definedName name="ㅎㄹㅇㅀ" hidden="1">{#N/A,#N/A,FALSE,"부대1"}</definedName>
    <definedName name="ㅎㄹ오하ㅓ"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로낟안" hidden="1">{#N/A,#N/A,FALSE,"혼합골재"}</definedName>
    <definedName name="ㅎ로ㅓ" hidden="1">{#N/A,#N/A,FALSE,"운반시간"}</definedName>
    <definedName name="ㅎ롱ㄹ호ㅗ">{"'산출근거'!$B$4:$D$8"}</definedName>
    <definedName name="ㅎ류" localSheetId="2">[0]!SDRFE</definedName>
    <definedName name="ㅎ류">[0]!SDRFE</definedName>
    <definedName name="ㅎㅀㄹ"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ㅎㅀㄹ"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ㅎㅀㄹ"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ㅎㅀㄹ"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ㅎㅀㅀㅀㅀㄹ" hidden="1">{#N/A,#N/A,FALSE,"CCTV"}</definedName>
    <definedName name="ㅎㅁㄶㄹ" hidden="1">{#N/A,#N/A,FALSE,"조골재"}</definedName>
    <definedName name="ㅎㅁㄹㄷㅂㅎ" hidden="1">{#N/A,#N/A,FALSE,"배수1"}</definedName>
    <definedName name="ㅎㅅ" localSheetId="2">CHOOSE(#REF!,[0]!공무1과,[0]!공무2과)</definedName>
    <definedName name="ㅎㅅ">CHOOSE(#REF!,[0]!공무1과,[0]!공무2과)</definedName>
    <definedName name="ㅎㅅㄱ" hidden="1">{#N/A,#N/A,FALSE,"지침";#N/A,#N/A,FALSE,"환경분석";#N/A,#N/A,FALSE,"Sheet16"}</definedName>
    <definedName name="ㅎㅅㄺ" hidden="1">{#N/A,#N/A,FALSE,"속도"}</definedName>
    <definedName name="ㅎㅇ" hidden="1">{"'용역비'!$A$4:$C$8"}</definedName>
    <definedName name="ㅎㅇㄶㄷㄱ" localSheetId="2" hidden="1">#REF!</definedName>
    <definedName name="ㅎㅇㄶㄷㄱ" hidden="1">#REF!</definedName>
    <definedName name="ㅎㅇㄶㅇㄴ" hidden="1">[36]Sheet14!$Q$45:$AT$45</definedName>
    <definedName name="ㅎㅇㅀㅇㅀㅇㅎ" hidden="1">{#N/A,#N/A,FALSE,"표지목차"}</definedName>
    <definedName name="ㅎㅇㅇㅀㅎㄹ" hidden="1">{#N/A,#N/A,FALSE,"속도"}</definedName>
    <definedName name="ㅎ오" hidden="1">{"'용역비'!$A$4:$C$8"}</definedName>
    <definedName name="ㅎㅈ" hidden="1">{#N/A,#N/A,FALSE,"단가표지"}</definedName>
    <definedName name="ㅎㅎ" localSheetId="0" hidden="1">#REF!</definedName>
    <definedName name="ㅎㅎ" localSheetId="2" hidden="1">#REF!</definedName>
    <definedName name="ㅎㅎ" hidden="1">#REF!</definedName>
    <definedName name="ㅎㅎㄴㅁㅎㄴㅁㅎ" hidden="1">{#N/A,#N/A,FALSE,"구조2"}</definedName>
    <definedName name="ㅎㅎ도호" hidden="1">{#N/A,#N/A,FALSE,"표지목차"}</definedName>
    <definedName name="ㅎㅎㅎ" hidden="1">{"'용역비'!$A$4:$C$8"}</definedName>
    <definedName name="ㅎㅎㅎ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ㅎㅎ"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ㅎㅎㅎㅎㅎㅎ" hidden="1">{#N/A,#N/A,FALSE,"골재소요량";#N/A,#N/A,FALSE,"골재소요량"}</definedName>
    <definedName name="ㅎㅎㅎㅎㅎㅎㅎㅎㅎㅎㅎㅎㅎㅎㅎㅎㅎㅎㅎㅎㅎㅎㅎㅎㅎㅎ"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ㅎ홓ㄹ호ㅗㅓ" hidden="1">{#N/A,#N/A,FALSE,"2~8번"}</definedName>
    <definedName name="하" localSheetId="0" hidden="1">{"'제10장(표)'!$A$5:$L$10"}</definedName>
    <definedName name="하" localSheetId="3" hidden="1">{"'제10장(표)'!$A$5:$L$10"}</definedName>
    <definedName name="하" localSheetId="1" hidden="1">{"'제10장(표)'!$A$5:$L$10"}</definedName>
    <definedName name="하" hidden="1">{"'제10장(표)'!$A$5:$L$10"}</definedName>
    <definedName name="하기경">[278]하도급!$J$7</definedName>
    <definedName name="하기노">[278]하도급!$H$7</definedName>
    <definedName name="하기재">[278]하도급!$F$7</definedName>
    <definedName name="하단">[100]값!$C$3:$H$17</definedName>
    <definedName name="하단구분">[100]값!$C$2:$H$2</definedName>
    <definedName name="하도대상" hidden="1">{#N/A,#N/A,FALSE,"골재소요량";#N/A,#N/A,FALSE,"골재소요량"}</definedName>
    <definedName name="하도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동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복경">[278]하도급!$J$4</definedName>
    <definedName name="하복노">[278]하도급!$H$4</definedName>
    <definedName name="하복재">[278]하도급!$F$4</definedName>
    <definedName name="하상경">[278]하도급!$J$5</definedName>
    <definedName name="하상노">[278]하도급!$H$5</definedName>
    <definedName name="하상유지공" hidden="1">{#N/A,#N/A,FALSE,"배수1"}</definedName>
    <definedName name="하상재">[278]하도급!$F$5</definedName>
    <definedName name="하수도2"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하아경">[278]하도급!$J$3</definedName>
    <definedName name="하아노">[278]하도급!$H$3</definedName>
    <definedName name="하아재">[278]하도급!$F$3</definedName>
    <definedName name="하이바" hidden="1">{#N/A,#N/A,FALSE,"포장단가"}</definedName>
    <definedName name="하지경">[278]하도급!$J$6</definedName>
    <definedName name="하지노">[278]하도급!$H$6</definedName>
    <definedName name="하지재">[278]하도급!$F$6</definedName>
    <definedName name="하하하" hidden="1">{#N/A,#N/A,FALSE,"명세표"}</definedName>
    <definedName name="한" localSheetId="0" hidden="1">{#N/A,#N/A,FALSE,"조골재"}</definedName>
    <definedName name="한" localSheetId="3" hidden="1">{#N/A,#N/A,FALSE,"조골재"}</definedName>
    <definedName name="한" localSheetId="1" hidden="1">{#N/A,#N/A,FALSE,"조골재"}</definedName>
    <definedName name="한" hidden="1">{#N/A,#N/A,FALSE,"조골재"}</definedName>
    <definedName name="한국" hidden="1">{#N/A,#N/A,FALSE,"기안지";#N/A,#N/A,FALSE,"통신지"}</definedName>
    <definedName name="한동" localSheetId="0" hidden="1">{#N/A,#N/A,FALSE,"단가표지"}</definedName>
    <definedName name="한동" localSheetId="3" hidden="1">{#N/A,#N/A,FALSE,"단가표지"}</definedName>
    <definedName name="한동" localSheetId="1" hidden="1">{#N/A,#N/A,FALSE,"단가표지"}</definedName>
    <definedName name="한동" hidden="1">{#N/A,#N/A,FALSE,"단가표지"}</definedName>
    <definedName name="한ㅇㅇㄹㅇ">[319]단재적표!$B$239:$AY$273</definedName>
    <definedName name="한전공사비" localSheetId="2">#REF!,#REF!</definedName>
    <definedName name="한전공사비">#REF!,#REF!</definedName>
    <definedName name="한전수" hidden="1">{#N/A,#N/A,FALSE,"명세표"}</definedName>
    <definedName name="할인율">[247]조성원가DATA!$E$24</definedName>
    <definedName name="항공장애구" hidden="1">{#N/A,#N/A,FALSE,"현장 NCR 분석";#N/A,#N/A,FALSE,"현장품질감사";#N/A,#N/A,FALSE,"현장품질감사"}</definedName>
    <definedName name="항목6">[320]지구단위계획!$T$15</definedName>
    <definedName name="해해해해해">[142]단재적표!$B$69:$AX$98</definedName>
    <definedName name="행간격1" localSheetId="2">#REF!,#REF!,#REF!,#REF!,#REF!,#REF!,#REF!,#REF!,#REF!,#REF!,#REF!,#REF!,#REF!,#REF!,#REF!,#REF!,#REF!,#REF!,#REF!</definedName>
    <definedName name="행간격1">#REF!,#REF!,#REF!,#REF!,#REF!,#REF!,#REF!,#REF!,#REF!,#REF!,#REF!,#REF!,#REF!,#REF!,#REF!,#REF!,#REF!,#REF!,#REF!</definedName>
    <definedName name="행간격2" localSheetId="2">#REF!,#REF!,#REF!,#REF!,#REF!,#REF!,#REF!,#REF!,#REF!,#REF!,#REF!,#REF!,#REF!,#REF!,#REF!,#REF!,#REF!,#REF!,#REF!,#REF!</definedName>
    <definedName name="행간격2">#REF!,#REF!,#REF!,#REF!,#REF!,#REF!,#REF!,#REF!,#REF!,#REF!,#REF!,#REF!,#REF!,#REF!,#REF!,#REF!,#REF!,#REF!,#REF!,#REF!</definedName>
    <definedName name="허니" hidden="1">{#N/A,#N/A,FALSE,"2~8번"}</definedName>
    <definedName name="허용지반반력">70</definedName>
    <definedName name="허창영" localSheetId="2">#REF!,#REF!</definedName>
    <definedName name="허창영">#REF!,#REF!</definedName>
    <definedName name="허팡" localSheetId="2">[0]!dgh</definedName>
    <definedName name="허팡">[0]!dgh</definedName>
    <definedName name="헌치">'[248]#REF'!$I$114</definedName>
    <definedName name="혀" localSheetId="0">심사결과!혀</definedName>
    <definedName name="혀" localSheetId="3">표지!혀</definedName>
    <definedName name="혀" localSheetId="1">'표지(심사전)'!혀</definedName>
    <definedName name="혀">[0]!혀</definedName>
    <definedName name="현경">[231]현경!$F$39</definedName>
    <definedName name="현대내역서">{"'Sheet1'!$A$4","'Sheet1'!$A$9:$G$28"}</definedName>
    <definedName name="현리간">{"'광피스표'!$A$3:$N$54"}</definedName>
    <definedName name="현장명" localSheetId="2">[91]!현장명</definedName>
    <definedName name="현장명">[91]!현장명</definedName>
    <definedName name="현장설명" hidden="1">{#N/A,#N/A,FALSE,"현장 NCR 분석";#N/A,#N/A,FALSE,"현장품질감사";#N/A,#N/A,FALSE,"현장품질감사"}</definedName>
    <definedName name="현장설명2" hidden="1">{#N/A,#N/A,FALSE,"현장 NCR 분석";#N/A,#N/A,FALSE,"현장품질감사";#N/A,#N/A,FALSE,"현장품질감사"}</definedName>
    <definedName name="현장설명청취보고서" localSheetId="2">[91]!현장설명청취보고서</definedName>
    <definedName name="현장설명청취보고서">[91]!현장설명청취보고서</definedName>
    <definedName name="현장여건">OFFSET('[123]참조-(1)'!$AX$2,0,0,COUNTA('[123]참조-(1)'!$AX$1:$AX$65536),1)</definedName>
    <definedName name="현장조건">OFFSET([90]입력!$Q$2,0,0,COUNTA([90]입력!$Q$1:$Q$65536),1)</definedName>
    <definedName name="현조" localSheetId="2" hidden="1">#REF!</definedName>
    <definedName name="현조" hidden="1">#REF!</definedName>
    <definedName name="협" localSheetId="2">CHOOSE(#REF!,[0]!공무1과,[0]!공무2과)</definedName>
    <definedName name="협">CHOOSE(#REF!,[0]!공무1과,[0]!공무2과)</definedName>
    <definedName name="협력대조34" localSheetId="2">CHOOSE(#REF!,[0]!공무1과,[0]!공무2과)</definedName>
    <definedName name="협력대조34">CHOOSE(#REF!,[0]!공무1과,[0]!공무2과)</definedName>
    <definedName name="협력업체목록" localSheetId="2">[91]!협력업체목록</definedName>
    <definedName name="협력업체목록">[91]!협력업체목록</definedName>
    <definedName name="협력회대조" localSheetId="2">CHOOSE(#REF!,[0]!공무1과,[0]!공무2과)</definedName>
    <definedName name="협력회대조">CHOOSE(#REF!,[0]!공무1과,[0]!공무2과)</definedName>
    <definedName name="형" localSheetId="2">[0]!NNG</definedName>
    <definedName name="형">[0]!NNG</definedName>
    <definedName name="형상">[100]DATE!$D$24:$D$85</definedName>
    <definedName name="형틀목공">[219]노임!$B$3</definedName>
    <definedName name="호"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남" localSheetId="2">[0]!bvvc</definedName>
    <definedName name="호남">[0]!bvvc</definedName>
    <definedName name="호지니" localSheetId="2">[321]!Macro12</definedName>
    <definedName name="호지니">[321]!Macro12</definedName>
    <definedName name="호진" localSheetId="2">[0]!BNH</definedName>
    <definedName name="호진">[0]!BNH</definedName>
    <definedName name="호표" localSheetId="0" hidden="1">{"'제10장(표)'!$A$5:$L$10"}</definedName>
    <definedName name="호표" localSheetId="3" hidden="1">{"'제10장(표)'!$A$5:$L$10"}</definedName>
    <definedName name="호표" localSheetId="1" hidden="1">{"'제10장(표)'!$A$5:$L$10"}</definedName>
    <definedName name="호표" hidden="1">{"'제10장(표)'!$A$5:$L$10"}</definedName>
    <definedName name="호표자" localSheetId="0" hidden="1">{"'관경확장'!$A$79:$M$98","'관경확장'!$A$54:$M$78"}</definedName>
    <definedName name="호표자" localSheetId="3" hidden="1">{"'관경확장'!$A$79:$M$98","'관경확장'!$A$54:$M$78"}</definedName>
    <definedName name="호표자" localSheetId="1" hidden="1">{"'관경확장'!$A$79:$M$98","'관경확장'!$A$54:$M$78"}</definedName>
    <definedName name="호표자" hidden="1">{"'관경확장'!$A$79:$M$98","'관경확장'!$A$54:$M$78"}</definedName>
    <definedName name="호ㅎ"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ㅎ"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ㅎ"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ㅎ"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호호호" hidden="1">{#N/A,#N/A,FALSE,"조골재"}</definedName>
    <definedName name="호ㅓ" hidden="1">{"'용역비'!$A$4:$C$8"}</definedName>
    <definedName name="호ㅓㅕㅏ6ㅅ서ㅛㅓ" localSheetId="2" hidden="1">[322]입찰안!#REF!</definedName>
    <definedName name="호ㅓㅕㅏ6ㅅ서ㅛㅓ" hidden="1">[322]입찰안!#REF!</definedName>
    <definedName name="호ㅓㅗ" hidden="1">{#N/A,#N/A,FALSE,"포장1";#N/A,#N/A,FALSE,"포장1"}</definedName>
    <definedName name="호ㅕ">{"Book1","호안(별표&amp;부표).xls","box(최근).xls"}</definedName>
    <definedName name="혼합골재">[150]자재단가_사급!$O$34</definedName>
    <definedName name="혼합토사관창">8755</definedName>
    <definedName name="홍ㄹㄴ" hidden="1">{#N/A,#N/A,FALSE,"부대2"}</definedName>
    <definedName name="홍ㄹㄴㄷㄱ" localSheetId="2" hidden="1">#REF!</definedName>
    <definedName name="홍ㄹㄴㄷㄱ" hidden="1">#REF!</definedName>
    <definedName name="홍ㅇ호" hidden="1">{"'용역비'!$A$4:$C$8"}</definedName>
    <definedName name="홍탁" localSheetId="2">[0]!xcf</definedName>
    <definedName name="홍탁">[0]!xcf</definedName>
    <definedName name="홓" hidden="1">{#N/A,#N/A,FALSE,"조골재"}</definedName>
    <definedName name="확인"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환경">[139]내역서!$L$14</definedName>
    <definedName name="환경보전비">#REF!</definedName>
    <definedName name="환산계수">[323]단위중량표!$M:$N</definedName>
    <definedName name="환율">'[164]기계경비(시간당)'!$D$21</definedName>
    <definedName name="환율_98">[324]전신환매도율!$C$5:$O$35</definedName>
    <definedName name="환율_99">[324]전신환매도율!$C$44:$O$74</definedName>
    <definedName name="환장하겠군">[3]신천3호용수로!$A$3:$IV$4</definedName>
    <definedName name="활하중도">'[20]DATA 입력란'!$D$32</definedName>
    <definedName name="활하중콘">'[20]DATA 입력란'!$D$27</definedName>
    <definedName name="황" localSheetId="0">심사결과!황</definedName>
    <definedName name="황" localSheetId="3">표지!황</definedName>
    <definedName name="황" localSheetId="1">'표지(심사전)'!황</definedName>
    <definedName name="황">[0]!황</definedName>
    <definedName name="황인주">'[325]ABUT수량-A1'!$T$25</definedName>
    <definedName name="회사장">{"Book1","호안(별표&amp;부표).xls","box(최근).xls"}</definedName>
    <definedName name="회사장2">{"Book1","호안(별표&amp;부표).xls","box(최근).xls"}</definedName>
    <definedName name="회수">OFFSET([90]입력!$AL$2,0,0,COUNTA([90]입력!$AL$1:$AL$65536),1)</definedName>
    <definedName name="회총괄" localSheetId="2">[0]!BlankMacro1</definedName>
    <definedName name="회총괄">[0]!BlankMacro1</definedName>
    <definedName name="횡단측량야장셀선택">#REF!,#REF!</definedName>
    <definedName name="횡배수관">[326]DATA!$K$2:$W$10</definedName>
    <definedName name="효" hidden="1">{#N/A,#N/A,FALSE,"현장 NCR 분석";#N/A,#N/A,FALSE,"현장품질감사";#N/A,#N/A,FALSE,"현장품질감사"}</definedName>
    <definedName name="효석" hidden="1">{"'Firr(선)'!$AS$1:$AY$62","'Firr(사)'!$AS$1:$AY$62","'Firr(회)'!$AS$1:$AY$62","'Firr(선)'!$L$1:$V$62","'Firr(사)'!$L$1:$V$62","'Firr(회)'!$L$1:$V$62"}</definedName>
    <definedName name="후" localSheetId="0">심사결과!후</definedName>
    <definedName name="후" localSheetId="3">표지!후</definedName>
    <definedName name="후" localSheetId="1">'표지(심사전)'!후</definedName>
    <definedName name="후">[0]!후</definedName>
    <definedName name="휘발유">[155]기초단가!$B$34</definedName>
    <definedName name="흄관운반" hidden="1">{#N/A,#N/A,FALSE,"포장단가"}</definedName>
    <definedName name="흄관헐기">{"'산출근거'!$B$4:$D$8"}</definedName>
    <definedName name="흐" localSheetId="0">심사결과!흐</definedName>
    <definedName name="흐" localSheetId="3">표지!흐</definedName>
    <definedName name="흐" localSheetId="1">'표지(심사전)'!흐</definedName>
    <definedName name="흐">[0]!흐</definedName>
    <definedName name="흙막이및토공사견적대비표" localSheetId="2">[91]!흙막이및토공사견적대비표</definedName>
    <definedName name="흙막이및토공사견적대비표">[91]!흙막이및토공사견적대비표</definedName>
    <definedName name="흙빼기노무">[126]G.R300경비!$F$125</definedName>
    <definedName name="희선" localSheetId="2">#REF!,#REF!,#REF!,#REF!,#REF!,#REF!,#REF!,#REF!,#REF!,#REF!,#REF!,#REF!,#REF!,#REF!,#REF!,#REF!,#REF!,#REF!,#REF!</definedName>
    <definedName name="희선">#REF!,#REF!,#REF!,#REF!,#REF!,#REF!,#REF!,#REF!,#REF!,#REF!,#REF!,#REF!,#REF!,#REF!,#REF!,#REF!,#REF!,#REF!,#REF!</definedName>
    <definedName name="희성" hidden="1">{#N/A,#N/A,FALSE,"명세표"}</definedName>
    <definedName name="희정" localSheetId="2">[0]!sfd</definedName>
    <definedName name="희정">[0]!sfd</definedName>
    <definedName name="히ㅏㅓㅣㅏㅓㅚㅏ" hidden="1">{#N/A,#N/A,FALSE,"구조1"}</definedName>
    <definedName name="ㅏ" localSheetId="0" hidden="1">{#N/A,#N/A,FALSE,"운반시간"}</definedName>
    <definedName name="ㅏ" localSheetId="3" hidden="1">{#N/A,#N/A,FALSE,"운반시간"}</definedName>
    <definedName name="ㅏ" localSheetId="1" hidden="1">{#N/A,#N/A,FALSE,"운반시간"}</definedName>
    <definedName name="ㅏ" hidden="1">{#N/A,#N/A,FALSE,"운반시간"}</definedName>
    <definedName name="ㅏ_1" hidden="1">{#N/A,#N/A,FALSE,"운반시간"}</definedName>
    <definedName name="ㅏ1" localSheetId="2" hidden="1">#REF!</definedName>
    <definedName name="ㅏ1" hidden="1">#REF!</definedName>
    <definedName name="ㅏ갇" hidden="1">{#N/A,#N/A,FALSE,"표지목차"}</definedName>
    <definedName name="ㅏ아히ㅏ도나ㅣㅏㅇㅎ" hidden="1">{#N/A,#N/A,TRUE,"단가";#N/A,#N/A,TRUE,"말뚝자재비";#N/A,#N/A,TRUE,"말뚝이음(전기용접)";#N/A,#N/A,TRUE,"말뚝두부 보강 (전기용접)";#N/A,#N/A,TRUE,"방음벽기초말뚝두부 보강";#N/A,#N/A,TRUE,"화명1항타비";#N/A,#N/A,TRUE,"화명5항타비";#N/A,#N/A,TRUE,"화명7항타비";#N/A,#N/A,TRUE,"화명3항타비";#N/A,#N/A,TRUE,"화명6항타비";#N/A,#N/A,TRUE,"화명8항타비";#N/A,#N/A,TRUE,"서제항타비";#N/A,#N/A,TRUE,"의성항타비";#N/A,#N/A,TRUE,"방음벽D=609.6항타비";#N/A,#N/A,TRUE,"방음벽D=406.4항타비"}</definedName>
    <definedName name="ㅏㅏ" hidden="1">{#N/A,#N/A,FALSE,"조골재"}</definedName>
    <definedName name="ㅏㅏ오히민ㅇ" hidden="1">{#N/A,#N/A,FALSE,"조골재"}</definedName>
    <definedName name="ㅏㅏㅏ갸"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데"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ㅏㅇㄴ" hidden="1">{#N/A,#N/A,FALSE,"조골재"}</definedName>
    <definedName name="ㅏㅏㅏㅏㅏ">'[22]토공(우물통,기타) '!$V$52:$AG$67</definedName>
    <definedName name="ㅏㅏㅗ하나ㅣㅣㅏ츠" hidden="1">{#N/A,#N/A,FALSE,"조골재"}</definedName>
    <definedName name="ㅏㅏㅣ"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ㅏㅏㅣ히ㅏㅏㅇ" hidden="1">{#N/A,#N/A,FALSE,"조골재"}</definedName>
    <definedName name="ㅏㅓ" hidden="1">{#N/A,#N/A,FALSE,"골재소요량";#N/A,#N/A,FALSE,"골재소요량"}</definedName>
    <definedName name="ㅏㅓㅏ" hidden="1">{#N/A,#N/A,FALSE,"단가표지"}</definedName>
    <definedName name="ㅏㅓㅏㅓ" hidden="1">{#N/A,#N/A,FALSE,"2~8번"}</definedName>
    <definedName name="ㅏㅓㅣ하ㅓㄴ" hidden="1">{#N/A,#N/A,FALSE,"조골재"}</definedName>
    <definedName name="ㅏㅓㅣㅏㅓㅣ" hidden="1">{#N/A,#N/A,FALSE,"부대2"}</definedName>
    <definedName name="ㅏㅕ" hidden="1">{#N/A,#N/A,FALSE,"포장1";#N/A,#N/A,FALSE,"포장1"}</definedName>
    <definedName name="ㅏㅕ라ㅕ" hidden="1">[5]Sheet14!$Q$48:$AT$48</definedName>
    <definedName name="ㅏㅕㅛㅏㄱㄹㅇ" hidden="1">'[221]N賃率-職'!$I$5:$I$30</definedName>
    <definedName name="ㅏㅗ" localSheetId="2">[0]!BlankMacro1</definedName>
    <definedName name="ㅏㅗ">[0]!BlankMacro1</definedName>
    <definedName name="ㅏㅡㅅ덙럱커ㅗ" hidden="1">{#N/A,#N/A,FALSE,"운반시간"}</definedName>
    <definedName name="ㅏㅢ" localSheetId="2">[0]!BlankMacro1</definedName>
    <definedName name="ㅏㅢ">[0]!BlankMacro1</definedName>
    <definedName name="ㅐ11">[0]!ㅐ11</definedName>
    <definedName name="ㅐㄴ" hidden="1">{#N/A,#N/A,FALSE,"단가표지"}</definedName>
    <definedName name="ㅐㅇ" hidden="1">{#N/A,#N/A,FALSE,"단가표지"}</definedName>
    <definedName name="ㅐㅏ" localSheetId="2">[0]!BlankMacro1</definedName>
    <definedName name="ㅐㅏ">[0]!BlankMacro1</definedName>
    <definedName name="ㅐㅐㅐ"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ㅐㅓㅐ">{"Book1"}</definedName>
    <definedName name="ㅑ" localSheetId="0" hidden="1">{#N/A,#N/A,FALSE,"조골재"}</definedName>
    <definedName name="ㅑ" localSheetId="3" hidden="1">{#N/A,#N/A,FALSE,"조골재"}</definedName>
    <definedName name="ㅑ" localSheetId="1" hidden="1">{#N/A,#N/A,FALSE,"조골재"}</definedName>
    <definedName name="ㅑ" hidden="1">{#N/A,#N/A,FALSE,"조골재"}</definedName>
    <definedName name="ㅑ_1" hidden="1">{#N/A,#N/A,FALSE,"조골재"}</definedName>
    <definedName name="ㅑㅑ" hidden="1">{"'용역비'!$A$4:$C$8"}</definedName>
    <definedName name="ㅑㅑㅑ" hidden="1">{"'용역비'!$A$4:$C$8"}</definedName>
    <definedName name="ㅑㅑㅑㅑㅑ" hidden="1">{"'용역비'!$A$4:$C$8"}</definedName>
    <definedName name="ㅑㅑㅑㅑㅑㅑ" hidden="1">{"'용역비'!$A$4:$C$8"}</definedName>
    <definedName name="ㅑㅕㅑ" hidden="1">{#N/A,#N/A,FALSE,"전력간선"}</definedName>
    <definedName name="ㅑㅕㅕ" hidden="1">{"'용역비'!$A$4:$C$8"}</definedName>
    <definedName name="ㅑㅕㅕㅕ"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ㅑㅡ" hidden="1">{#N/A,#N/A,FALSE,"단가표지"}</definedName>
    <definedName name="ㅓ7" hidden="1">{#N/A,#N/A,FALSE,"단가표지"}</definedName>
    <definedName name="ㅓ7_1" hidden="1">{#N/A,#N/A,FALSE,"단가표지"}</definedName>
    <definedName name="ㅓㄴㄱ" hidden="1">[327]실행철강하도!$A$1:$A$4</definedName>
    <definedName name="ㅓㄴㅇ러" hidden="1">{#N/A,#N/A,FALSE,"골재소요량";#N/A,#N/A,FALSE,"골재소요량"}</definedName>
    <definedName name="ㅓ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ㄵㅅ넞ㄴ" hidden="1">{#N/A,#N/A,FALSE,"혼합골재"}</definedName>
    <definedName name="ㅓ덪ㄴ러" hidden="1">{#N/A,#N/A,FALSE,"운반시간"}</definedName>
    <definedName name="ㅓㄹ"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ㅓㄹㄹ" hidden="1">{#N/A,#N/A,FALSE,"현장 NCR 분석";#N/A,#N/A,FALSE,"현장품질감사";#N/A,#N/A,FALSE,"현장품질감사"}</definedName>
    <definedName name="ㅓㅇ"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ㅓㅇ런" localSheetId="2" hidden="1">[328]SANTOGO!#REF!</definedName>
    <definedName name="ㅓㅇ런" hidden="1">[328]SANTOGO!#REF!</definedName>
    <definedName name="ㅓㅇ롤ㅇ" hidden="1">{#N/A,#N/A,FALSE,"혼합골재"}</definedName>
    <definedName name="ㅓㅈ너ㅗㄱㅈ" hidden="1">{#N/A,#N/A,FALSE,"포장2"}</definedName>
    <definedName name="ㅓㅈ넌젖" hidden="1">{#N/A,#N/A,FALSE,"포장1";#N/A,#N/A,FALSE,"포장1"}</definedName>
    <definedName name="ㅓㅈㄵㅅ겆ㄱ" hidden="1">{#N/A,#N/A,FALSE,"2~8번"}</definedName>
    <definedName name="ㅓ저넞ㄴㄱㄱㅈㅁ" hidden="1">{#N/A,#N/A,FALSE,"부대2"}</definedName>
    <definedName name="ㅓ저ㅏㅅ젖거" hidden="1">{#N/A,#N/A,FALSE,"이정표"}</definedName>
    <definedName name="ㅓㅎ" localSheetId="2">[0]!BlankMacro1</definedName>
    <definedName name="ㅓㅎ">[0]!BlankMacro1</definedName>
    <definedName name="ㅓ허">{"Book1"}</definedName>
    <definedName name="ㅓㅏ" hidden="1">{#N/A,#N/A,FALSE,"골재소요량";#N/A,#N/A,FALSE,"골재소요량"}</definedName>
    <definedName name="ㅓㅏㅈ넌저" hidden="1">{#N/A,#N/A,FALSE,"혼합골재"}</definedName>
    <definedName name="ㅓㅏㅓ" hidden="1">{#N/A,#N/A,FALSE,"조골재"}</definedName>
    <definedName name="ㅓㅏㅓㄷ서" hidden="1">{#N/A,#N/A,FALSE,"구조1"}</definedName>
    <definedName name="ㅓㅏㅕㅓ" hidden="1">{#N/A,#N/A,FALSE,"지침";#N/A,#N/A,FALSE,"환경분석";#N/A,#N/A,FALSE,"Sheet16"}</definedName>
    <definedName name="ㅓㅏㅣㅓㅣㅓ" hidden="1">{#N/A,#N/A,FALSE,"혼합골재"}</definedName>
    <definedName name="ㅓㅓㅏ니ㅣㅇ"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ㅓㅓㅓ"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ㅓㅓㅓ"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ㅓㅓㅓ"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ㅓㅓ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ㅓㅓㅓㅓㅍ" hidden="1">{#N/A,#N/A,FALSE,"이정표"}</definedName>
    <definedName name="ㅓㅓㅓㅓㅓㅓ" localSheetId="2">[0]!BlankMacro1</definedName>
    <definedName name="ㅓㅓㅓㅓㅓㅓ">[0]!BlankMacro1</definedName>
    <definedName name="ㅓㅓㅓㅓㅓㅓㅓ" localSheetId="2">[0]!BlankMacro1</definedName>
    <definedName name="ㅓㅓㅓㅓㅓㅓㅓ">[0]!BlankMacro1</definedName>
    <definedName name="ㅓㅓㅗ" hidden="1">{#N/A,#N/A,FALSE,"조골재"}</definedName>
    <definedName name="ㅓㅗㅅㄹ" hidden="1">{#N/A,#N/A,FALSE,"조골재"}</definedName>
    <definedName name="ㅓㅗㅓ" hidden="1">{#N/A,#N/A,FALSE,"2~8번"}</definedName>
    <definedName name="ㅓㅗㅡ" localSheetId="2">[0]!DGRT</definedName>
    <definedName name="ㅓㅗㅡ">[0]!DGRT</definedName>
    <definedName name="ㅓㅛㅇ"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ㅔ098">[0]!ㅔ098</definedName>
    <definedName name="ㅔ112">[0]!ㅔ112</definedName>
    <definedName name="ㅔ3" hidden="1">{#N/A,#N/A,FALSE,"배수1"}</definedName>
    <definedName name="ㅔㄱㅊㄹㄹ">[131]표층포설및다짐!$P$9</definedName>
    <definedName name="ㅔㅔ" localSheetId="2" hidden="1">[329]집계표!#REF!</definedName>
    <definedName name="ㅔㅔ" hidden="1">[329]집계표!#REF!</definedName>
    <definedName name="ㅔㅔㅔ" hidden="1">{#N/A,#N/A,TRUE,"토적및재료집계";#N/A,#N/A,TRUE,"토적및재료집계";#N/A,#N/A,TRUE,"단위량"}</definedName>
    <definedName name="ㅔㅔㅔㅔ" localSheetId="2">#REF!,#REF!</definedName>
    <definedName name="ㅔㅔㅔㅔ">#REF!,#REF!</definedName>
    <definedName name="ㅔㅣ" hidden="1">{"'용역비'!$A$4:$C$8"}</definedName>
    <definedName name="ㅔㅣㅐ">[0]!ㅔㅣㅐ</definedName>
    <definedName name="ㅕㅕㅑ" hidden="1">[36]Sheet14!$L$61:$L$130</definedName>
    <definedName name="ㅕㅛ" hidden="1">{#N/A,#N/A,FALSE,"골재소요량";#N/A,#N/A,FALSE,"골재소요량"}</definedName>
    <definedName name="ㅕㅛㅛㅕㅛㅅ" hidden="1">{"'자리배치도'!$AG$1:$CI$28"}</definedName>
    <definedName name="ㅗ4ㅛㅗ6" localSheetId="2" hidden="1">[317]지수적용공사비내역서!#REF!</definedName>
    <definedName name="ㅗ4ㅛㅗ6" hidden="1">[317]지수적용공사비내역서!#REF!</definedName>
    <definedName name="ㅗㄱㅇ"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ㅗㄱ저ㅓㄱㅈ" hidden="1">{#N/A,#N/A,FALSE,"이정표"}</definedName>
    <definedName name="ㅗㄳ샤"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ㅗㄴㄱ"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ㅗ뉴" localSheetId="2">[0]!HGG</definedName>
    <definedName name="ㅗ뉴">[0]!HGG</definedName>
    <definedName name="ㅗ디ㅣㅐ"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ㅗㄹ호" hidden="1">{#N/A,#N/A,FALSE,"운반시간"}</definedName>
    <definedName name="ㅗ마ㅓ리"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ㅗ모ㅓㅗ56" hidden="1">{#N/A,#N/A,FALSE,"속도"}</definedName>
    <definedName name="ㅗㅂ" hidden="1">{#N/A,#N/A,FALSE,"단가표지"}</definedName>
    <definedName name="ㅗㅅ" hidden="1">{#N/A,#N/A,FALSE,"현장 NCR 분석";#N/A,#N/A,FALSE,"현장품질감사";#N/A,#N/A,FALSE,"현장품질감사"}</definedName>
    <definedName name="ㅗㅅㄴㄱ"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ㅗ옹">{"'제조(순번)'!$A$386:$A$387","'제조(순번)'!$A$1:$H$399"}</definedName>
    <definedName name="ㅗㅎ" localSheetId="2">[0]!BlankMacro1</definedName>
    <definedName name="ㅗㅎ">[0]!BlankMacro1</definedName>
    <definedName name="ㅗ호" hidden="1">{#N/A,#N/A,FALSE,"조골재"}</definedName>
    <definedName name="ㅗ호ㅗ">{"Book1","물양장설계서991221.xls"}</definedName>
    <definedName name="ㅗㅓ" hidden="1">{#N/A,#N/A,FALSE,"부대2"}</definedName>
    <definedName name="ㅗㅓㅗ" hidden="1">{#N/A,#N/A,FALSE,"골재소요량";#N/A,#N/A,FALSE,"골재소요량"}</definedName>
    <definedName name="ㅗㅗㅗ"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ㅗㅗㅗ"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ㅗㅗㅗ"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ㅗㅗㅗ"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ㅗㅗㅗㅗ" localSheetId="2" hidden="1">#REF!</definedName>
    <definedName name="ㅗㅗㅗㅗ" hidden="1">#REF!</definedName>
    <definedName name="ㅗㅗㅗㅗㅗㅗ">'[22]토공(우물통,기타) '!$A$52:$K$66</definedName>
    <definedName name="ㅗㅗㅗㅗㅗㅗㅗ">{"'산출근거'!$B$4:$D$8"}</definedName>
    <definedName name="ㅗㅗㅗㅗㅗㅗㅗㅗㅗㅗ">{"'산출근거'!$B$4:$D$8"}</definedName>
    <definedName name="ㅗㅛㅈㄱ너" hidden="1">{#N/A,#N/A,FALSE,"속도"}</definedName>
    <definedName name="ㅘㅇ">{"Book1"}</definedName>
    <definedName name="ㅘㅓ" hidden="1">{#N/A,#N/A,FALSE,"운반시간"}</definedName>
    <definedName name="ㅘㅗ허ㅎ" localSheetId="2" hidden="1">#REF!</definedName>
    <definedName name="ㅘㅗ허ㅎ" hidden="1">#REF!</definedName>
    <definedName name="ㅚㅓ" localSheetId="2">CHOOSE(#REF!,[0]!공무1과,[0]!공무2과)</definedName>
    <definedName name="ㅚㅓ">CHOOSE(#REF!,[0]!공무1과,[0]!공무2과)</definedName>
    <definedName name="ㅛㅌ"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ㅛㅓ" hidden="1">{"'자리배치도'!$AG$1:$CI$28"}</definedName>
    <definedName name="ㅛㅕㄱ" localSheetId="0" hidden="1">{#N/A,#N/A,FALSE,"조골재"}</definedName>
    <definedName name="ㅛㅕㄱ" localSheetId="3" hidden="1">{#N/A,#N/A,FALSE,"조골재"}</definedName>
    <definedName name="ㅛㅕㄱ" localSheetId="1" hidden="1">{#N/A,#N/A,FALSE,"조골재"}</definedName>
    <definedName name="ㅛㅕㄱ" hidden="1">{#N/A,#N/A,FALSE,"조골재"}</definedName>
    <definedName name="ㅛㅕㅑ" hidden="1">'[330]N賃率-職'!$I$5:$I$30</definedName>
    <definedName name="ㅛㅗ" hidden="1">{#N/A,#N/A,FALSE,"운반시간"}</definedName>
    <definedName name="ㅛㅗㅁ" hidden="1">{"stand",#N/A,TRUE,"공종단가";"mtrvl",#N/A,TRUE,"단가산출";"gis170vl",#N/A,TRUE,"단가산출";"gis23vl",#N/A,TRUE,"단가산출";"cpdlavl",#N/A,TRUE,"단가산출";"BUSVL",#N/A,TRUE,"단가산출";"CABLE",#N/A,TRUE,"단가산출";"MTRST",#N/A,TRUE,"MTR품";"GIS170ST",#N/A,TRUE,"170GIS품";"GIS23ST",#N/A,TRUE,"25.8GIS품";"GITAST",#N/A,TRUE,"잡설비품";"STST",#N/A,TRUE,"표준공종"}</definedName>
    <definedName name="ㅛㅛ" hidden="1">{"'용역비'!$A$4:$C$8"}</definedName>
    <definedName name="ㅛㅛㅛ" hidden="1">{"'용역비'!$A$4:$C$8"}</definedName>
    <definedName name="ㅛㅛㅛㅛ" hidden="1">[331]수량산출!$A$1:$A$8561</definedName>
    <definedName name="ㅜ" localSheetId="0" hidden="1">{#N/A,#N/A,FALSE,"골재소요량";#N/A,#N/A,FALSE,"골재소요량"}</definedName>
    <definedName name="ㅜ" localSheetId="3" hidden="1">{#N/A,#N/A,FALSE,"골재소요량";#N/A,#N/A,FALSE,"골재소요량"}</definedName>
    <definedName name="ㅜ" localSheetId="1" hidden="1">{#N/A,#N/A,FALSE,"골재소요량";#N/A,#N/A,FALSE,"골재소요량"}</definedName>
    <definedName name="ㅜ" hidden="1">{#N/A,#N/A,FALSE,"골재소요량";#N/A,#N/A,FALSE,"골재소요량"}</definedName>
    <definedName name="ㅜ_1" hidden="1">{#N/A,#N/A,FALSE,"조골재"}</definedName>
    <definedName name="ㅜㅈ" hidden="1">{#N/A,#N/A,FALSE,"2~8번"}</definedName>
    <definedName name="ㅜㅎ" hidden="1">{#N/A,#N/A,FALSE,"골재소요량";#N/A,#N/A,FALSE,"골재소요량"}</definedName>
    <definedName name="ㅜㅜ" hidden="1">{#N/A,#N/A,FALSE,"단가표지"}</definedName>
    <definedName name="ㅜㅜㅜ" hidden="1">{#N/A,#N/A,FALSE,"기안지";#N/A,#N/A,FALSE,"통신지"}</definedName>
    <definedName name="ㅜㅜㅜㅜㅜㅜㅜㅜㅜ"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ㅜㅜㅜㅜㅜㅜㅜㅜㅜㅜㅜㅜㅜㅜㅜㅜㅜ" hidden="1">[332]Sheet1!$A$3:$G$55</definedName>
    <definedName name="ㅜㅜㅜㅜㅜㅜㅜㅜㅜㅜㅜㅜㅜㅜㅜㅜㅜㅜㅜㅜㅜㅜㅜㅜㅜㅜㅜㅜㅜㅜㅜㅜㅜㅜㅜㅜㅜㅜㅜㅜㅜㅜ" hidden="1">{#N/A,#N/A,FALSE,"CCTV"}</definedName>
    <definedName name="ㅜㅠㅊ퓨ㅜ" localSheetId="2" hidden="1">#REF!</definedName>
    <definedName name="ㅜㅠㅊ퓨ㅜ" hidden="1">#REF!</definedName>
    <definedName name="ㅜㅠㅍ" hidden="1">{#N/A,#N/A,FALSE,"전력간선"}</definedName>
    <definedName name="ㅠ632">[333]기계경비!$J$61</definedName>
    <definedName name="ㅠㄱ">{"'용역비'!$A$4:$C$8"}</definedName>
    <definedName name="ㅠㄱㅇ" hidden="1">[36]Sheet13!$N$272:$N$341</definedName>
    <definedName name="ㅠㄳ" hidden="1">{#N/A,#N/A,FALSE,"현장 NCR 분석";#N/A,#N/A,FALSE,"현장품질감사";#N/A,#N/A,FALSE,"현장품질감사"}</definedName>
    <definedName name="ㅠㄴㅀㅎ" hidden="1">[5]Sheet13!$N$131:$N$201</definedName>
    <definedName name="ㅠㄷㅁㄴ" hidden="1">[36]Sheet14!$L$61:$L$130</definedName>
    <definedName name="ㅠㅁㄹㅇㄹ" hidden="1">[5]Sheet13!$N$272:$N$341</definedName>
    <definedName name="ㅠ뮤ㅐ" localSheetId="0" hidden="1">#REF!</definedName>
    <definedName name="ㅠ뮤ㅐ" localSheetId="2" hidden="1">#REF!</definedName>
    <definedName name="ㅠ뮤ㅐ" hidden="1">#REF!</definedName>
    <definedName name="ㅠㅇㅁㄹㅇㅁ" hidden="1">[5]Sheet13!$N$202:$N$271</definedName>
    <definedName name="ㅠㅊㅌ큐" hidden="1">[36]Sheet14!$Q$48:$AT$48</definedName>
    <definedName name="ㅠㅍ" localSheetId="0"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ㅠㅍ" localSheetId="3"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ㅠㅍ" localSheetId="1"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ㅠㅍ" hidden="1">{#N/A,#N/A,FALSE,"하중 계산 (1)";#N/A,#N/A,FALSE,"토압계수계산";#N/A,#N/A,FALSE,"횡토압계산";#N/A,#N/A,FALSE,"전도에 대한 안정";#N/A,#N/A,FALSE,"활동에 대한 안정";#N/A,#N/A,FALSE,"지지력 검토";#N/A,#N/A,FALSE,"PILE 계산";#N/A,#N/A,FALSE,"PILE계산결과";#N/A,#N/A,FALSE,"PILE검토";#N/A,#N/A,FALSE,"벽체의 설계"}</definedName>
    <definedName name="ㅠㅍㄷㄴ" hidden="1">[36]Sheet14!$Q$48:$AT$48</definedName>
    <definedName name="ㅠㅎㅇㄴ" hidden="1">{#N/A,#N/A,FALSE,"지침";#N/A,#N/A,FALSE,"환경분석";#N/A,#N/A,FALSE,"Sheet16"}</definedName>
    <definedName name="ㅠㅠㅠ" hidden="1">[5]Sheet13!$S$48:$AV$48</definedName>
    <definedName name="ㅡ" localSheetId="0" hidden="1">{#N/A,#N/A,FALSE,"2~8번"}</definedName>
    <definedName name="ㅡ" localSheetId="3" hidden="1">{#N/A,#N/A,FALSE,"2~8번"}</definedName>
    <definedName name="ㅡ" localSheetId="1" hidden="1">{#N/A,#N/A,FALSE,"2~8번"}</definedName>
    <definedName name="ㅡ" hidden="1">{#N/A,#N/A,FALSE,"2~8번"}</definedName>
    <definedName name="ㅡ_1" hidden="1">{#N/A,#N/A,FALSE,"2~8번"}</definedName>
    <definedName name="ㅡㅁㅊ개14" localSheetId="2">[96]!Macro13</definedName>
    <definedName name="ㅡㅁㅊ개14">[96]!Macro13</definedName>
    <definedName name="ㅡㅂ" hidden="1">{#N/A,#N/A,FALSE,"단가표지"}</definedName>
    <definedName name="ㅡㅓㅛ" hidden="1">{#N/A,#N/A,FALSE,"현장 NCR 분석";#N/A,#N/A,FALSE,"현장품질감사";#N/A,#N/A,FALSE,"현장품질감사"}</definedName>
    <definedName name="ㅡㅗ" hidden="1">{#N/A,#N/A,FALSE,"운반시간"}</definedName>
    <definedName name="ㅡㅡ" hidden="1">{#N/A,#N/A,FALSE,"운반시간"}</definedName>
    <definedName name="ㅢ">{"Book1","부대-(표지판,데리,가드).xls","부대-(낙,차,중분대).xls"}</definedName>
    <definedName name="ㅢㅏ" localSheetId="2">[0]!BlankMacro1</definedName>
    <definedName name="ㅢㅏ">[0]!BlankMacro1</definedName>
    <definedName name="ㅣ" localSheetId="0" hidden="1">[334]조명시설!#REF!</definedName>
    <definedName name="ㅣ" localSheetId="2" hidden="1">[334]조명시설!#REF!</definedName>
    <definedName name="ㅣ" hidden="1">[334]조명시설!#REF!</definedName>
    <definedName name="ㅣ1391">[335]설비!$J$2234</definedName>
    <definedName name="ㅣ1517">'[336]96보완계획7.12'!$L$76</definedName>
    <definedName name="ㅣ1549">'[336]96보완계획7.12'!$L$76</definedName>
    <definedName name="ㅣ618">'[336]96보완계획7.12'!$L$76</definedName>
    <definedName name="ㅣㅁ" hidden="1">{#N/A,#N/A,FALSE,"단가표지"}</definedName>
    <definedName name="ㅣㅇ" hidden="1">{#N/A,#N/A,FALSE,"단가표지"}</definedName>
    <definedName name="ㅣㅎ" hidden="1">{#N/A,#N/A,TRUE,"공종단가";#N/A,#N/A,TRUE,"Mtr단가";#N/A,#N/A,TRUE,"170GIS단가";#N/A,#N/A,TRUE,"258GIS단가";#N/A,#N/A,TRUE,"잡단가A";#N/A,#N/A,TRUE,"잡단가B";#N/A,#N/A,TRUE,"잡단가C";#N/A,#N/A,TRUE,"토목방재단가";#N/A,#N/A,TRUE,"MTR품";#N/A,#N/A,TRUE,"170GIS품";#N/A,#N/A,TRUE,"25.8GIS품";#N/A,#N/A,TRUE,"잡설비품";#N/A,#N/A,TRUE,"토목방재";#N/A,#N/A,TRUE,"시중노임"}</definedName>
    <definedName name="ㅣㅎㄹㅇㅇ" hidden="1">{#N/A,#N/A,FALSE,"토공2"}</definedName>
    <definedName name="ㅣㅏ노핯" hidden="1">{#N/A,#N/A,FALSE,"조골재"}</definedName>
    <definedName name="ㅣㅏ아ㅓㄴ"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ㅏㅓ" hidden="1">{#N/A,#N/A,FALSE,"운반시간"}</definedName>
    <definedName name="ㅣㅏㅓㅣㅏㅓㅣ" hidden="1">{#N/A,#N/A,FALSE,"속도"}</definedName>
    <definedName name="ㅣㅏㅚㅗㅓ" hidden="1">[5]Sheet14!$L$61:$L$130</definedName>
    <definedName name="ㅣㅐ" hidden="1">{#N/A,#N/A,FALSE,"운반시간"}</definedName>
    <definedName name="ㅣㅑㅑ" hidden="1">{#N/A,#N/A,FALSE,"단가표지"}</definedName>
    <definedName name="ㅣㅑㅕㅗ" localSheetId="2" hidden="1">#REF!</definedName>
    <definedName name="ㅣㅑㅕㅗ" hidden="1">#REF!</definedName>
    <definedName name="ㅣㅑㅣㅣ" hidden="1">{#N/A,#N/A,FALSE,"혼합골재"}</definedName>
    <definedName name="ㅣㅣ" localSheetId="2">[112]!Macro10</definedName>
    <definedName name="ㅣㅣ">[112]!Macro10</definedName>
    <definedName name="ㅣㅣㅏ호아지ㅏㅇ" hidden="1">{#N/A,#N/A,FALSE,"조골재"}</definedName>
    <definedName name="ㅣㅣㅏㅏㅓ" hidden="1">{#N/A,#N/A,FALSE,"2~8번"}</definedName>
    <definedName name="ㅣㅣㅣ노원문화" hidden="1">{#N/A,#N/A,FALSE,"총괄표지";#N/A,#N/A,FALSE,"표지";#N/A,#N/A,FALSE,"총표지";#N/A,#N/A,FALSE,"집계(총괄)";#N/A,#N/A,FALSE,"집계(토목)";#N/A,#N/A,FALSE,"집계 (R.C)";#N/A,#N/A,FALSE,"집계(철골)";#N/A,#N/A,FALSE,"집계(PC)";#N/A,#N/A,FALSE,"지급자재";#N/A,#N/A,FALSE,"RC";#N/A,#N/A,FALSE,"철골";#N/A,#N/A,FALSE,"PC";#N/A,#N/A,FALSE,"PC";#N/A,#N/A,FALSE,"하도급총괄표";#N/A,#N/A,FALSE,"하도급사항";#N/A,#N/A,FALSE,"하도급산출내역별지";#N/A,#N/A,FALSE,"세부표지";#N/A,#N/A,FALSE,"부대입찰에 관한 확약서";#N/A,#N/A,FALSE,"토목"}</definedName>
    <definedName name="ㅣㅣㅣㅣ" hidden="1">{#N/A,#N/A,FALSE,"표지목차"}</definedName>
    <definedName name="ㅣㅣㅣㅣㅣㅣ">'[22]토공(우물통,기타) '!$M$8:$U$25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I40" i="42" l="1"/>
  <c r="K40" i="42"/>
  <c r="L40" i="42" s="1"/>
  <c r="I40" i="42"/>
  <c r="J40" i="42" s="1"/>
  <c r="J38" i="42" s="1"/>
  <c r="I6" i="42" s="1"/>
  <c r="J6" i="42" s="1"/>
  <c r="G40" i="42"/>
  <c r="H40" i="42" s="1"/>
  <c r="E40" i="42"/>
  <c r="E39" i="42"/>
  <c r="F36" i="42"/>
  <c r="E36" i="42"/>
  <c r="BI35" i="42"/>
  <c r="G35" i="42"/>
  <c r="H35" i="42" s="1"/>
  <c r="E35" i="42"/>
  <c r="L34" i="42"/>
  <c r="J34" i="42"/>
  <c r="E34" i="42"/>
  <c r="L33" i="42"/>
  <c r="J33" i="42"/>
  <c r="I12" i="42" s="1"/>
  <c r="J12" i="42" s="1"/>
  <c r="F31" i="42"/>
  <c r="E31" i="42"/>
  <c r="BI30" i="42"/>
  <c r="K30" i="42"/>
  <c r="L30" i="42" s="1"/>
  <c r="I30" i="42"/>
  <c r="J30" i="42" s="1"/>
  <c r="J28" i="42" s="1"/>
  <c r="I11" i="42" s="1"/>
  <c r="J11" i="42" s="1"/>
  <c r="G30" i="42"/>
  <c r="H30" i="42" s="1"/>
  <c r="E29" i="42"/>
  <c r="F26" i="42"/>
  <c r="E26" i="42"/>
  <c r="BI25" i="42"/>
  <c r="K25" i="42"/>
  <c r="L25" i="42" s="1"/>
  <c r="L24" i="42" s="1"/>
  <c r="I25" i="42"/>
  <c r="J25" i="42" s="1"/>
  <c r="J24" i="42" s="1"/>
  <c r="G25" i="42"/>
  <c r="H25" i="42" s="1"/>
  <c r="E24" i="42"/>
  <c r="BI23" i="42"/>
  <c r="K23" i="42"/>
  <c r="L23" i="42" s="1"/>
  <c r="L22" i="42" s="1"/>
  <c r="I23" i="42"/>
  <c r="J23" i="42" s="1"/>
  <c r="J22" i="42" s="1"/>
  <c r="G23" i="42"/>
  <c r="E23" i="42" s="1"/>
  <c r="E22" i="42"/>
  <c r="BI21" i="42"/>
  <c r="K21" i="42"/>
  <c r="L21" i="42" s="1"/>
  <c r="L20" i="42" s="1"/>
  <c r="J21" i="42"/>
  <c r="J20" i="42" s="1"/>
  <c r="I21" i="42"/>
  <c r="G21" i="42"/>
  <c r="H21" i="42" s="1"/>
  <c r="E21" i="42"/>
  <c r="E20" i="42"/>
  <c r="BI19" i="42"/>
  <c r="L19" i="42"/>
  <c r="L18" i="42" s="1"/>
  <c r="K19" i="42"/>
  <c r="I19" i="42"/>
  <c r="J19" i="42" s="1"/>
  <c r="J18" i="42" s="1"/>
  <c r="H19" i="42"/>
  <c r="G19" i="42"/>
  <c r="E18" i="42"/>
  <c r="BI17" i="42"/>
  <c r="K17" i="42"/>
  <c r="L17" i="42" s="1"/>
  <c r="J17" i="42"/>
  <c r="I17" i="42"/>
  <c r="G17" i="42"/>
  <c r="E16" i="42"/>
  <c r="F13" i="42"/>
  <c r="E13" i="42"/>
  <c r="BI12" i="42"/>
  <c r="K12" i="42"/>
  <c r="L12" i="42" s="1"/>
  <c r="BI11" i="42"/>
  <c r="BI10" i="42"/>
  <c r="F7" i="42"/>
  <c r="E7" i="42"/>
  <c r="BI6" i="42"/>
  <c r="BI5" i="42"/>
  <c r="J15" i="42" l="1"/>
  <c r="I10" i="42" s="1"/>
  <c r="J10" i="42" s="1"/>
  <c r="J9" i="42" s="1"/>
  <c r="I5" i="42" s="1"/>
  <c r="J5" i="42" s="1"/>
  <c r="J4" i="42" s="1"/>
  <c r="H23" i="42"/>
  <c r="F23" i="42" s="1"/>
  <c r="E25" i="42"/>
  <c r="E17" i="42"/>
  <c r="E19" i="42"/>
  <c r="E30" i="42"/>
  <c r="H28" i="42"/>
  <c r="F30" i="42"/>
  <c r="H29" i="42"/>
  <c r="L16" i="42"/>
  <c r="L15" i="42"/>
  <c r="K10" i="42" s="1"/>
  <c r="L10" i="42" s="1"/>
  <c r="H20" i="42"/>
  <c r="F20" i="42" s="1"/>
  <c r="F21" i="42"/>
  <c r="H33" i="42"/>
  <c r="F35" i="42"/>
  <c r="H34" i="42"/>
  <c r="F34" i="42" s="1"/>
  <c r="F19" i="42"/>
  <c r="L39" i="42"/>
  <c r="L38" i="42"/>
  <c r="K6" i="42" s="1"/>
  <c r="L6" i="42" s="1"/>
  <c r="F25" i="42"/>
  <c r="H24" i="42"/>
  <c r="F24" i="42" s="1"/>
  <c r="L29" i="42"/>
  <c r="L28" i="42"/>
  <c r="K11" i="42" s="1"/>
  <c r="L11" i="42" s="1"/>
  <c r="H38" i="42"/>
  <c r="H39" i="42"/>
  <c r="F40" i="42"/>
  <c r="J16" i="42"/>
  <c r="J29" i="42"/>
  <c r="J39" i="42"/>
  <c r="H17" i="42"/>
  <c r="H18" i="42"/>
  <c r="F18" i="42" s="1"/>
  <c r="H22" i="42"/>
  <c r="F22" i="42" s="1"/>
  <c r="J25" i="62"/>
  <c r="F39" i="42" l="1"/>
  <c r="F29" i="42"/>
  <c r="G6" i="42"/>
  <c r="F38" i="42"/>
  <c r="H15" i="42"/>
  <c r="F17" i="42"/>
  <c r="H16" i="42"/>
  <c r="F16" i="42" s="1"/>
  <c r="F33" i="42"/>
  <c r="G12" i="42"/>
  <c r="L9" i="42"/>
  <c r="K5" i="42" s="1"/>
  <c r="L5" i="42" s="1"/>
  <c r="L4" i="42" s="1"/>
  <c r="F28" i="42"/>
  <c r="G11" i="42"/>
  <c r="F5" i="41"/>
  <c r="J29" i="62"/>
  <c r="E11" i="42" l="1"/>
  <c r="H11" i="42"/>
  <c r="F11" i="42" s="1"/>
  <c r="E6" i="42"/>
  <c r="H6" i="42"/>
  <c r="F6" i="42" s="1"/>
  <c r="E12" i="42"/>
  <c r="H12" i="42"/>
  <c r="F12" i="42" s="1"/>
  <c r="G10" i="42"/>
  <c r="F15" i="42"/>
  <c r="H10" i="42" l="1"/>
  <c r="E10" i="42"/>
  <c r="G5" i="41"/>
  <c r="G24" i="41"/>
  <c r="F10" i="42" l="1"/>
  <c r="H9" i="42"/>
  <c r="A4" i="62"/>
  <c r="G5" i="42" l="1"/>
  <c r="F9" i="42"/>
  <c r="J4" i="62"/>
  <c r="H5" i="42" l="1"/>
  <c r="E5" i="42"/>
  <c r="E5" i="41"/>
  <c r="J21" i="62"/>
  <c r="J22" i="62"/>
  <c r="J20" i="62"/>
  <c r="F5" i="42" l="1"/>
  <c r="H4" i="42"/>
  <c r="F4" i="42" s="1"/>
  <c r="G4" i="61"/>
  <c r="J20" i="61" l="1"/>
  <c r="J32" i="61" l="1"/>
  <c r="D6" i="61" l="1"/>
  <c r="F23" i="41" l="1"/>
  <c r="Y41" i="62"/>
  <c r="Y40" i="62"/>
  <c r="Y39" i="62"/>
  <c r="H39" i="62"/>
  <c r="L39" i="62" s="1"/>
  <c r="Y38" i="62"/>
  <c r="H38" i="62"/>
  <c r="L38" i="62" s="1"/>
  <c r="Y37" i="62"/>
  <c r="AK35" i="62"/>
  <c r="AK34" i="62"/>
  <c r="AK33" i="62"/>
  <c r="AK30" i="62"/>
  <c r="L30" i="62"/>
  <c r="AE18" i="62"/>
  <c r="AE19" i="62" s="1"/>
  <c r="AE20" i="62" s="1"/>
  <c r="AE21" i="62" s="1"/>
  <c r="AE22" i="62" s="1"/>
  <c r="AE23" i="62" s="1"/>
  <c r="AE24" i="62" s="1"/>
  <c r="AE25" i="62" s="1"/>
  <c r="AE26" i="62" s="1"/>
  <c r="AE27" i="62" s="1"/>
  <c r="AE29" i="62" s="1"/>
  <c r="AE30" i="62" s="1"/>
  <c r="AE33" i="62" s="1"/>
  <c r="AK16" i="62"/>
  <c r="H15" i="62"/>
  <c r="AN13" i="62"/>
  <c r="AM13" i="62"/>
  <c r="AL13" i="62"/>
  <c r="AK13" i="62"/>
  <c r="AJ13" i="62"/>
  <c r="AI13" i="62"/>
  <c r="AH13" i="62"/>
  <c r="AG13" i="62"/>
  <c r="AF13" i="62"/>
  <c r="AE13" i="62"/>
  <c r="AD13" i="62"/>
  <c r="AC13" i="62"/>
  <c r="AB13" i="62"/>
  <c r="AA13" i="62"/>
  <c r="Z13" i="62"/>
  <c r="Y13" i="62"/>
  <c r="X13" i="62"/>
  <c r="AN12" i="62"/>
  <c r="AM12" i="62"/>
  <c r="AL12" i="62"/>
  <c r="AK12" i="62"/>
  <c r="AJ12" i="62"/>
  <c r="AI12" i="62"/>
  <c r="AH12" i="62"/>
  <c r="AG12" i="62"/>
  <c r="AF12" i="62"/>
  <c r="AE12" i="62"/>
  <c r="AD12" i="62"/>
  <c r="AC12" i="62"/>
  <c r="AB12" i="62"/>
  <c r="AA12" i="62"/>
  <c r="Z12" i="62"/>
  <c r="Y12" i="62"/>
  <c r="X12" i="62"/>
  <c r="AN11" i="62"/>
  <c r="AM11" i="62"/>
  <c r="AL11" i="62"/>
  <c r="AK11" i="62"/>
  <c r="AJ11" i="62"/>
  <c r="AI11" i="62"/>
  <c r="AH11" i="62"/>
  <c r="AG11" i="62"/>
  <c r="AF11" i="62"/>
  <c r="AE11" i="62"/>
  <c r="AD11" i="62"/>
  <c r="AC11" i="62"/>
  <c r="AB11" i="62"/>
  <c r="AA11" i="62"/>
  <c r="Z11" i="62"/>
  <c r="Y11" i="62"/>
  <c r="X11" i="62"/>
  <c r="AN10" i="62"/>
  <c r="AM10" i="62"/>
  <c r="AL10" i="62"/>
  <c r="AK10" i="62"/>
  <c r="AJ10" i="62"/>
  <c r="AI10" i="62"/>
  <c r="AH10" i="62"/>
  <c r="AG10" i="62"/>
  <c r="AF10" i="62"/>
  <c r="AE10" i="62"/>
  <c r="AD10" i="62"/>
  <c r="AC10" i="62"/>
  <c r="AB10" i="62"/>
  <c r="AA10" i="62"/>
  <c r="Z10" i="62"/>
  <c r="Y10" i="62"/>
  <c r="X10" i="62"/>
  <c r="AN9" i="62"/>
  <c r="AM9" i="62"/>
  <c r="AL9" i="62"/>
  <c r="AK9" i="62"/>
  <c r="AJ9" i="62"/>
  <c r="AI9" i="62"/>
  <c r="AH9" i="62"/>
  <c r="AG9" i="62"/>
  <c r="AF9" i="62"/>
  <c r="AE9" i="62"/>
  <c r="AD9" i="62"/>
  <c r="AC9" i="62"/>
  <c r="AB9" i="62"/>
  <c r="AA9" i="62"/>
  <c r="Z9" i="62"/>
  <c r="Y9" i="62"/>
  <c r="X9" i="62"/>
  <c r="U4" i="62"/>
  <c r="U3" i="62"/>
  <c r="L28" i="62" s="1"/>
  <c r="U5" i="62" s="1"/>
  <c r="E23" i="41" l="1"/>
  <c r="L14" i="62" l="1"/>
  <c r="H14" i="62" s="1"/>
  <c r="F9" i="41"/>
  <c r="G9" i="41"/>
  <c r="F27" i="41" l="1"/>
  <c r="E27" i="41"/>
  <c r="D28" i="41" l="1"/>
  <c r="G27" i="41"/>
  <c r="D27" i="41" s="1"/>
  <c r="L21" i="62" s="1"/>
  <c r="H37" i="62" s="1"/>
  <c r="L37" i="62" s="1"/>
  <c r="E5" i="38" l="1"/>
  <c r="E24" i="38"/>
  <c r="D36" i="38"/>
  <c r="D32" i="38"/>
  <c r="D33" i="38"/>
  <c r="D34" i="38"/>
  <c r="D31" i="38"/>
  <c r="D29" i="38"/>
  <c r="D30" i="38"/>
  <c r="D24" i="38"/>
  <c r="D5" i="38"/>
  <c r="C12" i="38"/>
  <c r="C13" i="38"/>
  <c r="C14" i="38"/>
  <c r="C15" i="38"/>
  <c r="C16" i="38"/>
  <c r="C17" i="38"/>
  <c r="C18" i="38"/>
  <c r="C19" i="38"/>
  <c r="C20" i="38"/>
  <c r="C21" i="38"/>
  <c r="C22" i="38"/>
  <c r="C23" i="38"/>
  <c r="C24" i="38"/>
  <c r="C25" i="38"/>
  <c r="C26" i="38"/>
  <c r="C11" i="38"/>
  <c r="J31" i="38"/>
  <c r="F24" i="38" l="1"/>
  <c r="F5" i="38"/>
  <c r="E25" i="38" l="1"/>
  <c r="L16" i="62"/>
  <c r="H16" i="62" s="1"/>
  <c r="E10" i="38" l="1"/>
  <c r="G23" i="41" l="1"/>
  <c r="D23" i="41" s="1"/>
  <c r="D24" i="41"/>
  <c r="E22" i="38"/>
  <c r="E7" i="38"/>
  <c r="E10" i="41"/>
  <c r="E9" i="41" s="1"/>
  <c r="E23" i="38"/>
  <c r="E26" i="38" l="1"/>
  <c r="L17" i="62"/>
  <c r="H17" i="62" s="1"/>
  <c r="L13" i="62"/>
  <c r="H13" i="62" s="1"/>
  <c r="E14" i="38"/>
  <c r="E16" i="38"/>
  <c r="D9" i="41"/>
  <c r="L24" i="62" s="1"/>
  <c r="L23" i="62" s="1"/>
  <c r="D10" i="41"/>
  <c r="H43" i="62" l="1"/>
  <c r="L15" i="39" s="1"/>
  <c r="L43" i="62"/>
  <c r="E15" i="38"/>
  <c r="E13" i="38"/>
  <c r="E8" i="38"/>
  <c r="F5" i="61" l="1"/>
  <c r="F4" i="61" s="1"/>
  <c r="E34" i="38"/>
  <c r="F34" i="38" s="1"/>
  <c r="E9" i="38"/>
  <c r="E15" i="39" l="1"/>
  <c r="E11" i="38"/>
  <c r="G15" i="39"/>
  <c r="E4" i="38" l="1"/>
  <c r="E18" i="38"/>
  <c r="E21" i="38"/>
  <c r="E20" i="38"/>
  <c r="BK15" i="36"/>
  <c r="BK16" i="36"/>
  <c r="BK17" i="36"/>
  <c r="BK18" i="36"/>
  <c r="BK14" i="36"/>
  <c r="D5" i="41" l="1"/>
  <c r="E17" i="38"/>
  <c r="E19" i="38"/>
  <c r="E6" i="38"/>
  <c r="G18" i="35"/>
  <c r="F15" i="35"/>
  <c r="E15" i="35"/>
  <c r="E12" i="38" l="1"/>
  <c r="BL14" i="36"/>
  <c r="BL16" i="36"/>
  <c r="G16" i="35"/>
  <c r="BL18" i="36"/>
  <c r="F17" i="35"/>
  <c r="E17" i="35"/>
  <c r="E27" i="38" l="1"/>
  <c r="BL15" i="36"/>
  <c r="BL17" i="36"/>
  <c r="G15" i="35"/>
  <c r="D15" i="35" s="1"/>
  <c r="G25" i="34" s="1"/>
  <c r="D23" i="38" s="1"/>
  <c r="F23" i="38" s="1"/>
  <c r="D16" i="35"/>
  <c r="E28" i="38" l="1"/>
  <c r="BI18" i="36"/>
  <c r="BI17" i="36"/>
  <c r="BI16" i="36"/>
  <c r="BI15" i="36"/>
  <c r="BI14" i="36"/>
  <c r="BI13" i="36"/>
  <c r="BI12" i="36"/>
  <c r="BI8" i="36"/>
  <c r="BI7" i="36"/>
  <c r="BI6" i="36"/>
  <c r="BI5" i="36"/>
  <c r="F13" i="35"/>
  <c r="E13" i="35"/>
  <c r="G12" i="35"/>
  <c r="D12" i="35" s="1"/>
  <c r="G27" i="34" s="1"/>
  <c r="D25" i="38" s="1"/>
  <c r="F25" i="38" s="1"/>
  <c r="F11" i="35"/>
  <c r="E11" i="35"/>
  <c r="G8" i="35"/>
  <c r="F8" i="35"/>
  <c r="G5" i="35"/>
  <c r="G4" i="35" s="1"/>
  <c r="K9" i="34" s="1"/>
  <c r="G12" i="34" s="1"/>
  <c r="D10" i="38" s="1"/>
  <c r="F10" i="38" s="1"/>
  <c r="F5" i="35"/>
  <c r="F4" i="35" s="1"/>
  <c r="K8" i="34" s="1"/>
  <c r="K39" i="34"/>
  <c r="K38" i="34"/>
  <c r="K17" i="34"/>
  <c r="G24" i="34"/>
  <c r="D22" i="38" s="1"/>
  <c r="F22" i="38" s="1"/>
  <c r="BE5" i="34"/>
  <c r="BE6" i="34" s="1"/>
  <c r="BE7" i="34" s="1"/>
  <c r="BE8" i="34" s="1"/>
  <c r="BE9" i="34" s="1"/>
  <c r="BE10" i="34" s="1"/>
  <c r="BE11" i="34" s="1"/>
  <c r="BE12" i="34" s="1"/>
  <c r="BE13" i="34" s="1"/>
  <c r="BE14" i="34" s="1"/>
  <c r="BE15" i="34" s="1"/>
  <c r="BE16" i="34" s="1"/>
  <c r="I4" i="34"/>
  <c r="N34" i="34" s="1"/>
  <c r="L3" i="34"/>
  <c r="L2" i="34"/>
  <c r="K15" i="34" s="1"/>
  <c r="L14" i="34" s="1"/>
  <c r="E29" i="38" l="1"/>
  <c r="F29" i="38" s="1"/>
  <c r="G11" i="35"/>
  <c r="D11" i="35" s="1"/>
  <c r="N33" i="34"/>
  <c r="N32" i="34"/>
  <c r="G14" i="35"/>
  <c r="G9" i="34"/>
  <c r="D7" i="38" s="1"/>
  <c r="F7" i="38" s="1"/>
  <c r="G13" i="35" l="1"/>
  <c r="D13" i="35" s="1"/>
  <c r="G28" i="34" s="1"/>
  <c r="D26" i="38" s="1"/>
  <c r="F26" i="38" s="1"/>
  <c r="D14" i="35"/>
  <c r="G16" i="34"/>
  <c r="D14" i="38" s="1"/>
  <c r="F14" i="38" s="1"/>
  <c r="G10" i="34"/>
  <c r="D8" i="38" s="1"/>
  <c r="F8" i="38" s="1"/>
  <c r="G18" i="34"/>
  <c r="D16" i="38" s="1"/>
  <c r="F16" i="38" s="1"/>
  <c r="G15" i="34"/>
  <c r="D13" i="38" s="1"/>
  <c r="F13" i="38" s="1"/>
  <c r="E30" i="38" l="1"/>
  <c r="F30" i="38" s="1"/>
  <c r="G17" i="34"/>
  <c r="D15" i="38" s="1"/>
  <c r="F15" i="38" s="1"/>
  <c r="G11" i="34"/>
  <c r="D9" i="38" s="1"/>
  <c r="F9" i="38" s="1"/>
  <c r="D18" i="35"/>
  <c r="G17" i="35"/>
  <c r="D17" i="35" s="1"/>
  <c r="E9" i="35"/>
  <c r="E31" i="38" l="1"/>
  <c r="F31" i="38" s="1"/>
  <c r="G13" i="34"/>
  <c r="D11" i="38" s="1"/>
  <c r="F11" i="38" s="1"/>
  <c r="E8" i="35"/>
  <c r="D8" i="35" s="1"/>
  <c r="K12" i="34" s="1"/>
  <c r="D9" i="35"/>
  <c r="E32" i="38" l="1"/>
  <c r="F32" i="38" s="1"/>
  <c r="K45" i="34"/>
  <c r="E33" i="38" l="1"/>
  <c r="F33" i="38" s="1"/>
  <c r="L15" i="33"/>
  <c r="P15" i="33" s="1"/>
  <c r="E5" i="35"/>
  <c r="E36" i="38" l="1"/>
  <c r="F36" i="38" s="1"/>
  <c r="G36" i="38" s="1"/>
  <c r="G15" i="33"/>
  <c r="E15" i="33"/>
  <c r="E4" i="35"/>
  <c r="D5" i="35"/>
  <c r="K7" i="34" l="1"/>
  <c r="D4" i="35"/>
  <c r="D20" i="35" s="1"/>
  <c r="G6" i="34" l="1"/>
  <c r="D4" i="38" s="1"/>
  <c r="F4" i="38" s="1"/>
  <c r="N22" i="34"/>
  <c r="N21" i="34"/>
  <c r="N30" i="34"/>
  <c r="O30" i="34" s="1"/>
  <c r="K14" i="34"/>
  <c r="N29" i="34"/>
  <c r="O29" i="34" s="1"/>
  <c r="Q34" i="34" l="1"/>
  <c r="Q33" i="34"/>
  <c r="M12" i="34"/>
  <c r="K16" i="34"/>
  <c r="Q32" i="34"/>
  <c r="G23" i="34"/>
  <c r="D21" i="38" s="1"/>
  <c r="F21" i="38" s="1"/>
  <c r="M11" i="34"/>
  <c r="AD18" i="34"/>
  <c r="AD20" i="34"/>
  <c r="N19" i="34"/>
  <c r="R21" i="34" s="1"/>
  <c r="R17" i="34" s="1"/>
  <c r="O13" i="34"/>
  <c r="P13" i="34"/>
  <c r="N27" i="34"/>
  <c r="R29" i="34" s="1"/>
  <c r="AD19" i="34"/>
  <c r="O21" i="34"/>
  <c r="O17" i="34" s="1"/>
  <c r="N28" i="34"/>
  <c r="R30" i="34" s="1"/>
  <c r="N20" i="34"/>
  <c r="R22" i="34" s="1"/>
  <c r="R18" i="34" s="1"/>
  <c r="O22" i="34"/>
  <c r="O18" i="34" s="1"/>
  <c r="G8" i="34"/>
  <c r="D6" i="38" s="1"/>
  <c r="F6" i="38" s="1"/>
  <c r="G22" i="34"/>
  <c r="D20" i="38" s="1"/>
  <c r="F20" i="38" s="1"/>
  <c r="G20" i="34"/>
  <c r="D18" i="38" s="1"/>
  <c r="F18" i="38" s="1"/>
  <c r="G21" i="34" l="1"/>
  <c r="D19" i="38" s="1"/>
  <c r="F19" i="38" s="1"/>
  <c r="N11" i="34"/>
  <c r="N12" i="34"/>
  <c r="I35" i="34" s="1"/>
  <c r="N13" i="34"/>
  <c r="B36" i="34"/>
  <c r="AW10" i="34"/>
  <c r="I32" i="34"/>
  <c r="G32" i="34"/>
  <c r="I19" i="34"/>
  <c r="I14" i="34"/>
  <c r="G14" i="34" s="1"/>
  <c r="D12" i="38" s="1"/>
  <c r="F12" i="38" s="1"/>
  <c r="G19" i="34"/>
  <c r="D17" i="38" s="1"/>
  <c r="F17" i="38" s="1"/>
  <c r="G33" i="34" l="1"/>
  <c r="D27" i="38" s="1"/>
  <c r="F27" i="38" s="1"/>
  <c r="G34" i="34" l="1"/>
  <c r="D28" i="38" s="1"/>
  <c r="F28" i="38" s="1"/>
  <c r="K35" i="34" l="1"/>
  <c r="K36" i="34" l="1"/>
  <c r="K42" i="34" l="1"/>
  <c r="K46" i="34" l="1"/>
  <c r="K43" i="34"/>
  <c r="K44" i="34" s="1"/>
  <c r="L14" i="33" l="1"/>
  <c r="BJ40" i="34"/>
  <c r="BK40" i="34" s="1"/>
  <c r="I44" i="34"/>
  <c r="G14" i="33" l="1"/>
  <c r="E14" i="33"/>
  <c r="P14" i="33"/>
  <c r="L13" i="33"/>
  <c r="G46" i="34"/>
  <c r="P13" i="33" l="1"/>
  <c r="Q13" i="33" s="1"/>
  <c r="G13" i="33"/>
  <c r="E13" i="33"/>
  <c r="F4" i="41" l="1"/>
  <c r="L9" i="62" s="1"/>
  <c r="H9" i="62" s="1"/>
  <c r="H21" i="62" l="1"/>
  <c r="H20" i="62"/>
  <c r="H22" i="62" s="1"/>
  <c r="E4" i="41" l="1"/>
  <c r="L8" i="62" l="1"/>
  <c r="H6" i="62" l="1"/>
  <c r="V61" i="62"/>
  <c r="V57" i="62"/>
  <c r="V56" i="62"/>
  <c r="V60" i="62"/>
  <c r="V55" i="62" l="1"/>
  <c r="AB57" i="62" s="1"/>
  <c r="AB53" i="62" s="1"/>
  <c r="Y57" i="62"/>
  <c r="Y53" i="62" s="1"/>
  <c r="V58" i="62"/>
  <c r="AB60" i="62" s="1"/>
  <c r="Y60" i="62"/>
  <c r="V59" i="62"/>
  <c r="AB61" i="62" s="1"/>
  <c r="Y61" i="62"/>
  <c r="Y56" i="62"/>
  <c r="Y52" i="62" s="1"/>
  <c r="V54" i="62"/>
  <c r="AB56" i="62" s="1"/>
  <c r="AB52" i="62" s="1"/>
  <c r="H8" i="62"/>
  <c r="G4" i="41" l="1"/>
  <c r="D4" i="41" l="1"/>
  <c r="D30" i="41" s="1"/>
  <c r="L10" i="62"/>
  <c r="L26" i="62" s="1"/>
  <c r="H12" i="62" l="1"/>
  <c r="H25" i="62" s="1"/>
  <c r="H29" i="62" l="1"/>
  <c r="L29" i="62"/>
  <c r="J10" i="62" s="1"/>
  <c r="AG41" i="62"/>
  <c r="AG39" i="62"/>
  <c r="O34" i="62"/>
  <c r="AG37" i="62"/>
  <c r="AG40" i="62"/>
  <c r="AG38" i="62"/>
  <c r="O35" i="62"/>
  <c r="N6" i="62" l="1"/>
  <c r="H10" i="62"/>
  <c r="H11" i="62" s="1"/>
  <c r="J27" i="62"/>
  <c r="J30" i="62"/>
  <c r="J19" i="62"/>
  <c r="H24" i="62"/>
  <c r="H30" i="62"/>
  <c r="J23" i="62"/>
  <c r="H23" i="62" s="1"/>
  <c r="J24" i="62"/>
  <c r="R33" i="62"/>
  <c r="R35" i="62"/>
  <c r="AM16" i="62" s="1"/>
  <c r="AK29" i="62"/>
  <c r="H28" i="62"/>
  <c r="R34" i="62"/>
  <c r="J35" i="62" l="1"/>
  <c r="H32" i="62"/>
  <c r="H31" i="62"/>
  <c r="H18" i="62"/>
  <c r="H27" i="62"/>
  <c r="J36" i="62"/>
  <c r="B36" i="62"/>
  <c r="H19" i="62"/>
  <c r="H33" i="62" l="1"/>
  <c r="H34" i="62" s="1"/>
  <c r="H35" i="62" l="1"/>
  <c r="L35" i="62" s="1"/>
  <c r="L36" i="62" s="1"/>
  <c r="L40" i="62" l="1"/>
  <c r="L41" i="62" l="1"/>
  <c r="L42" i="62" s="1"/>
  <c r="L44" i="62" s="1"/>
  <c r="H40" i="62"/>
  <c r="H41" i="62" l="1"/>
  <c r="H42" i="62" s="1"/>
  <c r="H36" i="62"/>
  <c r="J46" i="62" l="1"/>
  <c r="L14" i="39"/>
  <c r="H44" i="62"/>
  <c r="L13" i="39" s="1"/>
  <c r="N13" i="39" s="1"/>
  <c r="E14" i="39" l="1"/>
  <c r="E5" i="61"/>
  <c r="E4" i="61" s="1"/>
  <c r="G14" i="39"/>
  <c r="E13" i="39"/>
  <c r="G13" i="39"/>
  <c r="D5" i="61" l="1"/>
  <c r="C14" i="61" l="1"/>
  <c r="C26" i="61" l="1"/>
  <c r="E32" i="61" s="1"/>
  <c r="E20" i="61"/>
  <c r="B19" i="61" l="1"/>
  <c r="C23" i="61"/>
  <c r="D8" i="61" s="1"/>
  <c r="D4" i="61" s="1"/>
  <c r="B18" i="61"/>
  <c r="B30" i="61"/>
  <c r="C35" i="61"/>
  <c r="B31"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00</author>
    <author>Digital NEX</author>
    <author>USER</author>
  </authors>
  <commentList>
    <comment ref="K2" authorId="0" shapeId="0" xr:uid="{00000000-0006-0000-0400-000001000000}">
      <text>
        <r>
          <rPr>
            <sz val="9"/>
            <rFont val="굴림"/>
            <family val="3"/>
            <charset val="129"/>
          </rPr>
          <t xml:space="preserve">토목,조경
</t>
        </r>
      </text>
    </comment>
    <comment ref="K3" authorId="0" shapeId="0" xr:uid="{00000000-0006-0000-0400-000002000000}">
      <text>
        <r>
          <rPr>
            <b/>
            <sz val="9"/>
            <rFont val="굴림"/>
            <family val="3"/>
            <charset val="129"/>
          </rPr>
          <t>면허조건 : 일반 , 전문</t>
        </r>
        <r>
          <rPr>
            <sz val="9"/>
            <rFont val="굴림"/>
            <family val="3"/>
            <charset val="129"/>
          </rPr>
          <t xml:space="preserve">
</t>
        </r>
      </text>
    </comment>
    <comment ref="K5" authorId="1" shapeId="0" xr:uid="{00000000-0006-0000-0400-000003000000}">
      <text>
        <r>
          <rPr>
            <b/>
            <sz val="9"/>
            <rFont val="굴림"/>
            <family val="3"/>
            <charset val="129"/>
          </rPr>
          <t xml:space="preserve"> ◦ 적용요율
    - 토목공사(토목·건축공사 포함) : 0.41%
    - 건축공사 : 0.07%
    - 산업·환경설비공사 및 조경공사 : 0.13%</t>
        </r>
        <r>
          <rPr>
            <sz val="9"/>
            <rFont val="굴림"/>
            <family val="3"/>
            <charset val="129"/>
          </rPr>
          <t xml:space="preserve">
A그룹 : 준설공사, 토공사,  : 0.56%
B그룹 : 시설물유지관리, 도장공사, 포장공사, 상·하수도 : 0.49%
C그룹 : 비계·구조물해체공사, 보링·그라우팅공사, 수중공사, 가스시설시공 1종 : 0.39%
D그룹 : 석공사, 철근·콘크리트공사 : 0.28%
E그룹 : A그룹～D그룹 이외의 공사 : 0.11%
</t>
        </r>
      </text>
    </comment>
    <comment ref="L5" authorId="2" shapeId="0" xr:uid="{00000000-0006-0000-0400-000004000000}">
      <text>
        <r>
          <rPr>
            <sz val="8"/>
            <rFont val="굴림"/>
            <family val="3"/>
            <charset val="129"/>
          </rPr>
          <t>환경보전비 첨부사항</t>
        </r>
        <r>
          <rPr>
            <sz val="9"/>
            <rFont val="굴림"/>
            <family val="3"/>
            <charset val="129"/>
          </rPr>
          <t xml:space="preserve">
</t>
        </r>
      </text>
    </comment>
    <comment ref="N11" authorId="0" shapeId="0" xr:uid="{00000000-0006-0000-0400-000005000000}">
      <text>
        <r>
          <rPr>
            <sz val="9"/>
            <rFont val="굴림"/>
            <family val="3"/>
            <charset val="129"/>
          </rPr>
          <t>국가</t>
        </r>
      </text>
    </comment>
    <comment ref="N12" authorId="0" shapeId="0" xr:uid="{00000000-0006-0000-0400-000006000000}">
      <text>
        <r>
          <rPr>
            <sz val="9"/>
            <rFont val="굴림"/>
            <family val="3"/>
            <charset val="129"/>
          </rPr>
          <t xml:space="preserve">지방
</t>
        </r>
      </text>
    </comment>
    <comment ref="N13" authorId="0" shapeId="0" xr:uid="{00000000-0006-0000-0400-000007000000}">
      <text>
        <r>
          <rPr>
            <sz val="9"/>
            <rFont val="굴림"/>
            <family val="3"/>
            <charset val="129"/>
          </rPr>
          <t xml:space="preserve">전문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00</author>
    <author>user</author>
    <author>Digital NEX</author>
  </authors>
  <commentList>
    <comment ref="L2" authorId="0" shapeId="0" xr:uid="{00000000-0006-0000-0500-000001000000}">
      <text>
        <r>
          <rPr>
            <sz val="9"/>
            <color indexed="81"/>
            <rFont val="굴림"/>
            <family val="3"/>
            <charset val="129"/>
          </rPr>
          <t xml:space="preserve">토목,조경
</t>
        </r>
      </text>
    </comment>
    <comment ref="L3" authorId="0" shapeId="0" xr:uid="{00000000-0006-0000-0500-000002000000}">
      <text>
        <r>
          <rPr>
            <b/>
            <sz val="9"/>
            <color indexed="81"/>
            <rFont val="굴림"/>
            <family val="3"/>
            <charset val="129"/>
          </rPr>
          <t>면허조건 : 종합 , 전문</t>
        </r>
        <r>
          <rPr>
            <sz val="9"/>
            <color indexed="81"/>
            <rFont val="굴림"/>
            <family val="3"/>
            <charset val="129"/>
          </rPr>
          <t xml:space="preserve">
</t>
        </r>
      </text>
    </comment>
    <comment ref="L5" authorId="1" shapeId="0" xr:uid="{00000000-0006-0000-0500-000003000000}">
      <text>
        <r>
          <rPr>
            <sz val="9"/>
            <color indexed="81"/>
            <rFont val="돋움"/>
            <family val="3"/>
            <charset val="129"/>
          </rPr>
          <t>적용방법</t>
        </r>
        <r>
          <rPr>
            <sz val="9"/>
            <color indexed="81"/>
            <rFont val="Tahoma"/>
            <family val="2"/>
          </rPr>
          <t xml:space="preserve"> : </t>
        </r>
        <r>
          <rPr>
            <sz val="9"/>
            <color indexed="81"/>
            <rFont val="돋움"/>
            <family val="3"/>
            <charset val="129"/>
          </rPr>
          <t>일반발주</t>
        </r>
        <r>
          <rPr>
            <sz val="9"/>
            <color indexed="81"/>
            <rFont val="Tahoma"/>
            <family val="2"/>
          </rPr>
          <t>(</t>
        </r>
        <r>
          <rPr>
            <sz val="9"/>
            <color indexed="81"/>
            <rFont val="돋움"/>
            <family val="3"/>
            <charset val="129"/>
          </rPr>
          <t>여러공종</t>
        </r>
        <r>
          <rPr>
            <sz val="9"/>
            <color indexed="81"/>
            <rFont val="Tahoma"/>
            <family val="2"/>
          </rPr>
          <t xml:space="preserve"> </t>
        </r>
        <r>
          <rPr>
            <sz val="9"/>
            <color indexed="81"/>
            <rFont val="돋움"/>
            <family val="3"/>
            <charset val="129"/>
          </rPr>
          <t>합계</t>
        </r>
        <r>
          <rPr>
            <sz val="9"/>
            <color indexed="81"/>
            <rFont val="Tahoma"/>
            <family val="2"/>
          </rPr>
          <t xml:space="preserve"> </t>
        </r>
        <r>
          <rPr>
            <sz val="9"/>
            <color indexed="81"/>
            <rFont val="돋움"/>
            <family val="3"/>
            <charset val="129"/>
          </rPr>
          <t>발주시</t>
        </r>
        <r>
          <rPr>
            <sz val="9"/>
            <color indexed="81"/>
            <rFont val="Tahoma"/>
            <family val="2"/>
          </rPr>
          <t xml:space="preserve">)
               </t>
        </r>
        <r>
          <rPr>
            <sz val="9"/>
            <color indexed="81"/>
            <rFont val="돋움"/>
            <family val="3"/>
            <charset val="129"/>
          </rPr>
          <t>단독발주</t>
        </r>
        <r>
          <rPr>
            <sz val="9"/>
            <color indexed="81"/>
            <rFont val="Tahoma"/>
            <family val="2"/>
          </rPr>
          <t>(</t>
        </r>
        <r>
          <rPr>
            <sz val="9"/>
            <color indexed="81"/>
            <rFont val="돋움"/>
            <family val="3"/>
            <charset val="129"/>
          </rPr>
          <t>포장공사</t>
        </r>
        <r>
          <rPr>
            <sz val="9"/>
            <color indexed="81"/>
            <rFont val="Tahoma"/>
            <family val="2"/>
          </rPr>
          <t>,</t>
        </r>
        <r>
          <rPr>
            <sz val="9"/>
            <color indexed="81"/>
            <rFont val="돋움"/>
            <family val="3"/>
            <charset val="129"/>
          </rPr>
          <t>조경공사</t>
        </r>
        <r>
          <rPr>
            <sz val="9"/>
            <color indexed="81"/>
            <rFont val="Tahoma"/>
            <family val="2"/>
          </rPr>
          <t>)</t>
        </r>
      </text>
    </comment>
    <comment ref="L6" authorId="2" shapeId="0" xr:uid="{00000000-0006-0000-0500-000004000000}">
      <text>
        <r>
          <rPr>
            <b/>
            <sz val="9"/>
            <color indexed="81"/>
            <rFont val="굴림"/>
            <family val="3"/>
            <charset val="129"/>
          </rPr>
          <t xml:space="preserve"> ◦ 적용요율
    - 토목공사(토목·건축공사 포함) : 0.40%
    - 건축공사 : 0.16%
    - 산업·환경설비공사 및 조경공사 : 0.18%
A그룹 : 준설공사, 토공사,  : 0.68%
B그룹 : 시설물유지관리, 도장공사, 포장공사, 상·하수도 : 0.51%
C그룹 : 비계·구조물해체공사, 보링·그라우팅공사, 수중공사, 가스시설시공 1종 : 0.51%
D그룹 : 석공사, 철근·콘크리트공사 : 0.32%
E그룹 : A그룹～D그룹 이외의 공사 : 0.10%
</t>
        </r>
        <r>
          <rPr>
            <sz val="9"/>
            <color indexed="81"/>
            <rFont val="굴림"/>
            <family val="3"/>
            <charset val="129"/>
          </rPr>
          <t xml:space="preserve">
</t>
        </r>
      </text>
    </comment>
  </commentList>
</comments>
</file>

<file path=xl/sharedStrings.xml><?xml version="1.0" encoding="utf-8"?>
<sst xmlns="http://schemas.openxmlformats.org/spreadsheetml/2006/main" count="2380" uniqueCount="1054">
  <si>
    <t>총공사비</t>
    <phoneticPr fontId="5" type="noConversion"/>
  </si>
  <si>
    <t>:</t>
    <phoneticPr fontId="18" type="noConversion"/>
  </si>
  <si>
    <t>도급공사비</t>
    <phoneticPr fontId="5" type="noConversion"/>
  </si>
  <si>
    <t>지방</t>
  </si>
  <si>
    <t>면허조건</t>
  </si>
  <si>
    <t>토목</t>
  </si>
  <si>
    <t>건설기계대여대금지급보증서</t>
  </si>
  <si>
    <t>일반</t>
    <phoneticPr fontId="13" type="noConversion"/>
  </si>
  <si>
    <t>종합</t>
  </si>
  <si>
    <t>전문</t>
  </si>
  <si>
    <t>환경보전비</t>
  </si>
  <si>
    <t>간접노무비</t>
  </si>
  <si>
    <t>기타경비</t>
  </si>
  <si>
    <t>일반
관리비</t>
  </si>
  <si>
    <t>이    윤</t>
  </si>
  <si>
    <t>도로</t>
  </si>
  <si>
    <t>준설공사</t>
  </si>
  <si>
    <t>비    목</t>
  </si>
  <si>
    <t>구    분</t>
  </si>
  <si>
    <t>금            액</t>
  </si>
  <si>
    <t>구성비</t>
  </si>
  <si>
    <t>비                  고</t>
  </si>
  <si>
    <t>건설기계대급</t>
  </si>
  <si>
    <t>○</t>
  </si>
  <si>
    <t>조경</t>
  </si>
  <si>
    <t>토목,조경</t>
  </si>
  <si>
    <t>플랜트</t>
  </si>
  <si>
    <t>토공사</t>
  </si>
  <si>
    <t>재 
료
비</t>
  </si>
  <si>
    <t>직접재료비</t>
  </si>
  <si>
    <t>공사기간</t>
  </si>
  <si>
    <t>50억미만</t>
  </si>
  <si>
    <t>지하철</t>
  </si>
  <si>
    <t>시설물유지관리</t>
  </si>
  <si>
    <t>간접재료비</t>
  </si>
  <si>
    <t>재료비</t>
  </si>
  <si>
    <t>50-300억</t>
  </si>
  <si>
    <t>철도</t>
  </si>
  <si>
    <t>도장공사</t>
  </si>
  <si>
    <t>소계</t>
  </si>
  <si>
    <t>노무비</t>
  </si>
  <si>
    <t>300-1000억</t>
  </si>
  <si>
    <t>상하수도</t>
  </si>
  <si>
    <t>포장공사</t>
  </si>
  <si>
    <t>노
무
비</t>
  </si>
  <si>
    <t>직접노무비</t>
  </si>
  <si>
    <t>경   비</t>
  </si>
  <si>
    <t>1000억이상</t>
  </si>
  <si>
    <t>항만(오막방지망)</t>
  </si>
  <si>
    <t>운반비</t>
  </si>
  <si>
    <t>지방
일반</t>
  </si>
  <si>
    <t>항만(오막방지망불필요시)</t>
  </si>
  <si>
    <t>비계</t>
  </si>
  <si>
    <t>순</t>
  </si>
  <si>
    <t>가설사무실</t>
  </si>
  <si>
    <t>추정금액</t>
  </si>
  <si>
    <t>건설기계대여대급지금보증서</t>
  </si>
  <si>
    <t>일반</t>
  </si>
  <si>
    <t>댐</t>
  </si>
  <si>
    <t>구조물해체공사</t>
  </si>
  <si>
    <t>경
비</t>
  </si>
  <si>
    <t>산출경비</t>
  </si>
  <si>
    <t>관급자재대</t>
  </si>
  <si>
    <t>추정가격</t>
  </si>
  <si>
    <t>택지</t>
  </si>
  <si>
    <t>보링</t>
  </si>
  <si>
    <t>폐기물수수료</t>
  </si>
  <si>
    <t>주택(재개발)</t>
  </si>
  <si>
    <t>수중</t>
  </si>
  <si>
    <t>공</t>
  </si>
  <si>
    <t>가설사무실및가설창고</t>
  </si>
  <si>
    <t>순공사비</t>
  </si>
  <si>
    <t>주택(신축)</t>
  </si>
  <si>
    <t>가스시설</t>
  </si>
  <si>
    <t>특허권사용료</t>
  </si>
  <si>
    <t>5억원미만</t>
  </si>
  <si>
    <t>주택(기타)</t>
  </si>
  <si>
    <t>석공사</t>
  </si>
  <si>
    <t>산재보험료</t>
  </si>
  <si>
    <t>5억-30억</t>
  </si>
  <si>
    <t>철근콘크리트공사</t>
  </si>
  <si>
    <t>사</t>
  </si>
  <si>
    <t>고용보험료</t>
  </si>
  <si>
    <t>30-100억</t>
  </si>
  <si>
    <t>하천</t>
  </si>
  <si>
    <t>기타</t>
  </si>
  <si>
    <t>건강보험료</t>
  </si>
  <si>
    <t>100억이상</t>
  </si>
  <si>
    <t>연금보험료</t>
  </si>
  <si>
    <t>일반건설</t>
  </si>
  <si>
    <t>원</t>
  </si>
  <si>
    <t>노인장기요양보험료</t>
  </si>
  <si>
    <t>퇴직공제부금비</t>
  </si>
  <si>
    <t>재료비+직노</t>
  </si>
  <si>
    <t>산업안전보건관리비</t>
  </si>
  <si>
    <t>재료비+직접노무비+관급비</t>
  </si>
  <si>
    <t>가</t>
    <phoneticPr fontId="13" type="noConversion"/>
  </si>
  <si>
    <t>안전관리비: 1)안전점검비</t>
    <phoneticPr fontId="13" type="noConversion"/>
  </si>
  <si>
    <t xml:space="preserve"> (재+직노+산경)*0.08%</t>
    <phoneticPr fontId="5" type="noConversion"/>
  </si>
  <si>
    <t>안전관리비: 2)안전관리계획서</t>
    <phoneticPr fontId="13" type="noConversion"/>
  </si>
  <si>
    <t>안전관리비: 3)안전계획검토비</t>
    <phoneticPr fontId="13" type="noConversion"/>
  </si>
  <si>
    <t>특수및기타</t>
  </si>
  <si>
    <t>하도급대금지급수수료</t>
  </si>
  <si>
    <t>건설기계대여대금
지급보증서</t>
  </si>
  <si>
    <t>공사이행보증수수료</t>
  </si>
  <si>
    <t>순    공    사    비    계</t>
    <phoneticPr fontId="5" type="noConversion"/>
  </si>
  <si>
    <t>일반관리비</t>
  </si>
  <si>
    <t>총원가</t>
  </si>
  <si>
    <t>(천단위 절사)</t>
  </si>
  <si>
    <t>부가가치세</t>
  </si>
  <si>
    <t>건설공사 안전관리 업무수행 지침 별표8</t>
    <phoneticPr fontId="5" type="noConversion"/>
  </si>
  <si>
    <t>도급공사비계</t>
  </si>
  <si>
    <t>총공사비</t>
  </si>
  <si>
    <t>공 종 명</t>
  </si>
  <si>
    <t>규 격</t>
  </si>
  <si>
    <t>수량</t>
  </si>
  <si>
    <t>단위</t>
  </si>
  <si>
    <t>합    계</t>
  </si>
  <si>
    <t/>
  </si>
  <si>
    <t>재 료 비</t>
  </si>
  <si>
    <t>노 무 비</t>
  </si>
  <si>
    <t>경    비</t>
  </si>
  <si>
    <t>비 고</t>
  </si>
  <si>
    <t>단 가</t>
  </si>
  <si>
    <t>금 액</t>
  </si>
  <si>
    <t>할 증</t>
  </si>
  <si>
    <t>화폐변환</t>
  </si>
  <si>
    <t>OP값</t>
  </si>
  <si>
    <t>EQ</t>
  </si>
  <si>
    <t>LA</t>
  </si>
  <si>
    <t>MA</t>
  </si>
  <si>
    <t>금액계상</t>
  </si>
  <si>
    <t>식</t>
  </si>
  <si>
    <t>A00</t>
  </si>
  <si>
    <t xml:space="preserve">   □ 공사비</t>
  </si>
  <si>
    <t>10</t>
  </si>
  <si>
    <t xml:space="preserve">   □ 품질시험비</t>
  </si>
  <si>
    <t>30</t>
  </si>
  <si>
    <t xml:space="preserve">   </t>
  </si>
  <si>
    <t>40</t>
  </si>
  <si>
    <t>S</t>
  </si>
  <si>
    <t>□ 공사비</t>
  </si>
  <si>
    <t>20</t>
  </si>
  <si>
    <t>50</t>
  </si>
  <si>
    <t>60</t>
  </si>
  <si>
    <t>70</t>
  </si>
  <si>
    <t>80</t>
  </si>
  <si>
    <t xml:space="preserve">      아스팔트포장절단</t>
  </si>
  <si>
    <t>기  계</t>
  </si>
  <si>
    <t>M</t>
  </si>
  <si>
    <t>#.2</t>
  </si>
  <si>
    <t>K121801-20</t>
  </si>
  <si>
    <t>#.3</t>
  </si>
  <si>
    <t>K121801-40</t>
  </si>
  <si>
    <t>M3</t>
  </si>
  <si>
    <t>#.4</t>
  </si>
  <si>
    <t>130</t>
  </si>
  <si>
    <t xml:space="preserve">      콘크리트포장깨기</t>
  </si>
  <si>
    <t>#.5</t>
  </si>
  <si>
    <t>150</t>
  </si>
  <si>
    <t>240</t>
  </si>
  <si>
    <t xml:space="preserve">      터파기(토사)</t>
  </si>
  <si>
    <t>#.6</t>
  </si>
  <si>
    <t>270</t>
  </si>
  <si>
    <t>#.7</t>
  </si>
  <si>
    <t>#.8</t>
  </si>
  <si>
    <t xml:space="preserve">      되메우기(관상단)</t>
  </si>
  <si>
    <t>#.9</t>
  </si>
  <si>
    <t>#.10</t>
  </si>
  <si>
    <t>#.11</t>
  </si>
  <si>
    <t>#.12</t>
  </si>
  <si>
    <t>850</t>
  </si>
  <si>
    <t>#.13</t>
  </si>
  <si>
    <t>K110500-01070</t>
  </si>
  <si>
    <t>#.14</t>
  </si>
  <si>
    <t>K110500-11070</t>
  </si>
  <si>
    <t>#.15</t>
  </si>
  <si>
    <t>#.16</t>
  </si>
  <si>
    <t>#.17</t>
  </si>
  <si>
    <t>90</t>
  </si>
  <si>
    <t>#.18</t>
  </si>
  <si>
    <t>#.19</t>
  </si>
  <si>
    <t>110</t>
  </si>
  <si>
    <t>#.20</t>
  </si>
  <si>
    <t>120</t>
  </si>
  <si>
    <t>개소</t>
  </si>
  <si>
    <t>#.21</t>
  </si>
  <si>
    <t>#.22</t>
  </si>
  <si>
    <t>170</t>
  </si>
  <si>
    <t>#.23</t>
  </si>
  <si>
    <t>180</t>
  </si>
  <si>
    <t>KSTAPE2-20</t>
  </si>
  <si>
    <t>#.24</t>
  </si>
  <si>
    <t>190</t>
  </si>
  <si>
    <t>회</t>
  </si>
  <si>
    <t>#.25</t>
  </si>
  <si>
    <t>200</t>
  </si>
  <si>
    <t>#.26</t>
  </si>
  <si>
    <t>#.27</t>
  </si>
  <si>
    <t>#.28</t>
  </si>
  <si>
    <t>#.29</t>
  </si>
  <si>
    <t>조</t>
  </si>
  <si>
    <t>#.30</t>
  </si>
  <si>
    <t>280</t>
  </si>
  <si>
    <t>#.31</t>
  </si>
  <si>
    <t>#.32</t>
  </si>
  <si>
    <t>310</t>
  </si>
  <si>
    <t>#.33</t>
  </si>
  <si>
    <t>RS(C)-3,75ℓ</t>
  </si>
  <si>
    <t>#.34</t>
  </si>
  <si>
    <t>RS(C)-4,30ℓ</t>
  </si>
  <si>
    <t>#.35</t>
  </si>
  <si>
    <t>230</t>
  </si>
  <si>
    <t>M2</t>
  </si>
  <si>
    <t>#.36</t>
  </si>
  <si>
    <t>인력,A타입</t>
  </si>
  <si>
    <t>#.37</t>
  </si>
  <si>
    <t>390</t>
  </si>
  <si>
    <t>K120302-0015</t>
  </si>
  <si>
    <t xml:space="preserve">      보조기층포설및다짐</t>
  </si>
  <si>
    <t>#.38</t>
  </si>
  <si>
    <t>K120202-01030</t>
  </si>
  <si>
    <t>#.39</t>
  </si>
  <si>
    <t>#.40</t>
  </si>
  <si>
    <t>EA</t>
  </si>
  <si>
    <t>160</t>
  </si>
  <si>
    <t>250</t>
  </si>
  <si>
    <t xml:space="preserve">     아스팔트운반</t>
  </si>
  <si>
    <t>드럼</t>
  </si>
  <si>
    <t>260</t>
  </si>
  <si>
    <t>KT00100-25</t>
  </si>
  <si>
    <t>KT00100-6100A</t>
  </si>
  <si>
    <t>Ton</t>
  </si>
  <si>
    <t xml:space="preserve">     중 기 운 반</t>
  </si>
  <si>
    <t>370</t>
  </si>
  <si>
    <t>KT00104-Y10</t>
  </si>
  <si>
    <t>380</t>
  </si>
  <si>
    <t>420</t>
  </si>
  <si>
    <t>기 층 용 (#467)</t>
  </si>
  <si>
    <t>RSC-3 ,200ℓ</t>
  </si>
  <si>
    <t>D/M</t>
  </si>
  <si>
    <t>MBJ000-000</t>
  </si>
  <si>
    <t>RSC-4 ,200ℓ</t>
  </si>
  <si>
    <t>MBJ000-010</t>
  </si>
  <si>
    <t>340</t>
  </si>
  <si>
    <t xml:space="preserve">     모  래</t>
  </si>
  <si>
    <t>해사(도착도)</t>
  </si>
  <si>
    <t>MAF000-050</t>
  </si>
  <si>
    <t xml:space="preserve">     보조기층</t>
  </si>
  <si>
    <t>Φ50mm,혼합골재</t>
  </si>
  <si>
    <t>MAF000-020</t>
  </si>
  <si>
    <t>□ 품질시험비</t>
  </si>
  <si>
    <t xml:space="preserve">    1.01 품질시험비</t>
  </si>
  <si>
    <t xml:space="preserve">     가. 보조기층 시험비</t>
  </si>
  <si>
    <t xml:space="preserve">      0.08mm통과량</t>
  </si>
  <si>
    <t>골재</t>
  </si>
  <si>
    <t>GS3023</t>
  </si>
  <si>
    <t xml:space="preserve">      비중및흡수율</t>
  </si>
  <si>
    <t>GS3021</t>
  </si>
  <si>
    <t xml:space="preserve">      마모시험</t>
  </si>
  <si>
    <t>GS3022</t>
  </si>
  <si>
    <t xml:space="preserve">      실내CBR시험</t>
  </si>
  <si>
    <t>GS3019</t>
  </si>
  <si>
    <t xml:space="preserve">      다짐시험</t>
  </si>
  <si>
    <t>GS3017</t>
  </si>
  <si>
    <t xml:space="preserve">      체가름시험</t>
  </si>
  <si>
    <t>GS3020</t>
  </si>
  <si>
    <t xml:space="preserve">      함수비시험</t>
  </si>
  <si>
    <t>GS3011</t>
  </si>
  <si>
    <t xml:space="preserve">      현장밀도</t>
  </si>
  <si>
    <t>GS3042</t>
  </si>
  <si>
    <t xml:space="preserve">     나. 아스팔트 시험비</t>
  </si>
  <si>
    <t xml:space="preserve">      아스팔트함량</t>
  </si>
  <si>
    <t>GS3028</t>
  </si>
  <si>
    <t xml:space="preserve">      마샬안정도</t>
  </si>
  <si>
    <t>GS3030</t>
  </si>
  <si>
    <t xml:space="preserve">      코아채취</t>
  </si>
  <si>
    <t>GS3033-1</t>
  </si>
  <si>
    <t xml:space="preserve">      추출체가름</t>
  </si>
  <si>
    <t>GS3029</t>
  </si>
  <si>
    <t xml:space="preserve">      마샬공시체</t>
  </si>
  <si>
    <t>GS3031</t>
  </si>
  <si>
    <t xml:space="preserve">      밀도</t>
  </si>
  <si>
    <t>GS3043</t>
  </si>
  <si>
    <t xml:space="preserve">     다. 콘크리트 시험비</t>
  </si>
  <si>
    <t xml:space="preserve">      슬럼프시험</t>
  </si>
  <si>
    <t>GS3025</t>
  </si>
  <si>
    <t xml:space="preserve">      공기량시험</t>
  </si>
  <si>
    <t>GS3026</t>
  </si>
  <si>
    <t xml:space="preserve">      압축강도시험</t>
  </si>
  <si>
    <t>GS3027</t>
  </si>
  <si>
    <t xml:space="preserve">      휨강도</t>
  </si>
  <si>
    <t>GS3041</t>
  </si>
  <si>
    <t xml:space="preserve">      염화물함량</t>
  </si>
  <si>
    <t>GS3024</t>
  </si>
  <si>
    <t>#.1</t>
  </si>
  <si>
    <t>관급자재비</t>
    <phoneticPr fontId="5" type="noConversion"/>
  </si>
  <si>
    <t xml:space="preserve">   □ 관급자재비</t>
  </si>
  <si>
    <t>적치장-현장:L=0.5KM</t>
  </si>
  <si>
    <t>400</t>
  </si>
  <si>
    <t>410</t>
  </si>
  <si>
    <t>현장-적치장:L=0.5KM</t>
  </si>
  <si>
    <t>660</t>
  </si>
  <si>
    <t>720</t>
  </si>
  <si>
    <t>730</t>
  </si>
  <si>
    <t>780</t>
  </si>
  <si>
    <t>860</t>
  </si>
  <si>
    <t>1200</t>
  </si>
  <si>
    <t>1220</t>
  </si>
  <si>
    <t>1230</t>
  </si>
  <si>
    <t xml:space="preserve">     아스팔트(유제)</t>
  </si>
  <si>
    <t>□ 관급자재비</t>
  </si>
  <si>
    <t>%</t>
  </si>
  <si>
    <t xml:space="preserve">      아스팔트포장깨기</t>
  </si>
  <si>
    <t>직접공사비 및 관급자재비 집계표</t>
    <phoneticPr fontId="18" type="noConversion"/>
  </si>
  <si>
    <t>공       종</t>
    <phoneticPr fontId="18" type="noConversion"/>
  </si>
  <si>
    <t>단위</t>
    <phoneticPr fontId="18" type="noConversion"/>
  </si>
  <si>
    <t>합       계</t>
    <phoneticPr fontId="200" type="noConversion"/>
  </si>
  <si>
    <t>재   료   비</t>
    <phoneticPr fontId="18" type="noConversion"/>
  </si>
  <si>
    <t>노   무   비</t>
    <phoneticPr fontId="18" type="noConversion"/>
  </si>
  <si>
    <t>경       비</t>
    <phoneticPr fontId="18" type="noConversion"/>
  </si>
  <si>
    <t>비  고</t>
    <phoneticPr fontId="18" type="noConversion"/>
  </si>
  <si>
    <t xml:space="preserve">    1. 직접공사비</t>
    <phoneticPr fontId="5" type="noConversion"/>
  </si>
  <si>
    <t>원</t>
    <phoneticPr fontId="18" type="noConversion"/>
  </si>
  <si>
    <t xml:space="preserve">    1.1 토목공사비</t>
    <phoneticPr fontId="18" type="noConversion"/>
  </si>
  <si>
    <t xml:space="preserve">    2. 관급자재비</t>
    <phoneticPr fontId="5" type="noConversion"/>
  </si>
  <si>
    <t xml:space="preserve">    2.1 토목 관급자재비</t>
    <phoneticPr fontId="18" type="noConversion"/>
  </si>
  <si>
    <t xml:space="preserve">    3. 품질시험비</t>
    <phoneticPr fontId="5" type="noConversion"/>
  </si>
  <si>
    <t>3.1 토목</t>
    <phoneticPr fontId="13" type="noConversion"/>
  </si>
  <si>
    <t>품질시험수수료</t>
    <phoneticPr fontId="4" type="noConversion"/>
  </si>
  <si>
    <t xml:space="preserve">     건설근로자편의시설</t>
  </si>
  <si>
    <t>콘테이너(3.0×6.0)</t>
  </si>
  <si>
    <t>동</t>
  </si>
  <si>
    <t xml:space="preserve">    4. 안전관리비</t>
    <phoneticPr fontId="5" type="noConversion"/>
  </si>
  <si>
    <t>안전관리비</t>
    <phoneticPr fontId="4" type="noConversion"/>
  </si>
  <si>
    <t>50,660,000 원</t>
  </si>
  <si>
    <t>367,300,000 원</t>
  </si>
  <si>
    <t>87,690,000 원</t>
  </si>
  <si>
    <t>454,690,000 원</t>
  </si>
  <si>
    <t>17,096,000 원</t>
  </si>
  <si>
    <t>14,980,000 원</t>
  </si>
  <si>
    <t>5,434,000 원</t>
  </si>
  <si>
    <t xml:space="preserve">   1.1.토  공</t>
  </si>
  <si>
    <t>1.1.토  공</t>
  </si>
  <si>
    <t xml:space="preserve">    1.01 기존포장절단</t>
  </si>
  <si>
    <t xml:space="preserve">     a.기존포장절단</t>
  </si>
  <si>
    <t xml:space="preserve">     b.아스팔트포장깨기</t>
  </si>
  <si>
    <t>B=6.0M이상</t>
  </si>
  <si>
    <t xml:space="preserve">     c.콘크리트포장깨기</t>
  </si>
  <si>
    <t>B=6.0m이상</t>
  </si>
  <si>
    <t xml:space="preserve">    1.02 터파기</t>
  </si>
  <si>
    <t xml:space="preserve">     a.터파기(토사)</t>
  </si>
  <si>
    <t xml:space="preserve">    1.03 되메우기및다짐</t>
  </si>
  <si>
    <t xml:space="preserve">     a.되메우기</t>
  </si>
  <si>
    <t>B=6.0m이상(기계+인력)</t>
  </si>
  <si>
    <t xml:space="preserve">    1.04 유용토운반</t>
  </si>
  <si>
    <t xml:space="preserve">     흙운반(적치:B=6.0M이상)</t>
  </si>
  <si>
    <t xml:space="preserve">     흙운반(유용:B=6.0M이상)</t>
  </si>
  <si>
    <t xml:space="preserve">    1.05 사토처리</t>
  </si>
  <si>
    <t xml:space="preserve">     사토운반,(L=10.0km)</t>
  </si>
  <si>
    <t xml:space="preserve">    1.06 폐기물 적재</t>
  </si>
  <si>
    <t>폐콘크리트류</t>
  </si>
  <si>
    <t xml:space="preserve">      a.ASP포장가포장</t>
  </si>
  <si>
    <t xml:space="preserve">       기층아스콘포설및다짐(T=15Cm)</t>
  </si>
  <si>
    <t>#467,B=1.4m이하</t>
  </si>
  <si>
    <t>a</t>
  </si>
  <si>
    <t xml:space="preserve">       프라임코팅</t>
  </si>
  <si>
    <t xml:space="preserve">       택 코 팅</t>
  </si>
  <si>
    <t xml:space="preserve">      a.아스콘표층포장</t>
  </si>
  <si>
    <t xml:space="preserve">       절삭후아스팔트덧씌우기</t>
  </si>
  <si>
    <t>불연속구간,T=50MM</t>
  </si>
  <si>
    <t xml:space="preserve">      보조기층 가포설및걷어내기</t>
  </si>
  <si>
    <t xml:space="preserve">      차선도색(융착식,수동식),신설구간</t>
  </si>
  <si>
    <t>㎡</t>
  </si>
  <si>
    <t>백색-실선</t>
  </si>
  <si>
    <t xml:space="preserve">     소형이동식간판</t>
  </si>
  <si>
    <t>0.6 x 0.9</t>
  </si>
  <si>
    <t>MKEUN-001</t>
  </si>
  <si>
    <t xml:space="preserve">     교통안내표지판</t>
  </si>
  <si>
    <t>0.9 x 1.8</t>
  </si>
  <si>
    <t>MHJ100-10918</t>
  </si>
  <si>
    <t xml:space="preserve">     공사안내표지판</t>
  </si>
  <si>
    <t>MHJ100-10920</t>
  </si>
  <si>
    <t xml:space="preserve">     안전휀스(PE) 설치및해체</t>
  </si>
  <si>
    <t>신호수</t>
  </si>
  <si>
    <t>일</t>
  </si>
  <si>
    <t xml:space="preserve">     보조기층 운반</t>
  </si>
  <si>
    <t xml:space="preserve">     순환골재 운반</t>
  </si>
  <si>
    <t>석분,24ton덤프,15km</t>
  </si>
  <si>
    <t>ton</t>
  </si>
  <si>
    <t>#6  φ4.8×100×100</t>
  </si>
  <si>
    <t>M0648021</t>
  </si>
  <si>
    <t>Φ50mm,순환골재</t>
  </si>
  <si>
    <t>MKEUN-008</t>
  </si>
  <si>
    <t>40kg</t>
  </si>
  <si>
    <t>포</t>
  </si>
  <si>
    <t>MJB21657949</t>
  </si>
  <si>
    <t>25-21-08</t>
  </si>
  <si>
    <t>WC-2</t>
  </si>
  <si>
    <t>4.1 토목</t>
    <phoneticPr fontId="13" type="noConversion"/>
  </si>
  <si>
    <t>가</t>
    <phoneticPr fontId="4" type="noConversion"/>
  </si>
  <si>
    <t>담 당 자</t>
    <phoneticPr fontId="18" type="noConversion"/>
  </si>
  <si>
    <t>팀   장</t>
    <phoneticPr fontId="18" type="noConversion"/>
  </si>
  <si>
    <t>과   장</t>
    <phoneticPr fontId="18" type="noConversion"/>
  </si>
  <si>
    <t>공 사 원 가 계 산 서</t>
    <phoneticPr fontId="13" type="noConversion"/>
  </si>
  <si>
    <t>2023년 10월 설계</t>
    <phoneticPr fontId="5" type="noConversion"/>
  </si>
  <si>
    <t>B0211</t>
  </si>
  <si>
    <t>B0226</t>
  </si>
  <si>
    <t>B0227</t>
  </si>
  <si>
    <t>C01010</t>
  </si>
  <si>
    <t>B0213</t>
  </si>
  <si>
    <t>B0214</t>
  </si>
  <si>
    <t>B0215</t>
  </si>
  <si>
    <t>B0216</t>
  </si>
  <si>
    <t>B0217</t>
  </si>
  <si>
    <t>B0218</t>
  </si>
  <si>
    <t>B0219</t>
  </si>
  <si>
    <t>K110602-080060</t>
  </si>
  <si>
    <t>K110602-070060</t>
  </si>
  <si>
    <t>K122000-10070</t>
  </si>
  <si>
    <t>300</t>
  </si>
  <si>
    <t>K110301-2070</t>
  </si>
  <si>
    <t>SA02750</t>
  </si>
  <si>
    <t>610</t>
  </si>
  <si>
    <t>620</t>
  </si>
  <si>
    <t>K110302-00060</t>
  </si>
  <si>
    <t>K110302-01060</t>
  </si>
  <si>
    <t>790</t>
  </si>
  <si>
    <t>K110305-0070</t>
  </si>
  <si>
    <t>K110306-0070</t>
  </si>
  <si>
    <t>1060</t>
  </si>
  <si>
    <t>토사,BH0.7㎥</t>
  </si>
  <si>
    <t>1070</t>
  </si>
  <si>
    <t>1080</t>
  </si>
  <si>
    <t>1210</t>
  </si>
  <si>
    <t>KT00102-119</t>
  </si>
  <si>
    <t>K0510100-487040</t>
  </si>
  <si>
    <t>SZ00001</t>
  </si>
  <si>
    <t>SZ00003</t>
  </si>
  <si>
    <t>93</t>
  </si>
  <si>
    <t>107</t>
  </si>
  <si>
    <t>K190303-320250B</t>
  </si>
  <si>
    <t>109</t>
  </si>
  <si>
    <t>K190303-320300B</t>
  </si>
  <si>
    <t>KC060504-030-0250</t>
  </si>
  <si>
    <t>KC060504-030-0300</t>
  </si>
  <si>
    <t>181</t>
  </si>
  <si>
    <t>KEUNW-005-1</t>
  </si>
  <si>
    <t>KEUNW-004-1</t>
  </si>
  <si>
    <t>290</t>
  </si>
  <si>
    <t>295</t>
  </si>
  <si>
    <t>307</t>
  </si>
  <si>
    <t>K191701-0080-1</t>
  </si>
  <si>
    <t>309</t>
  </si>
  <si>
    <t>320</t>
  </si>
  <si>
    <t>K190303-250</t>
  </si>
  <si>
    <t>322</t>
  </si>
  <si>
    <t>332</t>
  </si>
  <si>
    <t>K190303-510250A</t>
  </si>
  <si>
    <t>343</t>
  </si>
  <si>
    <t>344</t>
  </si>
  <si>
    <t>K190303-5303</t>
  </si>
  <si>
    <t>354</t>
  </si>
  <si>
    <t>K210600-0400</t>
  </si>
  <si>
    <t>369</t>
  </si>
  <si>
    <t>KEUNW-010</t>
  </si>
  <si>
    <t>K060801-01</t>
  </si>
  <si>
    <t>K060801-02</t>
  </si>
  <si>
    <t>75</t>
  </si>
  <si>
    <t>K060703-D1500A</t>
  </si>
  <si>
    <t>K060310-60</t>
  </si>
  <si>
    <t>KUD6480-20</t>
  </si>
  <si>
    <t>650</t>
  </si>
  <si>
    <t>KGRP001-18001500</t>
  </si>
  <si>
    <t>KGRP001-18002750</t>
  </si>
  <si>
    <t>680</t>
  </si>
  <si>
    <t>690</t>
  </si>
  <si>
    <t>KUD6480-302</t>
  </si>
  <si>
    <t>700</t>
  </si>
  <si>
    <t>K060101-01212</t>
  </si>
  <si>
    <t>740</t>
  </si>
  <si>
    <t>760</t>
  </si>
  <si>
    <t>K060301-0160</t>
  </si>
  <si>
    <t>770</t>
  </si>
  <si>
    <t>K060602-010</t>
  </si>
  <si>
    <t>K120203-2050B</t>
  </si>
  <si>
    <t>K121102-35</t>
  </si>
  <si>
    <t>K121102-15</t>
  </si>
  <si>
    <t>K120401-020</t>
  </si>
  <si>
    <t>430</t>
  </si>
  <si>
    <t>440</t>
  </si>
  <si>
    <t>K120303-110</t>
  </si>
  <si>
    <t>590</t>
  </si>
  <si>
    <t>630</t>
  </si>
  <si>
    <t>640</t>
  </si>
  <si>
    <t>K120202-04031</t>
  </si>
  <si>
    <t>880</t>
  </si>
  <si>
    <t>KHJ50900-26</t>
  </si>
  <si>
    <t>890</t>
  </si>
  <si>
    <t>900</t>
  </si>
  <si>
    <t>K130300-100</t>
  </si>
  <si>
    <t>930</t>
  </si>
  <si>
    <t>1153</t>
  </si>
  <si>
    <t>SF04420</t>
  </si>
  <si>
    <t>1156</t>
  </si>
  <si>
    <t>SF04400</t>
  </si>
  <si>
    <t>1166</t>
  </si>
  <si>
    <t>SF04410</t>
  </si>
  <si>
    <t>1169</t>
  </si>
  <si>
    <t>SF04450</t>
  </si>
  <si>
    <t>1179</t>
  </si>
  <si>
    <t>SF04500</t>
  </si>
  <si>
    <t>1217</t>
  </si>
  <si>
    <t>SF04440</t>
  </si>
  <si>
    <t>15</t>
  </si>
  <si>
    <t>KUUS002-0080</t>
  </si>
  <si>
    <t>K120120-0210</t>
  </si>
  <si>
    <t>K120120-015</t>
  </si>
  <si>
    <t>KUUS001-900080</t>
  </si>
  <si>
    <t>305</t>
  </si>
  <si>
    <t>KT00100-44</t>
  </si>
  <si>
    <t>24ton덤프,15km</t>
  </si>
  <si>
    <t>306</t>
  </si>
  <si>
    <t>317</t>
  </si>
  <si>
    <t>YD00496</t>
  </si>
  <si>
    <t>327</t>
  </si>
  <si>
    <t>YD00492</t>
  </si>
  <si>
    <t>내역서</t>
  </si>
  <si>
    <t xml:space="preserve">      폐기물적재</t>
  </si>
  <si>
    <t>무근</t>
  </si>
  <si>
    <t>철근</t>
  </si>
  <si>
    <t xml:space="preserve">     철근(현장)가공및조립</t>
  </si>
  <si>
    <t>Type-2</t>
  </si>
  <si>
    <t xml:space="preserve">      1) ASP 기층</t>
  </si>
  <si>
    <t xml:space="preserve">        프라임코팅</t>
  </si>
  <si>
    <t xml:space="preserve">        기층아스콘포설및다짐(T=10CM)</t>
  </si>
  <si>
    <t>#467,B=3.0M이상</t>
  </si>
  <si>
    <t xml:space="preserve">      2) ASP 표층</t>
  </si>
  <si>
    <t xml:space="preserve">        표층아스콘포설및다짐(T=5Cm)</t>
  </si>
  <si>
    <t>#78,B=3.0m이상</t>
  </si>
  <si>
    <t xml:space="preserve">        택 코 팅</t>
  </si>
  <si>
    <t xml:space="preserve">    4.01 안전시설물설치</t>
  </si>
  <si>
    <t xml:space="preserve">    4.02 교통통제및안전처리</t>
  </si>
  <si>
    <t xml:space="preserve">     철 근 운 반</t>
  </si>
  <si>
    <t>50km이내</t>
  </si>
  <si>
    <t xml:space="preserve">    5.01 아스팔트</t>
  </si>
  <si>
    <t>1000×1000×50</t>
  </si>
  <si>
    <t>MBO100-05010001000</t>
  </si>
  <si>
    <t>25-27-15</t>
  </si>
  <si>
    <t>MJB23734440</t>
  </si>
  <si>
    <t>MJB23734426</t>
  </si>
  <si>
    <t>25-18-8</t>
  </si>
  <si>
    <t>MJB23734420</t>
  </si>
  <si>
    <t>MHJ23734462</t>
  </si>
  <si>
    <t>MHJ23734517</t>
  </si>
  <si>
    <t>H13</t>
  </si>
  <si>
    <t>MJB10063866</t>
  </si>
  <si>
    <t>수자원</t>
    <phoneticPr fontId="13" type="noConversion"/>
  </si>
  <si>
    <t xml:space="preserve">   □ 안전관리비</t>
  </si>
  <si>
    <t xml:space="preserve">   □ 가설비</t>
  </si>
  <si>
    <t xml:space="preserve">     레미콘 타설(펌프차)</t>
  </si>
  <si>
    <t xml:space="preserve">     유로폼 조립.해체(벽체)</t>
  </si>
  <si>
    <t>보통-수직고7.0m 이하</t>
  </si>
  <si>
    <t>간단-수직고7.0m 이하</t>
  </si>
  <si>
    <t>□ 안전관리비</t>
  </si>
  <si>
    <t>H900×L1500, 개당</t>
  </si>
  <si>
    <t>□ 가설비</t>
  </si>
  <si>
    <t xml:space="preserve">    5. 가설비</t>
    <phoneticPr fontId="5" type="noConversion"/>
  </si>
  <si>
    <t>5.1 토목</t>
    <phoneticPr fontId="13" type="noConversion"/>
  </si>
  <si>
    <t>폐기물 처리비</t>
    <phoneticPr fontId="4" type="noConversion"/>
  </si>
  <si>
    <t>2024년 1월 설계</t>
    <phoneticPr fontId="5" type="noConversion"/>
  </si>
  <si>
    <t>▣ 신례1지구 소규모 배수개선사업</t>
    <phoneticPr fontId="13" type="noConversion"/>
  </si>
  <si>
    <t>○ 공 사 위 치  :  서귀포시 남원읍 신례리 일원</t>
    <phoneticPr fontId="5" type="noConversion"/>
  </si>
  <si>
    <t>○ 공 사 개 요  :  배수로 정비 2.975km</t>
    <phoneticPr fontId="5" type="noConversion"/>
  </si>
  <si>
    <t>■ 신례1지구 소규모 배수개선사업</t>
  </si>
  <si>
    <t xml:space="preserve">   1.2.흙막이공</t>
  </si>
  <si>
    <t xml:space="preserve">   1.3.관 로 공</t>
  </si>
  <si>
    <t xml:space="preserve">   1.4.구조물공</t>
  </si>
  <si>
    <t xml:space="preserve">   1.5.포 장 공</t>
  </si>
  <si>
    <t xml:space="preserve">   1.6.부 대 공</t>
  </si>
  <si>
    <t xml:space="preserve">   1.7.사급자재비</t>
  </si>
  <si>
    <t xml:space="preserve">      콘크리트포장절단</t>
  </si>
  <si>
    <t xml:space="preserve">     b.터파기(연암)</t>
  </si>
  <si>
    <t xml:space="preserve">      터파기(연암,미진동)</t>
  </si>
  <si>
    <t xml:space="preserve">     b.석분부설및다짐</t>
  </si>
  <si>
    <t xml:space="preserve">      석분부설(관주위)</t>
  </si>
  <si>
    <t>연암,BH0.7㎥</t>
  </si>
  <si>
    <t>1.2.흙막이공</t>
  </si>
  <si>
    <t xml:space="preserve">     a.관로부</t>
  </si>
  <si>
    <t xml:space="preserve">      조립식간이흙막이설치 및 해체</t>
  </si>
  <si>
    <t>SK판넬,W1.50m,H=4.00m이하</t>
  </si>
  <si>
    <t>TS판넬,W1.50m,H=5.00m이하</t>
  </si>
  <si>
    <t>1.3.관 로 공</t>
  </si>
  <si>
    <t xml:space="preserve">    3.1 직관 접합 및 부설</t>
  </si>
  <si>
    <t xml:space="preserve">     VR관 접합및부설</t>
  </si>
  <si>
    <t>D600mm</t>
  </si>
  <si>
    <t>본</t>
  </si>
  <si>
    <t xml:space="preserve">    3.2 관절단</t>
  </si>
  <si>
    <t xml:space="preserve">     VR관 절단</t>
  </si>
  <si>
    <t>Φ600mm</t>
  </si>
  <si>
    <t xml:space="preserve">    3.3 PVC관접합및부설</t>
  </si>
  <si>
    <t xml:space="preserve">     a.직관접합및부설</t>
  </si>
  <si>
    <t xml:space="preserve">       고강성PVC이중벽관접합및부설</t>
  </si>
  <si>
    <t>Φ250MM</t>
  </si>
  <si>
    <t xml:space="preserve">     b.이형관접합및부설</t>
  </si>
  <si>
    <t xml:space="preserve">       고강성PVC이중벽관이형관접합및부설</t>
  </si>
  <si>
    <t xml:space="preserve">     c.관절단</t>
  </si>
  <si>
    <t xml:space="preserve">      고강성PVC이중벽관절단</t>
  </si>
  <si>
    <t xml:space="preserve">     d.하수관천공및접합</t>
  </si>
  <si>
    <t>Φ500이하+Φ250</t>
  </si>
  <si>
    <t xml:space="preserve">    3.4 부대공사</t>
  </si>
  <si>
    <t xml:space="preserve">     관로표지테이프(하수)</t>
  </si>
  <si>
    <t>B=200</t>
  </si>
  <si>
    <t>1.4.구조물공</t>
  </si>
  <si>
    <t xml:space="preserve">    4.01 오수맨홀설치</t>
  </si>
  <si>
    <t xml:space="preserve">     a.조립식PC맨홀</t>
  </si>
  <si>
    <t xml:space="preserve">      조립식1호맨홀</t>
  </si>
  <si>
    <t>D900(상부+하부)</t>
  </si>
  <si>
    <t>D900(연직구체)</t>
  </si>
  <si>
    <t xml:space="preserve">      PE코팅 사다리</t>
  </si>
  <si>
    <t>Φ22mm</t>
  </si>
  <si>
    <t xml:space="preserve">     b.우수맨홀뚜껑설치</t>
  </si>
  <si>
    <t>부양식,Φ648</t>
  </si>
  <si>
    <t xml:space="preserve">    4.02 우수받이설치</t>
  </si>
  <si>
    <t xml:space="preserve">     a.PC우수받이 설치</t>
  </si>
  <si>
    <t xml:space="preserve">      조립식구조물설치(중량구조물)</t>
  </si>
  <si>
    <t>850~1150KG</t>
  </si>
  <si>
    <t>개</t>
  </si>
  <si>
    <t xml:space="preserve">    4.03 U형측구 설치</t>
  </si>
  <si>
    <t xml:space="preserve">     조립식구조물설치(U형측구 0.3*0.3)</t>
  </si>
  <si>
    <t>300~500KG</t>
  </si>
  <si>
    <t xml:space="preserve">     조립식구조물설치(U형측구 0.5*0.5)</t>
  </si>
  <si>
    <t xml:space="preserve">    4.04 사각수로관 설치</t>
  </si>
  <si>
    <t xml:space="preserve">     조립식구조물설치(중량구조물)</t>
  </si>
  <si>
    <t>1500~2000KG</t>
  </si>
  <si>
    <t xml:space="preserve">    4.05 집수정 설치</t>
  </si>
  <si>
    <t xml:space="preserve">    4.06 포장경계블록 설치</t>
  </si>
  <si>
    <t xml:space="preserve">     인조현무암차막이경계블록 설치</t>
  </si>
  <si>
    <t>170*200*1000</t>
  </si>
  <si>
    <t>1.5.포 장 공</t>
  </si>
  <si>
    <t xml:space="preserve">    5.1 포장복구</t>
  </si>
  <si>
    <t xml:space="preserve">     5.1.1 아스콘포장가포장</t>
  </si>
  <si>
    <t>#.41</t>
  </si>
  <si>
    <t xml:space="preserve">     5.1.2 A S P 표층절삭및복구</t>
  </si>
  <si>
    <t>#.42</t>
  </si>
  <si>
    <t xml:space="preserve">     5.1.3 A S P 포장</t>
  </si>
  <si>
    <t>#.43</t>
  </si>
  <si>
    <t>#.44</t>
  </si>
  <si>
    <t>#.45</t>
  </si>
  <si>
    <t>#.46</t>
  </si>
  <si>
    <t xml:space="preserve">     5.1.4 콘크리트포장</t>
  </si>
  <si>
    <t>#.47</t>
  </si>
  <si>
    <t xml:space="preserve">     5.1.5 보조기층포설및다짐</t>
  </si>
  <si>
    <t>#.48</t>
  </si>
  <si>
    <t>#.49</t>
  </si>
  <si>
    <t xml:space="preserve">      부직포설치</t>
  </si>
  <si>
    <t>임시포장용</t>
  </si>
  <si>
    <t>#.50</t>
  </si>
  <si>
    <t xml:space="preserve">    5.2 교통안전시설</t>
  </si>
  <si>
    <t xml:space="preserve">     5.2.1 차선도색</t>
  </si>
  <si>
    <t>#.51</t>
  </si>
  <si>
    <t>1.6.부 대 공</t>
  </si>
  <si>
    <t xml:space="preserve">    6.01 관보호공</t>
  </si>
  <si>
    <t xml:space="preserve">     관보호공설치</t>
  </si>
  <si>
    <t>Φ200mm</t>
  </si>
  <si>
    <t>#.52</t>
  </si>
  <si>
    <t xml:space="preserve">    6.03 운반비</t>
  </si>
  <si>
    <t>#.53</t>
  </si>
  <si>
    <t>#.54</t>
  </si>
  <si>
    <t>#.55</t>
  </si>
  <si>
    <t xml:space="preserve">     석분 운반</t>
  </si>
  <si>
    <t>순환골재,24ton덤프,15km</t>
  </si>
  <si>
    <t>#.56</t>
  </si>
  <si>
    <t>#.57</t>
  </si>
  <si>
    <t xml:space="preserve">     조립식PC맨홀하차비</t>
  </si>
  <si>
    <t>#.58</t>
  </si>
  <si>
    <t>1.7.사급자재비</t>
  </si>
  <si>
    <t xml:space="preserve">    5.02 고강성PVC이중벽관(이형관)</t>
  </si>
  <si>
    <t xml:space="preserve">     단지관</t>
  </si>
  <si>
    <t>MJC900501</t>
  </si>
  <si>
    <t xml:space="preserve">     고강성pvc이중벽관(엘보)</t>
  </si>
  <si>
    <t>D250 x 45°</t>
  </si>
  <si>
    <t>M000003</t>
  </si>
  <si>
    <t xml:space="preserve">    5.03 PC우수받이</t>
  </si>
  <si>
    <t>1호(300*400*900)</t>
  </si>
  <si>
    <t>MPE001-410510900</t>
  </si>
  <si>
    <t xml:space="preserve">    5.04 스틸그레이팅</t>
  </si>
  <si>
    <t xml:space="preserve">     스틸그레이팅</t>
  </si>
  <si>
    <t>400×1,000×50</t>
  </si>
  <si>
    <t>MBO100-0504001000A</t>
  </si>
  <si>
    <t>400×500×50</t>
  </si>
  <si>
    <t>MBO100-05004000500</t>
  </si>
  <si>
    <t xml:space="preserve">    5.05 와이어메쉬</t>
  </si>
  <si>
    <t xml:space="preserve">    5.06 골재류</t>
  </si>
  <si>
    <t xml:space="preserve">     자  갈(상차도)</t>
  </si>
  <si>
    <t>Φ25mm</t>
  </si>
  <si>
    <t>MAF000-000</t>
  </si>
  <si>
    <t xml:space="preserve">     석분</t>
  </si>
  <si>
    <t>MAF000-035</t>
  </si>
  <si>
    <t xml:space="preserve">    5.07 시멘트</t>
  </si>
  <si>
    <t xml:space="preserve">    5.08 경고테이프(상수,우오수)</t>
  </si>
  <si>
    <t>B=200,L=1,000</t>
  </si>
  <si>
    <t>MDD1000</t>
  </si>
  <si>
    <t xml:space="preserve">    5.09 부 직 포</t>
  </si>
  <si>
    <t>SKN-1060(7t/m, 700g/㎡)</t>
  </si>
  <si>
    <t>MBC000-051</t>
  </si>
  <si>
    <t xml:space="preserve">    1.01 레미콘</t>
  </si>
  <si>
    <t xml:space="preserve">      레 미 콘</t>
  </si>
  <si>
    <t xml:space="preserve">    1.02 아스콘</t>
  </si>
  <si>
    <t xml:space="preserve">     아스콘(표층용)</t>
  </si>
  <si>
    <t xml:space="preserve">     재생아스콘</t>
  </si>
  <si>
    <t xml:space="preserve">    1.03 이형철근</t>
  </si>
  <si>
    <t xml:space="preserve">      이형철근</t>
  </si>
  <si>
    <t xml:space="preserve">    1.04 우수관</t>
  </si>
  <si>
    <t xml:space="preserve">     진동및전압철근콘크리트관</t>
  </si>
  <si>
    <t>D600mm×2.5M</t>
  </si>
  <si>
    <t>MJK20768957</t>
  </si>
  <si>
    <t xml:space="preserve">    1.05 우수연결관</t>
  </si>
  <si>
    <t xml:space="preserve">     일반용경질폴리염화비닐관(직관)</t>
  </si>
  <si>
    <t>이중벽관,Φ250×6.0M</t>
  </si>
  <si>
    <t>MJK20923191</t>
  </si>
  <si>
    <t xml:space="preserve">    1.06 U형측구</t>
  </si>
  <si>
    <t xml:space="preserve">     콘크리트조립식배수로</t>
  </si>
  <si>
    <t>300×300×2000</t>
  </si>
  <si>
    <t>MJK21564249</t>
  </si>
  <si>
    <t>500×500×2000</t>
  </si>
  <si>
    <t>MJK21564247</t>
  </si>
  <si>
    <t xml:space="preserve">    1.07 사각수로관</t>
  </si>
  <si>
    <t xml:space="preserve">     사각수로관(무개형)</t>
  </si>
  <si>
    <t>600×600×2000</t>
  </si>
  <si>
    <t>MJK22093037</t>
  </si>
  <si>
    <t xml:space="preserve">    1.08 콘크리트맨홀블럭</t>
  </si>
  <si>
    <t xml:space="preserve">     콘크리트맨홀블럭(상부구체)</t>
  </si>
  <si>
    <t>Φ900×H200×t200mm</t>
  </si>
  <si>
    <t>MJC20643829</t>
  </si>
  <si>
    <t xml:space="preserve">     콘크리트맨홀블럭(연직구체)</t>
  </si>
  <si>
    <t>Φ900×H250×t200mm</t>
  </si>
  <si>
    <t>MJC20643832</t>
  </si>
  <si>
    <t>Φ900×H500×t200mm</t>
  </si>
  <si>
    <t>MJC20643833</t>
  </si>
  <si>
    <t>Φ900×H1000×t200mm</t>
  </si>
  <si>
    <t>MJC20643834</t>
  </si>
  <si>
    <t xml:space="preserve">     콘크리트맨홀블럭(하부구체)</t>
  </si>
  <si>
    <t>Φ900×H1,000×T200</t>
  </si>
  <si>
    <t>MJC21368344</t>
  </si>
  <si>
    <t>Φ900×H1,200×T200</t>
  </si>
  <si>
    <t>MJC20643697</t>
  </si>
  <si>
    <t xml:space="preserve">    1.09 맨홀뚜껑(부양식안전잠금식)</t>
  </si>
  <si>
    <t>Φ648mm×110mm</t>
  </si>
  <si>
    <t>MJK20819167</t>
  </si>
  <si>
    <t xml:space="preserve">    1.10 포장경계석</t>
  </si>
  <si>
    <t>170×200×1000mm</t>
  </si>
  <si>
    <t>MJK21789686</t>
  </si>
  <si>
    <t xml:space="preserve">    1.10 조달수수료</t>
  </si>
  <si>
    <t xml:space="preserve">    4.03 안전관리비</t>
  </si>
  <si>
    <t xml:space="preserve">      안전관리계획 작성</t>
  </si>
  <si>
    <t>G017220</t>
  </si>
  <si>
    <t xml:space="preserve">      안전관리계획 검토, 안전점검</t>
  </si>
  <si>
    <t>G017210</t>
  </si>
  <si>
    <t>심사결과 요약서</t>
    <phoneticPr fontId="37" type="noConversion"/>
  </si>
  <si>
    <t>공사명:</t>
    <phoneticPr fontId="37" type="noConversion"/>
  </si>
  <si>
    <t>구        분</t>
    <phoneticPr fontId="210" type="noConversion"/>
  </si>
  <si>
    <t>요청금액</t>
    <phoneticPr fontId="210" type="noConversion"/>
  </si>
  <si>
    <t>심사금액</t>
    <phoneticPr fontId="37" type="noConversion"/>
  </si>
  <si>
    <t>증△감▽</t>
    <phoneticPr fontId="210" type="noConversion"/>
  </si>
  <si>
    <t>비  고</t>
    <phoneticPr fontId="210" type="noConversion"/>
  </si>
  <si>
    <t>순   공   사   비</t>
    <phoneticPr fontId="37" type="noConversion"/>
  </si>
  <si>
    <t>재료비</t>
    <phoneticPr fontId="210" type="noConversion"/>
  </si>
  <si>
    <t>직접재료비</t>
    <phoneticPr fontId="210" type="noConversion"/>
  </si>
  <si>
    <t>간접재료비</t>
    <phoneticPr fontId="210" type="noConversion"/>
  </si>
  <si>
    <t>소      계</t>
    <phoneticPr fontId="210" type="noConversion"/>
  </si>
  <si>
    <t>노무비</t>
    <phoneticPr fontId="210" type="noConversion"/>
  </si>
  <si>
    <t>직접노무비</t>
    <phoneticPr fontId="210" type="noConversion"/>
  </si>
  <si>
    <t>간접노무비</t>
    <phoneticPr fontId="210" type="noConversion"/>
  </si>
  <si>
    <t>경       비</t>
    <phoneticPr fontId="37" type="noConversion"/>
  </si>
  <si>
    <t>기 계 경 비</t>
    <phoneticPr fontId="210" type="noConversion"/>
  </si>
  <si>
    <t>가</t>
    <phoneticPr fontId="4" type="noConversion"/>
  </si>
  <si>
    <t>안전관리비</t>
    <phoneticPr fontId="4" type="noConversion"/>
  </si>
  <si>
    <t>기술사용료</t>
    <phoneticPr fontId="4" type="noConversion"/>
  </si>
  <si>
    <t>소       계</t>
    <phoneticPr fontId="37" type="noConversion"/>
  </si>
  <si>
    <t>임시가설전기</t>
    <phoneticPr fontId="4" type="noConversion"/>
  </si>
  <si>
    <t>합          계</t>
    <phoneticPr fontId="37" type="noConversion"/>
  </si>
  <si>
    <t>일 반 관 리 비</t>
    <phoneticPr fontId="210" type="noConversion"/>
  </si>
  <si>
    <t>순    공    사    비    계</t>
    <phoneticPr fontId="5" type="noConversion"/>
  </si>
  <si>
    <t>이          윤</t>
    <phoneticPr fontId="210" type="noConversion"/>
  </si>
  <si>
    <t>원          가</t>
    <phoneticPr fontId="210" type="noConversion"/>
  </si>
  <si>
    <t>부 가 가 치 세</t>
    <phoneticPr fontId="37" type="noConversion"/>
  </si>
  <si>
    <t>폐기물 처리비</t>
    <phoneticPr fontId="4" type="noConversion"/>
  </si>
  <si>
    <t>도 급 공 사 비</t>
    <phoneticPr fontId="37" type="noConversion"/>
  </si>
  <si>
    <t>도급자설치 관급자재비</t>
  </si>
  <si>
    <t>관급자설치 관급자재비</t>
  </si>
  <si>
    <t>총  공  사  비</t>
    <phoneticPr fontId="37" type="noConversion"/>
  </si>
  <si>
    <t>□ 운반비</t>
  </si>
  <si>
    <t xml:space="preserve">    6. 운반비</t>
    <phoneticPr fontId="5" type="noConversion"/>
  </si>
  <si>
    <t xml:space="preserve">    6. 운반비</t>
    <phoneticPr fontId="5" type="noConversion"/>
  </si>
  <si>
    <t>도급공사비</t>
    <phoneticPr fontId="5" type="noConversion"/>
  </si>
  <si>
    <t>-</t>
    <phoneticPr fontId="4" type="noConversion"/>
  </si>
  <si>
    <t>F</t>
  </si>
  <si>
    <t>140</t>
  </si>
  <si>
    <t>■  총  공  사  비</t>
    <phoneticPr fontId="5" type="noConversion"/>
  </si>
  <si>
    <t xml:space="preserve">    7. 폐기물 처리비</t>
    <phoneticPr fontId="5" type="noConversion"/>
  </si>
  <si>
    <t>▣ 탑동로(라마다호텔앞)배수암거 정비사업</t>
  </si>
  <si>
    <t>7.1 토목</t>
    <phoneticPr fontId="13" type="noConversion"/>
  </si>
  <si>
    <t>1. 토목(기계) 공사비</t>
    <phoneticPr fontId="18" type="noConversion"/>
  </si>
  <si>
    <t>2. 전기 공사비</t>
    <phoneticPr fontId="18" type="noConversion"/>
  </si>
  <si>
    <t>3. GIS 공사비</t>
    <phoneticPr fontId="18" type="noConversion"/>
  </si>
  <si>
    <t>총공사비</t>
    <phoneticPr fontId="4" type="noConversion"/>
  </si>
  <si>
    <t>도급공사비</t>
    <phoneticPr fontId="18" type="noConversion"/>
  </si>
  <si>
    <t>계</t>
    <phoneticPr fontId="5" type="noConversion"/>
  </si>
  <si>
    <t>공 사 원 가 계 산 서</t>
    <phoneticPr fontId="18" type="noConversion"/>
  </si>
  <si>
    <t>면허조건</t>
    <phoneticPr fontId="18" type="noConversion"/>
  </si>
  <si>
    <t>토목</t>
    <phoneticPr fontId="18" type="noConversion"/>
  </si>
  <si>
    <t>환경보전비</t>
    <phoneticPr fontId="18" type="noConversion"/>
  </si>
  <si>
    <t>비    목</t>
    <phoneticPr fontId="18" type="noConversion"/>
  </si>
  <si>
    <t>구    분</t>
    <phoneticPr fontId="18" type="noConversion"/>
  </si>
  <si>
    <t>금            액</t>
    <phoneticPr fontId="18" type="noConversion"/>
  </si>
  <si>
    <t>구성비</t>
    <phoneticPr fontId="18" type="noConversion"/>
  </si>
  <si>
    <t>비                  고</t>
    <phoneticPr fontId="18" type="noConversion"/>
  </si>
  <si>
    <t>발주방법</t>
    <phoneticPr fontId="18" type="noConversion"/>
  </si>
  <si>
    <t>일반발주</t>
  </si>
  <si>
    <t>재 
료
비</t>
    <phoneticPr fontId="18" type="noConversion"/>
  </si>
  <si>
    <t>직접재료비</t>
    <phoneticPr fontId="18" type="noConversion"/>
  </si>
  <si>
    <t>건설기계대급</t>
    <phoneticPr fontId="18" type="noConversion"/>
  </si>
  <si>
    <t>간접재료비</t>
    <phoneticPr fontId="18" type="noConversion"/>
  </si>
  <si>
    <t>공사기간</t>
    <phoneticPr fontId="18" type="noConversion"/>
  </si>
  <si>
    <t>간접노무비</t>
    <phoneticPr fontId="18" type="noConversion"/>
  </si>
  <si>
    <t>기타경비</t>
    <phoneticPr fontId="18" type="noConversion"/>
  </si>
  <si>
    <t>소계</t>
    <phoneticPr fontId="18" type="noConversion"/>
  </si>
  <si>
    <t>재료비</t>
    <phoneticPr fontId="18" type="noConversion"/>
  </si>
  <si>
    <t>조경</t>
    <phoneticPr fontId="18" type="noConversion"/>
  </si>
  <si>
    <t>설비</t>
    <phoneticPr fontId="18" type="noConversion"/>
  </si>
  <si>
    <t>노
무
비</t>
    <phoneticPr fontId="18" type="noConversion"/>
  </si>
  <si>
    <t>직접노무비</t>
    <phoneticPr fontId="18" type="noConversion"/>
  </si>
  <si>
    <t>노무비</t>
    <phoneticPr fontId="18" type="noConversion"/>
  </si>
  <si>
    <t>10억 미만</t>
    <phoneticPr fontId="18" type="noConversion"/>
  </si>
  <si>
    <t>6개월</t>
    <phoneticPr fontId="18" type="noConversion"/>
  </si>
  <si>
    <t>간접노무비</t>
    <phoneticPr fontId="18" type="noConversion"/>
  </si>
  <si>
    <t>경  비</t>
    <phoneticPr fontId="18" type="noConversion"/>
  </si>
  <si>
    <t>7~12개월</t>
    <phoneticPr fontId="18" type="noConversion"/>
  </si>
  <si>
    <t>순</t>
    <phoneticPr fontId="18" type="noConversion"/>
  </si>
  <si>
    <t>소계</t>
    <phoneticPr fontId="18" type="noConversion"/>
  </si>
  <si>
    <t>13~36개월</t>
    <phoneticPr fontId="18" type="noConversion"/>
  </si>
  <si>
    <t>경
비</t>
    <phoneticPr fontId="18" type="noConversion"/>
  </si>
  <si>
    <t>산출경비</t>
    <phoneticPr fontId="18" type="noConversion"/>
  </si>
  <si>
    <t xml:space="preserve">36개월초과 </t>
    <phoneticPr fontId="18" type="noConversion"/>
  </si>
  <si>
    <t>운반비</t>
    <phoneticPr fontId="18" type="noConversion"/>
  </si>
  <si>
    <t>10억-50억 미만</t>
    <phoneticPr fontId="18" type="noConversion"/>
  </si>
  <si>
    <t>6개월</t>
    <phoneticPr fontId="18" type="noConversion"/>
  </si>
  <si>
    <t>공</t>
    <phoneticPr fontId="18" type="noConversion"/>
  </si>
  <si>
    <t>가설비</t>
    <phoneticPr fontId="18" type="noConversion"/>
  </si>
  <si>
    <t>가설사무실</t>
    <phoneticPr fontId="18" type="noConversion"/>
  </si>
  <si>
    <t>7~12개월</t>
    <phoneticPr fontId="18" type="noConversion"/>
  </si>
  <si>
    <t>지급임차료</t>
    <phoneticPr fontId="18" type="noConversion"/>
  </si>
  <si>
    <t>지급임차료</t>
    <phoneticPr fontId="18" type="noConversion"/>
  </si>
  <si>
    <t>건설기계대여대금지급보증서</t>
    <phoneticPr fontId="18" type="noConversion"/>
  </si>
  <si>
    <t>일반관리비</t>
    <phoneticPr fontId="18" type="noConversion"/>
  </si>
  <si>
    <t>품질시험비</t>
    <phoneticPr fontId="18" type="noConversion"/>
  </si>
  <si>
    <t>환경보전비</t>
    <phoneticPr fontId="18" type="noConversion"/>
  </si>
  <si>
    <t>구  분</t>
    <phoneticPr fontId="18" type="noConversion"/>
  </si>
  <si>
    <t>종합</t>
    <phoneticPr fontId="18" type="noConversion"/>
  </si>
  <si>
    <t>전문</t>
    <phoneticPr fontId="18" type="noConversion"/>
  </si>
  <si>
    <t>안전관리비</t>
    <phoneticPr fontId="18" type="noConversion"/>
  </si>
  <si>
    <t>안전관리비</t>
    <phoneticPr fontId="18" type="noConversion"/>
  </si>
  <si>
    <t>50억-300억 미만</t>
    <phoneticPr fontId="18" type="noConversion"/>
  </si>
  <si>
    <t>도로</t>
    <phoneticPr fontId="18" type="noConversion"/>
  </si>
  <si>
    <t>준설공사</t>
    <phoneticPr fontId="18" type="noConversion"/>
  </si>
  <si>
    <t>50억미만</t>
    <phoneticPr fontId="18" type="noConversion"/>
  </si>
  <si>
    <t>산재보험료</t>
    <phoneticPr fontId="18" type="noConversion"/>
  </si>
  <si>
    <t>직접환경보전비</t>
    <phoneticPr fontId="18" type="noConversion"/>
  </si>
  <si>
    <t>플랜트</t>
    <phoneticPr fontId="18" type="noConversion"/>
  </si>
  <si>
    <t>토공사</t>
    <phoneticPr fontId="18" type="noConversion"/>
  </si>
  <si>
    <t>50-300억</t>
    <phoneticPr fontId="18" type="noConversion"/>
  </si>
  <si>
    <t>사</t>
    <phoneticPr fontId="18" type="noConversion"/>
  </si>
  <si>
    <t>고용보험료</t>
    <phoneticPr fontId="18" type="noConversion"/>
  </si>
  <si>
    <t>간접환경보전비</t>
    <phoneticPr fontId="18" type="noConversion"/>
  </si>
  <si>
    <t>13~36개월</t>
    <phoneticPr fontId="18" type="noConversion"/>
  </si>
  <si>
    <t>지하철</t>
    <phoneticPr fontId="18" type="noConversion"/>
  </si>
  <si>
    <t>시설물유지관리</t>
    <phoneticPr fontId="18" type="noConversion"/>
  </si>
  <si>
    <t>300-1000억</t>
    <phoneticPr fontId="18" type="noConversion"/>
  </si>
  <si>
    <t>건강보험료</t>
    <phoneticPr fontId="18" type="noConversion"/>
  </si>
  <si>
    <t>고재처리비</t>
    <phoneticPr fontId="18" type="noConversion"/>
  </si>
  <si>
    <t>철도</t>
    <phoneticPr fontId="18" type="noConversion"/>
  </si>
  <si>
    <t>도장공사</t>
    <phoneticPr fontId="18" type="noConversion"/>
  </si>
  <si>
    <t>연금보험료</t>
    <phoneticPr fontId="18" type="noConversion"/>
  </si>
  <si>
    <t>폐기물수수료</t>
    <phoneticPr fontId="18" type="noConversion"/>
  </si>
  <si>
    <t>300억-1000억 미만</t>
    <phoneticPr fontId="18" type="noConversion"/>
  </si>
  <si>
    <t>포장공사</t>
    <phoneticPr fontId="18" type="noConversion"/>
  </si>
  <si>
    <t>1000억이상</t>
    <phoneticPr fontId="18" type="noConversion"/>
  </si>
  <si>
    <t>원</t>
    <phoneticPr fontId="18" type="noConversion"/>
  </si>
  <si>
    <t>노인장기요양보험료</t>
    <phoneticPr fontId="18" type="noConversion"/>
  </si>
  <si>
    <t>제경비제외공종</t>
    <phoneticPr fontId="18" type="noConversion"/>
  </si>
  <si>
    <t>항만(오막방지망)</t>
    <phoneticPr fontId="18" type="noConversion"/>
  </si>
  <si>
    <t>상하수도</t>
    <phoneticPr fontId="18" type="noConversion"/>
  </si>
  <si>
    <t>5억원미만</t>
    <phoneticPr fontId="18" type="noConversion"/>
  </si>
  <si>
    <t>퇴직공제부금비</t>
    <phoneticPr fontId="18" type="noConversion"/>
  </si>
  <si>
    <t>관급전체금액</t>
    <phoneticPr fontId="18" type="noConversion"/>
  </si>
  <si>
    <t>13~36개월</t>
    <phoneticPr fontId="18" type="noConversion"/>
  </si>
  <si>
    <t>항만(오막방지망불필요시)</t>
    <phoneticPr fontId="18" type="noConversion"/>
  </si>
  <si>
    <t>비계</t>
    <phoneticPr fontId="18" type="noConversion"/>
  </si>
  <si>
    <t>5억-30억</t>
    <phoneticPr fontId="18" type="noConversion"/>
  </si>
  <si>
    <t>산업안전보건관리비</t>
    <phoneticPr fontId="18" type="noConversion"/>
  </si>
  <si>
    <t>도급자(관급)</t>
    <phoneticPr fontId="18" type="noConversion"/>
  </si>
  <si>
    <t>댐</t>
    <phoneticPr fontId="18" type="noConversion"/>
  </si>
  <si>
    <t>구조물해체공사</t>
    <phoneticPr fontId="18" type="noConversion"/>
  </si>
  <si>
    <t>30-100억</t>
    <phoneticPr fontId="18" type="noConversion"/>
  </si>
  <si>
    <t>가</t>
    <phoneticPr fontId="18" type="noConversion"/>
  </si>
  <si>
    <t>관급자(관급)</t>
    <phoneticPr fontId="18" type="noConversion"/>
  </si>
  <si>
    <t>1000억 이상</t>
    <phoneticPr fontId="18" type="noConversion"/>
  </si>
  <si>
    <t>택지</t>
    <phoneticPr fontId="18" type="noConversion"/>
  </si>
  <si>
    <t>보링</t>
    <phoneticPr fontId="18" type="noConversion"/>
  </si>
  <si>
    <t>100억이상</t>
    <phoneticPr fontId="18" type="noConversion"/>
  </si>
  <si>
    <t>순공사비</t>
    <phoneticPr fontId="18" type="noConversion"/>
  </si>
  <si>
    <t>주택(재개발)</t>
    <phoneticPr fontId="18" type="noConversion"/>
  </si>
  <si>
    <t>수중</t>
    <phoneticPr fontId="18" type="noConversion"/>
  </si>
  <si>
    <t>기타경비</t>
    <phoneticPr fontId="18" type="noConversion"/>
  </si>
  <si>
    <t>주택(신축)</t>
    <phoneticPr fontId="18" type="noConversion"/>
  </si>
  <si>
    <t>가스시설</t>
    <phoneticPr fontId="18" type="noConversion"/>
  </si>
  <si>
    <t>하도급대금지급수수료</t>
    <phoneticPr fontId="18" type="noConversion"/>
  </si>
  <si>
    <t>공사기간</t>
    <phoneticPr fontId="18" type="noConversion"/>
  </si>
  <si>
    <t xml:space="preserve">36개월초과 </t>
    <phoneticPr fontId="18" type="noConversion"/>
  </si>
  <si>
    <t>주택(기타)</t>
    <phoneticPr fontId="18" type="noConversion"/>
  </si>
  <si>
    <t>조경공사</t>
    <phoneticPr fontId="18" type="noConversion"/>
  </si>
  <si>
    <t>이  윤</t>
    <phoneticPr fontId="18" type="noConversion"/>
  </si>
  <si>
    <t>건설기계대여대금
지급보증서</t>
    <phoneticPr fontId="18" type="noConversion"/>
  </si>
  <si>
    <t>조경</t>
    <phoneticPr fontId="18" type="noConversion"/>
  </si>
  <si>
    <t>공사이행보증수수료</t>
    <phoneticPr fontId="18" type="noConversion"/>
  </si>
  <si>
    <t>건설기계대급</t>
    <phoneticPr fontId="18" type="noConversion"/>
  </si>
  <si>
    <t>하천</t>
    <phoneticPr fontId="18" type="noConversion"/>
  </si>
  <si>
    <t>철근콘크리트공사</t>
    <phoneticPr fontId="18" type="noConversion"/>
  </si>
  <si>
    <t>소계</t>
    <phoneticPr fontId="18" type="noConversion"/>
  </si>
  <si>
    <t>제경비</t>
    <phoneticPr fontId="18" type="noConversion"/>
  </si>
  <si>
    <t>국가</t>
    <phoneticPr fontId="18" type="noConversion"/>
  </si>
  <si>
    <t>기타</t>
    <phoneticPr fontId="18" type="noConversion"/>
  </si>
  <si>
    <t>순    공    사    비</t>
    <phoneticPr fontId="18" type="noConversion"/>
  </si>
  <si>
    <t>추정가격</t>
    <phoneticPr fontId="18" type="noConversion"/>
  </si>
  <si>
    <t>지방</t>
    <phoneticPr fontId="18" type="noConversion"/>
  </si>
  <si>
    <t>추정금액</t>
    <phoneticPr fontId="18" type="noConversion"/>
  </si>
  <si>
    <t>폐기물처리수수료</t>
    <phoneticPr fontId="18" type="noConversion"/>
  </si>
  <si>
    <t xml:space="preserve">공사이행보증수수료
</t>
    <phoneticPr fontId="18" type="noConversion"/>
  </si>
  <si>
    <t>제비율제외공종</t>
    <phoneticPr fontId="18" type="noConversion"/>
  </si>
  <si>
    <t>총공사원가</t>
    <phoneticPr fontId="18" type="noConversion"/>
  </si>
  <si>
    <t>부가가치세</t>
    <phoneticPr fontId="18" type="noConversion"/>
  </si>
  <si>
    <t>도급공사비</t>
    <phoneticPr fontId="18" type="noConversion"/>
  </si>
  <si>
    <t>관급자재비</t>
    <phoneticPr fontId="18" type="noConversion"/>
  </si>
  <si>
    <t>총공사비</t>
    <phoneticPr fontId="18" type="noConversion"/>
  </si>
  <si>
    <t>산업안전보건관리비</t>
    <phoneticPr fontId="18" type="noConversion"/>
  </si>
  <si>
    <t>5억미만</t>
    <phoneticPr fontId="18" type="noConversion"/>
  </si>
  <si>
    <t>건축공사</t>
    <phoneticPr fontId="18" type="noConversion"/>
  </si>
  <si>
    <t>토목공사</t>
    <phoneticPr fontId="18" type="noConversion"/>
  </si>
  <si>
    <t>일반건설공사(갑)</t>
    <phoneticPr fontId="18" type="noConversion"/>
  </si>
  <si>
    <t>중건설공사</t>
    <phoneticPr fontId="18" type="noConversion"/>
  </si>
  <si>
    <t>특수건설공사</t>
    <phoneticPr fontId="18" type="noConversion"/>
  </si>
  <si>
    <t>재료비+직노</t>
    <phoneticPr fontId="18" type="noConversion"/>
  </si>
  <si>
    <t>5억~50억미만</t>
    <phoneticPr fontId="18" type="noConversion"/>
  </si>
  <si>
    <t>재료비+직접노무비+관급비</t>
    <phoneticPr fontId="18" type="noConversion"/>
  </si>
  <si>
    <t>토목공사</t>
    <phoneticPr fontId="18" type="noConversion"/>
  </si>
  <si>
    <t>특수및기타</t>
    <phoneticPr fontId="18" type="noConversion"/>
  </si>
  <si>
    <t>중건설공사</t>
    <phoneticPr fontId="18" type="noConversion"/>
  </si>
  <si>
    <t>특수건설공사</t>
    <phoneticPr fontId="18" type="noConversion"/>
  </si>
  <si>
    <t>재료비+직노</t>
    <phoneticPr fontId="18" type="noConversion"/>
  </si>
  <si>
    <t>800억미만</t>
    <phoneticPr fontId="18" type="noConversion"/>
  </si>
  <si>
    <t>건축공사</t>
    <phoneticPr fontId="18" type="noConversion"/>
  </si>
  <si>
    <t>토목공사</t>
    <phoneticPr fontId="18" type="noConversion"/>
  </si>
  <si>
    <t>800억이상</t>
    <phoneticPr fontId="18" type="noConversion"/>
  </si>
  <si>
    <t>관급자재비</t>
    <phoneticPr fontId="18" type="noConversion"/>
  </si>
  <si>
    <t>한전수탁비</t>
    <phoneticPr fontId="4" type="noConversion"/>
  </si>
  <si>
    <t>비양도 해저관로 확충사업   총공사비 집계표</t>
    <phoneticPr fontId="18" type="noConversion"/>
  </si>
  <si>
    <t xml:space="preserve">     1) 공   사   비</t>
    <phoneticPr fontId="18" type="noConversion"/>
  </si>
  <si>
    <t xml:space="preserve">       -  공 사 비  계 :</t>
    <phoneticPr fontId="18" type="noConversion"/>
  </si>
  <si>
    <t>Y    =   Y1 － [ ( X － X2 )  /  ( X1 － X2 ) ]   ×   ( Y1 － Y2 )</t>
    <phoneticPr fontId="18" type="noConversion"/>
  </si>
  <si>
    <t xml:space="preserve">  ⇒ 적  용 :</t>
    <phoneticPr fontId="18" type="noConversion"/>
  </si>
  <si>
    <t xml:space="preserve">      X   :  당 해 공 사 비 (</t>
    <phoneticPr fontId="18" type="noConversion"/>
  </si>
  <si>
    <t>)</t>
    <phoneticPr fontId="18" type="noConversion"/>
  </si>
  <si>
    <t>Y  :  당회 설계 요율   (</t>
    <phoneticPr fontId="18" type="noConversion"/>
  </si>
  <si>
    <t>)</t>
    <phoneticPr fontId="18" type="noConversion"/>
  </si>
  <si>
    <t xml:space="preserve">      X1 :  큰 공사 금액 (</t>
    <phoneticPr fontId="18" type="noConversion"/>
  </si>
  <si>
    <t>)</t>
    <phoneticPr fontId="18" type="noConversion"/>
  </si>
  <si>
    <t>Y1 : 작은 금액 요율   (</t>
    <phoneticPr fontId="18" type="noConversion"/>
  </si>
  <si>
    <t xml:space="preserve">      X2 :  작은 공사 금액 (</t>
    <phoneticPr fontId="18" type="noConversion"/>
  </si>
  <si>
    <t>Y2 :   큰  금액 요율   (</t>
    <phoneticPr fontId="18" type="noConversion"/>
  </si>
  <si>
    <t xml:space="preserve">     2) 요율산출 : 공사비가 중간에 있을 때 요율은 직선보간법에 의거 산출 (제13조, 제19조)</t>
    <phoneticPr fontId="18" type="noConversion"/>
  </si>
  <si>
    <t xml:space="preserve">       - 요율 :</t>
    <phoneticPr fontId="18" type="noConversion"/>
  </si>
  <si>
    <t>4. 시설부대비</t>
    <phoneticPr fontId="18" type="noConversion"/>
  </si>
  <si>
    <t xml:space="preserve">  ■ 시설부대비</t>
    <phoneticPr fontId="18" type="noConversion"/>
  </si>
  <si>
    <t xml:space="preserve">       ∴ 시설부대비</t>
    <phoneticPr fontId="18" type="noConversion"/>
  </si>
  <si>
    <t xml:space="preserve">  ■ 책임감리비</t>
    <phoneticPr fontId="18" type="noConversion"/>
  </si>
  <si>
    <t xml:space="preserve">       ∴ 책임감리비</t>
    <phoneticPr fontId="18" type="noConversion"/>
  </si>
  <si>
    <t>5. 준공검사</t>
    <phoneticPr fontId="18" type="noConversion"/>
  </si>
  <si>
    <t>공사규모</t>
    <phoneticPr fontId="18" type="noConversion"/>
  </si>
  <si>
    <t>미반영</t>
    <phoneticPr fontId="18" type="noConversion"/>
  </si>
  <si>
    <t>5.1 토목</t>
    <phoneticPr fontId="13" type="noConversion"/>
  </si>
  <si>
    <t>3.1 토목</t>
    <phoneticPr fontId="13" type="noConversion"/>
  </si>
  <si>
    <t>2.1 토목</t>
    <phoneticPr fontId="18" type="noConversion"/>
  </si>
  <si>
    <t>1.1 토목</t>
    <phoneticPr fontId="18" type="noConversion"/>
  </si>
  <si>
    <t>6.1 토목</t>
    <phoneticPr fontId="18" type="noConversion"/>
  </si>
  <si>
    <t>B0210</t>
  </si>
  <si>
    <t>B0250</t>
  </si>
  <si>
    <t>㎥</t>
  </si>
  <si>
    <t>(토목)</t>
    <phoneticPr fontId="18" type="noConversion"/>
  </si>
  <si>
    <t>석면분담금</t>
    <phoneticPr fontId="18" type="noConversion"/>
  </si>
  <si>
    <t>임금채권부담금</t>
    <phoneticPr fontId="18" type="noConversion"/>
  </si>
  <si>
    <t>환경보전비</t>
    <phoneticPr fontId="18" type="noConversion"/>
  </si>
  <si>
    <t>상하수도</t>
    <phoneticPr fontId="18" type="noConversion"/>
  </si>
  <si>
    <t>굴삭기 0.7㎥</t>
  </si>
  <si>
    <t>TON</t>
  </si>
  <si>
    <t>폐기물</t>
    <phoneticPr fontId="4" type="noConversion"/>
  </si>
  <si>
    <t>총공사비</t>
    <phoneticPr fontId="4" type="noConversion"/>
  </si>
  <si>
    <t>총 금액</t>
    <phoneticPr fontId="4" type="noConversion"/>
  </si>
  <si>
    <t>2026년 8월 설계</t>
    <phoneticPr fontId="5" type="noConversion"/>
  </si>
  <si>
    <t>제주광역생활자원회수센터 사면보수공사</t>
    <phoneticPr fontId="13" type="noConversion"/>
  </si>
  <si>
    <t>석공사</t>
    <phoneticPr fontId="18" type="noConversion"/>
  </si>
  <si>
    <t>석공사</t>
    <phoneticPr fontId="4" type="noConversion"/>
  </si>
  <si>
    <t>■  공 사 위 치  :  제주시 구좌읍 동복리 1157-1 회수센터 남쪽일원</t>
    <phoneticPr fontId="5" type="noConversion"/>
  </si>
  <si>
    <t>■ 자원회수센터 사면보강</t>
  </si>
  <si>
    <t xml:space="preserve">   □ 운반비</t>
  </si>
  <si>
    <t xml:space="preserve">   1.1.토공</t>
  </si>
  <si>
    <t xml:space="preserve">   1.2.부대공</t>
  </si>
  <si>
    <t xml:space="preserve">   1.3.사급자재비</t>
  </si>
  <si>
    <t>1.1.토공</t>
  </si>
  <si>
    <t xml:space="preserve">    1 표토제거</t>
  </si>
  <si>
    <t xml:space="preserve">      표토제거(답외구간)</t>
  </si>
  <si>
    <t xml:space="preserve">    2 돌쌓기</t>
  </si>
  <si>
    <t xml:space="preserve">    3 암석 소할</t>
  </si>
  <si>
    <t xml:space="preserve">      암석 소할</t>
  </si>
  <si>
    <t>30CM미만</t>
  </si>
  <si>
    <t xml:space="preserve">      사토운반,(L=5.0km)</t>
  </si>
  <si>
    <t>1.2.부대공</t>
  </si>
  <si>
    <t xml:space="preserve">    1 측구덮게설치</t>
  </si>
  <si>
    <t xml:space="preserve">      잡철물 제작설치</t>
  </si>
  <si>
    <t>현장제작 설치(일반철재)</t>
  </si>
  <si>
    <t>1.3.사급자재비</t>
  </si>
  <si>
    <t xml:space="preserve">    1 스테인리스판</t>
  </si>
  <si>
    <t xml:space="preserve">      스테인리스 강판</t>
  </si>
  <si>
    <t>STS 304, t=4.0</t>
  </si>
  <si>
    <t>MG9200250-4</t>
  </si>
  <si>
    <t xml:space="preserve">    1 중기운반</t>
  </si>
  <si>
    <t xml:space="preserve">      중 기 운 반</t>
  </si>
  <si>
    <t>4∼5.5M</t>
  </si>
  <si>
    <t xml:space="preserve">      석축찰쌓기(깬잡석,55CM)</t>
  </si>
  <si>
    <t xml:space="preserve">    4 사토처리</t>
  </si>
  <si>
    <t>■  공 사 개 요  :  사면 돌쌓기 1식</t>
    <phoneticPr fontId="5" type="noConversion"/>
  </si>
  <si>
    <t>95</t>
  </si>
  <si>
    <t>SA07310</t>
  </si>
  <si>
    <t>SC02800</t>
  </si>
  <si>
    <t>SA03900-1</t>
  </si>
  <si>
    <t xml:space="preserve">    5 암운반</t>
  </si>
  <si>
    <t xml:space="preserve">      암운반</t>
  </si>
  <si>
    <t>외부반입</t>
  </si>
  <si>
    <t>SD00500</t>
  </si>
  <si>
    <t>2800</t>
  </si>
  <si>
    <t>SB08700</t>
  </si>
  <si>
    <t>810</t>
  </si>
  <si>
    <t>2690</t>
  </si>
  <si>
    <t>285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</si>
</sst>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9">
    <numFmt numFmtId="5" formatCode="&quot;₩&quot;#,##0;\-&quot;₩&quot;#,##0"/>
    <numFmt numFmtId="42" formatCode="_-&quot;₩&quot;* #,##0_-;\-&quot;₩&quot;* #,##0_-;_-&quot;₩&quot;* &quot;-&quot;_-;_-@_-"/>
    <numFmt numFmtId="41" formatCode="_-* #,##0_-;\-* #,##0_-;_-* &quot;-&quot;_-;_-@_-"/>
    <numFmt numFmtId="43" formatCode="_-* #,##0.00_-;\-* #,##0.00_-;_-* &quot;-&quot;??_-;_-@_-"/>
    <numFmt numFmtId="24" formatCode="\$#,##0_);[Red]\(\$#,##0\)"/>
    <numFmt numFmtId="176" formatCode="&quot;공사기간 : &quot;#&quot; 개월&quot;"/>
    <numFmt numFmtId="177" formatCode="0.0%"/>
    <numFmt numFmtId="178" formatCode="#&quot; 개월&quot;"/>
    <numFmt numFmtId="179" formatCode="0.0"/>
    <numFmt numFmtId="180" formatCode="&quot; 직접노무비의 × &quot;0.00&quot;%&quot;"/>
    <numFmt numFmtId="181" formatCode="&quot; 노무비의 × &quot;0.00&quot;%&quot;"/>
    <numFmt numFmtId="182" formatCode="&quot; 직접노무비의 × &quot;0.000&quot;%&quot;"/>
    <numFmt numFmtId="183" formatCode="_-* #,##0&quot;   &quot;_-;\-* #,##0_-;_-* &quot;-   &quot;_-;_-@_-"/>
    <numFmt numFmtId="184" formatCode="&quot; 건강보험료의 × &quot;0.00&quot;%&quot;"/>
    <numFmt numFmtId="185" formatCode="&quot;직접노무비의 ×  &quot;0.00&quot;%&quot;"/>
    <numFmt numFmtId="186" formatCode="&quot;(노무비+경비+일반관리비) ×  &quot;0.00&quot;%&quot;"/>
    <numFmt numFmtId="187" formatCode="&quot; (재료비+직접노무비+산출경비) × &quot;0.00&quot;%&quot;"/>
    <numFmt numFmtId="188" formatCode="&quot; (재료비+노무비) × &quot;0.00&quot;%&quot;"/>
    <numFmt numFmtId="189" formatCode="&quot; (재료비+직접노무비+산출경비) × &quot;0.000&quot;%&quot;"/>
    <numFmt numFmtId="190" formatCode="&quot;［5.6백만원+(직접공사비-140억원)×0.0264%］×&quot;0&quot; 년&quot;"/>
    <numFmt numFmtId="191" formatCode="&quot;［8.5백만원+(직접공사비-250억원)×0.0200%］×&quot;0&quot; 년&quot;"/>
    <numFmt numFmtId="192" formatCode="&quot;［13.5백만원+(직접공사비-500억원)×0.0140%］×&quot;0&quot; 년&quot;"/>
    <numFmt numFmtId="193" formatCode="&quot; 순공사비계의 × &quot;0.00&quot;%&quot;"/>
    <numFmt numFmtId="194" formatCode="&quot; (노무비+경비+일반관리비) × &quot;0.00&quot;%&quot;"/>
    <numFmt numFmtId="195" formatCode="_(* #,##0.00_);_(* \(#,##0.00\);_(* &quot;-&quot;??_);_(@_)"/>
    <numFmt numFmtId="196" formatCode="_ &quot;₩&quot;* #,##0_ ;_ &quot;₩&quot;* \-#,##0_ ;_ &quot;₩&quot;* &quot;-&quot;_ ;_ @_ "/>
    <numFmt numFmtId="197" formatCode="[Blue]\+0%;[Red]\-0%;0%"/>
    <numFmt numFmtId="198" formatCode="&quot;(&quot;###.00&quot;)&quot;"/>
    <numFmt numFmtId="199" formatCode="_ * #,##0_ ;_ * \-#,##0_ ;_ * &quot;-&quot;_ ;_ @_ "/>
    <numFmt numFmtId="200" formatCode="#,##0."/>
    <numFmt numFmtId="201" formatCode="\$#.00"/>
    <numFmt numFmtId="202" formatCode="\$#."/>
    <numFmt numFmtId="203" formatCode="#,##0.00\ &quot;Esc.&quot;;[Red]\-#,##0.00\ &quot;Esc.&quot;"/>
    <numFmt numFmtId="204" formatCode="_(&quot;$&quot;* #,##0_);_(&quot;$&quot;* \(#,##0\);_(&quot;$&quot;* &quot;-&quot;_);_(@_)"/>
    <numFmt numFmtId="205" formatCode="_ &quot;₩&quot;* #,##0_ ;_ &quot;₩&quot;* &quot;₩&quot;\!\-#,##0_ ;_ &quot;₩&quot;* &quot;-&quot;_ ;_ @_ "/>
    <numFmt numFmtId="206" formatCode="_(&quot;$&quot;* #,##0_);_(&quot;$&quot;* &quot;₩&quot;\!\(#,##0&quot;₩&quot;\!\);_(&quot;$&quot;* &quot;-&quot;_);_(@_)"/>
    <numFmt numFmtId="207" formatCode="_ &quot;?&quot;* #,##0_ ;_ &quot;?&quot;* \-#,##0_ ;_ &quot;?&quot;* &quot;-&quot;_ ;_ @_ "/>
    <numFmt numFmtId="208" formatCode="_-&quot;?&quot;* #,##0_-;\-&quot;?&quot;* #,##0_-;_-&quot;?&quot;* &quot;-&quot;_-;_-@_-"/>
    <numFmt numFmtId="209" formatCode="_ * #,##0.00_ ;_ * \-#,##0.00_ ;_ * &quot;-&quot;??_ ;_ @_ "/>
    <numFmt numFmtId="210" formatCode="_-* #,##0.00_-;\-* #,##0.00_-;_-* &quot;-&quot;_-;_-@_-"/>
    <numFmt numFmtId="211" formatCode="[Blue]\+#,##0\ ;[Red]\-#,##0\ ;#,##0\ "/>
    <numFmt numFmtId="212" formatCode="#,##0;[Red]&quot;△&quot;#,##0"/>
    <numFmt numFmtId="213" formatCode="#,##0_ ;[Red]&quot;△&quot;#,##0\ "/>
    <numFmt numFmtId="214" formatCode="#.00"/>
    <numFmt numFmtId="215" formatCode="&quot;$&quot;#,##0_);[Red]\(&quot;$&quot;#,##0\)"/>
    <numFmt numFmtId="216" formatCode="&quot;₩&quot;#,##0;[Red]&quot;₩&quot;&quot;₩&quot;\-#,##0"/>
    <numFmt numFmtId="217" formatCode="_(* #,##0_);_(* \(#,##0\);_(* &quot;-&quot;_);_(@_)"/>
    <numFmt numFmtId="218" formatCode="0.000"/>
    <numFmt numFmtId="219" formatCode="#,##0.00_);[Red]\(#,##0.00\)"/>
    <numFmt numFmtId="220" formatCode="#,##0_ "/>
    <numFmt numFmtId="221" formatCode="0_ "/>
    <numFmt numFmtId="222" formatCode="%#.00"/>
    <numFmt numFmtId="223" formatCode="&quot;₩&quot;#,##0.00;[Red]&quot;₩&quot;\-#,##0.00"/>
    <numFmt numFmtId="224" formatCode="&quot;₩&quot;#,##0;[Red]&quot;₩&quot;\-#,##0"/>
    <numFmt numFmtId="225" formatCode="_ &quot;₩&quot;* #,##0.00_ ;_ &quot;₩&quot;* \-#,##0.00_ ;_ &quot;₩&quot;* &quot;-&quot;??_ ;_ @_ "/>
    <numFmt numFmtId="226" formatCode="&quot;₩&quot;#,##0.00;[Red]&quot;₩&quot;&quot;₩&quot;\-#,##0.00"/>
    <numFmt numFmtId="227" formatCode="#,##0;\-#,##0;&quot;-&quot;"/>
    <numFmt numFmtId="228" formatCode="_-&quot;₩&quot;* #,##0_-;&quot;₩&quot;&quot;₩&quot;&quot;₩&quot;&quot;₩&quot;&quot;₩&quot;&quot;₩&quot;&quot;₩&quot;&quot;₩&quot;&quot;₩&quot;\-&quot;₩&quot;* #,##0_-;_-&quot;₩&quot;* &quot;-&quot;_-;_-@_-"/>
    <numFmt numFmtId="229" formatCode="0.00&quot; ㎠&quot;"/>
    <numFmt numFmtId="230" formatCode="_ * #,##0_ ;_ * &quot;₩&quot;&quot;₩&quot;&quot;₩&quot;&quot;₩&quot;&quot;₩&quot;&quot;₩&quot;&quot;₩&quot;&quot;₩&quot;&quot;₩&quot;&quot;₩&quot;&quot;₩&quot;&quot;₩&quot;&quot;₩&quot;&quot;₩&quot;\!\-#,##0_ ;_ * &quot;-&quot;_ ;_ @_ "/>
    <numFmt numFmtId="231" formatCode="_(* #,##0.0000_);_(* &quot;?&quot;&quot;?&quot;&quot;?&quot;&quot;?&quot;&quot;?&quot;&quot;?&quot;&quot;?&quot;&quot;?&quot;\(#,##0.0000&quot;?&quot;&quot;?&quot;&quot;?&quot;&quot;?&quot;&quot;?&quot;&quot;?&quot;&quot;?&quot;&quot;?&quot;\);_(* &quot;-&quot;??_);_(@_)"/>
    <numFmt numFmtId="232" formatCode="&quot;₩&quot;#,##0.00;[Red]&quot;₩&quot;&quot;₩&quot;&quot;₩&quot;&quot;₩&quot;\-#,##0.00"/>
    <numFmt numFmtId="233" formatCode="_ &quot;₩&quot;* #,##0.00_ ;_ &quot;₩&quot;* &quot;₩&quot;&quot;₩&quot;&quot;₩&quot;&quot;₩&quot;&quot;₩&quot;&quot;₩&quot;&quot;₩&quot;&quot;₩&quot;&quot;₩&quot;&quot;₩&quot;&quot;₩&quot;&quot;₩&quot;&quot;₩&quot;&quot;₩&quot;&quot;₩&quot;\-#,##0.00_ ;_ &quot;₩&quot;* &quot;-&quot;??_ ;_ @_ "/>
    <numFmt numFmtId="234" formatCode="_ * #,##0_ ;_ * &quot;₩&quot;&quot;₩&quot;&quot;₩&quot;\-#,##0_ ;_ * &quot;-&quot;_ ;_ @_ "/>
    <numFmt numFmtId="235" formatCode="0.00000"/>
    <numFmt numFmtId="236" formatCode="&quot;₩&quot;\!\$#,##0&quot;₩&quot;\!\ ;&quot;₩&quot;\!\(&quot;₩&quot;\!\$#,##0&quot;₩&quot;\!\)"/>
    <numFmt numFmtId="237" formatCode="&quot;$&quot;#,&quot;?&quot;&quot;?&quot;&quot;?&quot;&quot;?&quot;&quot;?&quot;&quot;?&quot;&quot;?&quot;&quot;?&quot;\);&quot;?&quot;&quot;?&quot;&quot;?&quot;&quot;?&quot;&quot;?&quot;&quot;?&quot;&quot;?&quot;&quot;?&quot;\(&quot;$&quot;#,&quot;?&quot;&quot;?&quot;&quot;?&quot;&quot;?&quot;&quot;?&quot;&quot;?&quot;&quot;?&quot;&quot;?&quot;\)"/>
    <numFmt numFmtId="238" formatCode="0.00000%"/>
    <numFmt numFmtId="239" formatCode="_ * #,##0_ ;_ * &quot;₩&quot;&quot;₩&quot;&quot;₩&quot;&quot;₩&quot;&quot;₩&quot;&quot;₩&quot;&quot;₩&quot;&quot;₩&quot;&quot;₩&quot;&quot;₩&quot;&quot;₩&quot;&quot;₩&quot;&quot;₩&quot;\-#,##0_ ;_ * &quot;-&quot;_ ;_ @_ "/>
    <numFmt numFmtId="240" formatCode="&quot;₩&quot;#,##0.00;&quot;₩&quot;\-#,##0.00"/>
    <numFmt numFmtId="241" formatCode="_ &quot;₩&quot;* #,##0.00_ ;_ &quot;₩&quot;* &quot;₩&quot;&quot;₩&quot;&quot;₩&quot;&quot;₩&quot;&quot;₩&quot;&quot;₩&quot;&quot;₩&quot;&quot;₩&quot;&quot;₩&quot;&quot;₩&quot;&quot;₩&quot;&quot;₩&quot;\!\-#,##0.00_ ;_ &quot;₩&quot;* &quot;-&quot;??_ ;_ @_ "/>
    <numFmt numFmtId="242" formatCode="&quot;$&quot;#.;&quot;?&quot;&quot;?&quot;&quot;?&quot;&quot;?&quot;&quot;?&quot;&quot;?&quot;&quot;?&quot;&quot;?&quot;\(&quot;$&quot;#,&quot;?&quot;&quot;?&quot;&quot;?&quot;&quot;?&quot;&quot;?&quot;&quot;?&quot;&quot;?&quot;&quot;?&quot;\)"/>
    <numFmt numFmtId="243" formatCode="_(&quot;$&quot;* #,##0_);_(&quot;$&quot;* &quot;₩&quot;&quot;₩&quot;&quot;₩&quot;&quot;₩&quot;&quot;₩&quot;&quot;₩&quot;&quot;₩&quot;&quot;₩&quot;\(#,##0&quot;₩&quot;&quot;₩&quot;&quot;₩&quot;&quot;₩&quot;&quot;₩&quot;&quot;₩&quot;&quot;₩&quot;&quot;₩&quot;\);_(&quot;$&quot;* &quot;-&quot;??_);_(@_)"/>
    <numFmt numFmtId="244" formatCode="_ * #,##0.00_ ;_ * &quot;₩&quot;&quot;₩&quot;&quot;₩&quot;&quot;₩&quot;&quot;₩&quot;&quot;₩&quot;&quot;₩&quot;&quot;₩&quot;&quot;₩&quot;&quot;₩&quot;&quot;₩&quot;&quot;₩&quot;&quot;₩&quot;\-#,##0.00_ ;_ * &quot;-&quot;??_ ;_ @_ "/>
    <numFmt numFmtId="245" formatCode="_-[$€-2]* #,##0.00_-;\-[$€-2]* #,##0.00_-;_-[$€-2]* &quot;-&quot;??_-"/>
    <numFmt numFmtId="246" formatCode="General_)"/>
    <numFmt numFmtId="247" formatCode="&quot;Fr.&quot;\ #,##0;[Red]&quot;Fr.&quot;\ \-#,##0"/>
    <numFmt numFmtId="248" formatCode="&quot;Fr.&quot;\ #,##0.00;[Red]&quot;Fr.&quot;\ \-#,##0.00"/>
    <numFmt numFmtId="249" formatCode="_ * #,##0.000000_ ;_ * \-#,##0.000000_ ;_ * &quot;-&quot;_ ;_ @_ "/>
    <numFmt numFmtId="250" formatCode="d\.mmm"/>
    <numFmt numFmtId="251" formatCode="_ * #,##0_ ;_ * &quot;₩&quot;&quot;₩&quot;&quot;₩&quot;&quot;₩&quot;&quot;₩&quot;&quot;₩&quot;&quot;₩&quot;&quot;₩&quot;&quot;₩&quot;&quot;₩&quot;&quot;₩&quot;&quot;₩&quot;&quot;₩&quot;&quot;₩&quot;\-#,##0_ ;_ * &quot;-&quot;_ ;_ @_ "/>
    <numFmt numFmtId="252" formatCode="&quot;₩&quot;#,##0;&quot;₩&quot;\-#,##0"/>
    <numFmt numFmtId="253" formatCode="#,##0.000_ ;[Red]\-#,##0.000\ "/>
    <numFmt numFmtId="254" formatCode="&quot;₩&quot;#,##0.00;&quot;₩&quot;\!\!\-&quot;₩&quot;#,##0.00"/>
    <numFmt numFmtId="255" formatCode="_-&quot;₩&quot;* #,##0_-;&quot;₩&quot;\!\-&quot;₩&quot;* #,##0_-;_-&quot;₩&quot;* &quot;-&quot;_-;_-@_-"/>
    <numFmt numFmtId="256" formatCode="0.0_)"/>
    <numFmt numFmtId="257" formatCode="_-* #,##0.00&quot;₩&quot;\!\ _F_-;&quot;₩&quot;\!\-* #,##0.00&quot;₩&quot;\!\ _F_-;_-* &quot;-&quot;??&quot;₩&quot;\!\ _F_-;_-@_-"/>
    <numFmt numFmtId="258" formatCode="d/m/yy&quot;₩&quot;\!\ h:mm"/>
    <numFmt numFmtId="259" formatCode="#,##0_);[Red]\(#,##0\)"/>
    <numFmt numFmtId="260" formatCode=";;;"/>
    <numFmt numFmtId="261" formatCode="&quot;(&quot;0&quot;)&quot;"/>
    <numFmt numFmtId="262" formatCode="0_);[Red]\(0\)"/>
    <numFmt numFmtId="263" formatCode="&quot;₩&quot;#,##0;&quot;₩&quot;&quot;₩&quot;&quot;₩&quot;&quot;₩&quot;\-#,##0"/>
    <numFmt numFmtId="264" formatCode="0.0_);[Red]\(0.0\)"/>
    <numFmt numFmtId="265" formatCode="&quot;R$&quot;#,##0.00;&quot;R$&quot;\-#,##0.00"/>
    <numFmt numFmtId="266" formatCode="#,##0;&quot;△&quot;#,##0"/>
    <numFmt numFmtId="267" formatCode="&quot;111-&quot;@"/>
    <numFmt numFmtId="268" formatCode="@&quot; LINE&quot;"/>
    <numFmt numFmtId="269" formatCode="#."/>
    <numFmt numFmtId="270" formatCode="_-\ #,##0.0_-;\-\ #,##0.0_-;_-* &quot;-&quot;_-;_-@_-"/>
    <numFmt numFmtId="271" formatCode="0.0%;[Red]&quot;△&quot;0.0%"/>
    <numFmt numFmtId="272" formatCode="0.00%;[Red]&quot;△&quot;0.00%"/>
    <numFmt numFmtId="273" formatCode="0.0%;[Red]\-0.0%"/>
    <numFmt numFmtId="274" formatCode="0.00%;[Red]\-0.00%"/>
    <numFmt numFmtId="275" formatCode="[Red]#,##0.000;[Red]&quot;-&quot;#,##0.000"/>
    <numFmt numFmtId="276" formatCode="#,##0_ ;[Red]\-#,##0\ "/>
    <numFmt numFmtId="277" formatCode="#,##0.0000_ "/>
    <numFmt numFmtId="278" formatCode=";\ ;\ ;"/>
    <numFmt numFmtId="279" formatCode="#,##0;[Red]&quot;-&quot;#,##0"/>
    <numFmt numFmtId="280" formatCode="General;\-General\,&quot;&quot;;@"/>
    <numFmt numFmtId="281" formatCode="#,##0;&quot;-&quot;#,##0"/>
    <numFmt numFmtId="282" formatCode="&quot;$&quot;#,##0.00_);\(&quot;$&quot;#,##0.00\)"/>
    <numFmt numFmtId="283" formatCode="#,##0.0_ ;[Red]\-#,##0.0\ "/>
    <numFmt numFmtId="284" formatCode="&quot;₩&quot;#,##0;[Red]&quot;₩&quot;&quot;₩&quot;&quot;₩&quot;&quot;₩&quot;\-#,##0"/>
    <numFmt numFmtId="285" formatCode="_-#,##0;\-#,##0;&quot;-&quot;_-;_-@_-"/>
    <numFmt numFmtId="286" formatCode="#,##0.0#####\ ;[Red]\-#,##0.0#####\ "/>
    <numFmt numFmtId="287" formatCode="_-* #,##0_-;&quot;₩&quot;\!\-* #,##0_-;_-* &quot;-&quot;_-;_-@_-"/>
    <numFmt numFmtId="288" formatCode="#,##0.0"/>
    <numFmt numFmtId="289" formatCode="&quot;RM&quot;#,##0_);[Red]\(&quot;RM&quot;#,##0\)"/>
    <numFmt numFmtId="290" formatCode="#,##0.#####\ ;[Red]\-#,##0.#####\ "/>
    <numFmt numFmtId="291" formatCode="#,##0\ ;[Red]\-#,##0\ "/>
    <numFmt numFmtId="292" formatCode="#,##0\ ;[Red]&quot;-&quot;#,##0\ "/>
    <numFmt numFmtId="293" formatCode="* #,##0\ ;[Red]* &quot;-&quot;#,##0\ "/>
    <numFmt numFmtId="294" formatCode="#,##0.####;[Red]&quot;-&quot;#,##0.####"/>
    <numFmt numFmtId="295" formatCode="#,##0.0###\ ;[Red]&quot;-&quot;#,##0.0###\ "/>
    <numFmt numFmtId="296" formatCode="#,###\ \ "/>
    <numFmt numFmtId="297" formatCode="_-* #,##0.00_-;&quot;₩&quot;&quot;₩&quot;\-* #,##0.00_-;_-* &quot;-&quot;??_-;_-@_-"/>
    <numFmt numFmtId="298" formatCode="0.0000"/>
    <numFmt numFmtId="299" formatCode="_-&quot;₩&quot;* #,##0.00_-;&quot;₩&quot;&quot;₩&quot;\-&quot;₩&quot;* #,##0.00_-;_-&quot;₩&quot;* &quot;-&quot;??_-;_-@_-"/>
    <numFmt numFmtId="300" formatCode="&quot;₩&quot;#,##0.00;&quot;₩&quot;&quot;₩&quot;&quot;₩&quot;&quot;₩&quot;\-#,##0.00"/>
    <numFmt numFmtId="301" formatCode="0.000000"/>
    <numFmt numFmtId="302" formatCode="#,###;\-#,###;&quot;&quot;;@"/>
    <numFmt numFmtId="303" formatCode="0.000%"/>
    <numFmt numFmtId="304" formatCode="_-* #,##0.0_-;\-* #,##0.0_-;_-* &quot;-&quot;?_-;_-@_-"/>
    <numFmt numFmtId="305" formatCode="#,##0;[Red]&quot;▽&quot;#,##0;&quot;-&quot;;@"/>
    <numFmt numFmtId="306" formatCode="&quot;공사명: &quot;#"/>
    <numFmt numFmtId="307" formatCode="#,##0;[Red]&quot;△&quot;#,##0;&quot;-&quot;;@"/>
    <numFmt numFmtId="308" formatCode="0.00%;[Red]&quot;▽&quot;0.00%;\-;@"/>
    <numFmt numFmtId="309" formatCode="#,##0&quot;    &quot;"/>
    <numFmt numFmtId="310" formatCode="0&quot; 개월&quot;"/>
    <numFmt numFmtId="311" formatCode="#,##0&quot;  &quot;"/>
    <numFmt numFmtId="312" formatCode="&quot; 직접노무비의 ×  &quot;0.00&quot;%&quot;"/>
    <numFmt numFmtId="313" formatCode="#,##0_-;\-#,##0_-;&quot;--&quot;_-"/>
    <numFmt numFmtId="314" formatCode="#,##0_-&quot; 원&quot;;\-#,##0_-&quot; 원&quot;;&quot;--&quot;_-"/>
    <numFmt numFmtId="315" formatCode="#,##0;\-#,##0;&quot;--&quot;_-"/>
    <numFmt numFmtId="316" formatCode="#,##0.00000;\-#,##0.00000;&quot;--&quot;_-"/>
    <numFmt numFmtId="317" formatCode="&quot;=&quot;\ #,##0.000;[Red]#,##0.000"/>
    <numFmt numFmtId="318" formatCode="\ \ #,##0_-&quot; 원&quot;;\ \ \-#,##0_-&quot; 원&quot;;&quot;--&quot;_-"/>
    <numFmt numFmtId="319" formatCode="&quot; 노무비의 × &quot;0.000&quot;%&quot;"/>
  </numFmts>
  <fonts count="249">
    <font>
      <sz val="11"/>
      <color theme="1"/>
      <name val="맑은 고딕"/>
      <family val="2"/>
      <charset val="129"/>
      <scheme val="minor"/>
    </font>
    <font>
      <sz val="11"/>
      <color theme="1"/>
      <name val="맑은 고딕"/>
      <family val="2"/>
      <charset val="129"/>
      <scheme val="minor"/>
    </font>
    <font>
      <sz val="10"/>
      <name val="Arial"/>
      <family val="2"/>
    </font>
    <font>
      <b/>
      <sz val="12"/>
      <name val="굴림체"/>
      <family val="3"/>
      <charset val="129"/>
    </font>
    <font>
      <sz val="8"/>
      <name val="맑은 고딕"/>
      <family val="2"/>
      <charset val="129"/>
      <scheme val="minor"/>
    </font>
    <font>
      <sz val="8"/>
      <name val="굴림체"/>
      <family val="3"/>
      <charset val="129"/>
    </font>
    <font>
      <sz val="10"/>
      <name val="굴림체"/>
      <family val="3"/>
      <charset val="129"/>
    </font>
    <font>
      <sz val="12"/>
      <name val="굴림체"/>
      <family val="3"/>
      <charset val="129"/>
    </font>
    <font>
      <b/>
      <sz val="15"/>
      <name val="굴림체"/>
      <family val="3"/>
      <charset val="129"/>
    </font>
    <font>
      <b/>
      <sz val="10"/>
      <name val="굴림체"/>
      <family val="3"/>
      <charset val="129"/>
    </font>
    <font>
      <b/>
      <sz val="21"/>
      <name val="굴림체"/>
      <family val="3"/>
      <charset val="129"/>
    </font>
    <font>
      <sz val="30"/>
      <name val="굴림체"/>
      <family val="3"/>
      <charset val="129"/>
    </font>
    <font>
      <b/>
      <sz val="22"/>
      <name val="굴림체"/>
      <family val="3"/>
      <charset val="129"/>
    </font>
    <font>
      <sz val="8"/>
      <name val="굴림체"/>
      <family val="2"/>
      <charset val="129"/>
    </font>
    <font>
      <b/>
      <sz val="30"/>
      <name val="굴림체"/>
      <family val="3"/>
      <charset val="129"/>
    </font>
    <font>
      <b/>
      <sz val="20"/>
      <name val="굴림체"/>
      <family val="3"/>
      <charset val="129"/>
    </font>
    <font>
      <b/>
      <sz val="24"/>
      <name val="굴림체"/>
      <family val="3"/>
      <charset val="129"/>
    </font>
    <font>
      <b/>
      <sz val="12"/>
      <color indexed="63"/>
      <name val="굴림체"/>
      <family val="3"/>
      <charset val="129"/>
    </font>
    <font>
      <sz val="8"/>
      <name val="돋움"/>
      <family val="3"/>
      <charset val="129"/>
    </font>
    <font>
      <b/>
      <sz val="12"/>
      <name val="굴림"/>
      <family val="3"/>
      <charset val="129"/>
    </font>
    <font>
      <sz val="11"/>
      <name val="돋움"/>
      <family val="3"/>
      <charset val="129"/>
    </font>
    <font>
      <b/>
      <sz val="9"/>
      <name val="굴림체"/>
      <family val="3"/>
      <charset val="129"/>
    </font>
    <font>
      <b/>
      <sz val="10"/>
      <color rgb="FFFF0000"/>
      <name val="굴림체"/>
      <family val="3"/>
      <charset val="129"/>
    </font>
    <font>
      <sz val="11"/>
      <name val="굴림"/>
      <family val="3"/>
      <charset val="129"/>
    </font>
    <font>
      <sz val="11"/>
      <name val="굴림체"/>
      <family val="3"/>
      <charset val="129"/>
    </font>
    <font>
      <b/>
      <sz val="11"/>
      <name val="굴림체"/>
      <family val="3"/>
      <charset val="129"/>
    </font>
    <font>
      <sz val="10"/>
      <color rgb="FFFF0000"/>
      <name val="굴림체"/>
      <family val="3"/>
      <charset val="129"/>
    </font>
    <font>
      <sz val="9"/>
      <name val="굴림체"/>
      <family val="3"/>
      <charset val="129"/>
    </font>
    <font>
      <sz val="9"/>
      <color rgb="FF000000"/>
      <name val="굴림체"/>
      <family val="2"/>
      <charset val="129"/>
    </font>
    <font>
      <sz val="8"/>
      <name val="굴림"/>
      <family val="3"/>
      <charset val="129"/>
    </font>
    <font>
      <sz val="9"/>
      <color rgb="FFFF0000"/>
      <name val="굴림체"/>
      <family val="3"/>
      <charset val="129"/>
    </font>
    <font>
      <b/>
      <sz val="8"/>
      <name val="굴림체"/>
      <family val="3"/>
      <charset val="129"/>
    </font>
    <font>
      <sz val="9"/>
      <name val="굴림"/>
      <family val="3"/>
      <charset val="129"/>
    </font>
    <font>
      <sz val="7"/>
      <name val="굴림체"/>
      <family val="3"/>
      <charset val="129"/>
    </font>
    <font>
      <sz val="11"/>
      <color indexed="8"/>
      <name val="맑은 고딕"/>
      <family val="3"/>
      <charset val="129"/>
    </font>
    <font>
      <sz val="9"/>
      <color indexed="8"/>
      <name val="굴림체"/>
      <family val="3"/>
      <charset val="129"/>
    </font>
    <font>
      <b/>
      <sz val="9"/>
      <name val="굴림"/>
      <family val="3"/>
      <charset val="129"/>
    </font>
    <font>
      <sz val="12"/>
      <name val="바탕체"/>
      <family val="1"/>
      <charset val="129"/>
    </font>
    <font>
      <sz val="12"/>
      <name val="¹UAAA¼"/>
      <family val="3"/>
      <charset val="129"/>
    </font>
    <font>
      <sz val="10"/>
      <name val="바탕체"/>
      <family val="1"/>
      <charset val="129"/>
    </font>
    <font>
      <sz val="10"/>
      <name val="MS Sans Serif"/>
      <family val="2"/>
    </font>
    <font>
      <sz val="12"/>
      <name val="돋움체"/>
      <family val="3"/>
      <charset val="129"/>
    </font>
    <font>
      <sz val="10"/>
      <name val="돋움체"/>
      <family val="3"/>
      <charset val="129"/>
    </font>
    <font>
      <i/>
      <sz val="12"/>
      <name val="굴림체"/>
      <family val="3"/>
      <charset val="129"/>
    </font>
    <font>
      <sz val="10"/>
      <name val="명조"/>
      <family val="3"/>
      <charset val="129"/>
    </font>
    <font>
      <sz val="12"/>
      <name val="¹????¼"/>
      <family val="1"/>
      <charset val="129"/>
    </font>
    <font>
      <sz val="1"/>
      <color rgb="FF000000"/>
      <name val="Courier"/>
      <family val="3"/>
    </font>
    <font>
      <sz val="12"/>
      <name val="μ¸¿oA¼"/>
      <family val="3"/>
      <charset val="129"/>
    </font>
    <font>
      <sz val="11"/>
      <name val="Times New Roman"/>
      <family val="1"/>
    </font>
    <font>
      <sz val="10"/>
      <name val="Geneva"/>
      <family val="2"/>
    </font>
    <font>
      <sz val="11"/>
      <name val="ⓒoUAAA¨u"/>
      <family val="1"/>
      <charset val="129"/>
    </font>
    <font>
      <sz val="10"/>
      <name val="Times New Roman"/>
      <family val="1"/>
    </font>
    <font>
      <sz val="10"/>
      <name val="Helv"/>
      <family val="2"/>
    </font>
    <font>
      <sz val="11"/>
      <name val="Arial"/>
      <family val="2"/>
    </font>
    <font>
      <sz val="10"/>
      <name val="Arial Narrow"/>
      <family val="2"/>
    </font>
    <font>
      <sz val="11"/>
      <name val="μ¸¿o"/>
      <family val="1"/>
      <charset val="129"/>
    </font>
    <font>
      <sz val="10"/>
      <color rgb="FF000000"/>
      <name val="Arial"/>
      <family val="2"/>
    </font>
    <font>
      <sz val="11"/>
      <name val="￥i￠￢￠?o"/>
      <family val="3"/>
      <charset val="129"/>
    </font>
    <font>
      <sz val="12"/>
      <name val="Times New Roman"/>
      <family val="1"/>
    </font>
    <font>
      <b/>
      <sz val="1"/>
      <color rgb="FF000000"/>
      <name val="Courier"/>
      <family val="3"/>
    </font>
    <font>
      <sz val="10"/>
      <name val="¸íÁ¶"/>
      <family val="3"/>
      <charset val="129"/>
    </font>
    <font>
      <sz val="10"/>
      <name val="Courier New"/>
      <family val="3"/>
    </font>
    <font>
      <sz val="12"/>
      <name val="견명조"/>
      <family val="1"/>
      <charset val="129"/>
    </font>
    <font>
      <sz val="10"/>
      <name val="옛체"/>
      <family val="1"/>
      <charset val="129"/>
    </font>
    <font>
      <b/>
      <sz val="12"/>
      <name val="바탕체"/>
      <family val="1"/>
      <charset val="129"/>
    </font>
    <font>
      <sz val="11"/>
      <color rgb="FF000000"/>
      <name val="맑은 고딕"/>
      <family val="3"/>
      <charset val="129"/>
    </font>
    <font>
      <sz val="11"/>
      <color rgb="FFFFFFFF"/>
      <name val="맑은 고딕"/>
      <family val="3"/>
      <charset val="129"/>
    </font>
    <font>
      <sz val="12"/>
      <name val="Arial"/>
      <family val="2"/>
    </font>
    <font>
      <sz val="8"/>
      <name val="휴먼명조"/>
      <family val="3"/>
      <charset val="129"/>
    </font>
    <font>
      <b/>
      <sz val="14"/>
      <name val="Arial"/>
      <family val="2"/>
    </font>
    <font>
      <sz val="12"/>
      <name val="ⓒoUAAA¨u"/>
      <family val="1"/>
      <charset val="129"/>
    </font>
    <font>
      <sz val="12"/>
      <name val="¹ÙÅÁÃ¼"/>
      <family val="1"/>
      <charset val="129"/>
    </font>
    <font>
      <sz val="11"/>
      <name val="μ¸¿o"/>
      <family val="3"/>
      <charset val="129"/>
    </font>
    <font>
      <sz val="10"/>
      <name val="μ¸¿oA¼"/>
      <family val="3"/>
      <charset val="129"/>
    </font>
    <font>
      <sz val="11"/>
      <name val="µ¸¿ò"/>
      <family val="3"/>
      <charset val="129"/>
    </font>
    <font>
      <b/>
      <sz val="11"/>
      <name val="돋움"/>
      <family val="3"/>
      <charset val="129"/>
    </font>
    <font>
      <sz val="11"/>
      <color rgb="FF800080"/>
      <name val="맑은 고딕"/>
      <family val="3"/>
      <charset val="129"/>
    </font>
    <font>
      <sz val="9"/>
      <name val="Arial"/>
      <family val="2"/>
    </font>
    <font>
      <b/>
      <sz val="8"/>
      <name val="Arial"/>
      <family val="2"/>
    </font>
    <font>
      <sz val="12"/>
      <name val="System"/>
      <family val="2"/>
      <charset val="129"/>
    </font>
    <font>
      <sz val="8"/>
      <name val="¹UAAA¼"/>
      <family val="3"/>
      <charset val="129"/>
    </font>
    <font>
      <sz val="10"/>
      <name val="±¼¸²A¼"/>
      <family val="3"/>
      <charset val="129"/>
    </font>
    <font>
      <sz val="10"/>
      <name val="±¼¸²Ã¼"/>
      <family val="3"/>
      <charset val="129"/>
    </font>
    <font>
      <sz val="10"/>
      <name val="¹UAAA¼"/>
      <family val="3"/>
      <charset val="129"/>
    </font>
    <font>
      <sz val="10"/>
      <name val="¹ÙÅÁÃ¼"/>
      <family val="1"/>
      <charset val="129"/>
    </font>
    <font>
      <b/>
      <sz val="11"/>
      <color rgb="FFFF9900"/>
      <name val="맑은 고딕"/>
      <family val="3"/>
      <charset val="129"/>
    </font>
    <font>
      <b/>
      <sz val="10"/>
      <name val="Helv"/>
      <family val="2"/>
    </font>
    <font>
      <b/>
      <sz val="11"/>
      <color rgb="FFFFFFFF"/>
      <name val="맑은 고딕"/>
      <family val="3"/>
      <charset val="129"/>
    </font>
    <font>
      <sz val="10"/>
      <color rgb="FFFFFFFF"/>
      <name val="Arial"/>
      <family val="2"/>
    </font>
    <font>
      <sz val="10"/>
      <color indexed="24"/>
      <name val="Arial"/>
      <family val="2"/>
    </font>
    <font>
      <b/>
      <sz val="11"/>
      <color rgb="FF800000"/>
      <name val="Arial"/>
      <family val="2"/>
    </font>
    <font>
      <b/>
      <sz val="10"/>
      <color rgb="FF008000"/>
      <name val="Arial"/>
      <family val="2"/>
    </font>
    <font>
      <b/>
      <sz val="9"/>
      <name val="Arial"/>
      <family val="2"/>
    </font>
    <font>
      <sz val="10"/>
      <name val="MS Serif"/>
      <family val="1"/>
    </font>
    <font>
      <b/>
      <i/>
      <sz val="14"/>
      <name val="Times New Roman"/>
      <family val="1"/>
    </font>
    <font>
      <sz val="8"/>
      <name val="Arial"/>
      <family val="2"/>
    </font>
    <font>
      <sz val="10"/>
      <color rgb="FF800000"/>
      <name val="MS Serif"/>
      <family val="1"/>
    </font>
    <font>
      <sz val="10"/>
      <name val="돋움"/>
      <family val="3"/>
      <charset val="129"/>
    </font>
    <font>
      <i/>
      <sz val="11"/>
      <color rgb="FF808080"/>
      <name val="맑은 고딕"/>
      <family val="3"/>
      <charset val="129"/>
    </font>
    <font>
      <sz val="1"/>
      <color indexed="8"/>
      <name val="Courier"/>
      <family val="3"/>
    </font>
    <font>
      <i/>
      <sz val="1"/>
      <color indexed="8"/>
      <name val="Courier"/>
      <family val="3"/>
    </font>
    <font>
      <u/>
      <sz val="8.25"/>
      <color indexed="36"/>
      <name val="돋움"/>
      <family val="3"/>
      <charset val="129"/>
    </font>
    <font>
      <sz val="11"/>
      <color rgb="FF008000"/>
      <name val="맑은 고딕"/>
      <family val="3"/>
      <charset val="129"/>
    </font>
    <font>
      <b/>
      <i/>
      <sz val="11"/>
      <name val="Times New Roman"/>
      <family val="1"/>
    </font>
    <font>
      <b/>
      <sz val="10"/>
      <name val="Arial"/>
      <family val="2"/>
    </font>
    <font>
      <b/>
      <i/>
      <sz val="10"/>
      <name val="Times New Roman"/>
      <family val="1"/>
    </font>
    <font>
      <b/>
      <sz val="12"/>
      <name val="Helv"/>
      <family val="2"/>
    </font>
    <font>
      <b/>
      <sz val="12"/>
      <name val="Arial"/>
      <family val="2"/>
    </font>
    <font>
      <b/>
      <sz val="9"/>
      <color rgb="FFFFFFFF"/>
      <name val="Arial"/>
      <family val="2"/>
    </font>
    <font>
      <b/>
      <sz val="18"/>
      <name val="Arial"/>
      <family val="2"/>
    </font>
    <font>
      <b/>
      <sz val="18"/>
      <color indexed="24"/>
      <name val="Arial"/>
      <family val="2"/>
    </font>
    <font>
      <b/>
      <sz val="12"/>
      <color indexed="24"/>
      <name val="Arial"/>
      <family val="2"/>
    </font>
    <font>
      <b/>
      <sz val="11"/>
      <color rgb="FF003366"/>
      <name val="맑은 고딕"/>
      <family val="3"/>
      <charset val="129"/>
    </font>
    <font>
      <b/>
      <sz val="12"/>
      <color indexed="8"/>
      <name val="Arial"/>
      <family val="2"/>
    </font>
    <font>
      <sz val="10"/>
      <name val="Univers (WN)"/>
      <family val="2"/>
    </font>
    <font>
      <u/>
      <sz val="8"/>
      <color indexed="12"/>
      <name val="Times New Roman"/>
      <family val="1"/>
    </font>
    <font>
      <sz val="11"/>
      <color rgb="FF333399"/>
      <name val="맑은 고딕"/>
      <family val="3"/>
      <charset val="129"/>
    </font>
    <font>
      <sz val="11"/>
      <color rgb="FFFF9900"/>
      <name val="맑은 고딕"/>
      <family val="3"/>
      <charset val="129"/>
    </font>
    <font>
      <b/>
      <i/>
      <sz val="12"/>
      <name val="Times New Roman"/>
      <family val="1"/>
    </font>
    <font>
      <b/>
      <sz val="11"/>
      <name val="Helv"/>
      <family val="2"/>
    </font>
    <font>
      <sz val="11"/>
      <color rgb="FF993300"/>
      <name val="맑은 고딕"/>
      <family val="3"/>
      <charset val="129"/>
    </font>
    <font>
      <sz val="7"/>
      <name val="Small Fonts"/>
      <family val="2"/>
    </font>
    <font>
      <sz val="12"/>
      <name val="Helv"/>
      <family val="2"/>
    </font>
    <font>
      <b/>
      <sz val="11"/>
      <color rgb="FF333333"/>
      <name val="맑은 고딕"/>
      <family val="3"/>
      <charset val="129"/>
    </font>
    <font>
      <sz val="11"/>
      <name val="돋움체"/>
      <family val="3"/>
      <charset val="129"/>
    </font>
    <font>
      <b/>
      <sz val="12"/>
      <name val="Book Antiqua"/>
      <family val="1"/>
    </font>
    <font>
      <sz val="9.6"/>
      <name val="돋움"/>
      <family val="3"/>
      <charset val="129"/>
    </font>
    <font>
      <b/>
      <sz val="16"/>
      <name val="Times New Roman"/>
      <family val="1"/>
    </font>
    <font>
      <sz val="8"/>
      <name val="Helv"/>
      <family val="2"/>
    </font>
    <font>
      <b/>
      <sz val="12"/>
      <color rgb="FF800000"/>
      <name val="Arial"/>
      <family val="2"/>
    </font>
    <font>
      <b/>
      <i/>
      <sz val="18"/>
      <color rgb="FF800000"/>
      <name val="Times New Roman"/>
      <family val="1"/>
    </font>
    <font>
      <b/>
      <sz val="8"/>
      <color rgb="FF000000"/>
      <name val="Helv"/>
      <family val="2"/>
    </font>
    <font>
      <b/>
      <i/>
      <sz val="9"/>
      <name val="Times New Roman"/>
      <family val="1"/>
    </font>
    <font>
      <b/>
      <sz val="18"/>
      <color rgb="FF003366"/>
      <name val="맑은 고딕"/>
      <family val="3"/>
      <charset val="129"/>
    </font>
    <font>
      <b/>
      <u/>
      <sz val="13"/>
      <name val="굴림체"/>
      <family val="3"/>
      <charset val="129"/>
    </font>
    <font>
      <b/>
      <i/>
      <sz val="18"/>
      <color indexed="39"/>
      <name val="돋움체"/>
      <family val="3"/>
      <charset val="129"/>
    </font>
    <font>
      <b/>
      <sz val="8"/>
      <color rgb="FF000080"/>
      <name val="Arial"/>
      <family val="2"/>
    </font>
    <font>
      <sz val="8"/>
      <name val="바탕체"/>
      <family val="1"/>
      <charset val="129"/>
    </font>
    <font>
      <sz val="11"/>
      <color rgb="FFFF0000"/>
      <name val="맑은 고딕"/>
      <family val="3"/>
      <charset val="129"/>
    </font>
    <font>
      <i/>
      <outline/>
      <shadow/>
      <u/>
      <sz val="1"/>
      <color indexed="24"/>
      <name val="Courier"/>
      <family val="3"/>
    </font>
    <font>
      <sz val="10"/>
      <color indexed="18"/>
      <name val="가는으뜸체"/>
      <family val="1"/>
      <charset val="129"/>
    </font>
    <font>
      <sz val="10"/>
      <name val="바탕"/>
      <family val="1"/>
      <charset val="129"/>
    </font>
    <font>
      <sz val="12"/>
      <name val="돋움"/>
      <family val="3"/>
      <charset val="129"/>
    </font>
    <font>
      <b/>
      <sz val="10"/>
      <color indexed="18"/>
      <name val="휴먼SK태명조"/>
      <family val="1"/>
      <charset val="129"/>
    </font>
    <font>
      <b/>
      <u/>
      <sz val="16"/>
      <name val="돋움"/>
      <family val="3"/>
      <charset val="129"/>
    </font>
    <font>
      <sz val="9"/>
      <name val="돋움체"/>
      <family val="3"/>
      <charset val="129"/>
    </font>
    <font>
      <sz val="11"/>
      <name val="바탕체"/>
      <family val="1"/>
      <charset val="129"/>
    </font>
    <font>
      <u/>
      <sz val="11"/>
      <color rgb="FF800080"/>
      <name val="돋움"/>
      <family val="3"/>
      <charset val="129"/>
    </font>
    <font>
      <u/>
      <sz val="12"/>
      <color rgb="FF800080"/>
      <name val="바탕체"/>
      <family val="1"/>
      <charset val="129"/>
    </font>
    <font>
      <u/>
      <sz val="10"/>
      <color indexed="36"/>
      <name val="Arial"/>
      <family val="2"/>
    </font>
    <font>
      <sz val="10"/>
      <color rgb="FF0000FF"/>
      <name val="돋움"/>
      <family val="3"/>
      <charset val="129"/>
    </font>
    <font>
      <sz val="1"/>
      <color indexed="0"/>
      <name val="Courier"/>
      <family val="3"/>
    </font>
    <font>
      <sz val="14"/>
      <name val="뼻뮝"/>
      <family val="3"/>
      <charset val="129"/>
    </font>
    <font>
      <sz val="9"/>
      <name val="바탕체"/>
      <family val="1"/>
      <charset val="129"/>
    </font>
    <font>
      <b/>
      <sz val="10"/>
      <name val="바탕체"/>
      <family val="1"/>
      <charset val="129"/>
    </font>
    <font>
      <b/>
      <sz val="18"/>
      <name val="바탕체"/>
      <family val="1"/>
      <charset val="129"/>
    </font>
    <font>
      <sz val="9"/>
      <color indexed="8"/>
      <name val="휴먼세명조"/>
      <family val="1"/>
      <charset val="129"/>
    </font>
    <font>
      <sz val="10"/>
      <color indexed="37"/>
      <name val="바탕"/>
      <family val="1"/>
      <charset val="129"/>
    </font>
    <font>
      <sz val="8"/>
      <name val="돋움체"/>
      <family val="3"/>
      <charset val="129"/>
    </font>
    <font>
      <b/>
      <sz val="12"/>
      <color rgb="FF800000"/>
      <name val="굴림체"/>
      <family val="3"/>
      <charset val="129"/>
    </font>
    <font>
      <b/>
      <sz val="12"/>
      <color indexed="16"/>
      <name val="굴림체"/>
      <family val="3"/>
      <charset val="129"/>
    </font>
    <font>
      <sz val="9"/>
      <color indexed="8"/>
      <name val="Arial"/>
      <family val="2"/>
    </font>
    <font>
      <sz val="9"/>
      <color indexed="8"/>
      <name val="굴림체"/>
      <family val="2"/>
      <charset val="129"/>
    </font>
    <font>
      <sz val="11"/>
      <color indexed="8"/>
      <name val="굴림"/>
      <family val="3"/>
      <charset val="129"/>
    </font>
    <font>
      <sz val="10"/>
      <name val="굴림"/>
      <family val="3"/>
      <charset val="129"/>
    </font>
    <font>
      <sz val="10"/>
      <name val="가는안상수체"/>
      <family val="3"/>
      <charset val="129"/>
    </font>
    <font>
      <u/>
      <sz val="12.1"/>
      <color indexed="36"/>
      <name val="굴림체"/>
      <family val="3"/>
      <charset val="129"/>
    </font>
    <font>
      <sz val="9"/>
      <name val="돋움"/>
      <family val="3"/>
      <charset val="129"/>
    </font>
    <font>
      <sz val="10"/>
      <name val="궁서(English)"/>
      <family val="3"/>
      <charset val="129"/>
    </font>
    <font>
      <sz val="10"/>
      <color rgb="FF0000FF"/>
      <name val="굴림체"/>
      <family val="3"/>
      <charset val="129"/>
    </font>
    <font>
      <sz val="12"/>
      <name val="견고딕"/>
      <family val="1"/>
      <charset val="129"/>
    </font>
    <font>
      <sz val="9"/>
      <color indexed="60"/>
      <name val="굴림체"/>
      <family val="3"/>
      <charset val="129"/>
    </font>
    <font>
      <sz val="10"/>
      <color indexed="37"/>
      <name val="굴림"/>
      <family val="3"/>
      <charset val="129"/>
    </font>
    <font>
      <sz val="12"/>
      <name val="명조"/>
      <family val="3"/>
      <charset val="129"/>
    </font>
    <font>
      <sz val="12"/>
      <color indexed="8"/>
      <name val="돋움체"/>
      <family val="3"/>
      <charset val="129"/>
    </font>
    <font>
      <b/>
      <sz val="16"/>
      <name val="돋움체"/>
      <family val="3"/>
      <charset val="129"/>
    </font>
    <font>
      <sz val="10"/>
      <color indexed="37"/>
      <name val="휴먼명조"/>
      <family val="3"/>
      <charset val="129"/>
    </font>
    <font>
      <b/>
      <sz val="10"/>
      <color indexed="24"/>
      <name val="휴먼세명조"/>
      <family val="1"/>
      <charset val="129"/>
    </font>
    <font>
      <b/>
      <u val="doubleAccounting"/>
      <sz val="15"/>
      <name val="휴먼태명조"/>
      <family val="1"/>
      <charset val="129"/>
    </font>
    <font>
      <sz val="20"/>
      <name val="솔체"/>
      <family val="1"/>
      <charset val="129"/>
    </font>
    <font>
      <sz val="11"/>
      <name val="가는으뜸체"/>
      <family val="1"/>
      <charset val="129"/>
    </font>
    <font>
      <sz val="10"/>
      <color indexed="12"/>
      <name val="돋움"/>
      <family val="3"/>
      <charset val="129"/>
    </font>
    <font>
      <b/>
      <sz val="11"/>
      <name val="휴먼머리견출명조"/>
      <family val="1"/>
      <charset val="129"/>
    </font>
    <font>
      <sz val="10"/>
      <name val="휴먼세명조"/>
      <family val="1"/>
      <charset val="129"/>
    </font>
    <font>
      <b/>
      <sz val="12"/>
      <color indexed="8"/>
      <name val="돋움체"/>
      <family val="3"/>
      <charset val="129"/>
    </font>
    <font>
      <sz val="11"/>
      <color theme="1"/>
      <name val="맑은 고딕"/>
      <family val="3"/>
      <charset val="129"/>
      <scheme val="minor"/>
    </font>
    <font>
      <sz val="10"/>
      <color rgb="FF000000"/>
      <name val="맑은 고딕"/>
      <family val="3"/>
      <charset val="129"/>
    </font>
    <font>
      <sz val="10"/>
      <color theme="1"/>
      <name val="굴림"/>
      <family val="3"/>
      <charset val="129"/>
    </font>
    <font>
      <sz val="9"/>
      <name val="휴먼세명조"/>
      <family val="1"/>
      <charset val="129"/>
    </font>
    <font>
      <u/>
      <sz val="11"/>
      <color rgb="FF0000FF"/>
      <name val="돋움"/>
      <family val="3"/>
      <charset val="129"/>
    </font>
    <font>
      <sz val="10"/>
      <color indexed="8"/>
      <name val="굴림"/>
      <family val="3"/>
      <charset val="129"/>
    </font>
    <font>
      <sz val="8"/>
      <color indexed="8"/>
      <name val="굴림"/>
      <family val="2"/>
      <charset val="129"/>
    </font>
    <font>
      <sz val="8"/>
      <color indexed="8"/>
      <name val="굴림"/>
      <family val="3"/>
      <charset val="129"/>
    </font>
    <font>
      <u/>
      <sz val="8"/>
      <color indexed="30"/>
      <name val="굴림"/>
      <family val="2"/>
      <charset val="129"/>
    </font>
    <font>
      <sz val="8"/>
      <color theme="1"/>
      <name val="맑은 고딕"/>
      <family val="2"/>
      <charset val="129"/>
      <scheme val="minor"/>
    </font>
    <font>
      <b/>
      <sz val="12"/>
      <color theme="1"/>
      <name val="굴림체"/>
      <family val="3"/>
      <charset val="129"/>
    </font>
    <font>
      <sz val="8"/>
      <color theme="1"/>
      <name val="맑은 고딕"/>
      <family val="3"/>
      <charset val="129"/>
      <scheme val="minor"/>
    </font>
    <font>
      <b/>
      <sz val="12"/>
      <name val="맑은 고딕"/>
      <family val="3"/>
      <charset val="129"/>
    </font>
    <font>
      <sz val="11"/>
      <name val="맑은 고딕"/>
      <family val="3"/>
      <charset val="129"/>
    </font>
    <font>
      <b/>
      <sz val="9"/>
      <name val="맑은 고딕"/>
      <family val="3"/>
      <charset val="129"/>
    </font>
    <font>
      <sz val="8"/>
      <name val="맑은 고딕"/>
      <family val="3"/>
      <charset val="129"/>
    </font>
    <font>
      <sz val="9"/>
      <name val="맑은 고딕"/>
      <family val="3"/>
      <charset val="129"/>
    </font>
    <font>
      <b/>
      <sz val="6"/>
      <color rgb="FF000000"/>
      <name val="제주고딕"/>
      <family val="3"/>
      <charset val="129"/>
    </font>
    <font>
      <b/>
      <sz val="12"/>
      <name val="맑은 고딕"/>
      <family val="3"/>
      <charset val="129"/>
      <scheme val="major"/>
    </font>
    <font>
      <b/>
      <sz val="11"/>
      <name val="맑은 고딕"/>
      <family val="3"/>
      <charset val="129"/>
      <scheme val="major"/>
    </font>
    <font>
      <sz val="9"/>
      <name val="맑은 고딕"/>
      <family val="3"/>
      <charset val="129"/>
      <scheme val="minor"/>
    </font>
    <font>
      <b/>
      <u/>
      <sz val="18"/>
      <name val="맑은 고딕"/>
      <family val="3"/>
      <charset val="129"/>
      <scheme val="minor"/>
    </font>
    <font>
      <sz val="10"/>
      <name val="맑은 고딕"/>
      <family val="3"/>
      <charset val="129"/>
      <scheme val="minor"/>
    </font>
    <font>
      <b/>
      <sz val="11"/>
      <name val="맑은 고딕"/>
      <family val="3"/>
      <charset val="129"/>
      <scheme val="minor"/>
    </font>
    <font>
      <b/>
      <sz val="10"/>
      <name val="맑은 고딕"/>
      <family val="3"/>
      <charset val="129"/>
      <scheme val="minor"/>
    </font>
    <font>
      <sz val="8"/>
      <name val="바탕"/>
      <family val="1"/>
      <charset val="129"/>
    </font>
    <font>
      <sz val="11"/>
      <name val="바탕"/>
      <family val="1"/>
      <charset val="129"/>
    </font>
    <font>
      <b/>
      <sz val="9"/>
      <name val="맑은 고딕"/>
      <family val="3"/>
      <charset val="129"/>
      <scheme val="minor"/>
    </font>
    <font>
      <sz val="9"/>
      <name val="맑은 고딕"/>
      <family val="3"/>
      <charset val="129"/>
      <scheme val="major"/>
    </font>
    <font>
      <sz val="10"/>
      <name val="맑은 고딕"/>
      <family val="3"/>
      <charset val="129"/>
      <scheme val="major"/>
    </font>
    <font>
      <b/>
      <sz val="10"/>
      <name val="맑은 고딕"/>
      <family val="3"/>
      <charset val="129"/>
      <scheme val="major"/>
    </font>
    <font>
      <sz val="7"/>
      <name val="맑은 고딕"/>
      <family val="3"/>
      <charset val="129"/>
      <scheme val="major"/>
    </font>
    <font>
      <sz val="12"/>
      <name val="맑은 고딕"/>
      <family val="3"/>
      <charset val="129"/>
      <scheme val="major"/>
    </font>
    <font>
      <b/>
      <sz val="15"/>
      <name val="맑은 고딕"/>
      <family val="3"/>
      <charset val="129"/>
      <scheme val="major"/>
    </font>
    <font>
      <b/>
      <sz val="21"/>
      <name val="맑은 고딕"/>
      <family val="3"/>
      <charset val="129"/>
      <scheme val="major"/>
    </font>
    <font>
      <sz val="30"/>
      <name val="맑은 고딕"/>
      <family val="3"/>
      <charset val="129"/>
      <scheme val="major"/>
    </font>
    <font>
      <b/>
      <sz val="22"/>
      <name val="맑은 고딕"/>
      <family val="3"/>
      <charset val="129"/>
      <scheme val="major"/>
    </font>
    <font>
      <b/>
      <sz val="30"/>
      <name val="맑은 고딕"/>
      <family val="3"/>
      <charset val="129"/>
      <scheme val="major"/>
    </font>
    <font>
      <b/>
      <sz val="20"/>
      <name val="맑은 고딕"/>
      <family val="3"/>
      <charset val="129"/>
      <scheme val="major"/>
    </font>
    <font>
      <b/>
      <sz val="12"/>
      <color theme="1"/>
      <name val="맑은 고딕"/>
      <family val="3"/>
      <charset val="129"/>
      <scheme val="major"/>
    </font>
    <font>
      <b/>
      <sz val="24"/>
      <name val="맑은 고딕"/>
      <family val="3"/>
      <charset val="129"/>
      <scheme val="major"/>
    </font>
    <font>
      <b/>
      <sz val="12"/>
      <color indexed="63"/>
      <name val="맑은 고딕"/>
      <family val="3"/>
      <charset val="129"/>
      <scheme val="major"/>
    </font>
    <font>
      <b/>
      <sz val="9"/>
      <name val="맑은 고딕"/>
      <family val="3"/>
      <charset val="129"/>
      <scheme val="major"/>
    </font>
    <font>
      <sz val="11"/>
      <name val="맑은 고딕"/>
      <family val="3"/>
      <charset val="129"/>
      <scheme val="major"/>
    </font>
    <font>
      <sz val="8"/>
      <name val="맑은 고딕"/>
      <family val="3"/>
      <charset val="129"/>
      <scheme val="major"/>
    </font>
    <font>
      <sz val="11"/>
      <color theme="1"/>
      <name val="맑은 고딕"/>
      <family val="3"/>
      <charset val="129"/>
      <scheme val="major"/>
    </font>
    <font>
      <b/>
      <sz val="10"/>
      <color rgb="FFC00000"/>
      <name val="맑은 고딕"/>
      <family val="3"/>
      <charset val="129"/>
      <scheme val="major"/>
    </font>
    <font>
      <sz val="10"/>
      <color rgb="FFC00000"/>
      <name val="맑은 고딕"/>
      <family val="3"/>
      <charset val="129"/>
      <scheme val="major"/>
    </font>
    <font>
      <sz val="9"/>
      <color rgb="FFC00000"/>
      <name val="맑은 고딕"/>
      <family val="3"/>
      <charset val="129"/>
      <scheme val="major"/>
    </font>
    <font>
      <sz val="30"/>
      <name val="HY헤드라인M"/>
      <family val="1"/>
      <charset val="129"/>
    </font>
    <font>
      <sz val="7"/>
      <name val="돋움"/>
      <family val="3"/>
      <charset val="129"/>
    </font>
    <font>
      <sz val="10"/>
      <color theme="1"/>
      <name val="맑은 고딕"/>
      <family val="2"/>
      <charset val="129"/>
      <scheme val="minor"/>
    </font>
    <font>
      <sz val="9"/>
      <color indexed="10"/>
      <name val="맑은 고딕"/>
      <family val="3"/>
      <charset val="129"/>
      <scheme val="major"/>
    </font>
    <font>
      <sz val="11"/>
      <color theme="1"/>
      <name val="돋움"/>
      <family val="3"/>
      <charset val="129"/>
    </font>
    <font>
      <sz val="9"/>
      <color indexed="81"/>
      <name val="굴림"/>
      <family val="3"/>
      <charset val="129"/>
    </font>
    <font>
      <b/>
      <sz val="9"/>
      <color indexed="81"/>
      <name val="굴림"/>
      <family val="3"/>
      <charset val="129"/>
    </font>
    <font>
      <sz val="9"/>
      <color indexed="81"/>
      <name val="돋움"/>
      <family val="3"/>
      <charset val="129"/>
    </font>
    <font>
      <sz val="9"/>
      <color indexed="81"/>
      <name val="Tahoma"/>
      <family val="2"/>
    </font>
    <font>
      <sz val="11"/>
      <color rgb="FFC00000"/>
      <name val="맑은 고딕"/>
      <family val="3"/>
      <charset val="129"/>
      <scheme val="minor"/>
    </font>
    <font>
      <b/>
      <sz val="9"/>
      <color indexed="8"/>
      <name val="굴림"/>
      <family val="3"/>
      <charset val="129"/>
    </font>
    <font>
      <sz val="9"/>
      <color indexed="8"/>
      <name val="굴림"/>
      <family val="3"/>
      <charset val="129"/>
    </font>
    <font>
      <b/>
      <sz val="9"/>
      <color rgb="FFC00000"/>
      <name val="굴림"/>
      <family val="3"/>
      <charset val="129"/>
    </font>
    <font>
      <sz val="9"/>
      <color rgb="FFC00000"/>
      <name val="굴림"/>
      <family val="3"/>
      <charset val="129"/>
    </font>
    <font>
      <u/>
      <sz val="10"/>
      <color indexed="30"/>
      <name val="굴림"/>
      <family val="2"/>
      <charset val="129"/>
    </font>
  </fonts>
  <fills count="36">
    <fill>
      <patternFill patternType="none"/>
    </fill>
    <fill>
      <patternFill patternType="gray125"/>
    </fill>
    <fill>
      <patternFill patternType="solid">
        <fgColor theme="0" tint="-0.24994659260841701"/>
        <bgColor indexed="64"/>
      </patternFill>
    </fill>
    <fill>
      <patternFill patternType="solid">
        <fgColor rgb="FFFFFFFF"/>
        <bgColor indexed="64"/>
      </patternFill>
    </fill>
    <fill>
      <patternFill patternType="solid">
        <fgColor rgb="FFFFFF00"/>
        <bgColor indexed="64"/>
      </patternFill>
    </fill>
    <fill>
      <patternFill patternType="solid">
        <fgColor rgb="FFCCCCFF"/>
        <bgColor indexed="64"/>
      </patternFill>
    </fill>
    <fill>
      <patternFill patternType="solid">
        <fgColor rgb="FFFF99CC"/>
        <bgColor indexed="64"/>
      </patternFill>
    </fill>
    <fill>
      <patternFill patternType="solid">
        <fgColor rgb="FFCCFFCC"/>
        <bgColor indexed="64"/>
      </patternFill>
    </fill>
    <fill>
      <patternFill patternType="solid">
        <fgColor rgb="FFCC99FF"/>
        <bgColor indexed="64"/>
      </patternFill>
    </fill>
    <fill>
      <patternFill patternType="solid">
        <fgColor rgb="FFCCFFFF"/>
        <bgColor indexed="64"/>
      </patternFill>
    </fill>
    <fill>
      <patternFill patternType="solid">
        <fgColor rgb="FFFFCC99"/>
        <bgColor indexed="64"/>
      </patternFill>
    </fill>
    <fill>
      <patternFill patternType="solid">
        <fgColor rgb="FF99CCFF"/>
        <bgColor indexed="64"/>
      </patternFill>
    </fill>
    <fill>
      <patternFill patternType="solid">
        <fgColor rgb="FFFF8080"/>
        <bgColor indexed="64"/>
      </patternFill>
    </fill>
    <fill>
      <patternFill patternType="solid">
        <fgColor rgb="FF00FF00"/>
        <bgColor indexed="64"/>
      </patternFill>
    </fill>
    <fill>
      <patternFill patternType="solid">
        <fgColor rgb="FFFFCC00"/>
        <bgColor indexed="64"/>
      </patternFill>
    </fill>
    <fill>
      <patternFill patternType="solid">
        <fgColor rgb="FF0066CC"/>
        <bgColor indexed="64"/>
      </patternFill>
    </fill>
    <fill>
      <patternFill patternType="solid">
        <fgColor rgb="FF800080"/>
        <bgColor indexed="64"/>
      </patternFill>
    </fill>
    <fill>
      <patternFill patternType="solid">
        <fgColor rgb="FF33CCCC"/>
        <bgColor indexed="64"/>
      </patternFill>
    </fill>
    <fill>
      <patternFill patternType="solid">
        <fgColor rgb="FFFF9900"/>
        <bgColor indexed="64"/>
      </patternFill>
    </fill>
    <fill>
      <patternFill patternType="solid">
        <fgColor rgb="FF333399"/>
        <bgColor indexed="64"/>
      </patternFill>
    </fill>
    <fill>
      <patternFill patternType="solid">
        <fgColor rgb="FFFF0000"/>
        <bgColor indexed="64"/>
      </patternFill>
    </fill>
    <fill>
      <patternFill patternType="solid">
        <fgColor rgb="FF339966"/>
        <bgColor indexed="64"/>
      </patternFill>
    </fill>
    <fill>
      <patternFill patternType="solid">
        <fgColor rgb="FFFF6600"/>
        <bgColor indexed="64"/>
      </patternFill>
    </fill>
    <fill>
      <patternFill patternType="solid">
        <fgColor rgb="FFC0C0C0"/>
        <bgColor indexed="64"/>
      </patternFill>
    </fill>
    <fill>
      <patternFill patternType="solid">
        <fgColor rgb="FF969696"/>
        <bgColor indexed="64"/>
      </patternFill>
    </fill>
    <fill>
      <patternFill patternType="solid">
        <fgColor rgb="FF00FFFF"/>
        <bgColor indexed="64"/>
      </patternFill>
    </fill>
    <fill>
      <patternFill patternType="solid">
        <fgColor rgb="FF800000"/>
        <bgColor indexed="64"/>
      </patternFill>
    </fill>
    <fill>
      <patternFill patternType="solid">
        <fgColor rgb="FFFFFFCC"/>
        <bgColor indexed="64"/>
      </patternFill>
    </fill>
    <fill>
      <patternFill patternType="solid">
        <fgColor indexed="9"/>
        <bgColor indexed="64"/>
      </patternFill>
    </fill>
    <fill>
      <patternFill patternType="solid">
        <fgColor rgb="FFFFFF99"/>
        <bgColor indexed="64"/>
      </patternFill>
    </fill>
    <fill>
      <patternFill patternType="solid">
        <fgColor indexed="22"/>
        <bgColor indexed="64"/>
      </patternFill>
    </fill>
    <fill>
      <patternFill patternType="solid">
        <fgColor rgb="FFFFC000"/>
        <bgColor indexed="64"/>
      </patternFill>
    </fill>
    <fill>
      <patternFill patternType="solid">
        <fgColor indexed="27"/>
        <bgColor indexed="9"/>
      </patternFill>
    </fill>
    <fill>
      <patternFill patternType="solid">
        <fgColor theme="2" tint="-9.9978637043366805E-2"/>
        <bgColor indexed="64"/>
      </patternFill>
    </fill>
    <fill>
      <patternFill patternType="solid">
        <fgColor rgb="FFDCE6F2"/>
        <bgColor indexed="64"/>
      </patternFill>
    </fill>
    <fill>
      <patternFill patternType="solid">
        <fgColor theme="7" tint="0.59999389629810485"/>
        <bgColor indexed="64"/>
      </patternFill>
    </fill>
  </fills>
  <borders count="142">
    <border>
      <left/>
      <right/>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indexed="64"/>
      </right>
      <top/>
      <bottom/>
      <diagonal/>
    </border>
    <border>
      <left style="medium">
        <color indexed="64"/>
      </left>
      <right/>
      <top/>
      <bottom style="medium">
        <color indexed="64"/>
      </bottom>
      <diagonal/>
    </border>
    <border>
      <left/>
      <right/>
      <top/>
      <bottom style="medium">
        <color auto="1"/>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top style="medium">
        <color auto="1"/>
      </top>
      <bottom style="double">
        <color auto="1"/>
      </bottom>
      <diagonal/>
    </border>
    <border>
      <left/>
      <right/>
      <top style="medium">
        <color auto="1"/>
      </top>
      <bottom style="double">
        <color auto="1"/>
      </bottom>
      <diagonal/>
    </border>
    <border>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right style="thin">
        <color auto="1"/>
      </right>
      <top style="thin">
        <color auto="1"/>
      </top>
      <bottom style="thin">
        <color auto="1"/>
      </bottom>
      <diagonal/>
    </border>
    <border>
      <left style="medium">
        <color auto="1"/>
      </left>
      <right/>
      <top style="double">
        <color auto="1"/>
      </top>
      <bottom/>
      <diagonal/>
    </border>
    <border>
      <left/>
      <right style="thin">
        <color auto="1"/>
      </right>
      <top style="double">
        <color auto="1"/>
      </top>
      <bottom/>
      <diagonal/>
    </border>
    <border>
      <left style="thin">
        <color indexed="64"/>
      </left>
      <right style="thin">
        <color indexed="64"/>
      </right>
      <top/>
      <bottom/>
      <diagonal/>
    </border>
    <border>
      <left/>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top style="double">
        <color indexed="64"/>
      </top>
      <bottom/>
      <diagonal/>
    </border>
    <border>
      <left/>
      <right/>
      <top/>
      <bottom style="hair">
        <color auto="1"/>
      </bottom>
      <diagonal/>
    </border>
    <border>
      <left style="hair">
        <color indexed="64"/>
      </left>
      <right style="hair">
        <color indexed="64"/>
      </right>
      <top/>
      <bottom style="hair">
        <color indexed="64"/>
      </bottom>
      <diagonal/>
    </border>
    <border>
      <left style="thin">
        <color auto="1"/>
      </left>
      <right style="hair">
        <color auto="1"/>
      </right>
      <top style="hair">
        <color auto="1"/>
      </top>
      <bottom style="hair">
        <color auto="1"/>
      </bottom>
      <diagonal/>
    </border>
    <border>
      <left style="thin">
        <color indexed="64"/>
      </left>
      <right style="thin">
        <color indexed="64"/>
      </right>
      <top/>
      <bottom style="hair">
        <color indexed="64"/>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style="thick">
        <color rgb="FFFFCC00"/>
      </left>
      <right/>
      <top style="thick">
        <color rgb="FFFFCC00"/>
      </top>
      <bottom style="thick">
        <color rgb="FFFFCC00"/>
      </bottom>
      <diagonal/>
    </border>
    <border>
      <left style="thick">
        <color rgb="FFFFFFFF"/>
      </left>
      <right/>
      <top style="thick">
        <color rgb="FFFFFFFF"/>
      </top>
      <bottom style="thick">
        <color rgb="FF808080"/>
      </bottom>
      <diagonal/>
    </border>
    <border>
      <left/>
      <right style="thin">
        <color auto="1"/>
      </right>
      <top style="thin">
        <color auto="1"/>
      </top>
      <bottom/>
      <diagonal/>
    </border>
    <border>
      <left style="thin">
        <color rgb="FF808080"/>
      </left>
      <right style="thin">
        <color rgb="FFFFFFFF"/>
      </right>
      <top style="thin">
        <color rgb="FF808080"/>
      </top>
      <bottom/>
      <diagonal/>
    </border>
    <border>
      <left style="thin">
        <color rgb="FF808080"/>
      </left>
      <right style="thin">
        <color rgb="FF808080"/>
      </right>
      <top style="thin">
        <color rgb="FF808080"/>
      </top>
      <bottom/>
      <diagonal/>
    </border>
    <border>
      <left/>
      <right style="hair">
        <color indexed="64"/>
      </right>
      <top/>
      <bottom style="hair">
        <color indexed="64"/>
      </bottom>
      <diagonal/>
    </border>
    <border>
      <left/>
      <right/>
      <top style="medium">
        <color auto="1"/>
      </top>
      <bottom style="medium">
        <color auto="1"/>
      </bottom>
      <diagonal/>
    </border>
    <border>
      <left/>
      <right/>
      <top/>
      <bottom style="medium">
        <color rgb="FF0066CC"/>
      </bottom>
      <diagonal/>
    </border>
    <border>
      <left style="thin">
        <color rgb="FF808080"/>
      </left>
      <right style="thin">
        <color rgb="FFFFFFFF"/>
      </right>
      <top style="thin">
        <color rgb="FFFFFFFF"/>
      </top>
      <bottom style="thin">
        <color rgb="FF808080"/>
      </bottom>
      <diagonal/>
    </border>
    <border>
      <left style="thin">
        <color rgb="FFC0C0C0"/>
      </left>
      <right style="thin">
        <color rgb="FFC0C0C0"/>
      </right>
      <top/>
      <bottom/>
      <diagonal/>
    </border>
    <border>
      <left style="thin">
        <color rgb="FF808080"/>
      </left>
      <right style="thin">
        <color rgb="FFFFFFFF"/>
      </right>
      <top style="thin">
        <color rgb="FF808080"/>
      </top>
      <bottom style="thin">
        <color rgb="FFFFFFFF"/>
      </bottom>
      <diagonal/>
    </border>
    <border>
      <left/>
      <right/>
      <top/>
      <bottom style="double">
        <color rgb="FFFF9900"/>
      </bottom>
      <diagonal/>
    </border>
    <border>
      <left style="medium">
        <color indexed="64"/>
      </left>
      <right/>
      <top style="medium">
        <color indexed="64"/>
      </top>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style="hair">
        <color indexed="64"/>
      </left>
      <right style="hair">
        <color indexed="64"/>
      </right>
      <top style="hair">
        <color indexed="64"/>
      </top>
      <bottom style="hair">
        <color indexed="64"/>
      </bottom>
      <diagonal/>
    </border>
    <border>
      <left/>
      <right/>
      <top style="thin">
        <color auto="1"/>
      </top>
      <bottom style="double">
        <color auto="1"/>
      </bottom>
      <diagonal/>
    </border>
    <border>
      <left style="hair">
        <color auto="1"/>
      </left>
      <right style="hair">
        <color auto="1"/>
      </right>
      <top style="hair">
        <color auto="1"/>
      </top>
      <bottom style="thin">
        <color auto="1"/>
      </bottom>
      <diagonal/>
    </border>
    <border>
      <left style="thin">
        <color auto="1"/>
      </left>
      <right style="hair">
        <color auto="1"/>
      </right>
      <top/>
      <bottom/>
      <diagonal/>
    </border>
    <border>
      <left style="thin">
        <color indexed="64"/>
      </left>
      <right style="medium">
        <color indexed="9"/>
      </right>
      <top style="thin">
        <color indexed="8"/>
      </top>
      <bottom style="medium">
        <color indexed="9"/>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9"/>
      </left>
      <right style="medium">
        <color indexed="63"/>
      </right>
      <top style="thin">
        <color indexed="9"/>
      </top>
      <bottom style="medium">
        <color indexed="63"/>
      </bottom>
      <diagonal/>
    </border>
    <border>
      <left style="thin">
        <color indexed="8"/>
      </left>
      <right style="medium">
        <color indexed="9"/>
      </right>
      <top style="thin">
        <color indexed="8"/>
      </top>
      <bottom style="medium">
        <color indexed="9"/>
      </bottom>
      <diagonal/>
    </border>
    <border>
      <left style="thin">
        <color indexed="9"/>
      </left>
      <right style="medium">
        <color indexed="63"/>
      </right>
      <top style="thin">
        <color indexed="9"/>
      </top>
      <bottom style="thin">
        <color indexed="63"/>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rgb="FFFFFFFF"/>
      </left>
      <right style="medium">
        <color rgb="FFFFFFFF"/>
      </right>
      <top style="thick">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thin">
        <color auto="1"/>
      </left>
      <right/>
      <top style="thin">
        <color auto="1"/>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auto="1"/>
      </left>
      <right style="hair">
        <color auto="1"/>
      </right>
      <top style="hair">
        <color auto="1"/>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double">
        <color auto="1"/>
      </bottom>
      <diagonal/>
    </border>
    <border>
      <left style="thin">
        <color indexed="64"/>
      </left>
      <right style="medium">
        <color indexed="9"/>
      </right>
      <top style="thin">
        <color indexed="8"/>
      </top>
      <bottom style="medium">
        <color indexed="9"/>
      </bottom>
      <diagonal/>
    </border>
    <border>
      <left style="medium">
        <color indexed="64"/>
      </left>
      <right style="thin">
        <color indexed="64"/>
      </right>
      <top style="thin">
        <color indexed="64"/>
      </top>
      <bottom style="thin">
        <color indexed="64"/>
      </bottom>
      <diagonal/>
    </border>
    <border>
      <left style="thin">
        <color indexed="9"/>
      </left>
      <right style="medium">
        <color indexed="63"/>
      </right>
      <top style="thin">
        <color indexed="9"/>
      </top>
      <bottom style="medium">
        <color indexed="63"/>
      </bottom>
      <diagonal/>
    </border>
    <border>
      <left style="thin">
        <color indexed="8"/>
      </left>
      <right style="medium">
        <color indexed="9"/>
      </right>
      <top style="thin">
        <color indexed="8"/>
      </top>
      <bottom style="medium">
        <color indexed="9"/>
      </bottom>
      <diagonal/>
    </border>
    <border>
      <left style="thin">
        <color indexed="9"/>
      </left>
      <right style="medium">
        <color indexed="63"/>
      </right>
      <top style="thin">
        <color indexed="9"/>
      </top>
      <bottom style="thin">
        <color indexed="63"/>
      </bottom>
      <diagonal/>
    </border>
    <border>
      <left style="thin">
        <color indexed="64"/>
      </left>
      <right style="medium">
        <color indexed="64"/>
      </right>
      <top style="thin">
        <color indexed="64"/>
      </top>
      <bottom style="thin">
        <color indexed="64"/>
      </bottom>
      <diagonal/>
    </border>
    <border>
      <left style="thin">
        <color indexed="64"/>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auto="1"/>
      </left>
      <right style="hair">
        <color auto="1"/>
      </right>
      <top style="thin">
        <color indexed="64"/>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3765">
    <xf numFmtId="0" fontId="0" fillId="0" borderId="0">
      <alignment vertical="center"/>
    </xf>
    <xf numFmtId="0" fontId="2" fillId="0" borderId="0"/>
    <xf numFmtId="0" fontId="20" fillId="0" borderId="0"/>
    <xf numFmtId="0" fontId="20" fillId="0" borderId="0"/>
    <xf numFmtId="41" fontId="28" fillId="0" borderId="0" applyFont="0" applyFill="0" applyBorder="0" applyProtection="0"/>
    <xf numFmtId="9" fontId="20" fillId="0" borderId="0" applyFont="0" applyFill="0" applyBorder="0" applyAlignment="0" applyProtection="0"/>
    <xf numFmtId="41" fontId="20" fillId="0" borderId="0" applyFont="0" applyFill="0" applyBorder="0" applyAlignment="0" applyProtection="0"/>
    <xf numFmtId="0" fontId="34" fillId="0" borderId="0">
      <alignment vertical="center"/>
    </xf>
    <xf numFmtId="195" fontId="28" fillId="0" borderId="0"/>
    <xf numFmtId="41" fontId="35" fillId="0" borderId="0" applyFont="0" applyFill="0" applyBorder="0" applyAlignment="0" applyProtection="0">
      <alignment vertical="center"/>
    </xf>
    <xf numFmtId="196" fontId="37"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7" fillId="0" borderId="0" applyFill="0" applyBorder="0" applyProtection="0"/>
    <xf numFmtId="0" fontId="39" fillId="0" borderId="0"/>
    <xf numFmtId="0" fontId="2" fillId="0" borderId="0"/>
    <xf numFmtId="0" fontId="38" fillId="0" borderId="0" applyFont="0" applyFill="0" applyBorder="0" applyAlignment="0" applyProtection="0"/>
    <xf numFmtId="0" fontId="38" fillId="0" borderId="0" applyFont="0" applyFill="0" applyBorder="0" applyAlignment="0" applyProtection="0"/>
    <xf numFmtId="38" fontId="40" fillId="0" borderId="0" applyFill="0" applyBorder="0" applyAlignment="0" applyProtection="0"/>
    <xf numFmtId="3" fontId="41" fillId="0" borderId="10"/>
    <xf numFmtId="24" fontId="40" fillId="0" borderId="0" applyFont="0" applyFill="0" applyBorder="0" applyAlignment="0" applyProtection="0"/>
    <xf numFmtId="0" fontId="40" fillId="0" borderId="0" applyNumberFormat="0" applyFont="0" applyFill="0" applyBorder="0" applyAlignment="0" applyProtection="0"/>
    <xf numFmtId="0" fontId="40" fillId="0" borderId="0" applyNumberFormat="0" applyFont="0" applyFill="0" applyBorder="0" applyAlignment="0" applyProtection="0"/>
    <xf numFmtId="0" fontId="40" fillId="0" borderId="0" applyNumberFormat="0" applyFont="0" applyFill="0" applyBorder="0" applyAlignment="0" applyProtection="0"/>
    <xf numFmtId="0" fontId="40" fillId="0" borderId="0" applyNumberFormat="0" applyFont="0" applyFill="0" applyBorder="0" applyAlignment="0" applyProtection="0"/>
    <xf numFmtId="197" fontId="42" fillId="0" borderId="0" applyFont="0" applyFill="0" applyBorder="0" applyAlignment="0" applyProtection="0">
      <alignment vertical="center"/>
    </xf>
    <xf numFmtId="198" fontId="42" fillId="0" borderId="0" applyFont="0" applyFill="0" applyBorder="0" applyAlignment="0" applyProtection="0">
      <alignment vertical="center"/>
    </xf>
    <xf numFmtId="0" fontId="7" fillId="0" borderId="0">
      <alignment vertical="center"/>
    </xf>
    <xf numFmtId="40" fontId="37" fillId="0" borderId="3"/>
    <xf numFmtId="0" fontId="43" fillId="0" borderId="0">
      <alignment vertical="center"/>
    </xf>
    <xf numFmtId="0" fontId="7" fillId="0" borderId="0">
      <alignment vertical="center"/>
    </xf>
    <xf numFmtId="38" fontId="37" fillId="0" borderId="34">
      <alignment horizontal="right"/>
    </xf>
    <xf numFmtId="199" fontId="37" fillId="0" borderId="0"/>
    <xf numFmtId="0" fontId="38" fillId="0" borderId="0" applyFont="0" applyFill="0" applyBorder="0" applyAlignment="0" applyProtection="0"/>
    <xf numFmtId="0" fontId="38" fillId="0" borderId="0" applyFont="0" applyFill="0" applyBorder="0" applyAlignment="0" applyProtection="0"/>
    <xf numFmtId="0" fontId="44"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37" fillId="0" borderId="0"/>
    <xf numFmtId="0" fontId="37" fillId="0" borderId="0"/>
    <xf numFmtId="0" fontId="20" fillId="0" borderId="0"/>
    <xf numFmtId="0" fontId="37" fillId="0" borderId="0" applyNumberFormat="0" applyFill="0" applyBorder="0" applyAlignment="0" applyProtection="0"/>
    <xf numFmtId="0" fontId="2" fillId="0" borderId="0" applyFont="0" applyFill="0" applyBorder="0" applyAlignment="0" applyProtection="0"/>
    <xf numFmtId="0" fontId="45" fillId="0" borderId="0" applyFont="0" applyFill="0" applyBorder="0" applyAlignment="0" applyProtection="0"/>
    <xf numFmtId="0" fontId="46" fillId="0" borderId="35">
      <protection locked="0"/>
    </xf>
    <xf numFmtId="0" fontId="47"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45" fillId="0" borderId="0" applyFont="0" applyFill="0" applyBorder="0" applyAlignment="0" applyProtection="0"/>
    <xf numFmtId="0" fontId="45" fillId="0" borderId="0"/>
    <xf numFmtId="0" fontId="48" fillId="0" borderId="0"/>
    <xf numFmtId="4" fontId="46" fillId="0" borderId="0">
      <protection locked="0"/>
    </xf>
    <xf numFmtId="200" fontId="46" fillId="0" borderId="0">
      <protection locked="0"/>
    </xf>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201" fontId="46" fillId="0" borderId="0">
      <protection locked="0"/>
    </xf>
    <xf numFmtId="202" fontId="46" fillId="0" borderId="0">
      <protection locked="0"/>
    </xf>
    <xf numFmtId="0" fontId="45" fillId="0" borderId="0" applyFont="0" applyFill="0" applyBorder="0" applyAlignment="0" applyProtection="0"/>
    <xf numFmtId="0" fontId="45" fillId="0" borderId="0" applyFont="0" applyFill="0" applyBorder="0" applyAlignment="0" applyProtection="0"/>
    <xf numFmtId="0" fontId="2" fillId="0" borderId="0"/>
    <xf numFmtId="203" fontId="20" fillId="0" borderId="0" applyFont="0" applyFill="0" applyBorder="0" applyAlignment="0" applyProtection="0"/>
    <xf numFmtId="0" fontId="20" fillId="0" borderId="0"/>
    <xf numFmtId="0" fontId="38" fillId="0" borderId="0" applyFont="0" applyFill="0" applyBorder="0" applyAlignment="0" applyProtection="0"/>
    <xf numFmtId="0" fontId="38" fillId="0" borderId="0" applyFont="0" applyFill="0" applyBorder="0" applyAlignment="0" applyProtection="0"/>
    <xf numFmtId="0" fontId="2" fillId="0" borderId="0" applyFont="0" applyFill="0" applyBorder="0" applyAlignment="0" applyProtection="0"/>
    <xf numFmtId="38" fontId="40" fillId="0" borderId="0" applyFont="0" applyFill="0" applyBorder="0" applyAlignment="0" applyProtection="0"/>
    <xf numFmtId="0" fontId="2" fillId="0" borderId="0"/>
    <xf numFmtId="204" fontId="49" fillId="0" borderId="0" applyFont="0" applyFill="0" applyBorder="0" applyAlignment="0" applyProtection="0"/>
    <xf numFmtId="204" fontId="49" fillId="0" borderId="0" applyFont="0" applyFill="0" applyBorder="0" applyAlignment="0" applyProtection="0"/>
    <xf numFmtId="0" fontId="50" fillId="0" borderId="0"/>
    <xf numFmtId="0" fontId="50" fillId="0" borderId="0"/>
    <xf numFmtId="0" fontId="50" fillId="0" borderId="0"/>
    <xf numFmtId="0" fontId="2" fillId="0" borderId="0"/>
    <xf numFmtId="0" fontId="20" fillId="0" borderId="0"/>
    <xf numFmtId="0" fontId="50" fillId="0" borderId="0"/>
    <xf numFmtId="0" fontId="2" fillId="0" borderId="0"/>
    <xf numFmtId="0" fontId="2" fillId="0" borderId="0"/>
    <xf numFmtId="0" fontId="2" fillId="0" borderId="0"/>
    <xf numFmtId="0" fontId="20" fillId="0" borderId="0"/>
    <xf numFmtId="0" fontId="20" fillId="0" borderId="0"/>
    <xf numFmtId="0" fontId="2" fillId="0" borderId="0"/>
    <xf numFmtId="0" fontId="20" fillId="0" borderId="0"/>
    <xf numFmtId="0" fontId="5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xf numFmtId="0" fontId="2" fillId="0" borderId="0"/>
    <xf numFmtId="0" fontId="40" fillId="0" borderId="0"/>
    <xf numFmtId="0" fontId="40" fillId="0" borderId="0"/>
    <xf numFmtId="0" fontId="50" fillId="0" borderId="0"/>
    <xf numFmtId="0" fontId="6"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1" fillId="0" borderId="0"/>
    <xf numFmtId="0" fontId="38" fillId="0" borderId="0" applyFont="0" applyFill="0" applyBorder="0" applyAlignment="0" applyProtection="0"/>
    <xf numFmtId="0" fontId="38"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2" fillId="0" borderId="0"/>
    <xf numFmtId="0" fontId="6" fillId="0" borderId="0" applyFont="0" applyFill="0" applyBorder="0" applyAlignment="0" applyProtection="0"/>
    <xf numFmtId="0" fontId="6" fillId="0" borderId="0" applyFont="0" applyFill="0" applyBorder="0" applyAlignment="0" applyProtection="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205" fontId="53" fillId="0" borderId="0" applyFont="0" applyFill="0" applyBorder="0" applyAlignment="0" applyProtection="0"/>
    <xf numFmtId="0" fontId="50" fillId="0" borderId="0"/>
    <xf numFmtId="0" fontId="50" fillId="0" borderId="0"/>
    <xf numFmtId="0" fontId="50" fillId="0" borderId="0"/>
    <xf numFmtId="206" fontId="54" fillId="0" borderId="0" applyFont="0" applyFill="0" applyBorder="0" applyAlignment="0" applyProtection="0"/>
    <xf numFmtId="0" fontId="20" fillId="0" borderId="0"/>
    <xf numFmtId="0" fontId="20" fillId="0" borderId="0"/>
    <xf numFmtId="0" fontId="20" fillId="0" borderId="0"/>
    <xf numFmtId="0" fontId="20" fillId="0" borderId="0"/>
    <xf numFmtId="0" fontId="5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0" fillId="0" borderId="0"/>
    <xf numFmtId="0" fontId="2" fillId="0" borderId="0"/>
    <xf numFmtId="0" fontId="20" fillId="0" borderId="0"/>
    <xf numFmtId="0" fontId="20" fillId="0" borderId="0"/>
    <xf numFmtId="0" fontId="20" fillId="0" borderId="0"/>
    <xf numFmtId="0" fontId="20" fillId="0" borderId="0"/>
    <xf numFmtId="0" fontId="6" fillId="0" borderId="0"/>
    <xf numFmtId="0" fontId="50" fillId="0" borderId="0"/>
    <xf numFmtId="0" fontId="5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2" fillId="0" borderId="0"/>
    <xf numFmtId="0" fontId="2" fillId="0" borderId="0"/>
    <xf numFmtId="0" fontId="50" fillId="0" borderId="0"/>
    <xf numFmtId="42" fontId="38" fillId="0" borderId="0" applyFont="0" applyFill="0" applyBorder="0" applyAlignment="0" applyProtection="0"/>
    <xf numFmtId="42" fontId="38" fillId="0" borderId="0" applyFont="0" applyFill="0" applyBorder="0" applyAlignment="0" applyProtection="0"/>
    <xf numFmtId="196" fontId="38" fillId="0" borderId="0" applyFont="0" applyFill="0" applyBorder="0" applyAlignment="0" applyProtection="0"/>
    <xf numFmtId="196" fontId="38" fillId="0" borderId="0" applyFont="0" applyFill="0" applyBorder="0" applyAlignment="0" applyProtection="0"/>
    <xf numFmtId="207" fontId="38" fillId="0" borderId="0" applyFont="0" applyFill="0" applyBorder="0" applyAlignment="0" applyProtection="0"/>
    <xf numFmtId="207" fontId="38" fillId="0" borderId="0" applyFont="0" applyFill="0" applyBorder="0" applyAlignment="0" applyProtection="0"/>
    <xf numFmtId="0" fontId="2" fillId="0" borderId="0"/>
    <xf numFmtId="0" fontId="47" fillId="0" borderId="0" applyFont="0" applyFill="0" applyBorder="0" applyAlignment="0" applyProtection="0"/>
    <xf numFmtId="208" fontId="38" fillId="0" borderId="0" applyFont="0" applyFill="0" applyBorder="0" applyAlignment="0" applyProtection="0"/>
    <xf numFmtId="208" fontId="38" fillId="0" borderId="0" applyFont="0" applyFill="0" applyBorder="0" applyAlignment="0" applyProtection="0"/>
    <xf numFmtId="0" fontId="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1" fillId="0" borderId="0"/>
    <xf numFmtId="0" fontId="2" fillId="0" borderId="0"/>
    <xf numFmtId="0" fontId="40" fillId="0" borderId="0"/>
    <xf numFmtId="0" fontId="40" fillId="0" borderId="0"/>
    <xf numFmtId="0" fontId="2" fillId="0" borderId="0"/>
    <xf numFmtId="0" fontId="2" fillId="0" borderId="0"/>
    <xf numFmtId="0" fontId="40" fillId="0" borderId="0"/>
    <xf numFmtId="0" fontId="20" fillId="0" borderId="0"/>
    <xf numFmtId="0" fontId="20" fillId="0" borderId="0"/>
    <xf numFmtId="196" fontId="38" fillId="0" borderId="0" applyFont="0" applyFill="0" applyBorder="0" applyAlignment="0" applyProtection="0"/>
    <xf numFmtId="196" fontId="38" fillId="0" borderId="0" applyFont="0" applyFill="0" applyBorder="0" applyAlignment="0" applyProtection="0"/>
    <xf numFmtId="42" fontId="55" fillId="0" borderId="0" applyFont="0" applyFill="0" applyBorder="0" applyAlignment="0" applyProtection="0"/>
    <xf numFmtId="42" fontId="55" fillId="0" borderId="0" applyFont="0" applyFill="0" applyBorder="0" applyAlignment="0" applyProtection="0"/>
    <xf numFmtId="208" fontId="55" fillId="0" borderId="0" applyFont="0" applyFill="0" applyBorder="0" applyAlignment="0" applyProtection="0"/>
    <xf numFmtId="208" fontId="55" fillId="0" borderId="0" applyFont="0" applyFill="0" applyBorder="0" applyAlignment="0" applyProtection="0"/>
    <xf numFmtId="0" fontId="2" fillId="0" borderId="0"/>
    <xf numFmtId="207" fontId="38" fillId="0" borderId="0" applyFont="0" applyFill="0" applyBorder="0" applyAlignment="0" applyProtection="0"/>
    <xf numFmtId="207" fontId="38" fillId="0" borderId="0" applyFont="0" applyFill="0" applyBorder="0" applyAlignment="0" applyProtection="0"/>
    <xf numFmtId="0" fontId="2"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 fillId="0" borderId="0"/>
    <xf numFmtId="0" fontId="2" fillId="0" borderId="0"/>
    <xf numFmtId="0" fontId="20" fillId="0" borderId="0"/>
    <xf numFmtId="0" fontId="20" fillId="0" borderId="0"/>
    <xf numFmtId="0" fontId="52" fillId="0" borderId="0"/>
    <xf numFmtId="0" fontId="2" fillId="0" borderId="0"/>
    <xf numFmtId="0" fontId="20" fillId="0" borderId="0"/>
    <xf numFmtId="0" fontId="20" fillId="0" borderId="0"/>
    <xf numFmtId="0" fontId="20" fillId="0" borderId="0"/>
    <xf numFmtId="0" fontId="20" fillId="0" borderId="0"/>
    <xf numFmtId="0" fontId="20" fillId="0" borderId="0"/>
    <xf numFmtId="0" fontId="56" fillId="0" borderId="0"/>
    <xf numFmtId="0" fontId="2" fillId="0" borderId="0"/>
    <xf numFmtId="0" fontId="2" fillId="0" borderId="0"/>
    <xf numFmtId="0" fontId="20" fillId="0" borderId="0"/>
    <xf numFmtId="0" fontId="2" fillId="0" borderId="0"/>
    <xf numFmtId="0" fontId="50" fillId="0" borderId="0"/>
    <xf numFmtId="0" fontId="52" fillId="0" borderId="0"/>
    <xf numFmtId="0" fontId="20" fillId="0" borderId="0"/>
    <xf numFmtId="0" fontId="20" fillId="0" borderId="0"/>
    <xf numFmtId="0" fontId="6"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1" fillId="0" borderId="0"/>
    <xf numFmtId="0" fontId="20"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37" fillId="0" borderId="0"/>
    <xf numFmtId="0" fontId="2" fillId="0" borderId="0"/>
    <xf numFmtId="0" fontId="4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206" fontId="49" fillId="0" borderId="0" applyFont="0" applyFill="0" applyBorder="0" applyAlignment="0" applyProtection="0"/>
    <xf numFmtId="205" fontId="37" fillId="0" borderId="0" applyFont="0" applyFill="0" applyBorder="0" applyAlignment="0" applyProtection="0"/>
    <xf numFmtId="0" fontId="20" fillId="0" borderId="0"/>
    <xf numFmtId="0"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2"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2" fillId="0" borderId="0"/>
    <xf numFmtId="40" fontId="40" fillId="0" borderId="0" applyFont="0" applyFill="0" applyBorder="0" applyAlignment="0" applyProtection="0"/>
    <xf numFmtId="209" fontId="2" fillId="0" borderId="0" applyFont="0" applyFill="0" applyBorder="0" applyAlignment="0" applyProtection="0"/>
    <xf numFmtId="0" fontId="2" fillId="0" borderId="0" applyFont="0" applyFill="0" applyBorder="0" applyAlignment="0" applyProtection="0"/>
    <xf numFmtId="40" fontId="40" fillId="0" borderId="0" applyFont="0" applyFill="0" applyBorder="0" applyAlignment="0" applyProtection="0"/>
    <xf numFmtId="209" fontId="2" fillId="0" borderId="0" applyFont="0" applyFill="0" applyBorder="0" applyAlignment="0" applyProtection="0"/>
    <xf numFmtId="40" fontId="40" fillId="0" borderId="0" applyFont="0" applyFill="0" applyBorder="0" applyAlignment="0" applyProtection="0"/>
    <xf numFmtId="209" fontId="2" fillId="0" borderId="0" applyFont="0" applyFill="0" applyBorder="0" applyAlignment="0" applyProtection="0"/>
    <xf numFmtId="40" fontId="40"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204" fontId="49" fillId="0" borderId="0" applyFont="0" applyFill="0" applyBorder="0" applyAlignment="0" applyProtection="0"/>
    <xf numFmtId="0" fontId="20" fillId="0" borderId="0"/>
    <xf numFmtId="0" fontId="20" fillId="0" borderId="0"/>
    <xf numFmtId="0" fontId="2" fillId="0" borderId="0"/>
    <xf numFmtId="0" fontId="2" fillId="0" borderId="0"/>
    <xf numFmtId="0" fontId="50" fillId="0" borderId="0"/>
    <xf numFmtId="0" fontId="20" fillId="0" borderId="0"/>
    <xf numFmtId="0" fontId="2" fillId="0" borderId="0"/>
    <xf numFmtId="0" fontId="50" fillId="0" borderId="0"/>
    <xf numFmtId="42" fontId="55" fillId="0" borderId="0" applyFont="0" applyFill="0" applyBorder="0" applyAlignment="0" applyProtection="0"/>
    <xf numFmtId="42" fontId="55" fillId="0" borderId="0" applyFont="0" applyFill="0" applyBorder="0" applyAlignment="0" applyProtection="0"/>
    <xf numFmtId="0" fontId="2" fillId="0" borderId="0"/>
    <xf numFmtId="196" fontId="38" fillId="0" borderId="0" applyFont="0" applyFill="0" applyBorder="0" applyAlignment="0" applyProtection="0"/>
    <xf numFmtId="196" fontId="38" fillId="0" borderId="0" applyFont="0" applyFill="0" applyBorder="0" applyAlignment="0" applyProtection="0"/>
    <xf numFmtId="207" fontId="38" fillId="0" borderId="0" applyFont="0" applyFill="0" applyBorder="0" applyAlignment="0" applyProtection="0"/>
    <xf numFmtId="207" fontId="38" fillId="0" borderId="0" applyFont="0" applyFill="0" applyBorder="0" applyAlignment="0" applyProtection="0"/>
    <xf numFmtId="208" fontId="55" fillId="0" borderId="0" applyFont="0" applyFill="0" applyBorder="0" applyAlignment="0" applyProtection="0"/>
    <xf numFmtId="208" fontId="55" fillId="0" borderId="0" applyFont="0" applyFill="0" applyBorder="0" applyAlignment="0" applyProtection="0"/>
    <xf numFmtId="0" fontId="2" fillId="0" borderId="0"/>
    <xf numFmtId="0" fontId="6" fillId="0" borderId="0" applyFont="0" applyFill="0" applyBorder="0" applyAlignment="0" applyProtection="0"/>
    <xf numFmtId="0" fontId="2" fillId="0" borderId="0"/>
    <xf numFmtId="0" fontId="40" fillId="0" borderId="0"/>
    <xf numFmtId="0" fontId="51" fillId="0" borderId="0"/>
    <xf numFmtId="0" fontId="50" fillId="0" borderId="0"/>
    <xf numFmtId="0" fontId="2" fillId="0" borderId="0"/>
    <xf numFmtId="0" fontId="52" fillId="0" borderId="0"/>
    <xf numFmtId="0" fontId="2" fillId="0" borderId="0"/>
    <xf numFmtId="0" fontId="27" fillId="0" borderId="0" applyFill="0" applyBorder="0">
      <alignment vertical="center"/>
    </xf>
    <xf numFmtId="0" fontId="20" fillId="0" borderId="0"/>
    <xf numFmtId="0" fontId="2" fillId="0" borderId="0"/>
    <xf numFmtId="209" fontId="2" fillId="0" borderId="0" applyFont="0" applyFill="0" applyBorder="0" applyAlignment="0" applyProtection="0"/>
    <xf numFmtId="0" fontId="2" fillId="0" borderId="0"/>
    <xf numFmtId="0" fontId="50" fillId="0" borderId="0"/>
    <xf numFmtId="0" fontId="2" fillId="0" borderId="0"/>
    <xf numFmtId="0" fontId="2" fillId="0" borderId="0" applyFont="0" applyFill="0" applyBorder="0" applyAlignment="0" applyProtection="0"/>
    <xf numFmtId="0" fontId="2" fillId="0" borderId="0"/>
    <xf numFmtId="0" fontId="40" fillId="0" borderId="0"/>
    <xf numFmtId="0" fontId="52" fillId="0" borderId="0"/>
    <xf numFmtId="0" fontId="20" fillId="0" borderId="0"/>
    <xf numFmtId="0" fontId="50" fillId="0" borderId="0"/>
    <xf numFmtId="0"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5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 fillId="0" borderId="0"/>
    <xf numFmtId="204" fontId="49" fillId="0" borderId="0" applyFont="0" applyFill="0" applyBorder="0" applyAlignment="0" applyProtection="0"/>
    <xf numFmtId="0" fontId="2" fillId="0" borderId="0"/>
    <xf numFmtId="0" fontId="2" fillId="0" borderId="0"/>
    <xf numFmtId="0" fontId="2" fillId="0" borderId="0"/>
    <xf numFmtId="0" fontId="40" fillId="0" borderId="0"/>
    <xf numFmtId="0" fontId="51" fillId="0" borderId="0"/>
    <xf numFmtId="0" fontId="40" fillId="0" borderId="0"/>
    <xf numFmtId="0" fontId="2" fillId="0" borderId="0"/>
    <xf numFmtId="0" fontId="2"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51" fillId="0" borderId="0"/>
    <xf numFmtId="0" fontId="2" fillId="0" borderId="0"/>
    <xf numFmtId="0" fontId="2" fillId="0" borderId="0"/>
    <xf numFmtId="0" fontId="4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196" fontId="38" fillId="0" borderId="0" applyFont="0" applyFill="0" applyBorder="0" applyAlignment="0" applyProtection="0"/>
    <xf numFmtId="196" fontId="38" fillId="0" borderId="0" applyFont="0" applyFill="0" applyBorder="0" applyAlignment="0" applyProtection="0"/>
    <xf numFmtId="207" fontId="38" fillId="0" borderId="0" applyFont="0" applyFill="0" applyBorder="0" applyAlignment="0" applyProtection="0"/>
    <xf numFmtId="207" fontId="38" fillId="0" borderId="0" applyFont="0" applyFill="0" applyBorder="0" applyAlignment="0" applyProtection="0"/>
    <xf numFmtId="42" fontId="38" fillId="0" borderId="0" applyFont="0" applyFill="0" applyBorder="0" applyAlignment="0" applyProtection="0"/>
    <xf numFmtId="42" fontId="38" fillId="0" borderId="0" applyFont="0" applyFill="0" applyBorder="0" applyAlignment="0" applyProtection="0"/>
    <xf numFmtId="208" fontId="38" fillId="0" borderId="0" applyFont="0" applyFill="0" applyBorder="0" applyAlignment="0" applyProtection="0"/>
    <xf numFmtId="208" fontId="38" fillId="0" borderId="0" applyFont="0" applyFill="0" applyBorder="0" applyAlignment="0" applyProtection="0"/>
    <xf numFmtId="0" fontId="2" fillId="0" borderId="0"/>
    <xf numFmtId="0" fontId="2" fillId="0" borderId="0"/>
    <xf numFmtId="0" fontId="27" fillId="0" borderId="0" applyFill="0" applyBorder="0">
      <alignment vertical="center"/>
    </xf>
    <xf numFmtId="0" fontId="2" fillId="0" borderId="0"/>
    <xf numFmtId="38" fontId="40" fillId="0" borderId="0" applyFill="0" applyBorder="0" applyAlignment="0" applyProtection="0"/>
    <xf numFmtId="0" fontId="6" fillId="0" borderId="0"/>
    <xf numFmtId="0" fontId="50" fillId="0" borderId="0"/>
    <xf numFmtId="0" fontId="50" fillId="0" borderId="0"/>
    <xf numFmtId="0" fontId="20" fillId="0" borderId="0"/>
    <xf numFmtId="0" fontId="20" fillId="0" borderId="0"/>
    <xf numFmtId="0" fontId="20" fillId="0" borderId="0"/>
    <xf numFmtId="0" fontId="20" fillId="0" borderId="0"/>
    <xf numFmtId="0" fontId="40" fillId="0" borderId="0"/>
    <xf numFmtId="0" fontId="2" fillId="0" borderId="0"/>
    <xf numFmtId="0" fontId="37" fillId="0" borderId="0"/>
    <xf numFmtId="0" fontId="50" fillId="0" borderId="0"/>
    <xf numFmtId="0" fontId="50" fillId="0" borderId="0"/>
    <xf numFmtId="0" fontId="50" fillId="0" borderId="0"/>
    <xf numFmtId="0" fontId="37" fillId="0" borderId="0"/>
    <xf numFmtId="0" fontId="57" fillId="0" borderId="0"/>
    <xf numFmtId="210" fontId="20" fillId="0" borderId="0">
      <protection locked="0"/>
    </xf>
    <xf numFmtId="0" fontId="46" fillId="0" borderId="0">
      <protection locked="0"/>
    </xf>
    <xf numFmtId="0" fontId="46" fillId="0" borderId="0">
      <protection locked="0"/>
    </xf>
    <xf numFmtId="0" fontId="2" fillId="0" borderId="0" applyFont="0" applyFill="0" applyBorder="0" applyAlignment="0" applyProtection="0"/>
    <xf numFmtId="0" fontId="2" fillId="0" borderId="0" applyFont="0" applyFill="0" applyBorder="0" applyAlignment="0" applyProtection="0"/>
    <xf numFmtId="0" fontId="58" fillId="0" borderId="0"/>
    <xf numFmtId="211" fontId="42" fillId="0" borderId="0" applyFont="0" applyFill="0" applyBorder="0" applyAlignment="0" applyProtection="0">
      <alignment vertical="center"/>
    </xf>
    <xf numFmtId="212" fontId="42" fillId="0" borderId="0">
      <alignment vertical="center"/>
    </xf>
    <xf numFmtId="213" fontId="42" fillId="0" borderId="0" applyFont="0" applyFill="0" applyBorder="0" applyAlignment="0" applyProtection="0">
      <alignment vertical="center"/>
    </xf>
    <xf numFmtId="0" fontId="7" fillId="0" borderId="0">
      <alignment vertical="center"/>
    </xf>
    <xf numFmtId="0" fontId="7" fillId="0" borderId="0">
      <alignment vertical="center"/>
    </xf>
    <xf numFmtId="0" fontId="59" fillId="0" borderId="0">
      <protection locked="0"/>
    </xf>
    <xf numFmtId="0" fontId="59" fillId="0" borderId="0">
      <protection locked="0"/>
    </xf>
    <xf numFmtId="214" fontId="46" fillId="0" borderId="0">
      <protection locked="0"/>
    </xf>
    <xf numFmtId="210" fontId="20" fillId="0" borderId="0">
      <protection locked="0"/>
    </xf>
    <xf numFmtId="214" fontId="46" fillId="0" borderId="0">
      <protection locked="0"/>
    </xf>
    <xf numFmtId="210" fontId="20" fillId="0" borderId="0">
      <protection locked="0"/>
    </xf>
    <xf numFmtId="0" fontId="59" fillId="0" borderId="0">
      <protection locked="0"/>
    </xf>
    <xf numFmtId="0" fontId="59" fillId="0" borderId="0">
      <protection locked="0"/>
    </xf>
    <xf numFmtId="0" fontId="38" fillId="0" borderId="0" applyFont="0" applyFill="0" applyBorder="0" applyAlignment="0" applyProtection="0"/>
    <xf numFmtId="0" fontId="38" fillId="0" borderId="0" applyFont="0" applyFill="0" applyBorder="0" applyAlignment="0" applyProtection="0"/>
    <xf numFmtId="3" fontId="41" fillId="0" borderId="10"/>
    <xf numFmtId="3" fontId="41" fillId="0" borderId="10"/>
    <xf numFmtId="215" fontId="49" fillId="0" borderId="0" applyFont="0" applyFill="0" applyBorder="0" applyAlignment="0" applyProtection="0"/>
    <xf numFmtId="216" fontId="2" fillId="0" borderId="0">
      <alignment vertical="center"/>
    </xf>
    <xf numFmtId="0" fontId="60" fillId="0" borderId="36"/>
    <xf numFmtId="0" fontId="24" fillId="0" borderId="0">
      <alignment horizontal="center" vertical="center"/>
    </xf>
    <xf numFmtId="3" fontId="61" fillId="0" borderId="37">
      <alignment horizontal="right" vertical="center"/>
    </xf>
    <xf numFmtId="217" fontId="37" fillId="0" borderId="0">
      <alignment horizontal="center" vertical="center"/>
    </xf>
    <xf numFmtId="218" fontId="62" fillId="0" borderId="0">
      <alignment horizontal="center" vertical="center"/>
    </xf>
    <xf numFmtId="0" fontId="63" fillId="0" borderId="0"/>
    <xf numFmtId="219" fontId="37" fillId="0" borderId="0">
      <protection locked="0"/>
    </xf>
    <xf numFmtId="9" fontId="38" fillId="0" borderId="0" applyFont="0" applyFill="0" applyBorder="0" applyAlignment="0" applyProtection="0"/>
    <xf numFmtId="199" fontId="64" fillId="0" borderId="0" applyFont="0" applyFill="0" applyBorder="0" applyAlignment="0" applyProtection="0"/>
    <xf numFmtId="2" fontId="61" fillId="0" borderId="37">
      <alignment horizontal="right" vertical="center"/>
    </xf>
    <xf numFmtId="0" fontId="37" fillId="0" borderId="38">
      <alignment horizontal="center"/>
    </xf>
    <xf numFmtId="2" fontId="61" fillId="0" borderId="37">
      <alignment horizontal="right" vertical="center"/>
    </xf>
    <xf numFmtId="0" fontId="65" fillId="5" borderId="0" applyNumberFormat="0" applyBorder="0" applyProtection="0"/>
    <xf numFmtId="0" fontId="65" fillId="6" borderId="0" applyNumberFormat="0" applyBorder="0" applyProtection="0"/>
    <xf numFmtId="0" fontId="65" fillId="7" borderId="0" applyNumberFormat="0" applyBorder="0" applyProtection="0"/>
    <xf numFmtId="0" fontId="65" fillId="8" borderId="0" applyNumberFormat="0" applyBorder="0" applyProtection="0"/>
    <xf numFmtId="0" fontId="65" fillId="9" borderId="0" applyNumberFormat="0" applyBorder="0" applyProtection="0"/>
    <xf numFmtId="0" fontId="65" fillId="10" borderId="0" applyNumberFormat="0" applyBorder="0" applyProtection="0"/>
    <xf numFmtId="0" fontId="46" fillId="0" borderId="0">
      <protection locked="0"/>
    </xf>
    <xf numFmtId="210" fontId="20" fillId="0" borderId="0">
      <protection locked="0"/>
    </xf>
    <xf numFmtId="0" fontId="46" fillId="0" borderId="0">
      <protection locked="0"/>
    </xf>
    <xf numFmtId="0" fontId="65" fillId="11" borderId="0" applyNumberFormat="0" applyBorder="0" applyProtection="0"/>
    <xf numFmtId="0" fontId="65" fillId="12" borderId="0" applyNumberFormat="0" applyBorder="0" applyProtection="0"/>
    <xf numFmtId="0" fontId="65" fillId="13" borderId="0" applyNumberFormat="0" applyBorder="0" applyProtection="0"/>
    <xf numFmtId="0" fontId="65" fillId="8" borderId="0" applyNumberFormat="0" applyBorder="0" applyProtection="0"/>
    <xf numFmtId="0" fontId="65" fillId="11" borderId="0" applyNumberFormat="0" applyBorder="0" applyProtection="0"/>
    <xf numFmtId="0" fontId="65" fillId="14" borderId="0" applyNumberFormat="0" applyBorder="0" applyProtection="0"/>
    <xf numFmtId="9" fontId="37" fillId="0" borderId="0">
      <protection locked="0"/>
    </xf>
    <xf numFmtId="0" fontId="66" fillId="15" borderId="0" applyNumberFormat="0" applyBorder="0" applyProtection="0"/>
    <xf numFmtId="0" fontId="66" fillId="12" borderId="0" applyNumberFormat="0" applyBorder="0" applyProtection="0"/>
    <xf numFmtId="0" fontId="66" fillId="13" borderId="0" applyNumberFormat="0" applyBorder="0" applyProtection="0"/>
    <xf numFmtId="0" fontId="66" fillId="16" borderId="0" applyNumberFormat="0" applyBorder="0" applyProtection="0"/>
    <xf numFmtId="0" fontId="66" fillId="17" borderId="0" applyNumberFormat="0" applyBorder="0" applyProtection="0"/>
    <xf numFmtId="0" fontId="66" fillId="18" borderId="0" applyNumberFormat="0" applyBorder="0" applyProtection="0"/>
    <xf numFmtId="0" fontId="67" fillId="0" borderId="0"/>
    <xf numFmtId="220" fontId="68" fillId="0" borderId="10">
      <alignment vertical="center"/>
    </xf>
    <xf numFmtId="219" fontId="37" fillId="0" borderId="0">
      <protection locked="0"/>
    </xf>
    <xf numFmtId="199" fontId="2"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221" fontId="69" fillId="0" borderId="0" applyBorder="0" applyProtection="0">
      <alignment horizontal="centerContinuous"/>
    </xf>
    <xf numFmtId="0" fontId="70" fillId="0" borderId="0" applyFont="0" applyFill="0" applyBorder="0" applyAlignment="0" applyProtection="0"/>
    <xf numFmtId="0" fontId="57" fillId="0" borderId="0" applyFont="0" applyFill="0" applyBorder="0" applyAlignment="0" applyProtection="0"/>
    <xf numFmtId="0" fontId="57" fillId="0" borderId="0" applyFont="0" applyFill="0" applyBorder="0" applyAlignment="0" applyProtection="0"/>
    <xf numFmtId="0" fontId="42" fillId="0" borderId="0" applyNumberFormat="0" applyFont="0" applyBorder="0"/>
    <xf numFmtId="199" fontId="24" fillId="0" borderId="39">
      <alignment horizontal="center" vertical="center"/>
    </xf>
    <xf numFmtId="219" fontId="37" fillId="0" borderId="0">
      <protection locked="0"/>
    </xf>
    <xf numFmtId="0" fontId="66" fillId="19" borderId="0" applyNumberFormat="0" applyBorder="0" applyProtection="0"/>
    <xf numFmtId="0" fontId="66" fillId="20" borderId="0" applyNumberFormat="0" applyBorder="0" applyProtection="0"/>
    <xf numFmtId="0" fontId="66" fillId="21" borderId="0" applyNumberFormat="0" applyBorder="0" applyProtection="0"/>
    <xf numFmtId="0" fontId="66" fillId="16" borderId="0" applyNumberFormat="0" applyBorder="0" applyProtection="0"/>
    <xf numFmtId="0" fontId="66" fillId="17" borderId="0" applyNumberFormat="0" applyBorder="0" applyProtection="0"/>
    <xf numFmtId="0" fontId="66" fillId="22" borderId="0" applyNumberFormat="0" applyBorder="0" applyProtection="0"/>
    <xf numFmtId="219" fontId="37" fillId="0" borderId="0">
      <protection locked="0"/>
    </xf>
    <xf numFmtId="222" fontId="46" fillId="0" borderId="0">
      <protection locked="0"/>
    </xf>
    <xf numFmtId="0" fontId="46" fillId="0" borderId="0">
      <protection locked="0"/>
    </xf>
    <xf numFmtId="0" fontId="38" fillId="0" borderId="0" applyFont="0" applyFill="0" applyBorder="0" applyAlignment="0" applyProtection="0"/>
    <xf numFmtId="223" fontId="71" fillId="0" borderId="0" applyFont="0" applyFill="0" applyBorder="0" applyAlignment="0" applyProtection="0"/>
    <xf numFmtId="0" fontId="38" fillId="0" borderId="0" applyFont="0" applyFill="0" applyBorder="0" applyAlignment="0" applyProtection="0"/>
    <xf numFmtId="196" fontId="71" fillId="0" borderId="0" applyFont="0" applyFill="0" applyBorder="0" applyAlignment="0" applyProtection="0"/>
    <xf numFmtId="0" fontId="38" fillId="0" borderId="0" applyFont="0" applyFill="0" applyBorder="0" applyAlignment="0" applyProtection="0"/>
    <xf numFmtId="0" fontId="71" fillId="0" borderId="0" applyFont="0" applyFill="0" applyBorder="0" applyAlignment="0" applyProtection="0"/>
    <xf numFmtId="0" fontId="72" fillId="0" borderId="0" applyFont="0" applyFill="0" applyBorder="0" applyAlignment="0" applyProtection="0"/>
    <xf numFmtId="0" fontId="71" fillId="0" borderId="0" applyFont="0" applyFill="0" applyBorder="0" applyAlignment="0" applyProtection="0"/>
    <xf numFmtId="0" fontId="38" fillId="0" borderId="0" applyFont="0" applyFill="0" applyBorder="0" applyAlignment="0" applyProtection="0"/>
    <xf numFmtId="0" fontId="71" fillId="0" borderId="0" applyFont="0" applyFill="0" applyBorder="0" applyAlignment="0" applyProtection="0"/>
    <xf numFmtId="37" fontId="38" fillId="0" borderId="0" applyFont="0" applyFill="0" applyBorder="0" applyAlignment="0" applyProtection="0"/>
    <xf numFmtId="219" fontId="37" fillId="0" borderId="0">
      <protection locked="0"/>
    </xf>
    <xf numFmtId="0" fontId="38" fillId="0" borderId="0" applyFont="0" applyFill="0" applyBorder="0" applyAlignment="0" applyProtection="0"/>
    <xf numFmtId="224" fontId="71" fillId="0" borderId="0" applyFont="0" applyFill="0" applyBorder="0" applyAlignment="0" applyProtection="0"/>
    <xf numFmtId="0" fontId="38" fillId="0" borderId="0" applyFont="0" applyFill="0" applyBorder="0" applyAlignment="0" applyProtection="0"/>
    <xf numFmtId="225" fontId="71" fillId="0" borderId="0" applyFont="0" applyFill="0" applyBorder="0" applyAlignment="0" applyProtection="0"/>
    <xf numFmtId="0" fontId="38" fillId="0" borderId="0" applyFont="0" applyFill="0" applyBorder="0" applyAlignment="0" applyProtection="0"/>
    <xf numFmtId="0" fontId="71" fillId="0" borderId="0" applyFont="0" applyFill="0" applyBorder="0" applyAlignment="0" applyProtection="0"/>
    <xf numFmtId="0" fontId="72" fillId="0" borderId="0" applyFont="0" applyFill="0" applyBorder="0" applyAlignment="0" applyProtection="0"/>
    <xf numFmtId="0" fontId="71" fillId="0" borderId="0" applyFont="0" applyFill="0" applyBorder="0" applyAlignment="0" applyProtection="0"/>
    <xf numFmtId="0" fontId="38" fillId="0" borderId="0" applyFont="0" applyFill="0" applyBorder="0" applyAlignment="0" applyProtection="0"/>
    <xf numFmtId="0" fontId="71" fillId="0" borderId="0" applyFont="0" applyFill="0" applyBorder="0" applyAlignment="0" applyProtection="0"/>
    <xf numFmtId="37" fontId="38" fillId="0" borderId="0" applyFont="0" applyFill="0" applyBorder="0" applyAlignment="0" applyProtection="0"/>
    <xf numFmtId="219" fontId="37" fillId="0" borderId="0">
      <protection locked="0"/>
    </xf>
    <xf numFmtId="0" fontId="70" fillId="0" borderId="0" applyFont="0" applyFill="0" applyBorder="0" applyAlignment="0" applyProtection="0"/>
    <xf numFmtId="0" fontId="70" fillId="0" borderId="0" applyFont="0" applyFill="0" applyBorder="0" applyAlignment="0" applyProtection="0"/>
    <xf numFmtId="210" fontId="20" fillId="0" borderId="0">
      <protection locked="0"/>
    </xf>
    <xf numFmtId="222" fontId="46" fillId="0" borderId="0">
      <protection locked="0"/>
    </xf>
    <xf numFmtId="0" fontId="40" fillId="0" borderId="0"/>
    <xf numFmtId="219" fontId="37" fillId="0" borderId="0">
      <protection locked="0"/>
    </xf>
    <xf numFmtId="0" fontId="73" fillId="0" borderId="0" applyFont="0" applyFill="0" applyBorder="0" applyAlignment="0" applyProtection="0"/>
    <xf numFmtId="216" fontId="2" fillId="0" borderId="0" applyFont="0" applyFill="0" applyBorder="0" applyAlignment="0" applyProtection="0"/>
    <xf numFmtId="0" fontId="38" fillId="0" borderId="0" applyFont="0" applyFill="0" applyBorder="0" applyAlignment="0" applyProtection="0"/>
    <xf numFmtId="199" fontId="71" fillId="0" borderId="0" applyFont="0" applyFill="0" applyBorder="0" applyAlignment="0" applyProtection="0"/>
    <xf numFmtId="199" fontId="38" fillId="0" borderId="0" applyFont="0" applyFill="0" applyBorder="0" applyAlignment="0" applyProtection="0"/>
    <xf numFmtId="0" fontId="71" fillId="0" borderId="0" applyFont="0" applyFill="0" applyBorder="0" applyAlignment="0" applyProtection="0"/>
    <xf numFmtId="0" fontId="38" fillId="0" borderId="0" applyFont="0" applyFill="0" applyBorder="0" applyAlignment="0" applyProtection="0"/>
    <xf numFmtId="0" fontId="71" fillId="0" borderId="0" applyFont="0" applyFill="0" applyBorder="0" applyAlignment="0" applyProtection="0"/>
    <xf numFmtId="0" fontId="38" fillId="0" borderId="0" applyFont="0" applyFill="0" applyBorder="0" applyAlignment="0" applyProtection="0"/>
    <xf numFmtId="0" fontId="71" fillId="0" borderId="0" applyFont="0" applyFill="0" applyBorder="0" applyAlignment="0" applyProtection="0"/>
    <xf numFmtId="37" fontId="38" fillId="0" borderId="0" applyFont="0" applyFill="0" applyBorder="0" applyAlignment="0" applyProtection="0"/>
    <xf numFmtId="0" fontId="38" fillId="0" borderId="0" applyFont="0" applyFill="0" applyBorder="0" applyAlignment="0" applyProtection="0"/>
    <xf numFmtId="226" fontId="2" fillId="0" borderId="0" applyFont="0" applyFill="0" applyBorder="0" applyAlignment="0" applyProtection="0"/>
    <xf numFmtId="0" fontId="38" fillId="0" borderId="0" applyFont="0" applyFill="0" applyBorder="0" applyAlignment="0" applyProtection="0"/>
    <xf numFmtId="209" fontId="71" fillId="0" borderId="0" applyFont="0" applyFill="0" applyBorder="0" applyAlignment="0" applyProtection="0"/>
    <xf numFmtId="0" fontId="38" fillId="0" borderId="0" applyFont="0" applyFill="0" applyBorder="0" applyAlignment="0" applyProtection="0"/>
    <xf numFmtId="0" fontId="71" fillId="0" borderId="0" applyFont="0" applyFill="0" applyBorder="0" applyAlignment="0" applyProtection="0"/>
    <xf numFmtId="0" fontId="72" fillId="0" borderId="0" applyFont="0" applyFill="0" applyBorder="0" applyAlignment="0" applyProtection="0"/>
    <xf numFmtId="0" fontId="74" fillId="0" borderId="0" applyFont="0" applyFill="0" applyBorder="0" applyAlignment="0" applyProtection="0"/>
    <xf numFmtId="0" fontId="37" fillId="0" borderId="0" applyFont="0" applyFill="0" applyBorder="0" applyAlignment="0" applyProtection="0"/>
    <xf numFmtId="0" fontId="71" fillId="0" borderId="0" applyFont="0" applyFill="0" applyBorder="0" applyAlignment="0" applyProtection="0"/>
    <xf numFmtId="37" fontId="38" fillId="0" borderId="0" applyFont="0" applyFill="0" applyBorder="0" applyAlignment="0" applyProtection="0"/>
    <xf numFmtId="4" fontId="46" fillId="0" borderId="0">
      <protection locked="0"/>
    </xf>
    <xf numFmtId="200" fontId="46" fillId="0" borderId="0">
      <protection locked="0"/>
    </xf>
    <xf numFmtId="210" fontId="20" fillId="0" borderId="0">
      <protection locked="0"/>
    </xf>
    <xf numFmtId="210" fontId="20" fillId="0" borderId="0">
      <protection locked="0"/>
    </xf>
    <xf numFmtId="0" fontId="20" fillId="0" borderId="0" applyFont="0" applyFill="0" applyBorder="0" applyAlignment="0" applyProtection="0"/>
    <xf numFmtId="0" fontId="37" fillId="0" borderId="0" applyFont="0" applyFill="0" applyBorder="0" applyAlignment="0" applyProtection="0"/>
    <xf numFmtId="0" fontId="75" fillId="0" borderId="0" applyNumberFormat="0" applyFill="0" applyBorder="0" applyAlignment="0" applyProtection="0"/>
    <xf numFmtId="0" fontId="2" fillId="3" borderId="0" applyBorder="0" applyAlignment="0" applyProtection="0"/>
    <xf numFmtId="0" fontId="76" fillId="6" borderId="0" applyNumberFormat="0" applyBorder="0" applyProtection="0"/>
    <xf numFmtId="0" fontId="77" fillId="0" borderId="0"/>
    <xf numFmtId="49" fontId="78" fillId="23" borderId="0" applyBorder="0">
      <alignment horizontal="right"/>
    </xf>
    <xf numFmtId="0" fontId="2" fillId="0" borderId="0" applyFont="0" applyFill="0" applyBorder="0" applyAlignment="0" applyProtection="0"/>
    <xf numFmtId="196" fontId="37" fillId="0" borderId="0" applyFont="0" applyFill="0" applyBorder="0" applyAlignment="0" applyProtection="0"/>
    <xf numFmtId="219" fontId="37" fillId="0" borderId="0">
      <protection locked="0"/>
    </xf>
    <xf numFmtId="0" fontId="79" fillId="0" borderId="0"/>
    <xf numFmtId="0" fontId="80" fillId="0" borderId="0"/>
    <xf numFmtId="0" fontId="71" fillId="0" borderId="0"/>
    <xf numFmtId="0" fontId="81" fillId="0" borderId="0" quotePrefix="1"/>
    <xf numFmtId="0" fontId="82" fillId="0" borderId="0"/>
    <xf numFmtId="0" fontId="83" fillId="0" borderId="0"/>
    <xf numFmtId="0" fontId="84" fillId="0" borderId="0"/>
    <xf numFmtId="0" fontId="83" fillId="0" borderId="0"/>
    <xf numFmtId="0" fontId="84" fillId="0" borderId="0"/>
    <xf numFmtId="0" fontId="83" fillId="0" borderId="0"/>
    <xf numFmtId="0" fontId="84" fillId="0" borderId="0"/>
    <xf numFmtId="0" fontId="83" fillId="0" borderId="0"/>
    <xf numFmtId="0" fontId="84" fillId="0" borderId="0"/>
    <xf numFmtId="0" fontId="72" fillId="0" borderId="0"/>
    <xf numFmtId="0" fontId="71" fillId="0" borderId="0"/>
    <xf numFmtId="0" fontId="55" fillId="0" borderId="0"/>
    <xf numFmtId="0" fontId="71" fillId="0" borderId="0"/>
    <xf numFmtId="0" fontId="38" fillId="0" borderId="0" applyFont="0" applyFill="0" applyBorder="0" applyAlignment="0" applyProtection="0"/>
    <xf numFmtId="0" fontId="71" fillId="0" borderId="0"/>
    <xf numFmtId="0" fontId="79" fillId="0" borderId="0"/>
    <xf numFmtId="0" fontId="71" fillId="0" borderId="0"/>
    <xf numFmtId="0" fontId="79" fillId="0" borderId="0" applyNumberFormat="0"/>
    <xf numFmtId="0" fontId="71" fillId="0" borderId="0"/>
    <xf numFmtId="0" fontId="38" fillId="0" borderId="0"/>
    <xf numFmtId="0" fontId="71" fillId="0" borderId="0"/>
    <xf numFmtId="0" fontId="2" fillId="0" borderId="0"/>
    <xf numFmtId="0" fontId="20" fillId="0" borderId="0" applyFill="0" applyBorder="0" applyAlignment="0"/>
    <xf numFmtId="227" fontId="56" fillId="0" borderId="0" applyFill="0" applyBorder="0" applyAlignment="0"/>
    <xf numFmtId="0" fontId="20" fillId="0" borderId="0" applyFill="0" applyBorder="0" applyAlignment="0"/>
    <xf numFmtId="228" fontId="20" fillId="0" borderId="0" applyFill="0" applyBorder="0" applyAlignment="0"/>
    <xf numFmtId="0" fontId="85" fillId="23" borderId="40" applyNumberFormat="0" applyProtection="0"/>
    <xf numFmtId="0" fontId="86" fillId="0" borderId="0"/>
    <xf numFmtId="206" fontId="2" fillId="0" borderId="0" applyFont="0" applyFill="0" applyBorder="0" applyAlignment="0" applyProtection="0"/>
    <xf numFmtId="0" fontId="87" fillId="24" borderId="41" applyNumberFormat="0" applyProtection="0"/>
    <xf numFmtId="219" fontId="37" fillId="0" borderId="0">
      <protection locked="0"/>
    </xf>
    <xf numFmtId="0" fontId="46" fillId="0" borderId="35">
      <protection locked="0"/>
    </xf>
    <xf numFmtId="210" fontId="20" fillId="0" borderId="35">
      <protection locked="0"/>
    </xf>
    <xf numFmtId="0" fontId="78" fillId="25" borderId="10">
      <alignment horizontal="center"/>
    </xf>
    <xf numFmtId="0" fontId="88" fillId="26" borderId="42" applyNumberFormat="0" applyBorder="0"/>
    <xf numFmtId="199" fontId="64" fillId="0" borderId="0" applyFont="0" applyFill="0" applyBorder="0" applyAlignment="0" applyProtection="0"/>
    <xf numFmtId="223" fontId="20" fillId="0" borderId="0">
      <protection locked="0"/>
    </xf>
    <xf numFmtId="38" fontId="2" fillId="0" borderId="0" applyFont="0" applyFill="0" applyBorder="0" applyAlignment="0" applyProtection="0"/>
    <xf numFmtId="41" fontId="67" fillId="0" borderId="0" applyFont="0" applyFill="0" applyBorder="0" applyAlignment="0" applyProtection="0"/>
    <xf numFmtId="0" fontId="2" fillId="0" borderId="0" applyFont="0" applyFill="0" applyBorder="0" applyAlignment="0" applyProtection="0"/>
    <xf numFmtId="4" fontId="46" fillId="0" borderId="0">
      <protection locked="0"/>
    </xf>
    <xf numFmtId="229" fontId="6" fillId="0" borderId="0">
      <protection locked="0"/>
    </xf>
    <xf numFmtId="230" fontId="20" fillId="0" borderId="0"/>
    <xf numFmtId="231" fontId="20" fillId="0" borderId="0"/>
    <xf numFmtId="232" fontId="42" fillId="0" borderId="0"/>
    <xf numFmtId="233" fontId="20" fillId="0" borderId="0"/>
    <xf numFmtId="209" fontId="2" fillId="0" borderId="0" applyFont="0" applyFill="0" applyBorder="0" applyAlignment="0" applyProtection="0"/>
    <xf numFmtId="200" fontId="46" fillId="0" borderId="0">
      <protection locked="0"/>
    </xf>
    <xf numFmtId="3" fontId="2" fillId="0" borderId="0" applyFont="0" applyFill="0" applyBorder="0" applyAlignment="0" applyProtection="0"/>
    <xf numFmtId="3" fontId="2" fillId="0" borderId="0" applyFont="0" applyFill="0" applyBorder="0" applyAlignment="0" applyProtection="0"/>
    <xf numFmtId="3" fontId="89" fillId="0" borderId="0" applyFont="0" applyFill="0" applyBorder="0" applyAlignment="0" applyProtection="0"/>
    <xf numFmtId="234" fontId="7" fillId="0" borderId="0" applyFont="0" applyFill="0" applyBorder="0" applyAlignment="0" applyProtection="0"/>
    <xf numFmtId="0" fontId="77" fillId="23" borderId="0"/>
    <xf numFmtId="0" fontId="90" fillId="23" borderId="0" applyNumberFormat="0" applyFill="0" applyBorder="0"/>
    <xf numFmtId="0" fontId="91" fillId="23" borderId="0" applyNumberFormat="0" applyFill="0" applyBorder="0"/>
    <xf numFmtId="0" fontId="92" fillId="23" borderId="0" applyNumberFormat="0" applyFill="0" applyBorder="0"/>
    <xf numFmtId="0" fontId="93" fillId="0" borderId="0" applyNumberFormat="0"/>
    <xf numFmtId="0" fontId="94" fillId="25" borderId="43" applyFont="0" applyBorder="0">
      <alignment horizontal="centerContinuous" vertical="center"/>
    </xf>
    <xf numFmtId="0" fontId="95" fillId="23" borderId="44" applyBorder="0"/>
    <xf numFmtId="0" fontId="6" fillId="0" borderId="0" applyFont="0" applyFill="0" applyBorder="0" applyAlignment="0" applyProtection="0"/>
    <xf numFmtId="0" fontId="2" fillId="0" borderId="0" applyFont="0" applyFill="0" applyBorder="0" applyAlignment="0" applyProtection="0"/>
    <xf numFmtId="223" fontId="20" fillId="0" borderId="0">
      <protection locked="0"/>
    </xf>
    <xf numFmtId="215" fontId="2" fillId="0" borderId="0" applyFont="0" applyFill="0" applyBorder="0" applyAlignment="0" applyProtection="0"/>
    <xf numFmtId="0" fontId="67" fillId="0" borderId="0" applyFont="0" applyFill="0" applyBorder="0" applyAlignment="0" applyProtection="0"/>
    <xf numFmtId="0" fontId="2" fillId="0" borderId="0" applyFont="0" applyFill="0" applyBorder="0" applyAlignment="0" applyProtection="0"/>
    <xf numFmtId="235" fontId="20" fillId="0" borderId="0">
      <protection locked="0"/>
    </xf>
    <xf numFmtId="229" fontId="6" fillId="0" borderId="0">
      <protection locked="0"/>
    </xf>
    <xf numFmtId="209" fontId="20" fillId="0" borderId="0" applyFont="0" applyFill="0" applyBorder="0" applyAlignment="0" applyProtection="0"/>
    <xf numFmtId="202" fontId="46" fillId="0" borderId="0">
      <protection locked="0"/>
    </xf>
    <xf numFmtId="5" fontId="2" fillId="0" borderId="0" applyFont="0" applyFill="0" applyBorder="0" applyAlignment="0" applyProtection="0"/>
    <xf numFmtId="5" fontId="2" fillId="0" borderId="0" applyFont="0" applyFill="0" applyBorder="0" applyAlignment="0" applyProtection="0"/>
    <xf numFmtId="236" fontId="89" fillId="0" borderId="0" applyFont="0" applyFill="0" applyBorder="0" applyAlignment="0" applyProtection="0"/>
    <xf numFmtId="0" fontId="51" fillId="0" borderId="0"/>
    <xf numFmtId="237" fontId="20" fillId="0" borderId="0"/>
    <xf numFmtId="238" fontId="42" fillId="0" borderId="0"/>
    <xf numFmtId="239" fontId="20" fillId="0" borderId="0"/>
    <xf numFmtId="0" fontId="2" fillId="0" borderId="0"/>
    <xf numFmtId="223" fontId="20" fillId="0" borderId="0">
      <protection locked="0"/>
    </xf>
    <xf numFmtId="240" fontId="20" fillId="0" borderId="0">
      <protection locked="0"/>
    </xf>
    <xf numFmtId="0" fontId="2" fillId="0" borderId="0" applyFont="0" applyFill="0" applyBorder="0" applyAlignment="0" applyProtection="0"/>
    <xf numFmtId="0" fontId="89" fillId="0" borderId="0" applyFont="0" applyFill="0" applyBorder="0" applyAlignment="0" applyProtection="0"/>
    <xf numFmtId="38" fontId="40" fillId="0" borderId="0" applyFont="0" applyFill="0" applyBorder="0" applyAlignment="0" applyProtection="0"/>
    <xf numFmtId="40" fontId="40" fillId="0" borderId="0" applyFont="0" applyFill="0" applyBorder="0" applyAlignment="0" applyProtection="0"/>
    <xf numFmtId="0" fontId="2" fillId="27" borderId="45" applyBorder="0"/>
    <xf numFmtId="0" fontId="2" fillId="27" borderId="46" applyBorder="0">
      <alignment horizontal="center"/>
    </xf>
    <xf numFmtId="241" fontId="20" fillId="0" borderId="0"/>
    <xf numFmtId="242" fontId="20" fillId="0" borderId="0"/>
    <xf numFmtId="243" fontId="42" fillId="0" borderId="0"/>
    <xf numFmtId="244" fontId="20" fillId="0" borderId="0"/>
    <xf numFmtId="0" fontId="38" fillId="0" borderId="0" applyFont="0" applyFill="0" applyBorder="0" applyAlignment="0" applyProtection="0"/>
    <xf numFmtId="0" fontId="38" fillId="0" borderId="0" applyFont="0" applyFill="0" applyBorder="0" applyAlignment="0" applyProtection="0"/>
    <xf numFmtId="0" fontId="77" fillId="0" borderId="0" applyFill="0" applyBorder="0">
      <alignment horizontal="centerContinuous"/>
    </xf>
    <xf numFmtId="210" fontId="20" fillId="0" borderId="0">
      <protection locked="0"/>
    </xf>
    <xf numFmtId="210" fontId="20" fillId="0" borderId="0">
      <protection locked="0"/>
    </xf>
    <xf numFmtId="201" fontId="46" fillId="0" borderId="0">
      <protection locked="0"/>
    </xf>
    <xf numFmtId="202" fontId="46" fillId="0" borderId="0">
      <protection locked="0"/>
    </xf>
    <xf numFmtId="199" fontId="2" fillId="0" borderId="0" applyFont="0" applyFill="0" applyBorder="0" applyAlignment="0" applyProtection="0"/>
    <xf numFmtId="0" fontId="96" fillId="0" borderId="0" applyNumberFormat="0"/>
    <xf numFmtId="245" fontId="24" fillId="0" borderId="0" applyFont="0" applyFill="0" applyBorder="0" applyProtection="0"/>
    <xf numFmtId="245" fontId="42" fillId="0" borderId="0" applyFont="0" applyFill="0" applyBorder="0" applyAlignment="0" applyProtection="0"/>
    <xf numFmtId="245" fontId="42" fillId="0" borderId="0" applyFont="0" applyFill="0" applyBorder="0" applyAlignment="0" applyProtection="0"/>
    <xf numFmtId="245" fontId="97" fillId="0" borderId="0" applyFont="0" applyFill="0" applyBorder="0" applyAlignment="0" applyProtection="0"/>
    <xf numFmtId="0" fontId="98" fillId="0" borderId="0" applyNumberFormat="0" applyFill="0" applyBorder="0" applyProtection="0"/>
    <xf numFmtId="0" fontId="46" fillId="0" borderId="0">
      <protection locked="0"/>
    </xf>
    <xf numFmtId="0" fontId="99" fillId="0" borderId="0">
      <protection locked="0"/>
    </xf>
    <xf numFmtId="0" fontId="46" fillId="0" borderId="0">
      <protection locked="0"/>
    </xf>
    <xf numFmtId="0" fontId="99" fillId="0" borderId="0">
      <protection locked="0"/>
    </xf>
    <xf numFmtId="0" fontId="46" fillId="0" borderId="0">
      <protection locked="0"/>
    </xf>
    <xf numFmtId="0" fontId="100" fillId="0" borderId="0">
      <protection locked="0"/>
    </xf>
    <xf numFmtId="0" fontId="46" fillId="0" borderId="0">
      <protection locked="0"/>
    </xf>
    <xf numFmtId="0" fontId="99" fillId="0" borderId="0">
      <protection locked="0"/>
    </xf>
    <xf numFmtId="0" fontId="46" fillId="0" borderId="0">
      <protection locked="0"/>
    </xf>
    <xf numFmtId="0" fontId="99" fillId="0" borderId="0">
      <protection locked="0"/>
    </xf>
    <xf numFmtId="0" fontId="46" fillId="0" borderId="0">
      <protection locked="0"/>
    </xf>
    <xf numFmtId="0" fontId="99" fillId="0" borderId="0">
      <protection locked="0"/>
    </xf>
    <xf numFmtId="0" fontId="46" fillId="0" borderId="0">
      <protection locked="0"/>
    </xf>
    <xf numFmtId="0" fontId="100" fillId="0" borderId="0">
      <protection locked="0"/>
    </xf>
    <xf numFmtId="0" fontId="95" fillId="23" borderId="0"/>
    <xf numFmtId="223" fontId="20" fillId="0" borderId="0">
      <protection locked="0"/>
    </xf>
    <xf numFmtId="238" fontId="20" fillId="0" borderId="0">
      <protection locked="0"/>
    </xf>
    <xf numFmtId="2" fontId="2" fillId="0" borderId="0" applyFont="0" applyFill="0" applyBorder="0" applyAlignment="0" applyProtection="0"/>
    <xf numFmtId="2" fontId="89" fillId="0" borderId="0" applyFont="0" applyFill="0" applyBorder="0" applyAlignment="0" applyProtection="0"/>
    <xf numFmtId="0" fontId="101" fillId="0" borderId="0" applyNumberFormat="0" applyFill="0" applyBorder="0" applyAlignment="0" applyProtection="0">
      <alignment vertical="top"/>
      <protection locked="0"/>
    </xf>
    <xf numFmtId="0" fontId="37" fillId="0" borderId="0"/>
    <xf numFmtId="0" fontId="102" fillId="7" borderId="0" applyNumberFormat="0" applyBorder="0" applyProtection="0"/>
    <xf numFmtId="0" fontId="95" fillId="3" borderId="0" applyNumberFormat="0" applyBorder="0" applyAlignment="0" applyProtection="0"/>
    <xf numFmtId="0" fontId="95" fillId="23" borderId="0" applyNumberFormat="0" applyBorder="0" applyAlignment="0" applyProtection="0"/>
    <xf numFmtId="38" fontId="95" fillId="28" borderId="0" applyNumberFormat="0" applyBorder="0" applyAlignment="0" applyProtection="0"/>
    <xf numFmtId="3" fontId="39" fillId="0" borderId="47">
      <alignment horizontal="right" vertical="center"/>
    </xf>
    <xf numFmtId="4" fontId="39" fillId="0" borderId="47">
      <alignment horizontal="right" vertical="center"/>
    </xf>
    <xf numFmtId="0" fontId="103" fillId="0" borderId="0"/>
    <xf numFmtId="0" fontId="104" fillId="0" borderId="0"/>
    <xf numFmtId="0" fontId="105" fillId="0" borderId="0"/>
    <xf numFmtId="0" fontId="106" fillId="0" borderId="0">
      <alignment horizontal="left"/>
    </xf>
    <xf numFmtId="0" fontId="107" fillId="0" borderId="48" applyNumberFormat="0" applyProtection="0"/>
    <xf numFmtId="0" fontId="107" fillId="0" borderId="24">
      <alignment horizontal="left" vertical="center"/>
    </xf>
    <xf numFmtId="0" fontId="108" fillId="26" borderId="26" applyBorder="0" applyAlignment="0"/>
    <xf numFmtId="0" fontId="59" fillId="0" borderId="0">
      <protection locked="0"/>
    </xf>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59" fillId="0" borderId="0">
      <protection locked="0"/>
    </xf>
    <xf numFmtId="0" fontId="107" fillId="0" borderId="0" applyNumberFormat="0" applyFill="0" applyBorder="0" applyAlignment="0" applyProtection="0"/>
    <xf numFmtId="0" fontId="107" fillId="0" borderId="0" applyNumberFormat="0" applyFill="0" applyBorder="0" applyAlignment="0" applyProtection="0"/>
    <xf numFmtId="0" fontId="111" fillId="0" borderId="0" applyNumberFormat="0" applyFill="0" applyBorder="0" applyAlignment="0" applyProtection="0"/>
    <xf numFmtId="0" fontId="112" fillId="0" borderId="49" applyNumberFormat="0" applyFill="0" applyProtection="0"/>
    <xf numFmtId="0" fontId="112" fillId="0" borderId="0" applyNumberFormat="0" applyFill="0" applyBorder="0" applyProtection="0"/>
    <xf numFmtId="223" fontId="20" fillId="0" borderId="0">
      <protection locked="0"/>
    </xf>
    <xf numFmtId="224" fontId="20" fillId="0" borderId="0">
      <protection locked="0"/>
    </xf>
    <xf numFmtId="223" fontId="20" fillId="0" borderId="0">
      <protection locked="0"/>
    </xf>
    <xf numFmtId="224" fontId="20" fillId="0" borderId="0">
      <protection locked="0"/>
    </xf>
    <xf numFmtId="0" fontId="2" fillId="3" borderId="50" applyNumberFormat="0" applyBorder="0" applyProtection="0"/>
    <xf numFmtId="0" fontId="113" fillId="0" borderId="0"/>
    <xf numFmtId="0" fontId="69" fillId="0" borderId="0">
      <alignment horizontal="left"/>
    </xf>
    <xf numFmtId="205" fontId="37" fillId="0" borderId="0" applyFont="0" applyFill="0" applyBorder="0" applyAlignment="0" applyProtection="0"/>
    <xf numFmtId="0" fontId="114" fillId="0" borderId="0" applyNumberFormat="0" applyFill="0" applyBorder="0" applyAlignment="0" applyProtection="0"/>
    <xf numFmtId="0" fontId="115" fillId="0" borderId="0" applyNumberFormat="0" applyFill="0" applyBorder="0" applyAlignment="0" applyProtection="0">
      <alignment vertical="top"/>
      <protection locked="0"/>
    </xf>
    <xf numFmtId="204" fontId="51" fillId="0" borderId="0" applyFont="0" applyFill="0" applyBorder="0" applyAlignment="0" applyProtection="0"/>
    <xf numFmtId="0" fontId="116" fillId="10" borderId="40" applyNumberFormat="0" applyProtection="0"/>
    <xf numFmtId="0" fontId="95" fillId="3" borderId="10" applyNumberFormat="0" applyBorder="0" applyAlignment="0" applyProtection="0"/>
    <xf numFmtId="0" fontId="95" fillId="27" borderId="10" applyNumberFormat="0" applyBorder="0" applyAlignment="0" applyProtection="0"/>
    <xf numFmtId="10" fontId="95" fillId="28" borderId="10" applyNumberFormat="0" applyBorder="0" applyAlignment="0" applyProtection="0"/>
    <xf numFmtId="0" fontId="2" fillId="9" borderId="51" applyBorder="0">
      <alignment horizontal="center"/>
      <protection locked="0"/>
    </xf>
    <xf numFmtId="12" fontId="2" fillId="9" borderId="51" applyBorder="0">
      <alignment horizontal="center"/>
      <protection locked="0"/>
    </xf>
    <xf numFmtId="0" fontId="104" fillId="9" borderId="52">
      <alignment horizontal="center" vertical="center"/>
      <protection locked="0"/>
    </xf>
    <xf numFmtId="0" fontId="116" fillId="10" borderId="40" applyNumberFormat="0" applyProtection="0"/>
    <xf numFmtId="0" fontId="95" fillId="27" borderId="0" applyBorder="0">
      <protection locked="0"/>
    </xf>
    <xf numFmtId="15" fontId="95" fillId="27" borderId="0" applyBorder="0">
      <protection locked="0"/>
    </xf>
    <xf numFmtId="49" fontId="95" fillId="27" borderId="0" applyBorder="0">
      <protection locked="0"/>
    </xf>
    <xf numFmtId="0" fontId="95" fillId="27" borderId="17" applyNumberFormat="0" applyBorder="0"/>
    <xf numFmtId="0" fontId="77" fillId="27" borderId="51" applyBorder="0">
      <alignment horizontal="left"/>
    </xf>
    <xf numFmtId="0" fontId="77" fillId="9" borderId="0">
      <alignment horizontal="left"/>
    </xf>
    <xf numFmtId="0" fontId="20" fillId="0" borderId="8">
      <protection locked="0"/>
    </xf>
    <xf numFmtId="0" fontId="117" fillId="0" borderId="53" applyNumberFormat="0" applyFill="0" applyProtection="0"/>
    <xf numFmtId="246" fontId="118" fillId="0" borderId="0">
      <alignment horizontal="left"/>
    </xf>
    <xf numFmtId="38" fontId="40" fillId="0" borderId="0" applyFont="0" applyFill="0" applyBorder="0" applyAlignment="0" applyProtection="0"/>
    <xf numFmtId="40" fontId="40" fillId="0" borderId="0" applyFont="0" applyFill="0" applyBorder="0" applyAlignment="0" applyProtection="0"/>
    <xf numFmtId="0" fontId="119" fillId="0" borderId="8"/>
    <xf numFmtId="247" fontId="40" fillId="0" borderId="0" applyFont="0" applyFill="0" applyBorder="0" applyAlignment="0" applyProtection="0"/>
    <xf numFmtId="248" fontId="40" fillId="0" borderId="0" applyFont="0" applyFill="0" applyBorder="0" applyAlignment="0" applyProtection="0"/>
    <xf numFmtId="199" fontId="64" fillId="0" borderId="0" applyFont="0" applyFill="0" applyBorder="0" applyAlignment="0" applyProtection="0"/>
    <xf numFmtId="0" fontId="120" fillId="29" borderId="0" applyNumberFormat="0" applyBorder="0" applyProtection="0"/>
    <xf numFmtId="37" fontId="121" fillId="0" borderId="0"/>
    <xf numFmtId="0" fontId="41" fillId="0" borderId="54" applyNumberFormat="0" applyFont="0" applyBorder="0" applyProtection="0">
      <alignment horizontal="center" vertical="center"/>
    </xf>
    <xf numFmtId="0" fontId="58" fillId="0" borderId="0" applyNumberFormat="0" applyFill="0" applyBorder="0" applyAlignment="0" applyProtection="0"/>
    <xf numFmtId="249" fontId="20" fillId="0" borderId="0"/>
    <xf numFmtId="0" fontId="52" fillId="0" borderId="0"/>
    <xf numFmtId="250" fontId="37" fillId="0" borderId="0"/>
    <xf numFmtId="251" fontId="20"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122" fillId="0" borderId="0"/>
    <xf numFmtId="0" fontId="37" fillId="0" borderId="0"/>
    <xf numFmtId="0" fontId="2" fillId="0" borderId="0"/>
    <xf numFmtId="0" fontId="2" fillId="0" borderId="0"/>
    <xf numFmtId="0" fontId="65" fillId="27" borderId="55" applyNumberFormat="0" applyFont="0" applyProtection="0"/>
    <xf numFmtId="0" fontId="51" fillId="0" borderId="0"/>
    <xf numFmtId="0" fontId="2" fillId="0" borderId="0" applyFont="0" applyFill="0" applyBorder="0" applyAlignment="0" applyProtection="0"/>
    <xf numFmtId="0" fontId="2" fillId="0" borderId="0" applyFont="0" applyFill="0" applyBorder="0" applyAlignment="0" applyProtection="0"/>
    <xf numFmtId="0" fontId="2" fillId="0" borderId="0"/>
    <xf numFmtId="0" fontId="123" fillId="23" borderId="56" applyNumberFormat="0" applyProtection="0"/>
    <xf numFmtId="0" fontId="104" fillId="27" borderId="52">
      <alignment horizontal="center"/>
    </xf>
    <xf numFmtId="0" fontId="2" fillId="23" borderId="51" applyBorder="0">
      <alignment horizontal="center"/>
      <protection locked="0"/>
    </xf>
    <xf numFmtId="223" fontId="20" fillId="0" borderId="0">
      <protection locked="0"/>
    </xf>
    <xf numFmtId="10" fontId="2" fillId="0" borderId="0" applyFont="0" applyFill="0" applyBorder="0" applyAlignment="0" applyProtection="0"/>
    <xf numFmtId="252" fontId="20" fillId="0" borderId="0">
      <protection locked="0"/>
    </xf>
    <xf numFmtId="229" fontId="6" fillId="0" borderId="0">
      <protection locked="0"/>
    </xf>
    <xf numFmtId="0" fontId="124" fillId="0" borderId="0">
      <protection locked="0"/>
    </xf>
    <xf numFmtId="0" fontId="125" fillId="30" borderId="0" applyNumberFormat="0">
      <alignment vertical="center"/>
    </xf>
    <xf numFmtId="0" fontId="118" fillId="23" borderId="0"/>
    <xf numFmtId="253" fontId="126" fillId="0" borderId="57">
      <alignment vertical="center"/>
    </xf>
    <xf numFmtId="0" fontId="51" fillId="0" borderId="0"/>
    <xf numFmtId="0" fontId="127" fillId="23" borderId="0"/>
    <xf numFmtId="0" fontId="2" fillId="0" borderId="0"/>
    <xf numFmtId="0" fontId="128" fillId="0" borderId="0" applyNumberFormat="0" applyFill="0" applyBorder="0" applyProtection="0"/>
    <xf numFmtId="38" fontId="40" fillId="0" borderId="0" applyFont="0" applyFill="0" applyBorder="0" applyAlignment="0" applyProtection="0"/>
    <xf numFmtId="49" fontId="129" fillId="23" borderId="0" applyBorder="0">
      <alignment horizontal="centerContinuous"/>
    </xf>
    <xf numFmtId="199" fontId="2" fillId="0" borderId="0" applyFont="0" applyFill="0" applyBorder="0" applyAlignment="0" applyProtection="0"/>
    <xf numFmtId="254" fontId="20" fillId="0" borderId="0"/>
    <xf numFmtId="0" fontId="119" fillId="0" borderId="0"/>
    <xf numFmtId="0" fontId="130" fillId="23" borderId="0">
      <alignment horizontal="centerContinuous" vertical="center"/>
      <protection hidden="1"/>
    </xf>
    <xf numFmtId="40" fontId="131" fillId="0" borderId="0" applyBorder="0">
      <alignment horizontal="right"/>
    </xf>
    <xf numFmtId="0" fontId="2" fillId="23" borderId="51" applyBorder="0">
      <alignment horizontal="center"/>
    </xf>
    <xf numFmtId="0" fontId="2" fillId="23" borderId="51" applyBorder="0">
      <alignment horizontal="center"/>
    </xf>
    <xf numFmtId="255" fontId="20" fillId="0" borderId="0" applyFont="0" applyFill="0" applyBorder="0" applyAlignment="0" applyProtection="0"/>
    <xf numFmtId="256" fontId="132" fillId="0" borderId="0">
      <alignment horizontal="center"/>
    </xf>
    <xf numFmtId="0" fontId="133" fillId="0" borderId="0" applyNumberFormat="0" applyFill="0" applyBorder="0" applyProtection="0"/>
    <xf numFmtId="0" fontId="134" fillId="0" borderId="0" applyFill="0" applyBorder="0" applyProtection="0">
      <alignment horizontal="centerContinuous" vertical="center"/>
    </xf>
    <xf numFmtId="0" fontId="7" fillId="3" borderId="0" applyFill="0" applyBorder="0" applyProtection="0">
      <alignment horizontal="center" vertical="center"/>
    </xf>
    <xf numFmtId="49" fontId="135" fillId="0" borderId="0" applyFill="0" applyBorder="0" applyProtection="0">
      <alignment horizontal="centerContinuous" vertical="center"/>
    </xf>
    <xf numFmtId="0" fontId="77" fillId="0" borderId="0" applyFill="0" applyBorder="0">
      <alignment horizontal="centerContinuous"/>
    </xf>
    <xf numFmtId="223" fontId="20" fillId="0" borderId="58">
      <protection locked="0"/>
    </xf>
    <xf numFmtId="224" fontId="20" fillId="0" borderId="58">
      <protection locked="0"/>
    </xf>
    <xf numFmtId="0" fontId="2" fillId="0" borderId="35" applyNumberFormat="0" applyFont="0" applyFill="0" applyAlignment="0" applyProtection="0"/>
    <xf numFmtId="229" fontId="6" fillId="0" borderId="58">
      <protection locked="0"/>
    </xf>
    <xf numFmtId="0" fontId="78" fillId="23" borderId="0"/>
    <xf numFmtId="49" fontId="136" fillId="23" borderId="0" applyBorder="0">
      <alignment horizontal="right"/>
    </xf>
    <xf numFmtId="0" fontId="137" fillId="0" borderId="38">
      <alignment horizontal="left"/>
    </xf>
    <xf numFmtId="257" fontId="20" fillId="0" borderId="0" applyFont="0" applyFill="0" applyBorder="0" applyAlignment="0" applyProtection="0"/>
    <xf numFmtId="258" fontId="20" fillId="0" borderId="0" applyFont="0" applyFill="0" applyBorder="0" applyAlignment="0" applyProtection="0"/>
    <xf numFmtId="0" fontId="138" fillId="0" borderId="0" applyNumberFormat="0" applyFill="0" applyBorder="0" applyProtection="0"/>
    <xf numFmtId="0" fontId="38" fillId="0" borderId="0" applyFont="0" applyFill="0" applyBorder="0" applyAlignment="0" applyProtection="0"/>
    <xf numFmtId="0" fontId="38" fillId="0" borderId="0" applyFont="0" applyFill="0" applyBorder="0" applyAlignment="0" applyProtection="0"/>
    <xf numFmtId="0" fontId="139" fillId="0" borderId="0">
      <protection locked="0"/>
    </xf>
    <xf numFmtId="196" fontId="37" fillId="0" borderId="0" applyFont="0" applyFill="0" applyBorder="0" applyAlignment="0" applyProtection="0"/>
    <xf numFmtId="0" fontId="64" fillId="0" borderId="0" applyNumberFormat="0" applyFill="0" applyBorder="0" applyAlignment="0" applyProtection="0"/>
    <xf numFmtId="259" fontId="140" fillId="0" borderId="57">
      <alignment vertical="center"/>
    </xf>
    <xf numFmtId="260" fontId="141" fillId="0" borderId="0" applyFont="0" applyFill="0" applyBorder="0" applyProtection="0"/>
    <xf numFmtId="261" fontId="37" fillId="0" borderId="0"/>
    <xf numFmtId="3" fontId="142" fillId="0" borderId="23" applyFill="0" applyBorder="0" applyAlignment="0" applyProtection="0">
      <alignment horizontal="centerContinuous" vertical="center"/>
    </xf>
    <xf numFmtId="262" fontId="143" fillId="0" borderId="57">
      <alignment vertical="center"/>
    </xf>
    <xf numFmtId="262" fontId="143" fillId="0" borderId="57">
      <alignment vertical="center"/>
    </xf>
    <xf numFmtId="263" fontId="37" fillId="0" borderId="0">
      <protection locked="0"/>
    </xf>
    <xf numFmtId="264" fontId="20" fillId="0" borderId="0">
      <protection locked="0"/>
    </xf>
    <xf numFmtId="0" fontId="59" fillId="0" borderId="0">
      <protection locked="0"/>
    </xf>
    <xf numFmtId="0" fontId="59" fillId="0" borderId="0">
      <protection locked="0"/>
    </xf>
    <xf numFmtId="265" fontId="37" fillId="0" borderId="0"/>
    <xf numFmtId="265" fontId="37" fillId="0" borderId="0"/>
    <xf numFmtId="265" fontId="37" fillId="0" borderId="0"/>
    <xf numFmtId="265" fontId="37" fillId="0" borderId="0"/>
    <xf numFmtId="265" fontId="37" fillId="0" borderId="0"/>
    <xf numFmtId="265" fontId="37" fillId="0" borderId="0"/>
    <xf numFmtId="265" fontId="37" fillId="0" borderId="0"/>
    <xf numFmtId="265" fontId="37" fillId="0" borderId="0"/>
    <xf numFmtId="265" fontId="37" fillId="0" borderId="0"/>
    <xf numFmtId="265" fontId="37" fillId="0" borderId="0"/>
    <xf numFmtId="265" fontId="37" fillId="0" borderId="0"/>
    <xf numFmtId="266" fontId="2" fillId="0" borderId="10">
      <alignment horizontal="right" vertical="center" shrinkToFit="1"/>
    </xf>
    <xf numFmtId="267" fontId="37" fillId="0" borderId="0"/>
    <xf numFmtId="0" fontId="144" fillId="0" borderId="0" applyNumberFormat="0" applyFont="0"/>
    <xf numFmtId="0" fontId="20" fillId="0" borderId="0">
      <protection locked="0"/>
    </xf>
    <xf numFmtId="0" fontId="46" fillId="0" borderId="0">
      <protection locked="0"/>
    </xf>
    <xf numFmtId="49" fontId="20" fillId="0" borderId="0" applyFont="0" applyFill="0" applyBorder="0" applyAlignment="0" applyProtection="0"/>
    <xf numFmtId="3" fontId="40" fillId="0" borderId="59">
      <alignment horizontal="center"/>
    </xf>
    <xf numFmtId="1" fontId="24" fillId="0" borderId="10" applyFill="0" applyBorder="0">
      <alignment horizontal="center"/>
    </xf>
    <xf numFmtId="220" fontId="145" fillId="0" borderId="26" applyFont="0" applyFill="0" applyBorder="0" applyProtection="0"/>
    <xf numFmtId="0" fontId="46" fillId="0" borderId="0">
      <protection locked="0"/>
    </xf>
    <xf numFmtId="0" fontId="146" fillId="0" borderId="0" applyFont="0"/>
    <xf numFmtId="0" fontId="147" fillId="0" borderId="0" applyNumberFormat="0" applyFill="0" applyBorder="0">
      <protection locked="0"/>
    </xf>
    <xf numFmtId="0" fontId="148" fillId="0" borderId="0" applyNumberFormat="0" applyFill="0" applyBorder="0">
      <protection locked="0"/>
    </xf>
    <xf numFmtId="0" fontId="149" fillId="0" borderId="0" applyNumberFormat="0" applyFill="0" applyBorder="0" applyAlignment="0" applyProtection="0">
      <alignment vertical="top"/>
      <protection locked="0"/>
    </xf>
    <xf numFmtId="40" fontId="55" fillId="0" borderId="0" applyFont="0" applyFill="0" applyBorder="0" applyAlignment="0" applyProtection="0"/>
    <xf numFmtId="38" fontId="55"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8" fontId="150" fillId="0" borderId="60">
      <alignment horizontal="center" vertical="center"/>
    </xf>
    <xf numFmtId="0" fontId="55" fillId="0" borderId="0" applyFont="0" applyFill="0" applyBorder="0" applyAlignment="0" applyProtection="0"/>
    <xf numFmtId="0" fontId="55"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41" fontId="42" fillId="0" borderId="10" applyNumberFormat="0" applyFont="0" applyFill="0" applyBorder="0" applyProtection="0">
      <alignment horizontal="distributed"/>
    </xf>
    <xf numFmtId="219" fontId="37" fillId="0" borderId="0">
      <protection locked="0"/>
    </xf>
    <xf numFmtId="210" fontId="20" fillId="0" borderId="0">
      <protection locked="0"/>
    </xf>
    <xf numFmtId="269" fontId="151" fillId="0" borderId="0">
      <protection locked="0"/>
    </xf>
    <xf numFmtId="270" fontId="20" fillId="0" borderId="0">
      <alignment vertical="center"/>
    </xf>
    <xf numFmtId="271" fontId="42" fillId="0" borderId="0" applyFont="0" applyFill="0" applyBorder="0" applyProtection="0">
      <alignment horizontal="center" vertical="center"/>
    </xf>
    <xf numFmtId="272" fontId="42" fillId="0" borderId="0" applyFont="0" applyFill="0" applyBorder="0" applyProtection="0">
      <alignment horizontal="center" vertical="center"/>
    </xf>
    <xf numFmtId="9" fontId="24" fillId="3" borderId="0" applyFill="0" applyBorder="0" applyProtection="0">
      <alignment horizontal="right"/>
    </xf>
    <xf numFmtId="10" fontId="24" fillId="0" borderId="0" applyFill="0" applyBorder="0" applyProtection="0">
      <alignment horizontal="right"/>
    </xf>
    <xf numFmtId="9" fontId="20" fillId="0" borderId="0" applyFont="0" applyFill="0" applyBorder="0" applyAlignment="0" applyProtection="0"/>
    <xf numFmtId="9" fontId="20" fillId="0" borderId="0" applyFont="0" applyFill="0" applyBorder="0" applyAlignment="0" applyProtection="0">
      <alignment vertical="center"/>
    </xf>
    <xf numFmtId="9" fontId="20" fillId="0" borderId="0" applyFont="0" applyFill="0" applyBorder="0" applyAlignment="0" applyProtection="0"/>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146" fillId="0" borderId="0" applyFont="0" applyFill="0" applyBorder="0" applyAlignment="0" applyProtection="0">
      <alignment vertical="center"/>
    </xf>
    <xf numFmtId="9" fontId="35" fillId="0" borderId="0"/>
    <xf numFmtId="273" fontId="42" fillId="0" borderId="0" applyFont="0" applyFill="0" applyBorder="0" applyAlignment="0" applyProtection="0"/>
    <xf numFmtId="274" fontId="42"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124" fillId="0" borderId="0" applyFont="0" applyFill="0" applyBorder="0" applyProtection="0">
      <alignment horizontal="center" vertical="center"/>
    </xf>
    <xf numFmtId="0" fontId="124" fillId="0" borderId="0" applyFont="0" applyFill="0" applyBorder="0" applyProtection="0">
      <alignment horizontal="center" vertical="center"/>
    </xf>
    <xf numFmtId="0" fontId="20" fillId="0" borderId="0"/>
    <xf numFmtId="0" fontId="20" fillId="0" borderId="3">
      <alignment horizontal="center" vertical="center"/>
    </xf>
    <xf numFmtId="0" fontId="37" fillId="0" borderId="0"/>
    <xf numFmtId="0" fontId="152" fillId="0" borderId="0"/>
    <xf numFmtId="0" fontId="97" fillId="30" borderId="61">
      <alignment horizontal="distributed" vertical="center"/>
    </xf>
    <xf numFmtId="0" fontId="97" fillId="0" borderId="0" applyNumberFormat="0" applyFont="0" applyFill="0" applyBorder="0" applyProtection="0">
      <alignment horizontal="centerContinuous" vertical="center"/>
    </xf>
    <xf numFmtId="0" fontId="153" fillId="0" borderId="0" applyNumberFormat="0" applyFont="0" applyFill="0" applyBorder="0" applyProtection="0">
      <alignment horizontal="centerContinuous" vertical="center"/>
    </xf>
    <xf numFmtId="0" fontId="153" fillId="0" borderId="0" applyNumberFormat="0" applyFont="0" applyFill="0" applyBorder="0" applyProtection="0">
      <alignment horizontal="centerContinuous" vertical="center"/>
    </xf>
    <xf numFmtId="273" fontId="42" fillId="0" borderId="0" applyNumberFormat="0" applyFont="0" applyFill="0" applyBorder="0" applyProtection="0">
      <alignment horizontal="centerContinuous"/>
    </xf>
    <xf numFmtId="0" fontId="153" fillId="0" borderId="0" applyNumberFormat="0" applyFont="0" applyFill="0" applyBorder="0" applyProtection="0">
      <alignment horizontal="centerContinuous" vertical="center"/>
    </xf>
    <xf numFmtId="275" fontId="37" fillId="0" borderId="26" applyNumberFormat="0" applyBorder="0" applyAlignment="0"/>
    <xf numFmtId="220" fontId="141" fillId="0" borderId="57">
      <alignment vertical="center"/>
    </xf>
    <xf numFmtId="3" fontId="42" fillId="0" borderId="10"/>
    <xf numFmtId="0" fontId="42" fillId="0" borderId="10"/>
    <xf numFmtId="3" fontId="42" fillId="0" borderId="25"/>
    <xf numFmtId="3" fontId="42" fillId="0" borderId="62"/>
    <xf numFmtId="0" fontId="154" fillId="0" borderId="10"/>
    <xf numFmtId="0" fontId="155" fillId="0" borderId="0">
      <alignment horizontal="center"/>
    </xf>
    <xf numFmtId="0" fontId="64" fillId="0" borderId="63">
      <alignment horizontal="center"/>
    </xf>
    <xf numFmtId="221" fontId="156" fillId="0" borderId="64">
      <alignment vertical="center"/>
    </xf>
    <xf numFmtId="276" fontId="157" fillId="0" borderId="65">
      <alignment vertical="center"/>
    </xf>
    <xf numFmtId="0" fontId="158" fillId="0" borderId="0">
      <alignment vertical="center"/>
    </xf>
    <xf numFmtId="277" fontId="68" fillId="0" borderId="10">
      <alignment vertical="center"/>
    </xf>
    <xf numFmtId="278" fontId="39" fillId="0" borderId="0" applyFont="0" applyFill="0" applyBorder="0" applyAlignment="0" applyProtection="0"/>
    <xf numFmtId="1" fontId="153" fillId="0" borderId="0" applyFont="0" applyFill="0" applyBorder="0" applyProtection="0">
      <alignment horizontal="centerContinuous" vertical="center"/>
    </xf>
    <xf numFmtId="279" fontId="159" fillId="0" borderId="0">
      <alignment vertical="center"/>
    </xf>
    <xf numFmtId="279" fontId="160" fillId="0" borderId="0">
      <alignment vertical="center"/>
    </xf>
    <xf numFmtId="0" fontId="153" fillId="0" borderId="0" applyFont="0" applyFill="0" applyBorder="0" applyProtection="0">
      <alignment horizontal="centerContinuous" vertical="center"/>
    </xf>
    <xf numFmtId="218" fontId="153" fillId="0" borderId="0" applyFont="0" applyFill="0" applyBorder="0" applyProtection="0">
      <alignment horizontal="centerContinuous" vertical="center"/>
    </xf>
    <xf numFmtId="41" fontId="67" fillId="0" borderId="0" applyFont="0" applyFill="0" applyBorder="0" applyAlignment="0" applyProtection="0"/>
    <xf numFmtId="195" fontId="35" fillId="0" borderId="0"/>
    <xf numFmtId="41" fontId="20" fillId="0" borderId="0" applyFont="0" applyFill="0" applyBorder="0" applyAlignment="0" applyProtection="0"/>
    <xf numFmtId="195" fontId="35" fillId="0" borderId="0"/>
    <xf numFmtId="195" fontId="161" fillId="0" borderId="0"/>
    <xf numFmtId="41" fontId="20" fillId="0" borderId="0" applyFont="0" applyFill="0" applyBorder="0" applyAlignment="0" applyProtection="0"/>
    <xf numFmtId="41" fontId="20" fillId="0" borderId="0" applyFont="0" applyFill="0" applyBorder="0" applyAlignment="0" applyProtection="0">
      <alignment vertical="center"/>
    </xf>
    <xf numFmtId="41" fontId="20" fillId="0" borderId="0" applyFont="0" applyFill="0" applyBorder="0" applyAlignment="0" applyProtection="0">
      <alignment vertical="center"/>
    </xf>
    <xf numFmtId="41" fontId="20" fillId="0" borderId="0" applyFont="0" applyFill="0" applyBorder="0" applyProtection="0"/>
    <xf numFmtId="280" fontId="20" fillId="0" borderId="0" applyFont="0" applyFill="0" applyBorder="0" applyAlignment="0" applyProtection="0"/>
    <xf numFmtId="41" fontId="20" fillId="0" borderId="0" applyFont="0" applyFill="0" applyBorder="0" applyAlignment="0" applyProtection="0"/>
    <xf numFmtId="41" fontId="146" fillId="0" borderId="0" applyFont="0" applyFill="0" applyBorder="0" applyAlignment="0" applyProtection="0">
      <alignment vertical="center"/>
    </xf>
    <xf numFmtId="41" fontId="162" fillId="0" borderId="0" applyFont="0" applyFill="0" applyBorder="0" applyAlignment="0" applyProtection="0">
      <alignment vertical="center"/>
    </xf>
    <xf numFmtId="41" fontId="35" fillId="0" borderId="0" applyFont="0" applyFill="0" applyBorder="0" applyAlignment="0" applyProtection="0">
      <alignment vertical="center"/>
    </xf>
    <xf numFmtId="41" fontId="163" fillId="0" borderId="0" applyFont="0" applyFill="0" applyBorder="0" applyAlignment="0" applyProtection="0">
      <alignment vertical="center"/>
    </xf>
    <xf numFmtId="41" fontId="20" fillId="0" borderId="0" applyFont="0" applyFill="0" applyBorder="0" applyAlignment="0" applyProtection="0">
      <alignment vertical="center"/>
    </xf>
    <xf numFmtId="41" fontId="164" fillId="0" borderId="0" applyFont="0" applyFill="0" applyBorder="0" applyAlignment="0" applyProtection="0">
      <alignment vertical="center"/>
    </xf>
    <xf numFmtId="41" fontId="20" fillId="0" borderId="0" applyFont="0" applyFill="0" applyBorder="0" applyAlignment="0" applyProtection="0">
      <alignment vertical="center"/>
    </xf>
    <xf numFmtId="0" fontId="6" fillId="0" borderId="0" applyFont="0" applyFill="0" applyBorder="0" applyAlignment="0" applyProtection="0"/>
    <xf numFmtId="0" fontId="2" fillId="0" borderId="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44" fillId="0" borderId="36"/>
    <xf numFmtId="0" fontId="165" fillId="0" borderId="57">
      <alignment vertical="center"/>
    </xf>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38" fontId="40" fillId="0" borderId="0" applyFill="0" applyBorder="0" applyAlignment="0" applyProtection="0"/>
    <xf numFmtId="0" fontId="147" fillId="0" borderId="0" applyNumberFormat="0" applyFill="0" applyBorder="0">
      <protection locked="0"/>
    </xf>
    <xf numFmtId="0" fontId="166" fillId="0" borderId="0" applyNumberFormat="0" applyFill="0" applyBorder="0" applyAlignment="0" applyProtection="0">
      <alignment vertical="top"/>
      <protection locked="0"/>
    </xf>
    <xf numFmtId="0" fontId="39" fillId="0" borderId="0"/>
    <xf numFmtId="0" fontId="167" fillId="0" borderId="0" applyFill="0" applyBorder="0">
      <alignment horizontal="centerContinuous"/>
    </xf>
    <xf numFmtId="0" fontId="167" fillId="0" borderId="0" applyFill="0" applyBorder="0">
      <alignment horizontal="centerContinuous"/>
    </xf>
    <xf numFmtId="281" fontId="168" fillId="0" borderId="0" applyFont="0" applyFill="0" applyBorder="0" applyAlignment="0" applyProtection="0"/>
    <xf numFmtId="282" fontId="37" fillId="0" borderId="0" applyFont="0" applyFill="0" applyBorder="0" applyAlignment="0" applyProtection="0"/>
    <xf numFmtId="218" fontId="37" fillId="0" borderId="0" applyFont="0" applyFill="0" applyBorder="0" applyAlignment="0" applyProtection="0"/>
    <xf numFmtId="0" fontId="169" fillId="0" borderId="0">
      <alignment vertical="center"/>
    </xf>
    <xf numFmtId="0" fontId="170" fillId="0" borderId="0">
      <alignment horizontal="center" vertical="center"/>
    </xf>
    <xf numFmtId="3" fontId="171" fillId="0" borderId="0" applyFont="0" applyBorder="0">
      <alignment horizontal="center" vertical="center"/>
    </xf>
    <xf numFmtId="283" fontId="172" fillId="0" borderId="66">
      <alignment vertical="center"/>
    </xf>
    <xf numFmtId="2" fontId="167" fillId="0" borderId="0" applyFill="0" applyBorder="0" applyProtection="0">
      <alignment horizontal="centerContinuous"/>
    </xf>
    <xf numFmtId="283" fontId="32" fillId="0" borderId="57">
      <alignment vertical="center"/>
    </xf>
    <xf numFmtId="0" fontId="6" fillId="0" borderId="0" applyNumberFormat="0"/>
    <xf numFmtId="4" fontId="46" fillId="0" borderId="0">
      <protection locked="0"/>
    </xf>
    <xf numFmtId="0" fontId="173" fillId="0" borderId="0"/>
    <xf numFmtId="4" fontId="46" fillId="0" borderId="0">
      <protection locked="0"/>
    </xf>
    <xf numFmtId="284" fontId="37" fillId="0" borderId="0">
      <protection locked="0"/>
    </xf>
    <xf numFmtId="235" fontId="20" fillId="0" borderId="0">
      <protection locked="0"/>
    </xf>
    <xf numFmtId="0" fontId="172" fillId="0" borderId="64">
      <alignment vertical="center"/>
    </xf>
    <xf numFmtId="1" fontId="41" fillId="28" borderId="0" applyNumberFormat="0" applyFont="0" applyFill="0" applyBorder="0" applyAlignment="0">
      <alignment vertical="center"/>
    </xf>
    <xf numFmtId="1" fontId="174" fillId="28" borderId="0" applyNumberFormat="0" applyBorder="0" applyAlignment="0">
      <alignment vertical="center"/>
    </xf>
    <xf numFmtId="0" fontId="77" fillId="0" borderId="0" applyFill="0" applyBorder="0">
      <alignment horizontal="centerContinuous"/>
    </xf>
    <xf numFmtId="0" fontId="37" fillId="0" borderId="10">
      <alignment horizontal="distributed" vertical="center"/>
    </xf>
    <xf numFmtId="0" fontId="37" fillId="0" borderId="1">
      <alignment horizontal="distributed" vertical="top"/>
    </xf>
    <xf numFmtId="0" fontId="37" fillId="0" borderId="26">
      <alignment horizontal="distributed"/>
    </xf>
    <xf numFmtId="199" fontId="175" fillId="0" borderId="0">
      <alignment vertical="center"/>
    </xf>
    <xf numFmtId="283" fontId="176" fillId="0" borderId="57">
      <alignment vertical="center"/>
    </xf>
    <xf numFmtId="283" fontId="177" fillId="0" borderId="57">
      <alignment vertical="center"/>
    </xf>
    <xf numFmtId="283" fontId="177" fillId="0" borderId="57">
      <alignment vertical="center"/>
    </xf>
    <xf numFmtId="283" fontId="177" fillId="0" borderId="57">
      <alignment vertical="center"/>
    </xf>
    <xf numFmtId="0" fontId="178" fillId="0" borderId="0">
      <alignment vertical="center"/>
    </xf>
    <xf numFmtId="283" fontId="179" fillId="0" borderId="57">
      <alignment vertical="center"/>
    </xf>
    <xf numFmtId="0" fontId="167" fillId="0" borderId="0" applyFill="0" applyBorder="0">
      <alignment horizontal="centerContinuous"/>
    </xf>
    <xf numFmtId="0" fontId="167" fillId="0" borderId="0" applyFill="0" applyBorder="0">
      <alignment horizontal="centerContinuous"/>
    </xf>
    <xf numFmtId="283" fontId="180" fillId="0" borderId="57">
      <alignment vertical="center"/>
    </xf>
    <xf numFmtId="283" fontId="20" fillId="0" borderId="57">
      <alignment vertical="center"/>
      <protection locked="0"/>
    </xf>
    <xf numFmtId="220" fontId="181" fillId="0" borderId="0">
      <alignment vertical="center"/>
    </xf>
    <xf numFmtId="0" fontId="182" fillId="0" borderId="0">
      <alignment vertical="center"/>
      <protection locked="0"/>
    </xf>
    <xf numFmtId="0" fontId="183" fillId="0" borderId="57">
      <alignment horizontal="distributed" vertical="center"/>
    </xf>
    <xf numFmtId="0" fontId="37" fillId="0" borderId="0"/>
    <xf numFmtId="1" fontId="184" fillId="28" borderId="0" applyNumberFormat="0" applyFont="0" applyFill="0" applyBorder="0" applyAlignment="0">
      <alignment vertical="center"/>
    </xf>
    <xf numFmtId="285" fontId="141" fillId="0" borderId="0" applyFont="0" applyFill="0" applyBorder="0" applyAlignment="0" applyProtection="0"/>
    <xf numFmtId="210" fontId="20" fillId="0" borderId="0">
      <protection locked="0"/>
    </xf>
    <xf numFmtId="219" fontId="37" fillId="0" borderId="0">
      <protection locked="0"/>
    </xf>
    <xf numFmtId="269" fontId="151"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10" fontId="20" fillId="0" borderId="0">
      <protection locked="0"/>
    </xf>
    <xf numFmtId="0" fontId="37" fillId="0" borderId="0" applyFont="0" applyFill="0" applyBorder="0" applyAlignment="0" applyProtection="0"/>
    <xf numFmtId="279" fontId="6" fillId="0" borderId="0" applyFont="0" applyFill="0" applyBorder="0" applyProtection="0"/>
    <xf numFmtId="210" fontId="20" fillId="0" borderId="0">
      <protection locked="0"/>
    </xf>
    <xf numFmtId="219" fontId="37" fillId="0" borderId="0">
      <protection locked="0"/>
    </xf>
    <xf numFmtId="286" fontId="42" fillId="0" borderId="0" applyFont="0" applyFill="0" applyBorder="0" applyProtection="0">
      <alignment vertical="center"/>
    </xf>
    <xf numFmtId="38" fontId="42" fillId="0" borderId="0" applyFont="0" applyFill="0" applyBorder="0" applyProtection="0">
      <alignment vertical="center"/>
    </xf>
    <xf numFmtId="217" fontId="20" fillId="0" borderId="0" applyFont="0" applyFill="0" applyBorder="0" applyAlignment="0" applyProtection="0"/>
    <xf numFmtId="217" fontId="20" fillId="0" borderId="0" applyFont="0" applyFill="0" applyBorder="0" applyAlignment="0" applyProtection="0"/>
    <xf numFmtId="287" fontId="20" fillId="0" borderId="0" applyFont="0" applyFill="0" applyBorder="0" applyAlignment="0" applyProtection="0"/>
    <xf numFmtId="41" fontId="20" fillId="0" borderId="0" applyFont="0" applyFill="0" applyBorder="0" applyAlignment="0" applyProtection="0"/>
    <xf numFmtId="279" fontId="37" fillId="0" borderId="0" applyFont="0" applyFill="0" applyBorder="0" applyAlignment="0" applyProtection="0"/>
    <xf numFmtId="0" fontId="37" fillId="0" borderId="0" applyNumberFormat="0" applyFont="0" applyFill="0" applyBorder="0" applyProtection="0">
      <alignment vertical="center"/>
    </xf>
    <xf numFmtId="199" fontId="37" fillId="0" borderId="0" applyNumberFormat="0" applyFont="0" applyFill="0" applyBorder="0" applyProtection="0">
      <alignment vertical="center"/>
    </xf>
    <xf numFmtId="199" fontId="6" fillId="0" borderId="67">
      <alignment vertical="center"/>
    </xf>
    <xf numFmtId="0" fontId="2" fillId="0" borderId="10"/>
    <xf numFmtId="288" fontId="37" fillId="3" borderId="0" applyFill="0" applyBorder="0" applyProtection="0">
      <alignment horizontal="right"/>
    </xf>
    <xf numFmtId="289" fontId="37" fillId="3" borderId="0" applyFill="0" applyBorder="0" applyProtection="0">
      <alignment horizontal="right"/>
    </xf>
    <xf numFmtId="38" fontId="42" fillId="0" borderId="0" applyFont="0" applyFill="0" applyBorder="0" applyAlignment="0" applyProtection="0">
      <alignment vertical="center"/>
    </xf>
    <xf numFmtId="290" fontId="42" fillId="0" borderId="0" applyFont="0" applyFill="0" applyBorder="0" applyAlignment="0" applyProtection="0">
      <alignment vertical="center"/>
    </xf>
    <xf numFmtId="291" fontId="42" fillId="0" borderId="0" applyFont="0" applyFill="0" applyBorder="0" applyAlignment="0" applyProtection="0">
      <alignment vertical="center"/>
    </xf>
    <xf numFmtId="40" fontId="37" fillId="0" borderId="3"/>
    <xf numFmtId="292" fontId="6" fillId="0" borderId="0" applyFont="0" applyFill="0" applyBorder="0" applyProtection="0"/>
    <xf numFmtId="293" fontId="6" fillId="0" borderId="0" applyFont="0" applyFill="0" applyBorder="0" applyProtection="0"/>
    <xf numFmtId="294" fontId="6" fillId="0" borderId="0" applyFont="0" applyFill="0" applyBorder="0" applyProtection="0"/>
    <xf numFmtId="295" fontId="6" fillId="0" borderId="0" applyFont="0" applyFill="0" applyBorder="0" applyProtection="0"/>
    <xf numFmtId="0" fontId="7" fillId="0" borderId="0"/>
    <xf numFmtId="0" fontId="7" fillId="0" borderId="0"/>
    <xf numFmtId="296" fontId="167" fillId="0" borderId="0" applyFont="0" applyFill="0" applyBorder="0" applyAlignment="0" applyProtection="0"/>
    <xf numFmtId="210" fontId="20" fillId="0" borderId="0">
      <protection locked="0"/>
    </xf>
    <xf numFmtId="219" fontId="37" fillId="0" borderId="0">
      <protection locked="0"/>
    </xf>
    <xf numFmtId="269" fontId="151"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10" fontId="20" fillId="0" borderId="0">
      <protection locked="0"/>
    </xf>
    <xf numFmtId="210" fontId="20" fillId="0" borderId="0">
      <protection locked="0"/>
    </xf>
    <xf numFmtId="219" fontId="37" fillId="0" borderId="0">
      <protection locked="0"/>
    </xf>
    <xf numFmtId="0" fontId="37" fillId="0" borderId="0" applyFont="0" applyFill="0" applyBorder="0" applyAlignment="0" applyProtection="0"/>
    <xf numFmtId="297" fontId="37" fillId="0" borderId="0">
      <protection locked="0"/>
    </xf>
    <xf numFmtId="298" fontId="20" fillId="0" borderId="0">
      <protection locked="0"/>
    </xf>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0" fontId="20" fillId="0" borderId="22"/>
    <xf numFmtId="210" fontId="20" fillId="0" borderId="0">
      <protection locked="0"/>
    </xf>
    <xf numFmtId="219" fontId="37" fillId="0" borderId="0">
      <protection locked="0"/>
    </xf>
    <xf numFmtId="269" fontId="151"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10" fontId="20"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69" fontId="46" fillId="0" borderId="0">
      <protection locked="0"/>
    </xf>
    <xf numFmtId="210" fontId="20" fillId="0" borderId="0">
      <protection locked="0"/>
    </xf>
    <xf numFmtId="0" fontId="2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8" fillId="0" borderId="0"/>
    <xf numFmtId="0" fontId="161" fillId="0" borderId="0"/>
    <xf numFmtId="0" fontId="20" fillId="0" borderId="0"/>
    <xf numFmtId="0" fontId="34" fillId="0" borderId="0">
      <alignment vertical="center"/>
    </xf>
    <xf numFmtId="0" fontId="20" fillId="0" borderId="0"/>
    <xf numFmtId="0" fontId="185" fillId="0" borderId="0">
      <alignment vertical="center"/>
    </xf>
    <xf numFmtId="0" fontId="27" fillId="0" borderId="0">
      <alignment vertical="center"/>
    </xf>
    <xf numFmtId="0" fontId="20" fillId="0" borderId="0"/>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65"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xf numFmtId="0" fontId="1" fillId="0" borderId="0">
      <alignment vertical="center"/>
    </xf>
    <xf numFmtId="0" fontId="1" fillId="0" borderId="0">
      <alignment vertical="center"/>
    </xf>
    <xf numFmtId="49" fontId="65" fillId="0" borderId="0">
      <alignment vertical="center"/>
    </xf>
    <xf numFmtId="0" fontId="20" fillId="0" borderId="0"/>
    <xf numFmtId="49" fontId="65" fillId="0" borderId="0">
      <alignment vertical="center"/>
    </xf>
    <xf numFmtId="0" fontId="20" fillId="0" borderId="0"/>
    <xf numFmtId="0" fontId="20" fillId="0" borderId="0"/>
    <xf numFmtId="0" fontId="20" fillId="0" borderId="0"/>
    <xf numFmtId="0" fontId="28" fillId="0" borderId="0"/>
    <xf numFmtId="0" fontId="20" fillId="0" borderId="0">
      <alignment vertical="center"/>
    </xf>
    <xf numFmtId="0" fontId="20" fillId="0" borderId="0">
      <alignment vertical="center"/>
    </xf>
    <xf numFmtId="0" fontId="2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0" borderId="0"/>
    <xf numFmtId="0" fontId="3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4" fillId="0" borderId="0">
      <alignment vertical="center"/>
    </xf>
    <xf numFmtId="0" fontId="20" fillId="0" borderId="0">
      <alignment vertical="center"/>
    </xf>
    <xf numFmtId="0" fontId="20" fillId="0" borderId="0"/>
    <xf numFmtId="0" fontId="20" fillId="0" borderId="0"/>
    <xf numFmtId="0" fontId="20" fillId="0" borderId="0"/>
    <xf numFmtId="0" fontId="20" fillId="0" borderId="0"/>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186" fillId="0" borderId="0">
      <alignment vertical="center"/>
    </xf>
    <xf numFmtId="0" fontId="186" fillId="0" borderId="0">
      <alignment vertical="center"/>
    </xf>
    <xf numFmtId="0" fontId="28" fillId="0" borderId="0"/>
    <xf numFmtId="0" fontId="187" fillId="0" borderId="0">
      <alignment vertical="center"/>
    </xf>
    <xf numFmtId="0" fontId="20" fillId="0" borderId="0">
      <alignment vertical="center"/>
    </xf>
    <xf numFmtId="0" fontId="65" fillId="0" borderId="0">
      <alignment vertical="center"/>
    </xf>
    <xf numFmtId="0" fontId="65" fillId="0" borderId="0">
      <alignment vertical="center"/>
    </xf>
    <xf numFmtId="0" fontId="65" fillId="0" borderId="0">
      <alignment vertical="center"/>
    </xf>
    <xf numFmtId="0" fontId="186" fillId="0" borderId="0">
      <alignment vertical="center"/>
    </xf>
    <xf numFmtId="0" fontId="186" fillId="0" borderId="0">
      <alignment vertical="center"/>
    </xf>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28" fillId="0" borderId="0"/>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28" fillId="0" borderId="0"/>
    <xf numFmtId="0" fontId="28" fillId="0" borderId="0"/>
    <xf numFmtId="0" fontId="65" fillId="0" borderId="0">
      <alignment vertical="center"/>
    </xf>
    <xf numFmtId="0" fontId="186" fillId="0" borderId="0">
      <alignment vertical="center"/>
    </xf>
    <xf numFmtId="0" fontId="28" fillId="0" borderId="0"/>
    <xf numFmtId="0" fontId="20" fillId="0" borderId="0">
      <alignment vertical="center"/>
    </xf>
    <xf numFmtId="0" fontId="2" fillId="0" borderId="0"/>
    <xf numFmtId="0" fontId="20" fillId="0" borderId="0"/>
    <xf numFmtId="0" fontId="65" fillId="0" borderId="0">
      <alignment vertical="center"/>
    </xf>
    <xf numFmtId="0" fontId="20" fillId="0" borderId="0"/>
    <xf numFmtId="0" fontId="65" fillId="0" borderId="0">
      <alignment vertical="center"/>
    </xf>
    <xf numFmtId="0" fontId="20" fillId="0" borderId="0"/>
    <xf numFmtId="0" fontId="162" fillId="0" borderId="0"/>
    <xf numFmtId="0" fontId="35" fillId="0" borderId="0"/>
    <xf numFmtId="0" fontId="186" fillId="0" borderId="0">
      <alignment vertical="center"/>
    </xf>
    <xf numFmtId="0" fontId="20" fillId="0" borderId="0"/>
    <xf numFmtId="0" fontId="186" fillId="0" borderId="0">
      <alignment vertical="center"/>
    </xf>
    <xf numFmtId="0" fontId="20" fillId="0" borderId="0"/>
    <xf numFmtId="0" fontId="28" fillId="0" borderId="0"/>
    <xf numFmtId="0" fontId="65" fillId="0" borderId="0">
      <alignment vertical="center"/>
    </xf>
    <xf numFmtId="0" fontId="20" fillId="0" borderId="0"/>
    <xf numFmtId="0" fontId="65" fillId="0" borderId="0">
      <alignment vertical="center"/>
    </xf>
    <xf numFmtId="0" fontId="20" fillId="0" borderId="0"/>
    <xf numFmtId="0" fontId="65" fillId="0" borderId="0">
      <alignment vertical="center"/>
    </xf>
    <xf numFmtId="0" fontId="20" fillId="0" borderId="0"/>
    <xf numFmtId="0" fontId="65" fillId="0" borderId="0">
      <alignment vertical="center"/>
    </xf>
    <xf numFmtId="0" fontId="20" fillId="0" borderId="0"/>
    <xf numFmtId="0" fontId="35" fillId="0" borderId="0"/>
    <xf numFmtId="0" fontId="20" fillId="0" borderId="0"/>
    <xf numFmtId="0" fontId="162" fillId="0" borderId="0"/>
    <xf numFmtId="0" fontId="20" fillId="0" borderId="0"/>
    <xf numFmtId="0" fontId="1" fillId="0" borderId="0">
      <alignment vertical="center"/>
    </xf>
    <xf numFmtId="0" fontId="20" fillId="0" borderId="0"/>
    <xf numFmtId="0" fontId="20" fillId="0" borderId="0">
      <alignment vertical="center"/>
    </xf>
    <xf numFmtId="0" fontId="20" fillId="0" borderId="0"/>
    <xf numFmtId="0" fontId="20" fillId="0" borderId="0">
      <alignment vertical="center"/>
    </xf>
    <xf numFmtId="0" fontId="20" fillId="0" borderId="0"/>
    <xf numFmtId="0" fontId="20" fillId="0" borderId="0">
      <alignment vertical="center"/>
    </xf>
    <xf numFmtId="0" fontId="20" fillId="0" borderId="0"/>
    <xf numFmtId="0" fontId="28" fillId="0" borderId="0"/>
    <xf numFmtId="0" fontId="20" fillId="0" borderId="0">
      <alignment vertical="center"/>
    </xf>
    <xf numFmtId="0" fontId="20" fillId="0" borderId="0"/>
    <xf numFmtId="0" fontId="20" fillId="0" borderId="0">
      <alignment vertical="center"/>
    </xf>
    <xf numFmtId="0" fontId="20" fillId="0" borderId="0"/>
    <xf numFmtId="0" fontId="20"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283" fontId="188" fillId="0" borderId="57">
      <alignment horizontal="distributed" vertical="center"/>
    </xf>
    <xf numFmtId="0" fontId="20" fillId="0" borderId="0"/>
    <xf numFmtId="0" fontId="37" fillId="0" borderId="57">
      <alignment vertical="center" wrapText="1"/>
    </xf>
    <xf numFmtId="3" fontId="41" fillId="0" borderId="10" applyFill="0" applyBorder="0" applyAlignment="0" applyProtection="0"/>
    <xf numFmtId="0" fontId="20" fillId="0" borderId="10" applyNumberFormat="0" applyFill="0" applyProtection="0">
      <alignment vertical="center"/>
    </xf>
    <xf numFmtId="49" fontId="42" fillId="0" borderId="0">
      <alignment horizontal="left"/>
    </xf>
    <xf numFmtId="0" fontId="189" fillId="0" borderId="0" applyNumberFormat="0" applyFill="0" applyBorder="0">
      <protection locked="0"/>
    </xf>
    <xf numFmtId="5" fontId="20" fillId="0" borderId="0" applyBorder="0"/>
    <xf numFmtId="0" fontId="46" fillId="0" borderId="35">
      <protection locked="0"/>
    </xf>
    <xf numFmtId="299" fontId="37" fillId="0" borderId="0">
      <protection locked="0"/>
    </xf>
    <xf numFmtId="218" fontId="20" fillId="0" borderId="0">
      <protection locked="0"/>
    </xf>
    <xf numFmtId="300" fontId="37" fillId="0" borderId="0">
      <protection locked="0"/>
    </xf>
    <xf numFmtId="301" fontId="20" fillId="0" borderId="0">
      <protection locked="0"/>
    </xf>
    <xf numFmtId="0" fontId="190" fillId="0" borderId="57">
      <alignment vertical="center"/>
    </xf>
    <xf numFmtId="0" fontId="191" fillId="0" borderId="0"/>
    <xf numFmtId="0" fontId="192" fillId="0" borderId="0"/>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39" fillId="0" borderId="0"/>
    <xf numFmtId="0" fontId="20" fillId="0" borderId="0"/>
    <xf numFmtId="0" fontId="211" fillId="0" borderId="0"/>
    <xf numFmtId="279" fontId="40" fillId="0" borderId="0" applyFont="0" applyFill="0" applyBorder="0" applyAlignment="0" applyProtection="0"/>
    <xf numFmtId="9" fontId="211" fillId="0" borderId="0" applyFont="0" applyFill="0" applyBorder="0" applyAlignment="0" applyProtection="0"/>
    <xf numFmtId="0" fontId="20" fillId="0" borderId="0"/>
    <xf numFmtId="41" fontId="28" fillId="0" borderId="0" applyFont="0" applyFill="0" applyBorder="0" applyProtection="0"/>
    <xf numFmtId="43" fontId="28" fillId="0" borderId="0"/>
    <xf numFmtId="41" fontId="35" fillId="0" borderId="0" applyFont="0" applyFill="0" applyBorder="0" applyAlignment="0" applyProtection="0">
      <alignment vertical="center"/>
    </xf>
    <xf numFmtId="3" fontId="41" fillId="0" borderId="73"/>
    <xf numFmtId="42" fontId="38" fillId="0" borderId="0" applyFont="0" applyFill="0" applyBorder="0" applyAlignment="0" applyProtection="0"/>
    <xf numFmtId="42" fontId="38" fillId="0" borderId="0" applyFont="0" applyFill="0" applyBorder="0" applyAlignment="0" applyProtection="0"/>
    <xf numFmtId="42" fontId="55" fillId="0" borderId="0" applyFont="0" applyFill="0" applyBorder="0" applyAlignment="0" applyProtection="0"/>
    <xf numFmtId="42" fontId="55" fillId="0" borderId="0" applyFont="0" applyFill="0" applyBorder="0" applyAlignment="0" applyProtection="0"/>
    <xf numFmtId="42" fontId="55" fillId="0" borderId="0" applyFont="0" applyFill="0" applyBorder="0" applyAlignment="0" applyProtection="0"/>
    <xf numFmtId="42" fontId="55" fillId="0" borderId="0" applyFont="0" applyFill="0" applyBorder="0" applyAlignment="0" applyProtection="0"/>
    <xf numFmtId="42" fontId="38" fillId="0" borderId="0" applyFont="0" applyFill="0" applyBorder="0" applyAlignment="0" applyProtection="0"/>
    <xf numFmtId="42" fontId="38" fillId="0" borderId="0" applyFont="0" applyFill="0" applyBorder="0" applyAlignment="0" applyProtection="0"/>
    <xf numFmtId="3" fontId="41" fillId="0" borderId="73"/>
    <xf numFmtId="3" fontId="41" fillId="0" borderId="73"/>
    <xf numFmtId="41" fontId="37" fillId="0" borderId="0">
      <alignment horizontal="center" vertical="center"/>
    </xf>
    <xf numFmtId="40" fontId="37" fillId="0" borderId="0">
      <protection locked="0"/>
    </xf>
    <xf numFmtId="220" fontId="68" fillId="0" borderId="73">
      <alignment vertical="center"/>
    </xf>
    <xf numFmtId="40" fontId="37" fillId="0" borderId="0">
      <protection locked="0"/>
    </xf>
    <xf numFmtId="40" fontId="37" fillId="0" borderId="0">
      <protection locked="0"/>
    </xf>
    <xf numFmtId="40" fontId="37" fillId="0" borderId="0">
      <protection locked="0"/>
    </xf>
    <xf numFmtId="40" fontId="37" fillId="0" borderId="0">
      <protection locked="0"/>
    </xf>
    <xf numFmtId="40" fontId="37" fillId="0" borderId="0">
      <protection locked="0"/>
    </xf>
    <xf numFmtId="40" fontId="37" fillId="0" borderId="0">
      <protection locked="0"/>
    </xf>
    <xf numFmtId="40" fontId="37" fillId="0" borderId="0">
      <protection locked="0"/>
    </xf>
    <xf numFmtId="0" fontId="78" fillId="25" borderId="73">
      <alignment horizontal="center"/>
    </xf>
    <xf numFmtId="41" fontId="67" fillId="0" borderId="0" applyFont="0" applyFill="0" applyBorder="0" applyAlignment="0" applyProtection="0"/>
    <xf numFmtId="5" fontId="2" fillId="0" borderId="0" applyFont="0" applyFill="0" applyBorder="0" applyAlignment="0" applyProtection="0"/>
    <xf numFmtId="5" fontId="2" fillId="0" borderId="0" applyFont="0" applyFill="0" applyBorder="0" applyAlignment="0" applyProtection="0"/>
    <xf numFmtId="0" fontId="107" fillId="0" borderId="95">
      <alignment horizontal="left" vertical="center"/>
    </xf>
    <xf numFmtId="0" fontId="108" fillId="26" borderId="82" applyBorder="0" applyAlignment="0"/>
    <xf numFmtId="0" fontId="95" fillId="3" borderId="73" applyNumberFormat="0" applyBorder="0" applyAlignment="0" applyProtection="0"/>
    <xf numFmtId="0" fontId="95" fillId="27" borderId="73" applyNumberFormat="0" applyBorder="0" applyAlignment="0" applyProtection="0"/>
    <xf numFmtId="10" fontId="95" fillId="28" borderId="73" applyNumberFormat="0" applyBorder="0" applyAlignment="0" applyProtection="0"/>
    <xf numFmtId="0" fontId="95" fillId="27" borderId="96" applyNumberFormat="0" applyBorder="0"/>
    <xf numFmtId="223" fontId="20" fillId="0" borderId="105">
      <protection locked="0"/>
    </xf>
    <xf numFmtId="224" fontId="20" fillId="0" borderId="105">
      <protection locked="0"/>
    </xf>
    <xf numFmtId="229" fontId="6" fillId="0" borderId="105">
      <protection locked="0"/>
    </xf>
    <xf numFmtId="38" fontId="140" fillId="0" borderId="57">
      <alignment vertical="center"/>
    </xf>
    <xf numFmtId="3" fontId="142" fillId="0" borderId="94" applyFill="0" applyBorder="0" applyAlignment="0" applyProtection="0">
      <alignment horizontal="centerContinuous" vertical="center"/>
    </xf>
    <xf numFmtId="266" fontId="2" fillId="0" borderId="73">
      <alignment horizontal="right" vertical="center" shrinkToFit="1"/>
    </xf>
    <xf numFmtId="1" fontId="24" fillId="0" borderId="73" applyFill="0" applyBorder="0">
      <alignment horizontal="center"/>
    </xf>
    <xf numFmtId="220" fontId="145" fillId="0" borderId="82" applyFont="0" applyFill="0" applyBorder="0" applyProtection="0"/>
    <xf numFmtId="41" fontId="42" fillId="0" borderId="73" applyNumberFormat="0" applyFont="0" applyFill="0" applyBorder="0" applyProtection="0">
      <alignment horizontal="distributed"/>
    </xf>
    <xf numFmtId="40" fontId="37" fillId="0" borderId="0">
      <protection locked="0"/>
    </xf>
    <xf numFmtId="0" fontId="97" fillId="30" borderId="106">
      <alignment horizontal="distributed" vertical="center"/>
    </xf>
    <xf numFmtId="275" fontId="37" fillId="0" borderId="82" applyNumberFormat="0" applyBorder="0" applyAlignment="0"/>
    <xf numFmtId="3" fontId="42" fillId="0" borderId="73"/>
    <xf numFmtId="0" fontId="42" fillId="0" borderId="73"/>
    <xf numFmtId="3" fontId="42" fillId="0" borderId="76"/>
    <xf numFmtId="3" fontId="42" fillId="0" borderId="107"/>
    <xf numFmtId="0" fontId="154" fillId="0" borderId="73"/>
    <xf numFmtId="221" fontId="156" fillId="0" borderId="108">
      <alignment vertical="center"/>
    </xf>
    <xf numFmtId="276" fontId="157" fillId="0" borderId="109">
      <alignment vertical="center"/>
    </xf>
    <xf numFmtId="277" fontId="68" fillId="0" borderId="73">
      <alignment vertical="center"/>
    </xf>
    <xf numFmtId="41" fontId="67" fillId="0" borderId="0" applyFont="0" applyFill="0" applyBorder="0" applyAlignment="0" applyProtection="0"/>
    <xf numFmtId="43" fontId="35" fillId="0" borderId="0"/>
    <xf numFmtId="41" fontId="20" fillId="0" borderId="0" applyFont="0" applyFill="0" applyBorder="0" applyAlignment="0" applyProtection="0"/>
    <xf numFmtId="43" fontId="35" fillId="0" borderId="0"/>
    <xf numFmtId="43" fontId="161" fillId="0" borderId="0"/>
    <xf numFmtId="41" fontId="20" fillId="0" borderId="0" applyFont="0" applyFill="0" applyBorder="0" applyAlignment="0" applyProtection="0"/>
    <xf numFmtId="41" fontId="20" fillId="0" borderId="0" applyFont="0" applyFill="0" applyBorder="0" applyAlignment="0" applyProtection="0">
      <alignment vertical="center"/>
    </xf>
    <xf numFmtId="41" fontId="20" fillId="0" borderId="0" applyFont="0" applyFill="0" applyBorder="0" applyAlignment="0" applyProtection="0">
      <alignment vertical="center"/>
    </xf>
    <xf numFmtId="41" fontId="20" fillId="0" borderId="0" applyFont="0" applyFill="0" applyBorder="0" applyProtection="0"/>
    <xf numFmtId="41" fontId="20" fillId="0" borderId="0" applyFont="0" applyFill="0" applyBorder="0" applyAlignment="0" applyProtection="0"/>
    <xf numFmtId="41" fontId="146" fillId="0" borderId="0" applyFont="0" applyFill="0" applyBorder="0" applyAlignment="0" applyProtection="0">
      <alignment vertical="center"/>
    </xf>
    <xf numFmtId="41" fontId="162" fillId="0" borderId="0" applyFont="0" applyFill="0" applyBorder="0" applyAlignment="0" applyProtection="0">
      <alignment vertical="center"/>
    </xf>
    <xf numFmtId="41" fontId="35" fillId="0" borderId="0" applyFont="0" applyFill="0" applyBorder="0" applyAlignment="0" applyProtection="0">
      <alignment vertical="center"/>
    </xf>
    <xf numFmtId="41" fontId="163" fillId="0" borderId="0" applyFont="0" applyFill="0" applyBorder="0" applyAlignment="0" applyProtection="0">
      <alignment vertical="center"/>
    </xf>
    <xf numFmtId="41" fontId="20" fillId="0" borderId="0" applyFont="0" applyFill="0" applyBorder="0" applyAlignment="0" applyProtection="0">
      <alignment vertical="center"/>
    </xf>
    <xf numFmtId="41" fontId="164" fillId="0" borderId="0" applyFont="0" applyFill="0" applyBorder="0" applyAlignment="0" applyProtection="0">
      <alignment vertical="center"/>
    </xf>
    <xf numFmtId="41" fontId="20" fillId="0" borderId="0" applyFont="0" applyFill="0" applyBorder="0" applyAlignment="0" applyProtection="0">
      <alignment vertical="center"/>
    </xf>
    <xf numFmtId="43" fontId="55" fillId="0" borderId="0" applyFont="0" applyFill="0" applyBorder="0" applyAlignment="0" applyProtection="0"/>
    <xf numFmtId="43" fontId="55" fillId="0" borderId="0" applyFont="0" applyFill="0" applyBorder="0" applyAlignment="0" applyProtection="0"/>
    <xf numFmtId="283" fontId="172" fillId="0" borderId="110">
      <alignment vertical="center"/>
    </xf>
    <xf numFmtId="0" fontId="172" fillId="0" borderId="108">
      <alignment vertical="center"/>
    </xf>
    <xf numFmtId="0" fontId="37" fillId="0" borderId="73">
      <alignment horizontal="distributed" vertical="center"/>
    </xf>
    <xf numFmtId="0" fontId="37" fillId="0" borderId="82">
      <alignment horizontal="distributed"/>
    </xf>
    <xf numFmtId="40" fontId="37" fillId="0" borderId="0">
      <protection locked="0"/>
    </xf>
    <xf numFmtId="40" fontId="37" fillId="0" borderId="0">
      <protection locked="0"/>
    </xf>
    <xf numFmtId="41"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0" fontId="2" fillId="0" borderId="73"/>
    <xf numFmtId="40" fontId="37" fillId="0" borderId="0">
      <protection locked="0"/>
    </xf>
    <xf numFmtId="40" fontId="37" fillId="0" borderId="0">
      <protection locked="0"/>
    </xf>
    <xf numFmtId="40" fontId="37" fillId="0" borderId="0">
      <protection locked="0"/>
    </xf>
    <xf numFmtId="3" fontId="41" fillId="0" borderId="73" applyFill="0" applyBorder="0" applyAlignment="0" applyProtection="0"/>
    <xf numFmtId="0" fontId="20" fillId="0" borderId="73" applyNumberFormat="0" applyFill="0" applyProtection="0">
      <alignment vertical="center"/>
    </xf>
    <xf numFmtId="5" fontId="20" fillId="0" borderId="0" applyBorder="0"/>
    <xf numFmtId="41" fontId="1" fillId="0" borderId="0" applyFont="0" applyFill="0" applyBorder="0" applyAlignment="0" applyProtection="0">
      <alignment vertical="center"/>
    </xf>
    <xf numFmtId="0" fontId="238" fillId="0" borderId="0">
      <alignment vertical="center"/>
    </xf>
    <xf numFmtId="0" fontId="167" fillId="0" borderId="0"/>
  </cellStyleXfs>
  <cellXfs count="638">
    <xf numFmtId="0" fontId="0" fillId="0" borderId="0" xfId="0">
      <alignment vertical="center"/>
    </xf>
    <xf numFmtId="0" fontId="6" fillId="0" borderId="0" xfId="1" applyFont="1"/>
    <xf numFmtId="0" fontId="7" fillId="0" borderId="0" xfId="1" applyFont="1" applyAlignment="1">
      <alignment vertical="center"/>
    </xf>
    <xf numFmtId="0" fontId="8" fillId="0" borderId="5" xfId="1" applyFont="1" applyBorder="1"/>
    <xf numFmtId="0" fontId="8" fillId="0" borderId="0" xfId="1" applyFont="1" applyBorder="1"/>
    <xf numFmtId="0" fontId="9" fillId="0" borderId="0" xfId="1" applyFont="1" applyBorder="1"/>
    <xf numFmtId="0" fontId="9" fillId="0" borderId="6" xfId="1" applyFont="1" applyBorder="1"/>
    <xf numFmtId="0" fontId="9" fillId="0" borderId="0" xfId="1" applyFont="1"/>
    <xf numFmtId="0" fontId="10" fillId="0" borderId="5" xfId="1" applyFont="1" applyBorder="1" applyAlignment="1">
      <alignment horizontal="center"/>
    </xf>
    <xf numFmtId="0" fontId="10" fillId="0" borderId="0" xfId="1" applyFont="1" applyBorder="1" applyAlignment="1"/>
    <xf numFmtId="0" fontId="10" fillId="0" borderId="6" xfId="1" applyFont="1" applyBorder="1" applyAlignment="1"/>
    <xf numFmtId="0" fontId="11" fillId="0" borderId="0" xfId="1" applyFont="1"/>
    <xf numFmtId="0" fontId="6" fillId="0" borderId="5" xfId="1" applyFont="1" applyBorder="1"/>
    <xf numFmtId="0" fontId="6" fillId="0" borderId="0" xfId="1" applyFont="1" applyBorder="1"/>
    <xf numFmtId="0" fontId="3" fillId="0" borderId="0" xfId="1" applyFont="1" applyBorder="1"/>
    <xf numFmtId="0" fontId="3" fillId="0" borderId="6" xfId="1" applyFont="1" applyBorder="1"/>
    <xf numFmtId="0" fontId="14" fillId="0" borderId="0" xfId="1" applyFont="1"/>
    <xf numFmtId="0" fontId="15" fillId="0" borderId="5" xfId="1" applyFont="1" applyBorder="1" applyAlignment="1">
      <alignment horizontal="center"/>
    </xf>
    <xf numFmtId="0" fontId="16" fillId="0" borderId="0" xfId="1" applyFont="1"/>
    <xf numFmtId="0" fontId="15" fillId="0" borderId="0" xfId="1" applyFont="1" applyBorder="1" applyAlignment="1">
      <alignment horizontal="center"/>
    </xf>
    <xf numFmtId="0" fontId="7" fillId="0" borderId="0" xfId="1" applyFont="1" applyBorder="1" applyAlignment="1">
      <alignment horizontal="left"/>
    </xf>
    <xf numFmtId="0" fontId="16" fillId="0" borderId="0" xfId="1" applyFont="1" applyBorder="1"/>
    <xf numFmtId="0" fontId="15" fillId="0" borderId="6" xfId="1" applyFont="1" applyBorder="1" applyAlignment="1">
      <alignment horizontal="center"/>
    </xf>
    <xf numFmtId="0" fontId="3" fillId="0" borderId="0" xfId="1" applyFont="1"/>
    <xf numFmtId="0" fontId="3" fillId="0" borderId="0" xfId="1" applyFont="1" applyBorder="1" applyAlignment="1">
      <alignment horizontal="left"/>
    </xf>
    <xf numFmtId="0" fontId="7" fillId="0" borderId="0" xfId="1" quotePrefix="1" applyFont="1" applyBorder="1" applyAlignment="1">
      <alignment horizontal="left"/>
    </xf>
    <xf numFmtId="0" fontId="17" fillId="0" borderId="6" xfId="1" applyFont="1" applyBorder="1" applyAlignment="1"/>
    <xf numFmtId="0" fontId="3" fillId="0" borderId="0" xfId="1" applyFont="1" applyBorder="1" applyAlignment="1">
      <alignment horizontal="distributed" vertical="center"/>
    </xf>
    <xf numFmtId="0" fontId="19" fillId="0" borderId="0" xfId="1" applyFont="1" applyBorder="1" applyAlignment="1">
      <alignment vertical="center"/>
    </xf>
    <xf numFmtId="0" fontId="3" fillId="0" borderId="6" xfId="1" applyFont="1" applyBorder="1" applyAlignment="1">
      <alignment vertical="center"/>
    </xf>
    <xf numFmtId="1" fontId="6" fillId="0" borderId="0" xfId="1" applyNumberFormat="1" applyFont="1"/>
    <xf numFmtId="0" fontId="3" fillId="0" borderId="5" xfId="1" applyFont="1" applyBorder="1" applyAlignment="1">
      <alignment vertical="center"/>
    </xf>
    <xf numFmtId="0" fontId="3" fillId="0" borderId="0" xfId="1" applyFont="1" applyBorder="1" applyAlignment="1">
      <alignment vertical="center"/>
    </xf>
    <xf numFmtId="0" fontId="6" fillId="0" borderId="0" xfId="1" applyFont="1" applyAlignment="1">
      <alignment vertical="center"/>
    </xf>
    <xf numFmtId="1" fontId="6" fillId="0" borderId="0" xfId="1" applyNumberFormat="1" applyFont="1" applyAlignment="1">
      <alignment vertical="center"/>
    </xf>
    <xf numFmtId="0" fontId="6" fillId="0" borderId="7" xfId="1" applyFont="1" applyBorder="1"/>
    <xf numFmtId="0" fontId="6" fillId="0" borderId="8" xfId="1" applyFont="1" applyBorder="1"/>
    <xf numFmtId="0" fontId="6" fillId="0" borderId="9" xfId="1" applyFont="1" applyBorder="1"/>
    <xf numFmtId="0" fontId="9" fillId="0" borderId="0" xfId="2" applyFont="1" applyAlignment="1">
      <alignment horizontal="center" vertical="center"/>
    </xf>
    <xf numFmtId="0" fontId="9" fillId="0" borderId="0" xfId="2" applyFont="1" applyAlignment="1">
      <alignment horizontal="distributed" vertical="center"/>
    </xf>
    <xf numFmtId="0" fontId="21" fillId="0" borderId="0" xfId="2" applyFont="1" applyAlignment="1">
      <alignment horizontal="center" vertical="center"/>
    </xf>
    <xf numFmtId="0" fontId="15" fillId="0" borderId="0" xfId="2" applyFont="1" applyAlignment="1">
      <alignment horizontal="center" vertical="center"/>
    </xf>
    <xf numFmtId="0" fontId="22" fillId="0" borderId="0" xfId="2" applyFont="1" applyAlignment="1">
      <alignment horizontal="center" vertical="center"/>
    </xf>
    <xf numFmtId="43" fontId="9" fillId="0" borderId="0" xfId="2" applyNumberFormat="1" applyFont="1" applyAlignment="1">
      <alignment horizontal="center" vertical="center"/>
    </xf>
    <xf numFmtId="0" fontId="23" fillId="0" borderId="0" xfId="2" applyFont="1" applyAlignment="1">
      <alignment horizontal="left" vertical="center" indent="1"/>
    </xf>
    <xf numFmtId="0" fontId="24" fillId="0" borderId="0" xfId="2" applyFont="1" applyAlignment="1">
      <alignment horizontal="left" vertical="center" indent="1"/>
    </xf>
    <xf numFmtId="176" fontId="25" fillId="0" borderId="0" xfId="2" applyNumberFormat="1" applyFont="1" applyAlignment="1">
      <alignment horizontal="right" vertical="center" indent="1"/>
    </xf>
    <xf numFmtId="0" fontId="9" fillId="0" borderId="10" xfId="2" applyFont="1" applyBorder="1" applyAlignment="1">
      <alignment horizontal="center" vertical="center"/>
    </xf>
    <xf numFmtId="0" fontId="26" fillId="0" borderId="10" xfId="2" applyFont="1" applyBorder="1" applyAlignment="1">
      <alignment horizontal="center" vertical="center"/>
    </xf>
    <xf numFmtId="0" fontId="27" fillId="2" borderId="13" xfId="2" applyFont="1" applyFill="1" applyBorder="1" applyAlignment="1">
      <alignment horizontal="center" vertical="center"/>
    </xf>
    <xf numFmtId="0" fontId="27" fillId="2" borderId="14" xfId="2" applyFont="1" applyFill="1" applyBorder="1" applyAlignment="1">
      <alignment horizontal="distributed" vertical="center"/>
    </xf>
    <xf numFmtId="0" fontId="27" fillId="2" borderId="15" xfId="2" applyFont="1" applyFill="1" applyBorder="1" applyAlignment="1">
      <alignment horizontal="center" vertical="center"/>
    </xf>
    <xf numFmtId="0" fontId="27" fillId="2" borderId="16" xfId="2" applyFont="1" applyFill="1" applyBorder="1" applyAlignment="1">
      <alignment horizontal="center" vertical="center"/>
    </xf>
    <xf numFmtId="0" fontId="9" fillId="0" borderId="17" xfId="2" applyFont="1" applyBorder="1" applyAlignment="1">
      <alignment horizontal="center" vertical="center"/>
    </xf>
    <xf numFmtId="0" fontId="27" fillId="0" borderId="2" xfId="2" applyFont="1" applyFill="1" applyBorder="1" applyAlignment="1">
      <alignment horizontal="center" vertical="center"/>
    </xf>
    <xf numFmtId="0" fontId="27" fillId="0" borderId="21" xfId="2" applyFont="1" applyFill="1" applyBorder="1" applyAlignment="1">
      <alignment horizontal="distributed" vertical="center"/>
    </xf>
    <xf numFmtId="0" fontId="27" fillId="0" borderId="3" xfId="2" applyFont="1" applyFill="1" applyBorder="1" applyAlignment="1">
      <alignment horizontal="center" vertical="center"/>
    </xf>
    <xf numFmtId="41" fontId="27" fillId="0" borderId="1" xfId="4" applyFont="1" applyFill="1" applyBorder="1" applyAlignment="1">
      <alignment horizontal="center" vertical="center"/>
    </xf>
    <xf numFmtId="177" fontId="13" fillId="0" borderId="1" xfId="5" applyNumberFormat="1" applyFont="1" applyFill="1" applyBorder="1" applyAlignment="1">
      <alignment horizontal="center" vertical="center"/>
    </xf>
    <xf numFmtId="0" fontId="27" fillId="0" borderId="4" xfId="2" applyFont="1" applyFill="1" applyBorder="1" applyAlignment="1">
      <alignment horizontal="left" vertical="center" indent="1"/>
    </xf>
    <xf numFmtId="178" fontId="26" fillId="0" borderId="10" xfId="2" applyNumberFormat="1" applyFont="1" applyBorder="1" applyAlignment="1">
      <alignment horizontal="center" vertical="center"/>
    </xf>
    <xf numFmtId="179" fontId="29" fillId="0" borderId="10" xfId="2" applyNumberFormat="1" applyFont="1" applyBorder="1" applyAlignment="1">
      <alignment horizontal="center" vertical="center"/>
    </xf>
    <xf numFmtId="0" fontId="27" fillId="0" borderId="23" xfId="2" applyFont="1" applyFill="1" applyBorder="1" applyAlignment="1">
      <alignment horizontal="center" vertical="center"/>
    </xf>
    <xf numFmtId="0" fontId="27" fillId="0" borderId="24" xfId="2" applyFont="1" applyFill="1" applyBorder="1" applyAlignment="1">
      <alignment horizontal="distributed" vertical="center"/>
    </xf>
    <xf numFmtId="0" fontId="27" fillId="0" borderId="17" xfId="2" applyFont="1" applyFill="1" applyBorder="1" applyAlignment="1">
      <alignment horizontal="center" vertical="center"/>
    </xf>
    <xf numFmtId="41" fontId="27" fillId="0" borderId="10" xfId="4" applyFont="1" applyFill="1" applyBorder="1" applyAlignment="1">
      <alignment horizontal="center" vertical="center"/>
    </xf>
    <xf numFmtId="0" fontId="13" fillId="0" borderId="10" xfId="2" applyFont="1" applyFill="1" applyBorder="1" applyAlignment="1">
      <alignment horizontal="center" vertical="center"/>
    </xf>
    <xf numFmtId="0" fontId="27" fillId="0" borderId="25" xfId="2" applyFont="1" applyFill="1" applyBorder="1" applyAlignment="1">
      <alignment horizontal="left" vertical="center" indent="1"/>
    </xf>
    <xf numFmtId="0" fontId="21" fillId="0" borderId="17" xfId="2" applyFont="1" applyBorder="1" applyAlignment="1">
      <alignment horizontal="center" vertical="center"/>
    </xf>
    <xf numFmtId="41" fontId="30" fillId="0" borderId="10" xfId="6" applyFont="1" applyBorder="1" applyAlignment="1">
      <alignment horizontal="center" vertical="center"/>
    </xf>
    <xf numFmtId="41" fontId="27" fillId="0" borderId="0" xfId="4" applyFont="1" applyBorder="1" applyAlignment="1">
      <alignment horizontal="center" vertical="center"/>
    </xf>
    <xf numFmtId="0" fontId="9" fillId="0" borderId="0" xfId="2" applyFont="1" applyAlignment="1">
      <alignment horizontal="center" vertical="center" wrapText="1"/>
    </xf>
    <xf numFmtId="0" fontId="31" fillId="0" borderId="0" xfId="2" applyFont="1" applyAlignment="1">
      <alignment horizontal="center" vertical="center"/>
    </xf>
    <xf numFmtId="0" fontId="27" fillId="0" borderId="25" xfId="2" applyFont="1" applyFill="1" applyBorder="1" applyAlignment="1">
      <alignment horizontal="left" vertical="center"/>
    </xf>
    <xf numFmtId="41" fontId="31" fillId="0" borderId="0" xfId="2" applyNumberFormat="1" applyFont="1" applyAlignment="1">
      <alignment horizontal="center" vertical="center"/>
    </xf>
    <xf numFmtId="0" fontId="13" fillId="0" borderId="10" xfId="2" applyFont="1" applyBorder="1" applyAlignment="1">
      <alignment horizontal="center" vertical="center"/>
    </xf>
    <xf numFmtId="41" fontId="27" fillId="0" borderId="10" xfId="6" applyFont="1" applyBorder="1" applyAlignment="1">
      <alignment horizontal="center" vertical="center"/>
    </xf>
    <xf numFmtId="41" fontId="27" fillId="0" borderId="0" xfId="2" applyNumberFormat="1" applyFont="1" applyAlignment="1">
      <alignment horizontal="left" vertical="center"/>
    </xf>
    <xf numFmtId="43" fontId="6" fillId="0" borderId="0" xfId="2" applyNumberFormat="1" applyFont="1" applyAlignment="1">
      <alignment horizontal="center" vertical="center"/>
    </xf>
    <xf numFmtId="41" fontId="9" fillId="0" borderId="0" xfId="2" applyNumberFormat="1" applyFont="1" applyAlignment="1">
      <alignment horizontal="center" vertical="center"/>
    </xf>
    <xf numFmtId="183" fontId="6" fillId="0" borderId="0" xfId="2" applyNumberFormat="1" applyFont="1" applyAlignment="1">
      <alignment horizontal="center" vertical="center"/>
    </xf>
    <xf numFmtId="0" fontId="6" fillId="0" borderId="0" xfId="2" applyFont="1" applyAlignment="1">
      <alignment horizontal="left" vertical="center"/>
    </xf>
    <xf numFmtId="0" fontId="9" fillId="0" borderId="0" xfId="2" applyFont="1" applyAlignment="1">
      <alignment horizontal="left" vertical="center"/>
    </xf>
    <xf numFmtId="0" fontId="27" fillId="4" borderId="24" xfId="2" applyFont="1" applyFill="1" applyBorder="1" applyAlignment="1">
      <alignment horizontal="distributed" vertical="center"/>
    </xf>
    <xf numFmtId="0" fontId="9" fillId="4" borderId="0" xfId="2" applyFont="1" applyFill="1" applyAlignment="1">
      <alignment horizontal="center" vertical="center"/>
    </xf>
    <xf numFmtId="41" fontId="6" fillId="0" borderId="0" xfId="6" applyFont="1" applyAlignment="1">
      <alignment horizontal="center" vertical="center"/>
    </xf>
    <xf numFmtId="0" fontId="27" fillId="0" borderId="24" xfId="2" applyFont="1" applyFill="1" applyBorder="1" applyAlignment="1">
      <alignment horizontal="distributed" vertical="center" wrapText="1"/>
    </xf>
    <xf numFmtId="0" fontId="32" fillId="0" borderId="25" xfId="2" applyNumberFormat="1" applyFont="1" applyFill="1" applyBorder="1" applyAlignment="1">
      <alignment horizontal="left" vertical="center"/>
    </xf>
    <xf numFmtId="183" fontId="9" fillId="0" borderId="0" xfId="2" applyNumberFormat="1" applyFont="1" applyAlignment="1">
      <alignment horizontal="center" vertical="center"/>
    </xf>
    <xf numFmtId="0" fontId="27" fillId="0" borderId="28" xfId="2" applyFont="1" applyFill="1" applyBorder="1" applyAlignment="1">
      <alignment horizontal="center" vertical="center"/>
    </xf>
    <xf numFmtId="194" fontId="27" fillId="0" borderId="25" xfId="2" applyNumberFormat="1" applyFont="1" applyFill="1" applyBorder="1" applyAlignment="1">
      <alignment horizontal="left" vertical="center"/>
    </xf>
    <xf numFmtId="183" fontId="27" fillId="0" borderId="25" xfId="2" applyNumberFormat="1" applyFont="1" applyFill="1" applyBorder="1" applyAlignment="1">
      <alignment horizontal="left" vertical="center"/>
    </xf>
    <xf numFmtId="0" fontId="34" fillId="4" borderId="0" xfId="7" applyFill="1">
      <alignment vertical="center"/>
    </xf>
    <xf numFmtId="177" fontId="13" fillId="0" borderId="10" xfId="2" applyNumberFormat="1" applyFont="1" applyFill="1" applyBorder="1" applyAlignment="1">
      <alignment horizontal="center" vertical="center"/>
    </xf>
    <xf numFmtId="0" fontId="27" fillId="0" borderId="29" xfId="2" applyFont="1" applyFill="1" applyBorder="1" applyAlignment="1">
      <alignment horizontal="center" vertical="center"/>
    </xf>
    <xf numFmtId="0" fontId="27" fillId="0" borderId="30" xfId="2" applyFont="1" applyFill="1" applyBorder="1" applyAlignment="1">
      <alignment horizontal="center" vertical="center"/>
    </xf>
    <xf numFmtId="0" fontId="13" fillId="0" borderId="31" xfId="2" applyFont="1" applyFill="1" applyBorder="1" applyAlignment="1">
      <alignment horizontal="center" vertical="center"/>
    </xf>
    <xf numFmtId="195" fontId="28" fillId="0" borderId="33" xfId="8" applyBorder="1"/>
    <xf numFmtId="41" fontId="31" fillId="0" borderId="0" xfId="9" applyFont="1" applyAlignment="1">
      <alignment horizontal="center" vertical="center"/>
    </xf>
    <xf numFmtId="41" fontId="9" fillId="0" borderId="0" xfId="9" applyFont="1" applyAlignment="1">
      <alignment horizontal="center" vertical="center"/>
    </xf>
    <xf numFmtId="0" fontId="27" fillId="31" borderId="24" xfId="2" applyFont="1" applyFill="1" applyBorder="1" applyAlignment="1">
      <alignment horizontal="distributed" vertical="center"/>
    </xf>
    <xf numFmtId="0" fontId="27" fillId="31" borderId="17" xfId="2" applyFont="1" applyFill="1" applyBorder="1" applyAlignment="1">
      <alignment horizontal="center" vertical="center"/>
    </xf>
    <xf numFmtId="41" fontId="27" fillId="31" borderId="10" xfId="4" applyFont="1" applyFill="1" applyBorder="1" applyAlignment="1">
      <alignment horizontal="center" vertical="center"/>
    </xf>
    <xf numFmtId="177" fontId="13" fillId="31" borderId="1" xfId="5" applyNumberFormat="1" applyFont="1" applyFill="1" applyBorder="1" applyAlignment="1">
      <alignment horizontal="center" vertical="center"/>
    </xf>
    <xf numFmtId="180" fontId="27" fillId="0" borderId="25" xfId="2" applyNumberFormat="1" applyFont="1" applyFill="1" applyBorder="1" applyAlignment="1">
      <alignment horizontal="left" vertical="center"/>
    </xf>
    <xf numFmtId="181" fontId="27" fillId="0" borderId="25" xfId="2" applyNumberFormat="1" applyFont="1" applyFill="1" applyBorder="1" applyAlignment="1">
      <alignment horizontal="left" vertical="center"/>
    </xf>
    <xf numFmtId="182" fontId="27" fillId="0" borderId="25" xfId="2" applyNumberFormat="1" applyFont="1" applyFill="1" applyBorder="1" applyAlignment="1">
      <alignment horizontal="left" vertical="center"/>
    </xf>
    <xf numFmtId="184" fontId="27" fillId="0" borderId="25" xfId="2" applyNumberFormat="1" applyFont="1" applyFill="1" applyBorder="1" applyAlignment="1">
      <alignment horizontal="left" vertical="center"/>
    </xf>
    <xf numFmtId="185" fontId="27" fillId="0" borderId="25" xfId="2" applyNumberFormat="1" applyFont="1" applyFill="1" applyBorder="1" applyAlignment="1">
      <alignment horizontal="left" vertical="center"/>
    </xf>
    <xf numFmtId="186" fontId="27" fillId="0" borderId="25" xfId="2" applyNumberFormat="1" applyFont="1" applyFill="1" applyBorder="1" applyAlignment="1">
      <alignment horizontal="left" vertical="center"/>
    </xf>
    <xf numFmtId="187" fontId="27" fillId="0" borderId="25" xfId="2" applyNumberFormat="1" applyFont="1" applyFill="1" applyBorder="1" applyAlignment="1">
      <alignment horizontal="left" vertical="center"/>
    </xf>
    <xf numFmtId="188" fontId="27" fillId="0" borderId="25" xfId="2" applyNumberFormat="1" applyFont="1" applyFill="1" applyBorder="1" applyAlignment="1">
      <alignment horizontal="left" vertical="center"/>
    </xf>
    <xf numFmtId="189" fontId="27" fillId="0" borderId="25" xfId="2" applyNumberFormat="1" applyFont="1" applyFill="1" applyBorder="1" applyAlignment="1">
      <alignment horizontal="left" vertical="center"/>
    </xf>
    <xf numFmtId="193" fontId="27" fillId="0" borderId="25" xfId="2" applyNumberFormat="1" applyFont="1" applyFill="1" applyBorder="1" applyAlignment="1">
      <alignment horizontal="left" vertical="center"/>
    </xf>
    <xf numFmtId="0" fontId="193" fillId="0" borderId="0" xfId="0" applyFont="1" applyAlignment="1">
      <alignment vertical="center"/>
    </xf>
    <xf numFmtId="0" fontId="194" fillId="0" borderId="0" xfId="0" applyFont="1" applyAlignment="1"/>
    <xf numFmtId="280" fontId="194" fillId="0" borderId="73" xfId="0" applyNumberFormat="1" applyFont="1" applyBorder="1" applyAlignment="1">
      <alignment horizontal="center" vertical="center"/>
    </xf>
    <xf numFmtId="0" fontId="195" fillId="0" borderId="0" xfId="1" applyFont="1" applyBorder="1"/>
    <xf numFmtId="280" fontId="196" fillId="0" borderId="75" xfId="0" applyNumberFormat="1" applyFont="1" applyBorder="1" applyAlignment="1">
      <alignment horizontal="center" vertical="center"/>
    </xf>
    <xf numFmtId="0" fontId="197" fillId="0" borderId="0" xfId="3462" applyFont="1" applyAlignment="1">
      <alignment vertical="center"/>
    </xf>
    <xf numFmtId="0" fontId="198" fillId="0" borderId="0" xfId="3462" applyFont="1" applyAlignment="1">
      <alignment horizontal="center" vertical="center"/>
    </xf>
    <xf numFmtId="0" fontId="198" fillId="0" borderId="0" xfId="3462" applyFont="1" applyAlignment="1">
      <alignment vertical="center"/>
    </xf>
    <xf numFmtId="0" fontId="199" fillId="33" borderId="10" xfId="3462" applyFont="1" applyFill="1" applyBorder="1" applyAlignment="1">
      <alignment horizontal="center" vertical="center" wrapText="1"/>
    </xf>
    <xf numFmtId="220" fontId="199" fillId="0" borderId="10" xfId="3462" applyNumberFormat="1" applyFont="1" applyBorder="1" applyAlignment="1">
      <alignment horizontal="center" vertical="center"/>
    </xf>
    <xf numFmtId="41" fontId="199" fillId="0" borderId="10" xfId="2802" applyFont="1" applyFill="1" applyBorder="1" applyAlignment="1">
      <alignment horizontal="right" vertical="center"/>
    </xf>
    <xf numFmtId="220" fontId="201" fillId="0" borderId="10" xfId="3462" applyNumberFormat="1" applyFont="1" applyBorder="1" applyAlignment="1">
      <alignment horizontal="center" vertical="center"/>
    </xf>
    <xf numFmtId="41" fontId="201" fillId="0" borderId="10" xfId="2802" applyFont="1" applyFill="1" applyBorder="1" applyAlignment="1">
      <alignment horizontal="right" vertical="center"/>
    </xf>
    <xf numFmtId="220" fontId="199" fillId="0" borderId="10" xfId="3462" applyNumberFormat="1" applyFont="1" applyBorder="1" applyAlignment="1">
      <alignment vertical="center"/>
    </xf>
    <xf numFmtId="41" fontId="201" fillId="0" borderId="10" xfId="2802" applyFont="1" applyFill="1" applyBorder="1" applyAlignment="1">
      <alignment horizontal="right" vertical="center" wrapText="1"/>
    </xf>
    <xf numFmtId="220" fontId="201" fillId="0" borderId="10" xfId="3462" applyNumberFormat="1" applyFont="1" applyBorder="1" applyAlignment="1">
      <alignment vertical="center"/>
    </xf>
    <xf numFmtId="41" fontId="201" fillId="0" borderId="10" xfId="2802" applyFont="1" applyBorder="1" applyAlignment="1">
      <alignment horizontal="right" vertical="center" wrapText="1"/>
    </xf>
    <xf numFmtId="41" fontId="6" fillId="0" borderId="0" xfId="3665" applyFont="1" applyAlignment="1"/>
    <xf numFmtId="303" fontId="6" fillId="0" borderId="0" xfId="3666" applyNumberFormat="1" applyFont="1" applyAlignment="1"/>
    <xf numFmtId="0" fontId="202" fillId="34" borderId="77" xfId="0" applyFont="1" applyFill="1" applyBorder="1" applyAlignment="1">
      <alignment horizontal="center" vertical="center" wrapText="1" readingOrder="1"/>
    </xf>
    <xf numFmtId="0" fontId="202" fillId="34" borderId="78" xfId="0" applyFont="1" applyFill="1" applyBorder="1" applyAlignment="1">
      <alignment horizontal="center" vertical="center" wrapText="1" readingOrder="1"/>
    </xf>
    <xf numFmtId="0" fontId="202" fillId="34" borderId="79" xfId="0" applyFont="1" applyFill="1" applyBorder="1" applyAlignment="1">
      <alignment horizontal="center" vertical="center" wrapText="1" readingOrder="1"/>
    </xf>
    <xf numFmtId="3" fontId="202" fillId="34" borderId="77" xfId="0" applyNumberFormat="1" applyFont="1" applyFill="1" applyBorder="1" applyAlignment="1">
      <alignment horizontal="center" vertical="center" wrapText="1" readingOrder="1"/>
    </xf>
    <xf numFmtId="3" fontId="202" fillId="34" borderId="78" xfId="0" applyNumberFormat="1" applyFont="1" applyFill="1" applyBorder="1" applyAlignment="1">
      <alignment horizontal="center" vertical="center" wrapText="1" readingOrder="1"/>
    </xf>
    <xf numFmtId="3" fontId="202" fillId="34" borderId="79" xfId="0" applyNumberFormat="1" applyFont="1" applyFill="1" applyBorder="1" applyAlignment="1">
      <alignment horizontal="center" vertical="center" wrapText="1" readingOrder="1"/>
    </xf>
    <xf numFmtId="280" fontId="196" fillId="0" borderId="73" xfId="0" applyNumberFormat="1" applyFont="1" applyBorder="1" applyAlignment="1">
      <alignment vertical="center"/>
    </xf>
    <xf numFmtId="0" fontId="9" fillId="0" borderId="0" xfId="1" applyFont="1" applyBorder="1" applyAlignment="1">
      <alignment vertical="center"/>
    </xf>
    <xf numFmtId="41" fontId="9" fillId="0" borderId="0" xfId="3665" applyFont="1" applyAlignment="1">
      <alignment horizontal="center" vertical="center"/>
    </xf>
    <xf numFmtId="41" fontId="9" fillId="4" borderId="0" xfId="3665" applyFont="1" applyFill="1" applyAlignment="1">
      <alignment horizontal="center" vertical="center"/>
    </xf>
    <xf numFmtId="41" fontId="9" fillId="4" borderId="0" xfId="2" applyNumberFormat="1" applyFont="1" applyFill="1" applyAlignment="1">
      <alignment horizontal="center" vertical="center"/>
    </xf>
    <xf numFmtId="304" fontId="9" fillId="4" borderId="0" xfId="2" applyNumberFormat="1" applyFont="1" applyFill="1" applyAlignment="1">
      <alignment horizontal="center" vertical="center"/>
    </xf>
    <xf numFmtId="0" fontId="3" fillId="0" borderId="0" xfId="1" applyFont="1" applyBorder="1" applyAlignment="1">
      <alignment horizontal="left" vertical="center"/>
    </xf>
    <xf numFmtId="41" fontId="21" fillId="0" borderId="0" xfId="2" applyNumberFormat="1" applyFont="1" applyAlignment="1">
      <alignment horizontal="center" vertical="center"/>
    </xf>
    <xf numFmtId="41" fontId="21" fillId="0" borderId="0" xfId="6" applyFont="1" applyAlignment="1">
      <alignment horizontal="center" vertical="center"/>
    </xf>
    <xf numFmtId="41" fontId="21" fillId="4" borderId="0" xfId="6" applyFont="1" applyFill="1" applyAlignment="1">
      <alignment horizontal="center" vertical="center"/>
    </xf>
    <xf numFmtId="41" fontId="27" fillId="0" borderId="0" xfId="2" applyNumberFormat="1" applyFont="1" applyAlignment="1">
      <alignment horizontal="center" vertical="center"/>
    </xf>
    <xf numFmtId="0" fontId="27" fillId="0" borderId="0" xfId="2" applyFont="1" applyAlignment="1">
      <alignment horizontal="center" vertical="center"/>
    </xf>
    <xf numFmtId="0" fontId="27" fillId="0" borderId="5" xfId="2" applyFont="1" applyFill="1" applyBorder="1" applyAlignment="1">
      <alignment horizontal="center" vertical="center" wrapText="1"/>
    </xf>
    <xf numFmtId="0" fontId="27" fillId="0" borderId="22" xfId="2" applyFont="1" applyFill="1" applyBorder="1" applyAlignment="1">
      <alignment horizontal="center" vertical="center" wrapText="1"/>
    </xf>
    <xf numFmtId="0" fontId="6" fillId="0" borderId="0" xfId="2" applyFont="1" applyAlignment="1">
      <alignment horizontal="center" vertical="center"/>
    </xf>
    <xf numFmtId="0" fontId="13" fillId="0" borderId="10" xfId="2" applyFont="1" applyBorder="1" applyAlignment="1">
      <alignment horizontal="center" vertical="center" wrapText="1"/>
    </xf>
    <xf numFmtId="0" fontId="15" fillId="0" borderId="0" xfId="3" applyFont="1" applyAlignment="1">
      <alignment horizontal="center" vertical="center"/>
    </xf>
    <xf numFmtId="0" fontId="6" fillId="0" borderId="10" xfId="2" applyFont="1" applyBorder="1" applyAlignment="1">
      <alignment horizontal="center" vertical="center"/>
    </xf>
    <xf numFmtId="0" fontId="27" fillId="0" borderId="10" xfId="2" applyFont="1" applyBorder="1" applyAlignment="1">
      <alignment horizontal="center" vertical="center"/>
    </xf>
    <xf numFmtId="0" fontId="27" fillId="2" borderId="12" xfId="2" applyFont="1" applyFill="1" applyBorder="1" applyAlignment="1">
      <alignment horizontal="center" vertical="center"/>
    </xf>
    <xf numFmtId="280" fontId="194" fillId="32" borderId="71" xfId="0" applyNumberFormat="1" applyFont="1" applyFill="1" applyBorder="1" applyAlignment="1">
      <alignment horizontal="center" vertical="center"/>
    </xf>
    <xf numFmtId="0" fontId="196" fillId="0" borderId="0" xfId="0" applyFont="1" applyAlignment="1"/>
    <xf numFmtId="302" fontId="196" fillId="0" borderId="73" xfId="0" applyNumberFormat="1" applyFont="1" applyBorder="1" applyAlignment="1">
      <alignment vertical="center"/>
    </xf>
    <xf numFmtId="280" fontId="196" fillId="0" borderId="76" xfId="0" applyNumberFormat="1" applyFont="1" applyBorder="1" applyAlignment="1">
      <alignment vertical="center" wrapText="1"/>
    </xf>
    <xf numFmtId="280" fontId="196" fillId="0" borderId="73" xfId="0" applyNumberFormat="1" applyFont="1" applyBorder="1" applyAlignment="1">
      <alignment horizontal="center" vertical="center"/>
    </xf>
    <xf numFmtId="280" fontId="196" fillId="0" borderId="76" xfId="0" applyNumberFormat="1" applyFont="1" applyBorder="1" applyAlignment="1">
      <alignment horizontal="center" vertical="center" wrapText="1"/>
    </xf>
    <xf numFmtId="280" fontId="196" fillId="0" borderId="71" xfId="0" applyNumberFormat="1" applyFont="1" applyBorder="1" applyAlignment="1">
      <alignment horizontal="center" vertical="center"/>
    </xf>
    <xf numFmtId="280" fontId="196" fillId="0" borderId="72" xfId="0" applyNumberFormat="1" applyFont="1" applyBorder="1" applyAlignment="1">
      <alignment horizontal="center" vertical="center" wrapText="1"/>
    </xf>
    <xf numFmtId="41" fontId="0" fillId="0" borderId="0" xfId="0" applyNumberFormat="1">
      <alignment vertical="center"/>
    </xf>
    <xf numFmtId="41" fontId="194" fillId="0" borderId="0" xfId="3665" applyFont="1" applyAlignment="1"/>
    <xf numFmtId="41" fontId="194" fillId="0" borderId="0" xfId="0" applyNumberFormat="1" applyFont="1" applyAlignment="1"/>
    <xf numFmtId="280" fontId="194" fillId="0" borderId="81" xfId="0" applyNumberFormat="1" applyFont="1" applyBorder="1" applyAlignment="1">
      <alignment vertical="center"/>
    </xf>
    <xf numFmtId="280" fontId="196" fillId="0" borderId="81" xfId="0" applyNumberFormat="1" applyFont="1" applyBorder="1" applyAlignment="1">
      <alignment horizontal="center" vertical="center"/>
    </xf>
    <xf numFmtId="41" fontId="27" fillId="0" borderId="0" xfId="2" applyNumberFormat="1" applyFont="1" applyAlignment="1">
      <alignment horizontal="center" vertical="center"/>
    </xf>
    <xf numFmtId="0" fontId="27" fillId="0" borderId="5" xfId="2" applyFont="1" applyFill="1" applyBorder="1" applyAlignment="1">
      <alignment horizontal="center" vertical="center" wrapText="1"/>
    </xf>
    <xf numFmtId="0" fontId="27" fillId="0" borderId="22" xfId="2" applyFont="1" applyFill="1" applyBorder="1" applyAlignment="1">
      <alignment horizontal="center" vertical="center" wrapText="1"/>
    </xf>
    <xf numFmtId="0" fontId="207" fillId="0" borderId="0" xfId="3667" applyFont="1"/>
    <xf numFmtId="0" fontId="209" fillId="4" borderId="83" xfId="3667" applyFont="1" applyFill="1" applyBorder="1" applyAlignment="1">
      <alignment horizontal="center" vertical="center"/>
    </xf>
    <xf numFmtId="0" fontId="209" fillId="4" borderId="84" xfId="3667" applyFont="1" applyFill="1" applyBorder="1" applyAlignment="1">
      <alignment horizontal="center" vertical="center"/>
    </xf>
    <xf numFmtId="307" fontId="209" fillId="4" borderId="85" xfId="3669" applyNumberFormat="1" applyFont="1" applyFill="1" applyBorder="1" applyAlignment="1">
      <alignment horizontal="center" vertical="center"/>
    </xf>
    <xf numFmtId="307" fontId="209" fillId="4" borderId="82" xfId="3669" applyNumberFormat="1" applyFont="1" applyFill="1" applyBorder="1" applyAlignment="1">
      <alignment horizontal="center" vertical="center"/>
    </xf>
    <xf numFmtId="0" fontId="207" fillId="0" borderId="0" xfId="3667" applyFont="1" applyAlignment="1">
      <alignment horizontal="center"/>
    </xf>
    <xf numFmtId="0" fontId="205" fillId="0" borderId="86" xfId="3667" applyFont="1" applyBorder="1" applyAlignment="1">
      <alignment horizontal="center" vertical="center" shrinkToFit="1"/>
    </xf>
    <xf numFmtId="41" fontId="207" fillId="0" borderId="87" xfId="3670" applyNumberFormat="1" applyFont="1" applyBorder="1" applyAlignment="1">
      <alignment horizontal="left" vertical="center"/>
    </xf>
    <xf numFmtId="41" fontId="207" fillId="0" borderId="88" xfId="3670" applyNumberFormat="1" applyFont="1" applyBorder="1" applyAlignment="1">
      <alignment vertical="center"/>
    </xf>
    <xf numFmtId="305" fontId="207" fillId="0" borderId="89" xfId="3669" applyNumberFormat="1" applyFont="1" applyBorder="1" applyAlignment="1">
      <alignment horizontal="right" vertical="center"/>
    </xf>
    <xf numFmtId="308" fontId="207" fillId="0" borderId="90" xfId="3671" applyNumberFormat="1" applyFont="1" applyBorder="1" applyAlignment="1">
      <alignment vertical="center"/>
    </xf>
    <xf numFmtId="0" fontId="205" fillId="0" borderId="92" xfId="3667" applyFont="1" applyBorder="1" applyAlignment="1">
      <alignment horizontal="center" vertical="center" shrinkToFit="1"/>
    </xf>
    <xf numFmtId="41" fontId="207" fillId="0" borderId="38" xfId="3670" applyNumberFormat="1" applyFont="1" applyBorder="1" applyAlignment="1">
      <alignment horizontal="left" vertical="center"/>
    </xf>
    <xf numFmtId="41" fontId="207" fillId="0" borderId="57" xfId="3670" applyNumberFormat="1" applyFont="1" applyBorder="1" applyAlignment="1">
      <alignment vertical="center"/>
    </xf>
    <xf numFmtId="305" fontId="207" fillId="0" borderId="67" xfId="3669" applyNumberFormat="1" applyFont="1" applyBorder="1" applyAlignment="1">
      <alignment horizontal="right" vertical="center"/>
    </xf>
    <xf numFmtId="308" fontId="207" fillId="0" borderId="93" xfId="3671" applyNumberFormat="1" applyFont="1" applyBorder="1" applyAlignment="1">
      <alignment vertical="center"/>
    </xf>
    <xf numFmtId="0" fontId="27" fillId="0" borderId="94" xfId="2" applyFont="1" applyFill="1" applyBorder="1" applyAlignment="1">
      <alignment horizontal="center" vertical="center"/>
    </xf>
    <xf numFmtId="0" fontId="27" fillId="0" borderId="95" xfId="2" applyFont="1" applyFill="1" applyBorder="1" applyAlignment="1">
      <alignment horizontal="distributed" vertical="center"/>
    </xf>
    <xf numFmtId="0" fontId="27" fillId="0" borderId="96" xfId="2" applyFont="1" applyFill="1" applyBorder="1" applyAlignment="1">
      <alignment horizontal="center" vertical="center"/>
    </xf>
    <xf numFmtId="0" fontId="27" fillId="0" borderId="95" xfId="2" applyFont="1" applyFill="1" applyBorder="1" applyAlignment="1">
      <alignment horizontal="distributed" vertical="center" wrapText="1"/>
    </xf>
    <xf numFmtId="0" fontId="27" fillId="4" borderId="95" xfId="2" applyFont="1" applyFill="1" applyBorder="1" applyAlignment="1">
      <alignment horizontal="distributed" vertical="center"/>
    </xf>
    <xf numFmtId="0" fontId="27" fillId="4" borderId="96" xfId="2" applyFont="1" applyFill="1" applyBorder="1" applyAlignment="1">
      <alignment horizontal="center" vertical="center"/>
    </xf>
    <xf numFmtId="0" fontId="27" fillId="4" borderId="95" xfId="2" applyFont="1" applyFill="1" applyBorder="1" applyAlignment="1">
      <alignment horizontal="distributed" vertical="center" wrapText="1"/>
    </xf>
    <xf numFmtId="41" fontId="207" fillId="0" borderId="97" xfId="3670" applyNumberFormat="1" applyFont="1" applyBorder="1" applyAlignment="1">
      <alignment horizontal="left" vertical="center"/>
    </xf>
    <xf numFmtId="41" fontId="207" fillId="0" borderId="59" xfId="3670" applyNumberFormat="1" applyFont="1" applyBorder="1" applyAlignment="1">
      <alignment vertical="center"/>
    </xf>
    <xf numFmtId="305" fontId="207" fillId="0" borderId="98" xfId="3669" applyNumberFormat="1" applyFont="1" applyBorder="1" applyAlignment="1">
      <alignment horizontal="right" vertical="center"/>
    </xf>
    <xf numFmtId="308" fontId="207" fillId="0" borderId="99" xfId="3671" applyNumberFormat="1" applyFont="1" applyBorder="1" applyAlignment="1">
      <alignment vertical="center"/>
    </xf>
    <xf numFmtId="308" fontId="207" fillId="0" borderId="1" xfId="3671" applyNumberFormat="1" applyFont="1" applyBorder="1" applyAlignment="1">
      <alignment vertical="center"/>
    </xf>
    <xf numFmtId="41" fontId="207" fillId="0" borderId="100" xfId="3670" applyNumberFormat="1" applyFont="1" applyBorder="1" applyAlignment="1">
      <alignment horizontal="left" vertical="center"/>
    </xf>
    <xf numFmtId="41" fontId="207" fillId="0" borderId="37" xfId="3670" applyNumberFormat="1" applyFont="1" applyBorder="1" applyAlignment="1">
      <alignment vertical="center"/>
    </xf>
    <xf numFmtId="305" fontId="207" fillId="0" borderId="101" xfId="3669" applyNumberFormat="1" applyFont="1" applyBorder="1" applyAlignment="1">
      <alignment horizontal="right" vertical="center"/>
    </xf>
    <xf numFmtId="308" fontId="207" fillId="0" borderId="39" xfId="3671" applyNumberFormat="1" applyFont="1" applyBorder="1" applyAlignment="1">
      <alignment vertical="center"/>
    </xf>
    <xf numFmtId="0" fontId="27" fillId="0" borderId="102" xfId="2" applyFont="1" applyFill="1" applyBorder="1" applyAlignment="1">
      <alignment horizontal="center" vertical="center"/>
    </xf>
    <xf numFmtId="41" fontId="207" fillId="0" borderId="0" xfId="3667" applyNumberFormat="1" applyFont="1"/>
    <xf numFmtId="0" fontId="27" fillId="0" borderId="103" xfId="2" applyFont="1" applyFill="1" applyBorder="1" applyAlignment="1">
      <alignment horizontal="center" vertical="center"/>
    </xf>
    <xf numFmtId="0" fontId="27" fillId="0" borderId="104" xfId="2" applyFont="1" applyFill="1" applyBorder="1" applyAlignment="1">
      <alignment horizontal="center" vertical="center"/>
    </xf>
    <xf numFmtId="0" fontId="9" fillId="0" borderId="0" xfId="2" applyFont="1" applyFill="1" applyAlignment="1">
      <alignment horizontal="left" vertical="center"/>
    </xf>
    <xf numFmtId="41" fontId="9" fillId="0" borderId="0" xfId="3665" applyFont="1" applyFill="1" applyAlignment="1">
      <alignment horizontal="center" vertical="center"/>
    </xf>
    <xf numFmtId="0" fontId="6" fillId="0" borderId="0" xfId="2" applyFont="1" applyFill="1" applyAlignment="1">
      <alignment horizontal="center" vertical="center"/>
    </xf>
    <xf numFmtId="0" fontId="6" fillId="0" borderId="0" xfId="2" applyFont="1" applyFill="1" applyAlignment="1">
      <alignment horizontal="left" vertical="center"/>
    </xf>
    <xf numFmtId="41" fontId="27" fillId="0" borderId="0" xfId="2" applyNumberFormat="1" applyFont="1" applyFill="1" applyAlignment="1">
      <alignment horizontal="center" vertical="center"/>
    </xf>
    <xf numFmtId="0" fontId="27" fillId="0" borderId="0" xfId="2" applyFont="1" applyFill="1" applyAlignment="1">
      <alignment horizontal="center" vertical="center"/>
    </xf>
    <xf numFmtId="0" fontId="9" fillId="0" borderId="0" xfId="2" applyFont="1" applyFill="1" applyAlignment="1">
      <alignment horizontal="center" vertical="center"/>
    </xf>
    <xf numFmtId="305" fontId="207" fillId="0" borderId="113" xfId="3669" applyNumberFormat="1" applyFont="1" applyBorder="1" applyAlignment="1">
      <alignment horizontal="right" vertical="center"/>
    </xf>
    <xf numFmtId="41" fontId="207" fillId="0" borderId="117" xfId="3670" applyNumberFormat="1" applyFont="1" applyBorder="1" applyAlignment="1">
      <alignment vertical="center"/>
    </xf>
    <xf numFmtId="0" fontId="205" fillId="0" borderId="114" xfId="3667" applyFont="1" applyBorder="1" applyAlignment="1">
      <alignment horizontal="center" vertical="center"/>
    </xf>
    <xf numFmtId="41" fontId="207" fillId="0" borderId="112" xfId="3670" applyNumberFormat="1" applyFont="1" applyBorder="1" applyAlignment="1">
      <alignment horizontal="left" vertical="center"/>
    </xf>
    <xf numFmtId="0" fontId="27" fillId="4" borderId="24" xfId="2" applyFont="1" applyFill="1" applyBorder="1" applyAlignment="1">
      <alignment horizontal="distributed" vertical="center" wrapText="1"/>
    </xf>
    <xf numFmtId="0" fontId="9" fillId="0" borderId="0" xfId="2" applyFont="1" applyAlignment="1">
      <alignment horizontal="center" vertical="center"/>
    </xf>
    <xf numFmtId="0" fontId="27" fillId="0" borderId="21" xfId="2" applyFont="1" applyFill="1" applyBorder="1" applyAlignment="1">
      <alignment horizontal="distributed" vertical="center"/>
    </xf>
    <xf numFmtId="177" fontId="13" fillId="0" borderId="1" xfId="5" applyNumberFormat="1" applyFont="1" applyFill="1" applyBorder="1" applyAlignment="1">
      <alignment horizontal="center" vertical="center"/>
    </xf>
    <xf numFmtId="41" fontId="27" fillId="0" borderId="73" xfId="3673" applyFont="1" applyFill="1" applyBorder="1" applyAlignment="1">
      <alignment horizontal="center" vertical="center"/>
    </xf>
    <xf numFmtId="0" fontId="6" fillId="0" borderId="0" xfId="2" applyFont="1" applyAlignment="1">
      <alignment horizontal="left" vertical="center"/>
    </xf>
    <xf numFmtId="0" fontId="9" fillId="0" borderId="0" xfId="2" applyFont="1" applyAlignment="1">
      <alignment horizontal="left" vertical="center"/>
    </xf>
    <xf numFmtId="41" fontId="27" fillId="0" borderId="71" xfId="3673" applyFont="1" applyFill="1" applyBorder="1" applyAlignment="1">
      <alignment horizontal="center" vertical="center"/>
    </xf>
    <xf numFmtId="189" fontId="27" fillId="0" borderId="76" xfId="2" applyNumberFormat="1" applyFont="1" applyFill="1" applyBorder="1" applyAlignment="1">
      <alignment horizontal="left" vertical="center"/>
    </xf>
    <xf numFmtId="189" fontId="27" fillId="0" borderId="111" xfId="2" applyNumberFormat="1" applyFont="1" applyFill="1" applyBorder="1" applyAlignment="1">
      <alignment horizontal="left" vertical="center"/>
    </xf>
    <xf numFmtId="0" fontId="27" fillId="0" borderId="0" xfId="2" applyFont="1" applyAlignment="1">
      <alignment horizontal="center" vertical="center"/>
    </xf>
    <xf numFmtId="0" fontId="27" fillId="0" borderId="5" xfId="2" applyFont="1" applyFill="1" applyBorder="1" applyAlignment="1">
      <alignment horizontal="center" vertical="center" wrapText="1"/>
    </xf>
    <xf numFmtId="0" fontId="27" fillId="0" borderId="22" xfId="2" applyFont="1" applyFill="1" applyBorder="1" applyAlignment="1">
      <alignment horizontal="center" vertical="center" wrapText="1"/>
    </xf>
    <xf numFmtId="0" fontId="6" fillId="0" borderId="0" xfId="2" applyFont="1" applyAlignment="1">
      <alignment horizontal="center" vertical="center"/>
    </xf>
    <xf numFmtId="0" fontId="214" fillId="0" borderId="0" xfId="1" applyFont="1"/>
    <xf numFmtId="0" fontId="217" fillId="0" borderId="0" xfId="1" applyFont="1" applyAlignment="1">
      <alignment vertical="center"/>
    </xf>
    <xf numFmtId="0" fontId="218" fillId="0" borderId="5" xfId="1" applyFont="1" applyBorder="1"/>
    <xf numFmtId="0" fontId="218" fillId="0" borderId="0" xfId="1" applyFont="1" applyBorder="1"/>
    <xf numFmtId="0" fontId="215" fillId="0" borderId="0" xfId="1" applyFont="1" applyBorder="1"/>
    <xf numFmtId="0" fontId="215" fillId="0" borderId="6" xfId="1" applyFont="1" applyBorder="1"/>
    <xf numFmtId="0" fontId="215" fillId="0" borderId="0" xfId="1" applyFont="1"/>
    <xf numFmtId="0" fontId="219" fillId="0" borderId="5" xfId="1" applyFont="1" applyBorder="1" applyAlignment="1">
      <alignment horizontal="center"/>
    </xf>
    <xf numFmtId="0" fontId="219" fillId="0" borderId="0" xfId="1" applyFont="1" applyBorder="1" applyAlignment="1"/>
    <xf numFmtId="0" fontId="219" fillId="0" borderId="6" xfId="1" applyFont="1" applyBorder="1" applyAlignment="1"/>
    <xf numFmtId="0" fontId="220" fillId="0" borderId="0" xfId="1" applyFont="1"/>
    <xf numFmtId="0" fontId="214" fillId="0" borderId="5" xfId="1" applyFont="1" applyBorder="1"/>
    <xf numFmtId="0" fontId="214" fillId="0" borderId="0" xfId="1" applyFont="1" applyBorder="1"/>
    <xf numFmtId="0" fontId="203" fillId="0" borderId="0" xfId="1" applyFont="1" applyBorder="1"/>
    <xf numFmtId="0" fontId="203" fillId="0" borderId="6" xfId="1" applyFont="1" applyBorder="1"/>
    <xf numFmtId="0" fontId="222" fillId="0" borderId="0" xfId="1" applyFont="1"/>
    <xf numFmtId="0" fontId="223" fillId="0" borderId="5" xfId="1" applyFont="1" applyBorder="1" applyAlignment="1">
      <alignment horizontal="center"/>
    </xf>
    <xf numFmtId="0" fontId="224" fillId="0" borderId="0" xfId="1" applyFont="1" applyBorder="1"/>
    <xf numFmtId="0" fontId="225" fillId="0" borderId="0" xfId="1" applyFont="1" applyBorder="1"/>
    <xf numFmtId="0" fontId="223" fillId="0" borderId="0" xfId="1" applyFont="1" applyBorder="1" applyAlignment="1">
      <alignment horizontal="center"/>
    </xf>
    <xf numFmtId="0" fontId="217" fillId="0" borderId="0" xfId="1" applyFont="1" applyBorder="1" applyAlignment="1">
      <alignment horizontal="left"/>
    </xf>
    <xf numFmtId="0" fontId="223" fillId="0" borderId="6" xfId="1" applyFont="1" applyBorder="1" applyAlignment="1">
      <alignment horizontal="center"/>
    </xf>
    <xf numFmtId="0" fontId="225" fillId="0" borderId="0" xfId="1" applyFont="1"/>
    <xf numFmtId="0" fontId="203" fillId="0" borderId="0" xfId="1" applyFont="1" applyBorder="1" applyAlignment="1">
      <alignment horizontal="left"/>
    </xf>
    <xf numFmtId="0" fontId="217" fillId="0" borderId="0" xfId="1" quotePrefix="1" applyFont="1" applyBorder="1" applyAlignment="1">
      <alignment horizontal="left"/>
    </xf>
    <xf numFmtId="0" fontId="203" fillId="0" borderId="0" xfId="1" applyFont="1"/>
    <xf numFmtId="0" fontId="226" fillId="0" borderId="6" xfId="1" applyFont="1" applyBorder="1" applyAlignment="1"/>
    <xf numFmtId="0" fontId="203" fillId="0" borderId="0" xfId="1" applyFont="1" applyBorder="1" applyAlignment="1">
      <alignment vertical="center"/>
    </xf>
    <xf numFmtId="0" fontId="203" fillId="0" borderId="6" xfId="1" applyFont="1" applyBorder="1" applyAlignment="1">
      <alignment vertical="center"/>
    </xf>
    <xf numFmtId="41" fontId="214" fillId="0" borderId="0" xfId="3665" applyFont="1" applyAlignment="1"/>
    <xf numFmtId="303" fontId="214" fillId="0" borderId="0" xfId="3666" applyNumberFormat="1" applyFont="1" applyAlignment="1"/>
    <xf numFmtId="0" fontId="203" fillId="0" borderId="5" xfId="1" applyFont="1" applyBorder="1" applyAlignment="1">
      <alignment vertical="center"/>
    </xf>
    <xf numFmtId="0" fontId="203" fillId="0" borderId="0" xfId="1" applyFont="1" applyBorder="1" applyAlignment="1">
      <alignment horizontal="right" vertical="center"/>
    </xf>
    <xf numFmtId="0" fontId="203" fillId="0" borderId="0" xfId="1" applyFont="1" applyBorder="1" applyAlignment="1">
      <alignment horizontal="distributed" vertical="center"/>
    </xf>
    <xf numFmtId="0" fontId="214" fillId="0" borderId="0" xfId="1" applyFont="1" applyAlignment="1">
      <alignment vertical="center"/>
    </xf>
    <xf numFmtId="0" fontId="214" fillId="0" borderId="7" xfId="1" applyFont="1" applyBorder="1"/>
    <xf numFmtId="0" fontId="214" fillId="0" borderId="8" xfId="1" applyFont="1" applyBorder="1"/>
    <xf numFmtId="0" fontId="214" fillId="0" borderId="9" xfId="1" applyFont="1" applyBorder="1"/>
    <xf numFmtId="0" fontId="215" fillId="0" borderId="0" xfId="1" applyFont="1" applyBorder="1" applyAlignment="1">
      <alignment horizontal="center" vertical="center"/>
    </xf>
    <xf numFmtId="0" fontId="215" fillId="0" borderId="0" xfId="2" applyFont="1" applyAlignment="1">
      <alignment horizontal="center" vertical="center"/>
    </xf>
    <xf numFmtId="0" fontId="215" fillId="0" borderId="0" xfId="2" applyFont="1" applyAlignment="1">
      <alignment horizontal="distributed" vertical="center"/>
    </xf>
    <xf numFmtId="0" fontId="223" fillId="0" borderId="0" xfId="2" applyFont="1" applyAlignment="1">
      <alignment horizontal="center" vertical="center"/>
    </xf>
    <xf numFmtId="43" fontId="215" fillId="0" borderId="0" xfId="2" applyNumberFormat="1" applyFont="1" applyAlignment="1">
      <alignment horizontal="center" vertical="center"/>
    </xf>
    <xf numFmtId="0" fontId="228" fillId="0" borderId="0" xfId="2" applyFont="1" applyAlignment="1">
      <alignment horizontal="left" vertical="center" indent="1"/>
    </xf>
    <xf numFmtId="0" fontId="215" fillId="0" borderId="0" xfId="2" applyFont="1" applyAlignment="1">
      <alignment horizontal="left" vertical="center"/>
    </xf>
    <xf numFmtId="189" fontId="213" fillId="0" borderId="111" xfId="2" applyNumberFormat="1" applyFont="1" applyFill="1" applyBorder="1" applyAlignment="1">
      <alignment horizontal="left" vertical="center"/>
    </xf>
    <xf numFmtId="183" fontId="215" fillId="0" borderId="0" xfId="2" applyNumberFormat="1" applyFont="1" applyAlignment="1">
      <alignment horizontal="center" vertical="center"/>
    </xf>
    <xf numFmtId="0" fontId="203" fillId="0" borderId="0" xfId="3462" applyFont="1" applyAlignment="1">
      <alignment vertical="center"/>
    </xf>
    <xf numFmtId="0" fontId="228" fillId="0" borderId="0" xfId="3462" applyFont="1" applyAlignment="1">
      <alignment horizontal="center" vertical="center"/>
    </xf>
    <xf numFmtId="0" fontId="228" fillId="0" borderId="0" xfId="3462" applyFont="1" applyAlignment="1">
      <alignment vertical="center"/>
    </xf>
    <xf numFmtId="0" fontId="230" fillId="0" borderId="0" xfId="0" applyFont="1">
      <alignment vertical="center"/>
    </xf>
    <xf numFmtId="0" fontId="227" fillId="33" borderId="10" xfId="3462" applyFont="1" applyFill="1" applyBorder="1" applyAlignment="1">
      <alignment horizontal="center" vertical="center" wrapText="1"/>
    </xf>
    <xf numFmtId="220" fontId="227" fillId="0" borderId="10" xfId="3462" applyNumberFormat="1" applyFont="1" applyBorder="1" applyAlignment="1">
      <alignment horizontal="center" vertical="center"/>
    </xf>
    <xf numFmtId="41" fontId="227" fillId="0" borderId="10" xfId="2802" applyFont="1" applyFill="1" applyBorder="1" applyAlignment="1">
      <alignment horizontal="right" vertical="center"/>
    </xf>
    <xf numFmtId="220" fontId="227" fillId="0" borderId="10" xfId="3462" applyNumberFormat="1" applyFont="1" applyBorder="1" applyAlignment="1">
      <alignment vertical="center"/>
    </xf>
    <xf numFmtId="220" fontId="213" fillId="0" borderId="10" xfId="3462" applyNumberFormat="1" applyFont="1" applyBorder="1" applyAlignment="1">
      <alignment horizontal="center" vertical="center"/>
    </xf>
    <xf numFmtId="41" fontId="213" fillId="0" borderId="10" xfId="2802" applyFont="1" applyFill="1" applyBorder="1" applyAlignment="1">
      <alignment horizontal="right" vertical="center"/>
    </xf>
    <xf numFmtId="41" fontId="213" fillId="0" borderId="10" xfId="2802" applyFont="1" applyFill="1" applyBorder="1" applyAlignment="1">
      <alignment horizontal="right" vertical="center" wrapText="1"/>
    </xf>
    <xf numFmtId="220" fontId="213" fillId="0" borderId="10" xfId="3462" applyNumberFormat="1" applyFont="1" applyBorder="1" applyAlignment="1">
      <alignment vertical="center"/>
    </xf>
    <xf numFmtId="41" fontId="213" fillId="0" borderId="10" xfId="2802" applyFont="1" applyBorder="1" applyAlignment="1">
      <alignment horizontal="right" vertical="center" wrapText="1"/>
    </xf>
    <xf numFmtId="41" fontId="230" fillId="0" borderId="0" xfId="0" applyNumberFormat="1" applyFont="1">
      <alignment vertical="center"/>
    </xf>
    <xf numFmtId="220" fontId="213" fillId="0" borderId="73" xfId="3462" applyNumberFormat="1" applyFont="1" applyBorder="1" applyAlignment="1">
      <alignment horizontal="center" vertical="center"/>
    </xf>
    <xf numFmtId="41" fontId="213" fillId="0" borderId="73" xfId="2802" applyFont="1" applyFill="1" applyBorder="1" applyAlignment="1">
      <alignment horizontal="right" vertical="center"/>
    </xf>
    <xf numFmtId="41" fontId="213" fillId="0" borderId="73" xfId="2802" applyFont="1" applyFill="1" applyBorder="1" applyAlignment="1">
      <alignment horizontal="right" vertical="center" wrapText="1"/>
    </xf>
    <xf numFmtId="220" fontId="213" fillId="0" borderId="73" xfId="3462" applyNumberFormat="1" applyFont="1" applyBorder="1" applyAlignment="1">
      <alignment vertical="center"/>
    </xf>
    <xf numFmtId="0" fontId="231" fillId="0" borderId="0" xfId="2" applyFont="1" applyAlignment="1">
      <alignment horizontal="center" vertical="center"/>
    </xf>
    <xf numFmtId="0" fontId="203" fillId="0" borderId="0" xfId="1" applyFont="1" applyBorder="1" applyAlignment="1">
      <alignment horizontal="left" vertical="center"/>
    </xf>
    <xf numFmtId="0" fontId="234" fillId="0" borderId="0" xfId="3561" applyFont="1" applyAlignment="1">
      <alignment horizontal="center" vertical="center"/>
    </xf>
    <xf numFmtId="0" fontId="20" fillId="0" borderId="0" xfId="3370"/>
    <xf numFmtId="0" fontId="235" fillId="0" borderId="0" xfId="3370" applyFont="1"/>
    <xf numFmtId="41" fontId="213" fillId="0" borderId="73" xfId="2802" applyFont="1" applyBorder="1" applyAlignment="1">
      <alignment horizontal="right" vertical="center" wrapText="1"/>
    </xf>
    <xf numFmtId="0" fontId="236" fillId="0" borderId="0" xfId="0" applyFont="1" applyAlignment="1"/>
    <xf numFmtId="0" fontId="227" fillId="35" borderId="10" xfId="3462" applyFont="1" applyFill="1" applyBorder="1" applyAlignment="1">
      <alignment horizontal="center" vertical="center" wrapText="1"/>
    </xf>
    <xf numFmtId="41" fontId="227" fillId="0" borderId="0" xfId="2" applyNumberFormat="1" applyFont="1" applyAlignment="1">
      <alignment horizontal="center" vertical="center"/>
    </xf>
    <xf numFmtId="41" fontId="227" fillId="0" borderId="0" xfId="6" applyFont="1" applyAlignment="1">
      <alignment horizontal="center" vertical="center"/>
    </xf>
    <xf numFmtId="0" fontId="214" fillId="0" borderId="0" xfId="2" applyFont="1" applyAlignment="1">
      <alignment horizontal="center" vertical="center"/>
    </xf>
    <xf numFmtId="176" fontId="228" fillId="0" borderId="0" xfId="2" applyNumberFormat="1" applyFont="1" applyAlignment="1">
      <alignment horizontal="right" vertical="center" indent="1"/>
    </xf>
    <xf numFmtId="0" fontId="215" fillId="0" borderId="123" xfId="2" applyFont="1" applyBorder="1" applyAlignment="1">
      <alignment horizontal="center" vertical="center"/>
    </xf>
    <xf numFmtId="0" fontId="215" fillId="0" borderId="91" xfId="2" applyFont="1" applyBorder="1" applyAlignment="1">
      <alignment horizontal="center" vertical="center"/>
    </xf>
    <xf numFmtId="0" fontId="213" fillId="30" borderId="13" xfId="2" applyFont="1" applyFill="1" applyBorder="1" applyAlignment="1">
      <alignment horizontal="center" vertical="center"/>
    </xf>
    <xf numFmtId="0" fontId="213" fillId="30" borderId="14" xfId="2" applyFont="1" applyFill="1" applyBorder="1" applyAlignment="1">
      <alignment horizontal="distributed" vertical="center"/>
    </xf>
    <xf numFmtId="0" fontId="213" fillId="30" borderId="15" xfId="2" applyFont="1" applyFill="1" applyBorder="1" applyAlignment="1">
      <alignment horizontal="center" vertical="center"/>
    </xf>
    <xf numFmtId="0" fontId="213" fillId="30" borderId="12" xfId="2" applyFont="1" applyFill="1" applyBorder="1" applyAlignment="1">
      <alignment horizontal="center" vertical="center"/>
    </xf>
    <xf numFmtId="0" fontId="213" fillId="30" borderId="16" xfId="2" applyFont="1" applyFill="1" applyBorder="1" applyAlignment="1">
      <alignment horizontal="center" vertical="center"/>
    </xf>
    <xf numFmtId="0" fontId="227" fillId="0" borderId="124" xfId="2" applyFont="1" applyBorder="1" applyAlignment="1">
      <alignment horizontal="center" vertical="center"/>
    </xf>
    <xf numFmtId="0" fontId="213" fillId="0" borderId="125" xfId="2" applyFont="1" applyFill="1" applyBorder="1" applyAlignment="1">
      <alignment horizontal="center" vertical="center"/>
    </xf>
    <xf numFmtId="0" fontId="213" fillId="0" borderId="122" xfId="2" applyFont="1" applyFill="1" applyBorder="1" applyAlignment="1">
      <alignment horizontal="center" vertical="center"/>
    </xf>
    <xf numFmtId="309" fontId="213" fillId="0" borderId="127" xfId="6" applyNumberFormat="1" applyFont="1" applyFill="1" applyBorder="1" applyAlignment="1">
      <alignment horizontal="right" vertical="center"/>
    </xf>
    <xf numFmtId="177" fontId="229" fillId="0" borderId="127" xfId="5" applyNumberFormat="1" applyFont="1" applyFill="1" applyBorder="1" applyAlignment="1">
      <alignment horizontal="center" vertical="center"/>
    </xf>
    <xf numFmtId="0" fontId="213" fillId="0" borderId="128" xfId="2" applyFont="1" applyFill="1" applyBorder="1" applyAlignment="1">
      <alignment horizontal="left" vertical="center" indent="1"/>
    </xf>
    <xf numFmtId="0" fontId="213" fillId="0" borderId="129" xfId="2" applyFont="1" applyFill="1" applyBorder="1" applyAlignment="1">
      <alignment horizontal="center" vertical="center"/>
    </xf>
    <xf numFmtId="0" fontId="213" fillId="0" borderId="124" xfId="2" applyFont="1" applyFill="1" applyBorder="1" applyAlignment="1">
      <alignment horizontal="center" vertical="center"/>
    </xf>
    <xf numFmtId="309" fontId="213" fillId="0" borderId="123" xfId="6" applyNumberFormat="1" applyFont="1" applyFill="1" applyBorder="1" applyAlignment="1">
      <alignment horizontal="right" vertical="center"/>
    </xf>
    <xf numFmtId="0" fontId="229" fillId="0" borderId="123" xfId="2" applyFont="1" applyFill="1" applyBorder="1" applyAlignment="1">
      <alignment horizontal="center" vertical="center"/>
    </xf>
    <xf numFmtId="0" fontId="213" fillId="0" borderId="111" xfId="2" applyFont="1" applyFill="1" applyBorder="1" applyAlignment="1">
      <alignment horizontal="left" vertical="center" indent="1"/>
    </xf>
    <xf numFmtId="0" fontId="214" fillId="0" borderId="123" xfId="2" applyFont="1" applyBorder="1" applyAlignment="1">
      <alignment horizontal="center" vertical="center"/>
    </xf>
    <xf numFmtId="309" fontId="213" fillId="0" borderId="0" xfId="6" applyNumberFormat="1" applyFont="1" applyBorder="1" applyAlignment="1">
      <alignment horizontal="right" vertical="center"/>
    </xf>
    <xf numFmtId="0" fontId="229" fillId="0" borderId="123" xfId="2" applyFont="1" applyBorder="1" applyAlignment="1">
      <alignment horizontal="center" vertical="center" wrapText="1"/>
    </xf>
    <xf numFmtId="179" fontId="229" fillId="0" borderId="123" xfId="2" applyNumberFormat="1" applyFont="1" applyBorder="1" applyAlignment="1">
      <alignment horizontal="center" vertical="center"/>
    </xf>
    <xf numFmtId="180" fontId="213" fillId="0" borderId="111" xfId="2" applyNumberFormat="1" applyFont="1" applyFill="1" applyBorder="1" applyAlignment="1">
      <alignment horizontal="left" vertical="center"/>
    </xf>
    <xf numFmtId="0" fontId="213" fillId="0" borderId="111" xfId="2" applyFont="1" applyFill="1" applyBorder="1" applyAlignment="1">
      <alignment horizontal="left" vertical="center"/>
    </xf>
    <xf numFmtId="0" fontId="227" fillId="0" borderId="132" xfId="2" applyFont="1" applyBorder="1" applyAlignment="1">
      <alignment horizontal="center" vertical="center"/>
    </xf>
    <xf numFmtId="0" fontId="215" fillId="0" borderId="133" xfId="2" applyFont="1" applyBorder="1" applyAlignment="1">
      <alignment horizontal="center" vertical="center"/>
    </xf>
    <xf numFmtId="0" fontId="215" fillId="0" borderId="134" xfId="2" applyFont="1" applyBorder="1" applyAlignment="1">
      <alignment horizontal="center" vertical="center"/>
    </xf>
    <xf numFmtId="0" fontId="229" fillId="0" borderId="133" xfId="2" applyFont="1" applyBorder="1" applyAlignment="1">
      <alignment horizontal="center" vertical="center"/>
    </xf>
    <xf numFmtId="0" fontId="214" fillId="0" borderId="0" xfId="2" applyFont="1" applyBorder="1" applyAlignment="1">
      <alignment horizontal="center" vertical="center"/>
    </xf>
    <xf numFmtId="0" fontId="213" fillId="0" borderId="5" xfId="2" applyFont="1" applyFill="1" applyBorder="1" applyAlignment="1">
      <alignment horizontal="center" vertical="center" wrapText="1"/>
    </xf>
    <xf numFmtId="0" fontId="213" fillId="0" borderId="22" xfId="2" applyFont="1" applyFill="1" applyBorder="1" applyAlignment="1">
      <alignment horizontal="center" vertical="center" wrapText="1"/>
    </xf>
    <xf numFmtId="0" fontId="213" fillId="0" borderId="123" xfId="2" applyFont="1" applyBorder="1" applyAlignment="1">
      <alignment horizontal="center" vertical="center"/>
    </xf>
    <xf numFmtId="0" fontId="229" fillId="0" borderId="127" xfId="2" applyFont="1" applyFill="1" applyBorder="1" applyAlignment="1">
      <alignment horizontal="center" vertical="center"/>
    </xf>
    <xf numFmtId="2" fontId="213" fillId="0" borderId="123" xfId="2" applyNumberFormat="1" applyFont="1" applyBorder="1" applyAlignment="1">
      <alignment horizontal="center" vertical="center"/>
    </xf>
    <xf numFmtId="181" fontId="213" fillId="0" borderId="111" xfId="2" applyNumberFormat="1" applyFont="1" applyFill="1" applyBorder="1" applyAlignment="1">
      <alignment horizontal="left" vertical="center"/>
    </xf>
    <xf numFmtId="0" fontId="229" fillId="0" borderId="123" xfId="2" applyFont="1" applyBorder="1" applyAlignment="1">
      <alignment horizontal="center" vertical="center"/>
    </xf>
    <xf numFmtId="182" fontId="213" fillId="0" borderId="111" xfId="2" applyNumberFormat="1" applyFont="1" applyFill="1" applyBorder="1" applyAlignment="1">
      <alignment horizontal="left" vertical="center"/>
    </xf>
    <xf numFmtId="184" fontId="213" fillId="28" borderId="111" xfId="2" applyNumberFormat="1" applyFont="1" applyFill="1" applyBorder="1" applyAlignment="1">
      <alignment horizontal="left" vertical="center"/>
    </xf>
    <xf numFmtId="312" fontId="213" fillId="0" borderId="111" xfId="2" applyNumberFormat="1" applyFont="1" applyFill="1" applyBorder="1" applyAlignment="1">
      <alignment horizontal="left" vertical="center"/>
    </xf>
    <xf numFmtId="188" fontId="213" fillId="0" borderId="111" xfId="2" applyNumberFormat="1" applyFont="1" applyFill="1" applyBorder="1" applyAlignment="1">
      <alignment horizontal="left" vertical="center"/>
    </xf>
    <xf numFmtId="0" fontId="227" fillId="0" borderId="0" xfId="2" applyFont="1" applyBorder="1" applyAlignment="1">
      <alignment horizontal="center" vertical="center"/>
    </xf>
    <xf numFmtId="311" fontId="237" fillId="0" borderId="0" xfId="6" applyNumberFormat="1" applyFont="1" applyBorder="1" applyAlignment="1">
      <alignment horizontal="right" vertical="center"/>
    </xf>
    <xf numFmtId="0" fontId="229" fillId="0" borderId="0" xfId="2" applyFont="1" applyBorder="1" applyAlignment="1">
      <alignment horizontal="center" vertical="center" wrapText="1"/>
    </xf>
    <xf numFmtId="0" fontId="213" fillId="0" borderId="111" xfId="2" applyNumberFormat="1" applyFont="1" applyFill="1" applyBorder="1" applyAlignment="1">
      <alignment horizontal="left" vertical="center"/>
    </xf>
    <xf numFmtId="0" fontId="215" fillId="0" borderId="0" xfId="2" applyFont="1" applyBorder="1" applyAlignment="1">
      <alignment horizontal="center" vertical="center"/>
    </xf>
    <xf numFmtId="41" fontId="213" fillId="0" borderId="123" xfId="2" applyNumberFormat="1" applyFont="1" applyBorder="1" applyAlignment="1">
      <alignment horizontal="center" vertical="center"/>
    </xf>
    <xf numFmtId="0" fontId="213" fillId="0" borderId="137" xfId="2" applyFont="1" applyFill="1" applyBorder="1" applyAlignment="1">
      <alignment horizontal="center" vertical="center"/>
    </xf>
    <xf numFmtId="193" fontId="213" fillId="0" borderId="111" xfId="2" applyNumberFormat="1" applyFont="1" applyFill="1" applyBorder="1" applyAlignment="1">
      <alignment horizontal="left" vertical="center"/>
    </xf>
    <xf numFmtId="311" fontId="227" fillId="0" borderId="123" xfId="6" applyNumberFormat="1" applyFont="1" applyBorder="1" applyAlignment="1">
      <alignment horizontal="right" vertical="center"/>
    </xf>
    <xf numFmtId="194" fontId="213" fillId="0" borderId="111" xfId="2" applyNumberFormat="1" applyFont="1" applyFill="1" applyBorder="1" applyAlignment="1">
      <alignment horizontal="left" vertical="center"/>
    </xf>
    <xf numFmtId="186" fontId="213" fillId="0" borderId="111" xfId="2" applyNumberFormat="1" applyFont="1" applyFill="1" applyBorder="1" applyAlignment="1">
      <alignment horizontal="left" vertical="center"/>
    </xf>
    <xf numFmtId="183" fontId="213" fillId="0" borderId="111" xfId="2" applyNumberFormat="1" applyFont="1" applyFill="1" applyBorder="1" applyAlignment="1">
      <alignment horizontal="left" vertical="center"/>
    </xf>
    <xf numFmtId="311" fontId="227" fillId="0" borderId="123" xfId="2" applyNumberFormat="1" applyFont="1" applyBorder="1" applyAlignment="1">
      <alignment horizontal="right" vertical="center"/>
    </xf>
    <xf numFmtId="0" fontId="213" fillId="0" borderId="138" xfId="2" applyFont="1" applyFill="1" applyBorder="1" applyAlignment="1">
      <alignment horizontal="center" vertical="center"/>
    </xf>
    <xf numFmtId="0" fontId="213" fillId="0" borderId="140" xfId="2" applyFont="1" applyFill="1" applyBorder="1" applyAlignment="1">
      <alignment horizontal="center" vertical="center"/>
    </xf>
    <xf numFmtId="309" fontId="213" fillId="0" borderId="120" xfId="6" applyNumberFormat="1" applyFont="1" applyFill="1" applyBorder="1" applyAlignment="1">
      <alignment horizontal="right" vertical="center"/>
    </xf>
    <xf numFmtId="0" fontId="229" fillId="0" borderId="120" xfId="2" applyFont="1" applyFill="1" applyBorder="1" applyAlignment="1">
      <alignment horizontal="center" vertical="center"/>
    </xf>
    <xf numFmtId="0" fontId="213" fillId="0" borderId="119" xfId="2" applyFont="1" applyFill="1" applyBorder="1" applyAlignment="1">
      <alignment horizontal="left" vertical="center" indent="1"/>
    </xf>
    <xf numFmtId="2" fontId="215" fillId="0" borderId="123" xfId="2" applyNumberFormat="1" applyFont="1" applyBorder="1" applyAlignment="1">
      <alignment horizontal="center" vertical="center"/>
    </xf>
    <xf numFmtId="3" fontId="215" fillId="0" borderId="123" xfId="2" applyNumberFormat="1" applyFont="1" applyBorder="1" applyAlignment="1">
      <alignment horizontal="center" vertical="center"/>
    </xf>
    <xf numFmtId="280" fontId="236" fillId="0" borderId="123" xfId="0" applyNumberFormat="1" applyFont="1" applyBorder="1" applyAlignment="1">
      <alignment horizontal="center" vertical="center"/>
    </xf>
    <xf numFmtId="280" fontId="236" fillId="0" borderId="123" xfId="0" applyNumberFormat="1" applyFont="1" applyBorder="1" applyAlignment="1">
      <alignment vertical="center"/>
    </xf>
    <xf numFmtId="41" fontId="213" fillId="0" borderId="123" xfId="2802" applyFont="1" applyFill="1" applyBorder="1" applyAlignment="1">
      <alignment horizontal="right" vertical="center"/>
    </xf>
    <xf numFmtId="41" fontId="213" fillId="0" borderId="123" xfId="2802" applyFont="1" applyFill="1" applyBorder="1" applyAlignment="1">
      <alignment horizontal="right" vertical="center" wrapText="1"/>
    </xf>
    <xf numFmtId="220" fontId="213" fillId="0" borderId="123" xfId="3462" applyNumberFormat="1" applyFont="1" applyBorder="1" applyAlignment="1">
      <alignment vertical="center"/>
    </xf>
    <xf numFmtId="0" fontId="232" fillId="0" borderId="123" xfId="2" applyFont="1" applyBorder="1" applyAlignment="1">
      <alignment horizontal="center" vertical="center"/>
    </xf>
    <xf numFmtId="310" fontId="233" fillId="0" borderId="123" xfId="6" applyNumberFormat="1" applyFont="1" applyBorder="1" applyAlignment="1">
      <alignment horizontal="center" vertical="center"/>
    </xf>
    <xf numFmtId="311" fontId="233" fillId="0" borderId="123" xfId="6" applyNumberFormat="1" applyFont="1" applyBorder="1" applyAlignment="1">
      <alignment horizontal="right" vertical="center"/>
    </xf>
    <xf numFmtId="0" fontId="231" fillId="0" borderId="133" xfId="2" applyFont="1" applyBorder="1" applyAlignment="1">
      <alignment horizontal="center" vertical="center"/>
    </xf>
    <xf numFmtId="311" fontId="233" fillId="0" borderId="135" xfId="6" applyNumberFormat="1" applyFont="1" applyBorder="1" applyAlignment="1">
      <alignment horizontal="right" vertical="center"/>
    </xf>
    <xf numFmtId="311" fontId="233" fillId="0" borderId="123" xfId="6" applyNumberFormat="1" applyFont="1" applyBorder="1" applyAlignment="1">
      <alignment horizontal="center" vertical="center"/>
    </xf>
    <xf numFmtId="179" fontId="243" fillId="0" borderId="123" xfId="3763" applyNumberFormat="1" applyFont="1" applyBorder="1" applyAlignment="1">
      <alignment horizontal="center" vertical="center"/>
    </xf>
    <xf numFmtId="0" fontId="227" fillId="35" borderId="123" xfId="3462" applyFont="1" applyFill="1" applyBorder="1" applyAlignment="1">
      <alignment horizontal="center" vertical="center" wrapText="1"/>
    </xf>
    <xf numFmtId="41" fontId="213" fillId="0" borderId="123" xfId="2802" applyFont="1" applyBorder="1" applyAlignment="1">
      <alignment horizontal="right" vertical="center" wrapText="1"/>
    </xf>
    <xf numFmtId="0" fontId="245" fillId="0" borderId="0" xfId="3764" applyFont="1" applyFill="1" applyBorder="1" applyAlignment="1">
      <alignment vertical="center"/>
    </xf>
    <xf numFmtId="0" fontId="245" fillId="0" borderId="0" xfId="3764" applyNumberFormat="1" applyFont="1" applyFill="1" applyBorder="1" applyAlignment="1">
      <alignment vertical="center"/>
    </xf>
    <xf numFmtId="0" fontId="245" fillId="0" borderId="0" xfId="3764" applyFont="1" applyFill="1" applyBorder="1" applyAlignment="1">
      <alignment horizontal="center" vertical="center"/>
    </xf>
    <xf numFmtId="313" fontId="245" fillId="0" borderId="0" xfId="3764" applyNumberFormat="1" applyFont="1" applyFill="1" applyBorder="1" applyAlignment="1">
      <alignment vertical="center"/>
    </xf>
    <xf numFmtId="0" fontId="245" fillId="0" borderId="91" xfId="3764" applyFont="1" applyFill="1" applyBorder="1" applyAlignment="1">
      <alignment vertical="center"/>
    </xf>
    <xf numFmtId="315" fontId="245" fillId="0" borderId="0" xfId="3764" applyNumberFormat="1" applyFont="1" applyFill="1" applyBorder="1" applyAlignment="1">
      <alignment vertical="center" shrinkToFit="1"/>
    </xf>
    <xf numFmtId="3" fontId="245" fillId="0" borderId="0" xfId="3764" applyNumberFormat="1" applyFont="1" applyFill="1" applyBorder="1" applyAlignment="1">
      <alignment vertical="center"/>
    </xf>
    <xf numFmtId="315" fontId="245" fillId="0" borderId="0" xfId="3764" applyNumberFormat="1" applyFont="1" applyFill="1" applyBorder="1" applyAlignment="1">
      <alignment vertical="center"/>
    </xf>
    <xf numFmtId="314" fontId="244" fillId="0" borderId="0" xfId="3764" applyNumberFormat="1" applyFont="1" applyFill="1" applyBorder="1" applyAlignment="1">
      <alignment horizontal="centerContinuous" vertical="center"/>
    </xf>
    <xf numFmtId="314" fontId="245" fillId="0" borderId="0" xfId="3764" applyNumberFormat="1" applyFont="1" applyFill="1" applyBorder="1" applyAlignment="1">
      <alignment horizontal="centerContinuous" vertical="center"/>
    </xf>
    <xf numFmtId="316" fontId="245" fillId="0" borderId="0" xfId="3764" applyNumberFormat="1" applyFont="1" applyFill="1" applyBorder="1" applyAlignment="1">
      <alignment vertical="center"/>
    </xf>
    <xf numFmtId="317" fontId="245" fillId="0" borderId="0" xfId="3764" applyNumberFormat="1" applyFont="1" applyFill="1" applyBorder="1" applyAlignment="1">
      <alignment vertical="center"/>
    </xf>
    <xf numFmtId="315" fontId="32" fillId="0" borderId="0" xfId="3764" applyNumberFormat="1" applyFont="1" applyFill="1" applyBorder="1" applyAlignment="1">
      <alignment vertical="center"/>
    </xf>
    <xf numFmtId="318" fontId="245" fillId="0" borderId="0" xfId="3764" applyNumberFormat="1" applyFont="1" applyFill="1" applyBorder="1" applyAlignment="1">
      <alignment horizontal="centerContinuous" vertical="center"/>
    </xf>
    <xf numFmtId="303" fontId="36" fillId="0" borderId="0" xfId="3764" applyNumberFormat="1" applyFont="1" applyFill="1" applyBorder="1" applyAlignment="1">
      <alignment horizontal="center" vertical="center"/>
    </xf>
    <xf numFmtId="0" fontId="246" fillId="0" borderId="0" xfId="3764" applyNumberFormat="1" applyFont="1" applyFill="1" applyBorder="1" applyAlignment="1">
      <alignment vertical="center"/>
    </xf>
    <xf numFmtId="0" fontId="247" fillId="0" borderId="0" xfId="3764" applyFont="1" applyFill="1" applyBorder="1" applyAlignment="1">
      <alignment horizontal="center" vertical="center"/>
    </xf>
    <xf numFmtId="303" fontId="246" fillId="0" borderId="0" xfId="3764" applyNumberFormat="1" applyFont="1" applyFill="1" applyBorder="1" applyAlignment="1">
      <alignment horizontal="center" vertical="center"/>
    </xf>
    <xf numFmtId="0" fontId="244" fillId="0" borderId="136" xfId="3764" applyFont="1" applyFill="1" applyBorder="1" applyAlignment="1">
      <alignment horizontal="left" vertical="center"/>
    </xf>
    <xf numFmtId="0" fontId="245" fillId="0" borderId="133" xfId="3764" applyFont="1" applyFill="1" applyBorder="1" applyAlignment="1">
      <alignment vertical="center"/>
    </xf>
    <xf numFmtId="0" fontId="245" fillId="0" borderId="133" xfId="3764" applyNumberFormat="1" applyFont="1" applyFill="1" applyBorder="1" applyAlignment="1">
      <alignment vertical="center"/>
    </xf>
    <xf numFmtId="0" fontId="245" fillId="0" borderId="133" xfId="3764" applyFont="1" applyFill="1" applyBorder="1" applyAlignment="1">
      <alignment horizontal="center" vertical="center"/>
    </xf>
    <xf numFmtId="313" fontId="245" fillId="0" borderId="133" xfId="3764" applyNumberFormat="1" applyFont="1" applyFill="1" applyBorder="1" applyAlignment="1">
      <alignment vertical="center"/>
    </xf>
    <xf numFmtId="313" fontId="245" fillId="0" borderId="121" xfId="3764" applyNumberFormat="1" applyFont="1" applyFill="1" applyBorder="1" applyAlignment="1">
      <alignment vertical="center"/>
    </xf>
    <xf numFmtId="313" fontId="245" fillId="0" borderId="22" xfId="3764" applyNumberFormat="1" applyFont="1" applyFill="1" applyBorder="1" applyAlignment="1">
      <alignment vertical="center"/>
    </xf>
    <xf numFmtId="315" fontId="245" fillId="0" borderId="22" xfId="3764" applyNumberFormat="1" applyFont="1" applyFill="1" applyBorder="1" applyAlignment="1">
      <alignment vertical="center"/>
    </xf>
    <xf numFmtId="0" fontId="246" fillId="0" borderId="125" xfId="3764" applyFont="1" applyFill="1" applyBorder="1" applyAlignment="1">
      <alignment vertical="center"/>
    </xf>
    <xf numFmtId="0" fontId="247" fillId="0" borderId="135" xfId="3764" applyFont="1" applyFill="1" applyBorder="1" applyAlignment="1">
      <alignment vertical="center"/>
    </xf>
    <xf numFmtId="0" fontId="245" fillId="0" borderId="135" xfId="3764" applyFont="1" applyFill="1" applyBorder="1" applyAlignment="1">
      <alignment horizontal="center" vertical="center"/>
    </xf>
    <xf numFmtId="0" fontId="245" fillId="0" borderId="135" xfId="3764" applyFont="1" applyFill="1" applyBorder="1" applyAlignment="1">
      <alignment vertical="center"/>
    </xf>
    <xf numFmtId="0" fontId="244" fillId="0" borderId="135" xfId="3764" applyNumberFormat="1" applyFont="1" applyFill="1" applyBorder="1" applyAlignment="1">
      <alignment vertical="center"/>
    </xf>
    <xf numFmtId="314" fontId="244" fillId="0" borderId="135" xfId="3764" applyNumberFormat="1" applyFont="1" applyFill="1" applyBorder="1" applyAlignment="1">
      <alignment horizontal="centerContinuous" vertical="center"/>
    </xf>
    <xf numFmtId="314" fontId="245" fillId="0" borderId="122" xfId="3764" applyNumberFormat="1" applyFont="1" applyFill="1" applyBorder="1" applyAlignment="1">
      <alignment horizontal="centerContinuous" vertical="center"/>
    </xf>
    <xf numFmtId="318" fontId="244" fillId="0" borderId="0" xfId="3764" applyNumberFormat="1" applyFont="1" applyFill="1" applyBorder="1" applyAlignment="1">
      <alignment horizontal="centerContinuous" vertical="center"/>
    </xf>
    <xf numFmtId="0" fontId="213" fillId="0" borderId="123" xfId="2" applyFont="1" applyBorder="1" applyAlignment="1">
      <alignment horizontal="center" vertical="center"/>
    </xf>
    <xf numFmtId="0" fontId="215" fillId="0" borderId="123" xfId="2" applyFont="1" applyBorder="1" applyAlignment="1">
      <alignment horizontal="center" vertical="center"/>
    </xf>
    <xf numFmtId="0" fontId="229" fillId="0" borderId="123" xfId="2" applyFont="1" applyBorder="1" applyAlignment="1">
      <alignment horizontal="center" vertical="center" wrapText="1"/>
    </xf>
    <xf numFmtId="0" fontId="213" fillId="0" borderId="5" xfId="2" applyFont="1" applyFill="1" applyBorder="1" applyAlignment="1">
      <alignment horizontal="center" vertical="center" wrapText="1"/>
    </xf>
    <xf numFmtId="0" fontId="213" fillId="0" borderId="22" xfId="2" applyFont="1" applyFill="1" applyBorder="1" applyAlignment="1">
      <alignment horizontal="center" vertical="center" wrapText="1"/>
    </xf>
    <xf numFmtId="0" fontId="213" fillId="0" borderId="129" xfId="2" applyFont="1" applyFill="1" applyBorder="1" applyAlignment="1">
      <alignment horizontal="center" vertical="center"/>
    </xf>
    <xf numFmtId="0" fontId="213" fillId="0" borderId="124" xfId="2" applyFont="1" applyFill="1" applyBorder="1" applyAlignment="1">
      <alignment horizontal="center" vertical="center"/>
    </xf>
    <xf numFmtId="319" fontId="213" fillId="0" borderId="111" xfId="2" applyNumberFormat="1" applyFont="1" applyFill="1" applyBorder="1" applyAlignment="1">
      <alignment horizontal="left" vertical="center"/>
    </xf>
    <xf numFmtId="0" fontId="213" fillId="0" borderId="136" xfId="2" applyFont="1" applyFill="1" applyBorder="1" applyAlignment="1">
      <alignment horizontal="center" vertical="center"/>
    </xf>
    <xf numFmtId="0" fontId="213" fillId="0" borderId="121" xfId="2" applyFont="1" applyFill="1" applyBorder="1" applyAlignment="1">
      <alignment horizontal="center" vertical="center"/>
    </xf>
    <xf numFmtId="0" fontId="213" fillId="0" borderId="125" xfId="2" applyFont="1" applyFill="1" applyBorder="1" applyAlignment="1">
      <alignment vertical="center"/>
    </xf>
    <xf numFmtId="0" fontId="213" fillId="0" borderId="122" xfId="2" applyFont="1" applyFill="1" applyBorder="1" applyAlignment="1">
      <alignment vertical="center"/>
    </xf>
    <xf numFmtId="0" fontId="214" fillId="0" borderId="0" xfId="2" applyFont="1" applyAlignment="1">
      <alignment horizontal="left" vertical="center"/>
    </xf>
    <xf numFmtId="1" fontId="214" fillId="0" borderId="0" xfId="1" applyNumberFormat="1" applyFont="1" applyAlignment="1">
      <alignment horizontal="center" vertical="center"/>
    </xf>
    <xf numFmtId="0" fontId="214" fillId="0" borderId="0" xfId="1" applyFont="1" applyAlignment="1">
      <alignment horizontal="center" vertical="center"/>
    </xf>
    <xf numFmtId="0" fontId="214" fillId="0" borderId="123" xfId="1" applyFont="1" applyBorder="1" applyAlignment="1">
      <alignment horizontal="center" vertical="center"/>
    </xf>
    <xf numFmtId="1" fontId="214" fillId="0" borderId="123" xfId="1" applyNumberFormat="1" applyFont="1" applyBorder="1" applyAlignment="1">
      <alignment horizontal="center" vertical="center"/>
    </xf>
    <xf numFmtId="0" fontId="248" fillId="0" borderId="0" xfId="0" applyFont="1" applyAlignment="1">
      <alignment vertical="center"/>
    </xf>
    <xf numFmtId="280" fontId="236" fillId="32" borderId="120" xfId="0" applyNumberFormat="1" applyFont="1" applyFill="1" applyBorder="1" applyAlignment="1">
      <alignment horizontal="center" vertical="center"/>
    </xf>
    <xf numFmtId="280" fontId="236" fillId="0" borderId="107" xfId="0" applyNumberFormat="1" applyFont="1" applyBorder="1" applyAlignment="1">
      <alignment vertical="center"/>
    </xf>
    <xf numFmtId="302" fontId="236" fillId="0" borderId="123" xfId="0" applyNumberFormat="1" applyFont="1" applyBorder="1" applyAlignment="1">
      <alignment vertical="center"/>
    </xf>
    <xf numFmtId="280" fontId="236" fillId="0" borderId="111" xfId="0" applyNumberFormat="1" applyFont="1" applyBorder="1" applyAlignment="1">
      <alignment vertical="center" wrapText="1"/>
    </xf>
    <xf numFmtId="280" fontId="236" fillId="0" borderId="107" xfId="0" applyNumberFormat="1" applyFont="1" applyBorder="1" applyAlignment="1">
      <alignment horizontal="center" vertical="center"/>
    </xf>
    <xf numFmtId="280" fontId="236" fillId="0" borderId="111" xfId="0" applyNumberFormat="1" applyFont="1" applyBorder="1" applyAlignment="1">
      <alignment horizontal="center" vertical="center" wrapText="1"/>
    </xf>
    <xf numFmtId="280" fontId="236" fillId="0" borderId="118" xfId="0" applyNumberFormat="1" applyFont="1" applyBorder="1" applyAlignment="1">
      <alignment horizontal="center" vertical="center"/>
    </xf>
    <xf numFmtId="280" fontId="236" fillId="0" borderId="120" xfId="0" applyNumberFormat="1" applyFont="1" applyBorder="1" applyAlignment="1">
      <alignment horizontal="center" vertical="center"/>
    </xf>
    <xf numFmtId="280" fontId="236" fillId="0" borderId="119" xfId="0" applyNumberFormat="1" applyFont="1" applyBorder="1" applyAlignment="1">
      <alignment horizontal="center" vertical="center" wrapText="1"/>
    </xf>
    <xf numFmtId="0" fontId="206" fillId="0" borderId="0" xfId="3667" applyFont="1" applyAlignment="1">
      <alignment horizontal="center" vertical="center"/>
    </xf>
    <xf numFmtId="306" fontId="208" fillId="0" borderId="0" xfId="3668" applyNumberFormat="1" applyFont="1" applyBorder="1" applyAlignment="1">
      <alignment horizontal="right" vertical="center"/>
    </xf>
    <xf numFmtId="306" fontId="208" fillId="0" borderId="0" xfId="3668" applyNumberFormat="1" applyFont="1" applyBorder="1" applyAlignment="1">
      <alignment horizontal="left" vertical="center"/>
    </xf>
    <xf numFmtId="0" fontId="209" fillId="4" borderId="82" xfId="3667" applyFont="1" applyFill="1" applyBorder="1" applyAlignment="1">
      <alignment horizontal="center" vertical="center"/>
    </xf>
    <xf numFmtId="0" fontId="212" fillId="0" borderId="34" xfId="3667" applyFont="1" applyBorder="1" applyAlignment="1">
      <alignment horizontal="center" vertical="center" textRotation="255"/>
    </xf>
    <xf numFmtId="0" fontId="212" fillId="0" borderId="91" xfId="3667" applyFont="1" applyBorder="1" applyAlignment="1">
      <alignment horizontal="center" vertical="center" textRotation="255"/>
    </xf>
    <xf numFmtId="0" fontId="205" fillId="0" borderId="88" xfId="3667" applyFont="1" applyBorder="1" applyAlignment="1">
      <alignment horizontal="center" vertical="center" textRotation="255"/>
    </xf>
    <xf numFmtId="0" fontId="205" fillId="0" borderId="57" xfId="3672" applyFont="1" applyBorder="1" applyAlignment="1">
      <alignment horizontal="center" vertical="center" textRotation="255"/>
    </xf>
    <xf numFmtId="0" fontId="205" fillId="0" borderId="57" xfId="3667" applyFont="1" applyBorder="1" applyAlignment="1">
      <alignment horizontal="center" vertical="center" textRotation="255"/>
    </xf>
    <xf numFmtId="0" fontId="205" fillId="0" borderId="115" xfId="3667" applyFont="1" applyBorder="1" applyAlignment="1">
      <alignment horizontal="center" vertical="center"/>
    </xf>
    <xf numFmtId="0" fontId="205" fillId="0" borderId="116" xfId="3667" applyFont="1" applyBorder="1" applyAlignment="1">
      <alignment horizontal="center" vertical="center"/>
    </xf>
    <xf numFmtId="0" fontId="27" fillId="0" borderId="18" xfId="2" applyFont="1" applyFill="1" applyBorder="1" applyAlignment="1">
      <alignment horizontal="center" vertical="center" wrapText="1"/>
    </xf>
    <xf numFmtId="0" fontId="27" fillId="0" borderId="19" xfId="2" applyFont="1" applyFill="1" applyBorder="1" applyAlignment="1">
      <alignment horizontal="center" vertical="center" wrapText="1"/>
    </xf>
    <xf numFmtId="0" fontId="27" fillId="0" borderId="20" xfId="2" applyFont="1" applyFill="1" applyBorder="1" applyAlignment="1">
      <alignment horizontal="center" vertical="center" wrapText="1"/>
    </xf>
    <xf numFmtId="0" fontId="27" fillId="0" borderId="1" xfId="2" applyFont="1" applyFill="1" applyBorder="1" applyAlignment="1">
      <alignment horizontal="center" vertical="center" wrapText="1"/>
    </xf>
    <xf numFmtId="0" fontId="27" fillId="0" borderId="5" xfId="2" applyFont="1" applyFill="1" applyBorder="1" applyAlignment="1">
      <alignment horizontal="center" vertical="center" wrapText="1"/>
    </xf>
    <xf numFmtId="0" fontId="27" fillId="0" borderId="22" xfId="2" applyFont="1" applyFill="1" applyBorder="1" applyAlignment="1">
      <alignment horizontal="center" vertical="center" wrapText="1"/>
    </xf>
    <xf numFmtId="0" fontId="27" fillId="0" borderId="82" xfId="2" applyFont="1" applyFill="1" applyBorder="1" applyAlignment="1">
      <alignment horizontal="center" vertical="center" wrapText="1"/>
    </xf>
    <xf numFmtId="0" fontId="27" fillId="0" borderId="20" xfId="2" applyFont="1" applyFill="1" applyBorder="1" applyAlignment="1">
      <alignment horizontal="center" vertical="center"/>
    </xf>
    <xf numFmtId="0" fontId="27" fillId="0" borderId="1" xfId="2" applyFont="1" applyFill="1" applyBorder="1" applyAlignment="1">
      <alignment horizontal="center" vertical="center"/>
    </xf>
    <xf numFmtId="0" fontId="205" fillId="0" borderId="73" xfId="3667" applyFont="1" applyBorder="1" applyAlignment="1">
      <alignment horizontal="center" vertical="center"/>
    </xf>
    <xf numFmtId="0" fontId="27" fillId="0" borderId="27" xfId="2" applyFont="1" applyFill="1" applyBorder="1" applyAlignment="1">
      <alignment horizontal="center" vertical="center" wrapText="1"/>
    </xf>
    <xf numFmtId="0" fontId="27" fillId="0" borderId="3" xfId="2" applyFont="1" applyFill="1" applyBorder="1" applyAlignment="1">
      <alignment horizontal="center" vertical="center" wrapText="1"/>
    </xf>
    <xf numFmtId="0" fontId="27" fillId="0" borderId="73" xfId="2" applyFont="1" applyFill="1" applyBorder="1" applyAlignment="1">
      <alignment horizontal="center" vertical="center"/>
    </xf>
    <xf numFmtId="0" fontId="205" fillId="0" borderId="39" xfId="3667" applyFont="1" applyBorder="1" applyAlignment="1">
      <alignment horizontal="center" vertical="center"/>
    </xf>
    <xf numFmtId="0" fontId="27" fillId="0" borderId="96" xfId="2" applyFont="1" applyFill="1" applyBorder="1" applyAlignment="1">
      <alignment horizontal="distributed" vertical="distributed"/>
    </xf>
    <xf numFmtId="0" fontId="27" fillId="0" borderId="73" xfId="2" applyFont="1" applyFill="1" applyBorder="1" applyAlignment="1">
      <alignment horizontal="distributed" vertical="distributed"/>
    </xf>
    <xf numFmtId="0" fontId="27" fillId="0" borderId="94" xfId="2" applyFont="1" applyFill="1" applyBorder="1" applyAlignment="1">
      <alignment horizontal="distributed" vertical="distributed"/>
    </xf>
    <xf numFmtId="0" fontId="212" fillId="0" borderId="93" xfId="3667" applyFont="1" applyBorder="1" applyAlignment="1">
      <alignment horizontal="center" vertical="center"/>
    </xf>
    <xf numFmtId="0" fontId="30" fillId="0" borderId="96" xfId="2" applyFont="1" applyFill="1" applyBorder="1" applyAlignment="1">
      <alignment horizontal="distributed" vertical="distributed"/>
    </xf>
    <xf numFmtId="0" fontId="30" fillId="0" borderId="73" xfId="2" applyFont="1" applyFill="1" applyBorder="1" applyAlignment="1">
      <alignment horizontal="distributed" vertical="distributed"/>
    </xf>
    <xf numFmtId="0" fontId="30" fillId="0" borderId="94" xfId="2" applyFont="1" applyFill="1" applyBorder="1" applyAlignment="1">
      <alignment horizontal="distributed" vertical="distributed"/>
    </xf>
    <xf numFmtId="0" fontId="27" fillId="0" borderId="104" xfId="2" applyFont="1" applyFill="1" applyBorder="1" applyAlignment="1">
      <alignment horizontal="distributed" vertical="distributed"/>
    </xf>
    <xf numFmtId="0" fontId="27" fillId="0" borderId="71" xfId="2" applyFont="1" applyFill="1" applyBorder="1" applyAlignment="1">
      <alignment horizontal="distributed" vertical="distributed"/>
    </xf>
    <xf numFmtId="0" fontId="27" fillId="0" borderId="80" xfId="2" applyFont="1" applyFill="1" applyBorder="1" applyAlignment="1">
      <alignment horizontal="distributed" vertical="distributed"/>
    </xf>
    <xf numFmtId="0" fontId="212" fillId="0" borderId="39" xfId="3667" applyFont="1" applyBorder="1" applyAlignment="1">
      <alignment horizontal="center" vertical="center"/>
    </xf>
    <xf numFmtId="0" fontId="27" fillId="0" borderId="95" xfId="2" applyFont="1" applyFill="1" applyBorder="1" applyAlignment="1">
      <alignment horizontal="distributed" vertical="distributed"/>
    </xf>
    <xf numFmtId="0" fontId="212" fillId="0" borderId="99" xfId="3667" applyFont="1" applyBorder="1" applyAlignment="1">
      <alignment horizontal="center" vertical="center"/>
    </xf>
    <xf numFmtId="0" fontId="19" fillId="0" borderId="0" xfId="1" applyFont="1" applyBorder="1" applyAlignment="1">
      <alignment horizontal="right" vertical="center"/>
    </xf>
    <xf numFmtId="0" fontId="3" fillId="0" borderId="68" xfId="1" applyFont="1" applyBorder="1" applyAlignment="1">
      <alignment horizontal="center" vertical="center"/>
    </xf>
    <xf numFmtId="0" fontId="3" fillId="0" borderId="69" xfId="1" applyFont="1" applyBorder="1" applyAlignment="1">
      <alignment horizontal="center" vertical="center"/>
    </xf>
    <xf numFmtId="0" fontId="3" fillId="0" borderId="74" xfId="1" applyFont="1" applyBorder="1" applyAlignment="1">
      <alignment horizontal="center" vertical="center"/>
    </xf>
    <xf numFmtId="0" fontId="3" fillId="0" borderId="73" xfId="1" applyFont="1" applyBorder="1" applyAlignment="1">
      <alignment horizontal="center" vertical="center"/>
    </xf>
    <xf numFmtId="0" fontId="203" fillId="0" borderId="69" xfId="0" applyFont="1" applyBorder="1" applyAlignment="1">
      <alignment horizontal="center" vertical="center"/>
    </xf>
    <xf numFmtId="0" fontId="204" fillId="0" borderId="69" xfId="0" applyFont="1" applyBorder="1" applyAlignment="1">
      <alignment horizontal="center" vertical="center"/>
    </xf>
    <xf numFmtId="0" fontId="203" fillId="0" borderId="70" xfId="0" applyFont="1" applyBorder="1" applyAlignment="1">
      <alignment horizontal="center" vertical="center"/>
    </xf>
    <xf numFmtId="0" fontId="3" fillId="0" borderId="73" xfId="1" applyFont="1" applyBorder="1" applyAlignment="1">
      <alignment horizontal="center" vertical="center" textRotation="255"/>
    </xf>
    <xf numFmtId="0" fontId="3" fillId="0" borderId="73" xfId="1" applyFont="1" applyBorder="1" applyAlignment="1">
      <alignment horizontal="center" vertical="center" textRotation="255" readingOrder="1"/>
    </xf>
    <xf numFmtId="0" fontId="3" fillId="0" borderId="76" xfId="1" applyFont="1" applyBorder="1" applyAlignment="1">
      <alignment horizontal="center" vertical="center" textRotation="255" readingOrder="1"/>
    </xf>
    <xf numFmtId="41" fontId="12" fillId="0" borderId="5" xfId="1" applyNumberFormat="1" applyFont="1" applyBorder="1" applyAlignment="1">
      <alignment horizontal="center" vertical="center"/>
    </xf>
    <xf numFmtId="0" fontId="12" fillId="0" borderId="0" xfId="1" applyFont="1" applyBorder="1" applyAlignment="1">
      <alignment horizontal="center" vertical="center"/>
    </xf>
    <xf numFmtId="0" fontId="12" fillId="0" borderId="6" xfId="1" applyFont="1" applyBorder="1" applyAlignment="1">
      <alignment horizontal="center" vertical="center"/>
    </xf>
    <xf numFmtId="0" fontId="3" fillId="0" borderId="0" xfId="1" applyFont="1" applyBorder="1" applyAlignment="1">
      <alignment horizontal="left" vertical="center"/>
    </xf>
    <xf numFmtId="0" fontId="3" fillId="0" borderId="6" xfId="1" applyFont="1" applyBorder="1" applyAlignment="1">
      <alignment horizontal="left" vertical="center"/>
    </xf>
    <xf numFmtId="314" fontId="246" fillId="0" borderId="135" xfId="3764" applyNumberFormat="1" applyFont="1" applyFill="1" applyBorder="1" applyAlignment="1">
      <alignment horizontal="center" vertical="center"/>
    </xf>
    <xf numFmtId="0" fontId="246" fillId="0" borderId="135" xfId="3764" applyFont="1" applyFill="1" applyBorder="1" applyAlignment="1">
      <alignment horizontal="center" vertical="center"/>
    </xf>
    <xf numFmtId="314" fontId="245" fillId="0" borderId="0" xfId="3764" applyNumberFormat="1" applyFont="1" applyFill="1" applyBorder="1" applyAlignment="1">
      <alignment horizontal="center" vertical="center"/>
    </xf>
    <xf numFmtId="220" fontId="245" fillId="0" borderId="135" xfId="9" applyNumberFormat="1" applyFont="1" applyFill="1" applyBorder="1" applyAlignment="1">
      <alignment horizontal="center" vertical="center" shrinkToFit="1"/>
    </xf>
    <xf numFmtId="0" fontId="203" fillId="0" borderId="0" xfId="3462" applyFont="1" applyAlignment="1">
      <alignment horizontal="center" vertical="center"/>
    </xf>
    <xf numFmtId="0" fontId="213" fillId="0" borderId="23" xfId="3462" applyFont="1" applyBorder="1" applyAlignment="1">
      <alignment horizontal="left" vertical="center" wrapText="1" indent="3"/>
    </xf>
    <xf numFmtId="0" fontId="213" fillId="0" borderId="17" xfId="3462" applyFont="1" applyBorder="1" applyAlignment="1">
      <alignment horizontal="left" vertical="center" wrapText="1" indent="3"/>
    </xf>
    <xf numFmtId="0" fontId="227" fillId="35" borderId="23" xfId="3462" applyFont="1" applyFill="1" applyBorder="1" applyAlignment="1">
      <alignment horizontal="center" vertical="center" wrapText="1"/>
    </xf>
    <xf numFmtId="0" fontId="227" fillId="35" borderId="17" xfId="3462" applyFont="1" applyFill="1" applyBorder="1" applyAlignment="1">
      <alignment horizontal="center" vertical="center" wrapText="1"/>
    </xf>
    <xf numFmtId="0" fontId="227" fillId="0" borderId="23" xfId="3462" applyFont="1" applyBorder="1" applyAlignment="1">
      <alignment horizontal="center" vertical="center" wrapText="1"/>
    </xf>
    <xf numFmtId="0" fontId="227" fillId="0" borderId="17" xfId="3462" applyFont="1" applyBorder="1" applyAlignment="1">
      <alignment horizontal="center" vertical="center" wrapText="1"/>
    </xf>
    <xf numFmtId="0" fontId="203" fillId="0" borderId="0" xfId="1" applyFont="1" applyBorder="1" applyAlignment="1">
      <alignment horizontal="left" vertical="center"/>
    </xf>
    <xf numFmtId="0" fontId="203" fillId="0" borderId="68" xfId="1" applyFont="1" applyBorder="1" applyAlignment="1">
      <alignment horizontal="center" vertical="center"/>
    </xf>
    <xf numFmtId="0" fontId="203" fillId="0" borderId="69" xfId="1" applyFont="1" applyBorder="1" applyAlignment="1">
      <alignment horizontal="center" vertical="center"/>
    </xf>
    <xf numFmtId="0" fontId="203" fillId="0" borderId="74" xfId="1" applyFont="1" applyBorder="1" applyAlignment="1">
      <alignment horizontal="center" vertical="center"/>
    </xf>
    <xf numFmtId="0" fontId="203" fillId="0" borderId="73" xfId="1" applyFont="1" applyBorder="1" applyAlignment="1">
      <alignment horizontal="center" vertical="center"/>
    </xf>
    <xf numFmtId="0" fontId="203" fillId="0" borderId="73" xfId="1" applyFont="1" applyBorder="1" applyAlignment="1">
      <alignment horizontal="center" vertical="center" textRotation="255"/>
    </xf>
    <xf numFmtId="0" fontId="203" fillId="0" borderId="73" xfId="1" applyFont="1" applyBorder="1" applyAlignment="1">
      <alignment horizontal="center" vertical="center" textRotation="255" readingOrder="1"/>
    </xf>
    <xf numFmtId="0" fontId="203" fillId="0" borderId="76" xfId="1" applyFont="1" applyBorder="1" applyAlignment="1">
      <alignment horizontal="center" vertical="center" textRotation="255" readingOrder="1"/>
    </xf>
    <xf numFmtId="41" fontId="221" fillId="0" borderId="5" xfId="1" applyNumberFormat="1" applyFont="1" applyBorder="1" applyAlignment="1">
      <alignment horizontal="center" vertical="center"/>
    </xf>
    <xf numFmtId="0" fontId="221" fillId="0" borderId="0" xfId="1" applyFont="1" applyBorder="1" applyAlignment="1">
      <alignment horizontal="center" vertical="center"/>
    </xf>
    <xf numFmtId="0" fontId="221" fillId="0" borderId="6" xfId="1" applyFont="1" applyBorder="1" applyAlignment="1">
      <alignment horizontal="center" vertical="center"/>
    </xf>
    <xf numFmtId="0" fontId="27" fillId="0" borderId="17" xfId="2" applyFont="1" applyFill="1" applyBorder="1" applyAlignment="1">
      <alignment horizontal="distributed" vertical="distributed"/>
    </xf>
    <xf numFmtId="0" fontId="27" fillId="0" borderId="10" xfId="2" applyFont="1" applyFill="1" applyBorder="1" applyAlignment="1">
      <alignment horizontal="distributed" vertical="distributed"/>
    </xf>
    <xf numFmtId="0" fontId="27" fillId="0" borderId="23" xfId="2" applyFont="1" applyFill="1" applyBorder="1" applyAlignment="1">
      <alignment horizontal="distributed" vertical="distributed"/>
    </xf>
    <xf numFmtId="41" fontId="21" fillId="0" borderId="0" xfId="2" applyNumberFormat="1" applyFont="1" applyAlignment="1">
      <alignment horizontal="center" vertical="center"/>
    </xf>
    <xf numFmtId="41" fontId="21" fillId="0" borderId="0" xfId="6" applyFont="1" applyAlignment="1">
      <alignment horizontal="center" vertical="center"/>
    </xf>
    <xf numFmtId="0" fontId="27" fillId="0" borderId="24" xfId="2" applyFont="1" applyFill="1" applyBorder="1" applyAlignment="1">
      <alignment horizontal="distributed" vertical="distributed"/>
    </xf>
    <xf numFmtId="41" fontId="21" fillId="4" borderId="0" xfId="6" applyFont="1" applyFill="1" applyAlignment="1">
      <alignment horizontal="center" vertical="center"/>
    </xf>
    <xf numFmtId="0" fontId="27" fillId="0" borderId="30" xfId="2" applyFont="1" applyFill="1" applyBorder="1" applyAlignment="1">
      <alignment horizontal="distributed" vertical="distributed"/>
    </xf>
    <xf numFmtId="0" fontId="27" fillId="0" borderId="31" xfId="2" applyFont="1" applyFill="1" applyBorder="1" applyAlignment="1">
      <alignment horizontal="distributed" vertical="distributed"/>
    </xf>
    <xf numFmtId="0" fontId="27" fillId="0" borderId="32" xfId="2" applyFont="1" applyFill="1" applyBorder="1" applyAlignment="1">
      <alignment horizontal="distributed" vertical="distributed"/>
    </xf>
    <xf numFmtId="41" fontId="27" fillId="0" borderId="0" xfId="2" applyNumberFormat="1" applyFont="1" applyAlignment="1">
      <alignment horizontal="center" vertical="center"/>
    </xf>
    <xf numFmtId="0" fontId="27" fillId="0" borderId="0" xfId="2" applyFont="1" applyAlignment="1">
      <alignment horizontal="center" vertical="center"/>
    </xf>
    <xf numFmtId="190" fontId="33" fillId="0" borderId="0" xfId="6" applyNumberFormat="1" applyFont="1" applyAlignment="1">
      <alignment horizontal="center" vertical="center"/>
    </xf>
    <xf numFmtId="191" fontId="33" fillId="0" borderId="0" xfId="6" applyNumberFormat="1" applyFont="1" applyAlignment="1">
      <alignment horizontal="center" vertical="center"/>
    </xf>
    <xf numFmtId="0" fontId="27" fillId="0" borderId="10" xfId="2" applyFont="1" applyFill="1" applyBorder="1" applyAlignment="1">
      <alignment horizontal="center" vertical="center"/>
    </xf>
    <xf numFmtId="192" fontId="33" fillId="0" borderId="0" xfId="6" applyNumberFormat="1" applyFont="1" applyAlignment="1">
      <alignment horizontal="center" vertical="center"/>
    </xf>
    <xf numFmtId="0" fontId="13" fillId="0" borderId="26"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 xfId="2" applyFont="1" applyBorder="1" applyAlignment="1">
      <alignment horizontal="center" vertical="center" wrapText="1"/>
    </xf>
    <xf numFmtId="0" fontId="6" fillId="0" borderId="0" xfId="2" applyFont="1" applyAlignment="1">
      <alignment horizontal="center" vertical="center"/>
    </xf>
    <xf numFmtId="0" fontId="6" fillId="0" borderId="0" xfId="2" applyFont="1" applyFill="1" applyAlignment="1">
      <alignment horizontal="center" vertical="center"/>
    </xf>
    <xf numFmtId="0" fontId="27" fillId="0" borderId="26" xfId="2" applyFont="1" applyFill="1" applyBorder="1" applyAlignment="1">
      <alignment horizontal="center" vertical="center" wrapText="1"/>
    </xf>
    <xf numFmtId="0" fontId="13" fillId="0" borderId="10" xfId="2" applyFont="1" applyBorder="1" applyAlignment="1">
      <alignment horizontal="center" vertical="center" wrapText="1"/>
    </xf>
    <xf numFmtId="0" fontId="15" fillId="0" borderId="0" xfId="3" applyFont="1" applyAlignment="1">
      <alignment horizontal="center" vertical="center"/>
    </xf>
    <xf numFmtId="0" fontId="21" fillId="0" borderId="0" xfId="2" applyFont="1" applyAlignment="1">
      <alignment horizontal="distributed" vertical="center" wrapText="1"/>
    </xf>
    <xf numFmtId="0" fontId="6" fillId="0" borderId="10" xfId="2" applyFont="1" applyBorder="1" applyAlignment="1">
      <alignment horizontal="center" vertical="center"/>
    </xf>
    <xf numFmtId="0" fontId="27" fillId="0" borderId="10" xfId="2" applyFont="1" applyBorder="1" applyAlignment="1">
      <alignment horizontal="center" vertical="center" wrapText="1"/>
    </xf>
    <xf numFmtId="0" fontId="27" fillId="0" borderId="10" xfId="2" applyFont="1" applyBorder="1" applyAlignment="1">
      <alignment horizontal="center" vertical="center"/>
    </xf>
    <xf numFmtId="0" fontId="27" fillId="2" borderId="11" xfId="2" applyFont="1" applyFill="1" applyBorder="1" applyAlignment="1">
      <alignment horizontal="center" vertical="center"/>
    </xf>
    <xf numFmtId="0" fontId="27" fillId="2" borderId="12" xfId="2" applyFont="1" applyFill="1" applyBorder="1" applyAlignment="1">
      <alignment horizontal="center" vertical="center"/>
    </xf>
    <xf numFmtId="0" fontId="223" fillId="0" borderId="0" xfId="3" applyFont="1" applyAlignment="1">
      <alignment horizontal="center" vertical="center"/>
    </xf>
    <xf numFmtId="0" fontId="213" fillId="30" borderId="11" xfId="2" applyFont="1" applyFill="1" applyBorder="1" applyAlignment="1">
      <alignment horizontal="center" vertical="center"/>
    </xf>
    <xf numFmtId="0" fontId="213" fillId="30" borderId="12" xfId="2" applyFont="1" applyFill="1" applyBorder="1" applyAlignment="1">
      <alignment horizontal="center" vertical="center"/>
    </xf>
    <xf numFmtId="0" fontId="213" fillId="0" borderId="18" xfId="2" applyFont="1" applyFill="1" applyBorder="1" applyAlignment="1">
      <alignment horizontal="center" vertical="center" wrapText="1"/>
    </xf>
    <xf numFmtId="0" fontId="213" fillId="0" borderId="19" xfId="2" applyFont="1" applyFill="1" applyBorder="1" applyAlignment="1">
      <alignment horizontal="center" vertical="center" wrapText="1"/>
    </xf>
    <xf numFmtId="0" fontId="213" fillId="0" borderId="20" xfId="2" applyFont="1" applyFill="1" applyBorder="1" applyAlignment="1">
      <alignment horizontal="center" vertical="center" wrapText="1"/>
    </xf>
    <xf numFmtId="0" fontId="213" fillId="0" borderId="127" xfId="2" applyFont="1" applyFill="1" applyBorder="1" applyAlignment="1">
      <alignment horizontal="center" vertical="center" wrapText="1"/>
    </xf>
    <xf numFmtId="0" fontId="213" fillId="0" borderId="126" xfId="2" applyFont="1" applyFill="1" applyBorder="1" applyAlignment="1">
      <alignment horizontal="distributed" vertical="center"/>
    </xf>
    <xf numFmtId="0" fontId="213" fillId="0" borderId="5" xfId="2" applyFont="1" applyFill="1" applyBorder="1" applyAlignment="1">
      <alignment horizontal="center" vertical="center" wrapText="1"/>
    </xf>
    <xf numFmtId="0" fontId="213" fillId="0" borderId="22" xfId="2" applyFont="1" applyFill="1" applyBorder="1" applyAlignment="1">
      <alignment horizontal="center" vertical="center" wrapText="1"/>
    </xf>
    <xf numFmtId="0" fontId="213" fillId="0" borderId="130" xfId="2" applyFont="1" applyFill="1" applyBorder="1" applyAlignment="1">
      <alignment horizontal="distributed" vertical="center"/>
    </xf>
    <xf numFmtId="0" fontId="214" fillId="0" borderId="123" xfId="2" applyFont="1" applyBorder="1" applyAlignment="1">
      <alignment horizontal="center" vertical="center"/>
    </xf>
    <xf numFmtId="0" fontId="215" fillId="0" borderId="123" xfId="2" applyFont="1" applyBorder="1" applyAlignment="1">
      <alignment horizontal="center" vertical="center"/>
    </xf>
    <xf numFmtId="0" fontId="213" fillId="0" borderId="131" xfId="2" applyFont="1" applyFill="1" applyBorder="1" applyAlignment="1">
      <alignment horizontal="center" vertical="center" wrapText="1"/>
    </xf>
    <xf numFmtId="0" fontId="213" fillId="0" borderId="20" xfId="2" applyFont="1" applyFill="1" applyBorder="1" applyAlignment="1">
      <alignment horizontal="center" vertical="center"/>
    </xf>
    <xf numFmtId="0" fontId="213" fillId="0" borderId="127" xfId="2" applyFont="1" applyFill="1" applyBorder="1" applyAlignment="1">
      <alignment horizontal="center" vertical="center"/>
    </xf>
    <xf numFmtId="0" fontId="214" fillId="0" borderId="123" xfId="2" applyFont="1" applyBorder="1" applyAlignment="1">
      <alignment horizontal="center" vertical="center" wrapText="1"/>
    </xf>
    <xf numFmtId="0" fontId="213" fillId="0" borderId="130" xfId="2" applyFont="1" applyFill="1" applyBorder="1" applyAlignment="1">
      <alignment horizontal="distributed" vertical="center" wrapText="1"/>
    </xf>
    <xf numFmtId="0" fontId="214" fillId="0" borderId="129" xfId="2" applyFont="1" applyBorder="1" applyAlignment="1">
      <alignment horizontal="center" vertical="center"/>
    </xf>
    <xf numFmtId="0" fontId="214" fillId="0" borderId="130" xfId="2" applyFont="1" applyBorder="1" applyAlignment="1">
      <alignment horizontal="center" vertical="center"/>
    </xf>
    <xf numFmtId="0" fontId="214" fillId="0" borderId="124" xfId="2" applyFont="1" applyBorder="1" applyAlignment="1">
      <alignment horizontal="center" vertical="center"/>
    </xf>
    <xf numFmtId="0" fontId="229" fillId="0" borderId="129" xfId="2" applyFont="1" applyBorder="1" applyAlignment="1">
      <alignment horizontal="center" vertical="center"/>
    </xf>
    <xf numFmtId="0" fontId="229" fillId="0" borderId="124" xfId="2" applyFont="1" applyBorder="1" applyAlignment="1">
      <alignment horizontal="center" vertical="center"/>
    </xf>
    <xf numFmtId="0" fontId="213" fillId="0" borderId="123" xfId="2" applyFont="1" applyBorder="1" applyAlignment="1">
      <alignment horizontal="center" vertical="center"/>
    </xf>
    <xf numFmtId="0" fontId="229" fillId="0" borderId="123" xfId="2" applyFont="1" applyBorder="1" applyAlignment="1">
      <alignment horizontal="center" vertical="center" wrapText="1"/>
    </xf>
    <xf numFmtId="0" fontId="213" fillId="0" borderId="123" xfId="2" applyFont="1" applyBorder="1" applyAlignment="1">
      <alignment horizontal="distributed" vertical="center" wrapText="1"/>
    </xf>
    <xf numFmtId="0" fontId="229" fillId="0" borderId="123" xfId="2" applyFont="1" applyBorder="1" applyAlignment="1">
      <alignment horizontal="center" vertical="center"/>
    </xf>
    <xf numFmtId="187" fontId="213" fillId="0" borderId="141" xfId="2" applyNumberFormat="1" applyFont="1" applyFill="1" applyBorder="1" applyAlignment="1">
      <alignment horizontal="left" vertical="center"/>
    </xf>
    <xf numFmtId="187" fontId="213" fillId="0" borderId="128" xfId="2" applyNumberFormat="1" applyFont="1" applyFill="1" applyBorder="1" applyAlignment="1">
      <alignment horizontal="left" vertical="center"/>
    </xf>
    <xf numFmtId="0" fontId="213" fillId="0" borderId="133" xfId="2" applyFont="1" applyFill="1" applyBorder="1" applyAlignment="1">
      <alignment horizontal="distributed" vertical="center" shrinkToFit="1"/>
    </xf>
    <xf numFmtId="0" fontId="213" fillId="0" borderId="135" xfId="2" applyFont="1" applyFill="1" applyBorder="1" applyAlignment="1">
      <alignment horizontal="distributed" vertical="center" shrinkToFit="1"/>
    </xf>
    <xf numFmtId="309" fontId="213" fillId="0" borderId="131" xfId="6" applyNumberFormat="1" applyFont="1" applyFill="1" applyBorder="1" applyAlignment="1">
      <alignment horizontal="right" vertical="center"/>
    </xf>
    <xf numFmtId="309" fontId="213" fillId="0" borderId="127" xfId="6" applyNumberFormat="1" applyFont="1" applyFill="1" applyBorder="1" applyAlignment="1">
      <alignment horizontal="right" vertical="center"/>
    </xf>
    <xf numFmtId="177" fontId="229" fillId="0" borderId="131" xfId="5" applyNumberFormat="1" applyFont="1" applyFill="1" applyBorder="1" applyAlignment="1">
      <alignment horizontal="center" vertical="center"/>
    </xf>
    <xf numFmtId="177" fontId="229" fillId="0" borderId="127" xfId="5" applyNumberFormat="1" applyFont="1" applyFill="1" applyBorder="1" applyAlignment="1">
      <alignment horizontal="center" vertical="center"/>
    </xf>
    <xf numFmtId="0" fontId="213" fillId="0" borderId="134" xfId="2" applyFont="1" applyFill="1" applyBorder="1" applyAlignment="1">
      <alignment horizontal="center" vertical="center" wrapText="1"/>
    </xf>
    <xf numFmtId="0" fontId="213" fillId="0" borderId="122" xfId="2" applyFont="1" applyFill="1" applyBorder="1" applyAlignment="1">
      <alignment horizontal="center" vertical="center" wrapText="1"/>
    </xf>
    <xf numFmtId="0" fontId="213" fillId="0" borderId="123" xfId="2" applyFont="1" applyFill="1" applyBorder="1" applyAlignment="1">
      <alignment horizontal="center" vertical="center"/>
    </xf>
    <xf numFmtId="0" fontId="213" fillId="0" borderId="130" xfId="2" applyFont="1" applyFill="1" applyBorder="1" applyAlignment="1">
      <alignment horizontal="distributed" vertical="distributed"/>
    </xf>
    <xf numFmtId="41" fontId="213" fillId="0" borderId="123" xfId="2" applyNumberFormat="1" applyFont="1" applyBorder="1" applyAlignment="1">
      <alignment horizontal="center" vertical="center"/>
    </xf>
    <xf numFmtId="192" fontId="216" fillId="0" borderId="123" xfId="6" applyNumberFormat="1" applyFont="1" applyBorder="1" applyAlignment="1">
      <alignment horizontal="left" vertical="center"/>
    </xf>
    <xf numFmtId="0" fontId="213" fillId="0" borderId="123" xfId="2" applyFont="1" applyBorder="1" applyAlignment="1">
      <alignment horizontal="center" vertical="center" wrapText="1"/>
    </xf>
    <xf numFmtId="190" fontId="216" fillId="0" borderId="123" xfId="6" applyNumberFormat="1" applyFont="1" applyBorder="1" applyAlignment="1">
      <alignment horizontal="left" vertical="center"/>
    </xf>
    <xf numFmtId="191" fontId="216" fillId="0" borderId="123" xfId="6" applyNumberFormat="1" applyFont="1" applyBorder="1" applyAlignment="1">
      <alignment horizontal="left" vertical="center"/>
    </xf>
    <xf numFmtId="43" fontId="214" fillId="0" borderId="123" xfId="2" applyNumberFormat="1" applyFont="1" applyBorder="1" applyAlignment="1">
      <alignment horizontal="center" vertical="center"/>
    </xf>
    <xf numFmtId="0" fontId="214" fillId="0" borderId="123" xfId="2" applyFont="1" applyBorder="1" applyAlignment="1">
      <alignment horizontal="left" vertical="center"/>
    </xf>
    <xf numFmtId="0" fontId="213" fillId="0" borderId="139" xfId="2" applyFont="1" applyFill="1" applyBorder="1" applyAlignment="1">
      <alignment horizontal="distributed" vertical="distributed"/>
    </xf>
    <xf numFmtId="41" fontId="213" fillId="0" borderId="0" xfId="2" applyNumberFormat="1" applyFont="1" applyAlignment="1">
      <alignment horizontal="center" vertical="center"/>
    </xf>
    <xf numFmtId="41" fontId="214" fillId="0" borderId="123" xfId="6" applyFont="1" applyBorder="1" applyAlignment="1">
      <alignment horizontal="center" vertical="center"/>
    </xf>
    <xf numFmtId="0" fontId="199" fillId="0" borderId="23" xfId="3462" applyFont="1" applyBorder="1" applyAlignment="1">
      <alignment horizontal="left" vertical="center" wrapText="1"/>
    </xf>
    <xf numFmtId="0" fontId="199" fillId="0" borderId="17" xfId="3462" applyFont="1" applyBorder="1" applyAlignment="1">
      <alignment horizontal="left" vertical="center" wrapText="1"/>
    </xf>
    <xf numFmtId="0" fontId="201" fillId="0" borderId="10" xfId="3462" applyFont="1" applyBorder="1" applyAlignment="1">
      <alignment horizontal="center" vertical="center" wrapText="1"/>
    </xf>
    <xf numFmtId="0" fontId="199" fillId="33" borderId="23" xfId="3462" applyFont="1" applyFill="1" applyBorder="1" applyAlignment="1">
      <alignment horizontal="center" vertical="center" wrapText="1"/>
    </xf>
    <xf numFmtId="0" fontId="199" fillId="33" borderId="17" xfId="3462" applyFont="1" applyFill="1" applyBorder="1" applyAlignment="1">
      <alignment horizontal="center" vertical="center" wrapText="1"/>
    </xf>
    <xf numFmtId="0" fontId="201" fillId="0" borderId="23" xfId="3462" applyFont="1" applyBorder="1" applyAlignment="1">
      <alignment horizontal="center" vertical="center" wrapText="1"/>
    </xf>
    <xf numFmtId="0" fontId="201" fillId="0" borderId="17" xfId="3462" applyFont="1" applyBorder="1" applyAlignment="1">
      <alignment horizontal="center" vertical="center" wrapText="1"/>
    </xf>
    <xf numFmtId="0" fontId="201" fillId="0" borderId="2" xfId="3462" applyFont="1" applyBorder="1" applyAlignment="1">
      <alignment horizontal="center" vertical="center" wrapText="1"/>
    </xf>
    <xf numFmtId="0" fontId="201" fillId="0" borderId="3" xfId="3462" applyFont="1" applyBorder="1" applyAlignment="1">
      <alignment horizontal="center" vertical="center" wrapText="1"/>
    </xf>
    <xf numFmtId="0" fontId="201" fillId="0" borderId="23" xfId="3462" applyFont="1" applyFill="1" applyBorder="1" applyAlignment="1">
      <alignment horizontal="center" vertical="center" wrapText="1"/>
    </xf>
    <xf numFmtId="0" fontId="201" fillId="0" borderId="24" xfId="3462" applyFont="1" applyFill="1" applyBorder="1" applyAlignment="1">
      <alignment horizontal="center" vertical="center" wrapText="1"/>
    </xf>
    <xf numFmtId="0" fontId="201" fillId="0" borderId="17" xfId="3462" applyFont="1" applyFill="1" applyBorder="1" applyAlignment="1">
      <alignment horizontal="center" vertical="center" wrapText="1"/>
    </xf>
    <xf numFmtId="0" fontId="213" fillId="0" borderId="23" xfId="3462" applyFont="1" applyBorder="1" applyAlignment="1">
      <alignment horizontal="center" vertical="center" wrapText="1"/>
    </xf>
    <xf numFmtId="0" fontId="213" fillId="0" borderId="17" xfId="3462" applyFont="1" applyBorder="1" applyAlignment="1">
      <alignment horizontal="center" vertical="center" wrapText="1"/>
    </xf>
    <xf numFmtId="0" fontId="227" fillId="0" borderId="23" xfId="3462" applyFont="1" applyBorder="1" applyAlignment="1">
      <alignment horizontal="left" vertical="center" wrapText="1"/>
    </xf>
    <xf numFmtId="0" fontId="227" fillId="0" borderId="17" xfId="3462" applyFont="1" applyBorder="1" applyAlignment="1">
      <alignment horizontal="left" vertical="center" wrapText="1"/>
    </xf>
    <xf numFmtId="0" fontId="213" fillId="0" borderId="10" xfId="3462" applyFont="1" applyBorder="1" applyAlignment="1">
      <alignment horizontal="center" vertical="center" wrapText="1"/>
    </xf>
    <xf numFmtId="0" fontId="213" fillId="0" borderId="2" xfId="3462" applyFont="1" applyBorder="1" applyAlignment="1">
      <alignment horizontal="center" vertical="center" wrapText="1"/>
    </xf>
    <xf numFmtId="0" fontId="213" fillId="0" borderId="3" xfId="3462" applyFont="1" applyBorder="1" applyAlignment="1">
      <alignment horizontal="center" vertical="center" wrapText="1"/>
    </xf>
    <xf numFmtId="0" fontId="213" fillId="0" borderId="129" xfId="3462" applyFont="1" applyBorder="1" applyAlignment="1">
      <alignment horizontal="center" vertical="center" wrapText="1"/>
    </xf>
    <xf numFmtId="0" fontId="213" fillId="0" borderId="124" xfId="3462" applyFont="1" applyBorder="1" applyAlignment="1">
      <alignment horizontal="center" vertical="center" wrapText="1"/>
    </xf>
    <xf numFmtId="0" fontId="227" fillId="33" borderId="23" xfId="3462" applyFont="1" applyFill="1" applyBorder="1" applyAlignment="1">
      <alignment horizontal="center" vertical="center" wrapText="1"/>
    </xf>
    <xf numFmtId="0" fontId="227" fillId="33" borderId="17" xfId="3462" applyFont="1" applyFill="1" applyBorder="1" applyAlignment="1">
      <alignment horizontal="center" vertical="center" wrapText="1"/>
    </xf>
    <xf numFmtId="280" fontId="194" fillId="32" borderId="69" xfId="0" applyNumberFormat="1" applyFont="1" applyFill="1" applyBorder="1" applyAlignment="1">
      <alignment horizontal="center" vertical="center"/>
    </xf>
    <xf numFmtId="280" fontId="194" fillId="32" borderId="70" xfId="0" applyNumberFormat="1" applyFont="1" applyFill="1" applyBorder="1" applyAlignment="1">
      <alignment horizontal="center" vertical="center" wrapText="1"/>
    </xf>
    <xf numFmtId="280" fontId="194" fillId="32" borderId="72" xfId="0" applyNumberFormat="1" applyFont="1" applyFill="1" applyBorder="1" applyAlignment="1">
      <alignment horizontal="center" vertical="center" wrapText="1"/>
    </xf>
    <xf numFmtId="280" fontId="194" fillId="32" borderId="68" xfId="0" applyNumberFormat="1" applyFont="1" applyFill="1" applyBorder="1" applyAlignment="1">
      <alignment horizontal="center" vertical="center"/>
    </xf>
    <xf numFmtId="280" fontId="194" fillId="32" borderId="75" xfId="0" applyNumberFormat="1" applyFont="1" applyFill="1" applyBorder="1" applyAlignment="1">
      <alignment horizontal="center" vertical="center"/>
    </xf>
    <xf numFmtId="280" fontId="194" fillId="32" borderId="71" xfId="0" applyNumberFormat="1" applyFont="1" applyFill="1" applyBorder="1" applyAlignment="1">
      <alignment horizontal="center" vertical="center"/>
    </xf>
    <xf numFmtId="280" fontId="236" fillId="32" borderId="69" xfId="0" applyNumberFormat="1" applyFont="1" applyFill="1" applyBorder="1" applyAlignment="1">
      <alignment horizontal="center" vertical="center"/>
    </xf>
    <xf numFmtId="280" fontId="236" fillId="32" borderId="70" xfId="0" applyNumberFormat="1" applyFont="1" applyFill="1" applyBorder="1" applyAlignment="1">
      <alignment horizontal="center" vertical="center" wrapText="1"/>
    </xf>
    <xf numFmtId="280" fontId="236" fillId="32" borderId="119" xfId="0" applyNumberFormat="1" applyFont="1" applyFill="1" applyBorder="1" applyAlignment="1">
      <alignment horizontal="center" vertical="center" wrapText="1"/>
    </xf>
    <xf numFmtId="280" fontId="236" fillId="32" borderId="68" xfId="0" applyNumberFormat="1" applyFont="1" applyFill="1" applyBorder="1" applyAlignment="1">
      <alignment horizontal="center" vertical="center"/>
    </xf>
    <xf numFmtId="280" fontId="236" fillId="32" borderId="118" xfId="0" applyNumberFormat="1" applyFont="1" applyFill="1" applyBorder="1" applyAlignment="1">
      <alignment horizontal="center" vertical="center"/>
    </xf>
    <xf numFmtId="280" fontId="236" fillId="32" borderId="120" xfId="0" applyNumberFormat="1" applyFont="1" applyFill="1" applyBorder="1" applyAlignment="1">
      <alignment horizontal="center" vertical="center"/>
    </xf>
  </cellXfs>
  <cellStyles count="3765">
    <cellStyle name="_x0001_" xfId="10" xr:uid="{00000000-0005-0000-0000-000000000000}"/>
    <cellStyle name="_x0004_" xfId="11" xr:uid="{00000000-0005-0000-0000-000001000000}"/>
    <cellStyle name="" xfId="12" xr:uid="{00000000-0005-0000-0000-000002000000}"/>
    <cellStyle name="' '" xfId="13" xr:uid="{00000000-0005-0000-0000-000003000000}"/>
    <cellStyle name="          _x000d__x000a_386grabber=vga.3gr_x000d__x000a_" xfId="14" xr:uid="{00000000-0005-0000-0000-000004000000}"/>
    <cellStyle name="          _x000d__x000a_shell=progman.exe_x000d__x000a_m" xfId="15" xr:uid="{00000000-0005-0000-0000-000005000000}"/>
    <cellStyle name="_x0004_ 2" xfId="16" xr:uid="{00000000-0005-0000-0000-000006000000}"/>
    <cellStyle name=" 2" xfId="17" xr:uid="{00000000-0005-0000-0000-000007000000}"/>
    <cellStyle name="_x000a_ἀ̀က᠀" xfId="18" xr:uid="{00000000-0005-0000-0000-000008000000}"/>
    <cellStyle name="#,##0" xfId="19" xr:uid="{00000000-0005-0000-0000-000009000000}"/>
    <cellStyle name="#,##0 2" xfId="3676" xr:uid="{00000000-0005-0000-0000-00000A000000}"/>
    <cellStyle name="$" xfId="20" xr:uid="{00000000-0005-0000-0000-00000B000000}"/>
    <cellStyle name="$_db진흥" xfId="21" xr:uid="{00000000-0005-0000-0000-00000C000000}"/>
    <cellStyle name="$_SE40" xfId="22" xr:uid="{00000000-0005-0000-0000-00000D000000}"/>
    <cellStyle name="$_견적2" xfId="23" xr:uid="{00000000-0005-0000-0000-00000E000000}"/>
    <cellStyle name="$_기아" xfId="24" xr:uid="{00000000-0005-0000-0000-00000F000000}"/>
    <cellStyle name="%(+,-,0)" xfId="25" xr:uid="{00000000-0005-0000-0000-000010000000}"/>
    <cellStyle name="(##.00)" xfId="26" xr:uid="{00000000-0005-0000-0000-000011000000}"/>
    <cellStyle name="(△콤마)" xfId="27" xr:uid="{00000000-0005-0000-0000-000012000000}"/>
    <cellStyle name="(1)" xfId="28" xr:uid="{00000000-0005-0000-0000-000013000000}"/>
    <cellStyle name="(백분율)" xfId="29" xr:uid="{00000000-0005-0000-0000-000014000000}"/>
    <cellStyle name="(콤마)" xfId="30" xr:uid="{00000000-0005-0000-0000-000015000000}"/>
    <cellStyle name="(표준)" xfId="31" xr:uid="{00000000-0005-0000-0000-000016000000}"/>
    <cellStyle name="," xfId="32" xr:uid="{00000000-0005-0000-0000-000017000000}"/>
    <cellStyle name="??" xfId="33" xr:uid="{00000000-0005-0000-0000-000018000000}"/>
    <cellStyle name="?? 2" xfId="34" xr:uid="{00000000-0005-0000-0000-000019000000}"/>
    <cellStyle name="??_x000c_둄_x001b__x000d_|?_x0001_?_x0003__x0014__x0007__x0001__x0001_" xfId="35" xr:uid="{00000000-0005-0000-0000-00001A000000}"/>
    <cellStyle name="??&amp;5_x0007_?._x0007_9_x0008_??_x0007__x0001__x0001_" xfId="36" xr:uid="{00000000-0005-0000-0000-00001B000000}"/>
    <cellStyle name="??&amp;6_x0007_?/_x0007_9_x0008_??_x0007__x0001__x0001_" xfId="37" xr:uid="{00000000-0005-0000-0000-00001C000000}"/>
    <cellStyle name="??&amp;O?&amp;H?_x0008__x000f__x0007_?_x0007__x0001__x0001_" xfId="38" xr:uid="{00000000-0005-0000-0000-00001D000000}"/>
    <cellStyle name="??&amp;O?&amp;H?_x0008_??_x0007__x0001__x0001_" xfId="39" xr:uid="{00000000-0005-0000-0000-00001E000000}"/>
    <cellStyle name="??&amp;O?&amp;H?_x0008_??_x0007__x0001__x0001_ 2" xfId="40" xr:uid="{00000000-0005-0000-0000-00001F000000}"/>
    <cellStyle name="??&amp;O?&amp;H?_x0008_?_x000d__x0007__x0001__x0001_" xfId="41" xr:uid="{00000000-0005-0000-0000-000020000000}"/>
    <cellStyle name="??&amp;쏗?뷐9_x0008__x0011__x0007_?_x0007__x0001__x0001_" xfId="42" xr:uid="{00000000-0005-0000-0000-000021000000}"/>
    <cellStyle name="???­ [0]_??º?¼?·®??°? " xfId="43" xr:uid="{00000000-0005-0000-0000-000022000000}"/>
    <cellStyle name="????" xfId="44" xr:uid="{00000000-0005-0000-0000-000023000000}"/>
    <cellStyle name="_x0008_????" xfId="45" xr:uid="{00000000-0005-0000-0000-000024000000}"/>
    <cellStyle name="???????????　?" xfId="46" xr:uid="{00000000-0005-0000-0000-000025000000}"/>
    <cellStyle name="???????????　? 2" xfId="47" xr:uid="{00000000-0005-0000-0000-000026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xfId="48" xr:uid="{00000000-0005-0000-0000-000027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2" xfId="49" xr:uid="{00000000-0005-0000-0000-000028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xfId="50" xr:uid="{00000000-0005-0000-0000-000029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2" xfId="51" xr:uid="{00000000-0005-0000-0000-00002A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xfId="52" xr:uid="{00000000-0005-0000-0000-00002B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2" xfId="53" xr:uid="{00000000-0005-0000-0000-00002C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xfId="54" xr:uid="{00000000-0005-0000-0000-00002D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2" xfId="55" xr:uid="{00000000-0005-0000-0000-00002E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xfId="56" xr:uid="{00000000-0005-0000-0000-00002F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2" xfId="57" xr:uid="{00000000-0005-0000-0000-000030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xfId="58" xr:uid="{00000000-0005-0000-0000-000031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2" xfId="59" xr:uid="{00000000-0005-0000-0000-000032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xfId="60" xr:uid="{00000000-0005-0000-0000-000033000000}"/>
    <cellStyle name="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_x0001_퀀? 2" xfId="61" xr:uid="{00000000-0005-0000-0000-000034000000}"/>
    <cellStyle name="_x0001_?_x0001_?_x0001_?_x0001_?_x0001_?_x0001_?_x0001_?_x0001_?_x0001_?_x0001_?_x0001_?_x0001_?_x0001_?_x0001_?_x0001_?_x0001_?_x0001_?_x0001_?_x0001_?_x0001_?_x0001_?_x0001_?_x0001_?_x0001_?_x0001_?_x0001_?_x0001_?_x0001_?_x0001_?_x0001_?_x0001_?_x0001_퀀?" xfId="62" xr:uid="{00000000-0005-0000-0000-000035000000}"/>
    <cellStyle name="_x0001_?_x0001_?_x0001_?_x0001_?_x0001_?_x0001_?_x0001_?_x0001_?_x0001_?_x0001_?_x0001_?_x0001_?_x0001_?_x0001_?_x0001_?_x0001_?_x0001_?_x0001_?_x0001_?_x0001_?_x0001_?_x0001_?_x0001_?_x0001_?_x0001_?_x0001_?_x0001_?_x0001_?_x0001_?_x0001_?_x0001_?_x0001_퀀? 2" xfId="63" xr:uid="{00000000-0005-0000-0000-000036000000}"/>
    <cellStyle name="_x0001_?_x0001_?_x0001_?_x0001_?_x0001_?_x0001_?_x0001_?_x0001_?_x0001_?_x0001_?_x0001_?_x0001_?_x0001_?_x0001_?_x0001_퀀?" xfId="64" xr:uid="{00000000-0005-0000-0000-000037000000}"/>
    <cellStyle name="_x0001_?_x0001_?_x0001_?_x0001_?_x0001_?_x0001_?_x0001_?_x0001_?_x0001_?_x0001_?_x0001_?_x0001_?_x0001_?_x0001_?_x0001_퀀? 2" xfId="65" xr:uid="{00000000-0005-0000-0000-000038000000}"/>
    <cellStyle name="???­_??º?¼?·®??°? " xfId="66" xr:uid="{00000000-0005-0000-0000-000039000000}"/>
    <cellStyle name="???Ø_??º?¼?·®??°? " xfId="67" xr:uid="{00000000-0005-0000-0000-00003A000000}"/>
    <cellStyle name="??_Expance list on Mar" xfId="68" xr:uid="{00000000-0005-0000-0000-00003B000000}"/>
    <cellStyle name="??¸®¼?" xfId="69" xr:uid="{00000000-0005-0000-0000-00003C000000}"/>
    <cellStyle name="??¸®¼?0" xfId="70" xr:uid="{00000000-0005-0000-0000-00003D000000}"/>
    <cellStyle name="??A_x000f_??A_x000f_??A_x000f_??A" xfId="71" xr:uid="{00000000-0005-0000-0000-00003E000000}"/>
    <cellStyle name="??A_x000f_??A_x000f_??A_x000f_??A 2" xfId="72" xr:uid="{00000000-0005-0000-0000-00003F000000}"/>
    <cellStyle name="??A_x000f_??A6??A_x000f_??A" xfId="73" xr:uid="{00000000-0005-0000-0000-000040000000}"/>
    <cellStyle name="??A_x000f_??A6??A_x000f_??A 2" xfId="74" xr:uid="{00000000-0005-0000-0000-000041000000}"/>
    <cellStyle name="?­æ?±???" xfId="75" xr:uid="{00000000-0005-0000-0000-000042000000}"/>
    <cellStyle name="?­æ?±???0" xfId="76" xr:uid="{00000000-0005-0000-0000-000043000000}"/>
    <cellStyle name="?Þ¸¶ [0]_??º?¼?·®??°? " xfId="77" xr:uid="{00000000-0005-0000-0000-000044000000}"/>
    <cellStyle name="?Þ¸¶_??º?¼?·®??°? " xfId="78" xr:uid="{00000000-0005-0000-0000-000045000000}"/>
    <cellStyle name="?W?_laroux" xfId="79" xr:uid="{00000000-0005-0000-0000-000046000000}"/>
    <cellStyle name="?曹%U?&amp;H?_x0008__x001a__x0004_?_x0007__x0001__x0001_" xfId="80" xr:uid="{00000000-0005-0000-0000-000047000000}"/>
    <cellStyle name="?준" xfId="81" xr:uid="{00000000-0005-0000-0000-000048000000}"/>
    <cellStyle name="_x0001_?_x0001_퀀?" xfId="82" xr:uid="{00000000-0005-0000-0000-000049000000}"/>
    <cellStyle name="_x0001_?_x0001_퀀? 2" xfId="83" xr:uid="{00000000-0005-0000-0000-00004A000000}"/>
    <cellStyle name="]_Sheet1_FY96" xfId="84" xr:uid="{00000000-0005-0000-0000-00004B000000}"/>
    <cellStyle name="]_Sheet1_PRODUCT DETAIL_x0013_Comma [0]_Sheet1_Q1" xfId="85" xr:uid="{00000000-0005-0000-0000-00004C000000}"/>
    <cellStyle name="_(04-01-07)내곡교슬래브" xfId="86" xr:uid="{00000000-0005-0000-0000-00004D000000}"/>
    <cellStyle name="_(04-02-17)가드레일형식변경" xfId="87" xr:uid="{00000000-0005-0000-0000-00004E000000}"/>
    <cellStyle name="_(04-03-04)방음벽" xfId="88" xr:uid="{00000000-0005-0000-0000-00004F000000}"/>
    <cellStyle name="_(04-10-04)9월실적및10월전망" xfId="89" xr:uid="{00000000-0005-0000-0000-000050000000}"/>
    <cellStyle name="_(04-11-03) 실정보고-1" xfId="90" xr:uid="{00000000-0005-0000-0000-000051000000}"/>
    <cellStyle name="_(04-11-03) 실정보고-세로" xfId="91" xr:uid="{00000000-0005-0000-0000-000052000000}"/>
    <cellStyle name="_(05-03-07)골재운반" xfId="92" xr:uid="{00000000-0005-0000-0000-000053000000}"/>
    <cellStyle name="_●2 공통경비 산출근거" xfId="93" xr:uid="{00000000-0005-0000-0000-000054000000}"/>
    <cellStyle name="_01경영관리a(1)" xfId="94" xr:uid="{00000000-0005-0000-0000-000055000000}"/>
    <cellStyle name="_04 7월수금자료-2004712-2004712" xfId="95" xr:uid="{00000000-0005-0000-0000-000056000000}"/>
    <cellStyle name="_04.포장공(코오롱)" xfId="96" xr:uid="{00000000-0005-0000-0000-000057000000}"/>
    <cellStyle name="_05.부대공(코오롱)" xfId="97" xr:uid="{00000000-0005-0000-0000-000058000000}"/>
    <cellStyle name="_1. 강교하도급변경계약자료" xfId="98" xr:uid="{00000000-0005-0000-0000-000059000000}"/>
    <cellStyle name="_1. 강교하도급변경계약자료_골재야적량산출" xfId="99" xr:uid="{00000000-0005-0000-0000-00005A000000}"/>
    <cellStyle name="_1.0설계내역서(전체-최종)" xfId="100" xr:uid="{00000000-0005-0000-0000-00005B000000}"/>
    <cellStyle name="_122" xfId="101" xr:uid="{00000000-0005-0000-0000-00005C000000}"/>
    <cellStyle name="_1차공사실행(본사.0315)" xfId="102" xr:uid="{00000000-0005-0000-0000-00005D000000}"/>
    <cellStyle name="_2.0 통복구조물공" xfId="103" xr:uid="{00000000-0005-0000-0000-00005E000000}"/>
    <cellStyle name="_2.공사비내역서" xfId="104" xr:uid="{00000000-0005-0000-0000-00005F000000}"/>
    <cellStyle name="_2001손익" xfId="105" xr:uid="{00000000-0005-0000-0000-000060000000}"/>
    <cellStyle name="_2002.포장공사산출기준" xfId="106" xr:uid="{00000000-0005-0000-0000-000061000000}"/>
    <cellStyle name="_2003년공사내역(양식)" xfId="107" xr:uid="{00000000-0005-0000-0000-000062000000}"/>
    <cellStyle name="_2004작성양식" xfId="108" xr:uid="{00000000-0005-0000-0000-000063000000}"/>
    <cellStyle name="_2005년 사업예산" xfId="109" xr:uid="{00000000-0005-0000-0000-000064000000}"/>
    <cellStyle name="_2-4.상반기실적부문별요약" xfId="110" xr:uid="{00000000-0005-0000-0000-000065000000}"/>
    <cellStyle name="_2-4.상반기실적부문별요약(표지및목차포함)" xfId="111" xr:uid="{00000000-0005-0000-0000-000066000000}"/>
    <cellStyle name="_2-4.상반기실적부문별요약(표지및목차포함)_1" xfId="112" xr:uid="{00000000-0005-0000-0000-000067000000}"/>
    <cellStyle name="_2-4.상반기실적부문별요약_1" xfId="113" xr:uid="{00000000-0005-0000-0000-000068000000}"/>
    <cellStyle name="_2월CF회의자료" xfId="114" xr:uid="{00000000-0005-0000-0000-000069000000}"/>
    <cellStyle name="_2차공사 실행(안)" xfId="115" xr:uid="{00000000-0005-0000-0000-00006A000000}"/>
    <cellStyle name="_6월검토(서울외곽)-2004712" xfId="116" xr:uid="{00000000-0005-0000-0000-00006B000000}"/>
    <cellStyle name="_88설계서(실행)" xfId="117" xr:uid="{00000000-0005-0000-0000-00006C000000}"/>
    <cellStyle name="_88설계서(실행)_(05-03-07)골재운반" xfId="118" xr:uid="{00000000-0005-0000-0000-00006D000000}"/>
    <cellStyle name="_88설계서(실행)_8공구(부산울산)실행" xfId="119" xr:uid="{00000000-0005-0000-0000-00006E000000}"/>
    <cellStyle name="_88설계서(실행)_8공구(부산울산)실행_(05-03-07)골재운반" xfId="120" xr:uid="{00000000-0005-0000-0000-00006F000000}"/>
    <cellStyle name="_88설계서(실행)_8공구(부산울산)실행_고양관광문화단지(직영부대공)" xfId="121" xr:uid="{00000000-0005-0000-0000-000070000000}"/>
    <cellStyle name="_88설계서(실행)_8공구(부산울산)실행_덕산연계조절" xfId="122" xr:uid="{00000000-0005-0000-0000-000071000000}"/>
    <cellStyle name="_88설계서(실행)_8공구(부산울산)실행_매출검토(2004.09)" xfId="123" xr:uid="{00000000-0005-0000-0000-000072000000}"/>
    <cellStyle name="_88설계서(실행)_8공구(부산울산)실행_보고자료(200406)" xfId="124" xr:uid="{00000000-0005-0000-0000-000073000000}"/>
    <cellStyle name="_88설계서(실행)_8공구(부산울산)실행_본사송부(20040608)" xfId="125" xr:uid="{00000000-0005-0000-0000-000074000000}"/>
    <cellStyle name="_88설계서(실행)_8공구(부산울산)실행_부산8투찰" xfId="126" xr:uid="{00000000-0005-0000-0000-000075000000}"/>
    <cellStyle name="_88설계서(실행)_8공구(부산울산)실행_부산8투찰_(05-03-07)골재운반" xfId="127" xr:uid="{00000000-0005-0000-0000-000076000000}"/>
    <cellStyle name="_88설계서(실행)_8공구(부산울산)실행_부산8투찰_고양관광문화단지(직영부대공)" xfId="128" xr:uid="{00000000-0005-0000-0000-000077000000}"/>
    <cellStyle name="_88설계서(실행)_8공구(부산울산)실행_부산8투찰_덕산연계조절" xfId="129" xr:uid="{00000000-0005-0000-0000-000078000000}"/>
    <cellStyle name="_88설계서(실행)_8공구(부산울산)실행_부산8투찰_매출검토(2004.09)" xfId="130" xr:uid="{00000000-0005-0000-0000-000079000000}"/>
    <cellStyle name="_88설계서(실행)_8공구(부산울산)실행_부산8투찰_보고자료(200406)" xfId="131" xr:uid="{00000000-0005-0000-0000-00007A000000}"/>
    <cellStyle name="_88설계서(실행)_8공구(부산울산)실행_부산8투찰_본사송부(20040608)" xfId="132" xr:uid="{00000000-0005-0000-0000-00007B000000}"/>
    <cellStyle name="_88설계서(실행)_8공구(부산울산)실행_부산8투찰_부산8투찰" xfId="133" xr:uid="{00000000-0005-0000-0000-00007C000000}"/>
    <cellStyle name="_88설계서(실행)_8공구(부산울산)실행_부산8투찰_부산8투찰_(05-03-07)골재운반" xfId="134" xr:uid="{00000000-0005-0000-0000-00007D000000}"/>
    <cellStyle name="_88설계서(실행)_8공구(부산울산)실행_부산8투찰_부산8투찰_고양관광문화단지(직영부대공)" xfId="135" xr:uid="{00000000-0005-0000-0000-00007E000000}"/>
    <cellStyle name="_88설계서(실행)_8공구(부산울산)실행_부산8투찰_부산8투찰_덕산연계조절" xfId="136" xr:uid="{00000000-0005-0000-0000-00007F000000}"/>
    <cellStyle name="_88설계서(실행)_8공구(부산울산)실행_부산8투찰_부산8투찰_매출검토(2004.09)" xfId="137" xr:uid="{00000000-0005-0000-0000-000080000000}"/>
    <cellStyle name="_88설계서(실행)_8공구(부산울산)실행_부산8투찰_부산8투찰_보고자료(200406)" xfId="138" xr:uid="{00000000-0005-0000-0000-000081000000}"/>
    <cellStyle name="_88설계서(실행)_8공구(부산울산)실행_부산8투찰_부산8투찰_본사송부(20040608)" xfId="139" xr:uid="{00000000-0005-0000-0000-000082000000}"/>
    <cellStyle name="_88설계서(실행)_8공구(부산울산)실행_부산8투찰_부산8투찰_전체예정공정표(8월말까지)_1" xfId="140" xr:uid="{00000000-0005-0000-0000-000083000000}"/>
    <cellStyle name="_88설계서(실행)_8공구(부산울산)실행_부산8투찰_부산8투찰_집계" xfId="141" xr:uid="{00000000-0005-0000-0000-000084000000}"/>
    <cellStyle name="_88설계서(실행)_8공구(부산울산)실행_부산8투찰_전체예정공정표(8월말까지)_1" xfId="142" xr:uid="{00000000-0005-0000-0000-000085000000}"/>
    <cellStyle name="_88설계서(실행)_8공구(부산울산)실행_부산8투찰_집계" xfId="143" xr:uid="{00000000-0005-0000-0000-000086000000}"/>
    <cellStyle name="_88설계서(실행)_8공구(부산울산)실행_전체예정공정표(8월말까지)_1" xfId="144" xr:uid="{00000000-0005-0000-0000-000087000000}"/>
    <cellStyle name="_88설계서(실행)_8공구(부산울산)실행_집계" xfId="145" xr:uid="{00000000-0005-0000-0000-000088000000}"/>
    <cellStyle name="_88설계서(실행)_고양관광문화단지(직영부대공)" xfId="146" xr:uid="{00000000-0005-0000-0000-000089000000}"/>
    <cellStyle name="_88설계서(실행)_낙찰이야" xfId="147" xr:uid="{00000000-0005-0000-0000-00008A000000}"/>
    <cellStyle name="_88설계서(실행)_낙찰이야_(05-03-07)골재운반" xfId="148" xr:uid="{00000000-0005-0000-0000-00008B000000}"/>
    <cellStyle name="_88설계서(실행)_낙찰이야_고양관광문화단지(직영부대공)" xfId="149" xr:uid="{00000000-0005-0000-0000-00008C000000}"/>
    <cellStyle name="_88설계서(실행)_낙찰이야_덕산연계조절" xfId="150" xr:uid="{00000000-0005-0000-0000-00008D000000}"/>
    <cellStyle name="_88설계서(실행)_낙찰이야_매출검토(2004.09)" xfId="151" xr:uid="{00000000-0005-0000-0000-00008E000000}"/>
    <cellStyle name="_88설계서(실행)_낙찰이야_보고자료(200406)" xfId="152" xr:uid="{00000000-0005-0000-0000-00008F000000}"/>
    <cellStyle name="_88설계서(실행)_낙찰이야_본사송부(20040608)" xfId="153" xr:uid="{00000000-0005-0000-0000-000090000000}"/>
    <cellStyle name="_88설계서(실행)_낙찰이야_전체예정공정표(8월말까지)_1" xfId="154" xr:uid="{00000000-0005-0000-0000-000091000000}"/>
    <cellStyle name="_88설계서(실행)_낙찰이야_집계" xfId="155" xr:uid="{00000000-0005-0000-0000-000092000000}"/>
    <cellStyle name="_88설계서(실행)_덕산연계조절" xfId="156" xr:uid="{00000000-0005-0000-0000-000093000000}"/>
    <cellStyle name="_88설계서(실행)_매출검토(2004.09)" xfId="157" xr:uid="{00000000-0005-0000-0000-000094000000}"/>
    <cellStyle name="_88설계서(실행)_보고자료(200406)" xfId="158" xr:uid="{00000000-0005-0000-0000-000095000000}"/>
    <cellStyle name="_88설계서(실행)_본사송부(20040608)" xfId="159" xr:uid="{00000000-0005-0000-0000-000096000000}"/>
    <cellStyle name="_88설계서(실행)_부산4공구투찰" xfId="160" xr:uid="{00000000-0005-0000-0000-000097000000}"/>
    <cellStyle name="_88설계서(실행)_부산4공구투찰_(05-03-07)골재운반" xfId="161" xr:uid="{00000000-0005-0000-0000-000098000000}"/>
    <cellStyle name="_88설계서(실행)_부산4공구투찰_고양관광문화단지(직영부대공)" xfId="162" xr:uid="{00000000-0005-0000-0000-000099000000}"/>
    <cellStyle name="_88설계서(실행)_부산4공구투찰_덕산연계조절" xfId="163" xr:uid="{00000000-0005-0000-0000-00009A000000}"/>
    <cellStyle name="_88설계서(실행)_부산4공구투찰_매출검토(2004.09)" xfId="164" xr:uid="{00000000-0005-0000-0000-00009B000000}"/>
    <cellStyle name="_88설계서(실행)_부산4공구투찰_보고자료(200406)" xfId="165" xr:uid="{00000000-0005-0000-0000-00009C000000}"/>
    <cellStyle name="_88설계서(실행)_부산4공구투찰_본사송부(20040608)" xfId="166" xr:uid="{00000000-0005-0000-0000-00009D000000}"/>
    <cellStyle name="_88설계서(실행)_부산4공구투찰_전체예정공정표(8월말까지)_1" xfId="167" xr:uid="{00000000-0005-0000-0000-00009E000000}"/>
    <cellStyle name="_88설계서(실행)_부산4공구투찰_집계" xfId="168" xr:uid="{00000000-0005-0000-0000-00009F000000}"/>
    <cellStyle name="_88설계서(실행)_부산8투찰" xfId="169" xr:uid="{00000000-0005-0000-0000-0000A0000000}"/>
    <cellStyle name="_88설계서(실행)_부산8투찰_(05-03-07)골재운반" xfId="170" xr:uid="{00000000-0005-0000-0000-0000A1000000}"/>
    <cellStyle name="_88설계서(실행)_부산8투찰_고양관광문화단지(직영부대공)" xfId="171" xr:uid="{00000000-0005-0000-0000-0000A2000000}"/>
    <cellStyle name="_88설계서(실행)_부산8투찰_덕산연계조절" xfId="172" xr:uid="{00000000-0005-0000-0000-0000A3000000}"/>
    <cellStyle name="_88설계서(실행)_부산8투찰_매출검토(2004.09)" xfId="173" xr:uid="{00000000-0005-0000-0000-0000A4000000}"/>
    <cellStyle name="_88설계서(실행)_부산8투찰_보고자료(200406)" xfId="174" xr:uid="{00000000-0005-0000-0000-0000A5000000}"/>
    <cellStyle name="_88설계서(실행)_부산8투찰_본사송부(20040608)" xfId="175" xr:uid="{00000000-0005-0000-0000-0000A6000000}"/>
    <cellStyle name="_88설계서(실행)_부산8투찰_전체예정공정표(8월말까지)_1" xfId="176" xr:uid="{00000000-0005-0000-0000-0000A7000000}"/>
    <cellStyle name="_88설계서(실행)_부산8투찰_집계" xfId="177" xr:uid="{00000000-0005-0000-0000-0000A8000000}"/>
    <cellStyle name="_88설계서(실행)_부산-울산" xfId="178" xr:uid="{00000000-0005-0000-0000-0000A9000000}"/>
    <cellStyle name="_88설계서(실행)_부산-울산_(05-03-07)골재운반" xfId="179" xr:uid="{00000000-0005-0000-0000-0000AA000000}"/>
    <cellStyle name="_88설계서(실행)_부산-울산_고양관광문화단지(직영부대공)" xfId="180" xr:uid="{00000000-0005-0000-0000-0000AB000000}"/>
    <cellStyle name="_88설계서(실행)_설계예산서" xfId="181" xr:uid="{00000000-0005-0000-0000-0000AC000000}"/>
    <cellStyle name="_88설계서(실행)_설계예산서_(05-03-07)골재운반" xfId="182" xr:uid="{00000000-0005-0000-0000-0000AD000000}"/>
    <cellStyle name="_88설계서(실행)_설계예산서_고양관광문화단지(직영부대공)" xfId="183" xr:uid="{00000000-0005-0000-0000-0000AE000000}"/>
    <cellStyle name="_88설계서(실행)_시공계획서" xfId="184" xr:uid="{00000000-0005-0000-0000-0000AF000000}"/>
    <cellStyle name="_88설계서(실행)_시공계획서_(05-03-07)골재운반" xfId="185" xr:uid="{00000000-0005-0000-0000-0000B0000000}"/>
    <cellStyle name="_88설계서(실행)_시공계획서_고양관광문화단지(직영부대공)" xfId="186" xr:uid="{00000000-0005-0000-0000-0000B1000000}"/>
    <cellStyle name="_88설계서(실행)_실행작성0126" xfId="187" xr:uid="{00000000-0005-0000-0000-0000B2000000}"/>
    <cellStyle name="_88설계서(실행)_실행작성0126_(05-03-07)골재운반" xfId="188" xr:uid="{00000000-0005-0000-0000-0000B3000000}"/>
    <cellStyle name="_88설계서(실행)_실행작성0126_고양관광문화단지(직영부대공)" xfId="189" xr:uid="{00000000-0005-0000-0000-0000B4000000}"/>
    <cellStyle name="_88설계서(실행)_실행작성1214" xfId="190" xr:uid="{00000000-0005-0000-0000-0000B5000000}"/>
    <cellStyle name="_88설계서(실행)_실행작성1214_(05-03-07)골재운반" xfId="191" xr:uid="{00000000-0005-0000-0000-0000B6000000}"/>
    <cellStyle name="_88설계서(실행)_실행작성1214_고양관광문화단지(직영부대공)" xfId="192" xr:uid="{00000000-0005-0000-0000-0000B7000000}"/>
    <cellStyle name="_88설계서(실행)_앗싸부산낙찰" xfId="193" xr:uid="{00000000-0005-0000-0000-0000B8000000}"/>
    <cellStyle name="_88설계서(실행)_앗싸부산낙찰_덕산연계조절" xfId="194" xr:uid="{00000000-0005-0000-0000-0000B9000000}"/>
    <cellStyle name="_88설계서(실행)_앗싸부산낙찰_매출검토(2004.09)" xfId="195" xr:uid="{00000000-0005-0000-0000-0000BA000000}"/>
    <cellStyle name="_88설계서(실행)_앗싸부산낙찰_보고자료(200406)" xfId="196" xr:uid="{00000000-0005-0000-0000-0000BB000000}"/>
    <cellStyle name="_88설계서(실행)_앗싸부산낙찰_본사송부(20040608)" xfId="197" xr:uid="{00000000-0005-0000-0000-0000BC000000}"/>
    <cellStyle name="_88설계서(실행)_앗싸부산낙찰_전체예정공정표(8월말까지)_1" xfId="198" xr:uid="{00000000-0005-0000-0000-0000BD000000}"/>
    <cellStyle name="_88설계서(실행)_앗싸부산낙찰_집계" xfId="199" xr:uid="{00000000-0005-0000-0000-0000BE000000}"/>
    <cellStyle name="_88설계서(실행)_옥포3공구1017" xfId="200" xr:uid="{00000000-0005-0000-0000-0000BF000000}"/>
    <cellStyle name="_88설계서(실행)_옥포3공구1017_(05-03-07)골재운반" xfId="201" xr:uid="{00000000-0005-0000-0000-0000C0000000}"/>
    <cellStyle name="_88설계서(실행)_옥포3공구1017_고양관광문화단지(직영부대공)" xfId="202" xr:uid="{00000000-0005-0000-0000-0000C1000000}"/>
    <cellStyle name="_88설계서(실행)_옥포3공구1017_덕산연계조절" xfId="203" xr:uid="{00000000-0005-0000-0000-0000C2000000}"/>
    <cellStyle name="_88설계서(실행)_옥포3공구1017_매출검토(2004.09)" xfId="204" xr:uid="{00000000-0005-0000-0000-0000C3000000}"/>
    <cellStyle name="_88설계서(실행)_옥포3공구1017_보고자료(200406)" xfId="205" xr:uid="{00000000-0005-0000-0000-0000C4000000}"/>
    <cellStyle name="_88설계서(실행)_옥포3공구1017_본사송부(20040608)" xfId="206" xr:uid="{00000000-0005-0000-0000-0000C5000000}"/>
    <cellStyle name="_88설계서(실행)_옥포3공구1017_전체예정공정표(8월말까지)_1" xfId="207" xr:uid="{00000000-0005-0000-0000-0000C6000000}"/>
    <cellStyle name="_88설계서(실행)_옥포3공구1017_집계" xfId="208" xr:uid="{00000000-0005-0000-0000-0000C7000000}"/>
    <cellStyle name="_88설계서(실행)_전체예정공정표(8월말까지)_1" xfId="209" xr:uid="{00000000-0005-0000-0000-0000C8000000}"/>
    <cellStyle name="_88설계서(실행)_진짜시공계획서" xfId="210" xr:uid="{00000000-0005-0000-0000-0000C9000000}"/>
    <cellStyle name="_88설계서(실행)_진짜시공계획서_(05-03-07)골재운반" xfId="211" xr:uid="{00000000-0005-0000-0000-0000CA000000}"/>
    <cellStyle name="_88설계서(실행)_진짜시공계획서_고양관광문화단지(직영부대공)" xfId="212" xr:uid="{00000000-0005-0000-0000-0000CB000000}"/>
    <cellStyle name="_88설계서(실행)_집계" xfId="213" xr:uid="{00000000-0005-0000-0000-0000CC000000}"/>
    <cellStyle name="_88설계서(실행)_콘크리트생산단가최종(도급)" xfId="214" xr:uid="{00000000-0005-0000-0000-0000CD000000}"/>
    <cellStyle name="_88설계서(실행)_콘크리트생산수정본" xfId="215" xr:uid="{00000000-0005-0000-0000-0000CE000000}"/>
    <cellStyle name="_88설계서(실행)_하도" xfId="216" xr:uid="{00000000-0005-0000-0000-0000CF000000}"/>
    <cellStyle name="_88설계서(실행)_하도_(05-03-07)골재운반" xfId="217" xr:uid="{00000000-0005-0000-0000-0000D0000000}"/>
    <cellStyle name="_88설계서(실행)_하도_고양관광문화단지(직영부대공)" xfId="218" xr:uid="{00000000-0005-0000-0000-0000D1000000}"/>
    <cellStyle name="_88설계서(실행)_하도_덕산연계조절" xfId="219" xr:uid="{00000000-0005-0000-0000-0000D2000000}"/>
    <cellStyle name="_88설계서(실행)_하도_매출검토(2004.09)" xfId="220" xr:uid="{00000000-0005-0000-0000-0000D3000000}"/>
    <cellStyle name="_88설계서(실행)_하도_보고자료(200406)" xfId="221" xr:uid="{00000000-0005-0000-0000-0000D4000000}"/>
    <cellStyle name="_88설계서(실행)_하도_본사송부(20040608)" xfId="222" xr:uid="{00000000-0005-0000-0000-0000D5000000}"/>
    <cellStyle name="_88설계서(실행)_하도_전체예정공정표(8월말까지)_1" xfId="223" xr:uid="{00000000-0005-0000-0000-0000D6000000}"/>
    <cellStyle name="_88설계서(실행)_하도_집계" xfId="224" xr:uid="{00000000-0005-0000-0000-0000D7000000}"/>
    <cellStyle name="_88설계서(실행)_현황보고('04.06)" xfId="225" xr:uid="{00000000-0005-0000-0000-0000D8000000}"/>
    <cellStyle name="_8공구(부산울산)실행" xfId="226" xr:uid="{00000000-0005-0000-0000-0000D9000000}"/>
    <cellStyle name="_8공구(부산울산)실행_(05-03-07)골재운반" xfId="227" xr:uid="{00000000-0005-0000-0000-0000DA000000}"/>
    <cellStyle name="_8공구(부산울산)실행_고양관광문화단지(직영부대공)" xfId="228" xr:uid="{00000000-0005-0000-0000-0000DB000000}"/>
    <cellStyle name="_8공구(부산울산)실행_덕산연계조절" xfId="229" xr:uid="{00000000-0005-0000-0000-0000DC000000}"/>
    <cellStyle name="_8공구(부산울산)실행_매출검토(2004.09)" xfId="230" xr:uid="{00000000-0005-0000-0000-0000DD000000}"/>
    <cellStyle name="_8공구(부산울산)실행_보고자료(200406)" xfId="231" xr:uid="{00000000-0005-0000-0000-0000DE000000}"/>
    <cellStyle name="_8공구(부산울산)실행_본사송부(20040608)" xfId="232" xr:uid="{00000000-0005-0000-0000-0000DF000000}"/>
    <cellStyle name="_8공구(부산울산)실행_부산8투찰" xfId="233" xr:uid="{00000000-0005-0000-0000-0000E0000000}"/>
    <cellStyle name="_8공구(부산울산)실행_부산8투찰_(05-03-07)골재운반" xfId="234" xr:uid="{00000000-0005-0000-0000-0000E1000000}"/>
    <cellStyle name="_8공구(부산울산)실행_부산8투찰_고양관광문화단지(직영부대공)" xfId="235" xr:uid="{00000000-0005-0000-0000-0000E2000000}"/>
    <cellStyle name="_8공구(부산울산)실행_부산8투찰_덕산연계조절" xfId="236" xr:uid="{00000000-0005-0000-0000-0000E3000000}"/>
    <cellStyle name="_8공구(부산울산)실행_부산8투찰_매출검토(2004.09)" xfId="237" xr:uid="{00000000-0005-0000-0000-0000E4000000}"/>
    <cellStyle name="_8공구(부산울산)실행_부산8투찰_보고자료(200406)" xfId="238" xr:uid="{00000000-0005-0000-0000-0000E5000000}"/>
    <cellStyle name="_8공구(부산울산)실행_부산8투찰_본사송부(20040608)" xfId="239" xr:uid="{00000000-0005-0000-0000-0000E6000000}"/>
    <cellStyle name="_8공구(부산울산)실행_부산8투찰_부산8투찰" xfId="240" xr:uid="{00000000-0005-0000-0000-0000E7000000}"/>
    <cellStyle name="_8공구(부산울산)실행_부산8투찰_부산8투찰_(05-03-07)골재운반" xfId="241" xr:uid="{00000000-0005-0000-0000-0000E8000000}"/>
    <cellStyle name="_8공구(부산울산)실행_부산8투찰_부산8투찰_고양관광문화단지(직영부대공)" xfId="242" xr:uid="{00000000-0005-0000-0000-0000E9000000}"/>
    <cellStyle name="_8공구(부산울산)실행_부산8투찰_부산8투찰_덕산연계조절" xfId="243" xr:uid="{00000000-0005-0000-0000-0000EA000000}"/>
    <cellStyle name="_8공구(부산울산)실행_부산8투찰_부산8투찰_매출검토(2004.09)" xfId="244" xr:uid="{00000000-0005-0000-0000-0000EB000000}"/>
    <cellStyle name="_8공구(부산울산)실행_부산8투찰_부산8투찰_보고자료(200406)" xfId="245" xr:uid="{00000000-0005-0000-0000-0000EC000000}"/>
    <cellStyle name="_8공구(부산울산)실행_부산8투찰_부산8투찰_본사송부(20040608)" xfId="246" xr:uid="{00000000-0005-0000-0000-0000ED000000}"/>
    <cellStyle name="_8공구(부산울산)실행_부산8투찰_부산8투찰_전체예정공정표(8월말까지)_1" xfId="247" xr:uid="{00000000-0005-0000-0000-0000EE000000}"/>
    <cellStyle name="_8공구(부산울산)실행_부산8투찰_부산8투찰_집계" xfId="248" xr:uid="{00000000-0005-0000-0000-0000EF000000}"/>
    <cellStyle name="_8공구(부산울산)실행_부산8투찰_전체예정공정표(8월말까지)_1" xfId="249" xr:uid="{00000000-0005-0000-0000-0000F0000000}"/>
    <cellStyle name="_8공구(부산울산)실행_부산8투찰_집계" xfId="250" xr:uid="{00000000-0005-0000-0000-0000F1000000}"/>
    <cellStyle name="_8공구(부산울산)실행_전체예정공정표(8월말까지)_1" xfId="251" xr:uid="{00000000-0005-0000-0000-0000F2000000}"/>
    <cellStyle name="_8공구(부산울산)실행_집계" xfId="252" xr:uid="{00000000-0005-0000-0000-0000F3000000}"/>
    <cellStyle name="_'99상반기경영개선활동결과(게시용)" xfId="253" xr:uid="{00000000-0005-0000-0000-0000F4000000}"/>
    <cellStyle name="_AIR CHAMBER 제조 원가" xfId="254" xr:uid="{00000000-0005-0000-0000-0000F5000000}"/>
    <cellStyle name="_AIR CHAMBER 제조 원가 2" xfId="255" xr:uid="{00000000-0005-0000-0000-0000F6000000}"/>
    <cellStyle name="_ALS CENTER LINE BARRETTE 기초" xfId="256" xr:uid="{00000000-0005-0000-0000-0000F7000000}"/>
    <cellStyle name="_ALS CENTER LINE BARRETTE 기초_1.관로케이블" xfId="257" xr:uid="{00000000-0005-0000-0000-0000F8000000}"/>
    <cellStyle name="_ALS CENTER LINE BARRETTE 기초_1.관로케이블_AFLQTY" xfId="258" xr:uid="{00000000-0005-0000-0000-0000F9000000}"/>
    <cellStyle name="_ALS CENTER LINE BARRETTE 기초_1.관로케이블_수량" xfId="259" xr:uid="{00000000-0005-0000-0000-0000FA000000}"/>
    <cellStyle name="_ALS CENTER LINE BARRETTE 기초_3.CCR실" xfId="260" xr:uid="{00000000-0005-0000-0000-0000FB000000}"/>
    <cellStyle name="_ALS CENTER LINE BARRETTE 기초_3.CCR실_AFLQTY" xfId="261" xr:uid="{00000000-0005-0000-0000-0000FC000000}"/>
    <cellStyle name="_ALS CENTER LINE BARRETTE 기초_3.CCR실_수량" xfId="262" xr:uid="{00000000-0005-0000-0000-0000FD000000}"/>
    <cellStyle name="_ALS CENTER LINE BARRETTE 기초_4.제어설비" xfId="263" xr:uid="{00000000-0005-0000-0000-0000FE000000}"/>
    <cellStyle name="_ALS CENTER LINE BARRETTE 기초_4.제어설비_AFLQTY" xfId="264" xr:uid="{00000000-0005-0000-0000-0000FF000000}"/>
    <cellStyle name="_ALS CENTER LINE BARRETTE 기초_4.제어설비_수량" xfId="265" xr:uid="{00000000-0005-0000-0000-000000010000}"/>
    <cellStyle name="_ALS CENTER LINE BARRETTE 기초_5.옥외조명설비" xfId="266" xr:uid="{00000000-0005-0000-0000-000001010000}"/>
    <cellStyle name="_ALS CENTER LINE BARRETTE 기초_5.옥외조명설비_AFLQTY" xfId="267" xr:uid="{00000000-0005-0000-0000-000002010000}"/>
    <cellStyle name="_ALS CENTER LINE BARRETTE 기초_5.옥외조명설비_수량" xfId="268" xr:uid="{00000000-0005-0000-0000-000003010000}"/>
    <cellStyle name="_ALS CENTER LINE BARRETTE 기초_수량산출-항공" xfId="269" xr:uid="{00000000-0005-0000-0000-000004010000}"/>
    <cellStyle name="_ALS CENTER LINE BARRETTE 기초_수량산출-항공_AFLQTY" xfId="270" xr:uid="{00000000-0005-0000-0000-000005010000}"/>
    <cellStyle name="_ALS CENTER LINE BARRETTE 기초_수량산출-항공_수량" xfId="271" xr:uid="{00000000-0005-0000-0000-000006010000}"/>
    <cellStyle name="_ALS CENTER LINE MAST POLE 기초" xfId="272" xr:uid="{00000000-0005-0000-0000-000007010000}"/>
    <cellStyle name="_ALS CENTER LINE MAST POLE 기초_1.관로케이블" xfId="273" xr:uid="{00000000-0005-0000-0000-000008010000}"/>
    <cellStyle name="_ALS CENTER LINE MAST POLE 기초_1.관로케이블_AFLQTY" xfId="274" xr:uid="{00000000-0005-0000-0000-000009010000}"/>
    <cellStyle name="_ALS CENTER LINE MAST POLE 기초_1.관로케이블_수량" xfId="275" xr:uid="{00000000-0005-0000-0000-00000A010000}"/>
    <cellStyle name="_ALS CENTER LINE MAST POLE 기초_3.CCR실" xfId="276" xr:uid="{00000000-0005-0000-0000-00000B010000}"/>
    <cellStyle name="_ALS CENTER LINE MAST POLE 기초_3.CCR실_AFLQTY" xfId="277" xr:uid="{00000000-0005-0000-0000-00000C010000}"/>
    <cellStyle name="_ALS CENTER LINE MAST POLE 기초_3.CCR실_수량" xfId="278" xr:uid="{00000000-0005-0000-0000-00000D010000}"/>
    <cellStyle name="_ALS CENTER LINE MAST POLE 기초_4.제어설비" xfId="279" xr:uid="{00000000-0005-0000-0000-00000E010000}"/>
    <cellStyle name="_ALS CENTER LINE MAST POLE 기초_4.제어설비_AFLQTY" xfId="280" xr:uid="{00000000-0005-0000-0000-00000F010000}"/>
    <cellStyle name="_ALS CENTER LINE MAST POLE 기초_4.제어설비_수량" xfId="281" xr:uid="{00000000-0005-0000-0000-000010010000}"/>
    <cellStyle name="_ALS CENTER LINE MAST POLE 기초_5.옥외조명설비" xfId="282" xr:uid="{00000000-0005-0000-0000-000011010000}"/>
    <cellStyle name="_ALS CENTER LINE MAST POLE 기초_5.옥외조명설비_AFLQTY" xfId="283" xr:uid="{00000000-0005-0000-0000-000012010000}"/>
    <cellStyle name="_ALS CENTER LINE MAST POLE 기초_5.옥외조명설비_수량" xfId="284" xr:uid="{00000000-0005-0000-0000-000013010000}"/>
    <cellStyle name="_ALS CENTER LINE MAST POLE 기초_수량산출-항공" xfId="285" xr:uid="{00000000-0005-0000-0000-000014010000}"/>
    <cellStyle name="_ALS CENTER LINE MAST POLE 기초_수량산출-항공_AFLQTY" xfId="286" xr:uid="{00000000-0005-0000-0000-000015010000}"/>
    <cellStyle name="_ALS CENTER LINE MAST POLE 기초_수량산출-항공_수량" xfId="287" xr:uid="{00000000-0005-0000-0000-000016010000}"/>
    <cellStyle name="_Book1" xfId="288" xr:uid="{00000000-0005-0000-0000-000017010000}"/>
    <cellStyle name="_Book1_1" xfId="289" xr:uid="{00000000-0005-0000-0000-000018010000}"/>
    <cellStyle name="_Book1_읍면동" xfId="290" xr:uid="{00000000-0005-0000-0000-000019010000}"/>
    <cellStyle name="_Book2" xfId="291" xr:uid="{00000000-0005-0000-0000-00001A010000}"/>
    <cellStyle name="_Con'c 산출근거" xfId="292" xr:uid="{00000000-0005-0000-0000-00001B010000}"/>
    <cellStyle name="_con산출근거" xfId="293" xr:uid="{00000000-0005-0000-0000-00001C010000}"/>
    <cellStyle name="_con산출근거_122" xfId="294" xr:uid="{00000000-0005-0000-0000-00001D010000}"/>
    <cellStyle name="_con산출근거_경고철10-4" xfId="295" xr:uid="{00000000-0005-0000-0000-00001E010000}"/>
    <cellStyle name="_con산출근거_경고철10-4_122" xfId="296" xr:uid="{00000000-0005-0000-0000-00001F010000}"/>
    <cellStyle name="_con산출근거_경고철10-4_고속철도11-4" xfId="297" xr:uid="{00000000-0005-0000-0000-000020010000}"/>
    <cellStyle name="_con산출근거_경고철10-4_동읍우회도로적격(030909)" xfId="298" xr:uid="{00000000-0005-0000-0000-000021010000}"/>
    <cellStyle name="_con산출근거_고속철도11-4" xfId="299" xr:uid="{00000000-0005-0000-0000-000022010000}"/>
    <cellStyle name="_con산출근거_동읍우회도로적격(030909)" xfId="300" xr:uid="{00000000-0005-0000-0000-000023010000}"/>
    <cellStyle name="_INSTALLTION DETAIL FOR LIGHTS  기초" xfId="301" xr:uid="{00000000-0005-0000-0000-000024010000}"/>
    <cellStyle name="_INSTALLTION DETAIL FOR LIGHTS  기초_1.관로케이블" xfId="302" xr:uid="{00000000-0005-0000-0000-000025010000}"/>
    <cellStyle name="_INSTALLTION DETAIL FOR LIGHTS  기초_1.관로케이블_AFLQTY" xfId="303" xr:uid="{00000000-0005-0000-0000-000026010000}"/>
    <cellStyle name="_INSTALLTION DETAIL FOR LIGHTS  기초_1.관로케이블_수량" xfId="304" xr:uid="{00000000-0005-0000-0000-000027010000}"/>
    <cellStyle name="_INSTALLTION DETAIL FOR LIGHTS  기초_3.CCR실" xfId="305" xr:uid="{00000000-0005-0000-0000-000028010000}"/>
    <cellStyle name="_INSTALLTION DETAIL FOR LIGHTS  기초_3.CCR실_AFLQTY" xfId="306" xr:uid="{00000000-0005-0000-0000-000029010000}"/>
    <cellStyle name="_INSTALLTION DETAIL FOR LIGHTS  기초_3.CCR실_수량" xfId="307" xr:uid="{00000000-0005-0000-0000-00002A010000}"/>
    <cellStyle name="_INSTALLTION DETAIL FOR LIGHTS  기초_4.제어설비" xfId="308" xr:uid="{00000000-0005-0000-0000-00002B010000}"/>
    <cellStyle name="_INSTALLTION DETAIL FOR LIGHTS  기초_4.제어설비_AFLQTY" xfId="309" xr:uid="{00000000-0005-0000-0000-00002C010000}"/>
    <cellStyle name="_INSTALLTION DETAIL FOR LIGHTS  기초_4.제어설비_수량" xfId="310" xr:uid="{00000000-0005-0000-0000-00002D010000}"/>
    <cellStyle name="_INSTALLTION DETAIL FOR LIGHTS  기초_5.옥외조명설비" xfId="311" xr:uid="{00000000-0005-0000-0000-00002E010000}"/>
    <cellStyle name="_INSTALLTION DETAIL FOR LIGHTS  기초_5.옥외조명설비_AFLQTY" xfId="312" xr:uid="{00000000-0005-0000-0000-00002F010000}"/>
    <cellStyle name="_INSTALLTION DETAIL FOR LIGHTS  기초_5.옥외조명설비_수량" xfId="313" xr:uid="{00000000-0005-0000-0000-000030010000}"/>
    <cellStyle name="_INSTALLTION DETAIL FOR LIGHTS  기초_수량산출-항공" xfId="314" xr:uid="{00000000-0005-0000-0000-000031010000}"/>
    <cellStyle name="_INSTALLTION DETAIL FOR LIGHTS  기초_수량산출-항공_AFLQTY" xfId="315" xr:uid="{00000000-0005-0000-0000-000032010000}"/>
    <cellStyle name="_INSTALLTION DETAIL FOR LIGHTS  기초_수량산출-항공_수량" xfId="316" xr:uid="{00000000-0005-0000-0000-000033010000}"/>
    <cellStyle name="_kcc 광양항(선산토건)" xfId="317" xr:uid="{00000000-0005-0000-0000-000034010000}"/>
    <cellStyle name="_kcc 보령시(선산토건)" xfId="318" xr:uid="{00000000-0005-0000-0000-000035010000}"/>
    <cellStyle name="_kcc 안산2단계" xfId="319" xr:uid="{00000000-0005-0000-0000-000036010000}"/>
    <cellStyle name="_kcc 합덕 신례원 1" xfId="320" xr:uid="{00000000-0005-0000-0000-000037010000}"/>
    <cellStyle name="_kcc-수동안의간" xfId="321" xr:uid="{00000000-0005-0000-0000-000038010000}"/>
    <cellStyle name="_kcc-안동시관내" xfId="322" xr:uid="{00000000-0005-0000-0000-000039010000}"/>
    <cellStyle name="_NEGS_1화 [0]_nh_x0010_통화 [0]_OCT-Price" xfId="323" xr:uid="{00000000-0005-0000-0000-00003A010000}"/>
    <cellStyle name="_PJT 전임직 급여 TABLE (05년09월)" xfId="324" xr:uid="{00000000-0005-0000-0000-00003B010000}"/>
    <cellStyle name="_PJT별 자금수지" xfId="325" xr:uid="{00000000-0005-0000-0000-00003C010000}"/>
    <cellStyle name="_PJT별자금수지현황(6월)-2003612" xfId="326" xr:uid="{00000000-0005-0000-0000-00003D010000}"/>
    <cellStyle name="_PRICE" xfId="327" xr:uid="{00000000-0005-0000-0000-00003E010000}"/>
    <cellStyle name="_RAMP-E교-최종000" xfId="328" xr:uid="{00000000-0005-0000-0000-00003F010000}"/>
    <cellStyle name="_RAMP-E교-최종000_시방서" xfId="329" xr:uid="{00000000-0005-0000-0000-000040010000}"/>
    <cellStyle name="_RAMP-E교-최종000_파도 - 모항선 횡배수관 확장" xfId="330" xr:uid="{00000000-0005-0000-0000-000041010000}"/>
    <cellStyle name="_RAMP-E교-최종000_파도 - 모항선 횡배수관 확장_시방서" xfId="331" xr:uid="{00000000-0005-0000-0000-000042010000}"/>
    <cellStyle name="_Sheet1" xfId="332" xr:uid="{00000000-0005-0000-0000-000043010000}"/>
    <cellStyle name="_ss 굴포천" xfId="333" xr:uid="{00000000-0005-0000-0000-000044010000}"/>
    <cellStyle name="_TGS BOAR(TYPE-H) 기초" xfId="334" xr:uid="{00000000-0005-0000-0000-000045010000}"/>
    <cellStyle name="_TGS BOAR(TYPE-H) 기초_1.관로케이블" xfId="335" xr:uid="{00000000-0005-0000-0000-000046010000}"/>
    <cellStyle name="_TGS BOAR(TYPE-H) 기초_1.관로케이블_AFLQTY" xfId="336" xr:uid="{00000000-0005-0000-0000-000047010000}"/>
    <cellStyle name="_TGS BOAR(TYPE-H) 기초_1.관로케이블_수량" xfId="337" xr:uid="{00000000-0005-0000-0000-000048010000}"/>
    <cellStyle name="_TGS BOAR(TYPE-H) 기초_3.CCR실" xfId="338" xr:uid="{00000000-0005-0000-0000-000049010000}"/>
    <cellStyle name="_TGS BOAR(TYPE-H) 기초_3.CCR실_AFLQTY" xfId="339" xr:uid="{00000000-0005-0000-0000-00004A010000}"/>
    <cellStyle name="_TGS BOAR(TYPE-H) 기초_3.CCR실_수량" xfId="340" xr:uid="{00000000-0005-0000-0000-00004B010000}"/>
    <cellStyle name="_TGS BOAR(TYPE-H) 기초_4.제어설비" xfId="341" xr:uid="{00000000-0005-0000-0000-00004C010000}"/>
    <cellStyle name="_TGS BOAR(TYPE-H) 기초_4.제어설비_AFLQTY" xfId="342" xr:uid="{00000000-0005-0000-0000-00004D010000}"/>
    <cellStyle name="_TGS BOAR(TYPE-H) 기초_4.제어설비_수량" xfId="343" xr:uid="{00000000-0005-0000-0000-00004E010000}"/>
    <cellStyle name="_TGS BOAR(TYPE-H) 기초_5.옥외조명설비" xfId="344" xr:uid="{00000000-0005-0000-0000-00004F010000}"/>
    <cellStyle name="_TGS BOAR(TYPE-H) 기초_5.옥외조명설비_AFLQTY" xfId="345" xr:uid="{00000000-0005-0000-0000-000050010000}"/>
    <cellStyle name="_TGS BOAR(TYPE-H) 기초_5.옥외조명설비_수량" xfId="346" xr:uid="{00000000-0005-0000-0000-000051010000}"/>
    <cellStyle name="_TGS BOAR(TYPE-H) 기초_수량산출-항공" xfId="347" xr:uid="{00000000-0005-0000-0000-000052010000}"/>
    <cellStyle name="_TGS BOAR(TYPE-H) 기초_수량산출-항공_AFLQTY" xfId="348" xr:uid="{00000000-0005-0000-0000-000053010000}"/>
    <cellStyle name="_TGS BOAR(TYPE-H) 기초_수량산출-항공_수량" xfId="349" xr:uid="{00000000-0005-0000-0000-000054010000}"/>
    <cellStyle name="_U수량" xfId="350" xr:uid="{00000000-0005-0000-0000-000055010000}"/>
    <cellStyle name="_U수량_3배수공" xfId="351" xr:uid="{00000000-0005-0000-0000-000056010000}"/>
    <cellStyle name="_U수량_3배수공_맹동-현장설명용(도로)" xfId="352" xr:uid="{00000000-0005-0000-0000-000057010000}"/>
    <cellStyle name="_U수량_강경읍염천리" xfId="353" xr:uid="{00000000-0005-0000-0000-000058010000}"/>
    <cellStyle name="_U수량_강경읍염천리_3배수공" xfId="354" xr:uid="{00000000-0005-0000-0000-000059010000}"/>
    <cellStyle name="_U수량_강경읍염천리_3배수공_맹동-현장설명용(도로)" xfId="355" xr:uid="{00000000-0005-0000-0000-00005A010000}"/>
    <cellStyle name="_U수량_강경읍염천리_대야포장공" xfId="356" xr:uid="{00000000-0005-0000-0000-00005B010000}"/>
    <cellStyle name="_U수량_강경읍염천리_대야포장공_대야배수공" xfId="357" xr:uid="{00000000-0005-0000-0000-00005C010000}"/>
    <cellStyle name="_U수량_강경읍염천리_대야포장공_대야배수공_3배수공" xfId="358" xr:uid="{00000000-0005-0000-0000-00005D010000}"/>
    <cellStyle name="_U수량_강경읍염천리_대야포장공_대야배수공_3배수공_맹동-현장설명용(도로)" xfId="359" xr:uid="{00000000-0005-0000-0000-00005E010000}"/>
    <cellStyle name="_U수량_강경읍염천리_대야포장공_대야배수공_맹동-현장설명용(도로)" xfId="360" xr:uid="{00000000-0005-0000-0000-00005F010000}"/>
    <cellStyle name="_U수량_강경읍염천리_대야포장공_맹동-현장설명용(도로)" xfId="361" xr:uid="{00000000-0005-0000-0000-000060010000}"/>
    <cellStyle name="_U수량_강경읍염천리_맹동-현장설명용(도로)" xfId="362" xr:uid="{00000000-0005-0000-0000-000061010000}"/>
    <cellStyle name="_U수량_강경읍염천리_수량산출1" xfId="363" xr:uid="{00000000-0005-0000-0000-000062010000}"/>
    <cellStyle name="_U수량_강경읍염천리_수량산출1_맹동-현장설명용(도로)" xfId="364" xr:uid="{00000000-0005-0000-0000-000063010000}"/>
    <cellStyle name="_U수량_강경읍염천리_토적표" xfId="365" xr:uid="{00000000-0005-0000-0000-000064010000}"/>
    <cellStyle name="_U수량_강경읍염천리_토적표_맹동-현장설명용(도로)" xfId="366" xr:uid="{00000000-0005-0000-0000-000065010000}"/>
    <cellStyle name="_U수량_공설시장내" xfId="367" xr:uid="{00000000-0005-0000-0000-000066010000}"/>
    <cellStyle name="_U수량_공설시장내_3배수공" xfId="368" xr:uid="{00000000-0005-0000-0000-000067010000}"/>
    <cellStyle name="_U수량_공설시장내_3배수공_맹동-현장설명용(도로)" xfId="369" xr:uid="{00000000-0005-0000-0000-000068010000}"/>
    <cellStyle name="_U수량_공설시장내_대야포장공" xfId="370" xr:uid="{00000000-0005-0000-0000-000069010000}"/>
    <cellStyle name="_U수량_공설시장내_대야포장공_대야배수공" xfId="371" xr:uid="{00000000-0005-0000-0000-00006A010000}"/>
    <cellStyle name="_U수량_공설시장내_대야포장공_대야배수공_3배수공" xfId="372" xr:uid="{00000000-0005-0000-0000-00006B010000}"/>
    <cellStyle name="_U수량_공설시장내_대야포장공_대야배수공_3배수공_맹동-현장설명용(도로)" xfId="373" xr:uid="{00000000-0005-0000-0000-00006C010000}"/>
    <cellStyle name="_U수량_공설시장내_대야포장공_대야배수공_맹동-현장설명용(도로)" xfId="374" xr:uid="{00000000-0005-0000-0000-00006D010000}"/>
    <cellStyle name="_U수량_공설시장내_대야포장공_맹동-현장설명용(도로)" xfId="375" xr:uid="{00000000-0005-0000-0000-00006E010000}"/>
    <cellStyle name="_U수량_공설시장내_맹동-현장설명용(도로)" xfId="376" xr:uid="{00000000-0005-0000-0000-00006F010000}"/>
    <cellStyle name="_U수량_대야포장공" xfId="377" xr:uid="{00000000-0005-0000-0000-000070010000}"/>
    <cellStyle name="_U수량_대야포장공_대야배수공" xfId="378" xr:uid="{00000000-0005-0000-0000-000071010000}"/>
    <cellStyle name="_U수량_대야포장공_대야배수공_3배수공" xfId="379" xr:uid="{00000000-0005-0000-0000-000072010000}"/>
    <cellStyle name="_U수량_대야포장공_대야배수공_3배수공_맹동-현장설명용(도로)" xfId="380" xr:uid="{00000000-0005-0000-0000-000073010000}"/>
    <cellStyle name="_U수량_대야포장공_대야배수공_맹동-현장설명용(도로)" xfId="381" xr:uid="{00000000-0005-0000-0000-000074010000}"/>
    <cellStyle name="_U수량_대야포장공_맹동-현장설명용(도로)" xfId="382" xr:uid="{00000000-0005-0000-0000-000075010000}"/>
    <cellStyle name="_U수량_맹동-현장설명용(도로)" xfId="383" xr:uid="{00000000-0005-0000-0000-000076010000}"/>
    <cellStyle name="_U수량_수량산출1" xfId="384" xr:uid="{00000000-0005-0000-0000-000077010000}"/>
    <cellStyle name="_U수량_수량산출1_맹동-현장설명용(도로)" xfId="385" xr:uid="{00000000-0005-0000-0000-000078010000}"/>
    <cellStyle name="_U수량_취암sample" xfId="386" xr:uid="{00000000-0005-0000-0000-000079010000}"/>
    <cellStyle name="_U수량_취암sample_3배수공" xfId="387" xr:uid="{00000000-0005-0000-0000-00007A010000}"/>
    <cellStyle name="_U수량_취암sample_3배수공_맹동-현장설명용(도로)" xfId="388" xr:uid="{00000000-0005-0000-0000-00007B010000}"/>
    <cellStyle name="_U수량_취암sample_대야포장공" xfId="389" xr:uid="{00000000-0005-0000-0000-00007C010000}"/>
    <cellStyle name="_U수량_취암sample_대야포장공_대야배수공" xfId="390" xr:uid="{00000000-0005-0000-0000-00007D010000}"/>
    <cellStyle name="_U수량_취암sample_대야포장공_대야배수공_3배수공" xfId="391" xr:uid="{00000000-0005-0000-0000-00007E010000}"/>
    <cellStyle name="_U수량_취암sample_대야포장공_대야배수공_3배수공_맹동-현장설명용(도로)" xfId="392" xr:uid="{00000000-0005-0000-0000-00007F010000}"/>
    <cellStyle name="_U수량_취암sample_대야포장공_대야배수공_맹동-현장설명용(도로)" xfId="393" xr:uid="{00000000-0005-0000-0000-000080010000}"/>
    <cellStyle name="_U수량_취암sample_대야포장공_맹동-현장설명용(도로)" xfId="394" xr:uid="{00000000-0005-0000-0000-000081010000}"/>
    <cellStyle name="_U수량_취암sample_맹동-현장설명용(도로)" xfId="395" xr:uid="{00000000-0005-0000-0000-000082010000}"/>
    <cellStyle name="_U수량_토적표" xfId="396" xr:uid="{00000000-0005-0000-0000-000083010000}"/>
    <cellStyle name="_U수량_토적표_맹동-현장설명용(도로)" xfId="397" xr:uid="{00000000-0005-0000-0000-000084010000}"/>
    <cellStyle name="_가설사무실배수로" xfId="398" xr:uid="{00000000-0005-0000-0000-000085010000}"/>
    <cellStyle name="_간접비계산" xfId="399" xr:uid="{00000000-0005-0000-0000-000086010000}"/>
    <cellStyle name="_갈현동" xfId="400" xr:uid="{00000000-0005-0000-0000-000087010000}"/>
    <cellStyle name="_갈현동_공통가설(변경품의200303)" xfId="401" xr:uid="{00000000-0005-0000-0000-000088010000}"/>
    <cellStyle name="_갈현동_공통가설기준안(건축)-2004323-200446" xfId="402" xr:uid="{00000000-0005-0000-0000-000089010000}"/>
    <cellStyle name="_갈현동_프로그램의뢰(최종)" xfId="403" xr:uid="{00000000-0005-0000-0000-00008A010000}"/>
    <cellStyle name="_갑지양식" xfId="404" xr:uid="{00000000-0005-0000-0000-00008B010000}"/>
    <cellStyle name="_강교거치계획" xfId="405" xr:uid="{00000000-0005-0000-0000-00008C010000}"/>
    <cellStyle name="_강릉진입_실행내역" xfId="406" xr:uid="{00000000-0005-0000-0000-00008D010000}"/>
    <cellStyle name="_강전사" xfId="407" xr:uid="{00000000-0005-0000-0000-00008E010000}"/>
    <cellStyle name="_거제U-2(3차)" xfId="408" xr:uid="{00000000-0005-0000-0000-00008F010000}"/>
    <cellStyle name="_거제U-2(3차)_(05-03-07)골재운반" xfId="409" xr:uid="{00000000-0005-0000-0000-000090010000}"/>
    <cellStyle name="_거제U-2(3차)_122" xfId="410" xr:uid="{00000000-0005-0000-0000-000091010000}"/>
    <cellStyle name="_거제U-2(3차)_con산출근거" xfId="411" xr:uid="{00000000-0005-0000-0000-000092010000}"/>
    <cellStyle name="_거제U-2(3차)_con산출근거_122" xfId="412" xr:uid="{00000000-0005-0000-0000-000093010000}"/>
    <cellStyle name="_거제U-2(3차)_con산출근거_경고철10-4" xfId="413" xr:uid="{00000000-0005-0000-0000-000094010000}"/>
    <cellStyle name="_거제U-2(3차)_con산출근거_경고철10-4_122" xfId="414" xr:uid="{00000000-0005-0000-0000-000095010000}"/>
    <cellStyle name="_거제U-2(3차)_con산출근거_경고철10-4_고속철도11-4" xfId="415" xr:uid="{00000000-0005-0000-0000-000096010000}"/>
    <cellStyle name="_거제U-2(3차)_con산출근거_경고철10-4_동읍우회도로적격(030909)" xfId="416" xr:uid="{00000000-0005-0000-0000-000097010000}"/>
    <cellStyle name="_거제U-2(3차)_con산출근거_고속철도11-4" xfId="417" xr:uid="{00000000-0005-0000-0000-000098010000}"/>
    <cellStyle name="_거제U-2(3차)_con산출근거_동읍우회도로적격(030909)" xfId="418" xr:uid="{00000000-0005-0000-0000-000099010000}"/>
    <cellStyle name="_거제U-2(3차)_거제U-2(3차)" xfId="419" xr:uid="{00000000-0005-0000-0000-00009A010000}"/>
    <cellStyle name="_거제U-2(3차)_거제U-2(3차)_(05-03-07)골재운반" xfId="420" xr:uid="{00000000-0005-0000-0000-00009B010000}"/>
    <cellStyle name="_거제U-2(3차)_거제U-2(3차)_122" xfId="421" xr:uid="{00000000-0005-0000-0000-00009C010000}"/>
    <cellStyle name="_거제U-2(3차)_거제U-2(3차)_con산출근거" xfId="422" xr:uid="{00000000-0005-0000-0000-00009D010000}"/>
    <cellStyle name="_거제U-2(3차)_거제U-2(3차)_con산출근거_122" xfId="423" xr:uid="{00000000-0005-0000-0000-00009E010000}"/>
    <cellStyle name="_거제U-2(3차)_거제U-2(3차)_con산출근거_경고철10-4" xfId="424" xr:uid="{00000000-0005-0000-0000-00009F010000}"/>
    <cellStyle name="_거제U-2(3차)_거제U-2(3차)_con산출근거_경고철10-4_122" xfId="425" xr:uid="{00000000-0005-0000-0000-0000A0010000}"/>
    <cellStyle name="_거제U-2(3차)_거제U-2(3차)_con산출근거_경고철10-4_고속철도11-4" xfId="426" xr:uid="{00000000-0005-0000-0000-0000A1010000}"/>
    <cellStyle name="_거제U-2(3차)_거제U-2(3차)_con산출근거_경고철10-4_동읍우회도로적격(030909)" xfId="427" xr:uid="{00000000-0005-0000-0000-0000A2010000}"/>
    <cellStyle name="_거제U-2(3차)_거제U-2(3차)_con산출근거_고속철도11-4" xfId="428" xr:uid="{00000000-0005-0000-0000-0000A3010000}"/>
    <cellStyle name="_거제U-2(3차)_거제U-2(3차)_con산출근거_동읍우회도로적격(030909)" xfId="429" xr:uid="{00000000-0005-0000-0000-0000A4010000}"/>
    <cellStyle name="_거제U-2(3차)_거제U-2(3차)_경고철10-4" xfId="430" xr:uid="{00000000-0005-0000-0000-0000A5010000}"/>
    <cellStyle name="_거제U-2(3차)_거제U-2(3차)_경고철10-4_122" xfId="431" xr:uid="{00000000-0005-0000-0000-0000A6010000}"/>
    <cellStyle name="_거제U-2(3차)_거제U-2(3차)_경고철10-4_경고철10-4" xfId="432" xr:uid="{00000000-0005-0000-0000-0000A7010000}"/>
    <cellStyle name="_거제U-2(3차)_거제U-2(3차)_경고철10-4_경고철10-4_122" xfId="433" xr:uid="{00000000-0005-0000-0000-0000A8010000}"/>
    <cellStyle name="_거제U-2(3차)_거제U-2(3차)_경고철10-4_경고철10-4_고속철도11-4" xfId="434" xr:uid="{00000000-0005-0000-0000-0000A9010000}"/>
    <cellStyle name="_거제U-2(3차)_거제U-2(3차)_경고철10-4_경고철10-4_동읍우회도로적격(030909)" xfId="435" xr:uid="{00000000-0005-0000-0000-0000AA010000}"/>
    <cellStyle name="_거제U-2(3차)_거제U-2(3차)_경고철10-4_고속철도11-4" xfId="436" xr:uid="{00000000-0005-0000-0000-0000AB010000}"/>
    <cellStyle name="_거제U-2(3차)_거제U-2(3차)_경고철10-4_동읍우회도로적격(030909)" xfId="437" xr:uid="{00000000-0005-0000-0000-0000AC010000}"/>
    <cellStyle name="_거제U-2(3차)_거제U-2(3차)_고속철도11-4" xfId="438" xr:uid="{00000000-0005-0000-0000-0000AD010000}"/>
    <cellStyle name="_거제U-2(3차)_거제U-2(3차)_고양관광문화단지(직영부대공)" xfId="439" xr:uid="{00000000-0005-0000-0000-0000AE010000}"/>
    <cellStyle name="_거제U-2(3차)_거제U-2(3차)_기준단가021018" xfId="440" xr:uid="{00000000-0005-0000-0000-0000AF010000}"/>
    <cellStyle name="_거제U-2(3차)_거제U-2(3차)_기준단가021018_보성임성철도" xfId="441" xr:uid="{00000000-0005-0000-0000-0000B0010000}"/>
    <cellStyle name="_거제U-2(3차)_거제U-2(3차)_도로공사부문별단가" xfId="442" xr:uid="{00000000-0005-0000-0000-0000B1010000}"/>
    <cellStyle name="_거제U-2(3차)_거제U-2(3차)_도로공사부문별단가_기준단가021018" xfId="443" xr:uid="{00000000-0005-0000-0000-0000B2010000}"/>
    <cellStyle name="_거제U-2(3차)_거제U-2(3차)_도로공사부문별단가_기준단가021018_보성임성철도" xfId="444" xr:uid="{00000000-0005-0000-0000-0000B3010000}"/>
    <cellStyle name="_거제U-2(3차)_거제U-2(3차)_동읍우회도로적격(030909)" xfId="445" xr:uid="{00000000-0005-0000-0000-0000B4010000}"/>
    <cellStyle name="_거제U-2(3차)_거제U-2(3차)_서천공주실행예산" xfId="446" xr:uid="{00000000-0005-0000-0000-0000B5010000}"/>
    <cellStyle name="_거제U-2(3차)_거제U-2(3차)_서천공주실행예산_122" xfId="447" xr:uid="{00000000-0005-0000-0000-0000B6010000}"/>
    <cellStyle name="_거제U-2(3차)_거제U-2(3차)_서천공주실행예산_경고철10-4" xfId="448" xr:uid="{00000000-0005-0000-0000-0000B7010000}"/>
    <cellStyle name="_거제U-2(3차)_거제U-2(3차)_서천공주실행예산_경고철10-4_122" xfId="449" xr:uid="{00000000-0005-0000-0000-0000B8010000}"/>
    <cellStyle name="_거제U-2(3차)_거제U-2(3차)_서천공주실행예산_경고철10-4_고속철도11-4" xfId="450" xr:uid="{00000000-0005-0000-0000-0000B9010000}"/>
    <cellStyle name="_거제U-2(3차)_거제U-2(3차)_서천공주실행예산_경고철10-4_동읍우회도로적격(030909)" xfId="451" xr:uid="{00000000-0005-0000-0000-0000BA010000}"/>
    <cellStyle name="_거제U-2(3차)_거제U-2(3차)_서천공주실행예산_고속철도11-4" xfId="452" xr:uid="{00000000-0005-0000-0000-0000BB010000}"/>
    <cellStyle name="_거제U-2(3차)_거제U-2(3차)_서천공주실행예산_동읍우회도로적격(030909)" xfId="453" xr:uid="{00000000-0005-0000-0000-0000BC010000}"/>
    <cellStyle name="_거제U-2(3차)_거제U-2(3차)_신석용상투찰" xfId="454" xr:uid="{00000000-0005-0000-0000-0000BD010000}"/>
    <cellStyle name="_거제U-2(3차)_거제U-2(3차)_신석용상투찰_고양관광문화단지(직영부대공)" xfId="455" xr:uid="{00000000-0005-0000-0000-0000BE010000}"/>
    <cellStyle name="_거제U-2(3차)_경고철10-4" xfId="456" xr:uid="{00000000-0005-0000-0000-0000BF010000}"/>
    <cellStyle name="_거제U-2(3차)_경고철10-4_122" xfId="457" xr:uid="{00000000-0005-0000-0000-0000C0010000}"/>
    <cellStyle name="_거제U-2(3차)_경고철10-4_경고철10-4" xfId="458" xr:uid="{00000000-0005-0000-0000-0000C1010000}"/>
    <cellStyle name="_거제U-2(3차)_경고철10-4_경고철10-4_122" xfId="459" xr:uid="{00000000-0005-0000-0000-0000C2010000}"/>
    <cellStyle name="_거제U-2(3차)_경고철10-4_경고철10-4_고속철도11-4" xfId="460" xr:uid="{00000000-0005-0000-0000-0000C3010000}"/>
    <cellStyle name="_거제U-2(3차)_경고철10-4_경고철10-4_동읍우회도로적격(030909)" xfId="461" xr:uid="{00000000-0005-0000-0000-0000C4010000}"/>
    <cellStyle name="_거제U-2(3차)_경고철10-4_고속철도11-4" xfId="462" xr:uid="{00000000-0005-0000-0000-0000C5010000}"/>
    <cellStyle name="_거제U-2(3차)_경고철10-4_동읍우회도로적격(030909)" xfId="463" xr:uid="{00000000-0005-0000-0000-0000C6010000}"/>
    <cellStyle name="_거제U-2(3차)_고속철도11-4" xfId="464" xr:uid="{00000000-0005-0000-0000-0000C7010000}"/>
    <cellStyle name="_거제U-2(3차)_고양관광문화단지(직영부대공)" xfId="465" xr:uid="{00000000-0005-0000-0000-0000C8010000}"/>
    <cellStyle name="_거제U-2(3차)_기준단가021018" xfId="466" xr:uid="{00000000-0005-0000-0000-0000C9010000}"/>
    <cellStyle name="_거제U-2(3차)_기준단가021018_보성임성철도" xfId="467" xr:uid="{00000000-0005-0000-0000-0000CA010000}"/>
    <cellStyle name="_거제U-2(3차)_도로공사부문별단가" xfId="468" xr:uid="{00000000-0005-0000-0000-0000CB010000}"/>
    <cellStyle name="_거제U-2(3차)_도로공사부문별단가_기준단가021018" xfId="469" xr:uid="{00000000-0005-0000-0000-0000CC010000}"/>
    <cellStyle name="_거제U-2(3차)_도로공사부문별단가_기준단가021018_보성임성철도" xfId="470" xr:uid="{00000000-0005-0000-0000-0000CD010000}"/>
    <cellStyle name="_거제U-2(3차)_동읍우회도로적격(030909)" xfId="471" xr:uid="{00000000-0005-0000-0000-0000CE010000}"/>
    <cellStyle name="_거제U-2(3차)_서천공주실행예산" xfId="472" xr:uid="{00000000-0005-0000-0000-0000CF010000}"/>
    <cellStyle name="_거제U-2(3차)_서천공주실행예산_122" xfId="473" xr:uid="{00000000-0005-0000-0000-0000D0010000}"/>
    <cellStyle name="_거제U-2(3차)_서천공주실행예산_경고철10-4" xfId="474" xr:uid="{00000000-0005-0000-0000-0000D1010000}"/>
    <cellStyle name="_거제U-2(3차)_서천공주실행예산_경고철10-4_122" xfId="475" xr:uid="{00000000-0005-0000-0000-0000D2010000}"/>
    <cellStyle name="_거제U-2(3차)_서천공주실행예산_경고철10-4_고속철도11-4" xfId="476" xr:uid="{00000000-0005-0000-0000-0000D3010000}"/>
    <cellStyle name="_거제U-2(3차)_서천공주실행예산_경고철10-4_동읍우회도로적격(030909)" xfId="477" xr:uid="{00000000-0005-0000-0000-0000D4010000}"/>
    <cellStyle name="_거제U-2(3차)_서천공주실행예산_고속철도11-4" xfId="478" xr:uid="{00000000-0005-0000-0000-0000D5010000}"/>
    <cellStyle name="_거제U-2(3차)_서천공주실행예산_동읍우회도로적격(030909)" xfId="479" xr:uid="{00000000-0005-0000-0000-0000D6010000}"/>
    <cellStyle name="_거제U-2(3차)_신석용상투찰" xfId="480" xr:uid="{00000000-0005-0000-0000-0000D7010000}"/>
    <cellStyle name="_거제U-2(3차)_신석용상투찰_고양관광문화단지(직영부대공)" xfId="481" xr:uid="{00000000-0005-0000-0000-0000D8010000}"/>
    <cellStyle name="_건축전기 실행내역" xfId="482" xr:uid="{00000000-0005-0000-0000-0000D9010000}"/>
    <cellStyle name="_검토보고서(대내)" xfId="483" xr:uid="{00000000-0005-0000-0000-0000DA010000}"/>
    <cellStyle name="_검토보고서(대외)" xfId="484" xr:uid="{00000000-0005-0000-0000-0000DB010000}"/>
    <cellStyle name="_견적네고" xfId="485" xr:uid="{00000000-0005-0000-0000-0000DC010000}"/>
    <cellStyle name="_견적대비표" xfId="486" xr:uid="{00000000-0005-0000-0000-0000DD010000}"/>
    <cellStyle name="_견적대비표 2" xfId="487" xr:uid="{00000000-0005-0000-0000-0000DE010000}"/>
    <cellStyle name="_견적대비표 2 2" xfId="3678" xr:uid="{00000000-0005-0000-0000-0000DF010000}"/>
    <cellStyle name="_견적대비표 3" xfId="3677" xr:uid="{00000000-0005-0000-0000-0000E0010000}"/>
    <cellStyle name="_견적대비표_1" xfId="488" xr:uid="{00000000-0005-0000-0000-0000E1010000}"/>
    <cellStyle name="_견적대비표_1 2" xfId="489" xr:uid="{00000000-0005-0000-0000-0000E2010000}"/>
    <cellStyle name="_견적대비표_1_산7.환경질측정비" xfId="490" xr:uid="{00000000-0005-0000-0000-0000E3010000}"/>
    <cellStyle name="_견적대비표_1_산7.환경질측정비 2" xfId="491" xr:uid="{00000000-0005-0000-0000-0000E4010000}"/>
    <cellStyle name="_견적대비표_2" xfId="492" xr:uid="{00000000-0005-0000-0000-0000E5010000}"/>
    <cellStyle name="_견적대비표_3" xfId="493" xr:uid="{00000000-0005-0000-0000-0000E6010000}"/>
    <cellStyle name="_견적대비표_산7.환경질측정비" xfId="494" xr:uid="{00000000-0005-0000-0000-0000E7010000}"/>
    <cellStyle name="_견적대비표_산7.환경질측정비 2" xfId="495" xr:uid="{00000000-0005-0000-0000-0000E8010000}"/>
    <cellStyle name="_견적서갑지양식" xfId="496" xr:uid="{00000000-0005-0000-0000-0000E9010000}"/>
    <cellStyle name="_경고철10-4" xfId="497" xr:uid="{00000000-0005-0000-0000-0000EA010000}"/>
    <cellStyle name="_경고철10-4_122" xfId="498" xr:uid="{00000000-0005-0000-0000-0000EB010000}"/>
    <cellStyle name="_경고철10-4_경고철10-4" xfId="499" xr:uid="{00000000-0005-0000-0000-0000EC010000}"/>
    <cellStyle name="_경고철10-4_경고철10-4_122" xfId="500" xr:uid="{00000000-0005-0000-0000-0000ED010000}"/>
    <cellStyle name="_경고철10-4_경고철10-4_고속철도11-4" xfId="501" xr:uid="{00000000-0005-0000-0000-0000EE010000}"/>
    <cellStyle name="_경고철10-4_경고철10-4_동읍우회도로적격(030909)" xfId="502" xr:uid="{00000000-0005-0000-0000-0000EF010000}"/>
    <cellStyle name="_경고철10-4_고속철도11-4" xfId="503" xr:uid="{00000000-0005-0000-0000-0000F0010000}"/>
    <cellStyle name="_경고철10-4_동읍우회도로적격(030909)" xfId="504" xr:uid="{00000000-0005-0000-0000-0000F1010000}"/>
    <cellStyle name="_경남교통표지판" xfId="505" xr:uid="{00000000-0005-0000-0000-0000F2010000}"/>
    <cellStyle name="_경남교통표지판_문화의 거리 농로포장(김병국2차)" xfId="506" xr:uid="{00000000-0005-0000-0000-0000F3010000}"/>
    <cellStyle name="_경남교통표지판_문화의 거리 농로포장(김병국2차)_문화의 거리 농로포장(김병국2차)" xfId="507" xr:uid="{00000000-0005-0000-0000-0000F4010000}"/>
    <cellStyle name="_경영개선활동상반기실적(990708)" xfId="508" xr:uid="{00000000-0005-0000-0000-0000F5010000}"/>
    <cellStyle name="_경영개선활동상반기실적(990708)_1" xfId="509" xr:uid="{00000000-0005-0000-0000-0000F6010000}"/>
    <cellStyle name="_경영개선활동상반기실적(990708)_2" xfId="510" xr:uid="{00000000-0005-0000-0000-0000F7010000}"/>
    <cellStyle name="_경영개선활성화방안(990802)" xfId="511" xr:uid="{00000000-0005-0000-0000-0000F8010000}"/>
    <cellStyle name="_경영개선활성화방안(990802)_1" xfId="512" xr:uid="{00000000-0005-0000-0000-0000F9010000}"/>
    <cellStyle name="_계약내역" xfId="513" xr:uid="{00000000-0005-0000-0000-0000FA010000}"/>
    <cellStyle name="_고려-수원미네시티(작업)" xfId="514" xr:uid="{00000000-0005-0000-0000-0000FB010000}"/>
    <cellStyle name="_고속철도11-4" xfId="515" xr:uid="{00000000-0005-0000-0000-0000FC010000}"/>
    <cellStyle name="_고양관광문화단지(직영부대공)" xfId="516" xr:uid="{00000000-0005-0000-0000-0000FD010000}"/>
    <cellStyle name="_공내역서" xfId="517" xr:uid="{00000000-0005-0000-0000-0000FE010000}"/>
    <cellStyle name="_공내역서 2" xfId="518" xr:uid="{00000000-0005-0000-0000-0000FF010000}"/>
    <cellStyle name="_공내역서_1" xfId="519" xr:uid="{00000000-0005-0000-0000-000000020000}"/>
    <cellStyle name="_공내역서_1 2" xfId="520" xr:uid="{00000000-0005-0000-0000-000001020000}"/>
    <cellStyle name="_공내역서_1 2 2" xfId="3680" xr:uid="{00000000-0005-0000-0000-000002020000}"/>
    <cellStyle name="_공내역서_1 3" xfId="3679" xr:uid="{00000000-0005-0000-0000-000003020000}"/>
    <cellStyle name="_공내역서_1_산7.환경질측정비" xfId="521" xr:uid="{00000000-0005-0000-0000-000004020000}"/>
    <cellStyle name="_공내역서_1_산7.환경질측정비 2" xfId="522" xr:uid="{00000000-0005-0000-0000-000005020000}"/>
    <cellStyle name="_공내역서_2" xfId="523" xr:uid="{00000000-0005-0000-0000-000006020000}"/>
    <cellStyle name="_공내역서_산7.환경질측정비" xfId="524" xr:uid="{00000000-0005-0000-0000-000007020000}"/>
    <cellStyle name="_공내역서_산7.환경질측정비 2" xfId="525" xr:uid="{00000000-0005-0000-0000-000008020000}"/>
    <cellStyle name="_공동원가환수(02)" xfId="526" xr:uid="{00000000-0005-0000-0000-000009020000}"/>
    <cellStyle name="_공문발송" xfId="527" xr:uid="{00000000-0005-0000-0000-00000A020000}"/>
    <cellStyle name="_공정표" xfId="528" xr:uid="{00000000-0005-0000-0000-00000B020000}"/>
    <cellStyle name="_공정표_(05-03-07)골재운반" xfId="529" xr:uid="{00000000-0005-0000-0000-00000C020000}"/>
    <cellStyle name="_공정표_8공구(부산울산)실행" xfId="530" xr:uid="{00000000-0005-0000-0000-00000D020000}"/>
    <cellStyle name="_공정표_8공구(부산울산)실행_(05-03-07)골재운반" xfId="531" xr:uid="{00000000-0005-0000-0000-00000E020000}"/>
    <cellStyle name="_공정표_8공구(부산울산)실행_고양관광문화단지(직영부대공)" xfId="532" xr:uid="{00000000-0005-0000-0000-00000F020000}"/>
    <cellStyle name="_공정표_8공구(부산울산)실행_덕산연계조절" xfId="533" xr:uid="{00000000-0005-0000-0000-000010020000}"/>
    <cellStyle name="_공정표_8공구(부산울산)실행_매출검토(2004.09)" xfId="534" xr:uid="{00000000-0005-0000-0000-000011020000}"/>
    <cellStyle name="_공정표_8공구(부산울산)실행_보고자료(200406)" xfId="535" xr:uid="{00000000-0005-0000-0000-000012020000}"/>
    <cellStyle name="_공정표_8공구(부산울산)실행_본사송부(20040608)" xfId="536" xr:uid="{00000000-0005-0000-0000-000013020000}"/>
    <cellStyle name="_공정표_8공구(부산울산)실행_부산8투찰" xfId="537" xr:uid="{00000000-0005-0000-0000-000014020000}"/>
    <cellStyle name="_공정표_8공구(부산울산)실행_부산8투찰_(05-03-07)골재운반" xfId="538" xr:uid="{00000000-0005-0000-0000-000015020000}"/>
    <cellStyle name="_공정표_8공구(부산울산)실행_부산8투찰_고양관광문화단지(직영부대공)" xfId="539" xr:uid="{00000000-0005-0000-0000-000016020000}"/>
    <cellStyle name="_공정표_8공구(부산울산)실행_부산8투찰_덕산연계조절" xfId="540" xr:uid="{00000000-0005-0000-0000-000017020000}"/>
    <cellStyle name="_공정표_8공구(부산울산)실행_부산8투찰_매출검토(2004.09)" xfId="541" xr:uid="{00000000-0005-0000-0000-000018020000}"/>
    <cellStyle name="_공정표_8공구(부산울산)실행_부산8투찰_보고자료(200406)" xfId="542" xr:uid="{00000000-0005-0000-0000-000019020000}"/>
    <cellStyle name="_공정표_8공구(부산울산)실행_부산8투찰_본사송부(20040608)" xfId="543" xr:uid="{00000000-0005-0000-0000-00001A020000}"/>
    <cellStyle name="_공정표_8공구(부산울산)실행_부산8투찰_부산8투찰" xfId="544" xr:uid="{00000000-0005-0000-0000-00001B020000}"/>
    <cellStyle name="_공정표_8공구(부산울산)실행_부산8투찰_부산8투찰_(05-03-07)골재운반" xfId="545" xr:uid="{00000000-0005-0000-0000-00001C020000}"/>
    <cellStyle name="_공정표_8공구(부산울산)실행_부산8투찰_부산8투찰_고양관광문화단지(직영부대공)" xfId="546" xr:uid="{00000000-0005-0000-0000-00001D020000}"/>
    <cellStyle name="_공정표_8공구(부산울산)실행_부산8투찰_부산8투찰_덕산연계조절" xfId="547" xr:uid="{00000000-0005-0000-0000-00001E020000}"/>
    <cellStyle name="_공정표_8공구(부산울산)실행_부산8투찰_부산8투찰_매출검토(2004.09)" xfId="548" xr:uid="{00000000-0005-0000-0000-00001F020000}"/>
    <cellStyle name="_공정표_8공구(부산울산)실행_부산8투찰_부산8투찰_보고자료(200406)" xfId="549" xr:uid="{00000000-0005-0000-0000-000020020000}"/>
    <cellStyle name="_공정표_8공구(부산울산)실행_부산8투찰_부산8투찰_본사송부(20040608)" xfId="550" xr:uid="{00000000-0005-0000-0000-000021020000}"/>
    <cellStyle name="_공정표_8공구(부산울산)실행_부산8투찰_부산8투찰_전체예정공정표(8월말까지)_1" xfId="551" xr:uid="{00000000-0005-0000-0000-000022020000}"/>
    <cellStyle name="_공정표_8공구(부산울산)실행_부산8투찰_부산8투찰_집계" xfId="552" xr:uid="{00000000-0005-0000-0000-000023020000}"/>
    <cellStyle name="_공정표_8공구(부산울산)실행_부산8투찰_전체예정공정표(8월말까지)_1" xfId="553" xr:uid="{00000000-0005-0000-0000-000024020000}"/>
    <cellStyle name="_공정표_8공구(부산울산)실행_부산8투찰_집계" xfId="554" xr:uid="{00000000-0005-0000-0000-000025020000}"/>
    <cellStyle name="_공정표_8공구(부산울산)실행_전체예정공정표(8월말까지)_1" xfId="555" xr:uid="{00000000-0005-0000-0000-000026020000}"/>
    <cellStyle name="_공정표_8공구(부산울산)실행_집계" xfId="556" xr:uid="{00000000-0005-0000-0000-000027020000}"/>
    <cellStyle name="_공정표_고양관광문화단지(직영부대공)" xfId="557" xr:uid="{00000000-0005-0000-0000-000028020000}"/>
    <cellStyle name="_공정표_낙찰이야" xfId="558" xr:uid="{00000000-0005-0000-0000-000029020000}"/>
    <cellStyle name="_공정표_낙찰이야_(05-03-07)골재운반" xfId="559" xr:uid="{00000000-0005-0000-0000-00002A020000}"/>
    <cellStyle name="_공정표_낙찰이야_고양관광문화단지(직영부대공)" xfId="560" xr:uid="{00000000-0005-0000-0000-00002B020000}"/>
    <cellStyle name="_공정표_낙찰이야_덕산연계조절" xfId="561" xr:uid="{00000000-0005-0000-0000-00002C020000}"/>
    <cellStyle name="_공정표_낙찰이야_매출검토(2004.09)" xfId="562" xr:uid="{00000000-0005-0000-0000-00002D020000}"/>
    <cellStyle name="_공정표_낙찰이야_보고자료(200406)" xfId="563" xr:uid="{00000000-0005-0000-0000-00002E020000}"/>
    <cellStyle name="_공정표_낙찰이야_본사송부(20040608)" xfId="564" xr:uid="{00000000-0005-0000-0000-00002F020000}"/>
    <cellStyle name="_공정표_낙찰이야_전체예정공정표(8월말까지)_1" xfId="565" xr:uid="{00000000-0005-0000-0000-000030020000}"/>
    <cellStyle name="_공정표_낙찰이야_집계" xfId="566" xr:uid="{00000000-0005-0000-0000-000031020000}"/>
    <cellStyle name="_공정표_덕산연계조절" xfId="567" xr:uid="{00000000-0005-0000-0000-000032020000}"/>
    <cellStyle name="_공정표_매출검토(2004.09)" xfId="568" xr:uid="{00000000-0005-0000-0000-000033020000}"/>
    <cellStyle name="_공정표_보고자료(200406)" xfId="569" xr:uid="{00000000-0005-0000-0000-000034020000}"/>
    <cellStyle name="_공정표_본사송부(20040608)" xfId="570" xr:uid="{00000000-0005-0000-0000-000035020000}"/>
    <cellStyle name="_공정표_부산4공구투찰" xfId="571" xr:uid="{00000000-0005-0000-0000-000036020000}"/>
    <cellStyle name="_공정표_부산4공구투찰_(05-03-07)골재운반" xfId="572" xr:uid="{00000000-0005-0000-0000-000037020000}"/>
    <cellStyle name="_공정표_부산4공구투찰_고양관광문화단지(직영부대공)" xfId="573" xr:uid="{00000000-0005-0000-0000-000038020000}"/>
    <cellStyle name="_공정표_부산4공구투찰_덕산연계조절" xfId="574" xr:uid="{00000000-0005-0000-0000-000039020000}"/>
    <cellStyle name="_공정표_부산4공구투찰_매출검토(2004.09)" xfId="575" xr:uid="{00000000-0005-0000-0000-00003A020000}"/>
    <cellStyle name="_공정표_부산4공구투찰_보고자료(200406)" xfId="576" xr:uid="{00000000-0005-0000-0000-00003B020000}"/>
    <cellStyle name="_공정표_부산4공구투찰_본사송부(20040608)" xfId="577" xr:uid="{00000000-0005-0000-0000-00003C020000}"/>
    <cellStyle name="_공정표_부산4공구투찰_전체예정공정표(8월말까지)_1" xfId="578" xr:uid="{00000000-0005-0000-0000-00003D020000}"/>
    <cellStyle name="_공정표_부산4공구투찰_집계" xfId="579" xr:uid="{00000000-0005-0000-0000-00003E020000}"/>
    <cellStyle name="_공정표_부산8투찰" xfId="580" xr:uid="{00000000-0005-0000-0000-00003F020000}"/>
    <cellStyle name="_공정표_부산8투찰_(05-03-07)골재운반" xfId="581" xr:uid="{00000000-0005-0000-0000-000040020000}"/>
    <cellStyle name="_공정표_부산8투찰_고양관광문화단지(직영부대공)" xfId="582" xr:uid="{00000000-0005-0000-0000-000041020000}"/>
    <cellStyle name="_공정표_부산8투찰_덕산연계조절" xfId="583" xr:uid="{00000000-0005-0000-0000-000042020000}"/>
    <cellStyle name="_공정표_부산8투찰_매출검토(2004.09)" xfId="584" xr:uid="{00000000-0005-0000-0000-000043020000}"/>
    <cellStyle name="_공정표_부산8투찰_보고자료(200406)" xfId="585" xr:uid="{00000000-0005-0000-0000-000044020000}"/>
    <cellStyle name="_공정표_부산8투찰_본사송부(20040608)" xfId="586" xr:uid="{00000000-0005-0000-0000-000045020000}"/>
    <cellStyle name="_공정표_부산8투찰_전체예정공정표(8월말까지)_1" xfId="587" xr:uid="{00000000-0005-0000-0000-000046020000}"/>
    <cellStyle name="_공정표_부산8투찰_집계" xfId="588" xr:uid="{00000000-0005-0000-0000-000047020000}"/>
    <cellStyle name="_공정표_부산-울산" xfId="589" xr:uid="{00000000-0005-0000-0000-000048020000}"/>
    <cellStyle name="_공정표_부산-울산_(05-03-07)골재운반" xfId="590" xr:uid="{00000000-0005-0000-0000-000049020000}"/>
    <cellStyle name="_공정표_부산-울산_고양관광문화단지(직영부대공)" xfId="591" xr:uid="{00000000-0005-0000-0000-00004A020000}"/>
    <cellStyle name="_공정표_설계예산서" xfId="592" xr:uid="{00000000-0005-0000-0000-00004B020000}"/>
    <cellStyle name="_공정표_설계예산서_(05-03-07)골재운반" xfId="593" xr:uid="{00000000-0005-0000-0000-00004C020000}"/>
    <cellStyle name="_공정표_설계예산서_고양관광문화단지(직영부대공)" xfId="594" xr:uid="{00000000-0005-0000-0000-00004D020000}"/>
    <cellStyle name="_공정표_시공계획서" xfId="595" xr:uid="{00000000-0005-0000-0000-00004E020000}"/>
    <cellStyle name="_공정표_시공계획서_(05-03-07)골재운반" xfId="596" xr:uid="{00000000-0005-0000-0000-00004F020000}"/>
    <cellStyle name="_공정표_시공계획서_고양관광문화단지(직영부대공)" xfId="597" xr:uid="{00000000-0005-0000-0000-000050020000}"/>
    <cellStyle name="_공정표_실행작성0126" xfId="598" xr:uid="{00000000-0005-0000-0000-000051020000}"/>
    <cellStyle name="_공정표_실행작성0126_(05-03-07)골재운반" xfId="599" xr:uid="{00000000-0005-0000-0000-000052020000}"/>
    <cellStyle name="_공정표_실행작성0126_고양관광문화단지(직영부대공)" xfId="600" xr:uid="{00000000-0005-0000-0000-000053020000}"/>
    <cellStyle name="_공정표_실행작성1214" xfId="601" xr:uid="{00000000-0005-0000-0000-000054020000}"/>
    <cellStyle name="_공정표_실행작성1214_(05-03-07)골재운반" xfId="602" xr:uid="{00000000-0005-0000-0000-000055020000}"/>
    <cellStyle name="_공정표_실행작성1214_고양관광문화단지(직영부대공)" xfId="603" xr:uid="{00000000-0005-0000-0000-000056020000}"/>
    <cellStyle name="_공정표_앗싸부산낙찰" xfId="604" xr:uid="{00000000-0005-0000-0000-000057020000}"/>
    <cellStyle name="_공정표_앗싸부산낙찰_덕산연계조절" xfId="605" xr:uid="{00000000-0005-0000-0000-000058020000}"/>
    <cellStyle name="_공정표_앗싸부산낙찰_매출검토(2004.09)" xfId="606" xr:uid="{00000000-0005-0000-0000-000059020000}"/>
    <cellStyle name="_공정표_앗싸부산낙찰_보고자료(200406)" xfId="607" xr:uid="{00000000-0005-0000-0000-00005A020000}"/>
    <cellStyle name="_공정표_앗싸부산낙찰_본사송부(20040608)" xfId="608" xr:uid="{00000000-0005-0000-0000-00005B020000}"/>
    <cellStyle name="_공정표_앗싸부산낙찰_전체예정공정표(8월말까지)_1" xfId="609" xr:uid="{00000000-0005-0000-0000-00005C020000}"/>
    <cellStyle name="_공정표_앗싸부산낙찰_집계" xfId="610" xr:uid="{00000000-0005-0000-0000-00005D020000}"/>
    <cellStyle name="_공정표_옥포3공구1017" xfId="611" xr:uid="{00000000-0005-0000-0000-00005E020000}"/>
    <cellStyle name="_공정표_옥포3공구1017_(05-03-07)골재운반" xfId="612" xr:uid="{00000000-0005-0000-0000-00005F020000}"/>
    <cellStyle name="_공정표_옥포3공구1017_고양관광문화단지(직영부대공)" xfId="613" xr:uid="{00000000-0005-0000-0000-000060020000}"/>
    <cellStyle name="_공정표_옥포3공구1017_덕산연계조절" xfId="614" xr:uid="{00000000-0005-0000-0000-000061020000}"/>
    <cellStyle name="_공정표_옥포3공구1017_매출검토(2004.09)" xfId="615" xr:uid="{00000000-0005-0000-0000-000062020000}"/>
    <cellStyle name="_공정표_옥포3공구1017_보고자료(200406)" xfId="616" xr:uid="{00000000-0005-0000-0000-000063020000}"/>
    <cellStyle name="_공정표_옥포3공구1017_본사송부(20040608)" xfId="617" xr:uid="{00000000-0005-0000-0000-000064020000}"/>
    <cellStyle name="_공정표_옥포3공구1017_전체예정공정표(8월말까지)_1" xfId="618" xr:uid="{00000000-0005-0000-0000-000065020000}"/>
    <cellStyle name="_공정표_옥포3공구1017_집계" xfId="619" xr:uid="{00000000-0005-0000-0000-000066020000}"/>
    <cellStyle name="_공정표_전체예정공정표(8월말까지)_1" xfId="620" xr:uid="{00000000-0005-0000-0000-000067020000}"/>
    <cellStyle name="_공정표_진짜시공계획서" xfId="621" xr:uid="{00000000-0005-0000-0000-000068020000}"/>
    <cellStyle name="_공정표_진짜시공계획서_(05-03-07)골재운반" xfId="622" xr:uid="{00000000-0005-0000-0000-000069020000}"/>
    <cellStyle name="_공정표_진짜시공계획서_고양관광문화단지(직영부대공)" xfId="623" xr:uid="{00000000-0005-0000-0000-00006A020000}"/>
    <cellStyle name="_공정표_집계" xfId="624" xr:uid="{00000000-0005-0000-0000-00006B020000}"/>
    <cellStyle name="_공정표_콘크리트생산단가최종(도급)" xfId="625" xr:uid="{00000000-0005-0000-0000-00006C020000}"/>
    <cellStyle name="_공정표_콘크리트생산수정본" xfId="626" xr:uid="{00000000-0005-0000-0000-00006D020000}"/>
    <cellStyle name="_공정표_하도" xfId="627" xr:uid="{00000000-0005-0000-0000-00006E020000}"/>
    <cellStyle name="_공정표_하도_(05-03-07)골재운반" xfId="628" xr:uid="{00000000-0005-0000-0000-00006F020000}"/>
    <cellStyle name="_공정표_하도_고양관광문화단지(직영부대공)" xfId="629" xr:uid="{00000000-0005-0000-0000-000070020000}"/>
    <cellStyle name="_공정표_하도_덕산연계조절" xfId="630" xr:uid="{00000000-0005-0000-0000-000071020000}"/>
    <cellStyle name="_공정표_하도_매출검토(2004.09)" xfId="631" xr:uid="{00000000-0005-0000-0000-000072020000}"/>
    <cellStyle name="_공정표_하도_보고자료(200406)" xfId="632" xr:uid="{00000000-0005-0000-0000-000073020000}"/>
    <cellStyle name="_공정표_하도_본사송부(20040608)" xfId="633" xr:uid="{00000000-0005-0000-0000-000074020000}"/>
    <cellStyle name="_공정표_하도_전체예정공정표(8월말까지)_1" xfId="634" xr:uid="{00000000-0005-0000-0000-000075020000}"/>
    <cellStyle name="_공정표_하도_집계" xfId="635" xr:uid="{00000000-0005-0000-0000-000076020000}"/>
    <cellStyle name="_공정표_현황보고('04.06)" xfId="636" xr:uid="{00000000-0005-0000-0000-000077020000}"/>
    <cellStyle name="_관리부점검" xfId="637" xr:uid="{00000000-0005-0000-0000-000078020000}"/>
    <cellStyle name="_관정개발 결정품의(03-7-23)" xfId="638" xr:uid="{00000000-0005-0000-0000-000079020000}"/>
    <cellStyle name="_광산점 개략공사비" xfId="639" xr:uid="{00000000-0005-0000-0000-00007A020000}"/>
    <cellStyle name="_군산택지내역서-최종" xfId="640" xr:uid="{00000000-0005-0000-0000-00007B020000}"/>
    <cellStyle name="_군산택지내역서-최종_고양관광문화단지(직영부대공)" xfId="641" xr:uid="{00000000-0005-0000-0000-00007C020000}"/>
    <cellStyle name="_금산내역서" xfId="642" xr:uid="{00000000-0005-0000-0000-00007D020000}"/>
    <cellStyle name="_금산전기용량서(R2)" xfId="643" xr:uid="{00000000-0005-0000-0000-00007E020000}"/>
    <cellStyle name="_기안" xfId="644" xr:uid="{00000000-0005-0000-0000-00007F020000}"/>
    <cellStyle name="_기안_kcc 광양항(선산토건)" xfId="645" xr:uid="{00000000-0005-0000-0000-000080020000}"/>
    <cellStyle name="_기안_kcc 보령시(선산토건)" xfId="646" xr:uid="{00000000-0005-0000-0000-000081020000}"/>
    <cellStyle name="_기준단가021018" xfId="647" xr:uid="{00000000-0005-0000-0000-000082020000}"/>
    <cellStyle name="_기준단가021018_보성임성철도" xfId="648" xr:uid="{00000000-0005-0000-0000-000083020000}"/>
    <cellStyle name="_기초급여 집행실적 월보서식" xfId="649" xr:uid="{00000000-0005-0000-0000-000084020000}"/>
    <cellStyle name="_김윤철" xfId="650" xr:uid="{00000000-0005-0000-0000-000085020000}"/>
    <cellStyle name="_남방가설사무실" xfId="651" xr:uid="{00000000-0005-0000-0000-000086020000}"/>
    <cellStyle name="_내역서" xfId="652" xr:uid="{00000000-0005-0000-0000-000087020000}"/>
    <cellStyle name="_내역서-" xfId="653" xr:uid="{00000000-0005-0000-0000-000088020000}"/>
    <cellStyle name="_내역서(실행간접비조정_2)" xfId="654" xr:uid="{00000000-0005-0000-0000-000089020000}"/>
    <cellStyle name="_내역서(토목)" xfId="655" xr:uid="{00000000-0005-0000-0000-00008A020000}"/>
    <cellStyle name="_내역서_문화의 거리 농로포장(김병국2차)" xfId="656" xr:uid="{00000000-0005-0000-0000-00008B020000}"/>
    <cellStyle name="_내역서_문화의 거리 농로포장(김병국2차)_문화의 거리 농로포장(김병국2차)" xfId="657" xr:uid="{00000000-0005-0000-0000-00008C020000}"/>
    <cellStyle name="_단가표" xfId="658" xr:uid="{00000000-0005-0000-0000-00008D020000}"/>
    <cellStyle name="_단위공사비" xfId="659" xr:uid="{00000000-0005-0000-0000-00008E020000}"/>
    <cellStyle name="_도곡1교 교대 수량" xfId="660" xr:uid="{00000000-0005-0000-0000-00008F020000}"/>
    <cellStyle name="_도곡1교 교대 수량_RAMP-E교-최종000" xfId="661" xr:uid="{00000000-0005-0000-0000-000090020000}"/>
    <cellStyle name="_도곡1교 교대 수량_RAMP-E교-최종000_시방서" xfId="662" xr:uid="{00000000-0005-0000-0000-000091020000}"/>
    <cellStyle name="_도곡1교 교대 수량_RAMP-E교-최종000_파도 - 모항선 횡배수관 확장" xfId="663" xr:uid="{00000000-0005-0000-0000-000092020000}"/>
    <cellStyle name="_도곡1교 교대 수량_RAMP-E교-최종000_파도 - 모항선 횡배수관 확장_시방서" xfId="664" xr:uid="{00000000-0005-0000-0000-000093020000}"/>
    <cellStyle name="_도곡1교 교대 수량_시방서" xfId="665" xr:uid="{00000000-0005-0000-0000-000094020000}"/>
    <cellStyle name="_도곡1교 교대(시점) 수량" xfId="666" xr:uid="{00000000-0005-0000-0000-000095020000}"/>
    <cellStyle name="_도곡1교 교대(시점) 수량_RAMP-E교-최종000" xfId="667" xr:uid="{00000000-0005-0000-0000-000096020000}"/>
    <cellStyle name="_도곡1교 교대(시점) 수량_RAMP-E교-최종000_시방서" xfId="668" xr:uid="{00000000-0005-0000-0000-000097020000}"/>
    <cellStyle name="_도곡1교 교대(시점) 수량_RAMP-E교-최종000_파도 - 모항선 횡배수관 확장" xfId="669" xr:uid="{00000000-0005-0000-0000-000098020000}"/>
    <cellStyle name="_도곡1교 교대(시점) 수량_RAMP-E교-최종000_파도 - 모항선 횡배수관 확장_시방서" xfId="670" xr:uid="{00000000-0005-0000-0000-000099020000}"/>
    <cellStyle name="_도곡1교 교대(시점) 수량_시방서" xfId="671" xr:uid="{00000000-0005-0000-0000-00009A020000}"/>
    <cellStyle name="_도곡1교 하부공 수량" xfId="672" xr:uid="{00000000-0005-0000-0000-00009B020000}"/>
    <cellStyle name="_도곡1교 하부공 수량_RAMP-E교-최종000" xfId="673" xr:uid="{00000000-0005-0000-0000-00009C020000}"/>
    <cellStyle name="_도곡1교 하부공 수량_RAMP-E교-최종000_시방서" xfId="674" xr:uid="{00000000-0005-0000-0000-00009D020000}"/>
    <cellStyle name="_도곡1교 하부공 수량_RAMP-E교-최종000_파도 - 모항선 횡배수관 확장" xfId="675" xr:uid="{00000000-0005-0000-0000-00009E020000}"/>
    <cellStyle name="_도곡1교 하부공 수량_RAMP-E교-최종000_파도 - 모항선 횡배수관 확장_시방서" xfId="676" xr:uid="{00000000-0005-0000-0000-00009F020000}"/>
    <cellStyle name="_도곡1교 하부공 수량_시방서" xfId="677" xr:uid="{00000000-0005-0000-0000-0000A0020000}"/>
    <cellStyle name="_도곡2교 교대 수량" xfId="678" xr:uid="{00000000-0005-0000-0000-0000A1020000}"/>
    <cellStyle name="_도곡2교 교대 수량_RAMP-E교-최종000" xfId="679" xr:uid="{00000000-0005-0000-0000-0000A2020000}"/>
    <cellStyle name="_도곡2교 교대 수량_RAMP-E교-최종000_시방서" xfId="680" xr:uid="{00000000-0005-0000-0000-0000A3020000}"/>
    <cellStyle name="_도곡2교 교대 수량_RAMP-E교-최종000_파도 - 모항선 횡배수관 확장" xfId="681" xr:uid="{00000000-0005-0000-0000-0000A4020000}"/>
    <cellStyle name="_도곡2교 교대 수량_RAMP-E교-최종000_파도 - 모항선 횡배수관 확장_시방서" xfId="682" xr:uid="{00000000-0005-0000-0000-0000A5020000}"/>
    <cellStyle name="_도곡2교 교대 수량_시방서" xfId="683" xr:uid="{00000000-0005-0000-0000-0000A6020000}"/>
    <cellStyle name="_도곡2교 교대(종점) 수량" xfId="684" xr:uid="{00000000-0005-0000-0000-0000A7020000}"/>
    <cellStyle name="_도곡2교 교대(종점) 수량_RAMP-E교-최종000" xfId="685" xr:uid="{00000000-0005-0000-0000-0000A8020000}"/>
    <cellStyle name="_도곡2교 교대(종점) 수량_RAMP-E교-최종000_시방서" xfId="686" xr:uid="{00000000-0005-0000-0000-0000A9020000}"/>
    <cellStyle name="_도곡2교 교대(종점) 수량_RAMP-E교-최종000_파도 - 모항선 횡배수관 확장" xfId="687" xr:uid="{00000000-0005-0000-0000-0000AA020000}"/>
    <cellStyle name="_도곡2교 교대(종점) 수량_RAMP-E교-최종000_파도 - 모항선 횡배수관 확장_시방서" xfId="688" xr:uid="{00000000-0005-0000-0000-0000AB020000}"/>
    <cellStyle name="_도곡2교 교대(종점) 수량_시방서" xfId="689" xr:uid="{00000000-0005-0000-0000-0000AC020000}"/>
    <cellStyle name="_도곡3교 교대 수량" xfId="690" xr:uid="{00000000-0005-0000-0000-0000AD020000}"/>
    <cellStyle name="_도곡3교 교대 수량_RAMP-E교-최종000" xfId="691" xr:uid="{00000000-0005-0000-0000-0000AE020000}"/>
    <cellStyle name="_도곡3교 교대 수량_RAMP-E교-최종000_시방서" xfId="692" xr:uid="{00000000-0005-0000-0000-0000AF020000}"/>
    <cellStyle name="_도곡3교 교대 수량_RAMP-E교-최종000_파도 - 모항선 횡배수관 확장" xfId="693" xr:uid="{00000000-0005-0000-0000-0000B0020000}"/>
    <cellStyle name="_도곡3교 교대 수량_RAMP-E교-최종000_파도 - 모항선 횡배수관 확장_시방서" xfId="694" xr:uid="{00000000-0005-0000-0000-0000B1020000}"/>
    <cellStyle name="_도곡3교 교대 수량_시방서" xfId="695" xr:uid="{00000000-0005-0000-0000-0000B2020000}"/>
    <cellStyle name="_도곡4교 하부공 수량" xfId="696" xr:uid="{00000000-0005-0000-0000-0000B3020000}"/>
    <cellStyle name="_도곡4교 하부공 수량_RAMP-E교-최종000" xfId="697" xr:uid="{00000000-0005-0000-0000-0000B4020000}"/>
    <cellStyle name="_도곡4교 하부공 수량_RAMP-E교-최종000_시방서" xfId="698" xr:uid="{00000000-0005-0000-0000-0000B5020000}"/>
    <cellStyle name="_도곡4교 하부공 수량_RAMP-E교-최종000_파도 - 모항선 횡배수관 확장" xfId="699" xr:uid="{00000000-0005-0000-0000-0000B6020000}"/>
    <cellStyle name="_도곡4교 하부공 수량_RAMP-E교-최종000_파도 - 모항선 횡배수관 확장_시방서" xfId="700" xr:uid="{00000000-0005-0000-0000-0000B7020000}"/>
    <cellStyle name="_도곡4교 하부공 수량_시방서" xfId="701" xr:uid="{00000000-0005-0000-0000-0000B8020000}"/>
    <cellStyle name="_도곡교 교대 수량" xfId="702" xr:uid="{00000000-0005-0000-0000-0000B9020000}"/>
    <cellStyle name="_도곡교 교대 수량_RAMP-E교-최종000" xfId="703" xr:uid="{00000000-0005-0000-0000-0000BA020000}"/>
    <cellStyle name="_도곡교 교대 수량_RAMP-E교-최종000_시방서" xfId="704" xr:uid="{00000000-0005-0000-0000-0000BB020000}"/>
    <cellStyle name="_도곡교 교대 수량_RAMP-E교-최종000_파도 - 모항선 횡배수관 확장" xfId="705" xr:uid="{00000000-0005-0000-0000-0000BC020000}"/>
    <cellStyle name="_도곡교 교대 수량_RAMP-E교-최종000_파도 - 모항선 횡배수관 확장_시방서" xfId="706" xr:uid="{00000000-0005-0000-0000-0000BD020000}"/>
    <cellStyle name="_도곡교 교대 수량_시방서" xfId="707" xr:uid="{00000000-0005-0000-0000-0000BE020000}"/>
    <cellStyle name="_도로공사부문별단가" xfId="708" xr:uid="{00000000-0005-0000-0000-0000BF020000}"/>
    <cellStyle name="_도로공사부문별단가_기준단가021018" xfId="709" xr:uid="{00000000-0005-0000-0000-0000C0020000}"/>
    <cellStyle name="_도로공사부문별단가_기준단가021018_보성임성철도" xfId="710" xr:uid="{00000000-0005-0000-0000-0000C1020000}"/>
    <cellStyle name="_돌망태수량(바이리)" xfId="711" xr:uid="{00000000-0005-0000-0000-0000C2020000}"/>
    <cellStyle name="_동읍우회도로적격(030909)" xfId="712" xr:uid="{00000000-0005-0000-0000-0000C3020000}"/>
    <cellStyle name="_륜근건설" xfId="713" xr:uid="{00000000-0005-0000-0000-0000C4020000}"/>
    <cellStyle name="_말띠고개(수정)" xfId="714" xr:uid="{00000000-0005-0000-0000-0000C5020000}"/>
    <cellStyle name="_맹동결재내역서" xfId="715" xr:uid="{00000000-0005-0000-0000-0000C6020000}"/>
    <cellStyle name="_목천2차" xfId="716" xr:uid="{00000000-0005-0000-0000-0000C7020000}"/>
    <cellStyle name="_무게중심" xfId="717" xr:uid="{00000000-0005-0000-0000-0000C8020000}"/>
    <cellStyle name="_미보상용지현황(041104)" xfId="718" xr:uid="{00000000-0005-0000-0000-0000C9020000}"/>
    <cellStyle name="_민원조사결과-강옥빈_1" xfId="719" xr:uid="{00000000-0005-0000-0000-0000CA020000}"/>
    <cellStyle name="_발명왕 해밀턴의 숲속 모험" xfId="720" xr:uid="{00000000-0005-0000-0000-0000CB020000}"/>
    <cellStyle name="_변경계약의뢰(변경1회)" xfId="721" xr:uid="{00000000-0005-0000-0000-0000CC020000}"/>
    <cellStyle name="_별첨(계획서및실적서양식)" xfId="722" xr:uid="{00000000-0005-0000-0000-0000CD020000}"/>
    <cellStyle name="_별첨(계획서및실적서양식)_1" xfId="723" xr:uid="{00000000-0005-0000-0000-0000CE020000}"/>
    <cellStyle name="_부대공내역" xfId="724" xr:uid="{00000000-0005-0000-0000-0000CF020000}"/>
    <cellStyle name="_부대공내역_kcc 광양항(선산토건)" xfId="725" xr:uid="{00000000-0005-0000-0000-0000D0020000}"/>
    <cellStyle name="_부대공내역_kcc 보령시(선산토건)" xfId="726" xr:uid="{00000000-0005-0000-0000-0000D1020000}"/>
    <cellStyle name="_부대공내역_기안" xfId="727" xr:uid="{00000000-0005-0000-0000-0000D2020000}"/>
    <cellStyle name="_부대공내역_기안_kcc 광양항(선산토건)" xfId="728" xr:uid="{00000000-0005-0000-0000-0000D3020000}"/>
    <cellStyle name="_부대공내역_기안_kcc 보령시(선산토건)" xfId="729" xr:uid="{00000000-0005-0000-0000-0000D4020000}"/>
    <cellStyle name="_부체도로#16포장변경(실정보고)1" xfId="730" xr:uid="{00000000-0005-0000-0000-0000D5020000}"/>
    <cellStyle name="_x0001__부체도로#16포장변경(실정보고)1" xfId="731" xr:uid="{00000000-0005-0000-0000-0000D6020000}"/>
    <cellStyle name="_사문진교실행내역" xfId="732" xr:uid="{00000000-0005-0000-0000-0000D7020000}"/>
    <cellStyle name="_사후관리비-200505-2005522" xfId="733" xr:uid="{00000000-0005-0000-0000-0000D8020000}"/>
    <cellStyle name="_삼남" xfId="734" xr:uid="{00000000-0005-0000-0000-0000D9020000}"/>
    <cellStyle name="_삼남_2차변경단가산출근거" xfId="735" xr:uid="{00000000-0005-0000-0000-0000DA020000}"/>
    <cellStyle name="_삼남_2차변경단가산출근거_3차변경단가산출근거" xfId="736" xr:uid="{00000000-0005-0000-0000-0000DB020000}"/>
    <cellStyle name="_삼남_2차변경단가산출근거_3차변경단가산출근거_문화의 거리 농로포장(김병국2차)" xfId="737" xr:uid="{00000000-0005-0000-0000-0000DC020000}"/>
    <cellStyle name="_삼남_2차변경단가산출근거_3차변경단가산출근거_문화의 거리 농로포장(김병국2차)_문화의 거리 농로포장(김병국2차)" xfId="738" xr:uid="{00000000-0005-0000-0000-0000DD020000}"/>
    <cellStyle name="_삼남_2차변경단가산출근거_문화의 거리 농로포장(김병국2차)" xfId="739" xr:uid="{00000000-0005-0000-0000-0000DE020000}"/>
    <cellStyle name="_삼남_2차변경단가산출근거_문화의 거리 농로포장(김병국2차)_문화의 거리 농로포장(김병국2차)" xfId="740" xr:uid="{00000000-0005-0000-0000-0000DF020000}"/>
    <cellStyle name="_삼남_문화의 거리 농로포장(김병국2차)" xfId="741" xr:uid="{00000000-0005-0000-0000-0000E0020000}"/>
    <cellStyle name="_삼남_문화의 거리 농로포장(김병국2차)_문화의 거리 농로포장(김병국2차)" xfId="742" xr:uid="{00000000-0005-0000-0000-0000E1020000}"/>
    <cellStyle name="_삼남_외국인투자지역" xfId="743" xr:uid="{00000000-0005-0000-0000-0000E2020000}"/>
    <cellStyle name="_삼남_외국인투자지역_3차변경단가산출근거" xfId="744" xr:uid="{00000000-0005-0000-0000-0000E3020000}"/>
    <cellStyle name="_삼남_외국인투자지역_3차변경단가산출근거_문화의 거리 농로포장(김병국2차)" xfId="745" xr:uid="{00000000-0005-0000-0000-0000E4020000}"/>
    <cellStyle name="_삼남_외국인투자지역_3차변경단가산출근거_문화의 거리 농로포장(김병국2차)_문화의 거리 농로포장(김병국2차)" xfId="746" xr:uid="{00000000-0005-0000-0000-0000E5020000}"/>
    <cellStyle name="_삼남_외국인투자지역_문화의 거리 농로포장(김병국2차)" xfId="747" xr:uid="{00000000-0005-0000-0000-0000E6020000}"/>
    <cellStyle name="_삼남_외국인투자지역_문화의 거리 농로포장(김병국2차)_문화의 거리 농로포장(김병국2차)" xfId="748" xr:uid="{00000000-0005-0000-0000-0000E7020000}"/>
    <cellStyle name="_삼호발송공문" xfId="749" xr:uid="{00000000-0005-0000-0000-0000E8020000}"/>
    <cellStyle name="_서울외곽관리비(최종)" xfId="750" xr:uid="{00000000-0005-0000-0000-0000E9020000}"/>
    <cellStyle name="_서천공주실행예산" xfId="751" xr:uid="{00000000-0005-0000-0000-0000EA020000}"/>
    <cellStyle name="_서천공주실행예산_122" xfId="752" xr:uid="{00000000-0005-0000-0000-0000EB020000}"/>
    <cellStyle name="_서천공주실행예산_경고철10-4" xfId="753" xr:uid="{00000000-0005-0000-0000-0000EC020000}"/>
    <cellStyle name="_서천공주실행예산_경고철10-4_122" xfId="754" xr:uid="{00000000-0005-0000-0000-0000ED020000}"/>
    <cellStyle name="_서천공주실행예산_경고철10-4_고속철도11-4" xfId="755" xr:uid="{00000000-0005-0000-0000-0000EE020000}"/>
    <cellStyle name="_서천공주실행예산_경고철10-4_동읍우회도로적격(030909)" xfId="756" xr:uid="{00000000-0005-0000-0000-0000EF020000}"/>
    <cellStyle name="_서천공주실행예산_고속철도11-4" xfId="757" xr:uid="{00000000-0005-0000-0000-0000F0020000}"/>
    <cellStyle name="_서천공주실행예산_동읍우회도로적격(030909)" xfId="758" xr:uid="{00000000-0005-0000-0000-0000F1020000}"/>
    <cellStyle name="_설계내역서(최종)" xfId="759" xr:uid="{00000000-0005-0000-0000-0000F2020000}"/>
    <cellStyle name="_설계내역서_군위(1216)-재해포함" xfId="760" xr:uid="{00000000-0005-0000-0000-0000F3020000}"/>
    <cellStyle name="_소장님보고자료" xfId="761" xr:uid="{00000000-0005-0000-0000-0000F4020000}"/>
    <cellStyle name="_속초정수장0108" xfId="762" xr:uid="{00000000-0005-0000-0000-0000F5020000}"/>
    <cellStyle name="_속초정수장0108_(05-03-07)골재운반" xfId="763" xr:uid="{00000000-0005-0000-0000-0000F6020000}"/>
    <cellStyle name="_속초정수장0108_8공구(부산울산)실행" xfId="764" xr:uid="{00000000-0005-0000-0000-0000F7020000}"/>
    <cellStyle name="_속초정수장0108_8공구(부산울산)실행_(05-03-07)골재운반" xfId="765" xr:uid="{00000000-0005-0000-0000-0000F8020000}"/>
    <cellStyle name="_속초정수장0108_8공구(부산울산)실행_고양관광문화단지(직영부대공)" xfId="766" xr:uid="{00000000-0005-0000-0000-0000F9020000}"/>
    <cellStyle name="_속초정수장0108_8공구(부산울산)실행_덕산연계조절" xfId="767" xr:uid="{00000000-0005-0000-0000-0000FA020000}"/>
    <cellStyle name="_속초정수장0108_8공구(부산울산)실행_매출검토(2004.09)" xfId="768" xr:uid="{00000000-0005-0000-0000-0000FB020000}"/>
    <cellStyle name="_속초정수장0108_8공구(부산울산)실행_보고자료(200406)" xfId="769" xr:uid="{00000000-0005-0000-0000-0000FC020000}"/>
    <cellStyle name="_속초정수장0108_8공구(부산울산)실행_본사송부(20040608)" xfId="770" xr:uid="{00000000-0005-0000-0000-0000FD020000}"/>
    <cellStyle name="_속초정수장0108_8공구(부산울산)실행_부산8투찰" xfId="771" xr:uid="{00000000-0005-0000-0000-0000FE020000}"/>
    <cellStyle name="_속초정수장0108_8공구(부산울산)실행_부산8투찰_(05-03-07)골재운반" xfId="772" xr:uid="{00000000-0005-0000-0000-0000FF020000}"/>
    <cellStyle name="_속초정수장0108_8공구(부산울산)실행_부산8투찰_고양관광문화단지(직영부대공)" xfId="773" xr:uid="{00000000-0005-0000-0000-000000030000}"/>
    <cellStyle name="_속초정수장0108_8공구(부산울산)실행_부산8투찰_덕산연계조절" xfId="774" xr:uid="{00000000-0005-0000-0000-000001030000}"/>
    <cellStyle name="_속초정수장0108_8공구(부산울산)실행_부산8투찰_매출검토(2004.09)" xfId="775" xr:uid="{00000000-0005-0000-0000-000002030000}"/>
    <cellStyle name="_속초정수장0108_8공구(부산울산)실행_부산8투찰_보고자료(200406)" xfId="776" xr:uid="{00000000-0005-0000-0000-000003030000}"/>
    <cellStyle name="_속초정수장0108_8공구(부산울산)실행_부산8투찰_본사송부(20040608)" xfId="777" xr:uid="{00000000-0005-0000-0000-000004030000}"/>
    <cellStyle name="_속초정수장0108_8공구(부산울산)실행_부산8투찰_부산8투찰" xfId="778" xr:uid="{00000000-0005-0000-0000-000005030000}"/>
    <cellStyle name="_속초정수장0108_8공구(부산울산)실행_부산8투찰_부산8투찰_(05-03-07)골재운반" xfId="779" xr:uid="{00000000-0005-0000-0000-000006030000}"/>
    <cellStyle name="_속초정수장0108_8공구(부산울산)실행_부산8투찰_부산8투찰_고양관광문화단지(직영부대공)" xfId="780" xr:uid="{00000000-0005-0000-0000-000007030000}"/>
    <cellStyle name="_속초정수장0108_8공구(부산울산)실행_부산8투찰_부산8투찰_덕산연계조절" xfId="781" xr:uid="{00000000-0005-0000-0000-000008030000}"/>
    <cellStyle name="_속초정수장0108_8공구(부산울산)실행_부산8투찰_부산8투찰_매출검토(2004.09)" xfId="782" xr:uid="{00000000-0005-0000-0000-000009030000}"/>
    <cellStyle name="_속초정수장0108_8공구(부산울산)실행_부산8투찰_부산8투찰_보고자료(200406)" xfId="783" xr:uid="{00000000-0005-0000-0000-00000A030000}"/>
    <cellStyle name="_속초정수장0108_8공구(부산울산)실행_부산8투찰_부산8투찰_본사송부(20040608)" xfId="784" xr:uid="{00000000-0005-0000-0000-00000B030000}"/>
    <cellStyle name="_속초정수장0108_8공구(부산울산)실행_부산8투찰_부산8투찰_전체예정공정표(8월말까지)_1" xfId="785" xr:uid="{00000000-0005-0000-0000-00000C030000}"/>
    <cellStyle name="_속초정수장0108_8공구(부산울산)실행_부산8투찰_부산8투찰_집계" xfId="786" xr:uid="{00000000-0005-0000-0000-00000D030000}"/>
    <cellStyle name="_속초정수장0108_8공구(부산울산)실행_부산8투찰_전체예정공정표(8월말까지)_1" xfId="787" xr:uid="{00000000-0005-0000-0000-00000E030000}"/>
    <cellStyle name="_속초정수장0108_8공구(부산울산)실행_부산8투찰_집계" xfId="788" xr:uid="{00000000-0005-0000-0000-00000F030000}"/>
    <cellStyle name="_속초정수장0108_8공구(부산울산)실행_전체예정공정표(8월말까지)_1" xfId="789" xr:uid="{00000000-0005-0000-0000-000010030000}"/>
    <cellStyle name="_속초정수장0108_8공구(부산울산)실행_집계" xfId="790" xr:uid="{00000000-0005-0000-0000-000011030000}"/>
    <cellStyle name="_속초정수장0108_고양관광문화단지(직영부대공)" xfId="791" xr:uid="{00000000-0005-0000-0000-000012030000}"/>
    <cellStyle name="_속초정수장0108_낙찰이야" xfId="792" xr:uid="{00000000-0005-0000-0000-000013030000}"/>
    <cellStyle name="_속초정수장0108_낙찰이야_(05-03-07)골재운반" xfId="793" xr:uid="{00000000-0005-0000-0000-000014030000}"/>
    <cellStyle name="_속초정수장0108_낙찰이야_고양관광문화단지(직영부대공)" xfId="794" xr:uid="{00000000-0005-0000-0000-000015030000}"/>
    <cellStyle name="_속초정수장0108_낙찰이야_덕산연계조절" xfId="795" xr:uid="{00000000-0005-0000-0000-000016030000}"/>
    <cellStyle name="_속초정수장0108_낙찰이야_매출검토(2004.09)" xfId="796" xr:uid="{00000000-0005-0000-0000-000017030000}"/>
    <cellStyle name="_속초정수장0108_낙찰이야_보고자료(200406)" xfId="797" xr:uid="{00000000-0005-0000-0000-000018030000}"/>
    <cellStyle name="_속초정수장0108_낙찰이야_본사송부(20040608)" xfId="798" xr:uid="{00000000-0005-0000-0000-000019030000}"/>
    <cellStyle name="_속초정수장0108_낙찰이야_전체예정공정표(8월말까지)_1" xfId="799" xr:uid="{00000000-0005-0000-0000-00001A030000}"/>
    <cellStyle name="_속초정수장0108_낙찰이야_집계" xfId="800" xr:uid="{00000000-0005-0000-0000-00001B030000}"/>
    <cellStyle name="_속초정수장0108_덕산연계조절" xfId="801" xr:uid="{00000000-0005-0000-0000-00001C030000}"/>
    <cellStyle name="_속초정수장0108_매출검토(2004.09)" xfId="802" xr:uid="{00000000-0005-0000-0000-00001D030000}"/>
    <cellStyle name="_속초정수장0108_보고자료(200406)" xfId="803" xr:uid="{00000000-0005-0000-0000-00001E030000}"/>
    <cellStyle name="_속초정수장0108_본사송부(20040608)" xfId="804" xr:uid="{00000000-0005-0000-0000-00001F030000}"/>
    <cellStyle name="_속초정수장0108_부산4공구투찰" xfId="805" xr:uid="{00000000-0005-0000-0000-000020030000}"/>
    <cellStyle name="_속초정수장0108_부산4공구투찰_(05-03-07)골재운반" xfId="806" xr:uid="{00000000-0005-0000-0000-000021030000}"/>
    <cellStyle name="_속초정수장0108_부산4공구투찰_고양관광문화단지(직영부대공)" xfId="807" xr:uid="{00000000-0005-0000-0000-000022030000}"/>
    <cellStyle name="_속초정수장0108_부산4공구투찰_덕산연계조절" xfId="808" xr:uid="{00000000-0005-0000-0000-000023030000}"/>
    <cellStyle name="_속초정수장0108_부산4공구투찰_매출검토(2004.09)" xfId="809" xr:uid="{00000000-0005-0000-0000-000024030000}"/>
    <cellStyle name="_속초정수장0108_부산4공구투찰_보고자료(200406)" xfId="810" xr:uid="{00000000-0005-0000-0000-000025030000}"/>
    <cellStyle name="_속초정수장0108_부산4공구투찰_본사송부(20040608)" xfId="811" xr:uid="{00000000-0005-0000-0000-000026030000}"/>
    <cellStyle name="_속초정수장0108_부산4공구투찰_전체예정공정표(8월말까지)_1" xfId="812" xr:uid="{00000000-0005-0000-0000-000027030000}"/>
    <cellStyle name="_속초정수장0108_부산4공구투찰_집계" xfId="813" xr:uid="{00000000-0005-0000-0000-000028030000}"/>
    <cellStyle name="_속초정수장0108_부산8투찰" xfId="814" xr:uid="{00000000-0005-0000-0000-000029030000}"/>
    <cellStyle name="_속초정수장0108_부산8투찰_(05-03-07)골재운반" xfId="815" xr:uid="{00000000-0005-0000-0000-00002A030000}"/>
    <cellStyle name="_속초정수장0108_부산8투찰_고양관광문화단지(직영부대공)" xfId="816" xr:uid="{00000000-0005-0000-0000-00002B030000}"/>
    <cellStyle name="_속초정수장0108_부산8투찰_덕산연계조절" xfId="817" xr:uid="{00000000-0005-0000-0000-00002C030000}"/>
    <cellStyle name="_속초정수장0108_부산8투찰_매출검토(2004.09)" xfId="818" xr:uid="{00000000-0005-0000-0000-00002D030000}"/>
    <cellStyle name="_속초정수장0108_부산8투찰_보고자료(200406)" xfId="819" xr:uid="{00000000-0005-0000-0000-00002E030000}"/>
    <cellStyle name="_속초정수장0108_부산8투찰_본사송부(20040608)" xfId="820" xr:uid="{00000000-0005-0000-0000-00002F030000}"/>
    <cellStyle name="_속초정수장0108_부산8투찰_전체예정공정표(8월말까지)_1" xfId="821" xr:uid="{00000000-0005-0000-0000-000030030000}"/>
    <cellStyle name="_속초정수장0108_부산8투찰_집계" xfId="822" xr:uid="{00000000-0005-0000-0000-000031030000}"/>
    <cellStyle name="_속초정수장0108_부산-울산" xfId="823" xr:uid="{00000000-0005-0000-0000-000032030000}"/>
    <cellStyle name="_속초정수장0108_부산-울산_(05-03-07)골재운반" xfId="824" xr:uid="{00000000-0005-0000-0000-000033030000}"/>
    <cellStyle name="_속초정수장0108_부산-울산_고양관광문화단지(직영부대공)" xfId="825" xr:uid="{00000000-0005-0000-0000-000034030000}"/>
    <cellStyle name="_속초정수장0108_설계예산서" xfId="826" xr:uid="{00000000-0005-0000-0000-000035030000}"/>
    <cellStyle name="_속초정수장0108_설계예산서_(05-03-07)골재운반" xfId="827" xr:uid="{00000000-0005-0000-0000-000036030000}"/>
    <cellStyle name="_속초정수장0108_설계예산서_고양관광문화단지(직영부대공)" xfId="828" xr:uid="{00000000-0005-0000-0000-000037030000}"/>
    <cellStyle name="_속초정수장0108_시공계획서" xfId="829" xr:uid="{00000000-0005-0000-0000-000038030000}"/>
    <cellStyle name="_속초정수장0108_시공계획서_(05-03-07)골재운반" xfId="830" xr:uid="{00000000-0005-0000-0000-000039030000}"/>
    <cellStyle name="_속초정수장0108_시공계획서_고양관광문화단지(직영부대공)" xfId="831" xr:uid="{00000000-0005-0000-0000-00003A030000}"/>
    <cellStyle name="_속초정수장0108_실행작성0126" xfId="832" xr:uid="{00000000-0005-0000-0000-00003B030000}"/>
    <cellStyle name="_속초정수장0108_실행작성0126_(05-03-07)골재운반" xfId="833" xr:uid="{00000000-0005-0000-0000-00003C030000}"/>
    <cellStyle name="_속초정수장0108_실행작성0126_고양관광문화단지(직영부대공)" xfId="834" xr:uid="{00000000-0005-0000-0000-00003D030000}"/>
    <cellStyle name="_속초정수장0108_실행작성1214" xfId="835" xr:uid="{00000000-0005-0000-0000-00003E030000}"/>
    <cellStyle name="_속초정수장0108_실행작성1214_(05-03-07)골재운반" xfId="836" xr:uid="{00000000-0005-0000-0000-00003F030000}"/>
    <cellStyle name="_속초정수장0108_실행작성1214_고양관광문화단지(직영부대공)" xfId="837" xr:uid="{00000000-0005-0000-0000-000040030000}"/>
    <cellStyle name="_속초정수장0108_앗싸부산낙찰" xfId="838" xr:uid="{00000000-0005-0000-0000-000041030000}"/>
    <cellStyle name="_속초정수장0108_앗싸부산낙찰_덕산연계조절" xfId="839" xr:uid="{00000000-0005-0000-0000-000042030000}"/>
    <cellStyle name="_속초정수장0108_앗싸부산낙찰_매출검토(2004.09)" xfId="840" xr:uid="{00000000-0005-0000-0000-000043030000}"/>
    <cellStyle name="_속초정수장0108_앗싸부산낙찰_보고자료(200406)" xfId="841" xr:uid="{00000000-0005-0000-0000-000044030000}"/>
    <cellStyle name="_속초정수장0108_앗싸부산낙찰_본사송부(20040608)" xfId="842" xr:uid="{00000000-0005-0000-0000-000045030000}"/>
    <cellStyle name="_속초정수장0108_앗싸부산낙찰_전체예정공정표(8월말까지)_1" xfId="843" xr:uid="{00000000-0005-0000-0000-000046030000}"/>
    <cellStyle name="_속초정수장0108_앗싸부산낙찰_집계" xfId="844" xr:uid="{00000000-0005-0000-0000-000047030000}"/>
    <cellStyle name="_속초정수장0108_옥포3공구1017" xfId="845" xr:uid="{00000000-0005-0000-0000-000048030000}"/>
    <cellStyle name="_속초정수장0108_옥포3공구1017_(05-03-07)골재운반" xfId="846" xr:uid="{00000000-0005-0000-0000-000049030000}"/>
    <cellStyle name="_속초정수장0108_옥포3공구1017_고양관광문화단지(직영부대공)" xfId="847" xr:uid="{00000000-0005-0000-0000-00004A030000}"/>
    <cellStyle name="_속초정수장0108_옥포3공구1017_덕산연계조절" xfId="848" xr:uid="{00000000-0005-0000-0000-00004B030000}"/>
    <cellStyle name="_속초정수장0108_옥포3공구1017_매출검토(2004.09)" xfId="849" xr:uid="{00000000-0005-0000-0000-00004C030000}"/>
    <cellStyle name="_속초정수장0108_옥포3공구1017_보고자료(200406)" xfId="850" xr:uid="{00000000-0005-0000-0000-00004D030000}"/>
    <cellStyle name="_속초정수장0108_옥포3공구1017_본사송부(20040608)" xfId="851" xr:uid="{00000000-0005-0000-0000-00004E030000}"/>
    <cellStyle name="_속초정수장0108_옥포3공구1017_전체예정공정표(8월말까지)_1" xfId="852" xr:uid="{00000000-0005-0000-0000-00004F030000}"/>
    <cellStyle name="_속초정수장0108_옥포3공구1017_집계" xfId="853" xr:uid="{00000000-0005-0000-0000-000050030000}"/>
    <cellStyle name="_속초정수장0108_전체예정공정표(8월말까지)_1" xfId="854" xr:uid="{00000000-0005-0000-0000-000051030000}"/>
    <cellStyle name="_속초정수장0108_진짜시공계획서" xfId="855" xr:uid="{00000000-0005-0000-0000-000052030000}"/>
    <cellStyle name="_속초정수장0108_진짜시공계획서_(05-03-07)골재운반" xfId="856" xr:uid="{00000000-0005-0000-0000-000053030000}"/>
    <cellStyle name="_속초정수장0108_진짜시공계획서_고양관광문화단지(직영부대공)" xfId="857" xr:uid="{00000000-0005-0000-0000-000054030000}"/>
    <cellStyle name="_속초정수장0108_집계" xfId="858" xr:uid="{00000000-0005-0000-0000-000055030000}"/>
    <cellStyle name="_속초정수장0108_콘크리트생산단가최종(도급)" xfId="859" xr:uid="{00000000-0005-0000-0000-000056030000}"/>
    <cellStyle name="_속초정수장0108_콘크리트생산수정본" xfId="860" xr:uid="{00000000-0005-0000-0000-000057030000}"/>
    <cellStyle name="_속초정수장0108_하도" xfId="861" xr:uid="{00000000-0005-0000-0000-000058030000}"/>
    <cellStyle name="_속초정수장0108_하도_(05-03-07)골재운반" xfId="862" xr:uid="{00000000-0005-0000-0000-000059030000}"/>
    <cellStyle name="_속초정수장0108_하도_고양관광문화단지(직영부대공)" xfId="863" xr:uid="{00000000-0005-0000-0000-00005A030000}"/>
    <cellStyle name="_속초정수장0108_하도_덕산연계조절" xfId="864" xr:uid="{00000000-0005-0000-0000-00005B030000}"/>
    <cellStyle name="_속초정수장0108_하도_매출검토(2004.09)" xfId="865" xr:uid="{00000000-0005-0000-0000-00005C030000}"/>
    <cellStyle name="_속초정수장0108_하도_보고자료(200406)" xfId="866" xr:uid="{00000000-0005-0000-0000-00005D030000}"/>
    <cellStyle name="_속초정수장0108_하도_본사송부(20040608)" xfId="867" xr:uid="{00000000-0005-0000-0000-00005E030000}"/>
    <cellStyle name="_속초정수장0108_하도_전체예정공정표(8월말까지)_1" xfId="868" xr:uid="{00000000-0005-0000-0000-00005F030000}"/>
    <cellStyle name="_속초정수장0108_하도_집계" xfId="869" xr:uid="{00000000-0005-0000-0000-000060030000}"/>
    <cellStyle name="_속초정수장0108_현황보고('04.06)" xfId="870" xr:uid="{00000000-0005-0000-0000-000061030000}"/>
    <cellStyle name="_송현실행내역" xfId="871" xr:uid="{00000000-0005-0000-0000-000062030000}"/>
    <cellStyle name="_수금현황" xfId="872" xr:uid="{00000000-0005-0000-0000-000063030000}"/>
    <cellStyle name="_수량" xfId="873" xr:uid="{00000000-0005-0000-0000-000064030000}"/>
    <cellStyle name="_수량_1" xfId="874" xr:uid="{00000000-0005-0000-0000-000065030000}"/>
    <cellStyle name="_수량_2" xfId="875" xr:uid="{00000000-0005-0000-0000-000066030000}"/>
    <cellStyle name="_수량1" xfId="876" xr:uid="{00000000-0005-0000-0000-000067030000}"/>
    <cellStyle name="_수량1_1" xfId="877" xr:uid="{00000000-0005-0000-0000-000068030000}"/>
    <cellStyle name="_수량2" xfId="878" xr:uid="{00000000-0005-0000-0000-000069030000}"/>
    <cellStyle name="_수량2_1" xfId="879" xr:uid="{00000000-0005-0000-0000-00006A030000}"/>
    <cellStyle name="_수량last" xfId="880" xr:uid="{00000000-0005-0000-0000-00006B030000}"/>
    <cellStyle name="_수량last_1" xfId="881" xr:uid="{00000000-0005-0000-0000-00006C030000}"/>
    <cellStyle name="_수량last_2" xfId="882" xr:uid="{00000000-0005-0000-0000-00006D030000}"/>
    <cellStyle name="_수목" xfId="883" xr:uid="{00000000-0005-0000-0000-00006E030000}"/>
    <cellStyle name="_수목_공통가설(변경품의200303)" xfId="884" xr:uid="{00000000-0005-0000-0000-00006F030000}"/>
    <cellStyle name="_수목_공통가설기준안(건축)-2004323-200446" xfId="885" xr:uid="{00000000-0005-0000-0000-000070030000}"/>
    <cellStyle name="_수목_프로그램의뢰(최종)" xfId="886" xr:uid="{00000000-0005-0000-0000-000071030000}"/>
    <cellStyle name="_시공품의(등방배근설계용역건-본사20030318)" xfId="887" xr:uid="{00000000-0005-0000-0000-000072030000}"/>
    <cellStyle name="_시공품의(등방배근설계용역건-본사20030318)_골재야적량산출" xfId="888" xr:uid="{00000000-0005-0000-0000-000073030000}"/>
    <cellStyle name="_시방서" xfId="889" xr:uid="{00000000-0005-0000-0000-000074030000}"/>
    <cellStyle name="_시화물류실행내역(설비)0628" xfId="890" xr:uid="{00000000-0005-0000-0000-000075030000}"/>
    <cellStyle name="_식생옹벽단가" xfId="891" xr:uid="{00000000-0005-0000-0000-000076030000}"/>
    <cellStyle name="_신석용상투찰" xfId="892" xr:uid="{00000000-0005-0000-0000-000077030000}"/>
    <cellStyle name="_신석용상투찰_고양관광문화단지(직영부대공)" xfId="893" xr:uid="{00000000-0005-0000-0000-000078030000}"/>
    <cellStyle name="_신세계오수(2003년도)2003.07.24" xfId="894" xr:uid="{00000000-0005-0000-0000-000079030000}"/>
    <cellStyle name="_신언1공구수량산출" xfId="895" xr:uid="{00000000-0005-0000-0000-00007A030000}"/>
    <cellStyle name="_실정보고(영엉소,민원)_사업소" xfId="896" xr:uid="{00000000-0005-0000-0000-00007B030000}"/>
    <cellStyle name="_실행검토(1)_1" xfId="897" xr:uid="{00000000-0005-0000-0000-00007C030000}"/>
    <cellStyle name="_실행내역서2003.07.02작성" xfId="898" xr:uid="{00000000-0005-0000-0000-00007D030000}"/>
    <cellStyle name="_실행예산안-PSV" xfId="899" xr:uid="{00000000-0005-0000-0000-00007E030000}"/>
    <cellStyle name="_실험동철골책자단가" xfId="900" xr:uid="{00000000-0005-0000-0000-00007F030000}"/>
    <cellStyle name="_실험동철골책자단가 2" xfId="901" xr:uid="{00000000-0005-0000-0000-000080030000}"/>
    <cellStyle name="_실험동철골책자단가 2 2" xfId="3682" xr:uid="{00000000-0005-0000-0000-000081030000}"/>
    <cellStyle name="_실험동철골책자단가 3" xfId="3681" xr:uid="{00000000-0005-0000-0000-000082030000}"/>
    <cellStyle name="_실험동철골책자단가_1" xfId="902" xr:uid="{00000000-0005-0000-0000-000083030000}"/>
    <cellStyle name="_실험동철골책자단가_2" xfId="903" xr:uid="{00000000-0005-0000-0000-000084030000}"/>
    <cellStyle name="_실험동철골책자단가_2 2" xfId="904" xr:uid="{00000000-0005-0000-0000-000085030000}"/>
    <cellStyle name="_실험동철골책자단가_2_산7.환경질측정비" xfId="905" xr:uid="{00000000-0005-0000-0000-000086030000}"/>
    <cellStyle name="_실험동철골책자단가_2_산7.환경질측정비 2" xfId="906" xr:uid="{00000000-0005-0000-0000-000087030000}"/>
    <cellStyle name="_실험동철골책자단가_산7.환경질측정비" xfId="907" xr:uid="{00000000-0005-0000-0000-000088030000}"/>
    <cellStyle name="_실험동철골책자단가_산7.환경질측정비 2" xfId="908" xr:uid="{00000000-0005-0000-0000-000089030000}"/>
    <cellStyle name="_앗싸부산낙찰" xfId="909" xr:uid="{00000000-0005-0000-0000-00008A030000}"/>
    <cellStyle name="_양산시북정동자동차정비소오폐수처리공사BM" xfId="910" xr:uid="{00000000-0005-0000-0000-00008B030000}"/>
    <cellStyle name="_양식" xfId="911" xr:uid="{00000000-0005-0000-0000-00008C030000}"/>
    <cellStyle name="_양식_1" xfId="912" xr:uid="{00000000-0005-0000-0000-00008D030000}"/>
    <cellStyle name="_양식_2" xfId="913" xr:uid="{00000000-0005-0000-0000-00008E030000}"/>
    <cellStyle name="_업무지침서(시공품의)" xfId="914" xr:uid="{00000000-0005-0000-0000-00008F030000}"/>
    <cellStyle name="_업체지명품의" xfId="915" xr:uid="{00000000-0005-0000-0000-000090030000}"/>
    <cellStyle name="_영동내역서" xfId="916" xr:uid="{00000000-0005-0000-0000-000091030000}"/>
    <cellStyle name="_영동전기용량서(R1)" xfId="917" xr:uid="{00000000-0005-0000-0000-000092030000}"/>
    <cellStyle name="_용인영덕하수실행(0911)" xfId="918" xr:uid="{00000000-0005-0000-0000-000093030000}"/>
    <cellStyle name="_용인영덕하수종말(토공,철콘)" xfId="919" xr:uid="{00000000-0005-0000-0000-000094030000}"/>
    <cellStyle name="_용인흥덕2지구최종내역" xfId="920" xr:uid="{00000000-0005-0000-0000-000095030000}"/>
    <cellStyle name="_운영비_괴산BTL" xfId="921" xr:uid="{00000000-0005-0000-0000-000096030000}"/>
    <cellStyle name="_원가율진행현황" xfId="922" xr:uid="{00000000-0005-0000-0000-000097030000}"/>
    <cellStyle name="_원당IC공정표(04.10.28_1)" xfId="923" xr:uid="{00000000-0005-0000-0000-000098030000}"/>
    <cellStyle name="_원당영업소추가편입용지조서" xfId="924" xr:uid="{00000000-0005-0000-0000-000099030000}"/>
    <cellStyle name="_유지관리비" xfId="925" xr:uid="{00000000-0005-0000-0000-00009A030000}"/>
    <cellStyle name="_유첨3(서식)" xfId="926" xr:uid="{00000000-0005-0000-0000-00009B030000}"/>
    <cellStyle name="_유첨3(서식)_1" xfId="927" xr:uid="{00000000-0005-0000-0000-00009C030000}"/>
    <cellStyle name="_읍면동" xfId="928" xr:uid="{00000000-0005-0000-0000-00009D030000}"/>
    <cellStyle name="_의왕 왕송저수지 조성사업 환경재해영향평가용역" xfId="929" xr:uid="{00000000-0005-0000-0000-00009E030000}"/>
    <cellStyle name="_이범형용지매수추진일정" xfId="930" xr:uid="{00000000-0005-0000-0000-00009F030000}"/>
    <cellStyle name="_이양능주1실행(현장송부)" xfId="931" xr:uid="{00000000-0005-0000-0000-0000A0030000}"/>
    <cellStyle name="_인원계획표 " xfId="932" xr:uid="{00000000-0005-0000-0000-0000A1030000}"/>
    <cellStyle name="_인원계획표 _(05-03-07)골재운반" xfId="933" xr:uid="{00000000-0005-0000-0000-0000A2030000}"/>
    <cellStyle name="_인원계획표 _●2 공통경비 산출근거" xfId="934" xr:uid="{00000000-0005-0000-0000-0000A3030000}"/>
    <cellStyle name="_인원계획표 _122" xfId="935" xr:uid="{00000000-0005-0000-0000-0000A4030000}"/>
    <cellStyle name="_인원계획표 _8공구(부산울산)실행" xfId="936" xr:uid="{00000000-0005-0000-0000-0000A5030000}"/>
    <cellStyle name="_인원계획표 _8공구(부산울산)실행_(05-03-07)골재운반" xfId="937" xr:uid="{00000000-0005-0000-0000-0000A6030000}"/>
    <cellStyle name="_인원계획표 _8공구(부산울산)실행_고양관광문화단지(직영부대공)" xfId="938" xr:uid="{00000000-0005-0000-0000-0000A7030000}"/>
    <cellStyle name="_인원계획표 _8공구(부산울산)실행_덕산연계조절" xfId="939" xr:uid="{00000000-0005-0000-0000-0000A8030000}"/>
    <cellStyle name="_인원계획표 _8공구(부산울산)실행_매출검토(2004.09)" xfId="940" xr:uid="{00000000-0005-0000-0000-0000A9030000}"/>
    <cellStyle name="_인원계획표 _8공구(부산울산)실행_보고자료(200406)" xfId="941" xr:uid="{00000000-0005-0000-0000-0000AA030000}"/>
    <cellStyle name="_인원계획표 _8공구(부산울산)실행_본사송부(20040608)" xfId="942" xr:uid="{00000000-0005-0000-0000-0000AB030000}"/>
    <cellStyle name="_인원계획표 _8공구(부산울산)실행_부산8투찰" xfId="943" xr:uid="{00000000-0005-0000-0000-0000AC030000}"/>
    <cellStyle name="_인원계획표 _8공구(부산울산)실행_부산8투찰_(05-03-07)골재운반" xfId="944" xr:uid="{00000000-0005-0000-0000-0000AD030000}"/>
    <cellStyle name="_인원계획표 _8공구(부산울산)실행_부산8투찰_고양관광문화단지(직영부대공)" xfId="945" xr:uid="{00000000-0005-0000-0000-0000AE030000}"/>
    <cellStyle name="_인원계획표 _8공구(부산울산)실행_부산8투찰_덕산연계조절" xfId="946" xr:uid="{00000000-0005-0000-0000-0000AF030000}"/>
    <cellStyle name="_인원계획표 _8공구(부산울산)실행_부산8투찰_매출검토(2004.09)" xfId="947" xr:uid="{00000000-0005-0000-0000-0000B0030000}"/>
    <cellStyle name="_인원계획표 _8공구(부산울산)실행_부산8투찰_보고자료(200406)" xfId="948" xr:uid="{00000000-0005-0000-0000-0000B1030000}"/>
    <cellStyle name="_인원계획표 _8공구(부산울산)실행_부산8투찰_본사송부(20040608)" xfId="949" xr:uid="{00000000-0005-0000-0000-0000B2030000}"/>
    <cellStyle name="_인원계획표 _8공구(부산울산)실행_부산8투찰_부산8투찰" xfId="950" xr:uid="{00000000-0005-0000-0000-0000B3030000}"/>
    <cellStyle name="_인원계획표 _8공구(부산울산)실행_부산8투찰_부산8투찰_(05-03-07)골재운반" xfId="951" xr:uid="{00000000-0005-0000-0000-0000B4030000}"/>
    <cellStyle name="_인원계획표 _8공구(부산울산)실행_부산8투찰_부산8투찰_고양관광문화단지(직영부대공)" xfId="952" xr:uid="{00000000-0005-0000-0000-0000B5030000}"/>
    <cellStyle name="_인원계획표 _8공구(부산울산)실행_부산8투찰_부산8투찰_덕산연계조절" xfId="953" xr:uid="{00000000-0005-0000-0000-0000B6030000}"/>
    <cellStyle name="_인원계획표 _8공구(부산울산)실행_부산8투찰_부산8투찰_매출검토(2004.09)" xfId="954" xr:uid="{00000000-0005-0000-0000-0000B7030000}"/>
    <cellStyle name="_인원계획표 _8공구(부산울산)실행_부산8투찰_부산8투찰_보고자료(200406)" xfId="955" xr:uid="{00000000-0005-0000-0000-0000B8030000}"/>
    <cellStyle name="_인원계획표 _8공구(부산울산)실행_부산8투찰_부산8투찰_본사송부(20040608)" xfId="956" xr:uid="{00000000-0005-0000-0000-0000B9030000}"/>
    <cellStyle name="_인원계획표 _8공구(부산울산)실행_부산8투찰_부산8투찰_전체예정공정표(8월말까지)_1" xfId="957" xr:uid="{00000000-0005-0000-0000-0000BA030000}"/>
    <cellStyle name="_인원계획표 _8공구(부산울산)실행_부산8투찰_부산8투찰_집계" xfId="958" xr:uid="{00000000-0005-0000-0000-0000BB030000}"/>
    <cellStyle name="_인원계획표 _8공구(부산울산)실행_부산8투찰_전체예정공정표(8월말까지)_1" xfId="959" xr:uid="{00000000-0005-0000-0000-0000BC030000}"/>
    <cellStyle name="_인원계획표 _8공구(부산울산)실행_부산8투찰_집계" xfId="960" xr:uid="{00000000-0005-0000-0000-0000BD030000}"/>
    <cellStyle name="_인원계획표 _8공구(부산울산)실행_전체예정공정표(8월말까지)_1" xfId="961" xr:uid="{00000000-0005-0000-0000-0000BE030000}"/>
    <cellStyle name="_인원계획표 _8공구(부산울산)실행_집계" xfId="962" xr:uid="{00000000-0005-0000-0000-0000BF030000}"/>
    <cellStyle name="_인원계획표 _con산출근거" xfId="963" xr:uid="{00000000-0005-0000-0000-0000C0030000}"/>
    <cellStyle name="_인원계획표 _con산출근거_122" xfId="964" xr:uid="{00000000-0005-0000-0000-0000C1030000}"/>
    <cellStyle name="_인원계획표 _con산출근거_경고철10-4" xfId="965" xr:uid="{00000000-0005-0000-0000-0000C2030000}"/>
    <cellStyle name="_인원계획표 _con산출근거_경고철10-4_122" xfId="966" xr:uid="{00000000-0005-0000-0000-0000C3030000}"/>
    <cellStyle name="_인원계획표 _con산출근거_경고철10-4_고속철도11-4" xfId="967" xr:uid="{00000000-0005-0000-0000-0000C4030000}"/>
    <cellStyle name="_인원계획표 _con산출근거_경고철10-4_동읍우회도로적격(030909)" xfId="968" xr:uid="{00000000-0005-0000-0000-0000C5030000}"/>
    <cellStyle name="_인원계획표 _con산출근거_고속철도11-4" xfId="969" xr:uid="{00000000-0005-0000-0000-0000C6030000}"/>
    <cellStyle name="_인원계획표 _con산출근거_동읍우회도로적격(030909)" xfId="970" xr:uid="{00000000-0005-0000-0000-0000C7030000}"/>
    <cellStyle name="_인원계획표 _kcc 광양항(선산토건)" xfId="971" xr:uid="{00000000-0005-0000-0000-0000C8030000}"/>
    <cellStyle name="_인원계획표 _kcc 보령시(선산토건)" xfId="972" xr:uid="{00000000-0005-0000-0000-0000C9030000}"/>
    <cellStyle name="_인원계획표 _kcc 안산2단계" xfId="973" xr:uid="{00000000-0005-0000-0000-0000CA030000}"/>
    <cellStyle name="_인원계획표 _kcc 합덕 신례원 1" xfId="974" xr:uid="{00000000-0005-0000-0000-0000CB030000}"/>
    <cellStyle name="_인원계획표 _ss 굴포천" xfId="975" xr:uid="{00000000-0005-0000-0000-0000CC030000}"/>
    <cellStyle name="_인원계획표 _거제U-2(3차)" xfId="976" xr:uid="{00000000-0005-0000-0000-0000CD030000}"/>
    <cellStyle name="_인원계획표 _거제U-2(3차)_(05-03-07)골재운반" xfId="977" xr:uid="{00000000-0005-0000-0000-0000CE030000}"/>
    <cellStyle name="_인원계획표 _거제U-2(3차)_122" xfId="978" xr:uid="{00000000-0005-0000-0000-0000CF030000}"/>
    <cellStyle name="_인원계획표 _거제U-2(3차)_con산출근거" xfId="979" xr:uid="{00000000-0005-0000-0000-0000D0030000}"/>
    <cellStyle name="_인원계획표 _거제U-2(3차)_con산출근거_122" xfId="980" xr:uid="{00000000-0005-0000-0000-0000D1030000}"/>
    <cellStyle name="_인원계획표 _거제U-2(3차)_con산출근거_경고철10-4" xfId="981" xr:uid="{00000000-0005-0000-0000-0000D2030000}"/>
    <cellStyle name="_인원계획표 _거제U-2(3차)_con산출근거_경고철10-4_122" xfId="982" xr:uid="{00000000-0005-0000-0000-0000D3030000}"/>
    <cellStyle name="_인원계획표 _거제U-2(3차)_con산출근거_경고철10-4_고속철도11-4" xfId="983" xr:uid="{00000000-0005-0000-0000-0000D4030000}"/>
    <cellStyle name="_인원계획표 _거제U-2(3차)_con산출근거_경고철10-4_동읍우회도로적격(030909)" xfId="984" xr:uid="{00000000-0005-0000-0000-0000D5030000}"/>
    <cellStyle name="_인원계획표 _거제U-2(3차)_con산출근거_고속철도11-4" xfId="985" xr:uid="{00000000-0005-0000-0000-0000D6030000}"/>
    <cellStyle name="_인원계획표 _거제U-2(3차)_con산출근거_동읍우회도로적격(030909)" xfId="986" xr:uid="{00000000-0005-0000-0000-0000D7030000}"/>
    <cellStyle name="_인원계획표 _거제U-2(3차)_거제U-2(3차)" xfId="987" xr:uid="{00000000-0005-0000-0000-0000D8030000}"/>
    <cellStyle name="_인원계획표 _거제U-2(3차)_거제U-2(3차)_(05-03-07)골재운반" xfId="988" xr:uid="{00000000-0005-0000-0000-0000D9030000}"/>
    <cellStyle name="_인원계획표 _거제U-2(3차)_거제U-2(3차)_122" xfId="989" xr:uid="{00000000-0005-0000-0000-0000DA030000}"/>
    <cellStyle name="_인원계획표 _거제U-2(3차)_거제U-2(3차)_con산출근거" xfId="990" xr:uid="{00000000-0005-0000-0000-0000DB030000}"/>
    <cellStyle name="_인원계획표 _거제U-2(3차)_거제U-2(3차)_con산출근거_122" xfId="991" xr:uid="{00000000-0005-0000-0000-0000DC030000}"/>
    <cellStyle name="_인원계획표 _거제U-2(3차)_거제U-2(3차)_con산출근거_경고철10-4" xfId="992" xr:uid="{00000000-0005-0000-0000-0000DD030000}"/>
    <cellStyle name="_인원계획표 _거제U-2(3차)_거제U-2(3차)_con산출근거_경고철10-4_122" xfId="993" xr:uid="{00000000-0005-0000-0000-0000DE030000}"/>
    <cellStyle name="_인원계획표 _거제U-2(3차)_거제U-2(3차)_con산출근거_경고철10-4_고속철도11-4" xfId="994" xr:uid="{00000000-0005-0000-0000-0000DF030000}"/>
    <cellStyle name="_인원계획표 _거제U-2(3차)_거제U-2(3차)_con산출근거_경고철10-4_동읍우회도로적격(030909)" xfId="995" xr:uid="{00000000-0005-0000-0000-0000E0030000}"/>
    <cellStyle name="_인원계획표 _거제U-2(3차)_거제U-2(3차)_con산출근거_고속철도11-4" xfId="996" xr:uid="{00000000-0005-0000-0000-0000E1030000}"/>
    <cellStyle name="_인원계획표 _거제U-2(3차)_거제U-2(3차)_con산출근거_동읍우회도로적격(030909)" xfId="997" xr:uid="{00000000-0005-0000-0000-0000E2030000}"/>
    <cellStyle name="_인원계획표 _거제U-2(3차)_거제U-2(3차)_경고철10-4" xfId="998" xr:uid="{00000000-0005-0000-0000-0000E3030000}"/>
    <cellStyle name="_인원계획표 _거제U-2(3차)_거제U-2(3차)_경고철10-4_122" xfId="999" xr:uid="{00000000-0005-0000-0000-0000E4030000}"/>
    <cellStyle name="_인원계획표 _거제U-2(3차)_거제U-2(3차)_경고철10-4_경고철10-4" xfId="1000" xr:uid="{00000000-0005-0000-0000-0000E5030000}"/>
    <cellStyle name="_인원계획표 _거제U-2(3차)_거제U-2(3차)_경고철10-4_경고철10-4_122" xfId="1001" xr:uid="{00000000-0005-0000-0000-0000E6030000}"/>
    <cellStyle name="_인원계획표 _거제U-2(3차)_거제U-2(3차)_경고철10-4_경고철10-4_고속철도11-4" xfId="1002" xr:uid="{00000000-0005-0000-0000-0000E7030000}"/>
    <cellStyle name="_인원계획표 _거제U-2(3차)_거제U-2(3차)_경고철10-4_경고철10-4_동읍우회도로적격(030909)" xfId="1003" xr:uid="{00000000-0005-0000-0000-0000E8030000}"/>
    <cellStyle name="_인원계획표 _거제U-2(3차)_거제U-2(3차)_경고철10-4_고속철도11-4" xfId="1004" xr:uid="{00000000-0005-0000-0000-0000E9030000}"/>
    <cellStyle name="_인원계획표 _거제U-2(3차)_거제U-2(3차)_경고철10-4_동읍우회도로적격(030909)" xfId="1005" xr:uid="{00000000-0005-0000-0000-0000EA030000}"/>
    <cellStyle name="_인원계획표 _거제U-2(3차)_거제U-2(3차)_고속철도11-4" xfId="1006" xr:uid="{00000000-0005-0000-0000-0000EB030000}"/>
    <cellStyle name="_인원계획표 _거제U-2(3차)_거제U-2(3차)_고양관광문화단지(직영부대공)" xfId="1007" xr:uid="{00000000-0005-0000-0000-0000EC030000}"/>
    <cellStyle name="_인원계획표 _거제U-2(3차)_거제U-2(3차)_기준단가021018" xfId="1008" xr:uid="{00000000-0005-0000-0000-0000ED030000}"/>
    <cellStyle name="_인원계획표 _거제U-2(3차)_거제U-2(3차)_기준단가021018_보성임성철도" xfId="1009" xr:uid="{00000000-0005-0000-0000-0000EE030000}"/>
    <cellStyle name="_인원계획표 _거제U-2(3차)_거제U-2(3차)_도로공사부문별단가" xfId="1010" xr:uid="{00000000-0005-0000-0000-0000EF030000}"/>
    <cellStyle name="_인원계획표 _거제U-2(3차)_거제U-2(3차)_도로공사부문별단가_기준단가021018" xfId="1011" xr:uid="{00000000-0005-0000-0000-0000F0030000}"/>
    <cellStyle name="_인원계획표 _거제U-2(3차)_거제U-2(3차)_도로공사부문별단가_기준단가021018_보성임성철도" xfId="1012" xr:uid="{00000000-0005-0000-0000-0000F1030000}"/>
    <cellStyle name="_인원계획표 _거제U-2(3차)_거제U-2(3차)_동읍우회도로적격(030909)" xfId="1013" xr:uid="{00000000-0005-0000-0000-0000F2030000}"/>
    <cellStyle name="_인원계획표 _거제U-2(3차)_거제U-2(3차)_서천공주실행예산" xfId="1014" xr:uid="{00000000-0005-0000-0000-0000F3030000}"/>
    <cellStyle name="_인원계획표 _거제U-2(3차)_거제U-2(3차)_서천공주실행예산_122" xfId="1015" xr:uid="{00000000-0005-0000-0000-0000F4030000}"/>
    <cellStyle name="_인원계획표 _거제U-2(3차)_거제U-2(3차)_서천공주실행예산_경고철10-4" xfId="1016" xr:uid="{00000000-0005-0000-0000-0000F5030000}"/>
    <cellStyle name="_인원계획표 _거제U-2(3차)_거제U-2(3차)_서천공주실행예산_경고철10-4_122" xfId="1017" xr:uid="{00000000-0005-0000-0000-0000F6030000}"/>
    <cellStyle name="_인원계획표 _거제U-2(3차)_거제U-2(3차)_서천공주실행예산_경고철10-4_고속철도11-4" xfId="1018" xr:uid="{00000000-0005-0000-0000-0000F7030000}"/>
    <cellStyle name="_인원계획표 _거제U-2(3차)_거제U-2(3차)_서천공주실행예산_경고철10-4_동읍우회도로적격(030909)" xfId="1019" xr:uid="{00000000-0005-0000-0000-0000F8030000}"/>
    <cellStyle name="_인원계획표 _거제U-2(3차)_거제U-2(3차)_서천공주실행예산_고속철도11-4" xfId="1020" xr:uid="{00000000-0005-0000-0000-0000F9030000}"/>
    <cellStyle name="_인원계획표 _거제U-2(3차)_거제U-2(3차)_서천공주실행예산_동읍우회도로적격(030909)" xfId="1021" xr:uid="{00000000-0005-0000-0000-0000FA030000}"/>
    <cellStyle name="_인원계획표 _거제U-2(3차)_거제U-2(3차)_신석용상투찰" xfId="1022" xr:uid="{00000000-0005-0000-0000-0000FB030000}"/>
    <cellStyle name="_인원계획표 _거제U-2(3차)_거제U-2(3차)_신석용상투찰_고양관광문화단지(직영부대공)" xfId="1023" xr:uid="{00000000-0005-0000-0000-0000FC030000}"/>
    <cellStyle name="_인원계획표 _거제U-2(3차)_경고철10-4" xfId="1024" xr:uid="{00000000-0005-0000-0000-0000FD030000}"/>
    <cellStyle name="_인원계획표 _거제U-2(3차)_경고철10-4_122" xfId="1025" xr:uid="{00000000-0005-0000-0000-0000FE030000}"/>
    <cellStyle name="_인원계획표 _거제U-2(3차)_경고철10-4_경고철10-4" xfId="1026" xr:uid="{00000000-0005-0000-0000-0000FF030000}"/>
    <cellStyle name="_인원계획표 _거제U-2(3차)_경고철10-4_경고철10-4_122" xfId="1027" xr:uid="{00000000-0005-0000-0000-000000040000}"/>
    <cellStyle name="_인원계획표 _거제U-2(3차)_경고철10-4_경고철10-4_고속철도11-4" xfId="1028" xr:uid="{00000000-0005-0000-0000-000001040000}"/>
    <cellStyle name="_인원계획표 _거제U-2(3차)_경고철10-4_경고철10-4_동읍우회도로적격(030909)" xfId="1029" xr:uid="{00000000-0005-0000-0000-000002040000}"/>
    <cellStyle name="_인원계획표 _거제U-2(3차)_경고철10-4_고속철도11-4" xfId="1030" xr:uid="{00000000-0005-0000-0000-000003040000}"/>
    <cellStyle name="_인원계획표 _거제U-2(3차)_경고철10-4_동읍우회도로적격(030909)" xfId="1031" xr:uid="{00000000-0005-0000-0000-000004040000}"/>
    <cellStyle name="_인원계획표 _거제U-2(3차)_고속철도11-4" xfId="1032" xr:uid="{00000000-0005-0000-0000-000005040000}"/>
    <cellStyle name="_인원계획표 _거제U-2(3차)_고양관광문화단지(직영부대공)" xfId="1033" xr:uid="{00000000-0005-0000-0000-000006040000}"/>
    <cellStyle name="_인원계획표 _거제U-2(3차)_기준단가021018" xfId="1034" xr:uid="{00000000-0005-0000-0000-000007040000}"/>
    <cellStyle name="_인원계획표 _거제U-2(3차)_기준단가021018_보성임성철도" xfId="1035" xr:uid="{00000000-0005-0000-0000-000008040000}"/>
    <cellStyle name="_인원계획표 _거제U-2(3차)_도로공사부문별단가" xfId="1036" xr:uid="{00000000-0005-0000-0000-000009040000}"/>
    <cellStyle name="_인원계획표 _거제U-2(3차)_도로공사부문별단가_기준단가021018" xfId="1037" xr:uid="{00000000-0005-0000-0000-00000A040000}"/>
    <cellStyle name="_인원계획표 _거제U-2(3차)_도로공사부문별단가_기준단가021018_보성임성철도" xfId="1038" xr:uid="{00000000-0005-0000-0000-00000B040000}"/>
    <cellStyle name="_인원계획표 _거제U-2(3차)_동읍우회도로적격(030909)" xfId="1039" xr:uid="{00000000-0005-0000-0000-00000C040000}"/>
    <cellStyle name="_인원계획표 _거제U-2(3차)_서천공주실행예산" xfId="1040" xr:uid="{00000000-0005-0000-0000-00000D040000}"/>
    <cellStyle name="_인원계획표 _거제U-2(3차)_서천공주실행예산_122" xfId="1041" xr:uid="{00000000-0005-0000-0000-00000E040000}"/>
    <cellStyle name="_인원계획표 _거제U-2(3차)_서천공주실행예산_경고철10-4" xfId="1042" xr:uid="{00000000-0005-0000-0000-00000F040000}"/>
    <cellStyle name="_인원계획표 _거제U-2(3차)_서천공주실행예산_경고철10-4_122" xfId="1043" xr:uid="{00000000-0005-0000-0000-000010040000}"/>
    <cellStyle name="_인원계획표 _거제U-2(3차)_서천공주실행예산_경고철10-4_고속철도11-4" xfId="1044" xr:uid="{00000000-0005-0000-0000-000011040000}"/>
    <cellStyle name="_인원계획표 _거제U-2(3차)_서천공주실행예산_경고철10-4_동읍우회도로적격(030909)" xfId="1045" xr:uid="{00000000-0005-0000-0000-000012040000}"/>
    <cellStyle name="_인원계획표 _거제U-2(3차)_서천공주실행예산_고속철도11-4" xfId="1046" xr:uid="{00000000-0005-0000-0000-000013040000}"/>
    <cellStyle name="_인원계획표 _거제U-2(3차)_서천공주실행예산_동읍우회도로적격(030909)" xfId="1047" xr:uid="{00000000-0005-0000-0000-000014040000}"/>
    <cellStyle name="_인원계획표 _거제U-2(3차)_신석용상투찰" xfId="1048" xr:uid="{00000000-0005-0000-0000-000015040000}"/>
    <cellStyle name="_인원계획표 _거제U-2(3차)_신석용상투찰_고양관광문화단지(직영부대공)" xfId="1049" xr:uid="{00000000-0005-0000-0000-000016040000}"/>
    <cellStyle name="_인원계획표 _경고철10-4" xfId="1050" xr:uid="{00000000-0005-0000-0000-000017040000}"/>
    <cellStyle name="_인원계획표 _경고철10-4_122" xfId="1051" xr:uid="{00000000-0005-0000-0000-000018040000}"/>
    <cellStyle name="_인원계획표 _경고철10-4_경고철10-4" xfId="1052" xr:uid="{00000000-0005-0000-0000-000019040000}"/>
    <cellStyle name="_인원계획표 _경고철10-4_경고철10-4_122" xfId="1053" xr:uid="{00000000-0005-0000-0000-00001A040000}"/>
    <cellStyle name="_인원계획표 _경고철10-4_경고철10-4_고속철도11-4" xfId="1054" xr:uid="{00000000-0005-0000-0000-00001B040000}"/>
    <cellStyle name="_인원계획표 _경고철10-4_경고철10-4_동읍우회도로적격(030909)" xfId="1055" xr:uid="{00000000-0005-0000-0000-00001C040000}"/>
    <cellStyle name="_인원계획표 _경고철10-4_고속철도11-4" xfId="1056" xr:uid="{00000000-0005-0000-0000-00001D040000}"/>
    <cellStyle name="_인원계획표 _경고철10-4_동읍우회도로적격(030909)" xfId="1057" xr:uid="{00000000-0005-0000-0000-00001E040000}"/>
    <cellStyle name="_인원계획표 _고속철도11-4" xfId="1058" xr:uid="{00000000-0005-0000-0000-00001F040000}"/>
    <cellStyle name="_인원계획표 _고양관광문화단지(직영부대공)" xfId="1059" xr:uid="{00000000-0005-0000-0000-000020040000}"/>
    <cellStyle name="_인원계획표 _골재야적량산출" xfId="1060" xr:uid="{00000000-0005-0000-0000-000021040000}"/>
    <cellStyle name="_인원계획표 _공통가설(변경품의200303)" xfId="1061" xr:uid="{00000000-0005-0000-0000-000022040000}"/>
    <cellStyle name="_인원계획표 _공통가설기준안(건축)-2004323-200446" xfId="1062" xr:uid="{00000000-0005-0000-0000-000023040000}"/>
    <cellStyle name="_인원계획표 _기준단가021018" xfId="1063" xr:uid="{00000000-0005-0000-0000-000024040000}"/>
    <cellStyle name="_인원계획표 _기준단가021018_보성임성철도" xfId="1064" xr:uid="{00000000-0005-0000-0000-000025040000}"/>
    <cellStyle name="_인원계획표 _낙찰이야" xfId="1065" xr:uid="{00000000-0005-0000-0000-000026040000}"/>
    <cellStyle name="_인원계획표 _낙찰이야_(05-03-07)골재운반" xfId="1066" xr:uid="{00000000-0005-0000-0000-000027040000}"/>
    <cellStyle name="_인원계획표 _낙찰이야_고양관광문화단지(직영부대공)" xfId="1067" xr:uid="{00000000-0005-0000-0000-000028040000}"/>
    <cellStyle name="_인원계획표 _낙찰이야_덕산연계조절" xfId="1068" xr:uid="{00000000-0005-0000-0000-000029040000}"/>
    <cellStyle name="_인원계획표 _낙찰이야_매출검토(2004.09)" xfId="1069" xr:uid="{00000000-0005-0000-0000-00002A040000}"/>
    <cellStyle name="_인원계획표 _낙찰이야_보고자료(200406)" xfId="1070" xr:uid="{00000000-0005-0000-0000-00002B040000}"/>
    <cellStyle name="_인원계획표 _낙찰이야_본사송부(20040608)" xfId="1071" xr:uid="{00000000-0005-0000-0000-00002C040000}"/>
    <cellStyle name="_인원계획표 _낙찰이야_전체예정공정표(8월말까지)_1" xfId="1072" xr:uid="{00000000-0005-0000-0000-00002D040000}"/>
    <cellStyle name="_인원계획표 _낙찰이야_집계" xfId="1073" xr:uid="{00000000-0005-0000-0000-00002E040000}"/>
    <cellStyle name="_인원계획표 _덕산연계조절" xfId="1074" xr:uid="{00000000-0005-0000-0000-00002F040000}"/>
    <cellStyle name="_인원계획표 _도로공사부문별단가" xfId="1075" xr:uid="{00000000-0005-0000-0000-000030040000}"/>
    <cellStyle name="_인원계획표 _도로공사부문별단가_기준단가021018" xfId="1076" xr:uid="{00000000-0005-0000-0000-000031040000}"/>
    <cellStyle name="_인원계획표 _도로공사부문별단가_기준단가021018_보성임성철도" xfId="1077" xr:uid="{00000000-0005-0000-0000-000032040000}"/>
    <cellStyle name="_인원계획표 _동읍우회도로적격(030909)" xfId="1078" xr:uid="{00000000-0005-0000-0000-000033040000}"/>
    <cellStyle name="_인원계획표 _매출검토(2004.09)" xfId="1079" xr:uid="{00000000-0005-0000-0000-000034040000}"/>
    <cellStyle name="_인원계획표 _보고자료(200406)" xfId="1080" xr:uid="{00000000-0005-0000-0000-000035040000}"/>
    <cellStyle name="_인원계획표 _본사송부(20040608)" xfId="1081" xr:uid="{00000000-0005-0000-0000-000036040000}"/>
    <cellStyle name="_인원계획표 _부산4공구투찰" xfId="1082" xr:uid="{00000000-0005-0000-0000-000037040000}"/>
    <cellStyle name="_인원계획표 _부산4공구투찰_(05-03-07)골재운반" xfId="1083" xr:uid="{00000000-0005-0000-0000-000038040000}"/>
    <cellStyle name="_인원계획표 _부산4공구투찰_고양관광문화단지(직영부대공)" xfId="1084" xr:uid="{00000000-0005-0000-0000-000039040000}"/>
    <cellStyle name="_인원계획표 _부산4공구투찰_덕산연계조절" xfId="1085" xr:uid="{00000000-0005-0000-0000-00003A040000}"/>
    <cellStyle name="_인원계획표 _부산4공구투찰_매출검토(2004.09)" xfId="1086" xr:uid="{00000000-0005-0000-0000-00003B040000}"/>
    <cellStyle name="_인원계획표 _부산4공구투찰_보고자료(200406)" xfId="1087" xr:uid="{00000000-0005-0000-0000-00003C040000}"/>
    <cellStyle name="_인원계획표 _부산4공구투찰_본사송부(20040608)" xfId="1088" xr:uid="{00000000-0005-0000-0000-00003D040000}"/>
    <cellStyle name="_인원계획표 _부산4공구투찰_전체예정공정표(8월말까지)_1" xfId="1089" xr:uid="{00000000-0005-0000-0000-00003E040000}"/>
    <cellStyle name="_인원계획표 _부산4공구투찰_집계" xfId="1090" xr:uid="{00000000-0005-0000-0000-00003F040000}"/>
    <cellStyle name="_인원계획표 _부산8투찰" xfId="1091" xr:uid="{00000000-0005-0000-0000-000040040000}"/>
    <cellStyle name="_인원계획표 _부산8투찰_(05-03-07)골재운반" xfId="1092" xr:uid="{00000000-0005-0000-0000-000041040000}"/>
    <cellStyle name="_인원계획표 _부산8투찰_고양관광문화단지(직영부대공)" xfId="1093" xr:uid="{00000000-0005-0000-0000-000042040000}"/>
    <cellStyle name="_인원계획표 _부산8투찰_덕산연계조절" xfId="1094" xr:uid="{00000000-0005-0000-0000-000043040000}"/>
    <cellStyle name="_인원계획표 _부산8투찰_매출검토(2004.09)" xfId="1095" xr:uid="{00000000-0005-0000-0000-000044040000}"/>
    <cellStyle name="_인원계획표 _부산8투찰_보고자료(200406)" xfId="1096" xr:uid="{00000000-0005-0000-0000-000045040000}"/>
    <cellStyle name="_인원계획표 _부산8투찰_본사송부(20040608)" xfId="1097" xr:uid="{00000000-0005-0000-0000-000046040000}"/>
    <cellStyle name="_인원계획표 _부산8투찰_전체예정공정표(8월말까지)_1" xfId="1098" xr:uid="{00000000-0005-0000-0000-000047040000}"/>
    <cellStyle name="_인원계획표 _부산8투찰_집계" xfId="1099" xr:uid="{00000000-0005-0000-0000-000048040000}"/>
    <cellStyle name="_인원계획표 _부산-울산" xfId="1100" xr:uid="{00000000-0005-0000-0000-000049040000}"/>
    <cellStyle name="_인원계획표 _부산-울산_(05-03-07)골재운반" xfId="1101" xr:uid="{00000000-0005-0000-0000-00004A040000}"/>
    <cellStyle name="_인원계획표 _부산-울산_고양관광문화단지(직영부대공)" xfId="1102" xr:uid="{00000000-0005-0000-0000-00004B040000}"/>
    <cellStyle name="_인원계획표 _서천공주실행예산" xfId="1103" xr:uid="{00000000-0005-0000-0000-00004C040000}"/>
    <cellStyle name="_인원계획표 _서천공주실행예산_122" xfId="1104" xr:uid="{00000000-0005-0000-0000-00004D040000}"/>
    <cellStyle name="_인원계획표 _서천공주실행예산_경고철10-4" xfId="1105" xr:uid="{00000000-0005-0000-0000-00004E040000}"/>
    <cellStyle name="_인원계획표 _서천공주실행예산_경고철10-4_122" xfId="1106" xr:uid="{00000000-0005-0000-0000-00004F040000}"/>
    <cellStyle name="_인원계획표 _서천공주실행예산_경고철10-4_고속철도11-4" xfId="1107" xr:uid="{00000000-0005-0000-0000-000050040000}"/>
    <cellStyle name="_인원계획표 _서천공주실행예산_경고철10-4_동읍우회도로적격(030909)" xfId="1108" xr:uid="{00000000-0005-0000-0000-000051040000}"/>
    <cellStyle name="_인원계획표 _서천공주실행예산_고속철도11-4" xfId="1109" xr:uid="{00000000-0005-0000-0000-000052040000}"/>
    <cellStyle name="_인원계획표 _서천공주실행예산_동읍우회도로적격(030909)" xfId="1110" xr:uid="{00000000-0005-0000-0000-000053040000}"/>
    <cellStyle name="_인원계획표 _설계예산서" xfId="1111" xr:uid="{00000000-0005-0000-0000-000054040000}"/>
    <cellStyle name="_인원계획표 _설계예산서_(05-03-07)골재운반" xfId="1112" xr:uid="{00000000-0005-0000-0000-000055040000}"/>
    <cellStyle name="_인원계획표 _설계예산서_고양관광문화단지(직영부대공)" xfId="1113" xr:uid="{00000000-0005-0000-0000-000056040000}"/>
    <cellStyle name="_인원계획표 _수목" xfId="1114" xr:uid="{00000000-0005-0000-0000-000057040000}"/>
    <cellStyle name="_인원계획표 _수목_공통가설(변경품의200303)" xfId="1115" xr:uid="{00000000-0005-0000-0000-000058040000}"/>
    <cellStyle name="_인원계획표 _수목_공통가설기준안(건축)-2004323-200446" xfId="1116" xr:uid="{00000000-0005-0000-0000-000059040000}"/>
    <cellStyle name="_인원계획표 _수목_프로그램의뢰(최종)" xfId="1117" xr:uid="{00000000-0005-0000-0000-00005A040000}"/>
    <cellStyle name="_인원계획표 _시공계획서" xfId="1118" xr:uid="{00000000-0005-0000-0000-00005B040000}"/>
    <cellStyle name="_인원계획표 _시공계획서_(05-03-07)골재운반" xfId="1119" xr:uid="{00000000-0005-0000-0000-00005C040000}"/>
    <cellStyle name="_인원계획표 _시공계획서_고양관광문화단지(직영부대공)" xfId="1120" xr:uid="{00000000-0005-0000-0000-00005D040000}"/>
    <cellStyle name="_인원계획표 _신석용상투찰" xfId="1121" xr:uid="{00000000-0005-0000-0000-00005E040000}"/>
    <cellStyle name="_인원계획표 _신석용상투찰_고양관광문화단지(직영부대공)" xfId="1122" xr:uid="{00000000-0005-0000-0000-00005F040000}"/>
    <cellStyle name="_인원계획표 _실행작성0126" xfId="1123" xr:uid="{00000000-0005-0000-0000-000060040000}"/>
    <cellStyle name="_인원계획표 _실행작성0126_(05-03-07)골재운반" xfId="1124" xr:uid="{00000000-0005-0000-0000-000061040000}"/>
    <cellStyle name="_인원계획표 _실행작성0126_고양관광문화단지(직영부대공)" xfId="1125" xr:uid="{00000000-0005-0000-0000-000062040000}"/>
    <cellStyle name="_인원계획표 _실행작성1214" xfId="1126" xr:uid="{00000000-0005-0000-0000-000063040000}"/>
    <cellStyle name="_인원계획표 _실행작성1214_(05-03-07)골재운반" xfId="1127" xr:uid="{00000000-0005-0000-0000-000064040000}"/>
    <cellStyle name="_인원계획표 _실행작성1214_고양관광문화단지(직영부대공)" xfId="1128" xr:uid="{00000000-0005-0000-0000-000065040000}"/>
    <cellStyle name="_인원계획표 _앗싸부산낙찰" xfId="1129" xr:uid="{00000000-0005-0000-0000-000066040000}"/>
    <cellStyle name="_인원계획표 _앗싸부산낙찰_덕산연계조절" xfId="1130" xr:uid="{00000000-0005-0000-0000-000067040000}"/>
    <cellStyle name="_인원계획표 _앗싸부산낙찰_매출검토(2004.09)" xfId="1131" xr:uid="{00000000-0005-0000-0000-000068040000}"/>
    <cellStyle name="_인원계획표 _앗싸부산낙찰_보고자료(200406)" xfId="1132" xr:uid="{00000000-0005-0000-0000-000069040000}"/>
    <cellStyle name="_인원계획표 _앗싸부산낙찰_본사송부(20040608)" xfId="1133" xr:uid="{00000000-0005-0000-0000-00006A040000}"/>
    <cellStyle name="_인원계획표 _앗싸부산낙찰_전체예정공정표(8월말까지)_1" xfId="1134" xr:uid="{00000000-0005-0000-0000-00006B040000}"/>
    <cellStyle name="_인원계획표 _앗싸부산낙찰_집계" xfId="1135" xr:uid="{00000000-0005-0000-0000-00006C040000}"/>
    <cellStyle name="_인원계획표 _옥포3공구1017" xfId="1136" xr:uid="{00000000-0005-0000-0000-00006D040000}"/>
    <cellStyle name="_인원계획표 _옥포3공구1017_(05-03-07)골재운반" xfId="1137" xr:uid="{00000000-0005-0000-0000-00006E040000}"/>
    <cellStyle name="_인원계획표 _옥포3공구1017_고양관광문화단지(직영부대공)" xfId="1138" xr:uid="{00000000-0005-0000-0000-00006F040000}"/>
    <cellStyle name="_인원계획표 _옥포3공구1017_덕산연계조절" xfId="1139" xr:uid="{00000000-0005-0000-0000-000070040000}"/>
    <cellStyle name="_인원계획표 _옥포3공구1017_매출검토(2004.09)" xfId="1140" xr:uid="{00000000-0005-0000-0000-000071040000}"/>
    <cellStyle name="_인원계획표 _옥포3공구1017_보고자료(200406)" xfId="1141" xr:uid="{00000000-0005-0000-0000-000072040000}"/>
    <cellStyle name="_인원계획표 _옥포3공구1017_본사송부(20040608)" xfId="1142" xr:uid="{00000000-0005-0000-0000-000073040000}"/>
    <cellStyle name="_인원계획표 _옥포3공구1017_전체예정공정표(8월말까지)_1" xfId="1143" xr:uid="{00000000-0005-0000-0000-000074040000}"/>
    <cellStyle name="_인원계획표 _옥포3공구1017_집계" xfId="1144" xr:uid="{00000000-0005-0000-0000-000075040000}"/>
    <cellStyle name="_인원계획표 _적격 " xfId="1145" xr:uid="{00000000-0005-0000-0000-000076040000}"/>
    <cellStyle name="_인원계획표 _적격 _kcc 광양항(선산토건)" xfId="1146" xr:uid="{00000000-0005-0000-0000-000077040000}"/>
    <cellStyle name="_인원계획표 _적격 _kcc 보령시(선산토건)" xfId="1147" xr:uid="{00000000-0005-0000-0000-000078040000}"/>
    <cellStyle name="_인원계획표 _적격 _kcc 안산2단계" xfId="1148" xr:uid="{00000000-0005-0000-0000-000079040000}"/>
    <cellStyle name="_인원계획표 _적격 _kcc 합덕 신례원 1" xfId="1149" xr:uid="{00000000-0005-0000-0000-00007A040000}"/>
    <cellStyle name="_인원계획표 _적격 _ss 굴포천" xfId="1150" xr:uid="{00000000-0005-0000-0000-00007B040000}"/>
    <cellStyle name="_인원계획표 _전체예정공정표(8월말까지)_1" xfId="1151" xr:uid="{00000000-0005-0000-0000-00007C040000}"/>
    <cellStyle name="_인원계획표 _진월 공내역서" xfId="1152" xr:uid="{00000000-0005-0000-0000-00007D040000}"/>
    <cellStyle name="_인원계획표 _진월 공내역서_(05-03-07)골재운반" xfId="1153" xr:uid="{00000000-0005-0000-0000-00007E040000}"/>
    <cellStyle name="_인원계획표 _진월 공내역서_122" xfId="1154" xr:uid="{00000000-0005-0000-0000-00007F040000}"/>
    <cellStyle name="_인원계획표 _진월 공내역서_8공구(부산울산)실행" xfId="1155" xr:uid="{00000000-0005-0000-0000-000080040000}"/>
    <cellStyle name="_인원계획표 _진월 공내역서_8공구(부산울산)실행_(05-03-07)골재운반" xfId="1156" xr:uid="{00000000-0005-0000-0000-000081040000}"/>
    <cellStyle name="_인원계획표 _진월 공내역서_8공구(부산울산)실행_고양관광문화단지(직영부대공)" xfId="1157" xr:uid="{00000000-0005-0000-0000-000082040000}"/>
    <cellStyle name="_인원계획표 _진월 공내역서_8공구(부산울산)실행_덕산연계조절" xfId="1158" xr:uid="{00000000-0005-0000-0000-000083040000}"/>
    <cellStyle name="_인원계획표 _진월 공내역서_8공구(부산울산)실행_매출검토(2004.09)" xfId="1159" xr:uid="{00000000-0005-0000-0000-000084040000}"/>
    <cellStyle name="_인원계획표 _진월 공내역서_8공구(부산울산)실행_보고자료(200406)" xfId="1160" xr:uid="{00000000-0005-0000-0000-000085040000}"/>
    <cellStyle name="_인원계획표 _진월 공내역서_8공구(부산울산)실행_본사송부(20040608)" xfId="1161" xr:uid="{00000000-0005-0000-0000-000086040000}"/>
    <cellStyle name="_인원계획표 _진월 공내역서_8공구(부산울산)실행_부산8투찰" xfId="1162" xr:uid="{00000000-0005-0000-0000-000087040000}"/>
    <cellStyle name="_인원계획표 _진월 공내역서_8공구(부산울산)실행_부산8투찰_(05-03-07)골재운반" xfId="1163" xr:uid="{00000000-0005-0000-0000-000088040000}"/>
    <cellStyle name="_인원계획표 _진월 공내역서_8공구(부산울산)실행_부산8투찰_고양관광문화단지(직영부대공)" xfId="1164" xr:uid="{00000000-0005-0000-0000-000089040000}"/>
    <cellStyle name="_인원계획표 _진월 공내역서_8공구(부산울산)실행_부산8투찰_덕산연계조절" xfId="1165" xr:uid="{00000000-0005-0000-0000-00008A040000}"/>
    <cellStyle name="_인원계획표 _진월 공내역서_8공구(부산울산)실행_부산8투찰_매출검토(2004.09)" xfId="1166" xr:uid="{00000000-0005-0000-0000-00008B040000}"/>
    <cellStyle name="_인원계획표 _진월 공내역서_8공구(부산울산)실행_부산8투찰_보고자료(200406)" xfId="1167" xr:uid="{00000000-0005-0000-0000-00008C040000}"/>
    <cellStyle name="_인원계획표 _진월 공내역서_8공구(부산울산)실행_부산8투찰_본사송부(20040608)" xfId="1168" xr:uid="{00000000-0005-0000-0000-00008D040000}"/>
    <cellStyle name="_인원계획표 _진월 공내역서_8공구(부산울산)실행_부산8투찰_부산8투찰" xfId="1169" xr:uid="{00000000-0005-0000-0000-00008E040000}"/>
    <cellStyle name="_인원계획표 _진월 공내역서_8공구(부산울산)실행_부산8투찰_부산8투찰_(05-03-07)골재운반" xfId="1170" xr:uid="{00000000-0005-0000-0000-00008F040000}"/>
    <cellStyle name="_인원계획표 _진월 공내역서_8공구(부산울산)실행_부산8투찰_부산8투찰_고양관광문화단지(직영부대공)" xfId="1171" xr:uid="{00000000-0005-0000-0000-000090040000}"/>
    <cellStyle name="_인원계획표 _진월 공내역서_8공구(부산울산)실행_부산8투찰_부산8투찰_덕산연계조절" xfId="1172" xr:uid="{00000000-0005-0000-0000-000091040000}"/>
    <cellStyle name="_인원계획표 _진월 공내역서_8공구(부산울산)실행_부산8투찰_부산8투찰_매출검토(2004.09)" xfId="1173" xr:uid="{00000000-0005-0000-0000-000092040000}"/>
    <cellStyle name="_인원계획표 _진월 공내역서_8공구(부산울산)실행_부산8투찰_부산8투찰_보고자료(200406)" xfId="1174" xr:uid="{00000000-0005-0000-0000-000093040000}"/>
    <cellStyle name="_인원계획표 _진월 공내역서_8공구(부산울산)실행_부산8투찰_부산8투찰_본사송부(20040608)" xfId="1175" xr:uid="{00000000-0005-0000-0000-000094040000}"/>
    <cellStyle name="_인원계획표 _진월 공내역서_8공구(부산울산)실행_부산8투찰_부산8투찰_전체예정공정표(8월말까지)_1" xfId="1176" xr:uid="{00000000-0005-0000-0000-000095040000}"/>
    <cellStyle name="_인원계획표 _진월 공내역서_8공구(부산울산)실행_부산8투찰_부산8투찰_집계" xfId="1177" xr:uid="{00000000-0005-0000-0000-000096040000}"/>
    <cellStyle name="_인원계획표 _진월 공내역서_8공구(부산울산)실행_부산8투찰_전체예정공정표(8월말까지)_1" xfId="1178" xr:uid="{00000000-0005-0000-0000-000097040000}"/>
    <cellStyle name="_인원계획표 _진월 공내역서_8공구(부산울산)실행_부산8투찰_집계" xfId="1179" xr:uid="{00000000-0005-0000-0000-000098040000}"/>
    <cellStyle name="_인원계획표 _진월 공내역서_8공구(부산울산)실행_전체예정공정표(8월말까지)_1" xfId="1180" xr:uid="{00000000-0005-0000-0000-000099040000}"/>
    <cellStyle name="_인원계획표 _진월 공내역서_8공구(부산울산)실행_집계" xfId="1181" xr:uid="{00000000-0005-0000-0000-00009A040000}"/>
    <cellStyle name="_인원계획표 _진월 공내역서_con산출근거" xfId="1182" xr:uid="{00000000-0005-0000-0000-00009B040000}"/>
    <cellStyle name="_인원계획표 _진월 공내역서_con산출근거_122" xfId="1183" xr:uid="{00000000-0005-0000-0000-00009C040000}"/>
    <cellStyle name="_인원계획표 _진월 공내역서_con산출근거_경고철10-4" xfId="1184" xr:uid="{00000000-0005-0000-0000-00009D040000}"/>
    <cellStyle name="_인원계획표 _진월 공내역서_con산출근거_경고철10-4_122" xfId="1185" xr:uid="{00000000-0005-0000-0000-00009E040000}"/>
    <cellStyle name="_인원계획표 _진월 공내역서_con산출근거_경고철10-4_고속철도11-4" xfId="1186" xr:uid="{00000000-0005-0000-0000-00009F040000}"/>
    <cellStyle name="_인원계획표 _진월 공내역서_con산출근거_경고철10-4_동읍우회도로적격(030909)" xfId="1187" xr:uid="{00000000-0005-0000-0000-0000A0040000}"/>
    <cellStyle name="_인원계획표 _진월 공내역서_con산출근거_고속철도11-4" xfId="1188" xr:uid="{00000000-0005-0000-0000-0000A1040000}"/>
    <cellStyle name="_인원계획표 _진월 공내역서_con산출근거_동읍우회도로적격(030909)" xfId="1189" xr:uid="{00000000-0005-0000-0000-0000A2040000}"/>
    <cellStyle name="_인원계획표 _진월 공내역서_경고철10-4" xfId="1190" xr:uid="{00000000-0005-0000-0000-0000A3040000}"/>
    <cellStyle name="_인원계획표 _진월 공내역서_경고철10-4_122" xfId="1191" xr:uid="{00000000-0005-0000-0000-0000A4040000}"/>
    <cellStyle name="_인원계획표 _진월 공내역서_경고철10-4_경고철10-4" xfId="1192" xr:uid="{00000000-0005-0000-0000-0000A5040000}"/>
    <cellStyle name="_인원계획표 _진월 공내역서_경고철10-4_경고철10-4_122" xfId="1193" xr:uid="{00000000-0005-0000-0000-0000A6040000}"/>
    <cellStyle name="_인원계획표 _진월 공내역서_경고철10-4_경고철10-4_고속철도11-4" xfId="1194" xr:uid="{00000000-0005-0000-0000-0000A7040000}"/>
    <cellStyle name="_인원계획표 _진월 공내역서_경고철10-4_경고철10-4_동읍우회도로적격(030909)" xfId="1195" xr:uid="{00000000-0005-0000-0000-0000A8040000}"/>
    <cellStyle name="_인원계획표 _진월 공내역서_경고철10-4_고속철도11-4" xfId="1196" xr:uid="{00000000-0005-0000-0000-0000A9040000}"/>
    <cellStyle name="_인원계획표 _진월 공내역서_경고철10-4_동읍우회도로적격(030909)" xfId="1197" xr:uid="{00000000-0005-0000-0000-0000AA040000}"/>
    <cellStyle name="_인원계획표 _진월 공내역서_고속철도11-4" xfId="1198" xr:uid="{00000000-0005-0000-0000-0000AB040000}"/>
    <cellStyle name="_인원계획표 _진월 공내역서_고양관광문화단지(직영부대공)" xfId="1199" xr:uid="{00000000-0005-0000-0000-0000AC040000}"/>
    <cellStyle name="_인원계획표 _진월 공내역서_기준단가021018" xfId="1200" xr:uid="{00000000-0005-0000-0000-0000AD040000}"/>
    <cellStyle name="_인원계획표 _진월 공내역서_기준단가021018_보성임성철도" xfId="1201" xr:uid="{00000000-0005-0000-0000-0000AE040000}"/>
    <cellStyle name="_인원계획표 _진월 공내역서_낙찰이야" xfId="1202" xr:uid="{00000000-0005-0000-0000-0000AF040000}"/>
    <cellStyle name="_인원계획표 _진월 공내역서_낙찰이야_(05-03-07)골재운반" xfId="1203" xr:uid="{00000000-0005-0000-0000-0000B0040000}"/>
    <cellStyle name="_인원계획표 _진월 공내역서_낙찰이야_고양관광문화단지(직영부대공)" xfId="1204" xr:uid="{00000000-0005-0000-0000-0000B1040000}"/>
    <cellStyle name="_인원계획표 _진월 공내역서_낙찰이야_덕산연계조절" xfId="1205" xr:uid="{00000000-0005-0000-0000-0000B2040000}"/>
    <cellStyle name="_인원계획표 _진월 공내역서_낙찰이야_매출검토(2004.09)" xfId="1206" xr:uid="{00000000-0005-0000-0000-0000B3040000}"/>
    <cellStyle name="_인원계획표 _진월 공내역서_낙찰이야_보고자료(200406)" xfId="1207" xr:uid="{00000000-0005-0000-0000-0000B4040000}"/>
    <cellStyle name="_인원계획표 _진월 공내역서_낙찰이야_본사송부(20040608)" xfId="1208" xr:uid="{00000000-0005-0000-0000-0000B5040000}"/>
    <cellStyle name="_인원계획표 _진월 공내역서_낙찰이야_전체예정공정표(8월말까지)_1" xfId="1209" xr:uid="{00000000-0005-0000-0000-0000B6040000}"/>
    <cellStyle name="_인원계획표 _진월 공내역서_낙찰이야_집계" xfId="1210" xr:uid="{00000000-0005-0000-0000-0000B7040000}"/>
    <cellStyle name="_인원계획표 _진월 공내역서_덕산연계조절" xfId="1211" xr:uid="{00000000-0005-0000-0000-0000B8040000}"/>
    <cellStyle name="_인원계획표 _진월 공내역서_도로공사부문별단가" xfId="1212" xr:uid="{00000000-0005-0000-0000-0000B9040000}"/>
    <cellStyle name="_인원계획표 _진월 공내역서_도로공사부문별단가_기준단가021018" xfId="1213" xr:uid="{00000000-0005-0000-0000-0000BA040000}"/>
    <cellStyle name="_인원계획표 _진월 공내역서_도로공사부문별단가_기준단가021018_보성임성철도" xfId="1214" xr:uid="{00000000-0005-0000-0000-0000BB040000}"/>
    <cellStyle name="_인원계획표 _진월 공내역서_동읍우회도로적격(030909)" xfId="1215" xr:uid="{00000000-0005-0000-0000-0000BC040000}"/>
    <cellStyle name="_인원계획표 _진월 공내역서_매출검토(2004.09)" xfId="1216" xr:uid="{00000000-0005-0000-0000-0000BD040000}"/>
    <cellStyle name="_인원계획표 _진월 공내역서_보고자료(200406)" xfId="1217" xr:uid="{00000000-0005-0000-0000-0000BE040000}"/>
    <cellStyle name="_인원계획표 _진월 공내역서_본사송부(20040608)" xfId="1218" xr:uid="{00000000-0005-0000-0000-0000BF040000}"/>
    <cellStyle name="_인원계획표 _진월 공내역서_부산4공구투찰" xfId="1219" xr:uid="{00000000-0005-0000-0000-0000C0040000}"/>
    <cellStyle name="_인원계획표 _진월 공내역서_부산4공구투찰_(05-03-07)골재운반" xfId="1220" xr:uid="{00000000-0005-0000-0000-0000C1040000}"/>
    <cellStyle name="_인원계획표 _진월 공내역서_부산4공구투찰_고양관광문화단지(직영부대공)" xfId="1221" xr:uid="{00000000-0005-0000-0000-0000C2040000}"/>
    <cellStyle name="_인원계획표 _진월 공내역서_부산4공구투찰_덕산연계조절" xfId="1222" xr:uid="{00000000-0005-0000-0000-0000C3040000}"/>
    <cellStyle name="_인원계획표 _진월 공내역서_부산4공구투찰_매출검토(2004.09)" xfId="1223" xr:uid="{00000000-0005-0000-0000-0000C4040000}"/>
    <cellStyle name="_인원계획표 _진월 공내역서_부산4공구투찰_보고자료(200406)" xfId="1224" xr:uid="{00000000-0005-0000-0000-0000C5040000}"/>
    <cellStyle name="_인원계획표 _진월 공내역서_부산4공구투찰_본사송부(20040608)" xfId="1225" xr:uid="{00000000-0005-0000-0000-0000C6040000}"/>
    <cellStyle name="_인원계획표 _진월 공내역서_부산4공구투찰_전체예정공정표(8월말까지)_1" xfId="1226" xr:uid="{00000000-0005-0000-0000-0000C7040000}"/>
    <cellStyle name="_인원계획표 _진월 공내역서_부산4공구투찰_집계" xfId="1227" xr:uid="{00000000-0005-0000-0000-0000C8040000}"/>
    <cellStyle name="_인원계획표 _진월 공내역서_부산8투찰" xfId="1228" xr:uid="{00000000-0005-0000-0000-0000C9040000}"/>
    <cellStyle name="_인원계획표 _진월 공내역서_부산8투찰_(05-03-07)골재운반" xfId="1229" xr:uid="{00000000-0005-0000-0000-0000CA040000}"/>
    <cellStyle name="_인원계획표 _진월 공내역서_부산8투찰_고양관광문화단지(직영부대공)" xfId="1230" xr:uid="{00000000-0005-0000-0000-0000CB040000}"/>
    <cellStyle name="_인원계획표 _진월 공내역서_부산8투찰_덕산연계조절" xfId="1231" xr:uid="{00000000-0005-0000-0000-0000CC040000}"/>
    <cellStyle name="_인원계획표 _진월 공내역서_부산8투찰_매출검토(2004.09)" xfId="1232" xr:uid="{00000000-0005-0000-0000-0000CD040000}"/>
    <cellStyle name="_인원계획표 _진월 공내역서_부산8투찰_보고자료(200406)" xfId="1233" xr:uid="{00000000-0005-0000-0000-0000CE040000}"/>
    <cellStyle name="_인원계획표 _진월 공내역서_부산8투찰_본사송부(20040608)" xfId="1234" xr:uid="{00000000-0005-0000-0000-0000CF040000}"/>
    <cellStyle name="_인원계획표 _진월 공내역서_부산8투찰_전체예정공정표(8월말까지)_1" xfId="1235" xr:uid="{00000000-0005-0000-0000-0000D0040000}"/>
    <cellStyle name="_인원계획표 _진월 공내역서_부산8투찰_집계" xfId="1236" xr:uid="{00000000-0005-0000-0000-0000D1040000}"/>
    <cellStyle name="_인원계획표 _진월 공내역서_부산-울산" xfId="1237" xr:uid="{00000000-0005-0000-0000-0000D2040000}"/>
    <cellStyle name="_인원계획표 _진월 공내역서_부산-울산_(05-03-07)골재운반" xfId="1238" xr:uid="{00000000-0005-0000-0000-0000D3040000}"/>
    <cellStyle name="_인원계획표 _진월 공내역서_부산-울산_고양관광문화단지(직영부대공)" xfId="1239" xr:uid="{00000000-0005-0000-0000-0000D4040000}"/>
    <cellStyle name="_인원계획표 _진월 공내역서_서천공주실행예산" xfId="1240" xr:uid="{00000000-0005-0000-0000-0000D5040000}"/>
    <cellStyle name="_인원계획표 _진월 공내역서_서천공주실행예산_122" xfId="1241" xr:uid="{00000000-0005-0000-0000-0000D6040000}"/>
    <cellStyle name="_인원계획표 _진월 공내역서_서천공주실행예산_경고철10-4" xfId="1242" xr:uid="{00000000-0005-0000-0000-0000D7040000}"/>
    <cellStyle name="_인원계획표 _진월 공내역서_서천공주실행예산_경고철10-4_122" xfId="1243" xr:uid="{00000000-0005-0000-0000-0000D8040000}"/>
    <cellStyle name="_인원계획표 _진월 공내역서_서천공주실행예산_경고철10-4_고속철도11-4" xfId="1244" xr:uid="{00000000-0005-0000-0000-0000D9040000}"/>
    <cellStyle name="_인원계획표 _진월 공내역서_서천공주실행예산_경고철10-4_동읍우회도로적격(030909)" xfId="1245" xr:uid="{00000000-0005-0000-0000-0000DA040000}"/>
    <cellStyle name="_인원계획표 _진월 공내역서_서천공주실행예산_고속철도11-4" xfId="1246" xr:uid="{00000000-0005-0000-0000-0000DB040000}"/>
    <cellStyle name="_인원계획표 _진월 공내역서_서천공주실행예산_동읍우회도로적격(030909)" xfId="1247" xr:uid="{00000000-0005-0000-0000-0000DC040000}"/>
    <cellStyle name="_인원계획표 _진월 공내역서_설계예산서" xfId="1248" xr:uid="{00000000-0005-0000-0000-0000DD040000}"/>
    <cellStyle name="_인원계획표 _진월 공내역서_설계예산서_(05-03-07)골재운반" xfId="1249" xr:uid="{00000000-0005-0000-0000-0000DE040000}"/>
    <cellStyle name="_인원계획표 _진월 공내역서_설계예산서_고양관광문화단지(직영부대공)" xfId="1250" xr:uid="{00000000-0005-0000-0000-0000DF040000}"/>
    <cellStyle name="_인원계획표 _진월 공내역서_시공계획서" xfId="1251" xr:uid="{00000000-0005-0000-0000-0000E0040000}"/>
    <cellStyle name="_인원계획표 _진월 공내역서_시공계획서_(05-03-07)골재운반" xfId="1252" xr:uid="{00000000-0005-0000-0000-0000E1040000}"/>
    <cellStyle name="_인원계획표 _진월 공내역서_시공계획서_고양관광문화단지(직영부대공)" xfId="1253" xr:uid="{00000000-0005-0000-0000-0000E2040000}"/>
    <cellStyle name="_인원계획표 _진월 공내역서_신석용상투찰" xfId="1254" xr:uid="{00000000-0005-0000-0000-0000E3040000}"/>
    <cellStyle name="_인원계획표 _진월 공내역서_신석용상투찰_고양관광문화단지(직영부대공)" xfId="1255" xr:uid="{00000000-0005-0000-0000-0000E4040000}"/>
    <cellStyle name="_인원계획표 _진월 공내역서_실행작성0126" xfId="1256" xr:uid="{00000000-0005-0000-0000-0000E5040000}"/>
    <cellStyle name="_인원계획표 _진월 공내역서_실행작성0126_(05-03-07)골재운반" xfId="1257" xr:uid="{00000000-0005-0000-0000-0000E6040000}"/>
    <cellStyle name="_인원계획표 _진월 공내역서_실행작성0126_고양관광문화단지(직영부대공)" xfId="1258" xr:uid="{00000000-0005-0000-0000-0000E7040000}"/>
    <cellStyle name="_인원계획표 _진월 공내역서_실행작성1214" xfId="1259" xr:uid="{00000000-0005-0000-0000-0000E8040000}"/>
    <cellStyle name="_인원계획표 _진월 공내역서_실행작성1214_(05-03-07)골재운반" xfId="1260" xr:uid="{00000000-0005-0000-0000-0000E9040000}"/>
    <cellStyle name="_인원계획표 _진월 공내역서_실행작성1214_고양관광문화단지(직영부대공)" xfId="1261" xr:uid="{00000000-0005-0000-0000-0000EA040000}"/>
    <cellStyle name="_인원계획표 _진월 공내역서_앗싸부산낙찰" xfId="1262" xr:uid="{00000000-0005-0000-0000-0000EB040000}"/>
    <cellStyle name="_인원계획표 _진월 공내역서_앗싸부산낙찰_덕산연계조절" xfId="1263" xr:uid="{00000000-0005-0000-0000-0000EC040000}"/>
    <cellStyle name="_인원계획표 _진월 공내역서_앗싸부산낙찰_매출검토(2004.09)" xfId="1264" xr:uid="{00000000-0005-0000-0000-0000ED040000}"/>
    <cellStyle name="_인원계획표 _진월 공내역서_앗싸부산낙찰_보고자료(200406)" xfId="1265" xr:uid="{00000000-0005-0000-0000-0000EE040000}"/>
    <cellStyle name="_인원계획표 _진월 공내역서_앗싸부산낙찰_본사송부(20040608)" xfId="1266" xr:uid="{00000000-0005-0000-0000-0000EF040000}"/>
    <cellStyle name="_인원계획표 _진월 공내역서_앗싸부산낙찰_전체예정공정표(8월말까지)_1" xfId="1267" xr:uid="{00000000-0005-0000-0000-0000F0040000}"/>
    <cellStyle name="_인원계획표 _진월 공내역서_앗싸부산낙찰_집계" xfId="1268" xr:uid="{00000000-0005-0000-0000-0000F1040000}"/>
    <cellStyle name="_인원계획표 _진월 공내역서_옥포3공구1017" xfId="1269" xr:uid="{00000000-0005-0000-0000-0000F2040000}"/>
    <cellStyle name="_인원계획표 _진월 공내역서_옥포3공구1017_(05-03-07)골재운반" xfId="1270" xr:uid="{00000000-0005-0000-0000-0000F3040000}"/>
    <cellStyle name="_인원계획표 _진월 공내역서_옥포3공구1017_고양관광문화단지(직영부대공)" xfId="1271" xr:uid="{00000000-0005-0000-0000-0000F4040000}"/>
    <cellStyle name="_인원계획표 _진월 공내역서_옥포3공구1017_덕산연계조절" xfId="1272" xr:uid="{00000000-0005-0000-0000-0000F5040000}"/>
    <cellStyle name="_인원계획표 _진월 공내역서_옥포3공구1017_매출검토(2004.09)" xfId="1273" xr:uid="{00000000-0005-0000-0000-0000F6040000}"/>
    <cellStyle name="_인원계획표 _진월 공내역서_옥포3공구1017_보고자료(200406)" xfId="1274" xr:uid="{00000000-0005-0000-0000-0000F7040000}"/>
    <cellStyle name="_인원계획표 _진월 공내역서_옥포3공구1017_본사송부(20040608)" xfId="1275" xr:uid="{00000000-0005-0000-0000-0000F8040000}"/>
    <cellStyle name="_인원계획표 _진월 공내역서_옥포3공구1017_전체예정공정표(8월말까지)_1" xfId="1276" xr:uid="{00000000-0005-0000-0000-0000F9040000}"/>
    <cellStyle name="_인원계획표 _진월 공내역서_옥포3공구1017_집계" xfId="1277" xr:uid="{00000000-0005-0000-0000-0000FA040000}"/>
    <cellStyle name="_인원계획표 _진월 공내역서_전체예정공정표(8월말까지)_1" xfId="1278" xr:uid="{00000000-0005-0000-0000-0000FB040000}"/>
    <cellStyle name="_인원계획표 _진월 공내역서_진짜시공계획서" xfId="1279" xr:uid="{00000000-0005-0000-0000-0000FC040000}"/>
    <cellStyle name="_인원계획표 _진월 공내역서_진짜시공계획서_(05-03-07)골재운반" xfId="1280" xr:uid="{00000000-0005-0000-0000-0000FD040000}"/>
    <cellStyle name="_인원계획표 _진월 공내역서_진짜시공계획서_고양관광문화단지(직영부대공)" xfId="1281" xr:uid="{00000000-0005-0000-0000-0000FE040000}"/>
    <cellStyle name="_인원계획표 _진월 공내역서_집계" xfId="1282" xr:uid="{00000000-0005-0000-0000-0000FF040000}"/>
    <cellStyle name="_인원계획표 _진월 공내역서_콘크리트생산단가최종(도급)" xfId="1283" xr:uid="{00000000-0005-0000-0000-000000050000}"/>
    <cellStyle name="_인원계획표 _진월 공내역서_콘크리트생산수정본" xfId="1284" xr:uid="{00000000-0005-0000-0000-000001050000}"/>
    <cellStyle name="_인원계획표 _진월 공내역서_하도" xfId="1285" xr:uid="{00000000-0005-0000-0000-000002050000}"/>
    <cellStyle name="_인원계획표 _진월 공내역서_하도_(05-03-07)골재운반" xfId="1286" xr:uid="{00000000-0005-0000-0000-000003050000}"/>
    <cellStyle name="_인원계획표 _진월 공내역서_하도_고양관광문화단지(직영부대공)" xfId="1287" xr:uid="{00000000-0005-0000-0000-000004050000}"/>
    <cellStyle name="_인원계획표 _진월 공내역서_하도_덕산연계조절" xfId="1288" xr:uid="{00000000-0005-0000-0000-000005050000}"/>
    <cellStyle name="_인원계획표 _진월 공내역서_하도_매출검토(2004.09)" xfId="1289" xr:uid="{00000000-0005-0000-0000-000006050000}"/>
    <cellStyle name="_인원계획표 _진월 공내역서_하도_보고자료(200406)" xfId="1290" xr:uid="{00000000-0005-0000-0000-000007050000}"/>
    <cellStyle name="_인원계획표 _진월 공내역서_하도_본사송부(20040608)" xfId="1291" xr:uid="{00000000-0005-0000-0000-000008050000}"/>
    <cellStyle name="_인원계획표 _진월 공내역서_하도_전체예정공정표(8월말까지)_1" xfId="1292" xr:uid="{00000000-0005-0000-0000-000009050000}"/>
    <cellStyle name="_인원계획표 _진월 공내역서_하도_집계" xfId="1293" xr:uid="{00000000-0005-0000-0000-00000A050000}"/>
    <cellStyle name="_인원계획표 _진월 공내역서_현황보고('04.06)" xfId="1294" xr:uid="{00000000-0005-0000-0000-00000B050000}"/>
    <cellStyle name="_인원계획표 _진짜시공계획서" xfId="1295" xr:uid="{00000000-0005-0000-0000-00000C050000}"/>
    <cellStyle name="_인원계획표 _진짜시공계획서_(05-03-07)골재운반" xfId="1296" xr:uid="{00000000-0005-0000-0000-00000D050000}"/>
    <cellStyle name="_인원계획표 _진짜시공계획서_고양관광문화단지(직영부대공)" xfId="1297" xr:uid="{00000000-0005-0000-0000-00000E050000}"/>
    <cellStyle name="_인원계획표 _집계" xfId="1298" xr:uid="{00000000-0005-0000-0000-00000F050000}"/>
    <cellStyle name="_인원계획표 _콘크리트생산단가최종(도급)" xfId="1299" xr:uid="{00000000-0005-0000-0000-000010050000}"/>
    <cellStyle name="_인원계획표 _콘크리트생산수정본" xfId="1300" xr:uid="{00000000-0005-0000-0000-000011050000}"/>
    <cellStyle name="_인원계획표 _프로그램의뢰(최종)" xfId="1301" xr:uid="{00000000-0005-0000-0000-000012050000}"/>
    <cellStyle name="_인원계획표 _하도" xfId="1302" xr:uid="{00000000-0005-0000-0000-000013050000}"/>
    <cellStyle name="_인원계획표 _하도_(05-03-07)골재운반" xfId="1303" xr:uid="{00000000-0005-0000-0000-000014050000}"/>
    <cellStyle name="_인원계획표 _하도_고양관광문화단지(직영부대공)" xfId="1304" xr:uid="{00000000-0005-0000-0000-000015050000}"/>
    <cellStyle name="_인원계획표 _하도_덕산연계조절" xfId="1305" xr:uid="{00000000-0005-0000-0000-000016050000}"/>
    <cellStyle name="_인원계획표 _하도_매출검토(2004.09)" xfId="1306" xr:uid="{00000000-0005-0000-0000-000017050000}"/>
    <cellStyle name="_인원계획표 _하도_보고자료(200406)" xfId="1307" xr:uid="{00000000-0005-0000-0000-000018050000}"/>
    <cellStyle name="_인원계획표 _하도_본사송부(20040608)" xfId="1308" xr:uid="{00000000-0005-0000-0000-000019050000}"/>
    <cellStyle name="_인원계획표 _하도_전체예정공정표(8월말까지)_1" xfId="1309" xr:uid="{00000000-0005-0000-0000-00001A050000}"/>
    <cellStyle name="_인원계획표 _하도_집계" xfId="1310" xr:uid="{00000000-0005-0000-0000-00001B050000}"/>
    <cellStyle name="_인원계획표 _현황보고('04.06)" xfId="1311" xr:uid="{00000000-0005-0000-0000-00001C050000}"/>
    <cellStyle name="_인원변동현황" xfId="1312" xr:uid="{00000000-0005-0000-0000-00001D050000}"/>
    <cellStyle name="_일반설비실행내역" xfId="1313" xr:uid="{00000000-0005-0000-0000-00001E050000}"/>
    <cellStyle name="_입찰표지 " xfId="1314" xr:uid="{00000000-0005-0000-0000-00001F050000}"/>
    <cellStyle name="_입찰표지 _(05-03-07)골재운반" xfId="1315" xr:uid="{00000000-0005-0000-0000-000020050000}"/>
    <cellStyle name="_입찰표지 _●2 공통경비 산출근거" xfId="1316" xr:uid="{00000000-0005-0000-0000-000021050000}"/>
    <cellStyle name="_입찰표지 _122" xfId="1317" xr:uid="{00000000-0005-0000-0000-000022050000}"/>
    <cellStyle name="_입찰표지 _8공구(부산울산)실행" xfId="1318" xr:uid="{00000000-0005-0000-0000-000023050000}"/>
    <cellStyle name="_입찰표지 _8공구(부산울산)실행_(05-03-07)골재운반" xfId="1319" xr:uid="{00000000-0005-0000-0000-000024050000}"/>
    <cellStyle name="_입찰표지 _8공구(부산울산)실행_고양관광문화단지(직영부대공)" xfId="1320" xr:uid="{00000000-0005-0000-0000-000025050000}"/>
    <cellStyle name="_입찰표지 _8공구(부산울산)실행_덕산연계조절" xfId="1321" xr:uid="{00000000-0005-0000-0000-000026050000}"/>
    <cellStyle name="_입찰표지 _8공구(부산울산)실행_매출검토(2004.09)" xfId="1322" xr:uid="{00000000-0005-0000-0000-000027050000}"/>
    <cellStyle name="_입찰표지 _8공구(부산울산)실행_보고자료(200406)" xfId="1323" xr:uid="{00000000-0005-0000-0000-000028050000}"/>
    <cellStyle name="_입찰표지 _8공구(부산울산)실행_본사송부(20040608)" xfId="1324" xr:uid="{00000000-0005-0000-0000-000029050000}"/>
    <cellStyle name="_입찰표지 _8공구(부산울산)실행_부산8투찰" xfId="1325" xr:uid="{00000000-0005-0000-0000-00002A050000}"/>
    <cellStyle name="_입찰표지 _8공구(부산울산)실행_부산8투찰_(05-03-07)골재운반" xfId="1326" xr:uid="{00000000-0005-0000-0000-00002B050000}"/>
    <cellStyle name="_입찰표지 _8공구(부산울산)실행_부산8투찰_고양관광문화단지(직영부대공)" xfId="1327" xr:uid="{00000000-0005-0000-0000-00002C050000}"/>
    <cellStyle name="_입찰표지 _8공구(부산울산)실행_부산8투찰_덕산연계조절" xfId="1328" xr:uid="{00000000-0005-0000-0000-00002D050000}"/>
    <cellStyle name="_입찰표지 _8공구(부산울산)실행_부산8투찰_매출검토(2004.09)" xfId="1329" xr:uid="{00000000-0005-0000-0000-00002E050000}"/>
    <cellStyle name="_입찰표지 _8공구(부산울산)실행_부산8투찰_보고자료(200406)" xfId="1330" xr:uid="{00000000-0005-0000-0000-00002F050000}"/>
    <cellStyle name="_입찰표지 _8공구(부산울산)실행_부산8투찰_본사송부(20040608)" xfId="1331" xr:uid="{00000000-0005-0000-0000-000030050000}"/>
    <cellStyle name="_입찰표지 _8공구(부산울산)실행_부산8투찰_부산8투찰" xfId="1332" xr:uid="{00000000-0005-0000-0000-000031050000}"/>
    <cellStyle name="_입찰표지 _8공구(부산울산)실행_부산8투찰_부산8투찰_(05-03-07)골재운반" xfId="1333" xr:uid="{00000000-0005-0000-0000-000032050000}"/>
    <cellStyle name="_입찰표지 _8공구(부산울산)실행_부산8투찰_부산8투찰_고양관광문화단지(직영부대공)" xfId="1334" xr:uid="{00000000-0005-0000-0000-000033050000}"/>
    <cellStyle name="_입찰표지 _8공구(부산울산)실행_부산8투찰_부산8투찰_덕산연계조절" xfId="1335" xr:uid="{00000000-0005-0000-0000-000034050000}"/>
    <cellStyle name="_입찰표지 _8공구(부산울산)실행_부산8투찰_부산8투찰_매출검토(2004.09)" xfId="1336" xr:uid="{00000000-0005-0000-0000-000035050000}"/>
    <cellStyle name="_입찰표지 _8공구(부산울산)실행_부산8투찰_부산8투찰_보고자료(200406)" xfId="1337" xr:uid="{00000000-0005-0000-0000-000036050000}"/>
    <cellStyle name="_입찰표지 _8공구(부산울산)실행_부산8투찰_부산8투찰_본사송부(20040608)" xfId="1338" xr:uid="{00000000-0005-0000-0000-000037050000}"/>
    <cellStyle name="_입찰표지 _8공구(부산울산)실행_부산8투찰_부산8투찰_전체예정공정표(8월말까지)_1" xfId="1339" xr:uid="{00000000-0005-0000-0000-000038050000}"/>
    <cellStyle name="_입찰표지 _8공구(부산울산)실행_부산8투찰_부산8투찰_집계" xfId="1340" xr:uid="{00000000-0005-0000-0000-000039050000}"/>
    <cellStyle name="_입찰표지 _8공구(부산울산)실행_부산8투찰_전체예정공정표(8월말까지)_1" xfId="1341" xr:uid="{00000000-0005-0000-0000-00003A050000}"/>
    <cellStyle name="_입찰표지 _8공구(부산울산)실행_부산8투찰_집계" xfId="1342" xr:uid="{00000000-0005-0000-0000-00003B050000}"/>
    <cellStyle name="_입찰표지 _8공구(부산울산)실행_전체예정공정표(8월말까지)_1" xfId="1343" xr:uid="{00000000-0005-0000-0000-00003C050000}"/>
    <cellStyle name="_입찰표지 _8공구(부산울산)실행_집계" xfId="1344" xr:uid="{00000000-0005-0000-0000-00003D050000}"/>
    <cellStyle name="_입찰표지 _con산출근거" xfId="1345" xr:uid="{00000000-0005-0000-0000-00003E050000}"/>
    <cellStyle name="_입찰표지 _con산출근거_122" xfId="1346" xr:uid="{00000000-0005-0000-0000-00003F050000}"/>
    <cellStyle name="_입찰표지 _con산출근거_경고철10-4" xfId="1347" xr:uid="{00000000-0005-0000-0000-000040050000}"/>
    <cellStyle name="_입찰표지 _con산출근거_경고철10-4_122" xfId="1348" xr:uid="{00000000-0005-0000-0000-000041050000}"/>
    <cellStyle name="_입찰표지 _con산출근거_경고철10-4_고속철도11-4" xfId="1349" xr:uid="{00000000-0005-0000-0000-000042050000}"/>
    <cellStyle name="_입찰표지 _con산출근거_경고철10-4_동읍우회도로적격(030909)" xfId="1350" xr:uid="{00000000-0005-0000-0000-000043050000}"/>
    <cellStyle name="_입찰표지 _con산출근거_고속철도11-4" xfId="1351" xr:uid="{00000000-0005-0000-0000-000044050000}"/>
    <cellStyle name="_입찰표지 _con산출근거_동읍우회도로적격(030909)" xfId="1352" xr:uid="{00000000-0005-0000-0000-000045050000}"/>
    <cellStyle name="_입찰표지 _kcc 광양항(선산토건)" xfId="1353" xr:uid="{00000000-0005-0000-0000-000046050000}"/>
    <cellStyle name="_입찰표지 _kcc 보령시(선산토건)" xfId="1354" xr:uid="{00000000-0005-0000-0000-000047050000}"/>
    <cellStyle name="_입찰표지 _kcc 안산2단계" xfId="1355" xr:uid="{00000000-0005-0000-0000-000048050000}"/>
    <cellStyle name="_입찰표지 _kcc 합덕 신례원 1" xfId="1356" xr:uid="{00000000-0005-0000-0000-000049050000}"/>
    <cellStyle name="_입찰표지 _ss 굴포천" xfId="1357" xr:uid="{00000000-0005-0000-0000-00004A050000}"/>
    <cellStyle name="_입찰표지 _거제U-2(3차)" xfId="1358" xr:uid="{00000000-0005-0000-0000-00004B050000}"/>
    <cellStyle name="_입찰표지 _거제U-2(3차)_(05-03-07)골재운반" xfId="1359" xr:uid="{00000000-0005-0000-0000-00004C050000}"/>
    <cellStyle name="_입찰표지 _거제U-2(3차)_122" xfId="1360" xr:uid="{00000000-0005-0000-0000-00004D050000}"/>
    <cellStyle name="_입찰표지 _거제U-2(3차)_con산출근거" xfId="1361" xr:uid="{00000000-0005-0000-0000-00004E050000}"/>
    <cellStyle name="_입찰표지 _거제U-2(3차)_con산출근거_122" xfId="1362" xr:uid="{00000000-0005-0000-0000-00004F050000}"/>
    <cellStyle name="_입찰표지 _거제U-2(3차)_con산출근거_경고철10-4" xfId="1363" xr:uid="{00000000-0005-0000-0000-000050050000}"/>
    <cellStyle name="_입찰표지 _거제U-2(3차)_con산출근거_경고철10-4_122" xfId="1364" xr:uid="{00000000-0005-0000-0000-000051050000}"/>
    <cellStyle name="_입찰표지 _거제U-2(3차)_con산출근거_경고철10-4_고속철도11-4" xfId="1365" xr:uid="{00000000-0005-0000-0000-000052050000}"/>
    <cellStyle name="_입찰표지 _거제U-2(3차)_con산출근거_경고철10-4_동읍우회도로적격(030909)" xfId="1366" xr:uid="{00000000-0005-0000-0000-000053050000}"/>
    <cellStyle name="_입찰표지 _거제U-2(3차)_con산출근거_고속철도11-4" xfId="1367" xr:uid="{00000000-0005-0000-0000-000054050000}"/>
    <cellStyle name="_입찰표지 _거제U-2(3차)_con산출근거_동읍우회도로적격(030909)" xfId="1368" xr:uid="{00000000-0005-0000-0000-000055050000}"/>
    <cellStyle name="_입찰표지 _거제U-2(3차)_거제U-2(3차)" xfId="1369" xr:uid="{00000000-0005-0000-0000-000056050000}"/>
    <cellStyle name="_입찰표지 _거제U-2(3차)_거제U-2(3차)_(05-03-07)골재운반" xfId="1370" xr:uid="{00000000-0005-0000-0000-000057050000}"/>
    <cellStyle name="_입찰표지 _거제U-2(3차)_거제U-2(3차)_122" xfId="1371" xr:uid="{00000000-0005-0000-0000-000058050000}"/>
    <cellStyle name="_입찰표지 _거제U-2(3차)_거제U-2(3차)_con산출근거" xfId="1372" xr:uid="{00000000-0005-0000-0000-000059050000}"/>
    <cellStyle name="_입찰표지 _거제U-2(3차)_거제U-2(3차)_con산출근거_122" xfId="1373" xr:uid="{00000000-0005-0000-0000-00005A050000}"/>
    <cellStyle name="_입찰표지 _거제U-2(3차)_거제U-2(3차)_con산출근거_경고철10-4" xfId="1374" xr:uid="{00000000-0005-0000-0000-00005B050000}"/>
    <cellStyle name="_입찰표지 _거제U-2(3차)_거제U-2(3차)_con산출근거_경고철10-4_122" xfId="1375" xr:uid="{00000000-0005-0000-0000-00005C050000}"/>
    <cellStyle name="_입찰표지 _거제U-2(3차)_거제U-2(3차)_con산출근거_경고철10-4_고속철도11-4" xfId="1376" xr:uid="{00000000-0005-0000-0000-00005D050000}"/>
    <cellStyle name="_입찰표지 _거제U-2(3차)_거제U-2(3차)_con산출근거_경고철10-4_동읍우회도로적격(030909)" xfId="1377" xr:uid="{00000000-0005-0000-0000-00005E050000}"/>
    <cellStyle name="_입찰표지 _거제U-2(3차)_거제U-2(3차)_con산출근거_고속철도11-4" xfId="1378" xr:uid="{00000000-0005-0000-0000-00005F050000}"/>
    <cellStyle name="_입찰표지 _거제U-2(3차)_거제U-2(3차)_con산출근거_동읍우회도로적격(030909)" xfId="1379" xr:uid="{00000000-0005-0000-0000-000060050000}"/>
    <cellStyle name="_입찰표지 _거제U-2(3차)_거제U-2(3차)_경고철10-4" xfId="1380" xr:uid="{00000000-0005-0000-0000-000061050000}"/>
    <cellStyle name="_입찰표지 _거제U-2(3차)_거제U-2(3차)_경고철10-4_122" xfId="1381" xr:uid="{00000000-0005-0000-0000-000062050000}"/>
    <cellStyle name="_입찰표지 _거제U-2(3차)_거제U-2(3차)_경고철10-4_경고철10-4" xfId="1382" xr:uid="{00000000-0005-0000-0000-000063050000}"/>
    <cellStyle name="_입찰표지 _거제U-2(3차)_거제U-2(3차)_경고철10-4_경고철10-4_122" xfId="1383" xr:uid="{00000000-0005-0000-0000-000064050000}"/>
    <cellStyle name="_입찰표지 _거제U-2(3차)_거제U-2(3차)_경고철10-4_경고철10-4_고속철도11-4" xfId="1384" xr:uid="{00000000-0005-0000-0000-000065050000}"/>
    <cellStyle name="_입찰표지 _거제U-2(3차)_거제U-2(3차)_경고철10-4_경고철10-4_동읍우회도로적격(030909)" xfId="1385" xr:uid="{00000000-0005-0000-0000-000066050000}"/>
    <cellStyle name="_입찰표지 _거제U-2(3차)_거제U-2(3차)_경고철10-4_고속철도11-4" xfId="1386" xr:uid="{00000000-0005-0000-0000-000067050000}"/>
    <cellStyle name="_입찰표지 _거제U-2(3차)_거제U-2(3차)_경고철10-4_동읍우회도로적격(030909)" xfId="1387" xr:uid="{00000000-0005-0000-0000-000068050000}"/>
    <cellStyle name="_입찰표지 _거제U-2(3차)_거제U-2(3차)_고속철도11-4" xfId="1388" xr:uid="{00000000-0005-0000-0000-000069050000}"/>
    <cellStyle name="_입찰표지 _거제U-2(3차)_거제U-2(3차)_고양관광문화단지(직영부대공)" xfId="1389" xr:uid="{00000000-0005-0000-0000-00006A050000}"/>
    <cellStyle name="_입찰표지 _거제U-2(3차)_거제U-2(3차)_기준단가021018" xfId="1390" xr:uid="{00000000-0005-0000-0000-00006B050000}"/>
    <cellStyle name="_입찰표지 _거제U-2(3차)_거제U-2(3차)_기준단가021018_보성임성철도" xfId="1391" xr:uid="{00000000-0005-0000-0000-00006C050000}"/>
    <cellStyle name="_입찰표지 _거제U-2(3차)_거제U-2(3차)_도로공사부문별단가" xfId="1392" xr:uid="{00000000-0005-0000-0000-00006D050000}"/>
    <cellStyle name="_입찰표지 _거제U-2(3차)_거제U-2(3차)_도로공사부문별단가_기준단가021018" xfId="1393" xr:uid="{00000000-0005-0000-0000-00006E050000}"/>
    <cellStyle name="_입찰표지 _거제U-2(3차)_거제U-2(3차)_도로공사부문별단가_기준단가021018_보성임성철도" xfId="1394" xr:uid="{00000000-0005-0000-0000-00006F050000}"/>
    <cellStyle name="_입찰표지 _거제U-2(3차)_거제U-2(3차)_동읍우회도로적격(030909)" xfId="1395" xr:uid="{00000000-0005-0000-0000-000070050000}"/>
    <cellStyle name="_입찰표지 _거제U-2(3차)_거제U-2(3차)_서천공주실행예산" xfId="1396" xr:uid="{00000000-0005-0000-0000-000071050000}"/>
    <cellStyle name="_입찰표지 _거제U-2(3차)_거제U-2(3차)_서천공주실행예산_122" xfId="1397" xr:uid="{00000000-0005-0000-0000-000072050000}"/>
    <cellStyle name="_입찰표지 _거제U-2(3차)_거제U-2(3차)_서천공주실행예산_경고철10-4" xfId="1398" xr:uid="{00000000-0005-0000-0000-000073050000}"/>
    <cellStyle name="_입찰표지 _거제U-2(3차)_거제U-2(3차)_서천공주실행예산_경고철10-4_122" xfId="1399" xr:uid="{00000000-0005-0000-0000-000074050000}"/>
    <cellStyle name="_입찰표지 _거제U-2(3차)_거제U-2(3차)_서천공주실행예산_경고철10-4_고속철도11-4" xfId="1400" xr:uid="{00000000-0005-0000-0000-000075050000}"/>
    <cellStyle name="_입찰표지 _거제U-2(3차)_거제U-2(3차)_서천공주실행예산_경고철10-4_동읍우회도로적격(030909)" xfId="1401" xr:uid="{00000000-0005-0000-0000-000076050000}"/>
    <cellStyle name="_입찰표지 _거제U-2(3차)_거제U-2(3차)_서천공주실행예산_고속철도11-4" xfId="1402" xr:uid="{00000000-0005-0000-0000-000077050000}"/>
    <cellStyle name="_입찰표지 _거제U-2(3차)_거제U-2(3차)_서천공주실행예산_동읍우회도로적격(030909)" xfId="1403" xr:uid="{00000000-0005-0000-0000-000078050000}"/>
    <cellStyle name="_입찰표지 _거제U-2(3차)_거제U-2(3차)_신석용상투찰" xfId="1404" xr:uid="{00000000-0005-0000-0000-000079050000}"/>
    <cellStyle name="_입찰표지 _거제U-2(3차)_거제U-2(3차)_신석용상투찰_고양관광문화단지(직영부대공)" xfId="1405" xr:uid="{00000000-0005-0000-0000-00007A050000}"/>
    <cellStyle name="_입찰표지 _거제U-2(3차)_경고철10-4" xfId="1406" xr:uid="{00000000-0005-0000-0000-00007B050000}"/>
    <cellStyle name="_입찰표지 _거제U-2(3차)_경고철10-4_122" xfId="1407" xr:uid="{00000000-0005-0000-0000-00007C050000}"/>
    <cellStyle name="_입찰표지 _거제U-2(3차)_경고철10-4_경고철10-4" xfId="1408" xr:uid="{00000000-0005-0000-0000-00007D050000}"/>
    <cellStyle name="_입찰표지 _거제U-2(3차)_경고철10-4_경고철10-4_122" xfId="1409" xr:uid="{00000000-0005-0000-0000-00007E050000}"/>
    <cellStyle name="_입찰표지 _거제U-2(3차)_경고철10-4_경고철10-4_고속철도11-4" xfId="1410" xr:uid="{00000000-0005-0000-0000-00007F050000}"/>
    <cellStyle name="_입찰표지 _거제U-2(3차)_경고철10-4_경고철10-4_동읍우회도로적격(030909)" xfId="1411" xr:uid="{00000000-0005-0000-0000-000080050000}"/>
    <cellStyle name="_입찰표지 _거제U-2(3차)_경고철10-4_고속철도11-4" xfId="1412" xr:uid="{00000000-0005-0000-0000-000081050000}"/>
    <cellStyle name="_입찰표지 _거제U-2(3차)_경고철10-4_동읍우회도로적격(030909)" xfId="1413" xr:uid="{00000000-0005-0000-0000-000082050000}"/>
    <cellStyle name="_입찰표지 _거제U-2(3차)_고속철도11-4" xfId="1414" xr:uid="{00000000-0005-0000-0000-000083050000}"/>
    <cellStyle name="_입찰표지 _거제U-2(3차)_고양관광문화단지(직영부대공)" xfId="1415" xr:uid="{00000000-0005-0000-0000-000084050000}"/>
    <cellStyle name="_입찰표지 _거제U-2(3차)_기준단가021018" xfId="1416" xr:uid="{00000000-0005-0000-0000-000085050000}"/>
    <cellStyle name="_입찰표지 _거제U-2(3차)_기준단가021018_보성임성철도" xfId="1417" xr:uid="{00000000-0005-0000-0000-000086050000}"/>
    <cellStyle name="_입찰표지 _거제U-2(3차)_도로공사부문별단가" xfId="1418" xr:uid="{00000000-0005-0000-0000-000087050000}"/>
    <cellStyle name="_입찰표지 _거제U-2(3차)_도로공사부문별단가_기준단가021018" xfId="1419" xr:uid="{00000000-0005-0000-0000-000088050000}"/>
    <cellStyle name="_입찰표지 _거제U-2(3차)_도로공사부문별단가_기준단가021018_보성임성철도" xfId="1420" xr:uid="{00000000-0005-0000-0000-000089050000}"/>
    <cellStyle name="_입찰표지 _거제U-2(3차)_동읍우회도로적격(030909)" xfId="1421" xr:uid="{00000000-0005-0000-0000-00008A050000}"/>
    <cellStyle name="_입찰표지 _거제U-2(3차)_서천공주실행예산" xfId="1422" xr:uid="{00000000-0005-0000-0000-00008B050000}"/>
    <cellStyle name="_입찰표지 _거제U-2(3차)_서천공주실행예산_122" xfId="1423" xr:uid="{00000000-0005-0000-0000-00008C050000}"/>
    <cellStyle name="_입찰표지 _거제U-2(3차)_서천공주실행예산_경고철10-4" xfId="1424" xr:uid="{00000000-0005-0000-0000-00008D050000}"/>
    <cellStyle name="_입찰표지 _거제U-2(3차)_서천공주실행예산_경고철10-4_122" xfId="1425" xr:uid="{00000000-0005-0000-0000-00008E050000}"/>
    <cellStyle name="_입찰표지 _거제U-2(3차)_서천공주실행예산_경고철10-4_고속철도11-4" xfId="1426" xr:uid="{00000000-0005-0000-0000-00008F050000}"/>
    <cellStyle name="_입찰표지 _거제U-2(3차)_서천공주실행예산_경고철10-4_동읍우회도로적격(030909)" xfId="1427" xr:uid="{00000000-0005-0000-0000-000090050000}"/>
    <cellStyle name="_입찰표지 _거제U-2(3차)_서천공주실행예산_고속철도11-4" xfId="1428" xr:uid="{00000000-0005-0000-0000-000091050000}"/>
    <cellStyle name="_입찰표지 _거제U-2(3차)_서천공주실행예산_동읍우회도로적격(030909)" xfId="1429" xr:uid="{00000000-0005-0000-0000-000092050000}"/>
    <cellStyle name="_입찰표지 _거제U-2(3차)_신석용상투찰" xfId="1430" xr:uid="{00000000-0005-0000-0000-000093050000}"/>
    <cellStyle name="_입찰표지 _거제U-2(3차)_신석용상투찰_고양관광문화단지(직영부대공)" xfId="1431" xr:uid="{00000000-0005-0000-0000-000094050000}"/>
    <cellStyle name="_입찰표지 _경고철10-4" xfId="1432" xr:uid="{00000000-0005-0000-0000-000095050000}"/>
    <cellStyle name="_입찰표지 _경고철10-4_122" xfId="1433" xr:uid="{00000000-0005-0000-0000-000096050000}"/>
    <cellStyle name="_입찰표지 _경고철10-4_경고철10-4" xfId="1434" xr:uid="{00000000-0005-0000-0000-000097050000}"/>
    <cellStyle name="_입찰표지 _경고철10-4_경고철10-4_122" xfId="1435" xr:uid="{00000000-0005-0000-0000-000098050000}"/>
    <cellStyle name="_입찰표지 _경고철10-4_경고철10-4_고속철도11-4" xfId="1436" xr:uid="{00000000-0005-0000-0000-000099050000}"/>
    <cellStyle name="_입찰표지 _경고철10-4_경고철10-4_동읍우회도로적격(030909)" xfId="1437" xr:uid="{00000000-0005-0000-0000-00009A050000}"/>
    <cellStyle name="_입찰표지 _경고철10-4_고속철도11-4" xfId="1438" xr:uid="{00000000-0005-0000-0000-00009B050000}"/>
    <cellStyle name="_입찰표지 _경고철10-4_동읍우회도로적격(030909)" xfId="1439" xr:uid="{00000000-0005-0000-0000-00009C050000}"/>
    <cellStyle name="_입찰표지 _고속철도11-4" xfId="1440" xr:uid="{00000000-0005-0000-0000-00009D050000}"/>
    <cellStyle name="_입찰표지 _고양관광문화단지(직영부대공)" xfId="1441" xr:uid="{00000000-0005-0000-0000-00009E050000}"/>
    <cellStyle name="_입찰표지 _골재야적량산출" xfId="1442" xr:uid="{00000000-0005-0000-0000-00009F050000}"/>
    <cellStyle name="_입찰표지 _공통가설(변경품의200303)" xfId="1443" xr:uid="{00000000-0005-0000-0000-0000A0050000}"/>
    <cellStyle name="_입찰표지 _공통가설기준안(건축)-2004323-200446" xfId="1444" xr:uid="{00000000-0005-0000-0000-0000A1050000}"/>
    <cellStyle name="_입찰표지 _기준단가021018" xfId="1445" xr:uid="{00000000-0005-0000-0000-0000A2050000}"/>
    <cellStyle name="_입찰표지 _기준단가021018_보성임성철도" xfId="1446" xr:uid="{00000000-0005-0000-0000-0000A3050000}"/>
    <cellStyle name="_입찰표지 _낙찰이야" xfId="1447" xr:uid="{00000000-0005-0000-0000-0000A4050000}"/>
    <cellStyle name="_입찰표지 _낙찰이야_(05-03-07)골재운반" xfId="1448" xr:uid="{00000000-0005-0000-0000-0000A5050000}"/>
    <cellStyle name="_입찰표지 _낙찰이야_고양관광문화단지(직영부대공)" xfId="1449" xr:uid="{00000000-0005-0000-0000-0000A6050000}"/>
    <cellStyle name="_입찰표지 _낙찰이야_덕산연계조절" xfId="1450" xr:uid="{00000000-0005-0000-0000-0000A7050000}"/>
    <cellStyle name="_입찰표지 _낙찰이야_매출검토(2004.09)" xfId="1451" xr:uid="{00000000-0005-0000-0000-0000A8050000}"/>
    <cellStyle name="_입찰표지 _낙찰이야_보고자료(200406)" xfId="1452" xr:uid="{00000000-0005-0000-0000-0000A9050000}"/>
    <cellStyle name="_입찰표지 _낙찰이야_본사송부(20040608)" xfId="1453" xr:uid="{00000000-0005-0000-0000-0000AA050000}"/>
    <cellStyle name="_입찰표지 _낙찰이야_전체예정공정표(8월말까지)_1" xfId="1454" xr:uid="{00000000-0005-0000-0000-0000AB050000}"/>
    <cellStyle name="_입찰표지 _낙찰이야_집계" xfId="1455" xr:uid="{00000000-0005-0000-0000-0000AC050000}"/>
    <cellStyle name="_입찰표지 _덕산연계조절" xfId="1456" xr:uid="{00000000-0005-0000-0000-0000AD050000}"/>
    <cellStyle name="_입찰표지 _도로공사부문별단가" xfId="1457" xr:uid="{00000000-0005-0000-0000-0000AE050000}"/>
    <cellStyle name="_입찰표지 _도로공사부문별단가_기준단가021018" xfId="1458" xr:uid="{00000000-0005-0000-0000-0000AF050000}"/>
    <cellStyle name="_입찰표지 _도로공사부문별단가_기준단가021018_보성임성철도" xfId="1459" xr:uid="{00000000-0005-0000-0000-0000B0050000}"/>
    <cellStyle name="_입찰표지 _동읍우회도로적격(030909)" xfId="1460" xr:uid="{00000000-0005-0000-0000-0000B1050000}"/>
    <cellStyle name="_입찰표지 _매출검토(2004.09)" xfId="1461" xr:uid="{00000000-0005-0000-0000-0000B2050000}"/>
    <cellStyle name="_입찰표지 _보고자료(200406)" xfId="1462" xr:uid="{00000000-0005-0000-0000-0000B3050000}"/>
    <cellStyle name="_입찰표지 _본사송부(20040608)" xfId="1463" xr:uid="{00000000-0005-0000-0000-0000B4050000}"/>
    <cellStyle name="_입찰표지 _부산4공구투찰" xfId="1464" xr:uid="{00000000-0005-0000-0000-0000B5050000}"/>
    <cellStyle name="_입찰표지 _부산4공구투찰_(05-03-07)골재운반" xfId="1465" xr:uid="{00000000-0005-0000-0000-0000B6050000}"/>
    <cellStyle name="_입찰표지 _부산4공구투찰_고양관광문화단지(직영부대공)" xfId="1466" xr:uid="{00000000-0005-0000-0000-0000B7050000}"/>
    <cellStyle name="_입찰표지 _부산4공구투찰_덕산연계조절" xfId="1467" xr:uid="{00000000-0005-0000-0000-0000B8050000}"/>
    <cellStyle name="_입찰표지 _부산4공구투찰_매출검토(2004.09)" xfId="1468" xr:uid="{00000000-0005-0000-0000-0000B9050000}"/>
    <cellStyle name="_입찰표지 _부산4공구투찰_보고자료(200406)" xfId="1469" xr:uid="{00000000-0005-0000-0000-0000BA050000}"/>
    <cellStyle name="_입찰표지 _부산4공구투찰_본사송부(20040608)" xfId="1470" xr:uid="{00000000-0005-0000-0000-0000BB050000}"/>
    <cellStyle name="_입찰표지 _부산4공구투찰_전체예정공정표(8월말까지)_1" xfId="1471" xr:uid="{00000000-0005-0000-0000-0000BC050000}"/>
    <cellStyle name="_입찰표지 _부산4공구투찰_집계" xfId="1472" xr:uid="{00000000-0005-0000-0000-0000BD050000}"/>
    <cellStyle name="_입찰표지 _부산8투찰" xfId="1473" xr:uid="{00000000-0005-0000-0000-0000BE050000}"/>
    <cellStyle name="_입찰표지 _부산8투찰_(05-03-07)골재운반" xfId="1474" xr:uid="{00000000-0005-0000-0000-0000BF050000}"/>
    <cellStyle name="_입찰표지 _부산8투찰_고양관광문화단지(직영부대공)" xfId="1475" xr:uid="{00000000-0005-0000-0000-0000C0050000}"/>
    <cellStyle name="_입찰표지 _부산8투찰_덕산연계조절" xfId="1476" xr:uid="{00000000-0005-0000-0000-0000C1050000}"/>
    <cellStyle name="_입찰표지 _부산8투찰_매출검토(2004.09)" xfId="1477" xr:uid="{00000000-0005-0000-0000-0000C2050000}"/>
    <cellStyle name="_입찰표지 _부산8투찰_보고자료(200406)" xfId="1478" xr:uid="{00000000-0005-0000-0000-0000C3050000}"/>
    <cellStyle name="_입찰표지 _부산8투찰_본사송부(20040608)" xfId="1479" xr:uid="{00000000-0005-0000-0000-0000C4050000}"/>
    <cellStyle name="_입찰표지 _부산8투찰_전체예정공정표(8월말까지)_1" xfId="1480" xr:uid="{00000000-0005-0000-0000-0000C5050000}"/>
    <cellStyle name="_입찰표지 _부산8투찰_집계" xfId="1481" xr:uid="{00000000-0005-0000-0000-0000C6050000}"/>
    <cellStyle name="_입찰표지 _부산-울산" xfId="1482" xr:uid="{00000000-0005-0000-0000-0000C7050000}"/>
    <cellStyle name="_입찰표지 _부산-울산_(05-03-07)골재운반" xfId="1483" xr:uid="{00000000-0005-0000-0000-0000C8050000}"/>
    <cellStyle name="_입찰표지 _부산-울산_고양관광문화단지(직영부대공)" xfId="1484" xr:uid="{00000000-0005-0000-0000-0000C9050000}"/>
    <cellStyle name="_입찰표지 _서천공주실행예산" xfId="1485" xr:uid="{00000000-0005-0000-0000-0000CA050000}"/>
    <cellStyle name="_입찰표지 _서천공주실행예산_122" xfId="1486" xr:uid="{00000000-0005-0000-0000-0000CB050000}"/>
    <cellStyle name="_입찰표지 _서천공주실행예산_경고철10-4" xfId="1487" xr:uid="{00000000-0005-0000-0000-0000CC050000}"/>
    <cellStyle name="_입찰표지 _서천공주실행예산_경고철10-4_122" xfId="1488" xr:uid="{00000000-0005-0000-0000-0000CD050000}"/>
    <cellStyle name="_입찰표지 _서천공주실행예산_경고철10-4_고속철도11-4" xfId="1489" xr:uid="{00000000-0005-0000-0000-0000CE050000}"/>
    <cellStyle name="_입찰표지 _서천공주실행예산_경고철10-4_동읍우회도로적격(030909)" xfId="1490" xr:uid="{00000000-0005-0000-0000-0000CF050000}"/>
    <cellStyle name="_입찰표지 _서천공주실행예산_고속철도11-4" xfId="1491" xr:uid="{00000000-0005-0000-0000-0000D0050000}"/>
    <cellStyle name="_입찰표지 _서천공주실행예산_동읍우회도로적격(030909)" xfId="1492" xr:uid="{00000000-0005-0000-0000-0000D1050000}"/>
    <cellStyle name="_입찰표지 _설계예산서" xfId="1493" xr:uid="{00000000-0005-0000-0000-0000D2050000}"/>
    <cellStyle name="_입찰표지 _설계예산서_(05-03-07)골재운반" xfId="1494" xr:uid="{00000000-0005-0000-0000-0000D3050000}"/>
    <cellStyle name="_입찰표지 _설계예산서_고양관광문화단지(직영부대공)" xfId="1495" xr:uid="{00000000-0005-0000-0000-0000D4050000}"/>
    <cellStyle name="_입찰표지 _수목" xfId="1496" xr:uid="{00000000-0005-0000-0000-0000D5050000}"/>
    <cellStyle name="_입찰표지 _수목_공통가설(변경품의200303)" xfId="1497" xr:uid="{00000000-0005-0000-0000-0000D6050000}"/>
    <cellStyle name="_입찰표지 _수목_공통가설기준안(건축)-2004323-200446" xfId="1498" xr:uid="{00000000-0005-0000-0000-0000D7050000}"/>
    <cellStyle name="_입찰표지 _수목_프로그램의뢰(최종)" xfId="1499" xr:uid="{00000000-0005-0000-0000-0000D8050000}"/>
    <cellStyle name="_입찰표지 _시공계획서" xfId="1500" xr:uid="{00000000-0005-0000-0000-0000D9050000}"/>
    <cellStyle name="_입찰표지 _시공계획서_(05-03-07)골재운반" xfId="1501" xr:uid="{00000000-0005-0000-0000-0000DA050000}"/>
    <cellStyle name="_입찰표지 _시공계획서_고양관광문화단지(직영부대공)" xfId="1502" xr:uid="{00000000-0005-0000-0000-0000DB050000}"/>
    <cellStyle name="_입찰표지 _신석용상투찰" xfId="1503" xr:uid="{00000000-0005-0000-0000-0000DC050000}"/>
    <cellStyle name="_입찰표지 _신석용상투찰_고양관광문화단지(직영부대공)" xfId="1504" xr:uid="{00000000-0005-0000-0000-0000DD050000}"/>
    <cellStyle name="_입찰표지 _실행작성0126" xfId="1505" xr:uid="{00000000-0005-0000-0000-0000DE050000}"/>
    <cellStyle name="_입찰표지 _실행작성0126_(05-03-07)골재운반" xfId="1506" xr:uid="{00000000-0005-0000-0000-0000DF050000}"/>
    <cellStyle name="_입찰표지 _실행작성0126_고양관광문화단지(직영부대공)" xfId="1507" xr:uid="{00000000-0005-0000-0000-0000E0050000}"/>
    <cellStyle name="_입찰표지 _실행작성1214" xfId="1508" xr:uid="{00000000-0005-0000-0000-0000E1050000}"/>
    <cellStyle name="_입찰표지 _실행작성1214_(05-03-07)골재운반" xfId="1509" xr:uid="{00000000-0005-0000-0000-0000E2050000}"/>
    <cellStyle name="_입찰표지 _실행작성1214_고양관광문화단지(직영부대공)" xfId="1510" xr:uid="{00000000-0005-0000-0000-0000E3050000}"/>
    <cellStyle name="_입찰표지 _앗싸부산낙찰" xfId="1511" xr:uid="{00000000-0005-0000-0000-0000E4050000}"/>
    <cellStyle name="_입찰표지 _앗싸부산낙찰_덕산연계조절" xfId="1512" xr:uid="{00000000-0005-0000-0000-0000E5050000}"/>
    <cellStyle name="_입찰표지 _앗싸부산낙찰_매출검토(2004.09)" xfId="1513" xr:uid="{00000000-0005-0000-0000-0000E6050000}"/>
    <cellStyle name="_입찰표지 _앗싸부산낙찰_보고자료(200406)" xfId="1514" xr:uid="{00000000-0005-0000-0000-0000E7050000}"/>
    <cellStyle name="_입찰표지 _앗싸부산낙찰_본사송부(20040608)" xfId="1515" xr:uid="{00000000-0005-0000-0000-0000E8050000}"/>
    <cellStyle name="_입찰표지 _앗싸부산낙찰_전체예정공정표(8월말까지)_1" xfId="1516" xr:uid="{00000000-0005-0000-0000-0000E9050000}"/>
    <cellStyle name="_입찰표지 _앗싸부산낙찰_집계" xfId="1517" xr:uid="{00000000-0005-0000-0000-0000EA050000}"/>
    <cellStyle name="_입찰표지 _옥포3공구1017" xfId="1518" xr:uid="{00000000-0005-0000-0000-0000EB050000}"/>
    <cellStyle name="_입찰표지 _옥포3공구1017_(05-03-07)골재운반" xfId="1519" xr:uid="{00000000-0005-0000-0000-0000EC050000}"/>
    <cellStyle name="_입찰표지 _옥포3공구1017_고양관광문화단지(직영부대공)" xfId="1520" xr:uid="{00000000-0005-0000-0000-0000ED050000}"/>
    <cellStyle name="_입찰표지 _옥포3공구1017_덕산연계조절" xfId="1521" xr:uid="{00000000-0005-0000-0000-0000EE050000}"/>
    <cellStyle name="_입찰표지 _옥포3공구1017_매출검토(2004.09)" xfId="1522" xr:uid="{00000000-0005-0000-0000-0000EF050000}"/>
    <cellStyle name="_입찰표지 _옥포3공구1017_보고자료(200406)" xfId="1523" xr:uid="{00000000-0005-0000-0000-0000F0050000}"/>
    <cellStyle name="_입찰표지 _옥포3공구1017_본사송부(20040608)" xfId="1524" xr:uid="{00000000-0005-0000-0000-0000F1050000}"/>
    <cellStyle name="_입찰표지 _옥포3공구1017_전체예정공정표(8월말까지)_1" xfId="1525" xr:uid="{00000000-0005-0000-0000-0000F2050000}"/>
    <cellStyle name="_입찰표지 _옥포3공구1017_집계" xfId="1526" xr:uid="{00000000-0005-0000-0000-0000F3050000}"/>
    <cellStyle name="_입찰표지 _전체예정공정표(8월말까지)_1" xfId="1527" xr:uid="{00000000-0005-0000-0000-0000F4050000}"/>
    <cellStyle name="_입찰표지 _진월 공내역서" xfId="1528" xr:uid="{00000000-0005-0000-0000-0000F5050000}"/>
    <cellStyle name="_입찰표지 _진월 공내역서_(05-03-07)골재운반" xfId="1529" xr:uid="{00000000-0005-0000-0000-0000F6050000}"/>
    <cellStyle name="_입찰표지 _진월 공내역서_122" xfId="1530" xr:uid="{00000000-0005-0000-0000-0000F7050000}"/>
    <cellStyle name="_입찰표지 _진월 공내역서_8공구(부산울산)실행" xfId="1531" xr:uid="{00000000-0005-0000-0000-0000F8050000}"/>
    <cellStyle name="_입찰표지 _진월 공내역서_8공구(부산울산)실행_(05-03-07)골재운반" xfId="1532" xr:uid="{00000000-0005-0000-0000-0000F9050000}"/>
    <cellStyle name="_입찰표지 _진월 공내역서_8공구(부산울산)실행_고양관광문화단지(직영부대공)" xfId="1533" xr:uid="{00000000-0005-0000-0000-0000FA050000}"/>
    <cellStyle name="_입찰표지 _진월 공내역서_8공구(부산울산)실행_덕산연계조절" xfId="1534" xr:uid="{00000000-0005-0000-0000-0000FB050000}"/>
    <cellStyle name="_입찰표지 _진월 공내역서_8공구(부산울산)실행_매출검토(2004.09)" xfId="1535" xr:uid="{00000000-0005-0000-0000-0000FC050000}"/>
    <cellStyle name="_입찰표지 _진월 공내역서_8공구(부산울산)실행_보고자료(200406)" xfId="1536" xr:uid="{00000000-0005-0000-0000-0000FD050000}"/>
    <cellStyle name="_입찰표지 _진월 공내역서_8공구(부산울산)실행_본사송부(20040608)" xfId="1537" xr:uid="{00000000-0005-0000-0000-0000FE050000}"/>
    <cellStyle name="_입찰표지 _진월 공내역서_8공구(부산울산)실행_부산8투찰" xfId="1538" xr:uid="{00000000-0005-0000-0000-0000FF050000}"/>
    <cellStyle name="_입찰표지 _진월 공내역서_8공구(부산울산)실행_부산8투찰_(05-03-07)골재운반" xfId="1539" xr:uid="{00000000-0005-0000-0000-000000060000}"/>
    <cellStyle name="_입찰표지 _진월 공내역서_8공구(부산울산)실행_부산8투찰_고양관광문화단지(직영부대공)" xfId="1540" xr:uid="{00000000-0005-0000-0000-000001060000}"/>
    <cellStyle name="_입찰표지 _진월 공내역서_8공구(부산울산)실행_부산8투찰_덕산연계조절" xfId="1541" xr:uid="{00000000-0005-0000-0000-000002060000}"/>
    <cellStyle name="_입찰표지 _진월 공내역서_8공구(부산울산)실행_부산8투찰_매출검토(2004.09)" xfId="1542" xr:uid="{00000000-0005-0000-0000-000003060000}"/>
    <cellStyle name="_입찰표지 _진월 공내역서_8공구(부산울산)실행_부산8투찰_보고자료(200406)" xfId="1543" xr:uid="{00000000-0005-0000-0000-000004060000}"/>
    <cellStyle name="_입찰표지 _진월 공내역서_8공구(부산울산)실행_부산8투찰_본사송부(20040608)" xfId="1544" xr:uid="{00000000-0005-0000-0000-000005060000}"/>
    <cellStyle name="_입찰표지 _진월 공내역서_8공구(부산울산)실행_부산8투찰_부산8투찰" xfId="1545" xr:uid="{00000000-0005-0000-0000-000006060000}"/>
    <cellStyle name="_입찰표지 _진월 공내역서_8공구(부산울산)실행_부산8투찰_부산8투찰_(05-03-07)골재운반" xfId="1546" xr:uid="{00000000-0005-0000-0000-000007060000}"/>
    <cellStyle name="_입찰표지 _진월 공내역서_8공구(부산울산)실행_부산8투찰_부산8투찰_고양관광문화단지(직영부대공)" xfId="1547" xr:uid="{00000000-0005-0000-0000-000008060000}"/>
    <cellStyle name="_입찰표지 _진월 공내역서_8공구(부산울산)실행_부산8투찰_부산8투찰_덕산연계조절" xfId="1548" xr:uid="{00000000-0005-0000-0000-000009060000}"/>
    <cellStyle name="_입찰표지 _진월 공내역서_8공구(부산울산)실행_부산8투찰_부산8투찰_매출검토(2004.09)" xfId="1549" xr:uid="{00000000-0005-0000-0000-00000A060000}"/>
    <cellStyle name="_입찰표지 _진월 공내역서_8공구(부산울산)실행_부산8투찰_부산8투찰_보고자료(200406)" xfId="1550" xr:uid="{00000000-0005-0000-0000-00000B060000}"/>
    <cellStyle name="_입찰표지 _진월 공내역서_8공구(부산울산)실행_부산8투찰_부산8투찰_본사송부(20040608)" xfId="1551" xr:uid="{00000000-0005-0000-0000-00000C060000}"/>
    <cellStyle name="_입찰표지 _진월 공내역서_8공구(부산울산)실행_부산8투찰_부산8투찰_전체예정공정표(8월말까지)_1" xfId="1552" xr:uid="{00000000-0005-0000-0000-00000D060000}"/>
    <cellStyle name="_입찰표지 _진월 공내역서_8공구(부산울산)실행_부산8투찰_부산8투찰_집계" xfId="1553" xr:uid="{00000000-0005-0000-0000-00000E060000}"/>
    <cellStyle name="_입찰표지 _진월 공내역서_8공구(부산울산)실행_부산8투찰_전체예정공정표(8월말까지)_1" xfId="1554" xr:uid="{00000000-0005-0000-0000-00000F060000}"/>
    <cellStyle name="_입찰표지 _진월 공내역서_8공구(부산울산)실행_부산8투찰_집계" xfId="1555" xr:uid="{00000000-0005-0000-0000-000010060000}"/>
    <cellStyle name="_입찰표지 _진월 공내역서_8공구(부산울산)실행_전체예정공정표(8월말까지)_1" xfId="1556" xr:uid="{00000000-0005-0000-0000-000011060000}"/>
    <cellStyle name="_입찰표지 _진월 공내역서_8공구(부산울산)실행_집계" xfId="1557" xr:uid="{00000000-0005-0000-0000-000012060000}"/>
    <cellStyle name="_입찰표지 _진월 공내역서_con산출근거" xfId="1558" xr:uid="{00000000-0005-0000-0000-000013060000}"/>
    <cellStyle name="_입찰표지 _진월 공내역서_con산출근거_122" xfId="1559" xr:uid="{00000000-0005-0000-0000-000014060000}"/>
    <cellStyle name="_입찰표지 _진월 공내역서_con산출근거_경고철10-4" xfId="1560" xr:uid="{00000000-0005-0000-0000-000015060000}"/>
    <cellStyle name="_입찰표지 _진월 공내역서_con산출근거_경고철10-4_122" xfId="1561" xr:uid="{00000000-0005-0000-0000-000016060000}"/>
    <cellStyle name="_입찰표지 _진월 공내역서_con산출근거_경고철10-4_고속철도11-4" xfId="1562" xr:uid="{00000000-0005-0000-0000-000017060000}"/>
    <cellStyle name="_입찰표지 _진월 공내역서_con산출근거_경고철10-4_동읍우회도로적격(030909)" xfId="1563" xr:uid="{00000000-0005-0000-0000-000018060000}"/>
    <cellStyle name="_입찰표지 _진월 공내역서_con산출근거_고속철도11-4" xfId="1564" xr:uid="{00000000-0005-0000-0000-000019060000}"/>
    <cellStyle name="_입찰표지 _진월 공내역서_con산출근거_동읍우회도로적격(030909)" xfId="1565" xr:uid="{00000000-0005-0000-0000-00001A060000}"/>
    <cellStyle name="_입찰표지 _진월 공내역서_경고철10-4" xfId="1566" xr:uid="{00000000-0005-0000-0000-00001B060000}"/>
    <cellStyle name="_입찰표지 _진월 공내역서_경고철10-4_122" xfId="1567" xr:uid="{00000000-0005-0000-0000-00001C060000}"/>
    <cellStyle name="_입찰표지 _진월 공내역서_경고철10-4_경고철10-4" xfId="1568" xr:uid="{00000000-0005-0000-0000-00001D060000}"/>
    <cellStyle name="_입찰표지 _진월 공내역서_경고철10-4_경고철10-4_122" xfId="1569" xr:uid="{00000000-0005-0000-0000-00001E060000}"/>
    <cellStyle name="_입찰표지 _진월 공내역서_경고철10-4_경고철10-4_고속철도11-4" xfId="1570" xr:uid="{00000000-0005-0000-0000-00001F060000}"/>
    <cellStyle name="_입찰표지 _진월 공내역서_경고철10-4_경고철10-4_동읍우회도로적격(030909)" xfId="1571" xr:uid="{00000000-0005-0000-0000-000020060000}"/>
    <cellStyle name="_입찰표지 _진월 공내역서_경고철10-4_고속철도11-4" xfId="1572" xr:uid="{00000000-0005-0000-0000-000021060000}"/>
    <cellStyle name="_입찰표지 _진월 공내역서_경고철10-4_동읍우회도로적격(030909)" xfId="1573" xr:uid="{00000000-0005-0000-0000-000022060000}"/>
    <cellStyle name="_입찰표지 _진월 공내역서_고속철도11-4" xfId="1574" xr:uid="{00000000-0005-0000-0000-000023060000}"/>
    <cellStyle name="_입찰표지 _진월 공내역서_고양관광문화단지(직영부대공)" xfId="1575" xr:uid="{00000000-0005-0000-0000-000024060000}"/>
    <cellStyle name="_입찰표지 _진월 공내역서_기준단가021018" xfId="1576" xr:uid="{00000000-0005-0000-0000-000025060000}"/>
    <cellStyle name="_입찰표지 _진월 공내역서_기준단가021018_보성임성철도" xfId="1577" xr:uid="{00000000-0005-0000-0000-000026060000}"/>
    <cellStyle name="_입찰표지 _진월 공내역서_낙찰이야" xfId="1578" xr:uid="{00000000-0005-0000-0000-000027060000}"/>
    <cellStyle name="_입찰표지 _진월 공내역서_낙찰이야_(05-03-07)골재운반" xfId="1579" xr:uid="{00000000-0005-0000-0000-000028060000}"/>
    <cellStyle name="_입찰표지 _진월 공내역서_낙찰이야_고양관광문화단지(직영부대공)" xfId="1580" xr:uid="{00000000-0005-0000-0000-000029060000}"/>
    <cellStyle name="_입찰표지 _진월 공내역서_낙찰이야_덕산연계조절" xfId="1581" xr:uid="{00000000-0005-0000-0000-00002A060000}"/>
    <cellStyle name="_입찰표지 _진월 공내역서_낙찰이야_매출검토(2004.09)" xfId="1582" xr:uid="{00000000-0005-0000-0000-00002B060000}"/>
    <cellStyle name="_입찰표지 _진월 공내역서_낙찰이야_보고자료(200406)" xfId="1583" xr:uid="{00000000-0005-0000-0000-00002C060000}"/>
    <cellStyle name="_입찰표지 _진월 공내역서_낙찰이야_본사송부(20040608)" xfId="1584" xr:uid="{00000000-0005-0000-0000-00002D060000}"/>
    <cellStyle name="_입찰표지 _진월 공내역서_낙찰이야_전체예정공정표(8월말까지)_1" xfId="1585" xr:uid="{00000000-0005-0000-0000-00002E060000}"/>
    <cellStyle name="_입찰표지 _진월 공내역서_낙찰이야_집계" xfId="1586" xr:uid="{00000000-0005-0000-0000-00002F060000}"/>
    <cellStyle name="_입찰표지 _진월 공내역서_덕산연계조절" xfId="1587" xr:uid="{00000000-0005-0000-0000-000030060000}"/>
    <cellStyle name="_입찰표지 _진월 공내역서_도로공사부문별단가" xfId="1588" xr:uid="{00000000-0005-0000-0000-000031060000}"/>
    <cellStyle name="_입찰표지 _진월 공내역서_도로공사부문별단가_기준단가021018" xfId="1589" xr:uid="{00000000-0005-0000-0000-000032060000}"/>
    <cellStyle name="_입찰표지 _진월 공내역서_도로공사부문별단가_기준단가021018_보성임성철도" xfId="1590" xr:uid="{00000000-0005-0000-0000-000033060000}"/>
    <cellStyle name="_입찰표지 _진월 공내역서_동읍우회도로적격(030909)" xfId="1591" xr:uid="{00000000-0005-0000-0000-000034060000}"/>
    <cellStyle name="_입찰표지 _진월 공내역서_매출검토(2004.09)" xfId="1592" xr:uid="{00000000-0005-0000-0000-000035060000}"/>
    <cellStyle name="_입찰표지 _진월 공내역서_보고자료(200406)" xfId="1593" xr:uid="{00000000-0005-0000-0000-000036060000}"/>
    <cellStyle name="_입찰표지 _진월 공내역서_본사송부(20040608)" xfId="1594" xr:uid="{00000000-0005-0000-0000-000037060000}"/>
    <cellStyle name="_입찰표지 _진월 공내역서_부산4공구투찰" xfId="1595" xr:uid="{00000000-0005-0000-0000-000038060000}"/>
    <cellStyle name="_입찰표지 _진월 공내역서_부산4공구투찰_(05-03-07)골재운반" xfId="1596" xr:uid="{00000000-0005-0000-0000-000039060000}"/>
    <cellStyle name="_입찰표지 _진월 공내역서_부산4공구투찰_고양관광문화단지(직영부대공)" xfId="1597" xr:uid="{00000000-0005-0000-0000-00003A060000}"/>
    <cellStyle name="_입찰표지 _진월 공내역서_부산4공구투찰_덕산연계조절" xfId="1598" xr:uid="{00000000-0005-0000-0000-00003B060000}"/>
    <cellStyle name="_입찰표지 _진월 공내역서_부산4공구투찰_매출검토(2004.09)" xfId="1599" xr:uid="{00000000-0005-0000-0000-00003C060000}"/>
    <cellStyle name="_입찰표지 _진월 공내역서_부산4공구투찰_보고자료(200406)" xfId="1600" xr:uid="{00000000-0005-0000-0000-00003D060000}"/>
    <cellStyle name="_입찰표지 _진월 공내역서_부산4공구투찰_본사송부(20040608)" xfId="1601" xr:uid="{00000000-0005-0000-0000-00003E060000}"/>
    <cellStyle name="_입찰표지 _진월 공내역서_부산4공구투찰_전체예정공정표(8월말까지)_1" xfId="1602" xr:uid="{00000000-0005-0000-0000-00003F060000}"/>
    <cellStyle name="_입찰표지 _진월 공내역서_부산4공구투찰_집계" xfId="1603" xr:uid="{00000000-0005-0000-0000-000040060000}"/>
    <cellStyle name="_입찰표지 _진월 공내역서_부산8투찰" xfId="1604" xr:uid="{00000000-0005-0000-0000-000041060000}"/>
    <cellStyle name="_입찰표지 _진월 공내역서_부산8투찰_(05-03-07)골재운반" xfId="1605" xr:uid="{00000000-0005-0000-0000-000042060000}"/>
    <cellStyle name="_입찰표지 _진월 공내역서_부산8투찰_고양관광문화단지(직영부대공)" xfId="1606" xr:uid="{00000000-0005-0000-0000-000043060000}"/>
    <cellStyle name="_입찰표지 _진월 공내역서_부산8투찰_덕산연계조절" xfId="1607" xr:uid="{00000000-0005-0000-0000-000044060000}"/>
    <cellStyle name="_입찰표지 _진월 공내역서_부산8투찰_매출검토(2004.09)" xfId="1608" xr:uid="{00000000-0005-0000-0000-000045060000}"/>
    <cellStyle name="_입찰표지 _진월 공내역서_부산8투찰_보고자료(200406)" xfId="1609" xr:uid="{00000000-0005-0000-0000-000046060000}"/>
    <cellStyle name="_입찰표지 _진월 공내역서_부산8투찰_본사송부(20040608)" xfId="1610" xr:uid="{00000000-0005-0000-0000-000047060000}"/>
    <cellStyle name="_입찰표지 _진월 공내역서_부산8투찰_전체예정공정표(8월말까지)_1" xfId="1611" xr:uid="{00000000-0005-0000-0000-000048060000}"/>
    <cellStyle name="_입찰표지 _진월 공내역서_부산8투찰_집계" xfId="1612" xr:uid="{00000000-0005-0000-0000-000049060000}"/>
    <cellStyle name="_입찰표지 _진월 공내역서_부산-울산" xfId="1613" xr:uid="{00000000-0005-0000-0000-00004A060000}"/>
    <cellStyle name="_입찰표지 _진월 공내역서_부산-울산_(05-03-07)골재운반" xfId="1614" xr:uid="{00000000-0005-0000-0000-00004B060000}"/>
    <cellStyle name="_입찰표지 _진월 공내역서_부산-울산_고양관광문화단지(직영부대공)" xfId="1615" xr:uid="{00000000-0005-0000-0000-00004C060000}"/>
    <cellStyle name="_입찰표지 _진월 공내역서_서천공주실행예산" xfId="1616" xr:uid="{00000000-0005-0000-0000-00004D060000}"/>
    <cellStyle name="_입찰표지 _진월 공내역서_서천공주실행예산_122" xfId="1617" xr:uid="{00000000-0005-0000-0000-00004E060000}"/>
    <cellStyle name="_입찰표지 _진월 공내역서_서천공주실행예산_경고철10-4" xfId="1618" xr:uid="{00000000-0005-0000-0000-00004F060000}"/>
    <cellStyle name="_입찰표지 _진월 공내역서_서천공주실행예산_경고철10-4_122" xfId="1619" xr:uid="{00000000-0005-0000-0000-000050060000}"/>
    <cellStyle name="_입찰표지 _진월 공내역서_서천공주실행예산_경고철10-4_고속철도11-4" xfId="1620" xr:uid="{00000000-0005-0000-0000-000051060000}"/>
    <cellStyle name="_입찰표지 _진월 공내역서_서천공주실행예산_경고철10-4_동읍우회도로적격(030909)" xfId="1621" xr:uid="{00000000-0005-0000-0000-000052060000}"/>
    <cellStyle name="_입찰표지 _진월 공내역서_서천공주실행예산_고속철도11-4" xfId="1622" xr:uid="{00000000-0005-0000-0000-000053060000}"/>
    <cellStyle name="_입찰표지 _진월 공내역서_서천공주실행예산_동읍우회도로적격(030909)" xfId="1623" xr:uid="{00000000-0005-0000-0000-000054060000}"/>
    <cellStyle name="_입찰표지 _진월 공내역서_설계예산서" xfId="1624" xr:uid="{00000000-0005-0000-0000-000055060000}"/>
    <cellStyle name="_입찰표지 _진월 공내역서_설계예산서_(05-03-07)골재운반" xfId="1625" xr:uid="{00000000-0005-0000-0000-000056060000}"/>
    <cellStyle name="_입찰표지 _진월 공내역서_설계예산서_고양관광문화단지(직영부대공)" xfId="1626" xr:uid="{00000000-0005-0000-0000-000057060000}"/>
    <cellStyle name="_입찰표지 _진월 공내역서_시공계획서" xfId="1627" xr:uid="{00000000-0005-0000-0000-000058060000}"/>
    <cellStyle name="_입찰표지 _진월 공내역서_시공계획서_(05-03-07)골재운반" xfId="1628" xr:uid="{00000000-0005-0000-0000-000059060000}"/>
    <cellStyle name="_입찰표지 _진월 공내역서_시공계획서_고양관광문화단지(직영부대공)" xfId="1629" xr:uid="{00000000-0005-0000-0000-00005A060000}"/>
    <cellStyle name="_입찰표지 _진월 공내역서_신석용상투찰" xfId="1630" xr:uid="{00000000-0005-0000-0000-00005B060000}"/>
    <cellStyle name="_입찰표지 _진월 공내역서_신석용상투찰_고양관광문화단지(직영부대공)" xfId="1631" xr:uid="{00000000-0005-0000-0000-00005C060000}"/>
    <cellStyle name="_입찰표지 _진월 공내역서_실행작성0126" xfId="1632" xr:uid="{00000000-0005-0000-0000-00005D060000}"/>
    <cellStyle name="_입찰표지 _진월 공내역서_실행작성0126_(05-03-07)골재운반" xfId="1633" xr:uid="{00000000-0005-0000-0000-00005E060000}"/>
    <cellStyle name="_입찰표지 _진월 공내역서_실행작성0126_고양관광문화단지(직영부대공)" xfId="1634" xr:uid="{00000000-0005-0000-0000-00005F060000}"/>
    <cellStyle name="_입찰표지 _진월 공내역서_실행작성1214" xfId="1635" xr:uid="{00000000-0005-0000-0000-000060060000}"/>
    <cellStyle name="_입찰표지 _진월 공내역서_실행작성1214_(05-03-07)골재운반" xfId="1636" xr:uid="{00000000-0005-0000-0000-000061060000}"/>
    <cellStyle name="_입찰표지 _진월 공내역서_실행작성1214_고양관광문화단지(직영부대공)" xfId="1637" xr:uid="{00000000-0005-0000-0000-000062060000}"/>
    <cellStyle name="_입찰표지 _진월 공내역서_앗싸부산낙찰" xfId="1638" xr:uid="{00000000-0005-0000-0000-000063060000}"/>
    <cellStyle name="_입찰표지 _진월 공내역서_앗싸부산낙찰_덕산연계조절" xfId="1639" xr:uid="{00000000-0005-0000-0000-000064060000}"/>
    <cellStyle name="_입찰표지 _진월 공내역서_앗싸부산낙찰_매출검토(2004.09)" xfId="1640" xr:uid="{00000000-0005-0000-0000-000065060000}"/>
    <cellStyle name="_입찰표지 _진월 공내역서_앗싸부산낙찰_보고자료(200406)" xfId="1641" xr:uid="{00000000-0005-0000-0000-000066060000}"/>
    <cellStyle name="_입찰표지 _진월 공내역서_앗싸부산낙찰_본사송부(20040608)" xfId="1642" xr:uid="{00000000-0005-0000-0000-000067060000}"/>
    <cellStyle name="_입찰표지 _진월 공내역서_앗싸부산낙찰_전체예정공정표(8월말까지)_1" xfId="1643" xr:uid="{00000000-0005-0000-0000-000068060000}"/>
    <cellStyle name="_입찰표지 _진월 공내역서_앗싸부산낙찰_집계" xfId="1644" xr:uid="{00000000-0005-0000-0000-000069060000}"/>
    <cellStyle name="_입찰표지 _진월 공내역서_옥포3공구1017" xfId="1645" xr:uid="{00000000-0005-0000-0000-00006A060000}"/>
    <cellStyle name="_입찰표지 _진월 공내역서_옥포3공구1017_(05-03-07)골재운반" xfId="1646" xr:uid="{00000000-0005-0000-0000-00006B060000}"/>
    <cellStyle name="_입찰표지 _진월 공내역서_옥포3공구1017_고양관광문화단지(직영부대공)" xfId="1647" xr:uid="{00000000-0005-0000-0000-00006C060000}"/>
    <cellStyle name="_입찰표지 _진월 공내역서_옥포3공구1017_덕산연계조절" xfId="1648" xr:uid="{00000000-0005-0000-0000-00006D060000}"/>
    <cellStyle name="_입찰표지 _진월 공내역서_옥포3공구1017_매출검토(2004.09)" xfId="1649" xr:uid="{00000000-0005-0000-0000-00006E060000}"/>
    <cellStyle name="_입찰표지 _진월 공내역서_옥포3공구1017_보고자료(200406)" xfId="1650" xr:uid="{00000000-0005-0000-0000-00006F060000}"/>
    <cellStyle name="_입찰표지 _진월 공내역서_옥포3공구1017_본사송부(20040608)" xfId="1651" xr:uid="{00000000-0005-0000-0000-000070060000}"/>
    <cellStyle name="_입찰표지 _진월 공내역서_옥포3공구1017_전체예정공정표(8월말까지)_1" xfId="1652" xr:uid="{00000000-0005-0000-0000-000071060000}"/>
    <cellStyle name="_입찰표지 _진월 공내역서_옥포3공구1017_집계" xfId="1653" xr:uid="{00000000-0005-0000-0000-000072060000}"/>
    <cellStyle name="_입찰표지 _진월 공내역서_전체예정공정표(8월말까지)_1" xfId="1654" xr:uid="{00000000-0005-0000-0000-000073060000}"/>
    <cellStyle name="_입찰표지 _진월 공내역서_진짜시공계획서" xfId="1655" xr:uid="{00000000-0005-0000-0000-000074060000}"/>
    <cellStyle name="_입찰표지 _진월 공내역서_진짜시공계획서_(05-03-07)골재운반" xfId="1656" xr:uid="{00000000-0005-0000-0000-000075060000}"/>
    <cellStyle name="_입찰표지 _진월 공내역서_진짜시공계획서_고양관광문화단지(직영부대공)" xfId="1657" xr:uid="{00000000-0005-0000-0000-000076060000}"/>
    <cellStyle name="_입찰표지 _진월 공내역서_집계" xfId="1658" xr:uid="{00000000-0005-0000-0000-000077060000}"/>
    <cellStyle name="_입찰표지 _진월 공내역서_콘크리트생산단가최종(도급)" xfId="1659" xr:uid="{00000000-0005-0000-0000-000078060000}"/>
    <cellStyle name="_입찰표지 _진월 공내역서_콘크리트생산수정본" xfId="1660" xr:uid="{00000000-0005-0000-0000-000079060000}"/>
    <cellStyle name="_입찰표지 _진월 공내역서_하도" xfId="1661" xr:uid="{00000000-0005-0000-0000-00007A060000}"/>
    <cellStyle name="_입찰표지 _진월 공내역서_하도_(05-03-07)골재운반" xfId="1662" xr:uid="{00000000-0005-0000-0000-00007B060000}"/>
    <cellStyle name="_입찰표지 _진월 공내역서_하도_고양관광문화단지(직영부대공)" xfId="1663" xr:uid="{00000000-0005-0000-0000-00007C060000}"/>
    <cellStyle name="_입찰표지 _진월 공내역서_하도_덕산연계조절" xfId="1664" xr:uid="{00000000-0005-0000-0000-00007D060000}"/>
    <cellStyle name="_입찰표지 _진월 공내역서_하도_매출검토(2004.09)" xfId="1665" xr:uid="{00000000-0005-0000-0000-00007E060000}"/>
    <cellStyle name="_입찰표지 _진월 공내역서_하도_보고자료(200406)" xfId="1666" xr:uid="{00000000-0005-0000-0000-00007F060000}"/>
    <cellStyle name="_입찰표지 _진월 공내역서_하도_본사송부(20040608)" xfId="1667" xr:uid="{00000000-0005-0000-0000-000080060000}"/>
    <cellStyle name="_입찰표지 _진월 공내역서_하도_전체예정공정표(8월말까지)_1" xfId="1668" xr:uid="{00000000-0005-0000-0000-000081060000}"/>
    <cellStyle name="_입찰표지 _진월 공내역서_하도_집계" xfId="1669" xr:uid="{00000000-0005-0000-0000-000082060000}"/>
    <cellStyle name="_입찰표지 _진월 공내역서_현황보고('04.06)" xfId="1670" xr:uid="{00000000-0005-0000-0000-000083060000}"/>
    <cellStyle name="_입찰표지 _진짜시공계획서" xfId="1671" xr:uid="{00000000-0005-0000-0000-000084060000}"/>
    <cellStyle name="_입찰표지 _진짜시공계획서_(05-03-07)골재운반" xfId="1672" xr:uid="{00000000-0005-0000-0000-000085060000}"/>
    <cellStyle name="_입찰표지 _진짜시공계획서_고양관광문화단지(직영부대공)" xfId="1673" xr:uid="{00000000-0005-0000-0000-000086060000}"/>
    <cellStyle name="_입찰표지 _집계" xfId="1674" xr:uid="{00000000-0005-0000-0000-000087060000}"/>
    <cellStyle name="_입찰표지 _콘크리트생산단가최종(도급)" xfId="1675" xr:uid="{00000000-0005-0000-0000-000088060000}"/>
    <cellStyle name="_입찰표지 _콘크리트생산수정본" xfId="1676" xr:uid="{00000000-0005-0000-0000-000089060000}"/>
    <cellStyle name="_입찰표지 _프로그램의뢰(최종)" xfId="1677" xr:uid="{00000000-0005-0000-0000-00008A060000}"/>
    <cellStyle name="_입찰표지 _하도" xfId="1678" xr:uid="{00000000-0005-0000-0000-00008B060000}"/>
    <cellStyle name="_입찰표지 _하도_(05-03-07)골재운반" xfId="1679" xr:uid="{00000000-0005-0000-0000-00008C060000}"/>
    <cellStyle name="_입찰표지 _하도_고양관광문화단지(직영부대공)" xfId="1680" xr:uid="{00000000-0005-0000-0000-00008D060000}"/>
    <cellStyle name="_입찰표지 _하도_덕산연계조절" xfId="1681" xr:uid="{00000000-0005-0000-0000-00008E060000}"/>
    <cellStyle name="_입찰표지 _하도_매출검토(2004.09)" xfId="1682" xr:uid="{00000000-0005-0000-0000-00008F060000}"/>
    <cellStyle name="_입찰표지 _하도_보고자료(200406)" xfId="1683" xr:uid="{00000000-0005-0000-0000-000090060000}"/>
    <cellStyle name="_입찰표지 _하도_본사송부(20040608)" xfId="1684" xr:uid="{00000000-0005-0000-0000-000091060000}"/>
    <cellStyle name="_입찰표지 _하도_전체예정공정표(8월말까지)_1" xfId="1685" xr:uid="{00000000-0005-0000-0000-000092060000}"/>
    <cellStyle name="_입찰표지 _하도_집계" xfId="1686" xr:uid="{00000000-0005-0000-0000-000093060000}"/>
    <cellStyle name="_입찰표지 _현황보고('04.06)" xfId="1687" xr:uid="{00000000-0005-0000-0000-000094060000}"/>
    <cellStyle name="_자금수지(9월) " xfId="1688" xr:uid="{00000000-0005-0000-0000-000095060000}"/>
    <cellStyle name="_자금수지(9월) _M당단가" xfId="1689" xr:uid="{00000000-0005-0000-0000-000096060000}"/>
    <cellStyle name="_자금수지(9월) _분담" xfId="1690" xr:uid="{00000000-0005-0000-0000-000097060000}"/>
    <cellStyle name="_자금수지(9월) _시공회의6-7NEW" xfId="1691" xr:uid="{00000000-0005-0000-0000-000098060000}"/>
    <cellStyle name="_자금수지(9월) _인수인계서" xfId="1692" xr:uid="{00000000-0005-0000-0000-000099060000}"/>
    <cellStyle name="_작업내역(전기,통신)" xfId="1693" xr:uid="{00000000-0005-0000-0000-00009A060000}"/>
    <cellStyle name="_작업일보(03-04-28)-2003428" xfId="1694" xr:uid="{00000000-0005-0000-0000-00009B060000}"/>
    <cellStyle name="_작업일보(04-08-19)" xfId="1695" xr:uid="{00000000-0005-0000-0000-00009C060000}"/>
    <cellStyle name="_작업일보(04-09-30)" xfId="1696" xr:uid="{00000000-0005-0000-0000-00009D060000}"/>
    <cellStyle name="_작업지시서" xfId="1697" xr:uid="{00000000-0005-0000-0000-00009E060000}"/>
    <cellStyle name="_잔여공사예정공정표-2002826" xfId="1698" xr:uid="{00000000-0005-0000-0000-00009F060000}"/>
    <cellStyle name="_적격 " xfId="1699" xr:uid="{00000000-0005-0000-0000-0000A0060000}"/>
    <cellStyle name="_적격 _kcc 광양항(선산토건)" xfId="1700" xr:uid="{00000000-0005-0000-0000-0000A1060000}"/>
    <cellStyle name="_적격 _kcc 보령시(선산토건)" xfId="1701" xr:uid="{00000000-0005-0000-0000-0000A2060000}"/>
    <cellStyle name="_적격 _kcc 안산2단계" xfId="1702" xr:uid="{00000000-0005-0000-0000-0000A3060000}"/>
    <cellStyle name="_적격 _kcc 합덕 신례원 1" xfId="1703" xr:uid="{00000000-0005-0000-0000-0000A4060000}"/>
    <cellStyle name="_적격 _ss 굴포천" xfId="1704" xr:uid="{00000000-0005-0000-0000-0000A5060000}"/>
    <cellStyle name="_적격 _집행갑지 " xfId="1705" xr:uid="{00000000-0005-0000-0000-0000A6060000}"/>
    <cellStyle name="_적격 _집행갑지 _kcc 광양항(선산토건)" xfId="1706" xr:uid="{00000000-0005-0000-0000-0000A7060000}"/>
    <cellStyle name="_적격 _집행갑지 _kcc 보령시(선산토건)" xfId="1707" xr:uid="{00000000-0005-0000-0000-0000A8060000}"/>
    <cellStyle name="_적격 _집행갑지 _kcc 안산2단계" xfId="1708" xr:uid="{00000000-0005-0000-0000-0000A9060000}"/>
    <cellStyle name="_적격 _집행갑지 _kcc 합덕 신례원 1" xfId="1709" xr:uid="{00000000-0005-0000-0000-0000AA060000}"/>
    <cellStyle name="_적격 _집행갑지 _ss 굴포천" xfId="1710" xr:uid="{00000000-0005-0000-0000-0000AB060000}"/>
    <cellStyle name="_적격(040220)" xfId="1711" xr:uid="{00000000-0005-0000-0000-0000AC060000}"/>
    <cellStyle name="_적격(화산) " xfId="1712" xr:uid="{00000000-0005-0000-0000-0000AD060000}"/>
    <cellStyle name="_적격(화산) _(05-03-07)골재운반" xfId="1713" xr:uid="{00000000-0005-0000-0000-0000AE060000}"/>
    <cellStyle name="_적격(화산) _●2 공통경비 산출근거" xfId="1714" xr:uid="{00000000-0005-0000-0000-0000AF060000}"/>
    <cellStyle name="_적격(화산) _122" xfId="1715" xr:uid="{00000000-0005-0000-0000-0000B0060000}"/>
    <cellStyle name="_적격(화산) _8공구(부산울산)실행" xfId="1716" xr:uid="{00000000-0005-0000-0000-0000B1060000}"/>
    <cellStyle name="_적격(화산) _8공구(부산울산)실행_(05-03-07)골재운반" xfId="1717" xr:uid="{00000000-0005-0000-0000-0000B2060000}"/>
    <cellStyle name="_적격(화산) _8공구(부산울산)실행_고양관광문화단지(직영부대공)" xfId="1718" xr:uid="{00000000-0005-0000-0000-0000B3060000}"/>
    <cellStyle name="_적격(화산) _8공구(부산울산)실행_덕산연계조절" xfId="1719" xr:uid="{00000000-0005-0000-0000-0000B4060000}"/>
    <cellStyle name="_적격(화산) _8공구(부산울산)실행_매출검토(2004.09)" xfId="1720" xr:uid="{00000000-0005-0000-0000-0000B5060000}"/>
    <cellStyle name="_적격(화산) _8공구(부산울산)실행_보고자료(200406)" xfId="1721" xr:uid="{00000000-0005-0000-0000-0000B6060000}"/>
    <cellStyle name="_적격(화산) _8공구(부산울산)실행_본사송부(20040608)" xfId="1722" xr:uid="{00000000-0005-0000-0000-0000B7060000}"/>
    <cellStyle name="_적격(화산) _8공구(부산울산)실행_부산8투찰" xfId="1723" xr:uid="{00000000-0005-0000-0000-0000B8060000}"/>
    <cellStyle name="_적격(화산) _8공구(부산울산)실행_부산8투찰_(05-03-07)골재운반" xfId="1724" xr:uid="{00000000-0005-0000-0000-0000B9060000}"/>
    <cellStyle name="_적격(화산) _8공구(부산울산)실행_부산8투찰_고양관광문화단지(직영부대공)" xfId="1725" xr:uid="{00000000-0005-0000-0000-0000BA060000}"/>
    <cellStyle name="_적격(화산) _8공구(부산울산)실행_부산8투찰_덕산연계조절" xfId="1726" xr:uid="{00000000-0005-0000-0000-0000BB060000}"/>
    <cellStyle name="_적격(화산) _8공구(부산울산)실행_부산8투찰_매출검토(2004.09)" xfId="1727" xr:uid="{00000000-0005-0000-0000-0000BC060000}"/>
    <cellStyle name="_적격(화산) _8공구(부산울산)실행_부산8투찰_보고자료(200406)" xfId="1728" xr:uid="{00000000-0005-0000-0000-0000BD060000}"/>
    <cellStyle name="_적격(화산) _8공구(부산울산)실행_부산8투찰_본사송부(20040608)" xfId="1729" xr:uid="{00000000-0005-0000-0000-0000BE060000}"/>
    <cellStyle name="_적격(화산) _8공구(부산울산)실행_부산8투찰_부산8투찰" xfId="1730" xr:uid="{00000000-0005-0000-0000-0000BF060000}"/>
    <cellStyle name="_적격(화산) _8공구(부산울산)실행_부산8투찰_부산8투찰_(05-03-07)골재운반" xfId="1731" xr:uid="{00000000-0005-0000-0000-0000C0060000}"/>
    <cellStyle name="_적격(화산) _8공구(부산울산)실행_부산8투찰_부산8투찰_고양관광문화단지(직영부대공)" xfId="1732" xr:uid="{00000000-0005-0000-0000-0000C1060000}"/>
    <cellStyle name="_적격(화산) _8공구(부산울산)실행_부산8투찰_부산8투찰_덕산연계조절" xfId="1733" xr:uid="{00000000-0005-0000-0000-0000C2060000}"/>
    <cellStyle name="_적격(화산) _8공구(부산울산)실행_부산8투찰_부산8투찰_매출검토(2004.09)" xfId="1734" xr:uid="{00000000-0005-0000-0000-0000C3060000}"/>
    <cellStyle name="_적격(화산) _8공구(부산울산)실행_부산8투찰_부산8투찰_보고자료(200406)" xfId="1735" xr:uid="{00000000-0005-0000-0000-0000C4060000}"/>
    <cellStyle name="_적격(화산) _8공구(부산울산)실행_부산8투찰_부산8투찰_본사송부(20040608)" xfId="1736" xr:uid="{00000000-0005-0000-0000-0000C5060000}"/>
    <cellStyle name="_적격(화산) _8공구(부산울산)실행_부산8투찰_부산8투찰_전체예정공정표(8월말까지)_1" xfId="1737" xr:uid="{00000000-0005-0000-0000-0000C6060000}"/>
    <cellStyle name="_적격(화산) _8공구(부산울산)실행_부산8투찰_부산8투찰_집계" xfId="1738" xr:uid="{00000000-0005-0000-0000-0000C7060000}"/>
    <cellStyle name="_적격(화산) _8공구(부산울산)실행_부산8투찰_전체예정공정표(8월말까지)_1" xfId="1739" xr:uid="{00000000-0005-0000-0000-0000C8060000}"/>
    <cellStyle name="_적격(화산) _8공구(부산울산)실행_부산8투찰_집계" xfId="1740" xr:uid="{00000000-0005-0000-0000-0000C9060000}"/>
    <cellStyle name="_적격(화산) _8공구(부산울산)실행_전체예정공정표(8월말까지)_1" xfId="1741" xr:uid="{00000000-0005-0000-0000-0000CA060000}"/>
    <cellStyle name="_적격(화산) _8공구(부산울산)실행_집계" xfId="1742" xr:uid="{00000000-0005-0000-0000-0000CB060000}"/>
    <cellStyle name="_적격(화산) _con산출근거" xfId="1743" xr:uid="{00000000-0005-0000-0000-0000CC060000}"/>
    <cellStyle name="_적격(화산) _con산출근거_122" xfId="1744" xr:uid="{00000000-0005-0000-0000-0000CD060000}"/>
    <cellStyle name="_적격(화산) _con산출근거_경고철10-4" xfId="1745" xr:uid="{00000000-0005-0000-0000-0000CE060000}"/>
    <cellStyle name="_적격(화산) _con산출근거_경고철10-4_122" xfId="1746" xr:uid="{00000000-0005-0000-0000-0000CF060000}"/>
    <cellStyle name="_적격(화산) _con산출근거_경고철10-4_고속철도11-4" xfId="1747" xr:uid="{00000000-0005-0000-0000-0000D0060000}"/>
    <cellStyle name="_적격(화산) _con산출근거_경고철10-4_동읍우회도로적격(030909)" xfId="1748" xr:uid="{00000000-0005-0000-0000-0000D1060000}"/>
    <cellStyle name="_적격(화산) _con산출근거_고속철도11-4" xfId="1749" xr:uid="{00000000-0005-0000-0000-0000D2060000}"/>
    <cellStyle name="_적격(화산) _con산출근거_동읍우회도로적격(030909)" xfId="1750" xr:uid="{00000000-0005-0000-0000-0000D3060000}"/>
    <cellStyle name="_적격(화산) _kcc 광양항(선산토건)" xfId="1751" xr:uid="{00000000-0005-0000-0000-0000D4060000}"/>
    <cellStyle name="_적격(화산) _kcc 보령시(선산토건)" xfId="1752" xr:uid="{00000000-0005-0000-0000-0000D5060000}"/>
    <cellStyle name="_적격(화산) _kcc 안산2단계" xfId="1753" xr:uid="{00000000-0005-0000-0000-0000D6060000}"/>
    <cellStyle name="_적격(화산) _kcc 합덕 신례원 1" xfId="1754" xr:uid="{00000000-0005-0000-0000-0000D7060000}"/>
    <cellStyle name="_적격(화산) _ss 굴포천" xfId="1755" xr:uid="{00000000-0005-0000-0000-0000D8060000}"/>
    <cellStyle name="_적격(화산) _거제U-2(3차)" xfId="1756" xr:uid="{00000000-0005-0000-0000-0000D9060000}"/>
    <cellStyle name="_적격(화산) _거제U-2(3차)_(05-03-07)골재운반" xfId="1757" xr:uid="{00000000-0005-0000-0000-0000DA060000}"/>
    <cellStyle name="_적격(화산) _거제U-2(3차)_122" xfId="1758" xr:uid="{00000000-0005-0000-0000-0000DB060000}"/>
    <cellStyle name="_적격(화산) _거제U-2(3차)_con산출근거" xfId="1759" xr:uid="{00000000-0005-0000-0000-0000DC060000}"/>
    <cellStyle name="_적격(화산) _거제U-2(3차)_con산출근거_122" xfId="1760" xr:uid="{00000000-0005-0000-0000-0000DD060000}"/>
    <cellStyle name="_적격(화산) _거제U-2(3차)_con산출근거_경고철10-4" xfId="1761" xr:uid="{00000000-0005-0000-0000-0000DE060000}"/>
    <cellStyle name="_적격(화산) _거제U-2(3차)_con산출근거_경고철10-4_122" xfId="1762" xr:uid="{00000000-0005-0000-0000-0000DF060000}"/>
    <cellStyle name="_적격(화산) _거제U-2(3차)_con산출근거_경고철10-4_고속철도11-4" xfId="1763" xr:uid="{00000000-0005-0000-0000-0000E0060000}"/>
    <cellStyle name="_적격(화산) _거제U-2(3차)_con산출근거_경고철10-4_동읍우회도로적격(030909)" xfId="1764" xr:uid="{00000000-0005-0000-0000-0000E1060000}"/>
    <cellStyle name="_적격(화산) _거제U-2(3차)_con산출근거_고속철도11-4" xfId="1765" xr:uid="{00000000-0005-0000-0000-0000E2060000}"/>
    <cellStyle name="_적격(화산) _거제U-2(3차)_con산출근거_동읍우회도로적격(030909)" xfId="1766" xr:uid="{00000000-0005-0000-0000-0000E3060000}"/>
    <cellStyle name="_적격(화산) _거제U-2(3차)_거제U-2(3차)" xfId="1767" xr:uid="{00000000-0005-0000-0000-0000E4060000}"/>
    <cellStyle name="_적격(화산) _거제U-2(3차)_거제U-2(3차)_(05-03-07)골재운반" xfId="1768" xr:uid="{00000000-0005-0000-0000-0000E5060000}"/>
    <cellStyle name="_적격(화산) _거제U-2(3차)_거제U-2(3차)_122" xfId="1769" xr:uid="{00000000-0005-0000-0000-0000E6060000}"/>
    <cellStyle name="_적격(화산) _거제U-2(3차)_거제U-2(3차)_con산출근거" xfId="1770" xr:uid="{00000000-0005-0000-0000-0000E7060000}"/>
    <cellStyle name="_적격(화산) _거제U-2(3차)_거제U-2(3차)_con산출근거_122" xfId="1771" xr:uid="{00000000-0005-0000-0000-0000E8060000}"/>
    <cellStyle name="_적격(화산) _거제U-2(3차)_거제U-2(3차)_con산출근거_경고철10-4" xfId="1772" xr:uid="{00000000-0005-0000-0000-0000E9060000}"/>
    <cellStyle name="_적격(화산) _거제U-2(3차)_거제U-2(3차)_con산출근거_경고철10-4_122" xfId="1773" xr:uid="{00000000-0005-0000-0000-0000EA060000}"/>
    <cellStyle name="_적격(화산) _거제U-2(3차)_거제U-2(3차)_con산출근거_경고철10-4_고속철도11-4" xfId="1774" xr:uid="{00000000-0005-0000-0000-0000EB060000}"/>
    <cellStyle name="_적격(화산) _거제U-2(3차)_거제U-2(3차)_con산출근거_경고철10-4_동읍우회도로적격(030909)" xfId="1775" xr:uid="{00000000-0005-0000-0000-0000EC060000}"/>
    <cellStyle name="_적격(화산) _거제U-2(3차)_거제U-2(3차)_con산출근거_고속철도11-4" xfId="1776" xr:uid="{00000000-0005-0000-0000-0000ED060000}"/>
    <cellStyle name="_적격(화산) _거제U-2(3차)_거제U-2(3차)_con산출근거_동읍우회도로적격(030909)" xfId="1777" xr:uid="{00000000-0005-0000-0000-0000EE060000}"/>
    <cellStyle name="_적격(화산) _거제U-2(3차)_거제U-2(3차)_경고철10-4" xfId="1778" xr:uid="{00000000-0005-0000-0000-0000EF060000}"/>
    <cellStyle name="_적격(화산) _거제U-2(3차)_거제U-2(3차)_경고철10-4_122" xfId="1779" xr:uid="{00000000-0005-0000-0000-0000F0060000}"/>
    <cellStyle name="_적격(화산) _거제U-2(3차)_거제U-2(3차)_경고철10-4_경고철10-4" xfId="1780" xr:uid="{00000000-0005-0000-0000-0000F1060000}"/>
    <cellStyle name="_적격(화산) _거제U-2(3차)_거제U-2(3차)_경고철10-4_경고철10-4_122" xfId="1781" xr:uid="{00000000-0005-0000-0000-0000F2060000}"/>
    <cellStyle name="_적격(화산) _거제U-2(3차)_거제U-2(3차)_경고철10-4_경고철10-4_고속철도11-4" xfId="1782" xr:uid="{00000000-0005-0000-0000-0000F3060000}"/>
    <cellStyle name="_적격(화산) _거제U-2(3차)_거제U-2(3차)_경고철10-4_경고철10-4_동읍우회도로적격(030909)" xfId="1783" xr:uid="{00000000-0005-0000-0000-0000F4060000}"/>
    <cellStyle name="_적격(화산) _거제U-2(3차)_거제U-2(3차)_경고철10-4_고속철도11-4" xfId="1784" xr:uid="{00000000-0005-0000-0000-0000F5060000}"/>
    <cellStyle name="_적격(화산) _거제U-2(3차)_거제U-2(3차)_경고철10-4_동읍우회도로적격(030909)" xfId="1785" xr:uid="{00000000-0005-0000-0000-0000F6060000}"/>
    <cellStyle name="_적격(화산) _거제U-2(3차)_거제U-2(3차)_고속철도11-4" xfId="1786" xr:uid="{00000000-0005-0000-0000-0000F7060000}"/>
    <cellStyle name="_적격(화산) _거제U-2(3차)_거제U-2(3차)_고양관광문화단지(직영부대공)" xfId="1787" xr:uid="{00000000-0005-0000-0000-0000F8060000}"/>
    <cellStyle name="_적격(화산) _거제U-2(3차)_거제U-2(3차)_기준단가021018" xfId="1788" xr:uid="{00000000-0005-0000-0000-0000F9060000}"/>
    <cellStyle name="_적격(화산) _거제U-2(3차)_거제U-2(3차)_기준단가021018_보성임성철도" xfId="1789" xr:uid="{00000000-0005-0000-0000-0000FA060000}"/>
    <cellStyle name="_적격(화산) _거제U-2(3차)_거제U-2(3차)_도로공사부문별단가" xfId="1790" xr:uid="{00000000-0005-0000-0000-0000FB060000}"/>
    <cellStyle name="_적격(화산) _거제U-2(3차)_거제U-2(3차)_도로공사부문별단가_기준단가021018" xfId="1791" xr:uid="{00000000-0005-0000-0000-0000FC060000}"/>
    <cellStyle name="_적격(화산) _거제U-2(3차)_거제U-2(3차)_도로공사부문별단가_기준단가021018_보성임성철도" xfId="1792" xr:uid="{00000000-0005-0000-0000-0000FD060000}"/>
    <cellStyle name="_적격(화산) _거제U-2(3차)_거제U-2(3차)_동읍우회도로적격(030909)" xfId="1793" xr:uid="{00000000-0005-0000-0000-0000FE060000}"/>
    <cellStyle name="_적격(화산) _거제U-2(3차)_거제U-2(3차)_서천공주실행예산" xfId="1794" xr:uid="{00000000-0005-0000-0000-0000FF060000}"/>
    <cellStyle name="_적격(화산) _거제U-2(3차)_거제U-2(3차)_서천공주실행예산_122" xfId="1795" xr:uid="{00000000-0005-0000-0000-000000070000}"/>
    <cellStyle name="_적격(화산) _거제U-2(3차)_거제U-2(3차)_서천공주실행예산_경고철10-4" xfId="1796" xr:uid="{00000000-0005-0000-0000-000001070000}"/>
    <cellStyle name="_적격(화산) _거제U-2(3차)_거제U-2(3차)_서천공주실행예산_경고철10-4_122" xfId="1797" xr:uid="{00000000-0005-0000-0000-000002070000}"/>
    <cellStyle name="_적격(화산) _거제U-2(3차)_거제U-2(3차)_서천공주실행예산_경고철10-4_고속철도11-4" xfId="1798" xr:uid="{00000000-0005-0000-0000-000003070000}"/>
    <cellStyle name="_적격(화산) _거제U-2(3차)_거제U-2(3차)_서천공주실행예산_경고철10-4_동읍우회도로적격(030909)" xfId="1799" xr:uid="{00000000-0005-0000-0000-000004070000}"/>
    <cellStyle name="_적격(화산) _거제U-2(3차)_거제U-2(3차)_서천공주실행예산_고속철도11-4" xfId="1800" xr:uid="{00000000-0005-0000-0000-000005070000}"/>
    <cellStyle name="_적격(화산) _거제U-2(3차)_거제U-2(3차)_서천공주실행예산_동읍우회도로적격(030909)" xfId="1801" xr:uid="{00000000-0005-0000-0000-000006070000}"/>
    <cellStyle name="_적격(화산) _거제U-2(3차)_거제U-2(3차)_신석용상투찰" xfId="1802" xr:uid="{00000000-0005-0000-0000-000007070000}"/>
    <cellStyle name="_적격(화산) _거제U-2(3차)_거제U-2(3차)_신석용상투찰_고양관광문화단지(직영부대공)" xfId="1803" xr:uid="{00000000-0005-0000-0000-000008070000}"/>
    <cellStyle name="_적격(화산) _거제U-2(3차)_경고철10-4" xfId="1804" xr:uid="{00000000-0005-0000-0000-000009070000}"/>
    <cellStyle name="_적격(화산) _거제U-2(3차)_경고철10-4_122" xfId="1805" xr:uid="{00000000-0005-0000-0000-00000A070000}"/>
    <cellStyle name="_적격(화산) _거제U-2(3차)_경고철10-4_경고철10-4" xfId="1806" xr:uid="{00000000-0005-0000-0000-00000B070000}"/>
    <cellStyle name="_적격(화산) _거제U-2(3차)_경고철10-4_경고철10-4_122" xfId="1807" xr:uid="{00000000-0005-0000-0000-00000C070000}"/>
    <cellStyle name="_적격(화산) _거제U-2(3차)_경고철10-4_경고철10-4_고속철도11-4" xfId="1808" xr:uid="{00000000-0005-0000-0000-00000D070000}"/>
    <cellStyle name="_적격(화산) _거제U-2(3차)_경고철10-4_경고철10-4_동읍우회도로적격(030909)" xfId="1809" xr:uid="{00000000-0005-0000-0000-00000E070000}"/>
    <cellStyle name="_적격(화산) _거제U-2(3차)_경고철10-4_고속철도11-4" xfId="1810" xr:uid="{00000000-0005-0000-0000-00000F070000}"/>
    <cellStyle name="_적격(화산) _거제U-2(3차)_경고철10-4_동읍우회도로적격(030909)" xfId="1811" xr:uid="{00000000-0005-0000-0000-000010070000}"/>
    <cellStyle name="_적격(화산) _거제U-2(3차)_고속철도11-4" xfId="1812" xr:uid="{00000000-0005-0000-0000-000011070000}"/>
    <cellStyle name="_적격(화산) _거제U-2(3차)_고양관광문화단지(직영부대공)" xfId="1813" xr:uid="{00000000-0005-0000-0000-000012070000}"/>
    <cellStyle name="_적격(화산) _거제U-2(3차)_기준단가021018" xfId="1814" xr:uid="{00000000-0005-0000-0000-000013070000}"/>
    <cellStyle name="_적격(화산) _거제U-2(3차)_기준단가021018_보성임성철도" xfId="1815" xr:uid="{00000000-0005-0000-0000-000014070000}"/>
    <cellStyle name="_적격(화산) _거제U-2(3차)_도로공사부문별단가" xfId="1816" xr:uid="{00000000-0005-0000-0000-000015070000}"/>
    <cellStyle name="_적격(화산) _거제U-2(3차)_도로공사부문별단가_기준단가021018" xfId="1817" xr:uid="{00000000-0005-0000-0000-000016070000}"/>
    <cellStyle name="_적격(화산) _거제U-2(3차)_도로공사부문별단가_기준단가021018_보성임성철도" xfId="1818" xr:uid="{00000000-0005-0000-0000-000017070000}"/>
    <cellStyle name="_적격(화산) _거제U-2(3차)_동읍우회도로적격(030909)" xfId="1819" xr:uid="{00000000-0005-0000-0000-000018070000}"/>
    <cellStyle name="_적격(화산) _거제U-2(3차)_서천공주실행예산" xfId="1820" xr:uid="{00000000-0005-0000-0000-000019070000}"/>
    <cellStyle name="_적격(화산) _거제U-2(3차)_서천공주실행예산_122" xfId="1821" xr:uid="{00000000-0005-0000-0000-00001A070000}"/>
    <cellStyle name="_적격(화산) _거제U-2(3차)_서천공주실행예산_경고철10-4" xfId="1822" xr:uid="{00000000-0005-0000-0000-00001B070000}"/>
    <cellStyle name="_적격(화산) _거제U-2(3차)_서천공주실행예산_경고철10-4_122" xfId="1823" xr:uid="{00000000-0005-0000-0000-00001C070000}"/>
    <cellStyle name="_적격(화산) _거제U-2(3차)_서천공주실행예산_경고철10-4_고속철도11-4" xfId="1824" xr:uid="{00000000-0005-0000-0000-00001D070000}"/>
    <cellStyle name="_적격(화산) _거제U-2(3차)_서천공주실행예산_경고철10-4_동읍우회도로적격(030909)" xfId="1825" xr:uid="{00000000-0005-0000-0000-00001E070000}"/>
    <cellStyle name="_적격(화산) _거제U-2(3차)_서천공주실행예산_고속철도11-4" xfId="1826" xr:uid="{00000000-0005-0000-0000-00001F070000}"/>
    <cellStyle name="_적격(화산) _거제U-2(3차)_서천공주실행예산_동읍우회도로적격(030909)" xfId="1827" xr:uid="{00000000-0005-0000-0000-000020070000}"/>
    <cellStyle name="_적격(화산) _거제U-2(3차)_신석용상투찰" xfId="1828" xr:uid="{00000000-0005-0000-0000-000021070000}"/>
    <cellStyle name="_적격(화산) _거제U-2(3차)_신석용상투찰_고양관광문화단지(직영부대공)" xfId="1829" xr:uid="{00000000-0005-0000-0000-000022070000}"/>
    <cellStyle name="_적격(화산) _경고철10-4" xfId="1830" xr:uid="{00000000-0005-0000-0000-000023070000}"/>
    <cellStyle name="_적격(화산) _경고철10-4_122" xfId="1831" xr:uid="{00000000-0005-0000-0000-000024070000}"/>
    <cellStyle name="_적격(화산) _경고철10-4_경고철10-4" xfId="1832" xr:uid="{00000000-0005-0000-0000-000025070000}"/>
    <cellStyle name="_적격(화산) _경고철10-4_경고철10-4_122" xfId="1833" xr:uid="{00000000-0005-0000-0000-000026070000}"/>
    <cellStyle name="_적격(화산) _경고철10-4_경고철10-4_고속철도11-4" xfId="1834" xr:uid="{00000000-0005-0000-0000-000027070000}"/>
    <cellStyle name="_적격(화산) _경고철10-4_경고철10-4_동읍우회도로적격(030909)" xfId="1835" xr:uid="{00000000-0005-0000-0000-000028070000}"/>
    <cellStyle name="_적격(화산) _경고철10-4_고속철도11-4" xfId="1836" xr:uid="{00000000-0005-0000-0000-000029070000}"/>
    <cellStyle name="_적격(화산) _경고철10-4_동읍우회도로적격(030909)" xfId="1837" xr:uid="{00000000-0005-0000-0000-00002A070000}"/>
    <cellStyle name="_적격(화산) _고속철도11-4" xfId="1838" xr:uid="{00000000-0005-0000-0000-00002B070000}"/>
    <cellStyle name="_적격(화산) _고양관광문화단지(직영부대공)" xfId="1839" xr:uid="{00000000-0005-0000-0000-00002C070000}"/>
    <cellStyle name="_적격(화산) _골재야적량산출" xfId="1840" xr:uid="{00000000-0005-0000-0000-00002D070000}"/>
    <cellStyle name="_적격(화산) _공통가설(변경품의200303)" xfId="1841" xr:uid="{00000000-0005-0000-0000-00002E070000}"/>
    <cellStyle name="_적격(화산) _공통가설기준안(건축)-2004323-200446" xfId="1842" xr:uid="{00000000-0005-0000-0000-00002F070000}"/>
    <cellStyle name="_적격(화산) _기준단가021018" xfId="1843" xr:uid="{00000000-0005-0000-0000-000030070000}"/>
    <cellStyle name="_적격(화산) _기준단가021018_보성임성철도" xfId="1844" xr:uid="{00000000-0005-0000-0000-000031070000}"/>
    <cellStyle name="_적격(화산) _낙찰이야" xfId="1845" xr:uid="{00000000-0005-0000-0000-000032070000}"/>
    <cellStyle name="_적격(화산) _낙찰이야_(05-03-07)골재운반" xfId="1846" xr:uid="{00000000-0005-0000-0000-000033070000}"/>
    <cellStyle name="_적격(화산) _낙찰이야_고양관광문화단지(직영부대공)" xfId="1847" xr:uid="{00000000-0005-0000-0000-000034070000}"/>
    <cellStyle name="_적격(화산) _낙찰이야_덕산연계조절" xfId="1848" xr:uid="{00000000-0005-0000-0000-000035070000}"/>
    <cellStyle name="_적격(화산) _낙찰이야_매출검토(2004.09)" xfId="1849" xr:uid="{00000000-0005-0000-0000-000036070000}"/>
    <cellStyle name="_적격(화산) _낙찰이야_보고자료(200406)" xfId="1850" xr:uid="{00000000-0005-0000-0000-000037070000}"/>
    <cellStyle name="_적격(화산) _낙찰이야_본사송부(20040608)" xfId="1851" xr:uid="{00000000-0005-0000-0000-000038070000}"/>
    <cellStyle name="_적격(화산) _낙찰이야_전체예정공정표(8월말까지)_1" xfId="1852" xr:uid="{00000000-0005-0000-0000-000039070000}"/>
    <cellStyle name="_적격(화산) _낙찰이야_집계" xfId="1853" xr:uid="{00000000-0005-0000-0000-00003A070000}"/>
    <cellStyle name="_적격(화산) _덕산연계조절" xfId="1854" xr:uid="{00000000-0005-0000-0000-00003B070000}"/>
    <cellStyle name="_적격(화산) _도로공사부문별단가" xfId="1855" xr:uid="{00000000-0005-0000-0000-00003C070000}"/>
    <cellStyle name="_적격(화산) _도로공사부문별단가_기준단가021018" xfId="1856" xr:uid="{00000000-0005-0000-0000-00003D070000}"/>
    <cellStyle name="_적격(화산) _도로공사부문별단가_기준단가021018_보성임성철도" xfId="1857" xr:uid="{00000000-0005-0000-0000-00003E070000}"/>
    <cellStyle name="_적격(화산) _동읍우회도로적격(030909)" xfId="1858" xr:uid="{00000000-0005-0000-0000-00003F070000}"/>
    <cellStyle name="_적격(화산) _매출검토(2004.09)" xfId="1859" xr:uid="{00000000-0005-0000-0000-000040070000}"/>
    <cellStyle name="_적격(화산) _보고자료(200406)" xfId="1860" xr:uid="{00000000-0005-0000-0000-000041070000}"/>
    <cellStyle name="_적격(화산) _본사송부(20040608)" xfId="1861" xr:uid="{00000000-0005-0000-0000-000042070000}"/>
    <cellStyle name="_적격(화산) _부산4공구투찰" xfId="1862" xr:uid="{00000000-0005-0000-0000-000043070000}"/>
    <cellStyle name="_적격(화산) _부산4공구투찰_(05-03-07)골재운반" xfId="1863" xr:uid="{00000000-0005-0000-0000-000044070000}"/>
    <cellStyle name="_적격(화산) _부산4공구투찰_고양관광문화단지(직영부대공)" xfId="1864" xr:uid="{00000000-0005-0000-0000-000045070000}"/>
    <cellStyle name="_적격(화산) _부산4공구투찰_덕산연계조절" xfId="1865" xr:uid="{00000000-0005-0000-0000-000046070000}"/>
    <cellStyle name="_적격(화산) _부산4공구투찰_매출검토(2004.09)" xfId="1866" xr:uid="{00000000-0005-0000-0000-000047070000}"/>
    <cellStyle name="_적격(화산) _부산4공구투찰_보고자료(200406)" xfId="1867" xr:uid="{00000000-0005-0000-0000-000048070000}"/>
    <cellStyle name="_적격(화산) _부산4공구투찰_본사송부(20040608)" xfId="1868" xr:uid="{00000000-0005-0000-0000-000049070000}"/>
    <cellStyle name="_적격(화산) _부산4공구투찰_전체예정공정표(8월말까지)_1" xfId="1869" xr:uid="{00000000-0005-0000-0000-00004A070000}"/>
    <cellStyle name="_적격(화산) _부산4공구투찰_집계" xfId="1870" xr:uid="{00000000-0005-0000-0000-00004B070000}"/>
    <cellStyle name="_적격(화산) _부산8투찰" xfId="1871" xr:uid="{00000000-0005-0000-0000-00004C070000}"/>
    <cellStyle name="_적격(화산) _부산8투찰_(05-03-07)골재운반" xfId="1872" xr:uid="{00000000-0005-0000-0000-00004D070000}"/>
    <cellStyle name="_적격(화산) _부산8투찰_고양관광문화단지(직영부대공)" xfId="1873" xr:uid="{00000000-0005-0000-0000-00004E070000}"/>
    <cellStyle name="_적격(화산) _부산8투찰_덕산연계조절" xfId="1874" xr:uid="{00000000-0005-0000-0000-00004F070000}"/>
    <cellStyle name="_적격(화산) _부산8투찰_매출검토(2004.09)" xfId="1875" xr:uid="{00000000-0005-0000-0000-000050070000}"/>
    <cellStyle name="_적격(화산) _부산8투찰_보고자료(200406)" xfId="1876" xr:uid="{00000000-0005-0000-0000-000051070000}"/>
    <cellStyle name="_적격(화산) _부산8투찰_본사송부(20040608)" xfId="1877" xr:uid="{00000000-0005-0000-0000-000052070000}"/>
    <cellStyle name="_적격(화산) _부산8투찰_전체예정공정표(8월말까지)_1" xfId="1878" xr:uid="{00000000-0005-0000-0000-000053070000}"/>
    <cellStyle name="_적격(화산) _부산8투찰_집계" xfId="1879" xr:uid="{00000000-0005-0000-0000-000054070000}"/>
    <cellStyle name="_적격(화산) _부산-울산" xfId="1880" xr:uid="{00000000-0005-0000-0000-000055070000}"/>
    <cellStyle name="_적격(화산) _부산-울산_(05-03-07)골재운반" xfId="1881" xr:uid="{00000000-0005-0000-0000-000056070000}"/>
    <cellStyle name="_적격(화산) _부산-울산_고양관광문화단지(직영부대공)" xfId="1882" xr:uid="{00000000-0005-0000-0000-000057070000}"/>
    <cellStyle name="_적격(화산) _서천공주실행예산" xfId="1883" xr:uid="{00000000-0005-0000-0000-000058070000}"/>
    <cellStyle name="_적격(화산) _서천공주실행예산_122" xfId="1884" xr:uid="{00000000-0005-0000-0000-000059070000}"/>
    <cellStyle name="_적격(화산) _서천공주실행예산_경고철10-4" xfId="1885" xr:uid="{00000000-0005-0000-0000-00005A070000}"/>
    <cellStyle name="_적격(화산) _서천공주실행예산_경고철10-4_122" xfId="1886" xr:uid="{00000000-0005-0000-0000-00005B070000}"/>
    <cellStyle name="_적격(화산) _서천공주실행예산_경고철10-4_고속철도11-4" xfId="1887" xr:uid="{00000000-0005-0000-0000-00005C070000}"/>
    <cellStyle name="_적격(화산) _서천공주실행예산_경고철10-4_동읍우회도로적격(030909)" xfId="1888" xr:uid="{00000000-0005-0000-0000-00005D070000}"/>
    <cellStyle name="_적격(화산) _서천공주실행예산_고속철도11-4" xfId="1889" xr:uid="{00000000-0005-0000-0000-00005E070000}"/>
    <cellStyle name="_적격(화산) _서천공주실행예산_동읍우회도로적격(030909)" xfId="1890" xr:uid="{00000000-0005-0000-0000-00005F070000}"/>
    <cellStyle name="_적격(화산) _설계예산서" xfId="1891" xr:uid="{00000000-0005-0000-0000-000060070000}"/>
    <cellStyle name="_적격(화산) _설계예산서_(05-03-07)골재운반" xfId="1892" xr:uid="{00000000-0005-0000-0000-000061070000}"/>
    <cellStyle name="_적격(화산) _설계예산서_고양관광문화단지(직영부대공)" xfId="1893" xr:uid="{00000000-0005-0000-0000-000062070000}"/>
    <cellStyle name="_적격(화산) _수목" xfId="1894" xr:uid="{00000000-0005-0000-0000-000063070000}"/>
    <cellStyle name="_적격(화산) _수목_공통가설(변경품의200303)" xfId="1895" xr:uid="{00000000-0005-0000-0000-000064070000}"/>
    <cellStyle name="_적격(화산) _수목_공통가설기준안(건축)-2004323-200446" xfId="1896" xr:uid="{00000000-0005-0000-0000-000065070000}"/>
    <cellStyle name="_적격(화산) _수목_프로그램의뢰(최종)" xfId="1897" xr:uid="{00000000-0005-0000-0000-000066070000}"/>
    <cellStyle name="_적격(화산) _시공계획서" xfId="1898" xr:uid="{00000000-0005-0000-0000-000067070000}"/>
    <cellStyle name="_적격(화산) _시공계획서_(05-03-07)골재운반" xfId="1899" xr:uid="{00000000-0005-0000-0000-000068070000}"/>
    <cellStyle name="_적격(화산) _시공계획서_고양관광문화단지(직영부대공)" xfId="1900" xr:uid="{00000000-0005-0000-0000-000069070000}"/>
    <cellStyle name="_적격(화산) _신석용상투찰" xfId="1901" xr:uid="{00000000-0005-0000-0000-00006A070000}"/>
    <cellStyle name="_적격(화산) _신석용상투찰_고양관광문화단지(직영부대공)" xfId="1902" xr:uid="{00000000-0005-0000-0000-00006B070000}"/>
    <cellStyle name="_적격(화산) _실행작성0126" xfId="1903" xr:uid="{00000000-0005-0000-0000-00006C070000}"/>
    <cellStyle name="_적격(화산) _실행작성0126_(05-03-07)골재운반" xfId="1904" xr:uid="{00000000-0005-0000-0000-00006D070000}"/>
    <cellStyle name="_적격(화산) _실행작성0126_고양관광문화단지(직영부대공)" xfId="1905" xr:uid="{00000000-0005-0000-0000-00006E070000}"/>
    <cellStyle name="_적격(화산) _실행작성1214" xfId="1906" xr:uid="{00000000-0005-0000-0000-00006F070000}"/>
    <cellStyle name="_적격(화산) _실행작성1214_(05-03-07)골재운반" xfId="1907" xr:uid="{00000000-0005-0000-0000-000070070000}"/>
    <cellStyle name="_적격(화산) _실행작성1214_고양관광문화단지(직영부대공)" xfId="1908" xr:uid="{00000000-0005-0000-0000-000071070000}"/>
    <cellStyle name="_적격(화산) _앗싸부산낙찰" xfId="1909" xr:uid="{00000000-0005-0000-0000-000072070000}"/>
    <cellStyle name="_적격(화산) _앗싸부산낙찰_덕산연계조절" xfId="1910" xr:uid="{00000000-0005-0000-0000-000073070000}"/>
    <cellStyle name="_적격(화산) _앗싸부산낙찰_매출검토(2004.09)" xfId="1911" xr:uid="{00000000-0005-0000-0000-000074070000}"/>
    <cellStyle name="_적격(화산) _앗싸부산낙찰_보고자료(200406)" xfId="1912" xr:uid="{00000000-0005-0000-0000-000075070000}"/>
    <cellStyle name="_적격(화산) _앗싸부산낙찰_본사송부(20040608)" xfId="1913" xr:uid="{00000000-0005-0000-0000-000076070000}"/>
    <cellStyle name="_적격(화산) _앗싸부산낙찰_전체예정공정표(8월말까지)_1" xfId="1914" xr:uid="{00000000-0005-0000-0000-000077070000}"/>
    <cellStyle name="_적격(화산) _앗싸부산낙찰_집계" xfId="1915" xr:uid="{00000000-0005-0000-0000-000078070000}"/>
    <cellStyle name="_적격(화산) _옥포3공구1017" xfId="1916" xr:uid="{00000000-0005-0000-0000-000079070000}"/>
    <cellStyle name="_적격(화산) _옥포3공구1017_(05-03-07)골재운반" xfId="1917" xr:uid="{00000000-0005-0000-0000-00007A070000}"/>
    <cellStyle name="_적격(화산) _옥포3공구1017_고양관광문화단지(직영부대공)" xfId="1918" xr:uid="{00000000-0005-0000-0000-00007B070000}"/>
    <cellStyle name="_적격(화산) _옥포3공구1017_덕산연계조절" xfId="1919" xr:uid="{00000000-0005-0000-0000-00007C070000}"/>
    <cellStyle name="_적격(화산) _옥포3공구1017_매출검토(2004.09)" xfId="1920" xr:uid="{00000000-0005-0000-0000-00007D070000}"/>
    <cellStyle name="_적격(화산) _옥포3공구1017_보고자료(200406)" xfId="1921" xr:uid="{00000000-0005-0000-0000-00007E070000}"/>
    <cellStyle name="_적격(화산) _옥포3공구1017_본사송부(20040608)" xfId="1922" xr:uid="{00000000-0005-0000-0000-00007F070000}"/>
    <cellStyle name="_적격(화산) _옥포3공구1017_전체예정공정표(8월말까지)_1" xfId="1923" xr:uid="{00000000-0005-0000-0000-000080070000}"/>
    <cellStyle name="_적격(화산) _옥포3공구1017_집계" xfId="1924" xr:uid="{00000000-0005-0000-0000-000081070000}"/>
    <cellStyle name="_적격(화산) _전체예정공정표(8월말까지)_1" xfId="1925" xr:uid="{00000000-0005-0000-0000-000082070000}"/>
    <cellStyle name="_적격(화산) _진월 공내역서" xfId="1926" xr:uid="{00000000-0005-0000-0000-000083070000}"/>
    <cellStyle name="_적격(화산) _진월 공내역서_(05-03-07)골재운반" xfId="1927" xr:uid="{00000000-0005-0000-0000-000084070000}"/>
    <cellStyle name="_적격(화산) _진월 공내역서_122" xfId="1928" xr:uid="{00000000-0005-0000-0000-000085070000}"/>
    <cellStyle name="_적격(화산) _진월 공내역서_8공구(부산울산)실행" xfId="1929" xr:uid="{00000000-0005-0000-0000-000086070000}"/>
    <cellStyle name="_적격(화산) _진월 공내역서_8공구(부산울산)실행_(05-03-07)골재운반" xfId="1930" xr:uid="{00000000-0005-0000-0000-000087070000}"/>
    <cellStyle name="_적격(화산) _진월 공내역서_8공구(부산울산)실행_고양관광문화단지(직영부대공)" xfId="1931" xr:uid="{00000000-0005-0000-0000-000088070000}"/>
    <cellStyle name="_적격(화산) _진월 공내역서_8공구(부산울산)실행_덕산연계조절" xfId="1932" xr:uid="{00000000-0005-0000-0000-000089070000}"/>
    <cellStyle name="_적격(화산) _진월 공내역서_8공구(부산울산)실행_매출검토(2004.09)" xfId="1933" xr:uid="{00000000-0005-0000-0000-00008A070000}"/>
    <cellStyle name="_적격(화산) _진월 공내역서_8공구(부산울산)실행_보고자료(200406)" xfId="1934" xr:uid="{00000000-0005-0000-0000-00008B070000}"/>
    <cellStyle name="_적격(화산) _진월 공내역서_8공구(부산울산)실행_본사송부(20040608)" xfId="1935" xr:uid="{00000000-0005-0000-0000-00008C070000}"/>
    <cellStyle name="_적격(화산) _진월 공내역서_8공구(부산울산)실행_부산8투찰" xfId="1936" xr:uid="{00000000-0005-0000-0000-00008D070000}"/>
    <cellStyle name="_적격(화산) _진월 공내역서_8공구(부산울산)실행_부산8투찰_(05-03-07)골재운반" xfId="1937" xr:uid="{00000000-0005-0000-0000-00008E070000}"/>
    <cellStyle name="_적격(화산) _진월 공내역서_8공구(부산울산)실행_부산8투찰_고양관광문화단지(직영부대공)" xfId="1938" xr:uid="{00000000-0005-0000-0000-00008F070000}"/>
    <cellStyle name="_적격(화산) _진월 공내역서_8공구(부산울산)실행_부산8투찰_덕산연계조절" xfId="1939" xr:uid="{00000000-0005-0000-0000-000090070000}"/>
    <cellStyle name="_적격(화산) _진월 공내역서_8공구(부산울산)실행_부산8투찰_매출검토(2004.09)" xfId="1940" xr:uid="{00000000-0005-0000-0000-000091070000}"/>
    <cellStyle name="_적격(화산) _진월 공내역서_8공구(부산울산)실행_부산8투찰_보고자료(200406)" xfId="1941" xr:uid="{00000000-0005-0000-0000-000092070000}"/>
    <cellStyle name="_적격(화산) _진월 공내역서_8공구(부산울산)실행_부산8투찰_본사송부(20040608)" xfId="1942" xr:uid="{00000000-0005-0000-0000-000093070000}"/>
    <cellStyle name="_적격(화산) _진월 공내역서_8공구(부산울산)실행_부산8투찰_부산8투찰" xfId="1943" xr:uid="{00000000-0005-0000-0000-000094070000}"/>
    <cellStyle name="_적격(화산) _진월 공내역서_8공구(부산울산)실행_부산8투찰_부산8투찰_(05-03-07)골재운반" xfId="1944" xr:uid="{00000000-0005-0000-0000-000095070000}"/>
    <cellStyle name="_적격(화산) _진월 공내역서_8공구(부산울산)실행_부산8투찰_부산8투찰_고양관광문화단지(직영부대공)" xfId="1945" xr:uid="{00000000-0005-0000-0000-000096070000}"/>
    <cellStyle name="_적격(화산) _진월 공내역서_8공구(부산울산)실행_부산8투찰_부산8투찰_덕산연계조절" xfId="1946" xr:uid="{00000000-0005-0000-0000-000097070000}"/>
    <cellStyle name="_적격(화산) _진월 공내역서_8공구(부산울산)실행_부산8투찰_부산8투찰_매출검토(2004.09)" xfId="1947" xr:uid="{00000000-0005-0000-0000-000098070000}"/>
    <cellStyle name="_적격(화산) _진월 공내역서_8공구(부산울산)실행_부산8투찰_부산8투찰_보고자료(200406)" xfId="1948" xr:uid="{00000000-0005-0000-0000-000099070000}"/>
    <cellStyle name="_적격(화산) _진월 공내역서_8공구(부산울산)실행_부산8투찰_부산8투찰_본사송부(20040608)" xfId="1949" xr:uid="{00000000-0005-0000-0000-00009A070000}"/>
    <cellStyle name="_적격(화산) _진월 공내역서_8공구(부산울산)실행_부산8투찰_부산8투찰_전체예정공정표(8월말까지)_1" xfId="1950" xr:uid="{00000000-0005-0000-0000-00009B070000}"/>
    <cellStyle name="_적격(화산) _진월 공내역서_8공구(부산울산)실행_부산8투찰_부산8투찰_집계" xfId="1951" xr:uid="{00000000-0005-0000-0000-00009C070000}"/>
    <cellStyle name="_적격(화산) _진월 공내역서_8공구(부산울산)실행_부산8투찰_전체예정공정표(8월말까지)_1" xfId="1952" xr:uid="{00000000-0005-0000-0000-00009D070000}"/>
    <cellStyle name="_적격(화산) _진월 공내역서_8공구(부산울산)실행_부산8투찰_집계" xfId="1953" xr:uid="{00000000-0005-0000-0000-00009E070000}"/>
    <cellStyle name="_적격(화산) _진월 공내역서_8공구(부산울산)실행_전체예정공정표(8월말까지)_1" xfId="1954" xr:uid="{00000000-0005-0000-0000-00009F070000}"/>
    <cellStyle name="_적격(화산) _진월 공내역서_8공구(부산울산)실행_집계" xfId="1955" xr:uid="{00000000-0005-0000-0000-0000A0070000}"/>
    <cellStyle name="_적격(화산) _진월 공내역서_con산출근거" xfId="1956" xr:uid="{00000000-0005-0000-0000-0000A1070000}"/>
    <cellStyle name="_적격(화산) _진월 공내역서_con산출근거_122" xfId="1957" xr:uid="{00000000-0005-0000-0000-0000A2070000}"/>
    <cellStyle name="_적격(화산) _진월 공내역서_con산출근거_경고철10-4" xfId="1958" xr:uid="{00000000-0005-0000-0000-0000A3070000}"/>
    <cellStyle name="_적격(화산) _진월 공내역서_con산출근거_경고철10-4_122" xfId="1959" xr:uid="{00000000-0005-0000-0000-0000A4070000}"/>
    <cellStyle name="_적격(화산) _진월 공내역서_con산출근거_경고철10-4_고속철도11-4" xfId="1960" xr:uid="{00000000-0005-0000-0000-0000A5070000}"/>
    <cellStyle name="_적격(화산) _진월 공내역서_con산출근거_경고철10-4_동읍우회도로적격(030909)" xfId="1961" xr:uid="{00000000-0005-0000-0000-0000A6070000}"/>
    <cellStyle name="_적격(화산) _진월 공내역서_con산출근거_고속철도11-4" xfId="1962" xr:uid="{00000000-0005-0000-0000-0000A7070000}"/>
    <cellStyle name="_적격(화산) _진월 공내역서_con산출근거_동읍우회도로적격(030909)" xfId="1963" xr:uid="{00000000-0005-0000-0000-0000A8070000}"/>
    <cellStyle name="_적격(화산) _진월 공내역서_경고철10-4" xfId="1964" xr:uid="{00000000-0005-0000-0000-0000A9070000}"/>
    <cellStyle name="_적격(화산) _진월 공내역서_경고철10-4_122" xfId="1965" xr:uid="{00000000-0005-0000-0000-0000AA070000}"/>
    <cellStyle name="_적격(화산) _진월 공내역서_경고철10-4_경고철10-4" xfId="1966" xr:uid="{00000000-0005-0000-0000-0000AB070000}"/>
    <cellStyle name="_적격(화산) _진월 공내역서_경고철10-4_경고철10-4_122" xfId="1967" xr:uid="{00000000-0005-0000-0000-0000AC070000}"/>
    <cellStyle name="_적격(화산) _진월 공내역서_경고철10-4_경고철10-4_고속철도11-4" xfId="1968" xr:uid="{00000000-0005-0000-0000-0000AD070000}"/>
    <cellStyle name="_적격(화산) _진월 공내역서_경고철10-4_경고철10-4_동읍우회도로적격(030909)" xfId="1969" xr:uid="{00000000-0005-0000-0000-0000AE070000}"/>
    <cellStyle name="_적격(화산) _진월 공내역서_경고철10-4_고속철도11-4" xfId="1970" xr:uid="{00000000-0005-0000-0000-0000AF070000}"/>
    <cellStyle name="_적격(화산) _진월 공내역서_경고철10-4_동읍우회도로적격(030909)" xfId="1971" xr:uid="{00000000-0005-0000-0000-0000B0070000}"/>
    <cellStyle name="_적격(화산) _진월 공내역서_고속철도11-4" xfId="1972" xr:uid="{00000000-0005-0000-0000-0000B1070000}"/>
    <cellStyle name="_적격(화산) _진월 공내역서_고양관광문화단지(직영부대공)" xfId="1973" xr:uid="{00000000-0005-0000-0000-0000B2070000}"/>
    <cellStyle name="_적격(화산) _진월 공내역서_기준단가021018" xfId="1974" xr:uid="{00000000-0005-0000-0000-0000B3070000}"/>
    <cellStyle name="_적격(화산) _진월 공내역서_기준단가021018_보성임성철도" xfId="1975" xr:uid="{00000000-0005-0000-0000-0000B4070000}"/>
    <cellStyle name="_적격(화산) _진월 공내역서_낙찰이야" xfId="1976" xr:uid="{00000000-0005-0000-0000-0000B5070000}"/>
    <cellStyle name="_적격(화산) _진월 공내역서_낙찰이야_(05-03-07)골재운반" xfId="1977" xr:uid="{00000000-0005-0000-0000-0000B6070000}"/>
    <cellStyle name="_적격(화산) _진월 공내역서_낙찰이야_고양관광문화단지(직영부대공)" xfId="1978" xr:uid="{00000000-0005-0000-0000-0000B7070000}"/>
    <cellStyle name="_적격(화산) _진월 공내역서_낙찰이야_덕산연계조절" xfId="1979" xr:uid="{00000000-0005-0000-0000-0000B8070000}"/>
    <cellStyle name="_적격(화산) _진월 공내역서_낙찰이야_매출검토(2004.09)" xfId="1980" xr:uid="{00000000-0005-0000-0000-0000B9070000}"/>
    <cellStyle name="_적격(화산) _진월 공내역서_낙찰이야_보고자료(200406)" xfId="1981" xr:uid="{00000000-0005-0000-0000-0000BA070000}"/>
    <cellStyle name="_적격(화산) _진월 공내역서_낙찰이야_본사송부(20040608)" xfId="1982" xr:uid="{00000000-0005-0000-0000-0000BB070000}"/>
    <cellStyle name="_적격(화산) _진월 공내역서_낙찰이야_전체예정공정표(8월말까지)_1" xfId="1983" xr:uid="{00000000-0005-0000-0000-0000BC070000}"/>
    <cellStyle name="_적격(화산) _진월 공내역서_낙찰이야_집계" xfId="1984" xr:uid="{00000000-0005-0000-0000-0000BD070000}"/>
    <cellStyle name="_적격(화산) _진월 공내역서_덕산연계조절" xfId="1985" xr:uid="{00000000-0005-0000-0000-0000BE070000}"/>
    <cellStyle name="_적격(화산) _진월 공내역서_도로공사부문별단가" xfId="1986" xr:uid="{00000000-0005-0000-0000-0000BF070000}"/>
    <cellStyle name="_적격(화산) _진월 공내역서_도로공사부문별단가_기준단가021018" xfId="1987" xr:uid="{00000000-0005-0000-0000-0000C0070000}"/>
    <cellStyle name="_적격(화산) _진월 공내역서_도로공사부문별단가_기준단가021018_보성임성철도" xfId="1988" xr:uid="{00000000-0005-0000-0000-0000C1070000}"/>
    <cellStyle name="_적격(화산) _진월 공내역서_동읍우회도로적격(030909)" xfId="1989" xr:uid="{00000000-0005-0000-0000-0000C2070000}"/>
    <cellStyle name="_적격(화산) _진월 공내역서_매출검토(2004.09)" xfId="1990" xr:uid="{00000000-0005-0000-0000-0000C3070000}"/>
    <cellStyle name="_적격(화산) _진월 공내역서_보고자료(200406)" xfId="1991" xr:uid="{00000000-0005-0000-0000-0000C4070000}"/>
    <cellStyle name="_적격(화산) _진월 공내역서_본사송부(20040608)" xfId="1992" xr:uid="{00000000-0005-0000-0000-0000C5070000}"/>
    <cellStyle name="_적격(화산) _진월 공내역서_부산4공구투찰" xfId="1993" xr:uid="{00000000-0005-0000-0000-0000C6070000}"/>
    <cellStyle name="_적격(화산) _진월 공내역서_부산4공구투찰_(05-03-07)골재운반" xfId="1994" xr:uid="{00000000-0005-0000-0000-0000C7070000}"/>
    <cellStyle name="_적격(화산) _진월 공내역서_부산4공구투찰_고양관광문화단지(직영부대공)" xfId="1995" xr:uid="{00000000-0005-0000-0000-0000C8070000}"/>
    <cellStyle name="_적격(화산) _진월 공내역서_부산4공구투찰_덕산연계조절" xfId="1996" xr:uid="{00000000-0005-0000-0000-0000C9070000}"/>
    <cellStyle name="_적격(화산) _진월 공내역서_부산4공구투찰_매출검토(2004.09)" xfId="1997" xr:uid="{00000000-0005-0000-0000-0000CA070000}"/>
    <cellStyle name="_적격(화산) _진월 공내역서_부산4공구투찰_보고자료(200406)" xfId="1998" xr:uid="{00000000-0005-0000-0000-0000CB070000}"/>
    <cellStyle name="_적격(화산) _진월 공내역서_부산4공구투찰_본사송부(20040608)" xfId="1999" xr:uid="{00000000-0005-0000-0000-0000CC070000}"/>
    <cellStyle name="_적격(화산) _진월 공내역서_부산4공구투찰_전체예정공정표(8월말까지)_1" xfId="2000" xr:uid="{00000000-0005-0000-0000-0000CD070000}"/>
    <cellStyle name="_적격(화산) _진월 공내역서_부산4공구투찰_집계" xfId="2001" xr:uid="{00000000-0005-0000-0000-0000CE070000}"/>
    <cellStyle name="_적격(화산) _진월 공내역서_부산8투찰" xfId="2002" xr:uid="{00000000-0005-0000-0000-0000CF070000}"/>
    <cellStyle name="_적격(화산) _진월 공내역서_부산8투찰_(05-03-07)골재운반" xfId="2003" xr:uid="{00000000-0005-0000-0000-0000D0070000}"/>
    <cellStyle name="_적격(화산) _진월 공내역서_부산8투찰_고양관광문화단지(직영부대공)" xfId="2004" xr:uid="{00000000-0005-0000-0000-0000D1070000}"/>
    <cellStyle name="_적격(화산) _진월 공내역서_부산8투찰_덕산연계조절" xfId="2005" xr:uid="{00000000-0005-0000-0000-0000D2070000}"/>
    <cellStyle name="_적격(화산) _진월 공내역서_부산8투찰_매출검토(2004.09)" xfId="2006" xr:uid="{00000000-0005-0000-0000-0000D3070000}"/>
    <cellStyle name="_적격(화산) _진월 공내역서_부산8투찰_보고자료(200406)" xfId="2007" xr:uid="{00000000-0005-0000-0000-0000D4070000}"/>
    <cellStyle name="_적격(화산) _진월 공내역서_부산8투찰_본사송부(20040608)" xfId="2008" xr:uid="{00000000-0005-0000-0000-0000D5070000}"/>
    <cellStyle name="_적격(화산) _진월 공내역서_부산8투찰_전체예정공정표(8월말까지)_1" xfId="2009" xr:uid="{00000000-0005-0000-0000-0000D6070000}"/>
    <cellStyle name="_적격(화산) _진월 공내역서_부산8투찰_집계" xfId="2010" xr:uid="{00000000-0005-0000-0000-0000D7070000}"/>
    <cellStyle name="_적격(화산) _진월 공내역서_부산-울산" xfId="2011" xr:uid="{00000000-0005-0000-0000-0000D8070000}"/>
    <cellStyle name="_적격(화산) _진월 공내역서_부산-울산_(05-03-07)골재운반" xfId="2012" xr:uid="{00000000-0005-0000-0000-0000D9070000}"/>
    <cellStyle name="_적격(화산) _진월 공내역서_부산-울산_고양관광문화단지(직영부대공)" xfId="2013" xr:uid="{00000000-0005-0000-0000-0000DA070000}"/>
    <cellStyle name="_적격(화산) _진월 공내역서_서천공주실행예산" xfId="2014" xr:uid="{00000000-0005-0000-0000-0000DB070000}"/>
    <cellStyle name="_적격(화산) _진월 공내역서_서천공주실행예산_122" xfId="2015" xr:uid="{00000000-0005-0000-0000-0000DC070000}"/>
    <cellStyle name="_적격(화산) _진월 공내역서_서천공주실행예산_경고철10-4" xfId="2016" xr:uid="{00000000-0005-0000-0000-0000DD070000}"/>
    <cellStyle name="_적격(화산) _진월 공내역서_서천공주실행예산_경고철10-4_122" xfId="2017" xr:uid="{00000000-0005-0000-0000-0000DE070000}"/>
    <cellStyle name="_적격(화산) _진월 공내역서_서천공주실행예산_경고철10-4_고속철도11-4" xfId="2018" xr:uid="{00000000-0005-0000-0000-0000DF070000}"/>
    <cellStyle name="_적격(화산) _진월 공내역서_서천공주실행예산_경고철10-4_동읍우회도로적격(030909)" xfId="2019" xr:uid="{00000000-0005-0000-0000-0000E0070000}"/>
    <cellStyle name="_적격(화산) _진월 공내역서_서천공주실행예산_고속철도11-4" xfId="2020" xr:uid="{00000000-0005-0000-0000-0000E1070000}"/>
    <cellStyle name="_적격(화산) _진월 공내역서_서천공주실행예산_동읍우회도로적격(030909)" xfId="2021" xr:uid="{00000000-0005-0000-0000-0000E2070000}"/>
    <cellStyle name="_적격(화산) _진월 공내역서_설계예산서" xfId="2022" xr:uid="{00000000-0005-0000-0000-0000E3070000}"/>
    <cellStyle name="_적격(화산) _진월 공내역서_설계예산서_(05-03-07)골재운반" xfId="2023" xr:uid="{00000000-0005-0000-0000-0000E4070000}"/>
    <cellStyle name="_적격(화산) _진월 공내역서_설계예산서_고양관광문화단지(직영부대공)" xfId="2024" xr:uid="{00000000-0005-0000-0000-0000E5070000}"/>
    <cellStyle name="_적격(화산) _진월 공내역서_시공계획서" xfId="2025" xr:uid="{00000000-0005-0000-0000-0000E6070000}"/>
    <cellStyle name="_적격(화산) _진월 공내역서_시공계획서_(05-03-07)골재운반" xfId="2026" xr:uid="{00000000-0005-0000-0000-0000E7070000}"/>
    <cellStyle name="_적격(화산) _진월 공내역서_시공계획서_고양관광문화단지(직영부대공)" xfId="2027" xr:uid="{00000000-0005-0000-0000-0000E8070000}"/>
    <cellStyle name="_적격(화산) _진월 공내역서_신석용상투찰" xfId="2028" xr:uid="{00000000-0005-0000-0000-0000E9070000}"/>
    <cellStyle name="_적격(화산) _진월 공내역서_신석용상투찰_고양관광문화단지(직영부대공)" xfId="2029" xr:uid="{00000000-0005-0000-0000-0000EA070000}"/>
    <cellStyle name="_적격(화산) _진월 공내역서_실행작성0126" xfId="2030" xr:uid="{00000000-0005-0000-0000-0000EB070000}"/>
    <cellStyle name="_적격(화산) _진월 공내역서_실행작성0126_(05-03-07)골재운반" xfId="2031" xr:uid="{00000000-0005-0000-0000-0000EC070000}"/>
    <cellStyle name="_적격(화산) _진월 공내역서_실행작성0126_고양관광문화단지(직영부대공)" xfId="2032" xr:uid="{00000000-0005-0000-0000-0000ED070000}"/>
    <cellStyle name="_적격(화산) _진월 공내역서_실행작성1214" xfId="2033" xr:uid="{00000000-0005-0000-0000-0000EE070000}"/>
    <cellStyle name="_적격(화산) _진월 공내역서_실행작성1214_(05-03-07)골재운반" xfId="2034" xr:uid="{00000000-0005-0000-0000-0000EF070000}"/>
    <cellStyle name="_적격(화산) _진월 공내역서_실행작성1214_고양관광문화단지(직영부대공)" xfId="2035" xr:uid="{00000000-0005-0000-0000-0000F0070000}"/>
    <cellStyle name="_적격(화산) _진월 공내역서_앗싸부산낙찰" xfId="2036" xr:uid="{00000000-0005-0000-0000-0000F1070000}"/>
    <cellStyle name="_적격(화산) _진월 공내역서_앗싸부산낙찰_덕산연계조절" xfId="2037" xr:uid="{00000000-0005-0000-0000-0000F2070000}"/>
    <cellStyle name="_적격(화산) _진월 공내역서_앗싸부산낙찰_매출검토(2004.09)" xfId="2038" xr:uid="{00000000-0005-0000-0000-0000F3070000}"/>
    <cellStyle name="_적격(화산) _진월 공내역서_앗싸부산낙찰_보고자료(200406)" xfId="2039" xr:uid="{00000000-0005-0000-0000-0000F4070000}"/>
    <cellStyle name="_적격(화산) _진월 공내역서_앗싸부산낙찰_본사송부(20040608)" xfId="2040" xr:uid="{00000000-0005-0000-0000-0000F5070000}"/>
    <cellStyle name="_적격(화산) _진월 공내역서_앗싸부산낙찰_전체예정공정표(8월말까지)_1" xfId="2041" xr:uid="{00000000-0005-0000-0000-0000F6070000}"/>
    <cellStyle name="_적격(화산) _진월 공내역서_앗싸부산낙찰_집계" xfId="2042" xr:uid="{00000000-0005-0000-0000-0000F7070000}"/>
    <cellStyle name="_적격(화산) _진월 공내역서_옥포3공구1017" xfId="2043" xr:uid="{00000000-0005-0000-0000-0000F8070000}"/>
    <cellStyle name="_적격(화산) _진월 공내역서_옥포3공구1017_(05-03-07)골재운반" xfId="2044" xr:uid="{00000000-0005-0000-0000-0000F9070000}"/>
    <cellStyle name="_적격(화산) _진월 공내역서_옥포3공구1017_고양관광문화단지(직영부대공)" xfId="2045" xr:uid="{00000000-0005-0000-0000-0000FA070000}"/>
    <cellStyle name="_적격(화산) _진월 공내역서_옥포3공구1017_덕산연계조절" xfId="2046" xr:uid="{00000000-0005-0000-0000-0000FB070000}"/>
    <cellStyle name="_적격(화산) _진월 공내역서_옥포3공구1017_매출검토(2004.09)" xfId="2047" xr:uid="{00000000-0005-0000-0000-0000FC070000}"/>
    <cellStyle name="_적격(화산) _진월 공내역서_옥포3공구1017_보고자료(200406)" xfId="2048" xr:uid="{00000000-0005-0000-0000-0000FD070000}"/>
    <cellStyle name="_적격(화산) _진월 공내역서_옥포3공구1017_본사송부(20040608)" xfId="2049" xr:uid="{00000000-0005-0000-0000-0000FE070000}"/>
    <cellStyle name="_적격(화산) _진월 공내역서_옥포3공구1017_전체예정공정표(8월말까지)_1" xfId="2050" xr:uid="{00000000-0005-0000-0000-0000FF070000}"/>
    <cellStyle name="_적격(화산) _진월 공내역서_옥포3공구1017_집계" xfId="2051" xr:uid="{00000000-0005-0000-0000-000000080000}"/>
    <cellStyle name="_적격(화산) _진월 공내역서_전체예정공정표(8월말까지)_1" xfId="2052" xr:uid="{00000000-0005-0000-0000-000001080000}"/>
    <cellStyle name="_적격(화산) _진월 공내역서_진짜시공계획서" xfId="2053" xr:uid="{00000000-0005-0000-0000-000002080000}"/>
    <cellStyle name="_적격(화산) _진월 공내역서_진짜시공계획서_(05-03-07)골재운반" xfId="2054" xr:uid="{00000000-0005-0000-0000-000003080000}"/>
    <cellStyle name="_적격(화산) _진월 공내역서_진짜시공계획서_고양관광문화단지(직영부대공)" xfId="2055" xr:uid="{00000000-0005-0000-0000-000004080000}"/>
    <cellStyle name="_적격(화산) _진월 공내역서_집계" xfId="2056" xr:uid="{00000000-0005-0000-0000-000005080000}"/>
    <cellStyle name="_적격(화산) _진월 공내역서_콘크리트생산단가최종(도급)" xfId="2057" xr:uid="{00000000-0005-0000-0000-000006080000}"/>
    <cellStyle name="_적격(화산) _진월 공내역서_콘크리트생산수정본" xfId="2058" xr:uid="{00000000-0005-0000-0000-000007080000}"/>
    <cellStyle name="_적격(화산) _진월 공내역서_하도" xfId="2059" xr:uid="{00000000-0005-0000-0000-000008080000}"/>
    <cellStyle name="_적격(화산) _진월 공내역서_하도_(05-03-07)골재운반" xfId="2060" xr:uid="{00000000-0005-0000-0000-000009080000}"/>
    <cellStyle name="_적격(화산) _진월 공내역서_하도_고양관광문화단지(직영부대공)" xfId="2061" xr:uid="{00000000-0005-0000-0000-00000A080000}"/>
    <cellStyle name="_적격(화산) _진월 공내역서_하도_덕산연계조절" xfId="2062" xr:uid="{00000000-0005-0000-0000-00000B080000}"/>
    <cellStyle name="_적격(화산) _진월 공내역서_하도_매출검토(2004.09)" xfId="2063" xr:uid="{00000000-0005-0000-0000-00000C080000}"/>
    <cellStyle name="_적격(화산) _진월 공내역서_하도_보고자료(200406)" xfId="2064" xr:uid="{00000000-0005-0000-0000-00000D080000}"/>
    <cellStyle name="_적격(화산) _진월 공내역서_하도_본사송부(20040608)" xfId="2065" xr:uid="{00000000-0005-0000-0000-00000E080000}"/>
    <cellStyle name="_적격(화산) _진월 공내역서_하도_전체예정공정표(8월말까지)_1" xfId="2066" xr:uid="{00000000-0005-0000-0000-00000F080000}"/>
    <cellStyle name="_적격(화산) _진월 공내역서_하도_집계" xfId="2067" xr:uid="{00000000-0005-0000-0000-000010080000}"/>
    <cellStyle name="_적격(화산) _진월 공내역서_현황보고('04.06)" xfId="2068" xr:uid="{00000000-0005-0000-0000-000011080000}"/>
    <cellStyle name="_적격(화산) _진짜시공계획서" xfId="2069" xr:uid="{00000000-0005-0000-0000-000012080000}"/>
    <cellStyle name="_적격(화산) _진짜시공계획서_(05-03-07)골재운반" xfId="2070" xr:uid="{00000000-0005-0000-0000-000013080000}"/>
    <cellStyle name="_적격(화산) _진짜시공계획서_고양관광문화단지(직영부대공)" xfId="2071" xr:uid="{00000000-0005-0000-0000-000014080000}"/>
    <cellStyle name="_적격(화산) _집계" xfId="2072" xr:uid="{00000000-0005-0000-0000-000015080000}"/>
    <cellStyle name="_적격(화산) _콘크리트생산단가최종(도급)" xfId="2073" xr:uid="{00000000-0005-0000-0000-000016080000}"/>
    <cellStyle name="_적격(화산) _콘크리트생산수정본" xfId="2074" xr:uid="{00000000-0005-0000-0000-000017080000}"/>
    <cellStyle name="_적격(화산) _프로그램의뢰(최종)" xfId="2075" xr:uid="{00000000-0005-0000-0000-000018080000}"/>
    <cellStyle name="_적격(화산) _하도" xfId="2076" xr:uid="{00000000-0005-0000-0000-000019080000}"/>
    <cellStyle name="_적격(화산) _하도_(05-03-07)골재운반" xfId="2077" xr:uid="{00000000-0005-0000-0000-00001A080000}"/>
    <cellStyle name="_적격(화산) _하도_고양관광문화단지(직영부대공)" xfId="2078" xr:uid="{00000000-0005-0000-0000-00001B080000}"/>
    <cellStyle name="_적격(화산) _하도_덕산연계조절" xfId="2079" xr:uid="{00000000-0005-0000-0000-00001C080000}"/>
    <cellStyle name="_적격(화산) _하도_매출검토(2004.09)" xfId="2080" xr:uid="{00000000-0005-0000-0000-00001D080000}"/>
    <cellStyle name="_적격(화산) _하도_보고자료(200406)" xfId="2081" xr:uid="{00000000-0005-0000-0000-00001E080000}"/>
    <cellStyle name="_적격(화산) _하도_본사송부(20040608)" xfId="2082" xr:uid="{00000000-0005-0000-0000-00001F080000}"/>
    <cellStyle name="_적격(화산) _하도_전체예정공정표(8월말까지)_1" xfId="2083" xr:uid="{00000000-0005-0000-0000-000020080000}"/>
    <cellStyle name="_적격(화산) _하도_집계" xfId="2084" xr:uid="{00000000-0005-0000-0000-000021080000}"/>
    <cellStyle name="_적격(화산) _현황보고('04.06)" xfId="2085" xr:uid="{00000000-0005-0000-0000-000022080000}"/>
    <cellStyle name="_전기내역서(북부2)" xfId="2086" xr:uid="{00000000-0005-0000-0000-000023080000}"/>
    <cellStyle name="_전기내역서1" xfId="2087" xr:uid="{00000000-0005-0000-0000-000024080000}"/>
    <cellStyle name="_전체공정표(실시계획변경)" xfId="2088" xr:uid="{00000000-0005-0000-0000-000025080000}"/>
    <cellStyle name="_조직도" xfId="2089" xr:uid="{00000000-0005-0000-0000-000026080000}"/>
    <cellStyle name="_중앙고속도로8공구" xfId="2090" xr:uid="{00000000-0005-0000-0000-000027080000}"/>
    <cellStyle name="_지정과제1분기실적(확정990408)" xfId="2091" xr:uid="{00000000-0005-0000-0000-000028080000}"/>
    <cellStyle name="_지정과제1분기실적(확정990408)_1" xfId="2092" xr:uid="{00000000-0005-0000-0000-000029080000}"/>
    <cellStyle name="_지정과제2차심의list" xfId="2093" xr:uid="{00000000-0005-0000-0000-00002A080000}"/>
    <cellStyle name="_지정과제2차심의list_1" xfId="2094" xr:uid="{00000000-0005-0000-0000-00002B080000}"/>
    <cellStyle name="_지정과제2차심의list_2" xfId="2095" xr:uid="{00000000-0005-0000-0000-00002C080000}"/>
    <cellStyle name="_지정과제2차심의결과" xfId="2096" xr:uid="{00000000-0005-0000-0000-00002D080000}"/>
    <cellStyle name="_지정과제2차심의결과(금액조정후최종)" xfId="2097" xr:uid="{00000000-0005-0000-0000-00002E080000}"/>
    <cellStyle name="_지정과제2차심의결과(금액조정후최종)_1" xfId="2098" xr:uid="{00000000-0005-0000-0000-00002F080000}"/>
    <cellStyle name="_지정과제2차심의결과(금액조정후최종)_1_경영개선실적보고(전주공장)" xfId="2099" xr:uid="{00000000-0005-0000-0000-000030080000}"/>
    <cellStyle name="_지정과제2차심의결과(금액조정후최종)_1_별첨1_2" xfId="2100" xr:uid="{00000000-0005-0000-0000-000031080000}"/>
    <cellStyle name="_지정과제2차심의결과(금액조정후최종)_1_제안과제집계표(공장전체)" xfId="2101" xr:uid="{00000000-0005-0000-0000-000032080000}"/>
    <cellStyle name="_지정과제2차심의결과(금액조정후최종)_경영개선실적보고(전주공장)" xfId="2102" xr:uid="{00000000-0005-0000-0000-000033080000}"/>
    <cellStyle name="_지정과제2차심의결과(금액조정후최종)_별첨1_2" xfId="2103" xr:uid="{00000000-0005-0000-0000-000034080000}"/>
    <cellStyle name="_지정과제2차심의결과(금액조정후최종)_제안과제집계표(공장전체)" xfId="2104" xr:uid="{00000000-0005-0000-0000-000035080000}"/>
    <cellStyle name="_지정과제2차심의결과_1" xfId="2105" xr:uid="{00000000-0005-0000-0000-000036080000}"/>
    <cellStyle name="_진월 공내역서" xfId="2106" xr:uid="{00000000-0005-0000-0000-000037080000}"/>
    <cellStyle name="_진월 공내역서_(05-03-07)골재운반" xfId="2107" xr:uid="{00000000-0005-0000-0000-000038080000}"/>
    <cellStyle name="_진월 공내역서_122" xfId="2108" xr:uid="{00000000-0005-0000-0000-000039080000}"/>
    <cellStyle name="_진월 공내역서_8공구(부산울산)실행" xfId="2109" xr:uid="{00000000-0005-0000-0000-00003A080000}"/>
    <cellStyle name="_진월 공내역서_8공구(부산울산)실행_(05-03-07)골재운반" xfId="2110" xr:uid="{00000000-0005-0000-0000-00003B080000}"/>
    <cellStyle name="_진월 공내역서_8공구(부산울산)실행_고양관광문화단지(직영부대공)" xfId="2111" xr:uid="{00000000-0005-0000-0000-00003C080000}"/>
    <cellStyle name="_진월 공내역서_8공구(부산울산)실행_덕산연계조절" xfId="2112" xr:uid="{00000000-0005-0000-0000-00003D080000}"/>
    <cellStyle name="_진월 공내역서_8공구(부산울산)실행_매출검토(2004.09)" xfId="2113" xr:uid="{00000000-0005-0000-0000-00003E080000}"/>
    <cellStyle name="_진월 공내역서_8공구(부산울산)실행_보고자료(200406)" xfId="2114" xr:uid="{00000000-0005-0000-0000-00003F080000}"/>
    <cellStyle name="_진월 공내역서_8공구(부산울산)실행_본사송부(20040608)" xfId="2115" xr:uid="{00000000-0005-0000-0000-000040080000}"/>
    <cellStyle name="_진월 공내역서_8공구(부산울산)실행_부산8투찰" xfId="2116" xr:uid="{00000000-0005-0000-0000-000041080000}"/>
    <cellStyle name="_진월 공내역서_8공구(부산울산)실행_부산8투찰_(05-03-07)골재운반" xfId="2117" xr:uid="{00000000-0005-0000-0000-000042080000}"/>
    <cellStyle name="_진월 공내역서_8공구(부산울산)실행_부산8투찰_고양관광문화단지(직영부대공)" xfId="2118" xr:uid="{00000000-0005-0000-0000-000043080000}"/>
    <cellStyle name="_진월 공내역서_8공구(부산울산)실행_부산8투찰_덕산연계조절" xfId="2119" xr:uid="{00000000-0005-0000-0000-000044080000}"/>
    <cellStyle name="_진월 공내역서_8공구(부산울산)실행_부산8투찰_매출검토(2004.09)" xfId="2120" xr:uid="{00000000-0005-0000-0000-000045080000}"/>
    <cellStyle name="_진월 공내역서_8공구(부산울산)실행_부산8투찰_보고자료(200406)" xfId="2121" xr:uid="{00000000-0005-0000-0000-000046080000}"/>
    <cellStyle name="_진월 공내역서_8공구(부산울산)실행_부산8투찰_본사송부(20040608)" xfId="2122" xr:uid="{00000000-0005-0000-0000-000047080000}"/>
    <cellStyle name="_진월 공내역서_8공구(부산울산)실행_부산8투찰_부산8투찰" xfId="2123" xr:uid="{00000000-0005-0000-0000-000048080000}"/>
    <cellStyle name="_진월 공내역서_8공구(부산울산)실행_부산8투찰_부산8투찰_(05-03-07)골재운반" xfId="2124" xr:uid="{00000000-0005-0000-0000-000049080000}"/>
    <cellStyle name="_진월 공내역서_8공구(부산울산)실행_부산8투찰_부산8투찰_고양관광문화단지(직영부대공)" xfId="2125" xr:uid="{00000000-0005-0000-0000-00004A080000}"/>
    <cellStyle name="_진월 공내역서_8공구(부산울산)실행_부산8투찰_부산8투찰_덕산연계조절" xfId="2126" xr:uid="{00000000-0005-0000-0000-00004B080000}"/>
    <cellStyle name="_진월 공내역서_8공구(부산울산)실행_부산8투찰_부산8투찰_매출검토(2004.09)" xfId="2127" xr:uid="{00000000-0005-0000-0000-00004C080000}"/>
    <cellStyle name="_진월 공내역서_8공구(부산울산)실행_부산8투찰_부산8투찰_보고자료(200406)" xfId="2128" xr:uid="{00000000-0005-0000-0000-00004D080000}"/>
    <cellStyle name="_진월 공내역서_8공구(부산울산)실행_부산8투찰_부산8투찰_본사송부(20040608)" xfId="2129" xr:uid="{00000000-0005-0000-0000-00004E080000}"/>
    <cellStyle name="_진월 공내역서_8공구(부산울산)실행_부산8투찰_부산8투찰_전체예정공정표(8월말까지)_1" xfId="2130" xr:uid="{00000000-0005-0000-0000-00004F080000}"/>
    <cellStyle name="_진월 공내역서_8공구(부산울산)실행_부산8투찰_부산8투찰_집계" xfId="2131" xr:uid="{00000000-0005-0000-0000-000050080000}"/>
    <cellStyle name="_진월 공내역서_8공구(부산울산)실행_부산8투찰_전체예정공정표(8월말까지)_1" xfId="2132" xr:uid="{00000000-0005-0000-0000-000051080000}"/>
    <cellStyle name="_진월 공내역서_8공구(부산울산)실행_부산8투찰_집계" xfId="2133" xr:uid="{00000000-0005-0000-0000-000052080000}"/>
    <cellStyle name="_진월 공내역서_8공구(부산울산)실행_전체예정공정표(8월말까지)_1" xfId="2134" xr:uid="{00000000-0005-0000-0000-000053080000}"/>
    <cellStyle name="_진월 공내역서_8공구(부산울산)실행_집계" xfId="2135" xr:uid="{00000000-0005-0000-0000-000054080000}"/>
    <cellStyle name="_진월 공내역서_con산출근거" xfId="2136" xr:uid="{00000000-0005-0000-0000-000055080000}"/>
    <cellStyle name="_진월 공내역서_con산출근거_122" xfId="2137" xr:uid="{00000000-0005-0000-0000-000056080000}"/>
    <cellStyle name="_진월 공내역서_con산출근거_경고철10-4" xfId="2138" xr:uid="{00000000-0005-0000-0000-000057080000}"/>
    <cellStyle name="_진월 공내역서_con산출근거_경고철10-4_122" xfId="2139" xr:uid="{00000000-0005-0000-0000-000058080000}"/>
    <cellStyle name="_진월 공내역서_con산출근거_경고철10-4_고속철도11-4" xfId="2140" xr:uid="{00000000-0005-0000-0000-000059080000}"/>
    <cellStyle name="_진월 공내역서_con산출근거_경고철10-4_동읍우회도로적격(030909)" xfId="2141" xr:uid="{00000000-0005-0000-0000-00005A080000}"/>
    <cellStyle name="_진월 공내역서_con산출근거_고속철도11-4" xfId="2142" xr:uid="{00000000-0005-0000-0000-00005B080000}"/>
    <cellStyle name="_진월 공내역서_con산출근거_동읍우회도로적격(030909)" xfId="2143" xr:uid="{00000000-0005-0000-0000-00005C080000}"/>
    <cellStyle name="_진월 공내역서_경고철10-4" xfId="2144" xr:uid="{00000000-0005-0000-0000-00005D080000}"/>
    <cellStyle name="_진월 공내역서_경고철10-4_122" xfId="2145" xr:uid="{00000000-0005-0000-0000-00005E080000}"/>
    <cellStyle name="_진월 공내역서_경고철10-4_경고철10-4" xfId="2146" xr:uid="{00000000-0005-0000-0000-00005F080000}"/>
    <cellStyle name="_진월 공내역서_경고철10-4_경고철10-4_122" xfId="2147" xr:uid="{00000000-0005-0000-0000-000060080000}"/>
    <cellStyle name="_진월 공내역서_경고철10-4_경고철10-4_고속철도11-4" xfId="2148" xr:uid="{00000000-0005-0000-0000-000061080000}"/>
    <cellStyle name="_진월 공내역서_경고철10-4_경고철10-4_동읍우회도로적격(030909)" xfId="2149" xr:uid="{00000000-0005-0000-0000-000062080000}"/>
    <cellStyle name="_진월 공내역서_경고철10-4_고속철도11-4" xfId="2150" xr:uid="{00000000-0005-0000-0000-000063080000}"/>
    <cellStyle name="_진월 공내역서_경고철10-4_동읍우회도로적격(030909)" xfId="2151" xr:uid="{00000000-0005-0000-0000-000064080000}"/>
    <cellStyle name="_진월 공내역서_고속철도11-4" xfId="2152" xr:uid="{00000000-0005-0000-0000-000065080000}"/>
    <cellStyle name="_진월 공내역서_고양관광문화단지(직영부대공)" xfId="2153" xr:uid="{00000000-0005-0000-0000-000066080000}"/>
    <cellStyle name="_진월 공내역서_기준단가021018" xfId="2154" xr:uid="{00000000-0005-0000-0000-000067080000}"/>
    <cellStyle name="_진월 공내역서_기준단가021018_보성임성철도" xfId="2155" xr:uid="{00000000-0005-0000-0000-000068080000}"/>
    <cellStyle name="_진월 공내역서_낙찰이야" xfId="2156" xr:uid="{00000000-0005-0000-0000-000069080000}"/>
    <cellStyle name="_진월 공내역서_낙찰이야_(05-03-07)골재운반" xfId="2157" xr:uid="{00000000-0005-0000-0000-00006A080000}"/>
    <cellStyle name="_진월 공내역서_낙찰이야_고양관광문화단지(직영부대공)" xfId="2158" xr:uid="{00000000-0005-0000-0000-00006B080000}"/>
    <cellStyle name="_진월 공내역서_낙찰이야_덕산연계조절" xfId="2159" xr:uid="{00000000-0005-0000-0000-00006C080000}"/>
    <cellStyle name="_진월 공내역서_낙찰이야_매출검토(2004.09)" xfId="2160" xr:uid="{00000000-0005-0000-0000-00006D080000}"/>
    <cellStyle name="_진월 공내역서_낙찰이야_보고자료(200406)" xfId="2161" xr:uid="{00000000-0005-0000-0000-00006E080000}"/>
    <cellStyle name="_진월 공내역서_낙찰이야_본사송부(20040608)" xfId="2162" xr:uid="{00000000-0005-0000-0000-00006F080000}"/>
    <cellStyle name="_진월 공내역서_낙찰이야_전체예정공정표(8월말까지)_1" xfId="2163" xr:uid="{00000000-0005-0000-0000-000070080000}"/>
    <cellStyle name="_진월 공내역서_낙찰이야_집계" xfId="2164" xr:uid="{00000000-0005-0000-0000-000071080000}"/>
    <cellStyle name="_진월 공내역서_덕산연계조절" xfId="2165" xr:uid="{00000000-0005-0000-0000-000072080000}"/>
    <cellStyle name="_진월 공내역서_도로공사부문별단가" xfId="2166" xr:uid="{00000000-0005-0000-0000-000073080000}"/>
    <cellStyle name="_진월 공내역서_도로공사부문별단가_기준단가021018" xfId="2167" xr:uid="{00000000-0005-0000-0000-000074080000}"/>
    <cellStyle name="_진월 공내역서_도로공사부문별단가_기준단가021018_보성임성철도" xfId="2168" xr:uid="{00000000-0005-0000-0000-000075080000}"/>
    <cellStyle name="_진월 공내역서_동읍우회도로적격(030909)" xfId="2169" xr:uid="{00000000-0005-0000-0000-000076080000}"/>
    <cellStyle name="_진월 공내역서_매출검토(2004.09)" xfId="2170" xr:uid="{00000000-0005-0000-0000-000077080000}"/>
    <cellStyle name="_진월 공내역서_보고자료(200406)" xfId="2171" xr:uid="{00000000-0005-0000-0000-000078080000}"/>
    <cellStyle name="_진월 공내역서_본사송부(20040608)" xfId="2172" xr:uid="{00000000-0005-0000-0000-000079080000}"/>
    <cellStyle name="_진월 공내역서_부산4공구투찰" xfId="2173" xr:uid="{00000000-0005-0000-0000-00007A080000}"/>
    <cellStyle name="_진월 공내역서_부산4공구투찰_(05-03-07)골재운반" xfId="2174" xr:uid="{00000000-0005-0000-0000-00007B080000}"/>
    <cellStyle name="_진월 공내역서_부산4공구투찰_고양관광문화단지(직영부대공)" xfId="2175" xr:uid="{00000000-0005-0000-0000-00007C080000}"/>
    <cellStyle name="_진월 공내역서_부산4공구투찰_덕산연계조절" xfId="2176" xr:uid="{00000000-0005-0000-0000-00007D080000}"/>
    <cellStyle name="_진월 공내역서_부산4공구투찰_매출검토(2004.09)" xfId="2177" xr:uid="{00000000-0005-0000-0000-00007E080000}"/>
    <cellStyle name="_진월 공내역서_부산4공구투찰_보고자료(200406)" xfId="2178" xr:uid="{00000000-0005-0000-0000-00007F080000}"/>
    <cellStyle name="_진월 공내역서_부산4공구투찰_본사송부(20040608)" xfId="2179" xr:uid="{00000000-0005-0000-0000-000080080000}"/>
    <cellStyle name="_진월 공내역서_부산4공구투찰_전체예정공정표(8월말까지)_1" xfId="2180" xr:uid="{00000000-0005-0000-0000-000081080000}"/>
    <cellStyle name="_진월 공내역서_부산4공구투찰_집계" xfId="2181" xr:uid="{00000000-0005-0000-0000-000082080000}"/>
    <cellStyle name="_진월 공내역서_부산8투찰" xfId="2182" xr:uid="{00000000-0005-0000-0000-000083080000}"/>
    <cellStyle name="_진월 공내역서_부산8투찰_(05-03-07)골재운반" xfId="2183" xr:uid="{00000000-0005-0000-0000-000084080000}"/>
    <cellStyle name="_진월 공내역서_부산8투찰_고양관광문화단지(직영부대공)" xfId="2184" xr:uid="{00000000-0005-0000-0000-000085080000}"/>
    <cellStyle name="_진월 공내역서_부산8투찰_덕산연계조절" xfId="2185" xr:uid="{00000000-0005-0000-0000-000086080000}"/>
    <cellStyle name="_진월 공내역서_부산8투찰_매출검토(2004.09)" xfId="2186" xr:uid="{00000000-0005-0000-0000-000087080000}"/>
    <cellStyle name="_진월 공내역서_부산8투찰_보고자료(200406)" xfId="2187" xr:uid="{00000000-0005-0000-0000-000088080000}"/>
    <cellStyle name="_진월 공내역서_부산8투찰_본사송부(20040608)" xfId="2188" xr:uid="{00000000-0005-0000-0000-000089080000}"/>
    <cellStyle name="_진월 공내역서_부산8투찰_전체예정공정표(8월말까지)_1" xfId="2189" xr:uid="{00000000-0005-0000-0000-00008A080000}"/>
    <cellStyle name="_진월 공내역서_부산8투찰_집계" xfId="2190" xr:uid="{00000000-0005-0000-0000-00008B080000}"/>
    <cellStyle name="_진월 공내역서_부산-울산" xfId="2191" xr:uid="{00000000-0005-0000-0000-00008C080000}"/>
    <cellStyle name="_진월 공내역서_부산-울산_(05-03-07)골재운반" xfId="2192" xr:uid="{00000000-0005-0000-0000-00008D080000}"/>
    <cellStyle name="_진월 공내역서_부산-울산_고양관광문화단지(직영부대공)" xfId="2193" xr:uid="{00000000-0005-0000-0000-00008E080000}"/>
    <cellStyle name="_진월 공내역서_서천공주실행예산" xfId="2194" xr:uid="{00000000-0005-0000-0000-00008F080000}"/>
    <cellStyle name="_진월 공내역서_서천공주실행예산_122" xfId="2195" xr:uid="{00000000-0005-0000-0000-000090080000}"/>
    <cellStyle name="_진월 공내역서_서천공주실행예산_경고철10-4" xfId="2196" xr:uid="{00000000-0005-0000-0000-000091080000}"/>
    <cellStyle name="_진월 공내역서_서천공주실행예산_경고철10-4_122" xfId="2197" xr:uid="{00000000-0005-0000-0000-000092080000}"/>
    <cellStyle name="_진월 공내역서_서천공주실행예산_경고철10-4_고속철도11-4" xfId="2198" xr:uid="{00000000-0005-0000-0000-000093080000}"/>
    <cellStyle name="_진월 공내역서_서천공주실행예산_경고철10-4_동읍우회도로적격(030909)" xfId="2199" xr:uid="{00000000-0005-0000-0000-000094080000}"/>
    <cellStyle name="_진월 공내역서_서천공주실행예산_고속철도11-4" xfId="2200" xr:uid="{00000000-0005-0000-0000-000095080000}"/>
    <cellStyle name="_진월 공내역서_서천공주실행예산_동읍우회도로적격(030909)" xfId="2201" xr:uid="{00000000-0005-0000-0000-000096080000}"/>
    <cellStyle name="_진월 공내역서_설계예산서" xfId="2202" xr:uid="{00000000-0005-0000-0000-000097080000}"/>
    <cellStyle name="_진월 공내역서_설계예산서_(05-03-07)골재운반" xfId="2203" xr:uid="{00000000-0005-0000-0000-000098080000}"/>
    <cellStyle name="_진월 공내역서_설계예산서_고양관광문화단지(직영부대공)" xfId="2204" xr:uid="{00000000-0005-0000-0000-000099080000}"/>
    <cellStyle name="_진월 공내역서_시공계획서" xfId="2205" xr:uid="{00000000-0005-0000-0000-00009A080000}"/>
    <cellStyle name="_진월 공내역서_시공계획서_(05-03-07)골재운반" xfId="2206" xr:uid="{00000000-0005-0000-0000-00009B080000}"/>
    <cellStyle name="_진월 공내역서_시공계획서_고양관광문화단지(직영부대공)" xfId="2207" xr:uid="{00000000-0005-0000-0000-00009C080000}"/>
    <cellStyle name="_진월 공내역서_신석용상투찰" xfId="2208" xr:uid="{00000000-0005-0000-0000-00009D080000}"/>
    <cellStyle name="_진월 공내역서_신석용상투찰_고양관광문화단지(직영부대공)" xfId="2209" xr:uid="{00000000-0005-0000-0000-00009E080000}"/>
    <cellStyle name="_진월 공내역서_실행작성0126" xfId="2210" xr:uid="{00000000-0005-0000-0000-00009F080000}"/>
    <cellStyle name="_진월 공내역서_실행작성0126_(05-03-07)골재운반" xfId="2211" xr:uid="{00000000-0005-0000-0000-0000A0080000}"/>
    <cellStyle name="_진월 공내역서_실행작성0126_고양관광문화단지(직영부대공)" xfId="2212" xr:uid="{00000000-0005-0000-0000-0000A1080000}"/>
    <cellStyle name="_진월 공내역서_실행작성1214" xfId="2213" xr:uid="{00000000-0005-0000-0000-0000A2080000}"/>
    <cellStyle name="_진월 공내역서_실행작성1214_(05-03-07)골재운반" xfId="2214" xr:uid="{00000000-0005-0000-0000-0000A3080000}"/>
    <cellStyle name="_진월 공내역서_실행작성1214_고양관광문화단지(직영부대공)" xfId="2215" xr:uid="{00000000-0005-0000-0000-0000A4080000}"/>
    <cellStyle name="_진월 공내역서_앗싸부산낙찰" xfId="2216" xr:uid="{00000000-0005-0000-0000-0000A5080000}"/>
    <cellStyle name="_진월 공내역서_앗싸부산낙찰_덕산연계조절" xfId="2217" xr:uid="{00000000-0005-0000-0000-0000A6080000}"/>
    <cellStyle name="_진월 공내역서_앗싸부산낙찰_매출검토(2004.09)" xfId="2218" xr:uid="{00000000-0005-0000-0000-0000A7080000}"/>
    <cellStyle name="_진월 공내역서_앗싸부산낙찰_보고자료(200406)" xfId="2219" xr:uid="{00000000-0005-0000-0000-0000A8080000}"/>
    <cellStyle name="_진월 공내역서_앗싸부산낙찰_본사송부(20040608)" xfId="2220" xr:uid="{00000000-0005-0000-0000-0000A9080000}"/>
    <cellStyle name="_진월 공내역서_앗싸부산낙찰_전체예정공정표(8월말까지)_1" xfId="2221" xr:uid="{00000000-0005-0000-0000-0000AA080000}"/>
    <cellStyle name="_진월 공내역서_앗싸부산낙찰_집계" xfId="2222" xr:uid="{00000000-0005-0000-0000-0000AB080000}"/>
    <cellStyle name="_진월 공내역서_옥포3공구1017" xfId="2223" xr:uid="{00000000-0005-0000-0000-0000AC080000}"/>
    <cellStyle name="_진월 공내역서_옥포3공구1017_(05-03-07)골재운반" xfId="2224" xr:uid="{00000000-0005-0000-0000-0000AD080000}"/>
    <cellStyle name="_진월 공내역서_옥포3공구1017_고양관광문화단지(직영부대공)" xfId="2225" xr:uid="{00000000-0005-0000-0000-0000AE080000}"/>
    <cellStyle name="_진월 공내역서_옥포3공구1017_덕산연계조절" xfId="2226" xr:uid="{00000000-0005-0000-0000-0000AF080000}"/>
    <cellStyle name="_진월 공내역서_옥포3공구1017_매출검토(2004.09)" xfId="2227" xr:uid="{00000000-0005-0000-0000-0000B0080000}"/>
    <cellStyle name="_진월 공내역서_옥포3공구1017_보고자료(200406)" xfId="2228" xr:uid="{00000000-0005-0000-0000-0000B1080000}"/>
    <cellStyle name="_진월 공내역서_옥포3공구1017_본사송부(20040608)" xfId="2229" xr:uid="{00000000-0005-0000-0000-0000B2080000}"/>
    <cellStyle name="_진월 공내역서_옥포3공구1017_전체예정공정표(8월말까지)_1" xfId="2230" xr:uid="{00000000-0005-0000-0000-0000B3080000}"/>
    <cellStyle name="_진월 공내역서_옥포3공구1017_집계" xfId="2231" xr:uid="{00000000-0005-0000-0000-0000B4080000}"/>
    <cellStyle name="_진월 공내역서_전체예정공정표(8월말까지)_1" xfId="2232" xr:uid="{00000000-0005-0000-0000-0000B5080000}"/>
    <cellStyle name="_진월 공내역서_진짜시공계획서" xfId="2233" xr:uid="{00000000-0005-0000-0000-0000B6080000}"/>
    <cellStyle name="_진월 공내역서_진짜시공계획서_(05-03-07)골재운반" xfId="2234" xr:uid="{00000000-0005-0000-0000-0000B7080000}"/>
    <cellStyle name="_진월 공내역서_진짜시공계획서_고양관광문화단지(직영부대공)" xfId="2235" xr:uid="{00000000-0005-0000-0000-0000B8080000}"/>
    <cellStyle name="_진월 공내역서_집계" xfId="2236" xr:uid="{00000000-0005-0000-0000-0000B9080000}"/>
    <cellStyle name="_진월 공내역서_콘크리트생산단가최종(도급)" xfId="2237" xr:uid="{00000000-0005-0000-0000-0000BA080000}"/>
    <cellStyle name="_진월 공내역서_콘크리트생산수정본" xfId="2238" xr:uid="{00000000-0005-0000-0000-0000BB080000}"/>
    <cellStyle name="_진월 공내역서_하도" xfId="2239" xr:uid="{00000000-0005-0000-0000-0000BC080000}"/>
    <cellStyle name="_진월 공내역서_하도_(05-03-07)골재운반" xfId="2240" xr:uid="{00000000-0005-0000-0000-0000BD080000}"/>
    <cellStyle name="_진월 공내역서_하도_고양관광문화단지(직영부대공)" xfId="2241" xr:uid="{00000000-0005-0000-0000-0000BE080000}"/>
    <cellStyle name="_진월 공내역서_하도_덕산연계조절" xfId="2242" xr:uid="{00000000-0005-0000-0000-0000BF080000}"/>
    <cellStyle name="_진월 공내역서_하도_매출검토(2004.09)" xfId="2243" xr:uid="{00000000-0005-0000-0000-0000C0080000}"/>
    <cellStyle name="_진월 공내역서_하도_보고자료(200406)" xfId="2244" xr:uid="{00000000-0005-0000-0000-0000C1080000}"/>
    <cellStyle name="_진월 공내역서_하도_본사송부(20040608)" xfId="2245" xr:uid="{00000000-0005-0000-0000-0000C2080000}"/>
    <cellStyle name="_진월 공내역서_하도_전체예정공정표(8월말까지)_1" xfId="2246" xr:uid="{00000000-0005-0000-0000-0000C3080000}"/>
    <cellStyle name="_진월 공내역서_하도_집계" xfId="2247" xr:uid="{00000000-0005-0000-0000-0000C4080000}"/>
    <cellStyle name="_진월 공내역서_현황보고('04.06)" xfId="2248" xr:uid="{00000000-0005-0000-0000-0000C5080000}"/>
    <cellStyle name="_집중관리(981231)" xfId="2249" xr:uid="{00000000-0005-0000-0000-0000C6080000}"/>
    <cellStyle name="_집중관리(981231)_1" xfId="2250" xr:uid="{00000000-0005-0000-0000-0000C7080000}"/>
    <cellStyle name="_집중관리(지정과제및 양식)" xfId="2251" xr:uid="{00000000-0005-0000-0000-0000C8080000}"/>
    <cellStyle name="_집중관리(지정과제및 양식)_1" xfId="2252" xr:uid="{00000000-0005-0000-0000-0000C9080000}"/>
    <cellStyle name="_집행갑지 " xfId="2253" xr:uid="{00000000-0005-0000-0000-0000CA080000}"/>
    <cellStyle name="_집행갑지 _kcc 광양항(선산토건)" xfId="2254" xr:uid="{00000000-0005-0000-0000-0000CB080000}"/>
    <cellStyle name="_집행갑지 _kcc 보령시(선산토건)" xfId="2255" xr:uid="{00000000-0005-0000-0000-0000CC080000}"/>
    <cellStyle name="_집행갑지 _kcc 안산2단계" xfId="2256" xr:uid="{00000000-0005-0000-0000-0000CD080000}"/>
    <cellStyle name="_집행갑지 _kcc 합덕 신례원 1" xfId="2257" xr:uid="{00000000-0005-0000-0000-0000CE080000}"/>
    <cellStyle name="_집행갑지 _ss 굴포천" xfId="2258" xr:uid="{00000000-0005-0000-0000-0000CF080000}"/>
    <cellStyle name="_철콘대비2" xfId="2259" xr:uid="{00000000-0005-0000-0000-0000D0080000}"/>
    <cellStyle name="_철콘대비2_1" xfId="2260" xr:uid="{00000000-0005-0000-0000-0000D1080000}"/>
    <cellStyle name="_철콘대비2_1 2" xfId="2261" xr:uid="{00000000-0005-0000-0000-0000D2080000}"/>
    <cellStyle name="_철콘대비2_1_산7.환경질측정비" xfId="2262" xr:uid="{00000000-0005-0000-0000-0000D3080000}"/>
    <cellStyle name="_철콘대비2_1_산7.환경질측정비 2" xfId="2263" xr:uid="{00000000-0005-0000-0000-0000D4080000}"/>
    <cellStyle name="_철콘대비2_2" xfId="2264" xr:uid="{00000000-0005-0000-0000-0000D5080000}"/>
    <cellStyle name="_철콘대비2_2 2" xfId="2265" xr:uid="{00000000-0005-0000-0000-0000D6080000}"/>
    <cellStyle name="_철콘대비2_2 2 2" xfId="3684" xr:uid="{00000000-0005-0000-0000-0000D7080000}"/>
    <cellStyle name="_철콘대비2_2 3" xfId="3683" xr:uid="{00000000-0005-0000-0000-0000D8080000}"/>
    <cellStyle name="_철콘대비2_2_산7.환경질측정비" xfId="2266" xr:uid="{00000000-0005-0000-0000-0000D9080000}"/>
    <cellStyle name="_철콘대비2_2_산7.환경질측정비 2" xfId="2267" xr:uid="{00000000-0005-0000-0000-0000DA080000}"/>
    <cellStyle name="_코올오타운spc월도보고9월" xfId="2268" xr:uid="{00000000-0005-0000-0000-0000DB080000}"/>
    <cellStyle name="_태인(전기)" xfId="2269" xr:uid="{00000000-0005-0000-0000-0000DC080000}"/>
    <cellStyle name="_토목발주내역서(Rev02-07.08.13)" xfId="2270" xr:uid="{00000000-0005-0000-0000-0000DD080000}"/>
    <cellStyle name="_토목환경(02)" xfId="2271" xr:uid="{00000000-0005-0000-0000-0000DE080000}"/>
    <cellStyle name="_포장공" xfId="2272" xr:uid="{00000000-0005-0000-0000-0000DF080000}"/>
    <cellStyle name="_포항실행견적내역" xfId="2273" xr:uid="{00000000-0005-0000-0000-0000E0080000}"/>
    <cellStyle name="_플랜트부문6월CF_변경분-2003612" xfId="2274" xr:uid="{00000000-0005-0000-0000-0000E1080000}"/>
    <cellStyle name="_플랜트부문7월CF-200378" xfId="2275" xr:uid="{00000000-0005-0000-0000-0000E2080000}"/>
    <cellStyle name="_하수급업체(교량점검로)선정의뢰" xfId="2276" xr:uid="{00000000-0005-0000-0000-0000E3080000}"/>
    <cellStyle name="_하수급업체(교량점검로)선정의뢰_골재야적량산출" xfId="2277" xr:uid="{00000000-0005-0000-0000-0000E4080000}"/>
    <cellStyle name="_하수급업체선정의뢰(교량점검로)" xfId="2278" xr:uid="{00000000-0005-0000-0000-0000E5080000}"/>
    <cellStyle name="_하수급업체선정의뢰(교량점검로)_골재야적량산출" xfId="2279" xr:uid="{00000000-0005-0000-0000-0000E6080000}"/>
    <cellStyle name="_해보기성(조기시운전1차)" xfId="2280" xr:uid="{00000000-0005-0000-0000-0000E7080000}"/>
    <cellStyle name="_해보시운전견적서(최종)" xfId="2281" xr:uid="{00000000-0005-0000-0000-0000E8080000}"/>
    <cellStyle name="_해신.21" xfId="2282" xr:uid="{00000000-0005-0000-0000-0000E9080000}"/>
    <cellStyle name="_허가기간연장신청공정표" xfId="2283" xr:uid="{00000000-0005-0000-0000-0000EA080000}"/>
    <cellStyle name="_현장관리비(05-1)" xfId="2284" xr:uid="{00000000-0005-0000-0000-0000EB080000}"/>
    <cellStyle name="_현황보고('04.07.15)" xfId="2285" xr:uid="{00000000-0005-0000-0000-0000EC080000}"/>
    <cellStyle name="``" xfId="2286" xr:uid="{00000000-0005-0000-0000-0000ED080000}"/>
    <cellStyle name="¡¾¨u￠￢ⓒ÷A¨u," xfId="2287" xr:uid="{00000000-0005-0000-0000-0000EE080000}"/>
    <cellStyle name="´þ" xfId="2288" xr:uid="{00000000-0005-0000-0000-0000EF080000}"/>
    <cellStyle name="´þ·?" xfId="2289" xr:uid="{00000000-0005-0000-0000-0000F0080000}"/>
    <cellStyle name="´þ·¯" xfId="2290" xr:uid="{00000000-0005-0000-0000-0000F1080000}"/>
    <cellStyle name="’E‰Y [0.00]_laroux" xfId="2291" xr:uid="{00000000-0005-0000-0000-0000F2080000}"/>
    <cellStyle name="’E‰Y_laroux" xfId="2292" xr:uid="{00000000-0005-0000-0000-0000F3080000}"/>
    <cellStyle name="¤@?e_TEST-1 " xfId="2293" xr:uid="{00000000-0005-0000-0000-0000F4080000}"/>
    <cellStyle name="+,-,0" xfId="2294" xr:uid="{00000000-0005-0000-0000-0000F5080000}"/>
    <cellStyle name="△ []" xfId="2295" xr:uid="{00000000-0005-0000-0000-0000F6080000}"/>
    <cellStyle name="△ [0]" xfId="2296" xr:uid="{00000000-0005-0000-0000-0000F7080000}"/>
    <cellStyle name="△백분율" xfId="2297" xr:uid="{00000000-0005-0000-0000-0000F8080000}"/>
    <cellStyle name="△콤마" xfId="2298" xr:uid="{00000000-0005-0000-0000-0000F9080000}"/>
    <cellStyle name="°??¤??·?1" xfId="2299" xr:uid="{00000000-0005-0000-0000-0000FA080000}"/>
    <cellStyle name="°??¤??·?2" xfId="2300" xr:uid="{00000000-0005-0000-0000-0000FB080000}"/>
    <cellStyle name="°??¤¼?¼??¡" xfId="2301" xr:uid="{00000000-0005-0000-0000-0000FC080000}"/>
    <cellStyle name="°ia¤¼o " xfId="2302" xr:uid="{00000000-0005-0000-0000-0000FD080000}"/>
    <cellStyle name="°íá¤¼ò¼ýá¡" xfId="2303" xr:uid="{00000000-0005-0000-0000-0000FE080000}"/>
    <cellStyle name="°ia¤aa " xfId="2304" xr:uid="{00000000-0005-0000-0000-0000FF080000}"/>
    <cellStyle name="°íá¤ãâ·â1" xfId="2305" xr:uid="{00000000-0005-0000-0000-000000090000}"/>
    <cellStyle name="°íá¤ãâ·â2" xfId="2306" xr:uid="{00000000-0005-0000-0000-000001090000}"/>
    <cellStyle name="?" xfId="2307" xr:uid="{00000000-0005-0000-0000-000002090000}"/>
    <cellStyle name="? 2" xfId="2308" xr:uid="{00000000-0005-0000-0000-000003090000}"/>
    <cellStyle name="0.0" xfId="2309" xr:uid="{00000000-0005-0000-0000-000004090000}"/>
    <cellStyle name="0.0 2" xfId="3685" xr:uid="{00000000-0005-0000-0000-000005090000}"/>
    <cellStyle name="0.00" xfId="2310" xr:uid="{00000000-0005-0000-0000-000006090000}"/>
    <cellStyle name="0.00 2" xfId="3686" xr:uid="{00000000-0005-0000-0000-000007090000}"/>
    <cellStyle name="0]_laroux_1_PLDT" xfId="2311" xr:uid="{00000000-0005-0000-0000-000008090000}"/>
    <cellStyle name="¼ýÀÚ(R)" xfId="2312" xr:uid="{00000000-0005-0000-0000-000009090000}"/>
    <cellStyle name="¾È°ÇÈ¸°è¹ýÀÎ" xfId="2313" xr:uid="{00000000-0005-0000-0000-00000A090000}"/>
    <cellStyle name="1" xfId="2314" xr:uid="{00000000-0005-0000-0000-00000B090000}"/>
    <cellStyle name="1_단가조사표" xfId="2315" xr:uid="{00000000-0005-0000-0000-00000C090000}"/>
    <cellStyle name="1_시민계략공사" xfId="2316" xr:uid="{00000000-0005-0000-0000-00000D090000}"/>
    <cellStyle name="1_시민계략공사 2" xfId="3687" xr:uid="{00000000-0005-0000-0000-00000E090000}"/>
    <cellStyle name="1_시민계략공사_전기-한남" xfId="2317" xr:uid="{00000000-0005-0000-0000-00000F090000}"/>
    <cellStyle name="10" xfId="2318" xr:uid="{00000000-0005-0000-0000-000010090000}"/>
    <cellStyle name="¹e" xfId="2319" xr:uid="{00000000-0005-0000-0000-000011090000}"/>
    <cellStyle name="¹e 2" xfId="3688" xr:uid="{00000000-0005-0000-0000-000012090000}"/>
    <cellStyle name="¹eºÐA²_±aA¸" xfId="2320" xr:uid="{00000000-0005-0000-0000-000013090000}"/>
    <cellStyle name="1월" xfId="2321" xr:uid="{00000000-0005-0000-0000-000014090000}"/>
    <cellStyle name="2" xfId="2322" xr:uid="{00000000-0005-0000-0000-000015090000}"/>
    <cellStyle name="2)" xfId="2323" xr:uid="{00000000-0005-0000-0000-000016090000}"/>
    <cellStyle name="2_단가조사표" xfId="2324" xr:uid="{00000000-0005-0000-0000-000017090000}"/>
    <cellStyle name="20% - Accent1" xfId="2325" xr:uid="{00000000-0005-0000-0000-000018090000}"/>
    <cellStyle name="20% - Accent2" xfId="2326" xr:uid="{00000000-0005-0000-0000-000019090000}"/>
    <cellStyle name="20% - Accent3" xfId="2327" xr:uid="{00000000-0005-0000-0000-00001A090000}"/>
    <cellStyle name="20% - Accent4" xfId="2328" xr:uid="{00000000-0005-0000-0000-00001B090000}"/>
    <cellStyle name="20% - Accent5" xfId="2329" xr:uid="{00000000-0005-0000-0000-00001C090000}"/>
    <cellStyle name="20% - Accent6" xfId="2330" xr:uid="{00000000-0005-0000-0000-00001D090000}"/>
    <cellStyle name="³???" xfId="2331" xr:uid="{00000000-0005-0000-0000-00001E090000}"/>
    <cellStyle name="³?a" xfId="2332" xr:uid="{00000000-0005-0000-0000-00001F090000}"/>
    <cellStyle name="³¯â¥" xfId="2333" xr:uid="{00000000-0005-0000-0000-000020090000}"/>
    <cellStyle name="40% - Accent1" xfId="2334" xr:uid="{00000000-0005-0000-0000-000021090000}"/>
    <cellStyle name="40% - Accent2" xfId="2335" xr:uid="{00000000-0005-0000-0000-000022090000}"/>
    <cellStyle name="40% - Accent3" xfId="2336" xr:uid="{00000000-0005-0000-0000-000023090000}"/>
    <cellStyle name="40% - Accent4" xfId="2337" xr:uid="{00000000-0005-0000-0000-000024090000}"/>
    <cellStyle name="40% - Accent5" xfId="2338" xr:uid="{00000000-0005-0000-0000-000025090000}"/>
    <cellStyle name="40% - Accent6" xfId="2339" xr:uid="{00000000-0005-0000-0000-000026090000}"/>
    <cellStyle name="60" xfId="2340" xr:uid="{00000000-0005-0000-0000-000027090000}"/>
    <cellStyle name="60% - Accent1" xfId="2341" xr:uid="{00000000-0005-0000-0000-000028090000}"/>
    <cellStyle name="60% - Accent2" xfId="2342" xr:uid="{00000000-0005-0000-0000-000029090000}"/>
    <cellStyle name="60% - Accent3" xfId="2343" xr:uid="{00000000-0005-0000-0000-00002A090000}"/>
    <cellStyle name="60% - Accent4" xfId="2344" xr:uid="{00000000-0005-0000-0000-00002B090000}"/>
    <cellStyle name="60% - Accent5" xfId="2345" xr:uid="{00000000-0005-0000-0000-00002C090000}"/>
    <cellStyle name="60% - Accent6" xfId="2346" xr:uid="{00000000-0005-0000-0000-00002D090000}"/>
    <cellStyle name="82" xfId="2347" xr:uid="{00000000-0005-0000-0000-00002E090000}"/>
    <cellStyle name="9포인트" xfId="2348" xr:uid="{00000000-0005-0000-0000-00002F090000}"/>
    <cellStyle name="9포인트 2" xfId="3689" xr:uid="{00000000-0005-0000-0000-000030090000}"/>
    <cellStyle name="A" xfId="2349" xr:uid="{00000000-0005-0000-0000-000031090000}"/>
    <cellStyle name="a [0]_OTD thru NOR " xfId="2350" xr:uid="{00000000-0005-0000-0000-000032090000}"/>
    <cellStyle name="A 2" xfId="3690" xr:uid="{00000000-0005-0000-0000-000033090000}"/>
    <cellStyle name="A???A???A???A???A???A???A???A???A???A???A???A???A???A???A???A???A???A???A?_x0007_?A???A_x000f_??A???A???A???A???A???A?_x0007_?A???A???A???A???A???A???A???A???A???A???A???A???A???A???A???A???A???A???A???A?_x0007_?A???A_x000f_??A???A???A???A???A???A?_x0007_?A???A???A???A???A???A???A???A???A??" xfId="2351" xr:uid="{00000000-0005-0000-0000-000034090000}"/>
    <cellStyle name="A???A???A???A???A???A???A???A???A???A???A???A???A???A?_x0007_?A???A_x000f_??A???A???A???A???A???A?_x0007_?A???A???A???A???A???A???A???A???A???A???A???A???A???A???A???A???A???A???A???A?_x0007_?A???A_x000f_??A???A???A???A???A???A?_x0007_?A???A???A???A???A???A???A???A???A???A???A???A???A???A??" xfId="2352" xr:uid="{00000000-0005-0000-0000-000035090000}"/>
    <cellStyle name="A???A???A???A???A???A???A???A???A?_x0007_?A???A_x000f_??A???A???A???A???A???A?_x0007_?A???A???A???A???A???A???A???A???A???A???A???A???A???A???A???A???A???A???A???A?_x0007_?A???A_x000f_??A???A???A???A???A???A?_x0007_?A???A???A???A???A???A???A???A???A???A???A???A???A???A???A???A???A???A???A??" xfId="2353" xr:uid="{00000000-0005-0000-0000-000036090000}"/>
    <cellStyle name="A???A???A???A???A???A?_x0007_?A???A???A???A???A???A???A???A???A???A???A???A???A???A???A???A???A???A???A???A?_x0007_?A???A_x000f_??A???A???A???A???A???A?_x0007_?A???A???A???A???A???A???A???A???A???A???A???A???A???A???A???A???A???A???A???A?_x0007_?A???A_x000f_??A???A???A???A???A???A?_x0007_?A???A??" xfId="2354" xr:uid="{00000000-0005-0000-0000-000037090000}"/>
    <cellStyle name="A???A???A???A?_x0007_?A???A_x000f_??A???A???A???A???A???A?_x0007_?A???A???A???A???A???A???A???A???A???A???A???A???A???A???A???A???A???A???A???A?_x0007_?A???A_x000f_??A???A???A???A???A???A?_x0007_?A???A???A???A???A???A???A???A???A???A???A???A???A???A???A???A???A???A???A???A?_x0007_?A???A_x000f_??A???A??" xfId="2355" xr:uid="{00000000-0005-0000-0000-000038090000}"/>
    <cellStyle name="A_x000f_??A???A???A???A???A???A?_x0007_?A???A???A???A???A???A???A???A???A???A???A???A???A???A???A???A???A???A???A???A?_x0007_?A???A_x000f_??A???A???A???A???A???A?_x0007_?A???A???A???A???A???A???A???A???A???A???A???A???A???A???A???A???A???A???A???A?_x0007_?A???A_x000f_??A???A???A???A???A???A?_x0007_?A??" xfId="2356" xr:uid="{00000000-0005-0000-0000-000039090000}"/>
    <cellStyle name="A_x000f_??A_x000f_??A_x001f_" xfId="2357" xr:uid="{00000000-0005-0000-0000-00003A090000}"/>
    <cellStyle name="A_x000f_??A_x000f_??A_x001f_ 2" xfId="2358" xr:uid="{00000000-0005-0000-0000-00003B090000}"/>
    <cellStyle name="a_해보기성(조기시운전1차)" xfId="2359" xr:uid="{00000000-0005-0000-0000-00003C090000}"/>
    <cellStyle name="A¨­￠￢￠O [0]_INQUIRY ￠?￥i¨u¡AAⓒ￢Aⓒª " xfId="2360" xr:uid="{00000000-0005-0000-0000-00003D090000}"/>
    <cellStyle name="A¨­￠￢￠O_INQUIRY ￠?￥i¨u¡AAⓒ￢Aⓒª " xfId="2361" xr:uid="{00000000-0005-0000-0000-00003E090000}"/>
    <cellStyle name="A¨­￠ᑜ￠O_INQUIRY ￠?￥i¨u¡AAⓒ￢Aⓒª " xfId="2362" xr:uid="{00000000-0005-0000-0000-00003F090000}"/>
    <cellStyle name="A1" xfId="2363" xr:uid="{00000000-0005-0000-0000-000040090000}"/>
    <cellStyle name="a-4" xfId="2364" xr:uid="{00000000-0005-0000-0000-000041090000}"/>
    <cellStyle name="Aⓒ­" xfId="2365" xr:uid="{00000000-0005-0000-0000-000042090000}"/>
    <cellStyle name="Aⓒ­ 2" xfId="3691" xr:uid="{00000000-0005-0000-0000-000043090000}"/>
    <cellStyle name="Accent1" xfId="2366" xr:uid="{00000000-0005-0000-0000-000044090000}"/>
    <cellStyle name="Accent2" xfId="2367" xr:uid="{00000000-0005-0000-0000-000045090000}"/>
    <cellStyle name="Accent3" xfId="2368" xr:uid="{00000000-0005-0000-0000-000046090000}"/>
    <cellStyle name="Accent4" xfId="2369" xr:uid="{00000000-0005-0000-0000-000047090000}"/>
    <cellStyle name="Accent5" xfId="2370" xr:uid="{00000000-0005-0000-0000-000048090000}"/>
    <cellStyle name="Accent6" xfId="2371" xr:uid="{00000000-0005-0000-0000-000049090000}"/>
    <cellStyle name="Ae" xfId="2372" xr:uid="{00000000-0005-0000-0000-00004A090000}"/>
    <cellStyle name="Ae 2" xfId="3692" xr:uid="{00000000-0005-0000-0000-00004B090000}"/>
    <cellStyle name="Æ?¼¾æ®" xfId="2373" xr:uid="{00000000-0005-0000-0000-00004C090000}"/>
    <cellStyle name="Aee­ " xfId="2374" xr:uid="{00000000-0005-0000-0000-00004D090000}"/>
    <cellStyle name="AeE­ [0]_ 2ÆAAþº° " xfId="2375" xr:uid="{00000000-0005-0000-0000-00004E090000}"/>
    <cellStyle name="ÅëÈ­ [0]_(type)ÃÑ°ý" xfId="2376" xr:uid="{00000000-0005-0000-0000-00004F090000}"/>
    <cellStyle name="AeE­ [0]_´e¿ⓒ8" xfId="2377" xr:uid="{00000000-0005-0000-0000-000050090000}"/>
    <cellStyle name="ÅëÈ­ [0]_¸ðÇü¸·" xfId="2378" xr:uid="{00000000-0005-0000-0000-000051090000}"/>
    <cellStyle name="AeE­ [0]_±a¼uAe½A " xfId="2379" xr:uid="{00000000-0005-0000-0000-000052090000}"/>
    <cellStyle name="ÅëÈ­ [0]_»óºÎ¼ö·®Áý°è " xfId="2380" xr:uid="{00000000-0005-0000-0000-000053090000}"/>
    <cellStyle name="AeE­ [0]_°u¸RC×¸n_¾÷A¾º° " xfId="2381" xr:uid="{00000000-0005-0000-0000-000054090000}"/>
    <cellStyle name="ÅëÈ­ [0]_INQUIRY ¿µ¾÷ÃßÁø " xfId="2382" xr:uid="{00000000-0005-0000-0000-000055090000}"/>
    <cellStyle name="AeE­ [0]_INQUIRY ¿μ¾÷AßAø " xfId="2383" xr:uid="{00000000-0005-0000-0000-000056090000}"/>
    <cellStyle name="ÅëÈ­ [0]_º»¼± ±æ¾î±úºÎ ¼ö·® Áý°èÇ¥ " xfId="2384" xr:uid="{00000000-0005-0000-0000-000057090000}"/>
    <cellStyle name="AeE­ [0]_º≫¼± ±æ¾i±uºI ¼o·R Ay°eC￥ " xfId="2385" xr:uid="{00000000-0005-0000-0000-000058090000}"/>
    <cellStyle name="Aee­ _고양관광문화단지(직영부대공)" xfId="2386" xr:uid="{00000000-0005-0000-0000-000059090000}"/>
    <cellStyle name="AeE­_ 2ÆAAþº° " xfId="2387" xr:uid="{00000000-0005-0000-0000-00005A090000}"/>
    <cellStyle name="ÅëÈ­_(type)ÃÑ°ý" xfId="2388" xr:uid="{00000000-0005-0000-0000-00005B090000}"/>
    <cellStyle name="AeE­_´e¿ⓒ8" xfId="2389" xr:uid="{00000000-0005-0000-0000-00005C090000}"/>
    <cellStyle name="ÅëÈ­_¸ðÇü¸·" xfId="2390" xr:uid="{00000000-0005-0000-0000-00005D090000}"/>
    <cellStyle name="AeE­_±a¼uAe½A " xfId="2391" xr:uid="{00000000-0005-0000-0000-00005E090000}"/>
    <cellStyle name="ÅëÈ­_»óºÎ¼ö·®Áý°è " xfId="2392" xr:uid="{00000000-0005-0000-0000-00005F090000}"/>
    <cellStyle name="AeE­_°u¸RC×¸n_¾÷A¾º° " xfId="2393" xr:uid="{00000000-0005-0000-0000-000060090000}"/>
    <cellStyle name="ÅëÈ­_INQUIRY ¿µ¾÷ÃßÁø " xfId="2394" xr:uid="{00000000-0005-0000-0000-000061090000}"/>
    <cellStyle name="AeE­_INQUIRY ¿μ¾÷AßAø " xfId="2395" xr:uid="{00000000-0005-0000-0000-000062090000}"/>
    <cellStyle name="ÅëÈ­_º»¼± ±æ¾î±úºÎ ¼ö·® Áý°èÇ¥ " xfId="2396" xr:uid="{00000000-0005-0000-0000-000063090000}"/>
    <cellStyle name="AeE­_º≫¼± ±æ¾i±uºI ¼o·R Ay°eC￥ " xfId="2397" xr:uid="{00000000-0005-0000-0000-000064090000}"/>
    <cellStyle name="Aee¡" xfId="2398" xr:uid="{00000000-0005-0000-0000-000065090000}"/>
    <cellStyle name="Aee¡ 2" xfId="3693" xr:uid="{00000000-0005-0000-0000-000066090000}"/>
    <cellStyle name="AeE¡ⓒ [0]_INQUIRY ￠?￥i¨u¡AAⓒ￢Aⓒª " xfId="2399" xr:uid="{00000000-0005-0000-0000-000067090000}"/>
    <cellStyle name="AeE¡ⓒ_INQUIRY ￠?￥i¨u¡AAⓒ￢Aⓒª " xfId="2400" xr:uid="{00000000-0005-0000-0000-000068090000}"/>
    <cellStyle name="Æu¼ " xfId="2401" xr:uid="{00000000-0005-0000-0000-000069090000}"/>
    <cellStyle name="Æû¼¾æ®" xfId="2402" xr:uid="{00000000-0005-0000-0000-00006A090000}"/>
    <cellStyle name="ALIGNMENT" xfId="2403" xr:uid="{00000000-0005-0000-0000-00006B090000}"/>
    <cellStyle name="Aþ¸" xfId="2404" xr:uid="{00000000-0005-0000-0000-00006C090000}"/>
    <cellStyle name="Aþ¸ 2" xfId="3694" xr:uid="{00000000-0005-0000-0000-00006D090000}"/>
    <cellStyle name="AÞ¸¶ [0]_ 2ÆAAþº° " xfId="2405" xr:uid="{00000000-0005-0000-0000-00006E090000}"/>
    <cellStyle name="ÄÞ¸¶ [0]_(type)ÃÑ°ý" xfId="2406" xr:uid="{00000000-0005-0000-0000-00006F090000}"/>
    <cellStyle name="AÞ¸¶ [0]_´e¿ⓒ8" xfId="2407" xr:uid="{00000000-0005-0000-0000-000070090000}"/>
    <cellStyle name="ÄÞ¸¶ [0]_¸ðÇü¸·" xfId="2408" xr:uid="{00000000-0005-0000-0000-000071090000}"/>
    <cellStyle name="AÞ¸¶ [0]_±a±a¸R½ºÆR" xfId="2409" xr:uid="{00000000-0005-0000-0000-000072090000}"/>
    <cellStyle name="ÄÞ¸¶ [0]_»óºÎ¼ö·®Áý°è " xfId="2410" xr:uid="{00000000-0005-0000-0000-000073090000}"/>
    <cellStyle name="AÞ¸¶ [0]_°u¸RBS('98) " xfId="2411" xr:uid="{00000000-0005-0000-0000-000074090000}"/>
    <cellStyle name="ÄÞ¸¶ [0]_INQUIRY ¿µ¾÷ÃßÁø " xfId="2412" xr:uid="{00000000-0005-0000-0000-000075090000}"/>
    <cellStyle name="AÞ¸¶ [0]_INQUIRY ¿μ¾÷AßAø " xfId="2413" xr:uid="{00000000-0005-0000-0000-000076090000}"/>
    <cellStyle name="ÄÞ¸¶ [0]_º»¼± ±æ¾î±úºÎ ¼ö·® Áý°èÇ¥ " xfId="2414" xr:uid="{00000000-0005-0000-0000-000077090000}"/>
    <cellStyle name="AÞ¸¶ [0]_º≫¼± ±æ¾i±uºI ¼o·R Ay°eC￥ " xfId="2415" xr:uid="{00000000-0005-0000-0000-000078090000}"/>
    <cellStyle name="AÞ¸¶_ 2ÆAAþº° " xfId="2416" xr:uid="{00000000-0005-0000-0000-000079090000}"/>
    <cellStyle name="ÄÞ¸¶_(type)ÃÑ°ý" xfId="2417" xr:uid="{00000000-0005-0000-0000-00007A090000}"/>
    <cellStyle name="AÞ¸¶_´e¿ⓒ8" xfId="2418" xr:uid="{00000000-0005-0000-0000-00007B090000}"/>
    <cellStyle name="ÄÞ¸¶_¸ðÇü¸·" xfId="2419" xr:uid="{00000000-0005-0000-0000-00007C090000}"/>
    <cellStyle name="AÞ¸¶_±a¼uAe½A " xfId="2420" xr:uid="{00000000-0005-0000-0000-00007D090000}"/>
    <cellStyle name="ÄÞ¸¶_»óºÎ¼ö·®Áý°è " xfId="2421" xr:uid="{00000000-0005-0000-0000-00007E090000}"/>
    <cellStyle name="AÞ¸¶_°u¸RC×¸n_¾÷A¾º° " xfId="2422" xr:uid="{00000000-0005-0000-0000-00007F090000}"/>
    <cellStyle name="ÄÞ¸¶_INQUIRY ¿µ¾÷ÃßÁø " xfId="2423" xr:uid="{00000000-0005-0000-0000-000080090000}"/>
    <cellStyle name="AÞ¸¶_INQUIRY ¿μ¾÷AßAø " xfId="2424" xr:uid="{00000000-0005-0000-0000-000081090000}"/>
    <cellStyle name="ÄÞ¸¶_º»¼± ±æ¾î±úºÎ ¼ö·® Áý°èÇ¥ " xfId="2425" xr:uid="{00000000-0005-0000-0000-000082090000}"/>
    <cellStyle name="AÞ¸¶_º≫¼± ±æ¾i±uºI ¼o·R Ay°eC￥ " xfId="2426" xr:uid="{00000000-0005-0000-0000-000083090000}"/>
    <cellStyle name="Àú¸®¼ö" xfId="2427" xr:uid="{00000000-0005-0000-0000-000084090000}"/>
    <cellStyle name="Àú¸®¼ö0" xfId="2428" xr:uid="{00000000-0005-0000-0000-000085090000}"/>
    <cellStyle name="Au¸r " xfId="2429" xr:uid="{00000000-0005-0000-0000-000086090000}"/>
    <cellStyle name="Au¸r¼" xfId="2430" xr:uid="{00000000-0005-0000-0000-000087090000}"/>
    <cellStyle name="_x0001_b" xfId="2431" xr:uid="{00000000-0005-0000-0000-000088090000}"/>
    <cellStyle name="b???L]_경영현안_차입현황" xfId="2432" xr:uid="{00000000-0005-0000-0000-000089090000}"/>
    <cellStyle name="BA" xfId="2433" xr:uid="{00000000-0005-0000-0000-00008A090000}"/>
    <cellStyle name="Background" xfId="2434" xr:uid="{00000000-0005-0000-0000-00008B090000}"/>
    <cellStyle name="Bad" xfId="2435" xr:uid="{00000000-0005-0000-0000-00008C090000}"/>
    <cellStyle name="body" xfId="2436" xr:uid="{00000000-0005-0000-0000-00008D090000}"/>
    <cellStyle name="BoldHdr" xfId="2437" xr:uid="{00000000-0005-0000-0000-00008E090000}"/>
    <cellStyle name="Bridge " xfId="2438" xr:uid="{00000000-0005-0000-0000-00008F090000}"/>
    <cellStyle name="B_x000e_통화 [0]_MBO9_x000d_통화 [0]_MST_K1" xfId="2439" xr:uid="{00000000-0005-0000-0000-000090090000}"/>
    <cellStyle name="C" xfId="2440" xr:uid="{00000000-0005-0000-0000-000091090000}"/>
    <cellStyle name="C 2" xfId="3695" xr:uid="{00000000-0005-0000-0000-000092090000}"/>
    <cellStyle name="C¡IA¨ª_¡ic¨u¡A¨￢I¨￢¡Æ AN¡Æe " xfId="2441" xr:uid="{00000000-0005-0000-0000-000093090000}"/>
    <cellStyle name="C￥AØ_  FAB AIA¤  " xfId="2442" xr:uid="{00000000-0005-0000-0000-000094090000}"/>
    <cellStyle name="Ç¥ÁØ_#3E4¿î»ê" xfId="2443" xr:uid="{00000000-0005-0000-0000-000095090000}"/>
    <cellStyle name="C￥AØ_´eºnC￥ (2)_1_ºI´eAa°ø " xfId="2444" xr:uid="{00000000-0005-0000-0000-000096090000}"/>
    <cellStyle name="Ç¥ÁØ_´ëºñÇ¥ (2)_1_ºÎ´ëÅä°ø " xfId="2445" xr:uid="{00000000-0005-0000-0000-000097090000}"/>
    <cellStyle name="C￥AØ_´eºnC￥ (2)_ºI´eAa°ø " xfId="2446" xr:uid="{00000000-0005-0000-0000-000098090000}"/>
    <cellStyle name="Ç¥ÁØ_´ëºñÇ¥ (2)_ºÎ´ëÅä°ø " xfId="2447" xr:uid="{00000000-0005-0000-0000-000099090000}"/>
    <cellStyle name="C￥AØ_´eºnC￥ (2)_ºI´eAa°ø _부산-울산4공구 12월실적" xfId="2448" xr:uid="{00000000-0005-0000-0000-00009A090000}"/>
    <cellStyle name="Ç¥ÁØ_´ëºñÇ¥ (2)_ºÎ´ëÅä°ø _부산-울산4공구 12월실적" xfId="2449" xr:uid="{00000000-0005-0000-0000-00009B090000}"/>
    <cellStyle name="C￥AØ_´eºnC￥ (2)_ºI´eAa°ø _실행1" xfId="2450" xr:uid="{00000000-0005-0000-0000-00009C090000}"/>
    <cellStyle name="Ç¥ÁØ_´ëºñÇ¥ (2)_ºÎ´ëÅä°ø _실행1" xfId="2451" xr:uid="{00000000-0005-0000-0000-00009D090000}"/>
    <cellStyle name="C￥AØ_´eºnC￥ (2)_ºI´eAa°ø _회의자료(현장20030407,최종)" xfId="2452" xr:uid="{00000000-0005-0000-0000-00009E090000}"/>
    <cellStyle name="Ç¥ÁØ_´ëºñÇ¥ (2)_ºÎ´ëÅä°ø _회의자료(현장20030407,최종)" xfId="2453" xr:uid="{00000000-0005-0000-0000-00009F090000}"/>
    <cellStyle name="C￥AØ_¸¶≫eCI¼oAIA§ " xfId="2454" xr:uid="{00000000-0005-0000-0000-0000A0090000}"/>
    <cellStyle name="Ç¥ÁØ_¸ðÇü¸·" xfId="2455" xr:uid="{00000000-0005-0000-0000-0000A1090000}"/>
    <cellStyle name="C￥AØ_¿­¸° INT" xfId="2456" xr:uid="{00000000-0005-0000-0000-0000A2090000}"/>
    <cellStyle name="Ç¥ÁØ_¿µ¾÷ÇöÈ² " xfId="2457" xr:uid="{00000000-0005-0000-0000-0000A3090000}"/>
    <cellStyle name="C￥AØ_¿e¼o" xfId="2458" xr:uid="{00000000-0005-0000-0000-0000A4090000}"/>
    <cellStyle name="Ç¥ÁØ_»óºÎ¼ö·®Áý°è " xfId="2459" xr:uid="{00000000-0005-0000-0000-0000A5090000}"/>
    <cellStyle name="C￥AØ_≫c¾÷ºIº° AN°e " xfId="2460" xr:uid="{00000000-0005-0000-0000-0000A6090000}"/>
    <cellStyle name="Ç¥ÁØ_°­´ç (2)" xfId="2461" xr:uid="{00000000-0005-0000-0000-0000A7090000}"/>
    <cellStyle name="C￥AØ_¾c½A " xfId="2462" xr:uid="{00000000-0005-0000-0000-0000A8090000}"/>
    <cellStyle name="Ç¥ÁØ_5-1±¤°í " xfId="2463" xr:uid="{00000000-0005-0000-0000-0000A9090000}"/>
    <cellStyle name="C￥AØ_AN°y(1.25) " xfId="2464" xr:uid="{00000000-0005-0000-0000-0000AA090000}"/>
    <cellStyle name="Ç¥ÁØ_Áý°èÇ¥(2¿ù) " xfId="2465" xr:uid="{00000000-0005-0000-0000-0000AB090000}"/>
    <cellStyle name="C￥AØ_PERSONAL" xfId="2466" xr:uid="{00000000-0005-0000-0000-0000AC090000}"/>
    <cellStyle name="Calc Currency (0)" xfId="2467" xr:uid="{00000000-0005-0000-0000-0000AD090000}"/>
    <cellStyle name="Calc Currency (0) 2" xfId="2468" xr:uid="{00000000-0005-0000-0000-0000AE090000}"/>
    <cellStyle name="Calc Currency (0) 3" xfId="2469" xr:uid="{00000000-0005-0000-0000-0000AF090000}"/>
    <cellStyle name="Calc Currency (0) 4" xfId="2470" xr:uid="{00000000-0005-0000-0000-0000B0090000}"/>
    <cellStyle name="Calculation" xfId="2471" xr:uid="{00000000-0005-0000-0000-0000B1090000}"/>
    <cellStyle name="category" xfId="2472" xr:uid="{00000000-0005-0000-0000-0000B2090000}"/>
    <cellStyle name="ce" xfId="2473" xr:uid="{00000000-0005-0000-0000-0000B3090000}"/>
    <cellStyle name="Check Cell" xfId="2474" xr:uid="{00000000-0005-0000-0000-0000B4090000}"/>
    <cellStyle name="ⓒo" xfId="2475" xr:uid="{00000000-0005-0000-0000-0000B5090000}"/>
    <cellStyle name="ⓒo 2" xfId="3696" xr:uid="{00000000-0005-0000-0000-0000B6090000}"/>
    <cellStyle name="Çõ»ê" xfId="2476" xr:uid="{00000000-0005-0000-0000-0000B7090000}"/>
    <cellStyle name="Co≫" xfId="2477" xr:uid="{00000000-0005-0000-0000-0000B8090000}"/>
    <cellStyle name="ColHdr" xfId="2478" xr:uid="{00000000-0005-0000-0000-0000B9090000}"/>
    <cellStyle name="ColHdr 2" xfId="3697" xr:uid="{00000000-0005-0000-0000-0000BA090000}"/>
    <cellStyle name="Column Headings" xfId="2479" xr:uid="{00000000-0005-0000-0000-0000BB090000}"/>
    <cellStyle name="columns_array" xfId="2480" xr:uid="{00000000-0005-0000-0000-0000BC090000}"/>
    <cellStyle name="Comma" xfId="2481" xr:uid="{00000000-0005-0000-0000-0000BD090000}"/>
    <cellStyle name="Comma [0]" xfId="2482" xr:uid="{00000000-0005-0000-0000-0000BE090000}"/>
    <cellStyle name="Comma [0] 2" xfId="2483" xr:uid="{00000000-0005-0000-0000-0000BF090000}"/>
    <cellStyle name="Comma [0] 2 2" xfId="3698" xr:uid="{00000000-0005-0000-0000-0000C0090000}"/>
    <cellStyle name="Comma [0]_ SG&amp;A Bridge " xfId="2484" xr:uid="{00000000-0005-0000-0000-0000C1090000}"/>
    <cellStyle name="Comma 2" xfId="2485" xr:uid="{00000000-0005-0000-0000-0000C2090000}"/>
    <cellStyle name="Comma 3" xfId="2486" xr:uid="{00000000-0005-0000-0000-0000C3090000}"/>
    <cellStyle name="comma zerodec" xfId="2487" xr:uid="{00000000-0005-0000-0000-0000C4090000}"/>
    <cellStyle name="comma zerodec 2" xfId="2488" xr:uid="{00000000-0005-0000-0000-0000C5090000}"/>
    <cellStyle name="comma zerodec 3" xfId="2489" xr:uid="{00000000-0005-0000-0000-0000C6090000}"/>
    <cellStyle name="comma zerodec 4" xfId="2490" xr:uid="{00000000-0005-0000-0000-0000C7090000}"/>
    <cellStyle name="Comma_ SG&amp;A Bridge " xfId="2491" xr:uid="{00000000-0005-0000-0000-0000C8090000}"/>
    <cellStyle name="Comma0" xfId="2492" xr:uid="{00000000-0005-0000-0000-0000C9090000}"/>
    <cellStyle name="Comma0 2" xfId="2493" xr:uid="{00000000-0005-0000-0000-0000CA090000}"/>
    <cellStyle name="Comma0 3" xfId="2494" xr:uid="{00000000-0005-0000-0000-0000CB090000}"/>
    <cellStyle name="Comma0 4" xfId="2495" xr:uid="{00000000-0005-0000-0000-0000CC090000}"/>
    <cellStyle name="Commm_laroux_12~3SO2_97회비_laroux" xfId="2496" xr:uid="{00000000-0005-0000-0000-0000CD090000}"/>
    <cellStyle name="Company Info" xfId="2497" xr:uid="{00000000-0005-0000-0000-0000CE090000}"/>
    <cellStyle name="Contents Heading 1" xfId="2498" xr:uid="{00000000-0005-0000-0000-0000CF090000}"/>
    <cellStyle name="Contents Heading 2" xfId="2499" xr:uid="{00000000-0005-0000-0000-0000D0090000}"/>
    <cellStyle name="Contents Heading 3" xfId="2500" xr:uid="{00000000-0005-0000-0000-0000D1090000}"/>
    <cellStyle name="Copied" xfId="2501" xr:uid="{00000000-0005-0000-0000-0000D2090000}"/>
    <cellStyle name="CoverHeadline1" xfId="2502" xr:uid="{00000000-0005-0000-0000-0000D3090000}"/>
    <cellStyle name="Curr" xfId="2503" xr:uid="{00000000-0005-0000-0000-0000D4090000}"/>
    <cellStyle name="Curren?_x0012_퐀_x0017_?" xfId="2504" xr:uid="{00000000-0005-0000-0000-0000D5090000}"/>
    <cellStyle name="Currenby_Cash&amp;DSO Chart" xfId="2505" xr:uid="{00000000-0005-0000-0000-0000D6090000}"/>
    <cellStyle name="Currency" xfId="2506" xr:uid="{00000000-0005-0000-0000-0000D7090000}"/>
    <cellStyle name="Currency [0]" xfId="2507" xr:uid="{00000000-0005-0000-0000-0000D8090000}"/>
    <cellStyle name="Currency [0] 2" xfId="2508" xr:uid="{00000000-0005-0000-0000-0000D9090000}"/>
    <cellStyle name="Currency [0]_ SG&amp;A Bridge " xfId="2509" xr:uid="{00000000-0005-0000-0000-0000DA090000}"/>
    <cellStyle name="Currency 2" xfId="2510" xr:uid="{00000000-0005-0000-0000-0000DB090000}"/>
    <cellStyle name="Currency 3" xfId="2511" xr:uid="{00000000-0005-0000-0000-0000DC090000}"/>
    <cellStyle name="Currency_ SG&amp;A Bridge " xfId="2512" xr:uid="{00000000-0005-0000-0000-0000DD090000}"/>
    <cellStyle name="Currency0" xfId="2513" xr:uid="{00000000-0005-0000-0000-0000DE090000}"/>
    <cellStyle name="Currency0 2" xfId="2514" xr:uid="{00000000-0005-0000-0000-0000DF090000}"/>
    <cellStyle name="Currency0 2 2" xfId="3699" xr:uid="{00000000-0005-0000-0000-0000E0090000}"/>
    <cellStyle name="Currency0 3" xfId="2515" xr:uid="{00000000-0005-0000-0000-0000E1090000}"/>
    <cellStyle name="Currency0 3 2" xfId="3700" xr:uid="{00000000-0005-0000-0000-0000E2090000}"/>
    <cellStyle name="Currency0 4" xfId="2516" xr:uid="{00000000-0005-0000-0000-0000E3090000}"/>
    <cellStyle name="Currency1" xfId="2517" xr:uid="{00000000-0005-0000-0000-0000E4090000}"/>
    <cellStyle name="Currency1 2" xfId="2518" xr:uid="{00000000-0005-0000-0000-0000E5090000}"/>
    <cellStyle name="Currency1 3" xfId="2519" xr:uid="{00000000-0005-0000-0000-0000E6090000}"/>
    <cellStyle name="Currency1 4" xfId="2520" xr:uid="{00000000-0005-0000-0000-0000E7090000}"/>
    <cellStyle name="Data" xfId="2521" xr:uid="{00000000-0005-0000-0000-0000E8090000}"/>
    <cellStyle name="Date" xfId="2522" xr:uid="{00000000-0005-0000-0000-0000E9090000}"/>
    <cellStyle name="Date 2" xfId="2523" xr:uid="{00000000-0005-0000-0000-0000EA090000}"/>
    <cellStyle name="Date 3" xfId="2524" xr:uid="{00000000-0005-0000-0000-0000EB090000}"/>
    <cellStyle name="Date 4" xfId="2525" xr:uid="{00000000-0005-0000-0000-0000EC090000}"/>
    <cellStyle name="Dezimal [0]_Ausdruck RUND (D)" xfId="2526" xr:uid="{00000000-0005-0000-0000-0000ED090000}"/>
    <cellStyle name="Dezimal_Ausdruck RUND (D)" xfId="2527" xr:uid="{00000000-0005-0000-0000-0000EE090000}"/>
    <cellStyle name="Display" xfId="2528" xr:uid="{00000000-0005-0000-0000-0000EF090000}"/>
    <cellStyle name="Display Price" xfId="2529" xr:uid="{00000000-0005-0000-0000-0000F0090000}"/>
    <cellStyle name="Dollar (zero dec)" xfId="2530" xr:uid="{00000000-0005-0000-0000-0000F1090000}"/>
    <cellStyle name="Dollar (zero dec) 2" xfId="2531" xr:uid="{00000000-0005-0000-0000-0000F2090000}"/>
    <cellStyle name="Dollar (zero dec) 3" xfId="2532" xr:uid="{00000000-0005-0000-0000-0000F3090000}"/>
    <cellStyle name="Dollar (zero dec) 4" xfId="2533" xr:uid="{00000000-0005-0000-0000-0000F4090000}"/>
    <cellStyle name="ð퐀얂_x0001_" xfId="2534" xr:uid="{00000000-0005-0000-0000-0000F5090000}"/>
    <cellStyle name="ð퐀얂_x0001_ 2" xfId="2535" xr:uid="{00000000-0005-0000-0000-0000F6090000}"/>
    <cellStyle name="EA" xfId="2536" xr:uid="{00000000-0005-0000-0000-0000F7090000}"/>
    <cellStyle name="E­æo±" xfId="2537" xr:uid="{00000000-0005-0000-0000-0000F8090000}"/>
    <cellStyle name="E­æo±a" xfId="2538" xr:uid="{00000000-0005-0000-0000-0000F9090000}"/>
    <cellStyle name="È­æó±âè£" xfId="2539" xr:uid="{00000000-0005-0000-0000-0000FA090000}"/>
    <cellStyle name="È­æó±âè£0" xfId="2540" xr:uid="{00000000-0005-0000-0000-0000FB090000}"/>
    <cellStyle name="eet1_Q1" xfId="2541" xr:uid="{00000000-0005-0000-0000-0000FC090000}"/>
    <cellStyle name="Entered" xfId="2542" xr:uid="{00000000-0005-0000-0000-0000FD090000}"/>
    <cellStyle name="Euro" xfId="2543" xr:uid="{00000000-0005-0000-0000-0000FE090000}"/>
    <cellStyle name="Euro 2" xfId="2544" xr:uid="{00000000-0005-0000-0000-0000FF090000}"/>
    <cellStyle name="Euro 3" xfId="2545" xr:uid="{00000000-0005-0000-0000-0000000A0000}"/>
    <cellStyle name="Euro 4" xfId="2546" xr:uid="{00000000-0005-0000-0000-0000010A0000}"/>
    <cellStyle name="Explanatory Text" xfId="2547" xr:uid="{00000000-0005-0000-0000-0000020A0000}"/>
    <cellStyle name="F2" xfId="2548" xr:uid="{00000000-0005-0000-0000-0000030A0000}"/>
    <cellStyle name="F2 2" xfId="2549" xr:uid="{00000000-0005-0000-0000-0000040A0000}"/>
    <cellStyle name="F3" xfId="2550" xr:uid="{00000000-0005-0000-0000-0000050A0000}"/>
    <cellStyle name="F3 2" xfId="2551" xr:uid="{00000000-0005-0000-0000-0000060A0000}"/>
    <cellStyle name="F4" xfId="2552" xr:uid="{00000000-0005-0000-0000-0000070A0000}"/>
    <cellStyle name="F4 2" xfId="2553" xr:uid="{00000000-0005-0000-0000-0000080A0000}"/>
    <cellStyle name="F5" xfId="2554" xr:uid="{00000000-0005-0000-0000-0000090A0000}"/>
    <cellStyle name="F5 2" xfId="2555" xr:uid="{00000000-0005-0000-0000-00000A0A0000}"/>
    <cellStyle name="F6" xfId="2556" xr:uid="{00000000-0005-0000-0000-00000B0A0000}"/>
    <cellStyle name="F6 2" xfId="2557" xr:uid="{00000000-0005-0000-0000-00000C0A0000}"/>
    <cellStyle name="F7" xfId="2558" xr:uid="{00000000-0005-0000-0000-00000D0A0000}"/>
    <cellStyle name="F7 2" xfId="2559" xr:uid="{00000000-0005-0000-0000-00000E0A0000}"/>
    <cellStyle name="F8" xfId="2560" xr:uid="{00000000-0005-0000-0000-00000F0A0000}"/>
    <cellStyle name="F8 2" xfId="2561" xr:uid="{00000000-0005-0000-0000-0000100A0000}"/>
    <cellStyle name="FinePrint" xfId="2562" xr:uid="{00000000-0005-0000-0000-0000110A0000}"/>
    <cellStyle name="Fixed" xfId="2563" xr:uid="{00000000-0005-0000-0000-0000120A0000}"/>
    <cellStyle name="Fixed 2" xfId="2564" xr:uid="{00000000-0005-0000-0000-0000130A0000}"/>
    <cellStyle name="Fixed 3" xfId="2565" xr:uid="{00000000-0005-0000-0000-0000140A0000}"/>
    <cellStyle name="Fixed 4" xfId="2566" xr:uid="{00000000-0005-0000-0000-0000150A0000}"/>
    <cellStyle name="Followed Hyperlink" xfId="2567" xr:uid="{00000000-0005-0000-0000-0000160A0000}"/>
    <cellStyle name="G/표준" xfId="2568" xr:uid="{00000000-0005-0000-0000-0000170A0000}"/>
    <cellStyle name="Good" xfId="2569" xr:uid="{00000000-0005-0000-0000-0000180A0000}"/>
    <cellStyle name="Grey" xfId="2570" xr:uid="{00000000-0005-0000-0000-0000190A0000}"/>
    <cellStyle name="Grey 2" xfId="2571" xr:uid="{00000000-0005-0000-0000-00001A0A0000}"/>
    <cellStyle name="Grey 3" xfId="2572" xr:uid="{00000000-0005-0000-0000-00001B0A0000}"/>
    <cellStyle name="H1" xfId="2573" xr:uid="{00000000-0005-0000-0000-00001C0A0000}"/>
    <cellStyle name="H2" xfId="2574" xr:uid="{00000000-0005-0000-0000-00001D0A0000}"/>
    <cellStyle name="head" xfId="2575" xr:uid="{00000000-0005-0000-0000-00001E0A0000}"/>
    <cellStyle name="head 1" xfId="2576" xr:uid="{00000000-0005-0000-0000-00001F0A0000}"/>
    <cellStyle name="head 1-1" xfId="2577" xr:uid="{00000000-0005-0000-0000-0000200A0000}"/>
    <cellStyle name="HEADER" xfId="2578" xr:uid="{00000000-0005-0000-0000-0000210A0000}"/>
    <cellStyle name="Header1" xfId="2579" xr:uid="{00000000-0005-0000-0000-0000220A0000}"/>
    <cellStyle name="Header2" xfId="2580" xr:uid="{00000000-0005-0000-0000-0000230A0000}"/>
    <cellStyle name="Header2 2" xfId="3701" xr:uid="{00000000-0005-0000-0000-0000240A0000}"/>
    <cellStyle name="Heading" xfId="2581" xr:uid="{00000000-0005-0000-0000-0000250A0000}"/>
    <cellStyle name="Heading 1" xfId="2582" xr:uid="{00000000-0005-0000-0000-0000260A0000}"/>
    <cellStyle name="Heading 1 2" xfId="2583" xr:uid="{00000000-0005-0000-0000-0000270A0000}"/>
    <cellStyle name="Heading 1 3" xfId="2584" xr:uid="{00000000-0005-0000-0000-0000280A0000}"/>
    <cellStyle name="Heading 1 4" xfId="2585" xr:uid="{00000000-0005-0000-0000-0000290A0000}"/>
    <cellStyle name="Heading 2" xfId="2586" xr:uid="{00000000-0005-0000-0000-00002A0A0000}"/>
    <cellStyle name="Heading 2 2" xfId="2587" xr:uid="{00000000-0005-0000-0000-00002B0A0000}"/>
    <cellStyle name="Heading 2 3" xfId="2588" xr:uid="{00000000-0005-0000-0000-00002C0A0000}"/>
    <cellStyle name="Heading 2 4" xfId="2589" xr:uid="{00000000-0005-0000-0000-00002D0A0000}"/>
    <cellStyle name="Heading 3" xfId="2590" xr:uid="{00000000-0005-0000-0000-00002E0A0000}"/>
    <cellStyle name="Heading 4" xfId="2591" xr:uid="{00000000-0005-0000-0000-00002F0A0000}"/>
    <cellStyle name="Heading 5" xfId="3702" xr:uid="{00000000-0005-0000-0000-0000300A0000}"/>
    <cellStyle name="Heading1" xfId="2592" xr:uid="{00000000-0005-0000-0000-0000310A0000}"/>
    <cellStyle name="Heading1 2" xfId="2593" xr:uid="{00000000-0005-0000-0000-0000320A0000}"/>
    <cellStyle name="Heading2" xfId="2594" xr:uid="{00000000-0005-0000-0000-0000330A0000}"/>
    <cellStyle name="Heading2 2" xfId="2595" xr:uid="{00000000-0005-0000-0000-0000340A0000}"/>
    <cellStyle name="Heading2Divider" xfId="2596" xr:uid="{00000000-0005-0000-0000-0000350A0000}"/>
    <cellStyle name="Heading3" xfId="2597" xr:uid="{00000000-0005-0000-0000-0000360A0000}"/>
    <cellStyle name="Heading4" xfId="2598" xr:uid="{00000000-0005-0000-0000-0000370A0000}"/>
    <cellStyle name="heet1æꂘß_x0001__x0001__x0010__x0001_ဠ" xfId="2599" xr:uid="{00000000-0005-0000-0000-0000380A0000}"/>
    <cellStyle name="Helv8_PFD4.XLS" xfId="2600" xr:uid="{00000000-0005-0000-0000-0000390A0000}"/>
    <cellStyle name="Hyperlink" xfId="2601" xr:uid="{00000000-0005-0000-0000-00003A0A0000}"/>
    <cellStyle name="h_x0010_통화 [0]_OCT-Price" xfId="2602" xr:uid="{00000000-0005-0000-0000-00003B0A0000}"/>
    <cellStyle name="Input" xfId="2603" xr:uid="{00000000-0005-0000-0000-00003C0A0000}"/>
    <cellStyle name="Input [yellow]" xfId="2604" xr:uid="{00000000-0005-0000-0000-00003D0A0000}"/>
    <cellStyle name="Input [yellow] 2" xfId="2605" xr:uid="{00000000-0005-0000-0000-00003E0A0000}"/>
    <cellStyle name="Input [yellow] 2 2" xfId="3704" xr:uid="{00000000-0005-0000-0000-00003F0A0000}"/>
    <cellStyle name="Input [yellow] 3" xfId="2606" xr:uid="{00000000-0005-0000-0000-0000400A0000}"/>
    <cellStyle name="Input [yellow] 3 2" xfId="3705" xr:uid="{00000000-0005-0000-0000-0000410A0000}"/>
    <cellStyle name="Input [yellow] 4" xfId="3703" xr:uid="{00000000-0005-0000-0000-0000420A0000}"/>
    <cellStyle name="Input Price" xfId="2607" xr:uid="{00000000-0005-0000-0000-0000430A0000}"/>
    <cellStyle name="Input Quantity" xfId="2608" xr:uid="{00000000-0005-0000-0000-0000440A0000}"/>
    <cellStyle name="Input Single Cell" xfId="2609" xr:uid="{00000000-0005-0000-0000-0000450A0000}"/>
    <cellStyle name="Input_남원펌프장탈취설비(설계용역내역서)" xfId="2610" xr:uid="{00000000-0005-0000-0000-0000460A0000}"/>
    <cellStyle name="InputBodyCurr" xfId="2611" xr:uid="{00000000-0005-0000-0000-0000470A0000}"/>
    <cellStyle name="InputBodyDate" xfId="2612" xr:uid="{00000000-0005-0000-0000-0000480A0000}"/>
    <cellStyle name="InputBodyText" xfId="2613" xr:uid="{00000000-0005-0000-0000-0000490A0000}"/>
    <cellStyle name="InputColor" xfId="2614" xr:uid="{00000000-0005-0000-0000-00004A0A0000}"/>
    <cellStyle name="InputColor 2" xfId="3706" xr:uid="{00000000-0005-0000-0000-00004B0A0000}"/>
    <cellStyle name="Item" xfId="2615" xr:uid="{00000000-0005-0000-0000-00004C0A0000}"/>
    <cellStyle name="Item Input" xfId="2616" xr:uid="{00000000-0005-0000-0000-00004D0A0000}"/>
    <cellStyle name="L`" xfId="2617" xr:uid="{00000000-0005-0000-0000-00004E0A0000}"/>
    <cellStyle name="Linked Cell" xfId="2618" xr:uid="{00000000-0005-0000-0000-00004F0A0000}"/>
    <cellStyle name="Midtitle" xfId="2619" xr:uid="{00000000-0005-0000-0000-0000500A0000}"/>
    <cellStyle name="Milliers [0]_399GC10" xfId="2620" xr:uid="{00000000-0005-0000-0000-0000510A0000}"/>
    <cellStyle name="Milliers_399GC10" xfId="2621" xr:uid="{00000000-0005-0000-0000-0000520A0000}"/>
    <cellStyle name="Model" xfId="2622" xr:uid="{00000000-0005-0000-0000-0000530A0000}"/>
    <cellStyle name="Mon?aire [0]_399GC10" xfId="2623" xr:uid="{00000000-0005-0000-0000-0000540A0000}"/>
    <cellStyle name="Mon?aire_399GC10" xfId="2624" xr:uid="{00000000-0005-0000-0000-0000550A0000}"/>
    <cellStyle name="MS Proofing Tools" xfId="2625" xr:uid="{00000000-0005-0000-0000-0000560A0000}"/>
    <cellStyle name="Neutral" xfId="2626" xr:uid="{00000000-0005-0000-0000-0000570A0000}"/>
    <cellStyle name="no dec" xfId="2627" xr:uid="{00000000-0005-0000-0000-0000580A0000}"/>
    <cellStyle name="nohs" xfId="2628" xr:uid="{00000000-0005-0000-0000-0000590A0000}"/>
    <cellStyle name="Normal" xfId="2629" xr:uid="{00000000-0005-0000-0000-00005A0A0000}"/>
    <cellStyle name="Normal - Style1" xfId="2630" xr:uid="{00000000-0005-0000-0000-00005B0A0000}"/>
    <cellStyle name="Normal - Style1 2" xfId="2631" xr:uid="{00000000-0005-0000-0000-00005C0A0000}"/>
    <cellStyle name="Normal - Style1 3" xfId="2632" xr:uid="{00000000-0005-0000-0000-00005D0A0000}"/>
    <cellStyle name="Normal - Style1 4" xfId="2633" xr:uid="{00000000-0005-0000-0000-00005E0A0000}"/>
    <cellStyle name="Normal - Style2" xfId="2634" xr:uid="{00000000-0005-0000-0000-00005F0A0000}"/>
    <cellStyle name="Normal - Style3" xfId="2635" xr:uid="{00000000-0005-0000-0000-0000600A0000}"/>
    <cellStyle name="Normal - Style4" xfId="2636" xr:uid="{00000000-0005-0000-0000-0000610A0000}"/>
    <cellStyle name="Normal - Style5" xfId="2637" xr:uid="{00000000-0005-0000-0000-0000620A0000}"/>
    <cellStyle name="Normal - Style6" xfId="2638" xr:uid="{00000000-0005-0000-0000-0000630A0000}"/>
    <cellStyle name="Normal - Style7" xfId="2639" xr:uid="{00000000-0005-0000-0000-0000640A0000}"/>
    <cellStyle name="Normal - Style8" xfId="2640" xr:uid="{00000000-0005-0000-0000-0000650A0000}"/>
    <cellStyle name="Normal - 유형1" xfId="2641" xr:uid="{00000000-0005-0000-0000-0000660A0000}"/>
    <cellStyle name="Normal_ SG&amp;A Bridge" xfId="2642" xr:uid="{00000000-0005-0000-0000-0000670A0000}"/>
    <cellStyle name="Noroal_ SG&amp;A Bridge " xfId="2643" xr:uid="{00000000-0005-0000-0000-0000680A0000}"/>
    <cellStyle name="Note" xfId="2644" xr:uid="{00000000-0005-0000-0000-0000690A0000}"/>
    <cellStyle name="N䁯rmal_MCOE Summary (5)_98선급금" xfId="2645" xr:uid="{00000000-0005-0000-0000-00006A0A0000}"/>
    <cellStyle name="Œ…?æ맖?e [0.00]_laroux" xfId="2646" xr:uid="{00000000-0005-0000-0000-00006B0A0000}"/>
    <cellStyle name="Œ…?æ맖?e_laroux" xfId="2647" xr:uid="{00000000-0005-0000-0000-00006C0A0000}"/>
    <cellStyle name="oft Excel]_x000d__x000a_Comment=The open=/f lines load custom functions into the Paste Function list._x000d__x000a_Maximized=3_x000d__x000a_AutoFormat=" xfId="2648" xr:uid="{00000000-0005-0000-0000-00006D0A0000}"/>
    <cellStyle name="Output" xfId="2649" xr:uid="{00000000-0005-0000-0000-00006E0A0000}"/>
    <cellStyle name="Output Single Cell" xfId="2650" xr:uid="{00000000-0005-0000-0000-00006F0A0000}"/>
    <cellStyle name="Package Size" xfId="2651" xr:uid="{00000000-0005-0000-0000-0000700A0000}"/>
    <cellStyle name="Percent" xfId="2652" xr:uid="{00000000-0005-0000-0000-0000710A0000}"/>
    <cellStyle name="Percent [2]" xfId="2653" xr:uid="{00000000-0005-0000-0000-0000720A0000}"/>
    <cellStyle name="Percent 2" xfId="2654" xr:uid="{00000000-0005-0000-0000-0000730A0000}"/>
    <cellStyle name="Percent 3" xfId="2655" xr:uid="{00000000-0005-0000-0000-0000740A0000}"/>
    <cellStyle name="Percent_(03-04-11)주교1교A1석축" xfId="2656" xr:uid="{00000000-0005-0000-0000-0000750A0000}"/>
    <cellStyle name="PRICE2" xfId="2657" xr:uid="{00000000-0005-0000-0000-0000760A0000}"/>
    <cellStyle name="Print Heading" xfId="2658" xr:uid="{00000000-0005-0000-0000-0000770A0000}"/>
    <cellStyle name="Q값(소수점,3)" xfId="2659" xr:uid="{00000000-0005-0000-0000-0000780A0000}"/>
    <cellStyle name="Recipe" xfId="2660" xr:uid="{00000000-0005-0000-0000-0000790A0000}"/>
    <cellStyle name="Recipe Heading" xfId="2661" xr:uid="{00000000-0005-0000-0000-00007A0A0000}"/>
    <cellStyle name="Revenue" xfId="2662" xr:uid="{00000000-0005-0000-0000-00007B0A0000}"/>
    <cellStyle name="RevList" xfId="2663" xr:uid="{00000000-0005-0000-0000-00007C0A0000}"/>
    <cellStyle name="rld Wide" xfId="2664" xr:uid="{00000000-0005-0000-0000-00007D0A0000}"/>
    <cellStyle name="RptTitle" xfId="2665" xr:uid="{00000000-0005-0000-0000-00007E0A0000}"/>
    <cellStyle name="s]_x000d__x000a_load=_x000d__x000a_run=_x000d__x000a_NullPort=None_x000d__x000a_SkipMouseRedetect=1_x000d__x000a_device=QLaser SF700/710,KHQLBP,LPT1:_x000d__x000a__x000d__x000a_[Desktop]_x000d__x000a_Wallpaper=C:\WI" xfId="2666" xr:uid="{00000000-0005-0000-0000-00007F0A0000}"/>
    <cellStyle name="Standard_A" xfId="2667" xr:uid="{00000000-0005-0000-0000-0000800A0000}"/>
    <cellStyle name="subhead" xfId="2668" xr:uid="{00000000-0005-0000-0000-0000810A0000}"/>
    <cellStyle name="SubHeading" xfId="2669" xr:uid="{00000000-0005-0000-0000-0000820A0000}"/>
    <cellStyle name="Subtotal" xfId="2670" xr:uid="{00000000-0005-0000-0000-0000830A0000}"/>
    <cellStyle name="Subtotal 1" xfId="2671" xr:uid="{00000000-0005-0000-0000-0000840A0000}"/>
    <cellStyle name="Suggested Quantity" xfId="2672" xr:uid="{00000000-0005-0000-0000-0000850A0000}"/>
    <cellStyle name="T_1화 [0]_PLDT_2화 [0]_PLDT_N_x000c_통화 [0]_PRICE" xfId="2673" xr:uid="{00000000-0005-0000-0000-0000860A0000}"/>
    <cellStyle name="testtitle" xfId="2674" xr:uid="{00000000-0005-0000-0000-0000870A0000}"/>
    <cellStyle name="Title" xfId="2675" xr:uid="{00000000-0005-0000-0000-0000880A0000}"/>
    <cellStyle name="title [1]" xfId="2676" xr:uid="{00000000-0005-0000-0000-0000890A0000}"/>
    <cellStyle name="title [2]" xfId="2677" xr:uid="{00000000-0005-0000-0000-00008A0A0000}"/>
    <cellStyle name="Title_가설사무실배수로" xfId="2678" xr:uid="{00000000-0005-0000-0000-00008B0A0000}"/>
    <cellStyle name="ton" xfId="2679" xr:uid="{00000000-0005-0000-0000-00008C0A0000}"/>
    <cellStyle name="Total" xfId="2680" xr:uid="{00000000-0005-0000-0000-00008D0A0000}"/>
    <cellStyle name="Total 2" xfId="2681" xr:uid="{00000000-0005-0000-0000-00008E0A0000}"/>
    <cellStyle name="Total 2 2" xfId="3708" xr:uid="{00000000-0005-0000-0000-00008F0A0000}"/>
    <cellStyle name="Total 3" xfId="2682" xr:uid="{00000000-0005-0000-0000-0000900A0000}"/>
    <cellStyle name="Total 4" xfId="2683" xr:uid="{00000000-0005-0000-0000-0000910A0000}"/>
    <cellStyle name="Total 4 2" xfId="3709" xr:uid="{00000000-0005-0000-0000-0000920A0000}"/>
    <cellStyle name="Total 5" xfId="3707" xr:uid="{00000000-0005-0000-0000-0000930A0000}"/>
    <cellStyle name="TotalCurr" xfId="2684" xr:uid="{00000000-0005-0000-0000-0000940A0000}"/>
    <cellStyle name="TotalHdr" xfId="2685" xr:uid="{00000000-0005-0000-0000-0000950A0000}"/>
    <cellStyle name="UM" xfId="2686" xr:uid="{00000000-0005-0000-0000-0000960A0000}"/>
    <cellStyle name="W?rung [0]_Ausdruck RUND (D)" xfId="2687" xr:uid="{00000000-0005-0000-0000-0000970A0000}"/>
    <cellStyle name="W?rung_Ausdruck RUND (D)" xfId="2688" xr:uid="{00000000-0005-0000-0000-0000980A0000}"/>
    <cellStyle name="Warning Text" xfId="2689" xr:uid="{00000000-0005-0000-0000-0000990A0000}"/>
    <cellStyle name="y" xfId="2690" xr:uid="{00000000-0005-0000-0000-00009A0A0000}"/>
    <cellStyle name="y 2" xfId="2691" xr:uid="{00000000-0005-0000-0000-00009B0A0000}"/>
    <cellStyle name="|?ドE" xfId="2692" xr:uid="{00000000-0005-0000-0000-00009C0A0000}"/>
    <cellStyle name="화 [0]_총괄표(수정)" xfId="2693" xr:uid="{00000000-0005-0000-0000-00009D0A0000}"/>
    <cellStyle name="" xfId="2694" xr:uid="{00000000-0005-0000-0000-00009E0A0000}"/>
    <cellStyle name="가.인건비" xfId="2695" xr:uid="{00000000-0005-0000-0000-00009F0A0000}"/>
    <cellStyle name="가.인건비 2" xfId="3710" xr:uid="{00000000-0005-0000-0000-0000A00A0000}"/>
    <cellStyle name="감춤" xfId="2696" xr:uid="{00000000-0005-0000-0000-0000A10A0000}"/>
    <cellStyle name="견적" xfId="2697" xr:uid="{00000000-0005-0000-0000-0000A20A0000}"/>
    <cellStyle name="견적부" xfId="2698" xr:uid="{00000000-0005-0000-0000-0000A30A0000}"/>
    <cellStyle name="견적부 2" xfId="3711" xr:uid="{00000000-0005-0000-0000-0000A40A0000}"/>
    <cellStyle name="계(단가)" xfId="2699" xr:uid="{00000000-0005-0000-0000-0000A50A0000}"/>
    <cellStyle name="계(일위,계, 소수0)" xfId="2700" xr:uid="{00000000-0005-0000-0000-0000A60A0000}"/>
    <cellStyle name="고정소숫점" xfId="2701" xr:uid="{00000000-0005-0000-0000-0000A70A0000}"/>
    <cellStyle name="고정소숫점 2" xfId="2702" xr:uid="{00000000-0005-0000-0000-0000A80A0000}"/>
    <cellStyle name="고정출력1" xfId="2703" xr:uid="{00000000-0005-0000-0000-0000A90A0000}"/>
    <cellStyle name="고정출력2" xfId="2704" xr:uid="{00000000-0005-0000-0000-0000AA0A0000}"/>
    <cellStyle name="咬訌裝?INCOM1" xfId="2705" xr:uid="{00000000-0005-0000-0000-0000AB0A0000}"/>
    <cellStyle name="咬訌裝?INCOM10" xfId="2706" xr:uid="{00000000-0005-0000-0000-0000AC0A0000}"/>
    <cellStyle name="咬訌裝?INCOM2" xfId="2707" xr:uid="{00000000-0005-0000-0000-0000AD0A0000}"/>
    <cellStyle name="咬訌裝?INCOM3" xfId="2708" xr:uid="{00000000-0005-0000-0000-0000AE0A0000}"/>
    <cellStyle name="咬訌裝?INCOM4" xfId="2709" xr:uid="{00000000-0005-0000-0000-0000AF0A0000}"/>
    <cellStyle name="咬訌裝?INCOM5" xfId="2710" xr:uid="{00000000-0005-0000-0000-0000B00A0000}"/>
    <cellStyle name="咬訌裝?INCOM6" xfId="2711" xr:uid="{00000000-0005-0000-0000-0000B10A0000}"/>
    <cellStyle name="咬訌裝?INCOM7" xfId="2712" xr:uid="{00000000-0005-0000-0000-0000B20A0000}"/>
    <cellStyle name="咬訌裝?INCOM8" xfId="2713" xr:uid="{00000000-0005-0000-0000-0000B30A0000}"/>
    <cellStyle name="咬訌裝?INCOM9" xfId="2714" xr:uid="{00000000-0005-0000-0000-0000B40A0000}"/>
    <cellStyle name="咬訌裝?PRIB11" xfId="2715" xr:uid="{00000000-0005-0000-0000-0000B50A0000}"/>
    <cellStyle name="금액" xfId="2716" xr:uid="{00000000-0005-0000-0000-0000B60A0000}"/>
    <cellStyle name="금액 2" xfId="3712" xr:uid="{00000000-0005-0000-0000-0000B70A0000}"/>
    <cellStyle name="기계" xfId="2717" xr:uid="{00000000-0005-0000-0000-0000B80A0000}"/>
    <cellStyle name="김덕호" xfId="2718" xr:uid="{00000000-0005-0000-0000-0000B90A0000}"/>
    <cellStyle name="끼_x0001_?" xfId="2719" xr:uid="{00000000-0005-0000-0000-0000BA0A0000}"/>
    <cellStyle name="날짜" xfId="2720" xr:uid="{00000000-0005-0000-0000-0000BB0A0000}"/>
    <cellStyle name="남기옥" xfId="2721" xr:uid="{00000000-0005-0000-0000-0000BC0A0000}"/>
    <cellStyle name="내역서" xfId="2722" xr:uid="{00000000-0005-0000-0000-0000BD0A0000}"/>
    <cellStyle name="년도" xfId="2723" xr:uid="{00000000-0005-0000-0000-0000BE0A0000}"/>
    <cellStyle name="년도 2" xfId="3713" xr:uid="{00000000-0005-0000-0000-0000BF0A0000}"/>
    <cellStyle name="노명용" xfId="2724" xr:uid="{00000000-0005-0000-0000-0000C00A0000}"/>
    <cellStyle name="노명용 2" xfId="3714" xr:uid="{00000000-0005-0000-0000-0000C10A0000}"/>
    <cellStyle name="달러" xfId="2725" xr:uid="{00000000-0005-0000-0000-0000C20A0000}"/>
    <cellStyle name="돋움채" xfId="2726" xr:uid="{00000000-0005-0000-0000-0000C30A0000}"/>
    <cellStyle name="뒤에 오는 하이퍼링크" xfId="2727" xr:uid="{00000000-0005-0000-0000-0000C40A0000}"/>
    <cellStyle name="뒤에 오는 하이퍼링크 2" xfId="2728" xr:uid="{00000000-0005-0000-0000-0000C50A0000}"/>
    <cellStyle name="뒤에 오는 하이퍼링크_삼회기계내역" xfId="2729" xr:uid="{00000000-0005-0000-0000-0000C60A0000}"/>
    <cellStyle name="똿떓죶Ø괻 [0.00]_PRODUCT DETAIL Q1" xfId="2730" xr:uid="{00000000-0005-0000-0000-0000C70A0000}"/>
    <cellStyle name="똿떓죶Ø괻_PRODUCT DETAIL Q1" xfId="2731" xr:uid="{00000000-0005-0000-0000-0000C80A0000}"/>
    <cellStyle name="똿뗦먛귟 [0.00]_laroux" xfId="2732" xr:uid="{00000000-0005-0000-0000-0000C90A0000}"/>
    <cellStyle name="똿뗦먛귟_laroux" xfId="2733" xr:uid="{00000000-0005-0000-0000-0000CA0A0000}"/>
    <cellStyle name="라인" xfId="2734" xr:uid="{00000000-0005-0000-0000-0000CB0A0000}"/>
    <cellStyle name="묮뎋 [0.00]_PRODUCT DETAIL Q1" xfId="2735" xr:uid="{00000000-0005-0000-0000-0000CC0A0000}"/>
    <cellStyle name="묮뎋_PRODUCT DETAIL Q1" xfId="2736" xr:uid="{00000000-0005-0000-0000-0000CD0A0000}"/>
    <cellStyle name="믅됞 [0.00]_laroux" xfId="2737" xr:uid="{00000000-0005-0000-0000-0000CE0A0000}"/>
    <cellStyle name="믅됞_laroux" xfId="2738" xr:uid="{00000000-0005-0000-0000-0000CF0A0000}"/>
    <cellStyle name="배분" xfId="2739" xr:uid="{00000000-0005-0000-0000-0000D00A0000}"/>
    <cellStyle name="배분 2" xfId="3715" xr:uid="{00000000-0005-0000-0000-0000D10A0000}"/>
    <cellStyle name="백" xfId="2740" xr:uid="{00000000-0005-0000-0000-0000D20A0000}"/>
    <cellStyle name="백 " xfId="2741" xr:uid="{00000000-0005-0000-0000-0000D30A0000}"/>
    <cellStyle name="백 2" xfId="3716" xr:uid="{00000000-0005-0000-0000-0000D40A0000}"/>
    <cellStyle name="백_(04-11-03) 실정보고-세로" xfId="2742" xr:uid="{00000000-0005-0000-0000-0000D50A0000}"/>
    <cellStyle name="백만단위로" xfId="2743" xr:uid="{00000000-0005-0000-0000-0000D60A0000}"/>
    <cellStyle name="백분율" xfId="3666" builtinId="5"/>
    <cellStyle name="백분율 [△1]" xfId="2744" xr:uid="{00000000-0005-0000-0000-0000D80A0000}"/>
    <cellStyle name="백분율 [△2]" xfId="2745" xr:uid="{00000000-0005-0000-0000-0000D90A0000}"/>
    <cellStyle name="백분율 [0]" xfId="2746" xr:uid="{00000000-0005-0000-0000-0000DA0A0000}"/>
    <cellStyle name="백분율 [2]" xfId="2747" xr:uid="{00000000-0005-0000-0000-0000DB0A0000}"/>
    <cellStyle name="백분율 2" xfId="2748" xr:uid="{00000000-0005-0000-0000-0000DC0A0000}"/>
    <cellStyle name="백분율 2 2" xfId="2749" xr:uid="{00000000-0005-0000-0000-0000DD0A0000}"/>
    <cellStyle name="백분율 2 3" xfId="2750" xr:uid="{00000000-0005-0000-0000-0000DE0A0000}"/>
    <cellStyle name="백분율 2 4" xfId="2751" xr:uid="{00000000-0005-0000-0000-0000DF0A0000}"/>
    <cellStyle name="백분율 2 5" xfId="3671" xr:uid="{00000000-0005-0000-0000-0000E00A0000}"/>
    <cellStyle name="백분율 3" xfId="2752" xr:uid="{00000000-0005-0000-0000-0000E10A0000}"/>
    <cellStyle name="백분율 3 2" xfId="2753" xr:uid="{00000000-0005-0000-0000-0000E20A0000}"/>
    <cellStyle name="백분율 4" xfId="2754" xr:uid="{00000000-0005-0000-0000-0000E30A0000}"/>
    <cellStyle name="백분율［△1］" xfId="2755" xr:uid="{00000000-0005-0000-0000-0000E40A0000}"/>
    <cellStyle name="백분율［△2］" xfId="2756" xr:uid="{00000000-0005-0000-0000-0000E50A0000}"/>
    <cellStyle name="백분율_원가계산서" xfId="5" xr:uid="{00000000-0005-0000-0000-0000E60A0000}"/>
    <cellStyle name="밸_x0001_" xfId="2757" xr:uid="{00000000-0005-0000-0000-0000E70A0000}"/>
    <cellStyle name="밸_x0001_ 2" xfId="2758" xr:uid="{00000000-0005-0000-0000-0000E80A0000}"/>
    <cellStyle name="병합 후 가운데 맞춤" xfId="2759" xr:uid="{00000000-0005-0000-0000-0000E90A0000}"/>
    <cellStyle name="병합 후 가운데 정열" xfId="2760" xr:uid="{00000000-0005-0000-0000-0000EA0A0000}"/>
    <cellStyle name="凤준" xfId="2761" xr:uid="{00000000-0005-0000-0000-0000EB0A0000}"/>
    <cellStyle name="분기" xfId="2762" xr:uid="{00000000-0005-0000-0000-0000EC0A0000}"/>
    <cellStyle name="뷭?" xfId="2763" xr:uid="{00000000-0005-0000-0000-0000ED0A0000}"/>
    <cellStyle name="뷭__W9 ROLL-UP_장주임3_관리비-대규모" xfId="2764" xr:uid="{00000000-0005-0000-0000-0000EE0A0000}"/>
    <cellStyle name="상단배분" xfId="2765" xr:uid="{00000000-0005-0000-0000-0000EF0A0000}"/>
    <cellStyle name="상단배분 2" xfId="3717" xr:uid="{00000000-0005-0000-0000-0000F00A0000}"/>
    <cellStyle name="선택영역" xfId="2766" xr:uid="{00000000-0005-0000-0000-0000F10A0000}"/>
    <cellStyle name="선택영역 가운데" xfId="2767" xr:uid="{00000000-0005-0000-0000-0000F20A0000}"/>
    <cellStyle name="선택영역의 가운데" xfId="2768" xr:uid="{00000000-0005-0000-0000-0000F30A0000}"/>
    <cellStyle name="선택영역의 가운데로" xfId="2769" xr:uid="{00000000-0005-0000-0000-0000F40A0000}"/>
    <cellStyle name="선택영영" xfId="2770" xr:uid="{00000000-0005-0000-0000-0000F50A0000}"/>
    <cellStyle name="설계변경" xfId="2771" xr:uid="{00000000-0005-0000-0000-0000F60A0000}"/>
    <cellStyle name="설계변경 2" xfId="3718" xr:uid="{00000000-0005-0000-0000-0000F70A0000}"/>
    <cellStyle name="설계서" xfId="2772" xr:uid="{00000000-0005-0000-0000-0000F80A0000}"/>
    <cellStyle name="설계서-내용" xfId="2773" xr:uid="{00000000-0005-0000-0000-0000F90A0000}"/>
    <cellStyle name="설계서-내용 2" xfId="3719" xr:uid="{00000000-0005-0000-0000-0000FA0A0000}"/>
    <cellStyle name="설계서-내용-소수점" xfId="2774" xr:uid="{00000000-0005-0000-0000-0000FB0A0000}"/>
    <cellStyle name="설계서-내용-소수점 2" xfId="3720" xr:uid="{00000000-0005-0000-0000-0000FC0A0000}"/>
    <cellStyle name="설계서-내용-우" xfId="2775" xr:uid="{00000000-0005-0000-0000-0000FD0A0000}"/>
    <cellStyle name="설계서-내용-우 2" xfId="3721" xr:uid="{00000000-0005-0000-0000-0000FE0A0000}"/>
    <cellStyle name="설계서-내용-좌" xfId="2776" xr:uid="{00000000-0005-0000-0000-0000FF0A0000}"/>
    <cellStyle name="설계서-내용-좌 2" xfId="3722" xr:uid="{00000000-0005-0000-0000-0000000B0000}"/>
    <cellStyle name="설계서-소제목" xfId="2777" xr:uid="{00000000-0005-0000-0000-0000010B0000}"/>
    <cellStyle name="설계서-소제목 2" xfId="3723" xr:uid="{00000000-0005-0000-0000-0000020B0000}"/>
    <cellStyle name="설계서-타이틀" xfId="2778" xr:uid="{00000000-0005-0000-0000-0000030B0000}"/>
    <cellStyle name="설계서-항목" xfId="2779" xr:uid="{00000000-0005-0000-0000-0000040B0000}"/>
    <cellStyle name="소계(소수점0,10포)" xfId="2780" xr:uid="{00000000-0005-0000-0000-0000050B0000}"/>
    <cellStyle name="소계(소수점0,10포) 2" xfId="3724" xr:uid="{00000000-0005-0000-0000-0000060B0000}"/>
    <cellStyle name="소계무늬" xfId="2781" xr:uid="{00000000-0005-0000-0000-0000070B0000}"/>
    <cellStyle name="소계무늬 2" xfId="3725" xr:uid="{00000000-0005-0000-0000-0000080B0000}"/>
    <cellStyle name="수량" xfId="2782" xr:uid="{00000000-0005-0000-0000-0000090B0000}"/>
    <cellStyle name="수량 2" xfId="2783" xr:uid="{00000000-0005-0000-0000-00000A0B0000}"/>
    <cellStyle name="수량 2 2" xfId="3726" xr:uid="{00000000-0005-0000-0000-00000B0B0000}"/>
    <cellStyle name="숨김" xfId="2784" xr:uid="{00000000-0005-0000-0000-00000C0B0000}"/>
    <cellStyle name="숫자" xfId="2785" xr:uid="{00000000-0005-0000-0000-00000D0B0000}"/>
    <cellStyle name="숫자(R)" xfId="2786" xr:uid="{00000000-0005-0000-0000-00000E0B0000}"/>
    <cellStyle name="숫자(R) 2" xfId="2787" xr:uid="{00000000-0005-0000-0000-00000F0B0000}"/>
    <cellStyle name="숫자1" xfId="2788" xr:uid="{00000000-0005-0000-0000-0000100B0000}"/>
    <cellStyle name="숫자3" xfId="2789" xr:uid="{00000000-0005-0000-0000-0000110B0000}"/>
    <cellStyle name="쉼표 [0]" xfId="3665" builtinId="6"/>
    <cellStyle name="쉼표 [0] 12" xfId="2790" xr:uid="{00000000-0005-0000-0000-0000130B0000}"/>
    <cellStyle name="쉼표 [0] 12 2" xfId="3727" xr:uid="{00000000-0005-0000-0000-0000140B0000}"/>
    <cellStyle name="쉼표 [0] 2" xfId="4" xr:uid="{00000000-0005-0000-0000-0000150B0000}"/>
    <cellStyle name="쉼표 [0] 2 2" xfId="8" xr:uid="{00000000-0005-0000-0000-0000160B0000}"/>
    <cellStyle name="쉼표 [0] 2 2 2" xfId="2791" xr:uid="{00000000-0005-0000-0000-0000170B0000}"/>
    <cellStyle name="쉼표 [0] 2 2 2 2" xfId="2792" xr:uid="{00000000-0005-0000-0000-0000180B0000}"/>
    <cellStyle name="쉼표 [0] 2 2 2 2 2" xfId="2793" xr:uid="{00000000-0005-0000-0000-0000190B0000}"/>
    <cellStyle name="쉼표 [0] 2 2 2 2 2 2" xfId="3730" xr:uid="{00000000-0005-0000-0000-00001A0B0000}"/>
    <cellStyle name="쉼표 [0] 2 2 2 2 3" xfId="3729" xr:uid="{00000000-0005-0000-0000-00001B0B0000}"/>
    <cellStyle name="쉼표 [0] 2 2 2 3" xfId="3728" xr:uid="{00000000-0005-0000-0000-00001C0B0000}"/>
    <cellStyle name="쉼표 [0] 2 2 3" xfId="3674" xr:uid="{00000000-0005-0000-0000-00001D0B0000}"/>
    <cellStyle name="쉼표 [0] 2 3" xfId="2794" xr:uid="{00000000-0005-0000-0000-00001E0B0000}"/>
    <cellStyle name="쉼표 [0] 2 3 2" xfId="3731" xr:uid="{00000000-0005-0000-0000-00001F0B0000}"/>
    <cellStyle name="쉼표 [0] 2 4" xfId="2795" xr:uid="{00000000-0005-0000-0000-0000200B0000}"/>
    <cellStyle name="쉼표 [0] 2 4 2" xfId="3732" xr:uid="{00000000-0005-0000-0000-0000210B0000}"/>
    <cellStyle name="쉼표 [0] 2 5" xfId="3673" xr:uid="{00000000-0005-0000-0000-0000220B0000}"/>
    <cellStyle name="쉼표 [0] 2 6" xfId="2796" xr:uid="{00000000-0005-0000-0000-0000230B0000}"/>
    <cellStyle name="쉼표 [0] 2 6 2" xfId="3733" xr:uid="{00000000-0005-0000-0000-0000240B0000}"/>
    <cellStyle name="쉼표 [0] 3" xfId="9" xr:uid="{00000000-0005-0000-0000-0000250B0000}"/>
    <cellStyle name="쉼표 [0] 3 2" xfId="2797" xr:uid="{00000000-0005-0000-0000-0000260B0000}"/>
    <cellStyle name="쉼표 [0] 3 2 2" xfId="3734" xr:uid="{00000000-0005-0000-0000-0000270B0000}"/>
    <cellStyle name="쉼표 [0] 3 3" xfId="2798" xr:uid="{00000000-0005-0000-0000-0000280B0000}"/>
    <cellStyle name="쉼표 [0] 3 3 2" xfId="3735" xr:uid="{00000000-0005-0000-0000-0000290B0000}"/>
    <cellStyle name="쉼표 [0] 3 4" xfId="2799" xr:uid="{00000000-0005-0000-0000-00002A0B0000}"/>
    <cellStyle name="쉼표 [0] 3 5" xfId="3675" xr:uid="{00000000-0005-0000-0000-00002B0B0000}"/>
    <cellStyle name="쉼표 [0] 4" xfId="2800" xr:uid="{00000000-0005-0000-0000-00002C0B0000}"/>
    <cellStyle name="쉼표 [0] 4 2" xfId="2801" xr:uid="{00000000-0005-0000-0000-00002D0B0000}"/>
    <cellStyle name="쉼표 [0] 4 2 2" xfId="3737" xr:uid="{00000000-0005-0000-0000-00002E0B0000}"/>
    <cellStyle name="쉼표 [0] 4 3" xfId="3736" xr:uid="{00000000-0005-0000-0000-00002F0B0000}"/>
    <cellStyle name="쉼표 [0] 5" xfId="2802" xr:uid="{00000000-0005-0000-0000-0000300B0000}"/>
    <cellStyle name="쉼표 [0] 5 2" xfId="2803" xr:uid="{00000000-0005-0000-0000-0000310B0000}"/>
    <cellStyle name="쉼표 [0] 5 2 2" xfId="3739" xr:uid="{00000000-0005-0000-0000-0000320B0000}"/>
    <cellStyle name="쉼표 [0] 5 3" xfId="2804" xr:uid="{00000000-0005-0000-0000-0000330B0000}"/>
    <cellStyle name="쉼표 [0] 5 3 2" xfId="3740" xr:uid="{00000000-0005-0000-0000-0000340B0000}"/>
    <cellStyle name="쉼표 [0] 5 4" xfId="2805" xr:uid="{00000000-0005-0000-0000-0000350B0000}"/>
    <cellStyle name="쉼표 [0] 5 4 2" xfId="3741" xr:uid="{00000000-0005-0000-0000-0000360B0000}"/>
    <cellStyle name="쉼표 [0] 5 5" xfId="3738" xr:uid="{00000000-0005-0000-0000-0000370B0000}"/>
    <cellStyle name="쉼표 [0] 6" xfId="2806" xr:uid="{00000000-0005-0000-0000-0000380B0000}"/>
    <cellStyle name="쉼표 [0] 6 2" xfId="3742" xr:uid="{00000000-0005-0000-0000-0000390B0000}"/>
    <cellStyle name="쉼표 [0] 7" xfId="3762" xr:uid="{00000000-0005-0000-0000-00003A0B0000}"/>
    <cellStyle name="쉼표 [0] 8" xfId="2807" xr:uid="{00000000-0005-0000-0000-00003B0B0000}"/>
    <cellStyle name="쉼표 [0] 8 2" xfId="3743" xr:uid="{00000000-0005-0000-0000-00003C0B0000}"/>
    <cellStyle name="쉼표 [0]_(생초)내역서1211" xfId="3670" xr:uid="{00000000-0005-0000-0000-00003D0B0000}"/>
    <cellStyle name="쉼표 [0]_원가계산서" xfId="6" xr:uid="{00000000-0005-0000-0000-00003E0B0000}"/>
    <cellStyle name="스타일 1" xfId="2808" xr:uid="{00000000-0005-0000-0000-00003F0B0000}"/>
    <cellStyle name="스타일 1 2" xfId="2809" xr:uid="{00000000-0005-0000-0000-0000400B0000}"/>
    <cellStyle name="스타일 10" xfId="2810" xr:uid="{00000000-0005-0000-0000-0000410B0000}"/>
    <cellStyle name="스타일 10 2" xfId="2811" xr:uid="{00000000-0005-0000-0000-0000420B0000}"/>
    <cellStyle name="스타일 11" xfId="2812" xr:uid="{00000000-0005-0000-0000-0000430B0000}"/>
    <cellStyle name="스타일 11 2" xfId="2813" xr:uid="{00000000-0005-0000-0000-0000440B0000}"/>
    <cellStyle name="스타일 12" xfId="2814" xr:uid="{00000000-0005-0000-0000-0000450B0000}"/>
    <cellStyle name="스타일 12 2" xfId="2815" xr:uid="{00000000-0005-0000-0000-0000460B0000}"/>
    <cellStyle name="스타일 13" xfId="2816" xr:uid="{00000000-0005-0000-0000-0000470B0000}"/>
    <cellStyle name="스타일 13 2" xfId="2817" xr:uid="{00000000-0005-0000-0000-0000480B0000}"/>
    <cellStyle name="스타일 14" xfId="2818" xr:uid="{00000000-0005-0000-0000-0000490B0000}"/>
    <cellStyle name="스타일 14 2" xfId="2819" xr:uid="{00000000-0005-0000-0000-00004A0B0000}"/>
    <cellStyle name="스타일 15" xfId="2820" xr:uid="{00000000-0005-0000-0000-00004B0B0000}"/>
    <cellStyle name="스타일 15 2" xfId="2821" xr:uid="{00000000-0005-0000-0000-00004C0B0000}"/>
    <cellStyle name="스타일 15 2 2" xfId="3745" xr:uid="{00000000-0005-0000-0000-00004D0B0000}"/>
    <cellStyle name="스타일 15 3" xfId="3744" xr:uid="{00000000-0005-0000-0000-00004E0B0000}"/>
    <cellStyle name="스타일 16" xfId="2822" xr:uid="{00000000-0005-0000-0000-00004F0B0000}"/>
    <cellStyle name="스타일 16 2" xfId="2823" xr:uid="{00000000-0005-0000-0000-0000500B0000}"/>
    <cellStyle name="스타일 17" xfId="2824" xr:uid="{00000000-0005-0000-0000-0000510B0000}"/>
    <cellStyle name="스타일 17 2" xfId="2825" xr:uid="{00000000-0005-0000-0000-0000520B0000}"/>
    <cellStyle name="스타일 18" xfId="2826" xr:uid="{00000000-0005-0000-0000-0000530B0000}"/>
    <cellStyle name="스타일 18 2" xfId="2827" xr:uid="{00000000-0005-0000-0000-0000540B0000}"/>
    <cellStyle name="스타일 19" xfId="2828" xr:uid="{00000000-0005-0000-0000-0000550B0000}"/>
    <cellStyle name="스타일 19 2" xfId="2829" xr:uid="{00000000-0005-0000-0000-0000560B0000}"/>
    <cellStyle name="스타일 2" xfId="2830" xr:uid="{00000000-0005-0000-0000-0000570B0000}"/>
    <cellStyle name="스타일 2 2" xfId="2831" xr:uid="{00000000-0005-0000-0000-0000580B0000}"/>
    <cellStyle name="스타일 20" xfId="2832" xr:uid="{00000000-0005-0000-0000-0000590B0000}"/>
    <cellStyle name="스타일 20 2" xfId="2833" xr:uid="{00000000-0005-0000-0000-00005A0B0000}"/>
    <cellStyle name="스타일 3" xfId="2834" xr:uid="{00000000-0005-0000-0000-00005B0B0000}"/>
    <cellStyle name="스타일 3 2" xfId="2835" xr:uid="{00000000-0005-0000-0000-00005C0B0000}"/>
    <cellStyle name="스타일 4" xfId="2836" xr:uid="{00000000-0005-0000-0000-00005D0B0000}"/>
    <cellStyle name="스타일 4 2" xfId="2837" xr:uid="{00000000-0005-0000-0000-00005E0B0000}"/>
    <cellStyle name="스타일 5" xfId="2838" xr:uid="{00000000-0005-0000-0000-00005F0B0000}"/>
    <cellStyle name="스타일 5 2" xfId="2839" xr:uid="{00000000-0005-0000-0000-0000600B0000}"/>
    <cellStyle name="스타일 6" xfId="2840" xr:uid="{00000000-0005-0000-0000-0000610B0000}"/>
    <cellStyle name="스타일 6 2" xfId="2841" xr:uid="{00000000-0005-0000-0000-0000620B0000}"/>
    <cellStyle name="스타일 7" xfId="2842" xr:uid="{00000000-0005-0000-0000-0000630B0000}"/>
    <cellStyle name="스타일 7 2" xfId="2843" xr:uid="{00000000-0005-0000-0000-0000640B0000}"/>
    <cellStyle name="스타일 8" xfId="2844" xr:uid="{00000000-0005-0000-0000-0000650B0000}"/>
    <cellStyle name="스타일 8 2" xfId="2845" xr:uid="{00000000-0005-0000-0000-0000660B0000}"/>
    <cellStyle name="스타일 9" xfId="2846" xr:uid="{00000000-0005-0000-0000-0000670B0000}"/>
    <cellStyle name="스타일 9 2" xfId="2847" xr:uid="{00000000-0005-0000-0000-0000680B0000}"/>
    <cellStyle name="식" xfId="2848" xr:uid="{00000000-0005-0000-0000-0000690B0000}"/>
    <cellStyle name="식_벽제대수선비-박주임(020914)" xfId="2849" xr:uid="{00000000-0005-0000-0000-00006A0B0000}"/>
    <cellStyle name="식_벽제대수선비-박주임(020914)_k3(토목-유지관리산출)" xfId="2850" xr:uid="{00000000-0005-0000-0000-00006B0B0000}"/>
    <cellStyle name="식_벽제-일산" xfId="2851" xr:uid="{00000000-0005-0000-0000-00006C0B0000}"/>
    <cellStyle name="식_벽제-일산(예비품내역)-기계" xfId="2852" xr:uid="{00000000-0005-0000-0000-00006D0B0000}"/>
    <cellStyle name="식_벽제-일산(예비품내역)-기계_k3(토목-유지관리산출)" xfId="2853" xr:uid="{00000000-0005-0000-0000-00006E0B0000}"/>
    <cellStyle name="식_벽제-일산(전기예비품내역)" xfId="2854" xr:uid="{00000000-0005-0000-0000-00006F0B0000}"/>
    <cellStyle name="식_벽제-일산(전기예비품내역)_k3(토목-유지관리산출)" xfId="2855" xr:uid="{00000000-0005-0000-0000-0000700B0000}"/>
    <cellStyle name="식_벽제-일산_k3(토목-유지관리산출)" xfId="2856" xr:uid="{00000000-0005-0000-0000-0000710B0000}"/>
    <cellStyle name="식_벽제-일산운영비용(백인성)" xfId="2857" xr:uid="{00000000-0005-0000-0000-0000720B0000}"/>
    <cellStyle name="식_벽제-일산운영비용(백인성)_k3(토목-유지관리산출)" xfId="2858" xr:uid="{00000000-0005-0000-0000-0000730B0000}"/>
    <cellStyle name="식_벽제-일산운영비용정부제출(020913)" xfId="2859" xr:uid="{00000000-0005-0000-0000-0000740B0000}"/>
    <cellStyle name="식_벽제-일산운영비용정부제출(020913)_k3(토목-유지관리산출)" xfId="2860" xr:uid="{00000000-0005-0000-0000-0000750B0000}"/>
    <cellStyle name="식_벽제-일산운영비용정부제출(020913)-가장중요" xfId="2861" xr:uid="{00000000-0005-0000-0000-0000760B0000}"/>
    <cellStyle name="식_벽제-일산운영비용정부제출(020913)-가장중요_k3(토목-유지관리산출)" xfId="2862" xr:uid="{00000000-0005-0000-0000-0000770B0000}"/>
    <cellStyle name="식_일산대수선비-작업중_bmku" xfId="2863" xr:uid="{00000000-0005-0000-0000-0000780B0000}"/>
    <cellStyle name="식_일산대수선비-작업중_bmku_k3(토목-유지관리산출)" xfId="2864" xr:uid="{00000000-0005-0000-0000-0000790B0000}"/>
    <cellStyle name="식_진부-대화SWT(제출용)" xfId="2865" xr:uid="{00000000-0005-0000-0000-00007A0B0000}"/>
    <cellStyle name="식_진부-대화SWT(제출용)_k3(토목-유지관리산출)" xfId="2866" xr:uid="{00000000-0005-0000-0000-00007B0B0000}"/>
    <cellStyle name="안건회계법인" xfId="2867" xr:uid="{00000000-0005-0000-0000-00007C0B0000}"/>
    <cellStyle name="안상수10" xfId="2868" xr:uid="{00000000-0005-0000-0000-00007D0B0000}"/>
    <cellStyle name="앥_x0001_" xfId="2869" xr:uid="{00000000-0005-0000-0000-00007E0B0000}"/>
    <cellStyle name="앥_x0001_ 2" xfId="2870" xr:uid="{00000000-0005-0000-0000-00007F0B0000}"/>
    <cellStyle name="얁_x0001_" xfId="2871" xr:uid="{00000000-0005-0000-0000-0000800B0000}"/>
    <cellStyle name="얁_x0001_ 2" xfId="2872" xr:uid="{00000000-0005-0000-0000-0000810B0000}"/>
    <cellStyle name="欀戀漀漀欀" xfId="2873" xr:uid="{00000000-0005-0000-0000-0000820B0000}"/>
    <cellStyle name="열어본 하이퍼링크" xfId="2874" xr:uid="{00000000-0005-0000-0000-0000830B0000}"/>
    <cellStyle name="열어본 하이퍼링크 2" xfId="2875" xr:uid="{00000000-0005-0000-0000-0000840B0000}"/>
    <cellStyle name="옛체" xfId="2876" xr:uid="{00000000-0005-0000-0000-0000850B0000}"/>
    <cellStyle name="우괄호_박심배수구조물공" xfId="2877" xr:uid="{00000000-0005-0000-0000-0000860B0000}"/>
    <cellStyle name="우측양괄호" xfId="2878" xr:uid="{00000000-0005-0000-0000-0000870B0000}"/>
    <cellStyle name="원" xfId="2879" xr:uid="{00000000-0005-0000-0000-0000880B0000}"/>
    <cellStyle name="원_오로보완(0111)" xfId="2880" xr:uid="{00000000-0005-0000-0000-0000890B0000}"/>
    <cellStyle name="원_황계(0203)" xfId="2881" xr:uid="{00000000-0005-0000-0000-00008A0B0000}"/>
    <cellStyle name="유1" xfId="2882" xr:uid="{00000000-0005-0000-0000-00008B0B0000}"/>
    <cellStyle name="유영" xfId="2883" xr:uid="{00000000-0005-0000-0000-00008C0B0000}"/>
    <cellStyle name="이준민" xfId="2884" xr:uid="{00000000-0005-0000-0000-00008D0B0000}"/>
    <cellStyle name="인원수(0.1)" xfId="2885" xr:uid="{00000000-0005-0000-0000-00008E0B0000}"/>
    <cellStyle name="인원수(0.1) 2" xfId="3746" xr:uid="{00000000-0005-0000-0000-00008F0B0000}"/>
    <cellStyle name="일반" xfId="2886" xr:uid="{00000000-0005-0000-0000-0000900B0000}"/>
    <cellStyle name="일위(소수점 1)" xfId="2887" xr:uid="{00000000-0005-0000-0000-0000910B0000}"/>
    <cellStyle name="일위대가" xfId="2888" xr:uid="{00000000-0005-0000-0000-0000920B0000}"/>
    <cellStyle name="자리수" xfId="2889" xr:uid="{00000000-0005-0000-0000-0000930B0000}"/>
    <cellStyle name="자리수 - 유형1" xfId="2890" xr:uid="{00000000-0005-0000-0000-0000940B0000}"/>
    <cellStyle name="자리수_견적서" xfId="2891" xr:uid="{00000000-0005-0000-0000-0000950B0000}"/>
    <cellStyle name="자리수0" xfId="2892" xr:uid="{00000000-0005-0000-0000-0000960B0000}"/>
    <cellStyle name="자리수0 2" xfId="2893" xr:uid="{00000000-0005-0000-0000-0000970B0000}"/>
    <cellStyle name="잡품" xfId="2894" xr:uid="{00000000-0005-0000-0000-0000980B0000}"/>
    <cellStyle name="잡품 2" xfId="3747" xr:uid="{00000000-0005-0000-0000-0000990B0000}"/>
    <cellStyle name="정렬" xfId="2895" xr:uid="{00000000-0005-0000-0000-00009A0B0000}"/>
    <cellStyle name="정렬범위" xfId="2896" xr:uid="{00000000-0005-0000-0000-00009B0B0000}"/>
    <cellStyle name="제곱" xfId="2897" xr:uid="{00000000-0005-0000-0000-00009C0B0000}"/>
    <cellStyle name="제목[1 줄]" xfId="2898" xr:uid="{00000000-0005-0000-0000-00009D0B0000}"/>
    <cellStyle name="제목[1 줄] 2" xfId="3748" xr:uid="{00000000-0005-0000-0000-00009E0B0000}"/>
    <cellStyle name="제목[2줄 아래]" xfId="2899" xr:uid="{00000000-0005-0000-0000-00009F0B0000}"/>
    <cellStyle name="제목[2줄 위]" xfId="2900" xr:uid="{00000000-0005-0000-0000-0000A00B0000}"/>
    <cellStyle name="제목[2줄 위] 2" xfId="3749" xr:uid="{00000000-0005-0000-0000-0000A10B0000}"/>
    <cellStyle name="제목1" xfId="2901" xr:uid="{00000000-0005-0000-0000-0000A20B0000}"/>
    <cellStyle name="제목1.###(12)" xfId="2902" xr:uid="{00000000-0005-0000-0000-0000A30B0000}"/>
    <cellStyle name="제목12" xfId="2903" xr:uid="{00000000-0005-0000-0000-0000A40B0000}"/>
    <cellStyle name="제목12-1" xfId="2904" xr:uid="{00000000-0005-0000-0000-0000A50B0000}"/>
    <cellStyle name="제목13" xfId="2905" xr:uid="{00000000-0005-0000-0000-0000A60B0000}"/>
    <cellStyle name="제목15" xfId="2906" xr:uid="{00000000-0005-0000-0000-0000A70B0000}"/>
    <cellStyle name="제목솔체20" xfId="2907" xr:uid="{00000000-0005-0000-0000-0000A80B0000}"/>
    <cellStyle name="좌괄호_박심배수구조물공" xfId="2908" xr:uid="{00000000-0005-0000-0000-0000A90B0000}"/>
    <cellStyle name="좌측양괄호" xfId="2909" xr:uid="{00000000-0005-0000-0000-0000AA0B0000}"/>
    <cellStyle name="중기사용11" xfId="2910" xr:uid="{00000000-0005-0000-0000-0000AB0B0000}"/>
    <cellStyle name="중기사용11-1" xfId="2911" xr:uid="{00000000-0005-0000-0000-0000AC0B0000}"/>
    <cellStyle name="중기사용12" xfId="2912" xr:uid="{00000000-0005-0000-0000-0000AD0B0000}"/>
    <cellStyle name="중기사용13" xfId="2913" xr:uid="{00000000-0005-0000-0000-0000AE0B0000}"/>
    <cellStyle name="지수문제" xfId="2914" xr:uid="{00000000-0005-0000-0000-0000AF0B0000}"/>
    <cellStyle name="지정되지 않음" xfId="2915" xr:uid="{00000000-0005-0000-0000-0000B00B0000}"/>
    <cellStyle name="지하철정렬" xfId="2916" xr:uid="{00000000-0005-0000-0000-0000B10B0000}"/>
    <cellStyle name="측점" xfId="2917" xr:uid="{00000000-0005-0000-0000-0000B20B0000}"/>
    <cellStyle name="콤" xfId="2918" xr:uid="{00000000-0005-0000-0000-0000B30B0000}"/>
    <cellStyle name="콤 2" xfId="2919" xr:uid="{00000000-0005-0000-0000-0000B40B0000}"/>
    <cellStyle name="콤 2 2" xfId="3750" xr:uid="{00000000-0005-0000-0000-0000B50B0000}"/>
    <cellStyle name="콤_(04-11-03) 실정보고-세로" xfId="2920" xr:uid="{00000000-0005-0000-0000-0000B60B0000}"/>
    <cellStyle name="콤_00설계예산서(계약)" xfId="2921" xr:uid="{00000000-0005-0000-0000-0000B70B0000}"/>
    <cellStyle name="콤_00설계예산서(계약)_김해용역견적서_0114" xfId="2922" xr:uid="{00000000-0005-0000-0000-0000B80B0000}"/>
    <cellStyle name="콤_00설계예산서(계약)_남원펌프장탈취설비(설계용역내역서)" xfId="2923" xr:uid="{00000000-0005-0000-0000-0000B90B0000}"/>
    <cellStyle name="콤_00설계예산서(계약)_별첨6-설계예산서(고령-1)" xfId="2924" xr:uid="{00000000-0005-0000-0000-0000BA0B0000}"/>
    <cellStyle name="콤_00설계예산서(계약)_별첨6-설계예산서(고령-1)_남원펌프장탈취설비(설계용역내역서)" xfId="2925" xr:uid="{00000000-0005-0000-0000-0000BB0B0000}"/>
    <cellStyle name="콤_00설계예산서(계약)_별첨6-설계예산서(고령-1)_송산)설계내역서(20100329)-폐수단독" xfId="2926" xr:uid="{00000000-0005-0000-0000-0000BC0B0000}"/>
    <cellStyle name="콤_00설계예산서(계약)_별첨6-설계예산서(고령-1)_신평)설계내역서(20100329)" xfId="2927" xr:uid="{00000000-0005-0000-0000-0000BD0B0000}"/>
    <cellStyle name="콤_00설계예산서(계약)_송산)설계내역서(20100329)-폐수단독" xfId="2928" xr:uid="{00000000-0005-0000-0000-0000BE0B0000}"/>
    <cellStyle name="콤_00설계예산서(계약)_신평)설계내역서(20100329)" xfId="2929" xr:uid="{00000000-0005-0000-0000-0000BF0B0000}"/>
    <cellStyle name="콤_090430_서부(판포)하수종말처리시설설계용역" xfId="2930" xr:uid="{00000000-0005-0000-0000-0000C00B0000}"/>
    <cellStyle name="콤_견적서" xfId="2931" xr:uid="{00000000-0005-0000-0000-0000C10B0000}"/>
    <cellStyle name="콤_견적서_남원펌프장탈취설비(설계용역내역서)" xfId="2932" xr:uid="{00000000-0005-0000-0000-0000C20B0000}"/>
    <cellStyle name="콤_견적서_송산)설계내역서(20100329)-폐수단독" xfId="2933" xr:uid="{00000000-0005-0000-0000-0000C30B0000}"/>
    <cellStyle name="콤_견적서_신평)설계내역서(20100329)" xfId="2934" xr:uid="{00000000-0005-0000-0000-0000C40B0000}"/>
    <cellStyle name="콤_김해용역견적서_0114" xfId="2935" xr:uid="{00000000-0005-0000-0000-0000C50B0000}"/>
    <cellStyle name="콤_남원펌프장탈취설비(설계용역내역서)" xfId="2936" xr:uid="{00000000-0005-0000-0000-0000C60B0000}"/>
    <cellStyle name="콤_문경내역(1127)" xfId="2937" xr:uid="{00000000-0005-0000-0000-0000C70B0000}"/>
    <cellStyle name="콤_문경내역(1127)_견적서" xfId="2938" xr:uid="{00000000-0005-0000-0000-0000C80B0000}"/>
    <cellStyle name="콤_문경내역(1127)_견적서_남원펌프장탈취설비(설계용역내역서)" xfId="2939" xr:uid="{00000000-0005-0000-0000-0000C90B0000}"/>
    <cellStyle name="콤_문경내역(1127)_견적서_송산)설계내역서(20100329)-폐수단독" xfId="2940" xr:uid="{00000000-0005-0000-0000-0000CA0B0000}"/>
    <cellStyle name="콤_문경내역(1127)_견적서_신평)설계내역서(20100329)" xfId="2941" xr:uid="{00000000-0005-0000-0000-0000CB0B0000}"/>
    <cellStyle name="콤_문경내역(1127)_김해용역견적서_0114" xfId="2942" xr:uid="{00000000-0005-0000-0000-0000CC0B0000}"/>
    <cellStyle name="콤_문경내역(1127)_별첨6-설계예산서(고령-1)" xfId="2943" xr:uid="{00000000-0005-0000-0000-0000CD0B0000}"/>
    <cellStyle name="콤_문경내역(1127)_별첨6-설계예산서(고령-1) 2" xfId="2944" xr:uid="{00000000-0005-0000-0000-0000CE0B0000}"/>
    <cellStyle name="콤_문경내역(1127)_별첨6-설계예산서(고령-1)_3안_의성 실시설계내역서(4500만원)_사전환경성제외" xfId="2945" xr:uid="{00000000-0005-0000-0000-0000CF0B0000}"/>
    <cellStyle name="콤_문경내역(1127)_별첨6-설계예산서(고령-1)_고성 실시설계내역서(별첨-5)" xfId="2946" xr:uid="{00000000-0005-0000-0000-0000D00B0000}"/>
    <cellStyle name="콤_문경내역(1127)_별첨6-설계예산서(고령-1)_남원펌프장탈취설비(설계용역내역서)" xfId="2947" xr:uid="{00000000-0005-0000-0000-0000D10B0000}"/>
    <cellStyle name="콤_문경내역(1127)_별첨6-설계예산서(고령-1)_보령설계내역서(20100218-별첨5)" xfId="2948" xr:uid="{00000000-0005-0000-0000-0000D20B0000}"/>
    <cellStyle name="콤_문경내역(1127)_별첨6-설계예산서(고령-1)_산7.환경질측정비" xfId="2949" xr:uid="{00000000-0005-0000-0000-0000D30B0000}"/>
    <cellStyle name="콤_문경내역(1127)_별첨6-설계예산서(고령-1)_설계예산서(김천가축분뇨)-동호" xfId="2950" xr:uid="{00000000-0005-0000-0000-0000D40B0000}"/>
    <cellStyle name="콤_문경내역(1127)_별첨6-설계예산서(고령-1)_송산)기본계획산정내역서(20100108)-수정" xfId="2951" xr:uid="{00000000-0005-0000-0000-0000D50B0000}"/>
    <cellStyle name="콤_문경내역(1127)_별첨6-설계예산서(고령-1)_송산)기본계획산출내역서(201007)" xfId="2952" xr:uid="{00000000-0005-0000-0000-0000D60B0000}"/>
    <cellStyle name="콤_문경내역(1127)_별첨6-설계예산서(고령-1)_송산)설계내역서(20091219)" xfId="2953" xr:uid="{00000000-0005-0000-0000-0000D70B0000}"/>
    <cellStyle name="콤_문경내역(1127)_별첨6-설계예산서(고령-1)_송산)설계내역서(20091219)-분리" xfId="2954" xr:uid="{00000000-0005-0000-0000-0000D80B0000}"/>
    <cellStyle name="콤_문경내역(1127)_별첨6-설계예산서(고령-1)_송산)설계내역서(20100329)-폐수단독" xfId="2955" xr:uid="{00000000-0005-0000-0000-0000D90B0000}"/>
    <cellStyle name="콤_문경내역(1127)_별첨6-설계예산서(고령-1)_신평)설계내역서(20100329)" xfId="2956" xr:uid="{00000000-0005-0000-0000-0000DA0B0000}"/>
    <cellStyle name="콤_문경내역(1127)_별첨6-설계예산서(고령-1)_양주 설계내역서" xfId="2957" xr:uid="{00000000-0005-0000-0000-0000DB0B0000}"/>
    <cellStyle name="콤_문경내역(1127)_타당성용역 내역서(081217)" xfId="2958" xr:uid="{00000000-0005-0000-0000-0000DC0B0000}"/>
    <cellStyle name="콤_별첨6-설계예산서(고령-1)" xfId="2959" xr:uid="{00000000-0005-0000-0000-0000DD0B0000}"/>
    <cellStyle name="콤_별첨6-설계예산서(고령-1)_남원펌프장탈취설비(설계용역내역서)" xfId="2960" xr:uid="{00000000-0005-0000-0000-0000DE0B0000}"/>
    <cellStyle name="콤_별첨6-설계예산서(고령-1)_송산)설계내역서(20100329)-폐수단독" xfId="2961" xr:uid="{00000000-0005-0000-0000-0000DF0B0000}"/>
    <cellStyle name="콤_별첨6-설계예산서(고령-1)_신평)설계내역서(20100329)" xfId="2962" xr:uid="{00000000-0005-0000-0000-0000E00B0000}"/>
    <cellStyle name="콤_설계내역서(변경)_0303" xfId="2963" xr:uid="{00000000-0005-0000-0000-0000E10B0000}"/>
    <cellStyle name="콤_설계내역서(변경)_0303_김해용역견적서_0114" xfId="2964" xr:uid="{00000000-0005-0000-0000-0000E20B0000}"/>
    <cellStyle name="콤_설계내역서(변경)_0303_별첨6-설계예산서(고령-1)" xfId="2965" xr:uid="{00000000-0005-0000-0000-0000E30B0000}"/>
    <cellStyle name="콤_설계내역서(변경)_0303_별첨6-설계예산서(고령-1) 2" xfId="2966" xr:uid="{00000000-0005-0000-0000-0000E40B0000}"/>
    <cellStyle name="콤_설계내역서(변경)_0303_별첨6-설계예산서(고령-1)_3안_의성 실시설계내역서(4500만원)_사전환경성제외" xfId="2967" xr:uid="{00000000-0005-0000-0000-0000E50B0000}"/>
    <cellStyle name="콤_설계내역서(변경)_0303_별첨6-설계예산서(고령-1)_고성 실시설계내역서(별첨-5)" xfId="2968" xr:uid="{00000000-0005-0000-0000-0000E60B0000}"/>
    <cellStyle name="콤_설계내역서(변경)_0303_별첨6-설계예산서(고령-1)_남원펌프장탈취설비(설계용역내역서)" xfId="2969" xr:uid="{00000000-0005-0000-0000-0000E70B0000}"/>
    <cellStyle name="콤_설계내역서(변경)_0303_별첨6-설계예산서(고령-1)_보령설계내역서(20100218-별첨5)" xfId="2970" xr:uid="{00000000-0005-0000-0000-0000E80B0000}"/>
    <cellStyle name="콤_설계내역서(변경)_0303_별첨6-설계예산서(고령-1)_산7.환경질측정비" xfId="2971" xr:uid="{00000000-0005-0000-0000-0000E90B0000}"/>
    <cellStyle name="콤_설계내역서(변경)_0303_별첨6-설계예산서(고령-1)_설계예산서(김천가축분뇨)-동호" xfId="2972" xr:uid="{00000000-0005-0000-0000-0000EA0B0000}"/>
    <cellStyle name="콤_설계내역서(변경)_0303_별첨6-설계예산서(고령-1)_송산)기본계획산정내역서(20100108)-수정" xfId="2973" xr:uid="{00000000-0005-0000-0000-0000EB0B0000}"/>
    <cellStyle name="콤_설계내역서(변경)_0303_별첨6-설계예산서(고령-1)_송산)기본계획산출내역서(201007)" xfId="2974" xr:uid="{00000000-0005-0000-0000-0000EC0B0000}"/>
    <cellStyle name="콤_설계내역서(변경)_0303_별첨6-설계예산서(고령-1)_송산)설계내역서(20091219)" xfId="2975" xr:uid="{00000000-0005-0000-0000-0000ED0B0000}"/>
    <cellStyle name="콤_설계내역서(변경)_0303_별첨6-설계예산서(고령-1)_송산)설계내역서(20091219)-분리" xfId="2976" xr:uid="{00000000-0005-0000-0000-0000EE0B0000}"/>
    <cellStyle name="콤_설계내역서(변경)_0303_별첨6-설계예산서(고령-1)_송산)설계내역서(20100329)-폐수단독" xfId="2977" xr:uid="{00000000-0005-0000-0000-0000EF0B0000}"/>
    <cellStyle name="콤_설계내역서(변경)_0303_별첨6-설계예산서(고령-1)_신평)설계내역서(20100329)" xfId="2978" xr:uid="{00000000-0005-0000-0000-0000F00B0000}"/>
    <cellStyle name="콤_설계내역서(변경)_0303_별첨6-설계예산서(고령-1)_양주 설계내역서" xfId="2979" xr:uid="{00000000-0005-0000-0000-0000F10B0000}"/>
    <cellStyle name="콤_설계예산서(설계)" xfId="2980" xr:uid="{00000000-0005-0000-0000-0000F20B0000}"/>
    <cellStyle name="콤_설계예산서(설계)_김해용역견적서_0114" xfId="2981" xr:uid="{00000000-0005-0000-0000-0000F30B0000}"/>
    <cellStyle name="콤_설계예산서(설계)_남원펌프장탈취설비(설계용역내역서)" xfId="2982" xr:uid="{00000000-0005-0000-0000-0000F40B0000}"/>
    <cellStyle name="콤_설계예산서(설계)_별첨6-설계예산서(고령-1)" xfId="2983" xr:uid="{00000000-0005-0000-0000-0000F50B0000}"/>
    <cellStyle name="콤_설계예산서(설계)_별첨6-설계예산서(고령-1)_남원펌프장탈취설비(설계용역내역서)" xfId="2984" xr:uid="{00000000-0005-0000-0000-0000F60B0000}"/>
    <cellStyle name="콤_설계예산서(설계)_별첨6-설계예산서(고령-1)_송산)설계내역서(20100329)-폐수단독" xfId="2985" xr:uid="{00000000-0005-0000-0000-0000F70B0000}"/>
    <cellStyle name="콤_설계예산서(설계)_별첨6-설계예산서(고령-1)_신평)설계내역서(20100329)" xfId="2986" xr:uid="{00000000-0005-0000-0000-0000F80B0000}"/>
    <cellStyle name="콤_설계예산서(설계)_송산)설계내역서(20100329)-폐수단독" xfId="2987" xr:uid="{00000000-0005-0000-0000-0000F90B0000}"/>
    <cellStyle name="콤_설계예산서(설계)_신평)설계내역서(20100329)" xfId="2988" xr:uid="{00000000-0005-0000-0000-0000FA0B0000}"/>
    <cellStyle name="콤_송산)설계내역서(20100317)-오폐수" xfId="2989" xr:uid="{00000000-0005-0000-0000-0000FB0B0000}"/>
    <cellStyle name="콤_송산)설계내역서(20100329)-폐수단독" xfId="2990" xr:uid="{00000000-0005-0000-0000-0000FC0B0000}"/>
    <cellStyle name="콤_신평)설계내역서(20100329)" xfId="2991" xr:uid="{00000000-0005-0000-0000-0000FD0B0000}"/>
    <cellStyle name="콤_실시설계공제요율" xfId="2992" xr:uid="{00000000-0005-0000-0000-0000FE0B0000}"/>
    <cellStyle name="콤_실시설계공제요율_김해용역견적서_0114" xfId="2993" xr:uid="{00000000-0005-0000-0000-0000FF0B0000}"/>
    <cellStyle name="콤_실시설계공제요율_별첨6-설계예산서(고령-1)" xfId="2994" xr:uid="{00000000-0005-0000-0000-0000000C0000}"/>
    <cellStyle name="콤_실시설계공제요율_별첨6-설계예산서(고령-1) 2" xfId="2995" xr:uid="{00000000-0005-0000-0000-0000010C0000}"/>
    <cellStyle name="콤_실시설계공제요율_별첨6-설계예산서(고령-1)_3안_의성 실시설계내역서(4500만원)_사전환경성제외" xfId="2996" xr:uid="{00000000-0005-0000-0000-0000020C0000}"/>
    <cellStyle name="콤_실시설계공제요율_별첨6-설계예산서(고령-1)_고성 실시설계내역서(별첨-5)" xfId="2997" xr:uid="{00000000-0005-0000-0000-0000030C0000}"/>
    <cellStyle name="콤_실시설계공제요율_별첨6-설계예산서(고령-1)_남원펌프장탈취설비(설계용역내역서)" xfId="2998" xr:uid="{00000000-0005-0000-0000-0000040C0000}"/>
    <cellStyle name="콤_실시설계공제요율_별첨6-설계예산서(고령-1)_보령설계내역서(20100218-별첨5)" xfId="2999" xr:uid="{00000000-0005-0000-0000-0000050C0000}"/>
    <cellStyle name="콤_실시설계공제요율_별첨6-설계예산서(고령-1)_산7.환경질측정비" xfId="3000" xr:uid="{00000000-0005-0000-0000-0000060C0000}"/>
    <cellStyle name="콤_실시설계공제요율_별첨6-설계예산서(고령-1)_설계예산서(김천가축분뇨)-동호" xfId="3001" xr:uid="{00000000-0005-0000-0000-0000070C0000}"/>
    <cellStyle name="콤_실시설계공제요율_별첨6-설계예산서(고령-1)_송산)기본계획산정내역서(20100108)-수정" xfId="3002" xr:uid="{00000000-0005-0000-0000-0000080C0000}"/>
    <cellStyle name="콤_실시설계공제요율_별첨6-설계예산서(고령-1)_송산)기본계획산출내역서(201007)" xfId="3003" xr:uid="{00000000-0005-0000-0000-0000090C0000}"/>
    <cellStyle name="콤_실시설계공제요율_별첨6-설계예산서(고령-1)_송산)설계내역서(20091219)" xfId="3004" xr:uid="{00000000-0005-0000-0000-00000A0C0000}"/>
    <cellStyle name="콤_실시설계공제요율_별첨6-설계예산서(고령-1)_송산)설계내역서(20091219)-분리" xfId="3005" xr:uid="{00000000-0005-0000-0000-00000B0C0000}"/>
    <cellStyle name="콤_실시설계공제요율_별첨6-설계예산서(고령-1)_송산)설계내역서(20100329)-폐수단독" xfId="3006" xr:uid="{00000000-0005-0000-0000-00000C0C0000}"/>
    <cellStyle name="콤_실시설계공제요율_별첨6-설계예산서(고령-1)_신평)설계내역서(20100329)" xfId="3007" xr:uid="{00000000-0005-0000-0000-00000D0C0000}"/>
    <cellStyle name="콤_실시설계공제요율_별첨6-설계예산서(고령-1)_양주 설계내역서" xfId="3008" xr:uid="{00000000-0005-0000-0000-00000E0C0000}"/>
    <cellStyle name="콤_최종설계내역서" xfId="3009" xr:uid="{00000000-0005-0000-0000-00000F0C0000}"/>
    <cellStyle name="콤_최종설계내역서(변경)" xfId="3010" xr:uid="{00000000-0005-0000-0000-0000100C0000}"/>
    <cellStyle name="콤_최종설계내역서(변경)_김해용역견적서_0114" xfId="3011" xr:uid="{00000000-0005-0000-0000-0000110C0000}"/>
    <cellStyle name="콤_최종설계내역서(변경)_별첨6-설계예산서(고령-1)" xfId="3012" xr:uid="{00000000-0005-0000-0000-0000120C0000}"/>
    <cellStyle name="콤_최종설계내역서(변경)_별첨6-설계예산서(고령-1) 2" xfId="3013" xr:uid="{00000000-0005-0000-0000-0000130C0000}"/>
    <cellStyle name="콤_최종설계내역서(변경)_별첨6-설계예산서(고령-1)_3안_의성 실시설계내역서(4500만원)_사전환경성제외" xfId="3014" xr:uid="{00000000-0005-0000-0000-0000140C0000}"/>
    <cellStyle name="콤_최종설계내역서(변경)_별첨6-설계예산서(고령-1)_고성 실시설계내역서(별첨-5)" xfId="3015" xr:uid="{00000000-0005-0000-0000-0000150C0000}"/>
    <cellStyle name="콤_최종설계내역서(변경)_별첨6-설계예산서(고령-1)_남원펌프장탈취설비(설계용역내역서)" xfId="3016" xr:uid="{00000000-0005-0000-0000-0000160C0000}"/>
    <cellStyle name="콤_최종설계내역서(변경)_별첨6-설계예산서(고령-1)_보령설계내역서(20100218-별첨5)" xfId="3017" xr:uid="{00000000-0005-0000-0000-0000170C0000}"/>
    <cellStyle name="콤_최종설계내역서(변경)_별첨6-설계예산서(고령-1)_산7.환경질측정비" xfId="3018" xr:uid="{00000000-0005-0000-0000-0000180C0000}"/>
    <cellStyle name="콤_최종설계내역서(변경)_별첨6-설계예산서(고령-1)_설계예산서(김천가축분뇨)-동호" xfId="3019" xr:uid="{00000000-0005-0000-0000-0000190C0000}"/>
    <cellStyle name="콤_최종설계내역서(변경)_별첨6-설계예산서(고령-1)_송산)기본계획산정내역서(20100108)-수정" xfId="3020" xr:uid="{00000000-0005-0000-0000-00001A0C0000}"/>
    <cellStyle name="콤_최종설계내역서(변경)_별첨6-설계예산서(고령-1)_송산)기본계획산출내역서(201007)" xfId="3021" xr:uid="{00000000-0005-0000-0000-00001B0C0000}"/>
    <cellStyle name="콤_최종설계내역서(변경)_별첨6-설계예산서(고령-1)_송산)설계내역서(20091219)" xfId="3022" xr:uid="{00000000-0005-0000-0000-00001C0C0000}"/>
    <cellStyle name="콤_최종설계내역서(변경)_별첨6-설계예산서(고령-1)_송산)설계내역서(20091219)-분리" xfId="3023" xr:uid="{00000000-0005-0000-0000-00001D0C0000}"/>
    <cellStyle name="콤_최종설계내역서(변경)_별첨6-설계예산서(고령-1)_송산)설계내역서(20100329)-폐수단독" xfId="3024" xr:uid="{00000000-0005-0000-0000-00001E0C0000}"/>
    <cellStyle name="콤_최종설계내역서(변경)_별첨6-설계예산서(고령-1)_신평)설계내역서(20100329)" xfId="3025" xr:uid="{00000000-0005-0000-0000-00001F0C0000}"/>
    <cellStyle name="콤_최종설계내역서(변경)_별첨6-설계예산서(고령-1)_양주 설계내역서" xfId="3026" xr:uid="{00000000-0005-0000-0000-0000200C0000}"/>
    <cellStyle name="콤_최종설계내역서_김해용역견적서_0114" xfId="3027" xr:uid="{00000000-0005-0000-0000-0000210C0000}"/>
    <cellStyle name="콤_최종설계내역서_별첨6-설계예산서(고령-1)" xfId="3028" xr:uid="{00000000-0005-0000-0000-0000220C0000}"/>
    <cellStyle name="콤_최종설계내역서_별첨6-설계예산서(고령-1) 2" xfId="3029" xr:uid="{00000000-0005-0000-0000-0000230C0000}"/>
    <cellStyle name="콤_최종설계내역서_별첨6-설계예산서(고령-1)_3안_의성 실시설계내역서(4500만원)_사전환경성제외" xfId="3030" xr:uid="{00000000-0005-0000-0000-0000240C0000}"/>
    <cellStyle name="콤_최종설계내역서_별첨6-설계예산서(고령-1)_고성 실시설계내역서(별첨-5)" xfId="3031" xr:uid="{00000000-0005-0000-0000-0000250C0000}"/>
    <cellStyle name="콤_최종설계내역서_별첨6-설계예산서(고령-1)_남원펌프장탈취설비(설계용역내역서)" xfId="3032" xr:uid="{00000000-0005-0000-0000-0000260C0000}"/>
    <cellStyle name="콤_최종설계내역서_별첨6-설계예산서(고령-1)_보령설계내역서(20100218-별첨5)" xfId="3033" xr:uid="{00000000-0005-0000-0000-0000270C0000}"/>
    <cellStyle name="콤_최종설계내역서_별첨6-설계예산서(고령-1)_산7.환경질측정비" xfId="3034" xr:uid="{00000000-0005-0000-0000-0000280C0000}"/>
    <cellStyle name="콤_최종설계내역서_별첨6-설계예산서(고령-1)_설계예산서(김천가축분뇨)-동호" xfId="3035" xr:uid="{00000000-0005-0000-0000-0000290C0000}"/>
    <cellStyle name="콤_최종설계내역서_별첨6-설계예산서(고령-1)_송산)기본계획산정내역서(20100108)-수정" xfId="3036" xr:uid="{00000000-0005-0000-0000-00002A0C0000}"/>
    <cellStyle name="콤_최종설계내역서_별첨6-설계예산서(고령-1)_송산)기본계획산출내역서(201007)" xfId="3037" xr:uid="{00000000-0005-0000-0000-00002B0C0000}"/>
    <cellStyle name="콤_최종설계내역서_별첨6-설계예산서(고령-1)_송산)설계내역서(20091219)" xfId="3038" xr:uid="{00000000-0005-0000-0000-00002C0C0000}"/>
    <cellStyle name="콤_최종설계내역서_별첨6-설계예산서(고령-1)_송산)설계내역서(20091219)-분리" xfId="3039" xr:uid="{00000000-0005-0000-0000-00002D0C0000}"/>
    <cellStyle name="콤_최종설계내역서_별첨6-설계예산서(고령-1)_송산)설계내역서(20100329)-폐수단독" xfId="3040" xr:uid="{00000000-0005-0000-0000-00002E0C0000}"/>
    <cellStyle name="콤_최종설계내역서_별첨6-설계예산서(고령-1)_신평)설계내역서(20100329)" xfId="3041" xr:uid="{00000000-0005-0000-0000-00002F0C0000}"/>
    <cellStyle name="콤_최종설계내역서_별첨6-설계예산서(고령-1)_양주 설계내역서" xfId="3042" xr:uid="{00000000-0005-0000-0000-0000300C0000}"/>
    <cellStyle name="콤_타당성용역 내역서(081217)" xfId="3043" xr:uid="{00000000-0005-0000-0000-0000310C0000}"/>
    <cellStyle name="콤냡?&lt;_x000f_$??:_x0009_`1_1 " xfId="3044" xr:uid="{00000000-0005-0000-0000-0000320C0000}"/>
    <cellStyle name="콤마" xfId="3045" xr:uid="{00000000-0005-0000-0000-0000330C0000}"/>
    <cellStyle name="콤마 [" xfId="3046" xr:uid="{00000000-0005-0000-0000-0000340C0000}"/>
    <cellStyle name="콤마 [ 2" xfId="3047" xr:uid="{00000000-0005-0000-0000-0000350C0000}"/>
    <cellStyle name="콤마 [ 2 2" xfId="3751" xr:uid="{00000000-0005-0000-0000-0000360C0000}"/>
    <cellStyle name="콤마 [#]" xfId="3048" xr:uid="{00000000-0005-0000-0000-0000370C0000}"/>
    <cellStyle name="콤마 []" xfId="3049" xr:uid="{00000000-0005-0000-0000-0000380C0000}"/>
    <cellStyle name="콤마 [0ࣰ" xfId="3050" xr:uid="{00000000-0005-0000-0000-0000390C0000}"/>
    <cellStyle name="콤마 [0ࣰ 2" xfId="3752" xr:uid="{00000000-0005-0000-0000-00003A0C0000}"/>
    <cellStyle name="콤마 [0?" xfId="3051" xr:uid="{00000000-0005-0000-0000-00003B0C0000}"/>
    <cellStyle name="콤마 [0? 2" xfId="3753" xr:uid="{00000000-0005-0000-0000-00003C0C0000}"/>
    <cellStyle name="콤마 [0]" xfId="3052" xr:uid="{00000000-0005-0000-0000-00003D0C0000}"/>
    <cellStyle name="콤마 [0] 2" xfId="3053" xr:uid="{00000000-0005-0000-0000-00003E0C0000}"/>
    <cellStyle name="콤마 [0] 2 2" xfId="3754" xr:uid="{00000000-0005-0000-0000-00003F0C0000}"/>
    <cellStyle name="콤마 [0]_(type)총괄" xfId="3054" xr:uid="{00000000-0005-0000-0000-0000400C0000}"/>
    <cellStyle name="콤마 [0]기기자재비" xfId="3055" xr:uid="{00000000-0005-0000-0000-0000410C0000}"/>
    <cellStyle name="콤마 [0]기기자재비 2" xfId="3056" xr:uid="{00000000-0005-0000-0000-0000420C0000}"/>
    <cellStyle name="콤마 [000]" xfId="3057" xr:uid="{00000000-0005-0000-0000-0000430C0000}"/>
    <cellStyle name="콤마 [1]" xfId="3058" xr:uid="{00000000-0005-0000-0000-0000440C0000}"/>
    <cellStyle name="콤마 [1] 2" xfId="3755" xr:uid="{00000000-0005-0000-0000-0000450C0000}"/>
    <cellStyle name="콤마 [2]" xfId="3059" xr:uid="{00000000-0005-0000-0000-0000460C0000}"/>
    <cellStyle name="콤마 [2] 2" xfId="3060" xr:uid="{00000000-0005-0000-0000-0000470C0000}"/>
    <cellStyle name="콤마 [금액]" xfId="3061" xr:uid="{00000000-0005-0000-0000-0000480C0000}"/>
    <cellStyle name="콤마 [소수]" xfId="3062" xr:uid="{00000000-0005-0000-0000-0000490C0000}"/>
    <cellStyle name="콤마 [수량]" xfId="3063" xr:uid="{00000000-0005-0000-0000-00004A0C0000}"/>
    <cellStyle name="콤마(1)" xfId="3064" xr:uid="{00000000-0005-0000-0000-00004B0C0000}"/>
    <cellStyle name="콤마[ ]" xfId="3065" xr:uid="{00000000-0005-0000-0000-00004C0C0000}"/>
    <cellStyle name="콤마[*]" xfId="3066" xr:uid="{00000000-0005-0000-0000-00004D0C0000}"/>
    <cellStyle name="콤마[.]" xfId="3067" xr:uid="{00000000-0005-0000-0000-00004E0C0000}"/>
    <cellStyle name="콤마[0]" xfId="3068" xr:uid="{00000000-0005-0000-0000-00004F0C0000}"/>
    <cellStyle name="콤마[0] 2" xfId="3069" xr:uid="{00000000-0005-0000-0000-0000500C0000}"/>
    <cellStyle name="콤마[0] 3" xfId="3070" xr:uid="{00000000-0005-0000-0000-0000510C0000}"/>
    <cellStyle name="콤마_  종  합  " xfId="3071" xr:uid="{00000000-0005-0000-0000-0000520C0000}"/>
    <cellStyle name="통" xfId="3072" xr:uid="{00000000-0005-0000-0000-0000530C0000}"/>
    <cellStyle name="통 2" xfId="3073" xr:uid="{00000000-0005-0000-0000-0000540C0000}"/>
    <cellStyle name="통 2 2" xfId="3756" xr:uid="{00000000-0005-0000-0000-0000550C0000}"/>
    <cellStyle name="통_(04-11-03) 실정보고-세로" xfId="3074" xr:uid="{00000000-0005-0000-0000-0000560C0000}"/>
    <cellStyle name="통_00설계예산서(계약)" xfId="3075" xr:uid="{00000000-0005-0000-0000-0000570C0000}"/>
    <cellStyle name="통_00설계예산서(계약)_김해용역견적서_0114" xfId="3076" xr:uid="{00000000-0005-0000-0000-0000580C0000}"/>
    <cellStyle name="통_00설계예산서(계약)_남원펌프장탈취설비(설계용역내역서)" xfId="3077" xr:uid="{00000000-0005-0000-0000-0000590C0000}"/>
    <cellStyle name="통_00설계예산서(계약)_별첨6-설계예산서(고령-1)" xfId="3078" xr:uid="{00000000-0005-0000-0000-00005A0C0000}"/>
    <cellStyle name="통_00설계예산서(계약)_별첨6-설계예산서(고령-1)_남원펌프장탈취설비(설계용역내역서)" xfId="3079" xr:uid="{00000000-0005-0000-0000-00005B0C0000}"/>
    <cellStyle name="통_00설계예산서(계약)_별첨6-설계예산서(고령-1)_송산)설계내역서(20100329)-폐수단독" xfId="3080" xr:uid="{00000000-0005-0000-0000-00005C0C0000}"/>
    <cellStyle name="통_00설계예산서(계약)_별첨6-설계예산서(고령-1)_신평)설계내역서(20100329)" xfId="3081" xr:uid="{00000000-0005-0000-0000-00005D0C0000}"/>
    <cellStyle name="통_00설계예산서(계약)_송산)설계내역서(20100329)-폐수단독" xfId="3082" xr:uid="{00000000-0005-0000-0000-00005E0C0000}"/>
    <cellStyle name="통_00설계예산서(계약)_신평)설계내역서(20100329)" xfId="3083" xr:uid="{00000000-0005-0000-0000-00005F0C0000}"/>
    <cellStyle name="통_090430_서부(판포)하수종말처리시설설계용역" xfId="3084" xr:uid="{00000000-0005-0000-0000-0000600C0000}"/>
    <cellStyle name="통_견적서" xfId="3085" xr:uid="{00000000-0005-0000-0000-0000610C0000}"/>
    <cellStyle name="통_견적서_남원펌프장탈취설비(설계용역내역서)" xfId="3086" xr:uid="{00000000-0005-0000-0000-0000620C0000}"/>
    <cellStyle name="통_견적서_송산)설계내역서(20100329)-폐수단독" xfId="3087" xr:uid="{00000000-0005-0000-0000-0000630C0000}"/>
    <cellStyle name="통_견적서_신평)설계내역서(20100329)" xfId="3088" xr:uid="{00000000-0005-0000-0000-0000640C0000}"/>
    <cellStyle name="통_김해용역견적서_0114" xfId="3089" xr:uid="{00000000-0005-0000-0000-0000650C0000}"/>
    <cellStyle name="통_남원펌프장탈취설비(설계용역내역서)" xfId="3090" xr:uid="{00000000-0005-0000-0000-0000660C0000}"/>
    <cellStyle name="통_문경내역(1127)" xfId="3091" xr:uid="{00000000-0005-0000-0000-0000670C0000}"/>
    <cellStyle name="통_문경내역(1127)_견적서" xfId="3092" xr:uid="{00000000-0005-0000-0000-0000680C0000}"/>
    <cellStyle name="통_문경내역(1127)_견적서_남원펌프장탈취설비(설계용역내역서)" xfId="3093" xr:uid="{00000000-0005-0000-0000-0000690C0000}"/>
    <cellStyle name="통_문경내역(1127)_견적서_송산)설계내역서(20100329)-폐수단독" xfId="3094" xr:uid="{00000000-0005-0000-0000-00006A0C0000}"/>
    <cellStyle name="통_문경내역(1127)_견적서_신평)설계내역서(20100329)" xfId="3095" xr:uid="{00000000-0005-0000-0000-00006B0C0000}"/>
    <cellStyle name="통_문경내역(1127)_김해용역견적서_0114" xfId="3096" xr:uid="{00000000-0005-0000-0000-00006C0C0000}"/>
    <cellStyle name="통_문경내역(1127)_별첨6-설계예산서(고령-1)" xfId="3097" xr:uid="{00000000-0005-0000-0000-00006D0C0000}"/>
    <cellStyle name="통_문경내역(1127)_별첨6-설계예산서(고령-1) 2" xfId="3098" xr:uid="{00000000-0005-0000-0000-00006E0C0000}"/>
    <cellStyle name="통_문경내역(1127)_별첨6-설계예산서(고령-1)_3안_의성 실시설계내역서(4500만원)_사전환경성제외" xfId="3099" xr:uid="{00000000-0005-0000-0000-00006F0C0000}"/>
    <cellStyle name="통_문경내역(1127)_별첨6-설계예산서(고령-1)_고성 실시설계내역서(별첨-5)" xfId="3100" xr:uid="{00000000-0005-0000-0000-0000700C0000}"/>
    <cellStyle name="통_문경내역(1127)_별첨6-설계예산서(고령-1)_남원펌프장탈취설비(설계용역내역서)" xfId="3101" xr:uid="{00000000-0005-0000-0000-0000710C0000}"/>
    <cellStyle name="통_문경내역(1127)_별첨6-설계예산서(고령-1)_보령설계내역서(20100218-별첨5)" xfId="3102" xr:uid="{00000000-0005-0000-0000-0000720C0000}"/>
    <cellStyle name="통_문경내역(1127)_별첨6-설계예산서(고령-1)_산7.환경질측정비" xfId="3103" xr:uid="{00000000-0005-0000-0000-0000730C0000}"/>
    <cellStyle name="통_문경내역(1127)_별첨6-설계예산서(고령-1)_설계예산서(김천가축분뇨)-동호" xfId="3104" xr:uid="{00000000-0005-0000-0000-0000740C0000}"/>
    <cellStyle name="통_문경내역(1127)_별첨6-설계예산서(고령-1)_송산)기본계획산정내역서(20100108)-수정" xfId="3105" xr:uid="{00000000-0005-0000-0000-0000750C0000}"/>
    <cellStyle name="통_문경내역(1127)_별첨6-설계예산서(고령-1)_송산)기본계획산출내역서(201007)" xfId="3106" xr:uid="{00000000-0005-0000-0000-0000760C0000}"/>
    <cellStyle name="통_문경내역(1127)_별첨6-설계예산서(고령-1)_송산)설계내역서(20091219)" xfId="3107" xr:uid="{00000000-0005-0000-0000-0000770C0000}"/>
    <cellStyle name="통_문경내역(1127)_별첨6-설계예산서(고령-1)_송산)설계내역서(20091219)-분리" xfId="3108" xr:uid="{00000000-0005-0000-0000-0000780C0000}"/>
    <cellStyle name="통_문경내역(1127)_별첨6-설계예산서(고령-1)_송산)설계내역서(20100329)-폐수단독" xfId="3109" xr:uid="{00000000-0005-0000-0000-0000790C0000}"/>
    <cellStyle name="통_문경내역(1127)_별첨6-설계예산서(고령-1)_신평)설계내역서(20100329)" xfId="3110" xr:uid="{00000000-0005-0000-0000-00007A0C0000}"/>
    <cellStyle name="통_문경내역(1127)_별첨6-설계예산서(고령-1)_양주 설계내역서" xfId="3111" xr:uid="{00000000-0005-0000-0000-00007B0C0000}"/>
    <cellStyle name="통_문경내역(1127)_타당성용역 내역서(081217)" xfId="3112" xr:uid="{00000000-0005-0000-0000-00007C0C0000}"/>
    <cellStyle name="통_별첨6-설계예산서(고령-1)" xfId="3113" xr:uid="{00000000-0005-0000-0000-00007D0C0000}"/>
    <cellStyle name="통_별첨6-설계예산서(고령-1)_남원펌프장탈취설비(설계용역내역서)" xfId="3114" xr:uid="{00000000-0005-0000-0000-00007E0C0000}"/>
    <cellStyle name="통_별첨6-설계예산서(고령-1)_송산)설계내역서(20100329)-폐수단독" xfId="3115" xr:uid="{00000000-0005-0000-0000-00007F0C0000}"/>
    <cellStyle name="통_별첨6-설계예산서(고령-1)_신평)설계내역서(20100329)" xfId="3116" xr:uid="{00000000-0005-0000-0000-0000800C0000}"/>
    <cellStyle name="통_설계내역서(변경)_0303" xfId="3117" xr:uid="{00000000-0005-0000-0000-0000810C0000}"/>
    <cellStyle name="통_설계내역서(변경)_0303_김해용역견적서_0114" xfId="3118" xr:uid="{00000000-0005-0000-0000-0000820C0000}"/>
    <cellStyle name="통_설계내역서(변경)_0303_별첨6-설계예산서(고령-1)" xfId="3119" xr:uid="{00000000-0005-0000-0000-0000830C0000}"/>
    <cellStyle name="통_설계내역서(변경)_0303_별첨6-설계예산서(고령-1) 2" xfId="3120" xr:uid="{00000000-0005-0000-0000-0000840C0000}"/>
    <cellStyle name="통_설계내역서(변경)_0303_별첨6-설계예산서(고령-1)_3안_의성 실시설계내역서(4500만원)_사전환경성제외" xfId="3121" xr:uid="{00000000-0005-0000-0000-0000850C0000}"/>
    <cellStyle name="통_설계내역서(변경)_0303_별첨6-설계예산서(고령-1)_고성 실시설계내역서(별첨-5)" xfId="3122" xr:uid="{00000000-0005-0000-0000-0000860C0000}"/>
    <cellStyle name="통_설계내역서(변경)_0303_별첨6-설계예산서(고령-1)_남원펌프장탈취설비(설계용역내역서)" xfId="3123" xr:uid="{00000000-0005-0000-0000-0000870C0000}"/>
    <cellStyle name="통_설계내역서(변경)_0303_별첨6-설계예산서(고령-1)_보령설계내역서(20100218-별첨5)" xfId="3124" xr:uid="{00000000-0005-0000-0000-0000880C0000}"/>
    <cellStyle name="통_설계내역서(변경)_0303_별첨6-설계예산서(고령-1)_산7.환경질측정비" xfId="3125" xr:uid="{00000000-0005-0000-0000-0000890C0000}"/>
    <cellStyle name="통_설계내역서(변경)_0303_별첨6-설계예산서(고령-1)_설계예산서(김천가축분뇨)-동호" xfId="3126" xr:uid="{00000000-0005-0000-0000-00008A0C0000}"/>
    <cellStyle name="통_설계내역서(변경)_0303_별첨6-설계예산서(고령-1)_송산)기본계획산정내역서(20100108)-수정" xfId="3127" xr:uid="{00000000-0005-0000-0000-00008B0C0000}"/>
    <cellStyle name="통_설계내역서(변경)_0303_별첨6-설계예산서(고령-1)_송산)기본계획산출내역서(201007)" xfId="3128" xr:uid="{00000000-0005-0000-0000-00008C0C0000}"/>
    <cellStyle name="통_설계내역서(변경)_0303_별첨6-설계예산서(고령-1)_송산)설계내역서(20091219)" xfId="3129" xr:uid="{00000000-0005-0000-0000-00008D0C0000}"/>
    <cellStyle name="통_설계내역서(변경)_0303_별첨6-설계예산서(고령-1)_송산)설계내역서(20091219)-분리" xfId="3130" xr:uid="{00000000-0005-0000-0000-00008E0C0000}"/>
    <cellStyle name="통_설계내역서(변경)_0303_별첨6-설계예산서(고령-1)_송산)설계내역서(20100329)-폐수단독" xfId="3131" xr:uid="{00000000-0005-0000-0000-00008F0C0000}"/>
    <cellStyle name="통_설계내역서(변경)_0303_별첨6-설계예산서(고령-1)_신평)설계내역서(20100329)" xfId="3132" xr:uid="{00000000-0005-0000-0000-0000900C0000}"/>
    <cellStyle name="통_설계내역서(변경)_0303_별첨6-설계예산서(고령-1)_양주 설계내역서" xfId="3133" xr:uid="{00000000-0005-0000-0000-0000910C0000}"/>
    <cellStyle name="통_설계예산서(설계)" xfId="3134" xr:uid="{00000000-0005-0000-0000-0000920C0000}"/>
    <cellStyle name="통_설계예산서(설계)_김해용역견적서_0114" xfId="3135" xr:uid="{00000000-0005-0000-0000-0000930C0000}"/>
    <cellStyle name="통_설계예산서(설계)_남원펌프장탈취설비(설계용역내역서)" xfId="3136" xr:uid="{00000000-0005-0000-0000-0000940C0000}"/>
    <cellStyle name="통_설계예산서(설계)_별첨6-설계예산서(고령-1)" xfId="3137" xr:uid="{00000000-0005-0000-0000-0000950C0000}"/>
    <cellStyle name="통_설계예산서(설계)_별첨6-설계예산서(고령-1)_남원펌프장탈취설비(설계용역내역서)" xfId="3138" xr:uid="{00000000-0005-0000-0000-0000960C0000}"/>
    <cellStyle name="통_설계예산서(설계)_별첨6-설계예산서(고령-1)_송산)설계내역서(20100329)-폐수단독" xfId="3139" xr:uid="{00000000-0005-0000-0000-0000970C0000}"/>
    <cellStyle name="통_설계예산서(설계)_별첨6-설계예산서(고령-1)_신평)설계내역서(20100329)" xfId="3140" xr:uid="{00000000-0005-0000-0000-0000980C0000}"/>
    <cellStyle name="통_설계예산서(설계)_송산)설계내역서(20100329)-폐수단독" xfId="3141" xr:uid="{00000000-0005-0000-0000-0000990C0000}"/>
    <cellStyle name="통_설계예산서(설계)_신평)설계내역서(20100329)" xfId="3142" xr:uid="{00000000-0005-0000-0000-00009A0C0000}"/>
    <cellStyle name="통_송산)설계내역서(20100317)-오폐수" xfId="3143" xr:uid="{00000000-0005-0000-0000-00009B0C0000}"/>
    <cellStyle name="통_송산)설계내역서(20100329)-폐수단독" xfId="3144" xr:uid="{00000000-0005-0000-0000-00009C0C0000}"/>
    <cellStyle name="통_신평)설계내역서(20100329)" xfId="3145" xr:uid="{00000000-0005-0000-0000-00009D0C0000}"/>
    <cellStyle name="통_실시설계공제요율" xfId="3146" xr:uid="{00000000-0005-0000-0000-00009E0C0000}"/>
    <cellStyle name="통_실시설계공제요율_김해용역견적서_0114" xfId="3147" xr:uid="{00000000-0005-0000-0000-00009F0C0000}"/>
    <cellStyle name="통_실시설계공제요율_별첨6-설계예산서(고령-1)" xfId="3148" xr:uid="{00000000-0005-0000-0000-0000A00C0000}"/>
    <cellStyle name="통_실시설계공제요율_별첨6-설계예산서(고령-1) 2" xfId="3149" xr:uid="{00000000-0005-0000-0000-0000A10C0000}"/>
    <cellStyle name="통_실시설계공제요율_별첨6-설계예산서(고령-1)_3안_의성 실시설계내역서(4500만원)_사전환경성제외" xfId="3150" xr:uid="{00000000-0005-0000-0000-0000A20C0000}"/>
    <cellStyle name="통_실시설계공제요율_별첨6-설계예산서(고령-1)_고성 실시설계내역서(별첨-5)" xfId="3151" xr:uid="{00000000-0005-0000-0000-0000A30C0000}"/>
    <cellStyle name="통_실시설계공제요율_별첨6-설계예산서(고령-1)_남원펌프장탈취설비(설계용역내역서)" xfId="3152" xr:uid="{00000000-0005-0000-0000-0000A40C0000}"/>
    <cellStyle name="통_실시설계공제요율_별첨6-설계예산서(고령-1)_보령설계내역서(20100218-별첨5)" xfId="3153" xr:uid="{00000000-0005-0000-0000-0000A50C0000}"/>
    <cellStyle name="통_실시설계공제요율_별첨6-설계예산서(고령-1)_산7.환경질측정비" xfId="3154" xr:uid="{00000000-0005-0000-0000-0000A60C0000}"/>
    <cellStyle name="통_실시설계공제요율_별첨6-설계예산서(고령-1)_설계예산서(김천가축분뇨)-동호" xfId="3155" xr:uid="{00000000-0005-0000-0000-0000A70C0000}"/>
    <cellStyle name="통_실시설계공제요율_별첨6-설계예산서(고령-1)_송산)기본계획산정내역서(20100108)-수정" xfId="3156" xr:uid="{00000000-0005-0000-0000-0000A80C0000}"/>
    <cellStyle name="통_실시설계공제요율_별첨6-설계예산서(고령-1)_송산)기본계획산출내역서(201007)" xfId="3157" xr:uid="{00000000-0005-0000-0000-0000A90C0000}"/>
    <cellStyle name="통_실시설계공제요율_별첨6-설계예산서(고령-1)_송산)설계내역서(20091219)" xfId="3158" xr:uid="{00000000-0005-0000-0000-0000AA0C0000}"/>
    <cellStyle name="통_실시설계공제요율_별첨6-설계예산서(고령-1)_송산)설계내역서(20091219)-분리" xfId="3159" xr:uid="{00000000-0005-0000-0000-0000AB0C0000}"/>
    <cellStyle name="통_실시설계공제요율_별첨6-설계예산서(고령-1)_송산)설계내역서(20100329)-폐수단독" xfId="3160" xr:uid="{00000000-0005-0000-0000-0000AC0C0000}"/>
    <cellStyle name="통_실시설계공제요율_별첨6-설계예산서(고령-1)_신평)설계내역서(20100329)" xfId="3161" xr:uid="{00000000-0005-0000-0000-0000AD0C0000}"/>
    <cellStyle name="통_실시설계공제요율_별첨6-설계예산서(고령-1)_양주 설계내역서" xfId="3162" xr:uid="{00000000-0005-0000-0000-0000AE0C0000}"/>
    <cellStyle name="통_최종설계내역서" xfId="3163" xr:uid="{00000000-0005-0000-0000-0000AF0C0000}"/>
    <cellStyle name="통_최종설계내역서(변경)" xfId="3164" xr:uid="{00000000-0005-0000-0000-0000B00C0000}"/>
    <cellStyle name="통_최종설계내역서(변경)_김해용역견적서_0114" xfId="3165" xr:uid="{00000000-0005-0000-0000-0000B10C0000}"/>
    <cellStyle name="통_최종설계내역서(변경)_별첨6-설계예산서(고령-1)" xfId="3166" xr:uid="{00000000-0005-0000-0000-0000B20C0000}"/>
    <cellStyle name="통_최종설계내역서(변경)_별첨6-설계예산서(고령-1) 2" xfId="3167" xr:uid="{00000000-0005-0000-0000-0000B30C0000}"/>
    <cellStyle name="통_최종설계내역서(변경)_별첨6-설계예산서(고령-1)_3안_의성 실시설계내역서(4500만원)_사전환경성제외" xfId="3168" xr:uid="{00000000-0005-0000-0000-0000B40C0000}"/>
    <cellStyle name="통_최종설계내역서(변경)_별첨6-설계예산서(고령-1)_고성 실시설계내역서(별첨-5)" xfId="3169" xr:uid="{00000000-0005-0000-0000-0000B50C0000}"/>
    <cellStyle name="통_최종설계내역서(변경)_별첨6-설계예산서(고령-1)_남원펌프장탈취설비(설계용역내역서)" xfId="3170" xr:uid="{00000000-0005-0000-0000-0000B60C0000}"/>
    <cellStyle name="통_최종설계내역서(변경)_별첨6-설계예산서(고령-1)_보령설계내역서(20100218-별첨5)" xfId="3171" xr:uid="{00000000-0005-0000-0000-0000B70C0000}"/>
    <cellStyle name="통_최종설계내역서(변경)_별첨6-설계예산서(고령-1)_산7.환경질측정비" xfId="3172" xr:uid="{00000000-0005-0000-0000-0000B80C0000}"/>
    <cellStyle name="통_최종설계내역서(변경)_별첨6-설계예산서(고령-1)_설계예산서(김천가축분뇨)-동호" xfId="3173" xr:uid="{00000000-0005-0000-0000-0000B90C0000}"/>
    <cellStyle name="통_최종설계내역서(변경)_별첨6-설계예산서(고령-1)_송산)기본계획산정내역서(20100108)-수정" xfId="3174" xr:uid="{00000000-0005-0000-0000-0000BA0C0000}"/>
    <cellStyle name="통_최종설계내역서(변경)_별첨6-설계예산서(고령-1)_송산)기본계획산출내역서(201007)" xfId="3175" xr:uid="{00000000-0005-0000-0000-0000BB0C0000}"/>
    <cellStyle name="통_최종설계내역서(변경)_별첨6-설계예산서(고령-1)_송산)설계내역서(20091219)" xfId="3176" xr:uid="{00000000-0005-0000-0000-0000BC0C0000}"/>
    <cellStyle name="통_최종설계내역서(변경)_별첨6-설계예산서(고령-1)_송산)설계내역서(20091219)-분리" xfId="3177" xr:uid="{00000000-0005-0000-0000-0000BD0C0000}"/>
    <cellStyle name="통_최종설계내역서(변경)_별첨6-설계예산서(고령-1)_송산)설계내역서(20100329)-폐수단독" xfId="3178" xr:uid="{00000000-0005-0000-0000-0000BE0C0000}"/>
    <cellStyle name="통_최종설계내역서(변경)_별첨6-설계예산서(고령-1)_신평)설계내역서(20100329)" xfId="3179" xr:uid="{00000000-0005-0000-0000-0000BF0C0000}"/>
    <cellStyle name="통_최종설계내역서(변경)_별첨6-설계예산서(고령-1)_양주 설계내역서" xfId="3180" xr:uid="{00000000-0005-0000-0000-0000C00C0000}"/>
    <cellStyle name="통_최종설계내역서_김해용역견적서_0114" xfId="3181" xr:uid="{00000000-0005-0000-0000-0000C10C0000}"/>
    <cellStyle name="통_최종설계내역서_별첨6-설계예산서(고령-1)" xfId="3182" xr:uid="{00000000-0005-0000-0000-0000C20C0000}"/>
    <cellStyle name="통_최종설계내역서_별첨6-설계예산서(고령-1) 2" xfId="3183" xr:uid="{00000000-0005-0000-0000-0000C30C0000}"/>
    <cellStyle name="통_최종설계내역서_별첨6-설계예산서(고령-1)_3안_의성 실시설계내역서(4500만원)_사전환경성제외" xfId="3184" xr:uid="{00000000-0005-0000-0000-0000C40C0000}"/>
    <cellStyle name="통_최종설계내역서_별첨6-설계예산서(고령-1)_고성 실시설계내역서(별첨-5)" xfId="3185" xr:uid="{00000000-0005-0000-0000-0000C50C0000}"/>
    <cellStyle name="통_최종설계내역서_별첨6-설계예산서(고령-1)_남원펌프장탈취설비(설계용역내역서)" xfId="3186" xr:uid="{00000000-0005-0000-0000-0000C60C0000}"/>
    <cellStyle name="통_최종설계내역서_별첨6-설계예산서(고령-1)_보령설계내역서(20100218-별첨5)" xfId="3187" xr:uid="{00000000-0005-0000-0000-0000C70C0000}"/>
    <cellStyle name="통_최종설계내역서_별첨6-설계예산서(고령-1)_산7.환경질측정비" xfId="3188" xr:uid="{00000000-0005-0000-0000-0000C80C0000}"/>
    <cellStyle name="통_최종설계내역서_별첨6-설계예산서(고령-1)_설계예산서(김천가축분뇨)-동호" xfId="3189" xr:uid="{00000000-0005-0000-0000-0000C90C0000}"/>
    <cellStyle name="통_최종설계내역서_별첨6-설계예산서(고령-1)_송산)기본계획산정내역서(20100108)-수정" xfId="3190" xr:uid="{00000000-0005-0000-0000-0000CA0C0000}"/>
    <cellStyle name="통_최종설계내역서_별첨6-설계예산서(고령-1)_송산)기본계획산출내역서(201007)" xfId="3191" xr:uid="{00000000-0005-0000-0000-0000CB0C0000}"/>
    <cellStyle name="통_최종설계내역서_별첨6-설계예산서(고령-1)_송산)설계내역서(20091219)" xfId="3192" xr:uid="{00000000-0005-0000-0000-0000CC0C0000}"/>
    <cellStyle name="통_최종설계내역서_별첨6-설계예산서(고령-1)_송산)설계내역서(20091219)-분리" xfId="3193" xr:uid="{00000000-0005-0000-0000-0000CD0C0000}"/>
    <cellStyle name="통_최종설계내역서_별첨6-설계예산서(고령-1)_송산)설계내역서(20100329)-폐수단독" xfId="3194" xr:uid="{00000000-0005-0000-0000-0000CE0C0000}"/>
    <cellStyle name="통_최종설계내역서_별첨6-설계예산서(고령-1)_신평)설계내역서(20100329)" xfId="3195" xr:uid="{00000000-0005-0000-0000-0000CF0C0000}"/>
    <cellStyle name="통_최종설계내역서_별첨6-설계예산서(고령-1)_양주 설계내역서" xfId="3196" xr:uid="{00000000-0005-0000-0000-0000D00C0000}"/>
    <cellStyle name="통_타당성용역 내역서(081217)" xfId="3197" xr:uid="{00000000-0005-0000-0000-0000D10C0000}"/>
    <cellStyle name="통화 [" xfId="3198" xr:uid="{00000000-0005-0000-0000-0000D20C0000}"/>
    <cellStyle name="통화 [ 2" xfId="3199" xr:uid="{00000000-0005-0000-0000-0000D30C0000}"/>
    <cellStyle name="통화 [ 2 2" xfId="3757" xr:uid="{00000000-0005-0000-0000-0000D40C0000}"/>
    <cellStyle name="통화 [0㉝〸" xfId="3200" xr:uid="{00000000-0005-0000-0000-0000D50C0000}"/>
    <cellStyle name="퍼센트" xfId="3201" xr:uid="{00000000-0005-0000-0000-0000D60C0000}"/>
    <cellStyle name="퍼센트 2" xfId="3202" xr:uid="{00000000-0005-0000-0000-0000D70C0000}"/>
    <cellStyle name="평" xfId="3203" xr:uid="{00000000-0005-0000-0000-0000D80C0000}"/>
    <cellStyle name="평_벽제대수선비-박주임(020914)" xfId="3204" xr:uid="{00000000-0005-0000-0000-0000D90C0000}"/>
    <cellStyle name="평_벽제대수선비-박주임(020914)_k3(토목-유지관리산출)" xfId="3205" xr:uid="{00000000-0005-0000-0000-0000DA0C0000}"/>
    <cellStyle name="평_벽제-일산" xfId="3206" xr:uid="{00000000-0005-0000-0000-0000DB0C0000}"/>
    <cellStyle name="평_벽제-일산(예비품내역)-기계" xfId="3207" xr:uid="{00000000-0005-0000-0000-0000DC0C0000}"/>
    <cellStyle name="평_벽제-일산(예비품내역)-기계_k3(토목-유지관리산출)" xfId="3208" xr:uid="{00000000-0005-0000-0000-0000DD0C0000}"/>
    <cellStyle name="평_벽제-일산(전기예비품내역)" xfId="3209" xr:uid="{00000000-0005-0000-0000-0000DE0C0000}"/>
    <cellStyle name="평_벽제-일산(전기예비품내역)_k3(토목-유지관리산출)" xfId="3210" xr:uid="{00000000-0005-0000-0000-0000DF0C0000}"/>
    <cellStyle name="평_벽제-일산_k3(토목-유지관리산출)" xfId="3211" xr:uid="{00000000-0005-0000-0000-0000E00C0000}"/>
    <cellStyle name="평_벽제-일산운영비용(백인성)" xfId="3212" xr:uid="{00000000-0005-0000-0000-0000E10C0000}"/>
    <cellStyle name="평_벽제-일산운영비용(백인성)_k3(토목-유지관리산출)" xfId="3213" xr:uid="{00000000-0005-0000-0000-0000E20C0000}"/>
    <cellStyle name="평_벽제-일산운영비용정부제출(020913)" xfId="3214" xr:uid="{00000000-0005-0000-0000-0000E30C0000}"/>
    <cellStyle name="평_벽제-일산운영비용정부제출(020913)_k3(토목-유지관리산출)" xfId="3215" xr:uid="{00000000-0005-0000-0000-0000E40C0000}"/>
    <cellStyle name="평_벽제-일산운영비용정부제출(020913)-가장중요" xfId="3216" xr:uid="{00000000-0005-0000-0000-0000E50C0000}"/>
    <cellStyle name="평_벽제-일산운영비용정부제출(020913)-가장중요_k3(토목-유지관리산출)" xfId="3217" xr:uid="{00000000-0005-0000-0000-0000E60C0000}"/>
    <cellStyle name="평_일산대수선비-작업중_bmku" xfId="3218" xr:uid="{00000000-0005-0000-0000-0000E70C0000}"/>
    <cellStyle name="평_일산대수선비-작업중_bmku_k3(토목-유지관리산출)" xfId="3219" xr:uid="{00000000-0005-0000-0000-0000E80C0000}"/>
    <cellStyle name="평_진부-대화SWT(제출용)" xfId="3220" xr:uid="{00000000-0005-0000-0000-0000E90C0000}"/>
    <cellStyle name="평_진부-대화SWT(제출용)_k3(토목-유지관리산출)" xfId="3221" xr:uid="{00000000-0005-0000-0000-0000EA0C0000}"/>
    <cellStyle name="표" xfId="3222" xr:uid="{00000000-0005-0000-0000-0000EB0C0000}"/>
    <cellStyle name="표 2" xfId="3223" xr:uid="{00000000-0005-0000-0000-0000EC0C0000}"/>
    <cellStyle name="표 2 2" xfId="3758" xr:uid="{00000000-0005-0000-0000-0000ED0C0000}"/>
    <cellStyle name="표_(04-11-03) 실정보고-세로" xfId="3224" xr:uid="{00000000-0005-0000-0000-0000EE0C0000}"/>
    <cellStyle name="표_00설계예산서(계약)" xfId="3225" xr:uid="{00000000-0005-0000-0000-0000EF0C0000}"/>
    <cellStyle name="표_00설계예산서(계약)_김해용역견적서_0114" xfId="3226" xr:uid="{00000000-0005-0000-0000-0000F00C0000}"/>
    <cellStyle name="표_00설계예산서(계약)_남원펌프장탈취설비(설계용역내역서)" xfId="3227" xr:uid="{00000000-0005-0000-0000-0000F10C0000}"/>
    <cellStyle name="표_00설계예산서(계약)_별첨6-설계예산서(고령-1)" xfId="3228" xr:uid="{00000000-0005-0000-0000-0000F20C0000}"/>
    <cellStyle name="표_00설계예산서(계약)_별첨6-설계예산서(고령-1)_남원펌프장탈취설비(설계용역내역서)" xfId="3229" xr:uid="{00000000-0005-0000-0000-0000F30C0000}"/>
    <cellStyle name="표_00설계예산서(계약)_별첨6-설계예산서(고령-1)_송산)설계내역서(20100329)-폐수단독" xfId="3230" xr:uid="{00000000-0005-0000-0000-0000F40C0000}"/>
    <cellStyle name="표_00설계예산서(계약)_별첨6-설계예산서(고령-1)_신평)설계내역서(20100329)" xfId="3231" xr:uid="{00000000-0005-0000-0000-0000F50C0000}"/>
    <cellStyle name="표_00설계예산서(계약)_송산)설계내역서(20100329)-폐수단독" xfId="3232" xr:uid="{00000000-0005-0000-0000-0000F60C0000}"/>
    <cellStyle name="표_00설계예산서(계약)_신평)설계내역서(20100329)" xfId="3233" xr:uid="{00000000-0005-0000-0000-0000F70C0000}"/>
    <cellStyle name="표_090430_서부(판포)하수종말처리시설설계용역" xfId="3234" xr:uid="{00000000-0005-0000-0000-0000F80C0000}"/>
    <cellStyle name="표_견적서" xfId="3235" xr:uid="{00000000-0005-0000-0000-0000F90C0000}"/>
    <cellStyle name="표_견적서_남원펌프장탈취설비(설계용역내역서)" xfId="3236" xr:uid="{00000000-0005-0000-0000-0000FA0C0000}"/>
    <cellStyle name="표_견적서_송산)설계내역서(20100329)-폐수단독" xfId="3237" xr:uid="{00000000-0005-0000-0000-0000FB0C0000}"/>
    <cellStyle name="표_견적서_신평)설계내역서(20100329)" xfId="3238" xr:uid="{00000000-0005-0000-0000-0000FC0C0000}"/>
    <cellStyle name="표_김해용역견적서_0114" xfId="3239" xr:uid="{00000000-0005-0000-0000-0000FD0C0000}"/>
    <cellStyle name="표_남원펌프장탈취설비(설계용역내역서)" xfId="3240" xr:uid="{00000000-0005-0000-0000-0000FE0C0000}"/>
    <cellStyle name="표_문경내역(1127)" xfId="3241" xr:uid="{00000000-0005-0000-0000-0000FF0C0000}"/>
    <cellStyle name="표_문경내역(1127)_견적서" xfId="3242" xr:uid="{00000000-0005-0000-0000-0000000D0000}"/>
    <cellStyle name="표_문경내역(1127)_견적서_남원펌프장탈취설비(설계용역내역서)" xfId="3243" xr:uid="{00000000-0005-0000-0000-0000010D0000}"/>
    <cellStyle name="표_문경내역(1127)_견적서_송산)설계내역서(20100329)-폐수단독" xfId="3244" xr:uid="{00000000-0005-0000-0000-0000020D0000}"/>
    <cellStyle name="표_문경내역(1127)_견적서_신평)설계내역서(20100329)" xfId="3245" xr:uid="{00000000-0005-0000-0000-0000030D0000}"/>
    <cellStyle name="표_문경내역(1127)_김해용역견적서_0114" xfId="3246" xr:uid="{00000000-0005-0000-0000-0000040D0000}"/>
    <cellStyle name="표_문경내역(1127)_별첨6-설계예산서(고령-1)" xfId="3247" xr:uid="{00000000-0005-0000-0000-0000050D0000}"/>
    <cellStyle name="표_문경내역(1127)_별첨6-설계예산서(고령-1) 2" xfId="3248" xr:uid="{00000000-0005-0000-0000-0000060D0000}"/>
    <cellStyle name="표_문경내역(1127)_별첨6-설계예산서(고령-1)_3안_의성 실시설계내역서(4500만원)_사전환경성제외" xfId="3249" xr:uid="{00000000-0005-0000-0000-0000070D0000}"/>
    <cellStyle name="표_문경내역(1127)_별첨6-설계예산서(고령-1)_고성 실시설계내역서(별첨-5)" xfId="3250" xr:uid="{00000000-0005-0000-0000-0000080D0000}"/>
    <cellStyle name="표_문경내역(1127)_별첨6-설계예산서(고령-1)_남원펌프장탈취설비(설계용역내역서)" xfId="3251" xr:uid="{00000000-0005-0000-0000-0000090D0000}"/>
    <cellStyle name="표_문경내역(1127)_별첨6-설계예산서(고령-1)_보령설계내역서(20100218-별첨5)" xfId="3252" xr:uid="{00000000-0005-0000-0000-00000A0D0000}"/>
    <cellStyle name="표_문경내역(1127)_별첨6-설계예산서(고령-1)_산7.환경질측정비" xfId="3253" xr:uid="{00000000-0005-0000-0000-00000B0D0000}"/>
    <cellStyle name="표_문경내역(1127)_별첨6-설계예산서(고령-1)_설계예산서(김천가축분뇨)-동호" xfId="3254" xr:uid="{00000000-0005-0000-0000-00000C0D0000}"/>
    <cellStyle name="표_문경내역(1127)_별첨6-설계예산서(고령-1)_송산)기본계획산정내역서(20100108)-수정" xfId="3255" xr:uid="{00000000-0005-0000-0000-00000D0D0000}"/>
    <cellStyle name="표_문경내역(1127)_별첨6-설계예산서(고령-1)_송산)기본계획산출내역서(201007)" xfId="3256" xr:uid="{00000000-0005-0000-0000-00000E0D0000}"/>
    <cellStyle name="표_문경내역(1127)_별첨6-설계예산서(고령-1)_송산)설계내역서(20091219)" xfId="3257" xr:uid="{00000000-0005-0000-0000-00000F0D0000}"/>
    <cellStyle name="표_문경내역(1127)_별첨6-설계예산서(고령-1)_송산)설계내역서(20091219)-분리" xfId="3258" xr:uid="{00000000-0005-0000-0000-0000100D0000}"/>
    <cellStyle name="표_문경내역(1127)_별첨6-설계예산서(고령-1)_송산)설계내역서(20100329)-폐수단독" xfId="3259" xr:uid="{00000000-0005-0000-0000-0000110D0000}"/>
    <cellStyle name="표_문경내역(1127)_별첨6-설계예산서(고령-1)_신평)설계내역서(20100329)" xfId="3260" xr:uid="{00000000-0005-0000-0000-0000120D0000}"/>
    <cellStyle name="표_문경내역(1127)_별첨6-설계예산서(고령-1)_양주 설계내역서" xfId="3261" xr:uid="{00000000-0005-0000-0000-0000130D0000}"/>
    <cellStyle name="표_문경내역(1127)_타당성용역 내역서(081217)" xfId="3262" xr:uid="{00000000-0005-0000-0000-0000140D0000}"/>
    <cellStyle name="표_별첨6-설계예산서(고령-1)" xfId="3263" xr:uid="{00000000-0005-0000-0000-0000150D0000}"/>
    <cellStyle name="표_별첨6-설계예산서(고령-1)_남원펌프장탈취설비(설계용역내역서)" xfId="3264" xr:uid="{00000000-0005-0000-0000-0000160D0000}"/>
    <cellStyle name="표_별첨6-설계예산서(고령-1)_송산)설계내역서(20100329)-폐수단독" xfId="3265" xr:uid="{00000000-0005-0000-0000-0000170D0000}"/>
    <cellStyle name="표_별첨6-설계예산서(고령-1)_신평)설계내역서(20100329)" xfId="3266" xr:uid="{00000000-0005-0000-0000-0000180D0000}"/>
    <cellStyle name="표_설계내역서(변경)_0303" xfId="3267" xr:uid="{00000000-0005-0000-0000-0000190D0000}"/>
    <cellStyle name="표_설계내역서(변경)_0303_김해용역견적서_0114" xfId="3268" xr:uid="{00000000-0005-0000-0000-00001A0D0000}"/>
    <cellStyle name="표_설계내역서(변경)_0303_별첨6-설계예산서(고령-1)" xfId="3269" xr:uid="{00000000-0005-0000-0000-00001B0D0000}"/>
    <cellStyle name="표_설계내역서(변경)_0303_별첨6-설계예산서(고령-1) 2" xfId="3270" xr:uid="{00000000-0005-0000-0000-00001C0D0000}"/>
    <cellStyle name="표_설계내역서(변경)_0303_별첨6-설계예산서(고령-1)_3안_의성 실시설계내역서(4500만원)_사전환경성제외" xfId="3271" xr:uid="{00000000-0005-0000-0000-00001D0D0000}"/>
    <cellStyle name="표_설계내역서(변경)_0303_별첨6-설계예산서(고령-1)_고성 실시설계내역서(별첨-5)" xfId="3272" xr:uid="{00000000-0005-0000-0000-00001E0D0000}"/>
    <cellStyle name="표_설계내역서(변경)_0303_별첨6-설계예산서(고령-1)_남원펌프장탈취설비(설계용역내역서)" xfId="3273" xr:uid="{00000000-0005-0000-0000-00001F0D0000}"/>
    <cellStyle name="표_설계내역서(변경)_0303_별첨6-설계예산서(고령-1)_보령설계내역서(20100218-별첨5)" xfId="3274" xr:uid="{00000000-0005-0000-0000-0000200D0000}"/>
    <cellStyle name="표_설계내역서(변경)_0303_별첨6-설계예산서(고령-1)_산7.환경질측정비" xfId="3275" xr:uid="{00000000-0005-0000-0000-0000210D0000}"/>
    <cellStyle name="표_설계내역서(변경)_0303_별첨6-설계예산서(고령-1)_설계예산서(김천가축분뇨)-동호" xfId="3276" xr:uid="{00000000-0005-0000-0000-0000220D0000}"/>
    <cellStyle name="표_설계내역서(변경)_0303_별첨6-설계예산서(고령-1)_송산)기본계획산정내역서(20100108)-수정" xfId="3277" xr:uid="{00000000-0005-0000-0000-0000230D0000}"/>
    <cellStyle name="표_설계내역서(변경)_0303_별첨6-설계예산서(고령-1)_송산)기본계획산출내역서(201007)" xfId="3278" xr:uid="{00000000-0005-0000-0000-0000240D0000}"/>
    <cellStyle name="표_설계내역서(변경)_0303_별첨6-설계예산서(고령-1)_송산)설계내역서(20091219)" xfId="3279" xr:uid="{00000000-0005-0000-0000-0000250D0000}"/>
    <cellStyle name="표_설계내역서(변경)_0303_별첨6-설계예산서(고령-1)_송산)설계내역서(20091219)-분리" xfId="3280" xr:uid="{00000000-0005-0000-0000-0000260D0000}"/>
    <cellStyle name="표_설계내역서(변경)_0303_별첨6-설계예산서(고령-1)_송산)설계내역서(20100329)-폐수단독" xfId="3281" xr:uid="{00000000-0005-0000-0000-0000270D0000}"/>
    <cellStyle name="표_설계내역서(변경)_0303_별첨6-설계예산서(고령-1)_신평)설계내역서(20100329)" xfId="3282" xr:uid="{00000000-0005-0000-0000-0000280D0000}"/>
    <cellStyle name="표_설계내역서(변경)_0303_별첨6-설계예산서(고령-1)_양주 설계내역서" xfId="3283" xr:uid="{00000000-0005-0000-0000-0000290D0000}"/>
    <cellStyle name="표_설계예산서(설계)" xfId="3284" xr:uid="{00000000-0005-0000-0000-00002A0D0000}"/>
    <cellStyle name="표_설계예산서(설계)_김해용역견적서_0114" xfId="3285" xr:uid="{00000000-0005-0000-0000-00002B0D0000}"/>
    <cellStyle name="표_설계예산서(설계)_남원펌프장탈취설비(설계용역내역서)" xfId="3286" xr:uid="{00000000-0005-0000-0000-00002C0D0000}"/>
    <cellStyle name="표_설계예산서(설계)_별첨6-설계예산서(고령-1)" xfId="3287" xr:uid="{00000000-0005-0000-0000-00002D0D0000}"/>
    <cellStyle name="표_설계예산서(설계)_별첨6-설계예산서(고령-1)_남원펌프장탈취설비(설계용역내역서)" xfId="3288" xr:uid="{00000000-0005-0000-0000-00002E0D0000}"/>
    <cellStyle name="표_설계예산서(설계)_별첨6-설계예산서(고령-1)_송산)설계내역서(20100329)-폐수단독" xfId="3289" xr:uid="{00000000-0005-0000-0000-00002F0D0000}"/>
    <cellStyle name="표_설계예산서(설계)_별첨6-설계예산서(고령-1)_신평)설계내역서(20100329)" xfId="3290" xr:uid="{00000000-0005-0000-0000-0000300D0000}"/>
    <cellStyle name="표_설계예산서(설계)_송산)설계내역서(20100329)-폐수단독" xfId="3291" xr:uid="{00000000-0005-0000-0000-0000310D0000}"/>
    <cellStyle name="표_설계예산서(설계)_신평)설계내역서(20100329)" xfId="3292" xr:uid="{00000000-0005-0000-0000-0000320D0000}"/>
    <cellStyle name="표_송산)설계내역서(20100317)-오폐수" xfId="3293" xr:uid="{00000000-0005-0000-0000-0000330D0000}"/>
    <cellStyle name="표_송산)설계내역서(20100329)-폐수단독" xfId="3294" xr:uid="{00000000-0005-0000-0000-0000340D0000}"/>
    <cellStyle name="표_신평)설계내역서(20100329)" xfId="3295" xr:uid="{00000000-0005-0000-0000-0000350D0000}"/>
    <cellStyle name="표_실시설계공제요율" xfId="3296" xr:uid="{00000000-0005-0000-0000-0000360D0000}"/>
    <cellStyle name="표_실시설계공제요율_김해용역견적서_0114" xfId="3297" xr:uid="{00000000-0005-0000-0000-0000370D0000}"/>
    <cellStyle name="표_실시설계공제요율_별첨6-설계예산서(고령-1)" xfId="3298" xr:uid="{00000000-0005-0000-0000-0000380D0000}"/>
    <cellStyle name="표_실시설계공제요율_별첨6-설계예산서(고령-1) 2" xfId="3299" xr:uid="{00000000-0005-0000-0000-0000390D0000}"/>
    <cellStyle name="표_실시설계공제요율_별첨6-설계예산서(고령-1)_3안_의성 실시설계내역서(4500만원)_사전환경성제외" xfId="3300" xr:uid="{00000000-0005-0000-0000-00003A0D0000}"/>
    <cellStyle name="표_실시설계공제요율_별첨6-설계예산서(고령-1)_고성 실시설계내역서(별첨-5)" xfId="3301" xr:uid="{00000000-0005-0000-0000-00003B0D0000}"/>
    <cellStyle name="표_실시설계공제요율_별첨6-설계예산서(고령-1)_남원펌프장탈취설비(설계용역내역서)" xfId="3302" xr:uid="{00000000-0005-0000-0000-00003C0D0000}"/>
    <cellStyle name="표_실시설계공제요율_별첨6-설계예산서(고령-1)_보령설계내역서(20100218-별첨5)" xfId="3303" xr:uid="{00000000-0005-0000-0000-00003D0D0000}"/>
    <cellStyle name="표_실시설계공제요율_별첨6-설계예산서(고령-1)_산7.환경질측정비" xfId="3304" xr:uid="{00000000-0005-0000-0000-00003E0D0000}"/>
    <cellStyle name="표_실시설계공제요율_별첨6-설계예산서(고령-1)_설계예산서(김천가축분뇨)-동호" xfId="3305" xr:uid="{00000000-0005-0000-0000-00003F0D0000}"/>
    <cellStyle name="표_실시설계공제요율_별첨6-설계예산서(고령-1)_송산)기본계획산정내역서(20100108)-수정" xfId="3306" xr:uid="{00000000-0005-0000-0000-0000400D0000}"/>
    <cellStyle name="표_실시설계공제요율_별첨6-설계예산서(고령-1)_송산)기본계획산출내역서(201007)" xfId="3307" xr:uid="{00000000-0005-0000-0000-0000410D0000}"/>
    <cellStyle name="표_실시설계공제요율_별첨6-설계예산서(고령-1)_송산)설계내역서(20091219)" xfId="3308" xr:uid="{00000000-0005-0000-0000-0000420D0000}"/>
    <cellStyle name="표_실시설계공제요율_별첨6-설계예산서(고령-1)_송산)설계내역서(20091219)-분리" xfId="3309" xr:uid="{00000000-0005-0000-0000-0000430D0000}"/>
    <cellStyle name="표_실시설계공제요율_별첨6-설계예산서(고령-1)_송산)설계내역서(20100329)-폐수단독" xfId="3310" xr:uid="{00000000-0005-0000-0000-0000440D0000}"/>
    <cellStyle name="표_실시설계공제요율_별첨6-설계예산서(고령-1)_신평)설계내역서(20100329)" xfId="3311" xr:uid="{00000000-0005-0000-0000-0000450D0000}"/>
    <cellStyle name="표_실시설계공제요율_별첨6-설계예산서(고령-1)_양주 설계내역서" xfId="3312" xr:uid="{00000000-0005-0000-0000-0000460D0000}"/>
    <cellStyle name="표_최종설계내역서" xfId="3313" xr:uid="{00000000-0005-0000-0000-0000470D0000}"/>
    <cellStyle name="표_최종설계내역서(변경)" xfId="3314" xr:uid="{00000000-0005-0000-0000-0000480D0000}"/>
    <cellStyle name="표_최종설계내역서(변경)_김해용역견적서_0114" xfId="3315" xr:uid="{00000000-0005-0000-0000-0000490D0000}"/>
    <cellStyle name="표_최종설계내역서(변경)_별첨6-설계예산서(고령-1)" xfId="3316" xr:uid="{00000000-0005-0000-0000-00004A0D0000}"/>
    <cellStyle name="표_최종설계내역서(변경)_별첨6-설계예산서(고령-1) 2" xfId="3317" xr:uid="{00000000-0005-0000-0000-00004B0D0000}"/>
    <cellStyle name="표_최종설계내역서(변경)_별첨6-설계예산서(고령-1)_3안_의성 실시설계내역서(4500만원)_사전환경성제외" xfId="3318" xr:uid="{00000000-0005-0000-0000-00004C0D0000}"/>
    <cellStyle name="표_최종설계내역서(변경)_별첨6-설계예산서(고령-1)_고성 실시설계내역서(별첨-5)" xfId="3319" xr:uid="{00000000-0005-0000-0000-00004D0D0000}"/>
    <cellStyle name="표_최종설계내역서(변경)_별첨6-설계예산서(고령-1)_남원펌프장탈취설비(설계용역내역서)" xfId="3320" xr:uid="{00000000-0005-0000-0000-00004E0D0000}"/>
    <cellStyle name="표_최종설계내역서(변경)_별첨6-설계예산서(고령-1)_보령설계내역서(20100218-별첨5)" xfId="3321" xr:uid="{00000000-0005-0000-0000-00004F0D0000}"/>
    <cellStyle name="표_최종설계내역서(변경)_별첨6-설계예산서(고령-1)_산7.환경질측정비" xfId="3322" xr:uid="{00000000-0005-0000-0000-0000500D0000}"/>
    <cellStyle name="표_최종설계내역서(변경)_별첨6-설계예산서(고령-1)_설계예산서(김천가축분뇨)-동호" xfId="3323" xr:uid="{00000000-0005-0000-0000-0000510D0000}"/>
    <cellStyle name="표_최종설계내역서(변경)_별첨6-설계예산서(고령-1)_송산)기본계획산정내역서(20100108)-수정" xfId="3324" xr:uid="{00000000-0005-0000-0000-0000520D0000}"/>
    <cellStyle name="표_최종설계내역서(변경)_별첨6-설계예산서(고령-1)_송산)기본계획산출내역서(201007)" xfId="3325" xr:uid="{00000000-0005-0000-0000-0000530D0000}"/>
    <cellStyle name="표_최종설계내역서(변경)_별첨6-설계예산서(고령-1)_송산)설계내역서(20091219)" xfId="3326" xr:uid="{00000000-0005-0000-0000-0000540D0000}"/>
    <cellStyle name="표_최종설계내역서(변경)_별첨6-설계예산서(고령-1)_송산)설계내역서(20091219)-분리" xfId="3327" xr:uid="{00000000-0005-0000-0000-0000550D0000}"/>
    <cellStyle name="표_최종설계내역서(변경)_별첨6-설계예산서(고령-1)_송산)설계내역서(20100329)-폐수단독" xfId="3328" xr:uid="{00000000-0005-0000-0000-0000560D0000}"/>
    <cellStyle name="표_최종설계내역서(변경)_별첨6-설계예산서(고령-1)_신평)설계내역서(20100329)" xfId="3329" xr:uid="{00000000-0005-0000-0000-0000570D0000}"/>
    <cellStyle name="표_최종설계내역서(변경)_별첨6-설계예산서(고령-1)_양주 설계내역서" xfId="3330" xr:uid="{00000000-0005-0000-0000-0000580D0000}"/>
    <cellStyle name="표_최종설계내역서_김해용역견적서_0114" xfId="3331" xr:uid="{00000000-0005-0000-0000-0000590D0000}"/>
    <cellStyle name="표_최종설계내역서_별첨6-설계예산서(고령-1)" xfId="3332" xr:uid="{00000000-0005-0000-0000-00005A0D0000}"/>
    <cellStyle name="표_최종설계내역서_별첨6-설계예산서(고령-1) 2" xfId="3333" xr:uid="{00000000-0005-0000-0000-00005B0D0000}"/>
    <cellStyle name="표_최종설계내역서_별첨6-설계예산서(고령-1)_3안_의성 실시설계내역서(4500만원)_사전환경성제외" xfId="3334" xr:uid="{00000000-0005-0000-0000-00005C0D0000}"/>
    <cellStyle name="표_최종설계내역서_별첨6-설계예산서(고령-1)_고성 실시설계내역서(별첨-5)" xfId="3335" xr:uid="{00000000-0005-0000-0000-00005D0D0000}"/>
    <cellStyle name="표_최종설계내역서_별첨6-설계예산서(고령-1)_남원펌프장탈취설비(설계용역내역서)" xfId="3336" xr:uid="{00000000-0005-0000-0000-00005E0D0000}"/>
    <cellStyle name="표_최종설계내역서_별첨6-설계예산서(고령-1)_보령설계내역서(20100218-별첨5)" xfId="3337" xr:uid="{00000000-0005-0000-0000-00005F0D0000}"/>
    <cellStyle name="표_최종설계내역서_별첨6-설계예산서(고령-1)_산7.환경질측정비" xfId="3338" xr:uid="{00000000-0005-0000-0000-0000600D0000}"/>
    <cellStyle name="표_최종설계내역서_별첨6-설계예산서(고령-1)_설계예산서(김천가축분뇨)-동호" xfId="3339" xr:uid="{00000000-0005-0000-0000-0000610D0000}"/>
    <cellStyle name="표_최종설계내역서_별첨6-설계예산서(고령-1)_송산)기본계획산정내역서(20100108)-수정" xfId="3340" xr:uid="{00000000-0005-0000-0000-0000620D0000}"/>
    <cellStyle name="표_최종설계내역서_별첨6-설계예산서(고령-1)_송산)기본계획산출내역서(201007)" xfId="3341" xr:uid="{00000000-0005-0000-0000-0000630D0000}"/>
    <cellStyle name="표_최종설계내역서_별첨6-설계예산서(고령-1)_송산)설계내역서(20091219)" xfId="3342" xr:uid="{00000000-0005-0000-0000-0000640D0000}"/>
    <cellStyle name="표_최종설계내역서_별첨6-설계예산서(고령-1)_송산)설계내역서(20091219)-분리" xfId="3343" xr:uid="{00000000-0005-0000-0000-0000650D0000}"/>
    <cellStyle name="표_최종설계내역서_별첨6-설계예산서(고령-1)_송산)설계내역서(20100329)-폐수단독" xfId="3344" xr:uid="{00000000-0005-0000-0000-0000660D0000}"/>
    <cellStyle name="표_최종설계내역서_별첨6-설계예산서(고령-1)_신평)설계내역서(20100329)" xfId="3345" xr:uid="{00000000-0005-0000-0000-0000670D0000}"/>
    <cellStyle name="표_최종설계내역서_별첨6-설계예산서(고령-1)_양주 설계내역서" xfId="3346" xr:uid="{00000000-0005-0000-0000-0000680D0000}"/>
    <cellStyle name="표_타당성용역 내역서(081217)" xfId="3347" xr:uid="{00000000-0005-0000-0000-0000690D0000}"/>
    <cellStyle name="표준" xfId="0" builtinId="0"/>
    <cellStyle name="표준 10" xfId="3348" xr:uid="{00000000-0005-0000-0000-00006B0D0000}"/>
    <cellStyle name="표준 100" xfId="3349" xr:uid="{00000000-0005-0000-0000-00006C0D0000}"/>
    <cellStyle name="표준 101" xfId="3350" xr:uid="{00000000-0005-0000-0000-00006D0D0000}"/>
    <cellStyle name="표준 102" xfId="3351" xr:uid="{00000000-0005-0000-0000-00006E0D0000}"/>
    <cellStyle name="표준 103" xfId="3352" xr:uid="{00000000-0005-0000-0000-00006F0D0000}"/>
    <cellStyle name="표준 104" xfId="3353" xr:uid="{00000000-0005-0000-0000-0000700D0000}"/>
    <cellStyle name="표준 105" xfId="3354" xr:uid="{00000000-0005-0000-0000-0000710D0000}"/>
    <cellStyle name="표준 106" xfId="3355" xr:uid="{00000000-0005-0000-0000-0000720D0000}"/>
    <cellStyle name="표준 107" xfId="3356" xr:uid="{00000000-0005-0000-0000-0000730D0000}"/>
    <cellStyle name="표준 108" xfId="3357" xr:uid="{00000000-0005-0000-0000-0000740D0000}"/>
    <cellStyle name="표준 109" xfId="3358" xr:uid="{00000000-0005-0000-0000-0000750D0000}"/>
    <cellStyle name="표준 11" xfId="3359" xr:uid="{00000000-0005-0000-0000-0000760D0000}"/>
    <cellStyle name="표준 110" xfId="3360" xr:uid="{00000000-0005-0000-0000-0000770D0000}"/>
    <cellStyle name="표준 111" xfId="3361" xr:uid="{00000000-0005-0000-0000-0000780D0000}"/>
    <cellStyle name="표준 112" xfId="3362" xr:uid="{00000000-0005-0000-0000-0000790D0000}"/>
    <cellStyle name="표준 113" xfId="3363" xr:uid="{00000000-0005-0000-0000-00007A0D0000}"/>
    <cellStyle name="표준 114" xfId="3364" xr:uid="{00000000-0005-0000-0000-00007B0D0000}"/>
    <cellStyle name="표준 115" xfId="3365" xr:uid="{00000000-0005-0000-0000-00007C0D0000}"/>
    <cellStyle name="표준 116" xfId="3366" xr:uid="{00000000-0005-0000-0000-00007D0D0000}"/>
    <cellStyle name="표준 117" xfId="3367" xr:uid="{00000000-0005-0000-0000-00007E0D0000}"/>
    <cellStyle name="표준 118" xfId="3368" xr:uid="{00000000-0005-0000-0000-00007F0D0000}"/>
    <cellStyle name="표준 119" xfId="3369" xr:uid="{00000000-0005-0000-0000-0000800D0000}"/>
    <cellStyle name="표준 12" xfId="3370" xr:uid="{00000000-0005-0000-0000-0000810D0000}"/>
    <cellStyle name="표준 120" xfId="3371" xr:uid="{00000000-0005-0000-0000-0000820D0000}"/>
    <cellStyle name="표준 121" xfId="3372" xr:uid="{00000000-0005-0000-0000-0000830D0000}"/>
    <cellStyle name="표준 122" xfId="3373" xr:uid="{00000000-0005-0000-0000-0000840D0000}"/>
    <cellStyle name="표준 123" xfId="3374" xr:uid="{00000000-0005-0000-0000-0000850D0000}"/>
    <cellStyle name="표준 124" xfId="3375" xr:uid="{00000000-0005-0000-0000-0000860D0000}"/>
    <cellStyle name="표준 125" xfId="3376" xr:uid="{00000000-0005-0000-0000-0000870D0000}"/>
    <cellStyle name="표준 126" xfId="3377" xr:uid="{00000000-0005-0000-0000-0000880D0000}"/>
    <cellStyle name="표준 127" xfId="3378" xr:uid="{00000000-0005-0000-0000-0000890D0000}"/>
    <cellStyle name="표준 128" xfId="3379" xr:uid="{00000000-0005-0000-0000-00008A0D0000}"/>
    <cellStyle name="표준 129" xfId="3380" xr:uid="{00000000-0005-0000-0000-00008B0D0000}"/>
    <cellStyle name="표준 13" xfId="3381" xr:uid="{00000000-0005-0000-0000-00008C0D0000}"/>
    <cellStyle name="표준 130" xfId="3382" xr:uid="{00000000-0005-0000-0000-00008D0D0000}"/>
    <cellStyle name="표준 131" xfId="3383" xr:uid="{00000000-0005-0000-0000-00008E0D0000}"/>
    <cellStyle name="표준 132" xfId="3384" xr:uid="{00000000-0005-0000-0000-00008F0D0000}"/>
    <cellStyle name="표준 133" xfId="3385" xr:uid="{00000000-0005-0000-0000-0000900D0000}"/>
    <cellStyle name="표준 134" xfId="3386" xr:uid="{00000000-0005-0000-0000-0000910D0000}"/>
    <cellStyle name="표준 135" xfId="3387" xr:uid="{00000000-0005-0000-0000-0000920D0000}"/>
    <cellStyle name="표준 136" xfId="3388" xr:uid="{00000000-0005-0000-0000-0000930D0000}"/>
    <cellStyle name="표준 137" xfId="3389" xr:uid="{00000000-0005-0000-0000-0000940D0000}"/>
    <cellStyle name="표준 138" xfId="3390" xr:uid="{00000000-0005-0000-0000-0000950D0000}"/>
    <cellStyle name="표준 139" xfId="3391" xr:uid="{00000000-0005-0000-0000-0000960D0000}"/>
    <cellStyle name="표준 14" xfId="3392" xr:uid="{00000000-0005-0000-0000-0000970D0000}"/>
    <cellStyle name="표준 140" xfId="3393" xr:uid="{00000000-0005-0000-0000-0000980D0000}"/>
    <cellStyle name="표준 141" xfId="3394" xr:uid="{00000000-0005-0000-0000-0000990D0000}"/>
    <cellStyle name="표준 142" xfId="3395" xr:uid="{00000000-0005-0000-0000-00009A0D0000}"/>
    <cellStyle name="표준 143" xfId="3396" xr:uid="{00000000-0005-0000-0000-00009B0D0000}"/>
    <cellStyle name="표준 144" xfId="3397" xr:uid="{00000000-0005-0000-0000-00009C0D0000}"/>
    <cellStyle name="표준 145" xfId="3398" xr:uid="{00000000-0005-0000-0000-00009D0D0000}"/>
    <cellStyle name="표준 146" xfId="3399" xr:uid="{00000000-0005-0000-0000-00009E0D0000}"/>
    <cellStyle name="표준 147" xfId="3400" xr:uid="{00000000-0005-0000-0000-00009F0D0000}"/>
    <cellStyle name="표준 148" xfId="3401" xr:uid="{00000000-0005-0000-0000-0000A00D0000}"/>
    <cellStyle name="표준 149" xfId="3402" xr:uid="{00000000-0005-0000-0000-0000A10D0000}"/>
    <cellStyle name="표준 15" xfId="3403" xr:uid="{00000000-0005-0000-0000-0000A20D0000}"/>
    <cellStyle name="표준 150" xfId="3404" xr:uid="{00000000-0005-0000-0000-0000A30D0000}"/>
    <cellStyle name="표준 151" xfId="3405" xr:uid="{00000000-0005-0000-0000-0000A40D0000}"/>
    <cellStyle name="표준 152" xfId="3406" xr:uid="{00000000-0005-0000-0000-0000A50D0000}"/>
    <cellStyle name="표준 153" xfId="3407" xr:uid="{00000000-0005-0000-0000-0000A60D0000}"/>
    <cellStyle name="표준 154" xfId="3408" xr:uid="{00000000-0005-0000-0000-0000A70D0000}"/>
    <cellStyle name="표준 155" xfId="3409" xr:uid="{00000000-0005-0000-0000-0000A80D0000}"/>
    <cellStyle name="표준 156" xfId="3410" xr:uid="{00000000-0005-0000-0000-0000A90D0000}"/>
    <cellStyle name="표준 157" xfId="3411" xr:uid="{00000000-0005-0000-0000-0000AA0D0000}"/>
    <cellStyle name="표준 158" xfId="3412" xr:uid="{00000000-0005-0000-0000-0000AB0D0000}"/>
    <cellStyle name="표준 159" xfId="3413" xr:uid="{00000000-0005-0000-0000-0000AC0D0000}"/>
    <cellStyle name="표준 16" xfId="3414" xr:uid="{00000000-0005-0000-0000-0000AD0D0000}"/>
    <cellStyle name="표준 160" xfId="3415" xr:uid="{00000000-0005-0000-0000-0000AE0D0000}"/>
    <cellStyle name="표준 161" xfId="3416" xr:uid="{00000000-0005-0000-0000-0000AF0D0000}"/>
    <cellStyle name="표준 162" xfId="3417" xr:uid="{00000000-0005-0000-0000-0000B00D0000}"/>
    <cellStyle name="표준 163" xfId="3418" xr:uid="{00000000-0005-0000-0000-0000B10D0000}"/>
    <cellStyle name="표준 164" xfId="3419" xr:uid="{00000000-0005-0000-0000-0000B20D0000}"/>
    <cellStyle name="표준 165" xfId="3420" xr:uid="{00000000-0005-0000-0000-0000B30D0000}"/>
    <cellStyle name="표준 166" xfId="3421" xr:uid="{00000000-0005-0000-0000-0000B40D0000}"/>
    <cellStyle name="표준 167" xfId="3422" xr:uid="{00000000-0005-0000-0000-0000B50D0000}"/>
    <cellStyle name="표준 168" xfId="3423" xr:uid="{00000000-0005-0000-0000-0000B60D0000}"/>
    <cellStyle name="표준 169" xfId="3424" xr:uid="{00000000-0005-0000-0000-0000B70D0000}"/>
    <cellStyle name="표준 17" xfId="3425" xr:uid="{00000000-0005-0000-0000-0000B80D0000}"/>
    <cellStyle name="표준 170" xfId="3426" xr:uid="{00000000-0005-0000-0000-0000B90D0000}"/>
    <cellStyle name="표준 171" xfId="3427" xr:uid="{00000000-0005-0000-0000-0000BA0D0000}"/>
    <cellStyle name="표준 172" xfId="3428" xr:uid="{00000000-0005-0000-0000-0000BB0D0000}"/>
    <cellStyle name="표준 173" xfId="3429" xr:uid="{00000000-0005-0000-0000-0000BC0D0000}"/>
    <cellStyle name="표준 174" xfId="3430" xr:uid="{00000000-0005-0000-0000-0000BD0D0000}"/>
    <cellStyle name="표준 175" xfId="3431" xr:uid="{00000000-0005-0000-0000-0000BE0D0000}"/>
    <cellStyle name="표준 176" xfId="3432" xr:uid="{00000000-0005-0000-0000-0000BF0D0000}"/>
    <cellStyle name="표준 177" xfId="3433" xr:uid="{00000000-0005-0000-0000-0000C00D0000}"/>
    <cellStyle name="표준 178" xfId="3434" xr:uid="{00000000-0005-0000-0000-0000C10D0000}"/>
    <cellStyle name="표준 179" xfId="3435" xr:uid="{00000000-0005-0000-0000-0000C20D0000}"/>
    <cellStyle name="표준 18" xfId="3436" xr:uid="{00000000-0005-0000-0000-0000C30D0000}"/>
    <cellStyle name="표준 180" xfId="3437" xr:uid="{00000000-0005-0000-0000-0000C40D0000}"/>
    <cellStyle name="표준 181" xfId="3438" xr:uid="{00000000-0005-0000-0000-0000C50D0000}"/>
    <cellStyle name="표준 182" xfId="3439" xr:uid="{00000000-0005-0000-0000-0000C60D0000}"/>
    <cellStyle name="표준 183" xfId="3440" xr:uid="{00000000-0005-0000-0000-0000C70D0000}"/>
    <cellStyle name="표준 184" xfId="3441" xr:uid="{00000000-0005-0000-0000-0000C80D0000}"/>
    <cellStyle name="표준 185" xfId="3442" xr:uid="{00000000-0005-0000-0000-0000C90D0000}"/>
    <cellStyle name="표준 186" xfId="3443" xr:uid="{00000000-0005-0000-0000-0000CA0D0000}"/>
    <cellStyle name="표준 187" xfId="3444" xr:uid="{00000000-0005-0000-0000-0000CB0D0000}"/>
    <cellStyle name="표준 188" xfId="3445" xr:uid="{00000000-0005-0000-0000-0000CC0D0000}"/>
    <cellStyle name="표준 189" xfId="3446" xr:uid="{00000000-0005-0000-0000-0000CD0D0000}"/>
    <cellStyle name="표준 19" xfId="3447" xr:uid="{00000000-0005-0000-0000-0000CE0D0000}"/>
    <cellStyle name="표준 190" xfId="3448" xr:uid="{00000000-0005-0000-0000-0000CF0D0000}"/>
    <cellStyle name="표준 191" xfId="3449" xr:uid="{00000000-0005-0000-0000-0000D00D0000}"/>
    <cellStyle name="표준 192" xfId="3450" xr:uid="{00000000-0005-0000-0000-0000D10D0000}"/>
    <cellStyle name="표준 193" xfId="3451" xr:uid="{00000000-0005-0000-0000-0000D20D0000}"/>
    <cellStyle name="표준 194" xfId="3452" xr:uid="{00000000-0005-0000-0000-0000D30D0000}"/>
    <cellStyle name="표준 195" xfId="3453" xr:uid="{00000000-0005-0000-0000-0000D40D0000}"/>
    <cellStyle name="표준 196" xfId="3454" xr:uid="{00000000-0005-0000-0000-0000D50D0000}"/>
    <cellStyle name="표준 197" xfId="3455" xr:uid="{00000000-0005-0000-0000-0000D60D0000}"/>
    <cellStyle name="표준 198" xfId="3456" xr:uid="{00000000-0005-0000-0000-0000D70D0000}"/>
    <cellStyle name="표준 199" xfId="3457" xr:uid="{00000000-0005-0000-0000-0000D80D0000}"/>
    <cellStyle name="표준 2" xfId="3458" xr:uid="{00000000-0005-0000-0000-0000D90D0000}"/>
    <cellStyle name="표준 2 2" xfId="3459" xr:uid="{00000000-0005-0000-0000-0000DA0D0000}"/>
    <cellStyle name="표준 2 2 2" xfId="3460" xr:uid="{00000000-0005-0000-0000-0000DB0D0000}"/>
    <cellStyle name="표준 2 2 3" xfId="3461" xr:uid="{00000000-0005-0000-0000-0000DC0D0000}"/>
    <cellStyle name="표준 2 3" xfId="3462" xr:uid="{00000000-0005-0000-0000-0000DD0D0000}"/>
    <cellStyle name="표준 2 4" xfId="3463" xr:uid="{00000000-0005-0000-0000-0000DE0D0000}"/>
    <cellStyle name="표준 2_01. 원가계산서(연천최종)120711" xfId="3464" xr:uid="{00000000-0005-0000-0000-0000DF0D0000}"/>
    <cellStyle name="표준 20" xfId="3465" xr:uid="{00000000-0005-0000-0000-0000E00D0000}"/>
    <cellStyle name="표준 200" xfId="3466" xr:uid="{00000000-0005-0000-0000-0000E10D0000}"/>
    <cellStyle name="표준 201" xfId="3467" xr:uid="{00000000-0005-0000-0000-0000E20D0000}"/>
    <cellStyle name="표준 202" xfId="3468" xr:uid="{00000000-0005-0000-0000-0000E30D0000}"/>
    <cellStyle name="표준 203" xfId="3469" xr:uid="{00000000-0005-0000-0000-0000E40D0000}"/>
    <cellStyle name="표준 204" xfId="3470" xr:uid="{00000000-0005-0000-0000-0000E50D0000}"/>
    <cellStyle name="표준 205" xfId="3471" xr:uid="{00000000-0005-0000-0000-0000E60D0000}"/>
    <cellStyle name="표준 206" xfId="3472" xr:uid="{00000000-0005-0000-0000-0000E70D0000}"/>
    <cellStyle name="표준 207" xfId="3473" xr:uid="{00000000-0005-0000-0000-0000E80D0000}"/>
    <cellStyle name="표준 208" xfId="3474" xr:uid="{00000000-0005-0000-0000-0000E90D0000}"/>
    <cellStyle name="표준 209" xfId="3475" xr:uid="{00000000-0005-0000-0000-0000EA0D0000}"/>
    <cellStyle name="표준 21" xfId="3476" xr:uid="{00000000-0005-0000-0000-0000EB0D0000}"/>
    <cellStyle name="표준 210" xfId="3477" xr:uid="{00000000-0005-0000-0000-0000EC0D0000}"/>
    <cellStyle name="표준 211" xfId="3478" xr:uid="{00000000-0005-0000-0000-0000ED0D0000}"/>
    <cellStyle name="표준 212" xfId="3479" xr:uid="{00000000-0005-0000-0000-0000EE0D0000}"/>
    <cellStyle name="표준 213" xfId="3480" xr:uid="{00000000-0005-0000-0000-0000EF0D0000}"/>
    <cellStyle name="표준 214" xfId="3481" xr:uid="{00000000-0005-0000-0000-0000F00D0000}"/>
    <cellStyle name="표준 215" xfId="3482" xr:uid="{00000000-0005-0000-0000-0000F10D0000}"/>
    <cellStyle name="표준 216" xfId="3483" xr:uid="{00000000-0005-0000-0000-0000F20D0000}"/>
    <cellStyle name="표준 217" xfId="3484" xr:uid="{00000000-0005-0000-0000-0000F30D0000}"/>
    <cellStyle name="표준 218" xfId="3485" xr:uid="{00000000-0005-0000-0000-0000F40D0000}"/>
    <cellStyle name="표준 219" xfId="3486" xr:uid="{00000000-0005-0000-0000-0000F50D0000}"/>
    <cellStyle name="표준 22" xfId="3487" xr:uid="{00000000-0005-0000-0000-0000F60D0000}"/>
    <cellStyle name="표준 220" xfId="3488" xr:uid="{00000000-0005-0000-0000-0000F70D0000}"/>
    <cellStyle name="표준 221" xfId="3489" xr:uid="{00000000-0005-0000-0000-0000F80D0000}"/>
    <cellStyle name="표준 222" xfId="3490" xr:uid="{00000000-0005-0000-0000-0000F90D0000}"/>
    <cellStyle name="표준 223" xfId="3491" xr:uid="{00000000-0005-0000-0000-0000FA0D0000}"/>
    <cellStyle name="표준 224" xfId="3492" xr:uid="{00000000-0005-0000-0000-0000FB0D0000}"/>
    <cellStyle name="표준 225" xfId="3493" xr:uid="{00000000-0005-0000-0000-0000FC0D0000}"/>
    <cellStyle name="표준 226" xfId="3494" xr:uid="{00000000-0005-0000-0000-0000FD0D0000}"/>
    <cellStyle name="표준 227" xfId="3495" xr:uid="{00000000-0005-0000-0000-0000FE0D0000}"/>
    <cellStyle name="표준 228" xfId="3496" xr:uid="{00000000-0005-0000-0000-0000FF0D0000}"/>
    <cellStyle name="표준 229" xfId="3497" xr:uid="{00000000-0005-0000-0000-0000000E0000}"/>
    <cellStyle name="표준 23" xfId="3498" xr:uid="{00000000-0005-0000-0000-0000010E0000}"/>
    <cellStyle name="표준 230" xfId="3499" xr:uid="{00000000-0005-0000-0000-0000020E0000}"/>
    <cellStyle name="표준 231" xfId="3500" xr:uid="{00000000-0005-0000-0000-0000030E0000}"/>
    <cellStyle name="표준 232" xfId="3663" xr:uid="{00000000-0005-0000-0000-0000040E0000}"/>
    <cellStyle name="표준 233" xfId="3664" xr:uid="{00000000-0005-0000-0000-0000050E0000}"/>
    <cellStyle name="표준 24" xfId="3501" xr:uid="{00000000-0005-0000-0000-0000060E0000}"/>
    <cellStyle name="표준 25" xfId="3502" xr:uid="{00000000-0005-0000-0000-0000070E0000}"/>
    <cellStyle name="표준 26" xfId="3503" xr:uid="{00000000-0005-0000-0000-0000080E0000}"/>
    <cellStyle name="표준 27" xfId="3504" xr:uid="{00000000-0005-0000-0000-0000090E0000}"/>
    <cellStyle name="표준 28" xfId="3505" xr:uid="{00000000-0005-0000-0000-00000A0E0000}"/>
    <cellStyle name="표준 29" xfId="3506" xr:uid="{00000000-0005-0000-0000-00000B0E0000}"/>
    <cellStyle name="표준 3" xfId="3507" xr:uid="{00000000-0005-0000-0000-00000C0E0000}"/>
    <cellStyle name="표준 3 2" xfId="3508" xr:uid="{00000000-0005-0000-0000-00000D0E0000}"/>
    <cellStyle name="표준 3 3" xfId="7" xr:uid="{00000000-0005-0000-0000-00000E0E0000}"/>
    <cellStyle name="표준 3 4" xfId="3669" xr:uid="{00000000-0005-0000-0000-00000F0E0000}"/>
    <cellStyle name="표준 3 5" xfId="3509" xr:uid="{00000000-0005-0000-0000-0000100E0000}"/>
    <cellStyle name="표준 3_원가계산서 (요청)" xfId="3510" xr:uid="{00000000-0005-0000-0000-0000110E0000}"/>
    <cellStyle name="표준 30" xfId="3511" xr:uid="{00000000-0005-0000-0000-0000120E0000}"/>
    <cellStyle name="표준 31" xfId="3512" xr:uid="{00000000-0005-0000-0000-0000130E0000}"/>
    <cellStyle name="표준 32" xfId="3513" xr:uid="{00000000-0005-0000-0000-0000140E0000}"/>
    <cellStyle name="표준 33" xfId="3514" xr:uid="{00000000-0005-0000-0000-0000150E0000}"/>
    <cellStyle name="표준 33 2" xfId="3763" xr:uid="{00000000-0005-0000-0000-0000160E0000}"/>
    <cellStyle name="표준 34" xfId="3515" xr:uid="{00000000-0005-0000-0000-0000170E0000}"/>
    <cellStyle name="표준 35" xfId="3516" xr:uid="{00000000-0005-0000-0000-0000180E0000}"/>
    <cellStyle name="표준 36" xfId="3517" xr:uid="{00000000-0005-0000-0000-0000190E0000}"/>
    <cellStyle name="표준 37" xfId="3518" xr:uid="{00000000-0005-0000-0000-00001A0E0000}"/>
    <cellStyle name="표준 38" xfId="3519" xr:uid="{00000000-0005-0000-0000-00001B0E0000}"/>
    <cellStyle name="표준 39" xfId="3520" xr:uid="{00000000-0005-0000-0000-00001C0E0000}"/>
    <cellStyle name="표준 4" xfId="3521" xr:uid="{00000000-0005-0000-0000-00001D0E0000}"/>
    <cellStyle name="표준 4 2" xfId="3522" xr:uid="{00000000-0005-0000-0000-00001E0E0000}"/>
    <cellStyle name="표준 4 2 2" xfId="3523" xr:uid="{00000000-0005-0000-0000-00001F0E0000}"/>
    <cellStyle name="표준 4 2 2 2" xfId="3524" xr:uid="{00000000-0005-0000-0000-0000200E0000}"/>
    <cellStyle name="표준 4 2 2 2 2" xfId="3525" xr:uid="{00000000-0005-0000-0000-0000210E0000}"/>
    <cellStyle name="표준 4 2 2 2 2 2" xfId="3526" xr:uid="{00000000-0005-0000-0000-0000220E0000}"/>
    <cellStyle name="표준 4 2 2 2 3" xfId="3527" xr:uid="{00000000-0005-0000-0000-0000230E0000}"/>
    <cellStyle name="표준 4 2 2 2 4" xfId="3528" xr:uid="{00000000-0005-0000-0000-0000240E0000}"/>
    <cellStyle name="표준 4 2 2 3" xfId="3529" xr:uid="{00000000-0005-0000-0000-0000250E0000}"/>
    <cellStyle name="표준 4 2 2 3 2" xfId="3530" xr:uid="{00000000-0005-0000-0000-0000260E0000}"/>
    <cellStyle name="표준 4 2 2 3 2 2" xfId="3531" xr:uid="{00000000-0005-0000-0000-0000270E0000}"/>
    <cellStyle name="표준 4 2 2 3 3" xfId="3532" xr:uid="{00000000-0005-0000-0000-0000280E0000}"/>
    <cellStyle name="표준 4 2 2 3 4" xfId="3533" xr:uid="{00000000-0005-0000-0000-0000290E0000}"/>
    <cellStyle name="표준 4 2 2 4" xfId="3534" xr:uid="{00000000-0005-0000-0000-00002A0E0000}"/>
    <cellStyle name="표준 4 2 2 4 2" xfId="3535" xr:uid="{00000000-0005-0000-0000-00002B0E0000}"/>
    <cellStyle name="표준 4 2 2 4 2 2" xfId="3536" xr:uid="{00000000-0005-0000-0000-00002C0E0000}"/>
    <cellStyle name="표준 4 2 2 4 3" xfId="3537" xr:uid="{00000000-0005-0000-0000-00002D0E0000}"/>
    <cellStyle name="표준 4 2 2 5" xfId="3538" xr:uid="{00000000-0005-0000-0000-00002E0E0000}"/>
    <cellStyle name="표준 4 2 2 5 2" xfId="3539" xr:uid="{00000000-0005-0000-0000-00002F0E0000}"/>
    <cellStyle name="표준 4 2 2 6" xfId="3540" xr:uid="{00000000-0005-0000-0000-0000300E0000}"/>
    <cellStyle name="표준 4 2 2 7" xfId="3541" xr:uid="{00000000-0005-0000-0000-0000310E0000}"/>
    <cellStyle name="표준 4 2 3" xfId="3542" xr:uid="{00000000-0005-0000-0000-0000320E0000}"/>
    <cellStyle name="표준 4 2 3 2" xfId="3543" xr:uid="{00000000-0005-0000-0000-0000330E0000}"/>
    <cellStyle name="표준 4 2 3 2 2" xfId="3544" xr:uid="{00000000-0005-0000-0000-0000340E0000}"/>
    <cellStyle name="표준 4 2 3 3" xfId="3545" xr:uid="{00000000-0005-0000-0000-0000350E0000}"/>
    <cellStyle name="표준 4 2 3 4" xfId="3546" xr:uid="{00000000-0005-0000-0000-0000360E0000}"/>
    <cellStyle name="표준 4 2 4" xfId="3547" xr:uid="{00000000-0005-0000-0000-0000370E0000}"/>
    <cellStyle name="표준 4 2 4 2" xfId="3548" xr:uid="{00000000-0005-0000-0000-0000380E0000}"/>
    <cellStyle name="표준 4 2 4 2 2" xfId="3549" xr:uid="{00000000-0005-0000-0000-0000390E0000}"/>
    <cellStyle name="표준 4 2 4 3" xfId="3550" xr:uid="{00000000-0005-0000-0000-00003A0E0000}"/>
    <cellStyle name="표준 4 2 4 4" xfId="3551" xr:uid="{00000000-0005-0000-0000-00003B0E0000}"/>
    <cellStyle name="표준 4 2 5" xfId="3552" xr:uid="{00000000-0005-0000-0000-00003C0E0000}"/>
    <cellStyle name="표준 4 2 5 2" xfId="3553" xr:uid="{00000000-0005-0000-0000-00003D0E0000}"/>
    <cellStyle name="표준 4 2 5 2 2" xfId="3554" xr:uid="{00000000-0005-0000-0000-00003E0E0000}"/>
    <cellStyle name="표준 4 2 5 3" xfId="3555" xr:uid="{00000000-0005-0000-0000-00003F0E0000}"/>
    <cellStyle name="표준 4 2 6" xfId="3556" xr:uid="{00000000-0005-0000-0000-0000400E0000}"/>
    <cellStyle name="표준 4 2 6 2" xfId="3557" xr:uid="{00000000-0005-0000-0000-0000410E0000}"/>
    <cellStyle name="표준 4 2 7" xfId="3558" xr:uid="{00000000-0005-0000-0000-0000420E0000}"/>
    <cellStyle name="표준 4 2 8" xfId="3559" xr:uid="{00000000-0005-0000-0000-0000430E0000}"/>
    <cellStyle name="표준 4 3" xfId="3560" xr:uid="{00000000-0005-0000-0000-0000440E0000}"/>
    <cellStyle name="표준 4 4" xfId="3561" xr:uid="{00000000-0005-0000-0000-0000450E0000}"/>
    <cellStyle name="표준 40" xfId="3562" xr:uid="{00000000-0005-0000-0000-0000460E0000}"/>
    <cellStyle name="표준 41" xfId="3563" xr:uid="{00000000-0005-0000-0000-0000470E0000}"/>
    <cellStyle name="표준 42" xfId="3564" xr:uid="{00000000-0005-0000-0000-0000480E0000}"/>
    <cellStyle name="표준 43" xfId="3565" xr:uid="{00000000-0005-0000-0000-0000490E0000}"/>
    <cellStyle name="표준 44" xfId="3566" xr:uid="{00000000-0005-0000-0000-00004A0E0000}"/>
    <cellStyle name="표준 45" xfId="3567" xr:uid="{00000000-0005-0000-0000-00004B0E0000}"/>
    <cellStyle name="표준 46" xfId="3568" xr:uid="{00000000-0005-0000-0000-00004C0E0000}"/>
    <cellStyle name="표준 47" xfId="3569" xr:uid="{00000000-0005-0000-0000-00004D0E0000}"/>
    <cellStyle name="표준 48" xfId="3570" xr:uid="{00000000-0005-0000-0000-00004E0E0000}"/>
    <cellStyle name="표준 49" xfId="3571" xr:uid="{00000000-0005-0000-0000-00004F0E0000}"/>
    <cellStyle name="표준 5" xfId="3572" xr:uid="{00000000-0005-0000-0000-0000500E0000}"/>
    <cellStyle name="표준 5 2" xfId="3573" xr:uid="{00000000-0005-0000-0000-0000510E0000}"/>
    <cellStyle name="표준 5 3" xfId="3574" xr:uid="{00000000-0005-0000-0000-0000520E0000}"/>
    <cellStyle name="표준 50" xfId="3575" xr:uid="{00000000-0005-0000-0000-0000530E0000}"/>
    <cellStyle name="표준 51" xfId="3576" xr:uid="{00000000-0005-0000-0000-0000540E0000}"/>
    <cellStyle name="표준 52" xfId="3577" xr:uid="{00000000-0005-0000-0000-0000550E0000}"/>
    <cellStyle name="표준 53" xfId="3578" xr:uid="{00000000-0005-0000-0000-0000560E0000}"/>
    <cellStyle name="표준 54" xfId="3579" xr:uid="{00000000-0005-0000-0000-0000570E0000}"/>
    <cellStyle name="표준 55" xfId="3580" xr:uid="{00000000-0005-0000-0000-0000580E0000}"/>
    <cellStyle name="표준 56" xfId="3581" xr:uid="{00000000-0005-0000-0000-0000590E0000}"/>
    <cellStyle name="표준 57" xfId="3582" xr:uid="{00000000-0005-0000-0000-00005A0E0000}"/>
    <cellStyle name="표준 58" xfId="3583" xr:uid="{00000000-0005-0000-0000-00005B0E0000}"/>
    <cellStyle name="표준 59" xfId="3584" xr:uid="{00000000-0005-0000-0000-00005C0E0000}"/>
    <cellStyle name="표준 6" xfId="3585" xr:uid="{00000000-0005-0000-0000-00005D0E0000}"/>
    <cellStyle name="표준 60" xfId="3586" xr:uid="{00000000-0005-0000-0000-00005E0E0000}"/>
    <cellStyle name="표준 61" xfId="3587" xr:uid="{00000000-0005-0000-0000-00005F0E0000}"/>
    <cellStyle name="표준 62" xfId="3588" xr:uid="{00000000-0005-0000-0000-0000600E0000}"/>
    <cellStyle name="표준 63" xfId="3589" xr:uid="{00000000-0005-0000-0000-0000610E0000}"/>
    <cellStyle name="표준 64" xfId="3590" xr:uid="{00000000-0005-0000-0000-0000620E0000}"/>
    <cellStyle name="표준 65" xfId="3591" xr:uid="{00000000-0005-0000-0000-0000630E0000}"/>
    <cellStyle name="표준 66" xfId="3592" xr:uid="{00000000-0005-0000-0000-0000640E0000}"/>
    <cellStyle name="표준 67" xfId="3593" xr:uid="{00000000-0005-0000-0000-0000650E0000}"/>
    <cellStyle name="표준 68" xfId="3594" xr:uid="{00000000-0005-0000-0000-0000660E0000}"/>
    <cellStyle name="표준 69" xfId="3595" xr:uid="{00000000-0005-0000-0000-0000670E0000}"/>
    <cellStyle name="표준 7" xfId="3596" xr:uid="{00000000-0005-0000-0000-0000680E0000}"/>
    <cellStyle name="표준 7 2" xfId="3597" xr:uid="{00000000-0005-0000-0000-0000690E0000}"/>
    <cellStyle name="표준 70" xfId="3598" xr:uid="{00000000-0005-0000-0000-00006A0E0000}"/>
    <cellStyle name="표준 71" xfId="3599" xr:uid="{00000000-0005-0000-0000-00006B0E0000}"/>
    <cellStyle name="표준 72" xfId="3600" xr:uid="{00000000-0005-0000-0000-00006C0E0000}"/>
    <cellStyle name="표준 73" xfId="3601" xr:uid="{00000000-0005-0000-0000-00006D0E0000}"/>
    <cellStyle name="표준 74" xfId="3602" xr:uid="{00000000-0005-0000-0000-00006E0E0000}"/>
    <cellStyle name="표준 74 2" xfId="3603" xr:uid="{00000000-0005-0000-0000-00006F0E0000}"/>
    <cellStyle name="표준 75" xfId="3604" xr:uid="{00000000-0005-0000-0000-0000700E0000}"/>
    <cellStyle name="표준 75 2" xfId="3605" xr:uid="{00000000-0005-0000-0000-0000710E0000}"/>
    <cellStyle name="표준 76" xfId="3606" xr:uid="{00000000-0005-0000-0000-0000720E0000}"/>
    <cellStyle name="표준 76 2" xfId="3607" xr:uid="{00000000-0005-0000-0000-0000730E0000}"/>
    <cellStyle name="표준 77" xfId="3608" xr:uid="{00000000-0005-0000-0000-0000740E0000}"/>
    <cellStyle name="표준 77 2" xfId="3609" xr:uid="{00000000-0005-0000-0000-0000750E0000}"/>
    <cellStyle name="표준 78" xfId="3610" xr:uid="{00000000-0005-0000-0000-0000760E0000}"/>
    <cellStyle name="표준 78 2" xfId="3611" xr:uid="{00000000-0005-0000-0000-0000770E0000}"/>
    <cellStyle name="표준 79" xfId="3612" xr:uid="{00000000-0005-0000-0000-0000780E0000}"/>
    <cellStyle name="표준 79 2" xfId="3613" xr:uid="{00000000-0005-0000-0000-0000790E0000}"/>
    <cellStyle name="표준 8" xfId="3614" xr:uid="{00000000-0005-0000-0000-00007A0E0000}"/>
    <cellStyle name="표준 80" xfId="3615" xr:uid="{00000000-0005-0000-0000-00007B0E0000}"/>
    <cellStyle name="표준 80 2" xfId="3616" xr:uid="{00000000-0005-0000-0000-00007C0E0000}"/>
    <cellStyle name="표준 81" xfId="3617" xr:uid="{00000000-0005-0000-0000-00007D0E0000}"/>
    <cellStyle name="표준 81 2" xfId="3618" xr:uid="{00000000-0005-0000-0000-00007E0E0000}"/>
    <cellStyle name="표준 82" xfId="3619" xr:uid="{00000000-0005-0000-0000-00007F0E0000}"/>
    <cellStyle name="표준 82 2" xfId="3620" xr:uid="{00000000-0005-0000-0000-0000800E0000}"/>
    <cellStyle name="표준 83" xfId="3621" xr:uid="{00000000-0005-0000-0000-0000810E0000}"/>
    <cellStyle name="표준 83 2" xfId="3622" xr:uid="{00000000-0005-0000-0000-0000820E0000}"/>
    <cellStyle name="표준 84" xfId="3623" xr:uid="{00000000-0005-0000-0000-0000830E0000}"/>
    <cellStyle name="표준 84 2" xfId="3624" xr:uid="{00000000-0005-0000-0000-0000840E0000}"/>
    <cellStyle name="표준 85" xfId="3625" xr:uid="{00000000-0005-0000-0000-0000850E0000}"/>
    <cellStyle name="표준 85 2" xfId="3626" xr:uid="{00000000-0005-0000-0000-0000860E0000}"/>
    <cellStyle name="표준 86" xfId="3627" xr:uid="{00000000-0005-0000-0000-0000870E0000}"/>
    <cellStyle name="표준 86 2" xfId="3628" xr:uid="{00000000-0005-0000-0000-0000880E0000}"/>
    <cellStyle name="표준 87" xfId="3629" xr:uid="{00000000-0005-0000-0000-0000890E0000}"/>
    <cellStyle name="표준 87 2" xfId="3630" xr:uid="{00000000-0005-0000-0000-00008A0E0000}"/>
    <cellStyle name="표준 88" xfId="3631" xr:uid="{00000000-0005-0000-0000-00008B0E0000}"/>
    <cellStyle name="표준 88 2" xfId="3632" xr:uid="{00000000-0005-0000-0000-00008C0E0000}"/>
    <cellStyle name="표준 89" xfId="3633" xr:uid="{00000000-0005-0000-0000-00008D0E0000}"/>
    <cellStyle name="표준 89 2" xfId="3634" xr:uid="{00000000-0005-0000-0000-00008E0E0000}"/>
    <cellStyle name="표준 9" xfId="3635" xr:uid="{00000000-0005-0000-0000-00008F0E0000}"/>
    <cellStyle name="표준 90" xfId="3636" xr:uid="{00000000-0005-0000-0000-0000900E0000}"/>
    <cellStyle name="표준 90 2" xfId="3637" xr:uid="{00000000-0005-0000-0000-0000910E0000}"/>
    <cellStyle name="표준 91" xfId="3638" xr:uid="{00000000-0005-0000-0000-0000920E0000}"/>
    <cellStyle name="표준 91 2" xfId="3639" xr:uid="{00000000-0005-0000-0000-0000930E0000}"/>
    <cellStyle name="표준 92" xfId="3640" xr:uid="{00000000-0005-0000-0000-0000940E0000}"/>
    <cellStyle name="표준 92 2" xfId="3641" xr:uid="{00000000-0005-0000-0000-0000950E0000}"/>
    <cellStyle name="표준 93" xfId="3642" xr:uid="{00000000-0005-0000-0000-0000960E0000}"/>
    <cellStyle name="표준 94" xfId="3643" xr:uid="{00000000-0005-0000-0000-0000970E0000}"/>
    <cellStyle name="표준 95" xfId="3644" xr:uid="{00000000-0005-0000-0000-0000980E0000}"/>
    <cellStyle name="표준 96" xfId="3645" xr:uid="{00000000-0005-0000-0000-0000990E0000}"/>
    <cellStyle name="표준 97" xfId="3646" xr:uid="{00000000-0005-0000-0000-00009A0E0000}"/>
    <cellStyle name="표준 98" xfId="3647" xr:uid="{00000000-0005-0000-0000-00009B0E0000}"/>
    <cellStyle name="표준 99" xfId="3648" xr:uid="{00000000-0005-0000-0000-00009C0E0000}"/>
    <cellStyle name="표준(배분)" xfId="3649" xr:uid="{00000000-0005-0000-0000-00009D0E0000}"/>
    <cellStyle name="표준_(생초)내역서1211" xfId="3667" xr:uid="{00000000-0005-0000-0000-00009E0E0000}"/>
    <cellStyle name="표준_03.내역서" xfId="3672" xr:uid="{00000000-0005-0000-0000-00009F0E0000}"/>
    <cellStyle name="標準_Akia(F）-8" xfId="3650" xr:uid="{00000000-0005-0000-0000-0000A00E0000}"/>
    <cellStyle name="표준_설계예산서" xfId="3764" xr:uid="{00000000-0005-0000-0000-0000A10E0000}"/>
    <cellStyle name="표준_설계표지(1)" xfId="1" xr:uid="{00000000-0005-0000-0000-0000A20E0000}"/>
    <cellStyle name="표준_예산내역서(남지대교외)" xfId="3668" xr:uid="{00000000-0005-0000-0000-0000A30E0000}"/>
    <cellStyle name="표준_원가계산서" xfId="2" xr:uid="{00000000-0005-0000-0000-0000A40E0000}"/>
    <cellStyle name="표준_원가계산서(20140101)" xfId="3" xr:uid="{00000000-0005-0000-0000-0000A50E0000}"/>
    <cellStyle name="표준1" xfId="3651" xr:uid="{00000000-0005-0000-0000-0000A60E0000}"/>
    <cellStyle name="표준1 2" xfId="3652" xr:uid="{00000000-0005-0000-0000-0000A70E0000}"/>
    <cellStyle name="표준1 2 2" xfId="3759" xr:uid="{00000000-0005-0000-0000-0000A80E0000}"/>
    <cellStyle name="표준2" xfId="3653" xr:uid="{00000000-0005-0000-0000-0000A90E0000}"/>
    <cellStyle name="표준2 2" xfId="3760" xr:uid="{00000000-0005-0000-0000-0000AA0E0000}"/>
    <cellStyle name="표준JKDH" xfId="3654" xr:uid="{00000000-0005-0000-0000-0000AB0E0000}"/>
    <cellStyle name="하이퍼링크 3" xfId="3655" xr:uid="{00000000-0005-0000-0000-0000AC0E0000}"/>
    <cellStyle name="합계" xfId="3656" xr:uid="{00000000-0005-0000-0000-0000AD0E0000}"/>
    <cellStyle name="합계 2" xfId="3761" xr:uid="{00000000-0005-0000-0000-0000AE0E0000}"/>
    <cellStyle name="합산" xfId="3657" xr:uid="{00000000-0005-0000-0000-0000AF0E0000}"/>
    <cellStyle name="화폐기호" xfId="3658" xr:uid="{00000000-0005-0000-0000-0000B00E0000}"/>
    <cellStyle name="화폐기호 2" xfId="3659" xr:uid="{00000000-0005-0000-0000-0000B10E0000}"/>
    <cellStyle name="화폐기호0" xfId="3660" xr:uid="{00000000-0005-0000-0000-0000B20E0000}"/>
    <cellStyle name="화폐기호0 2" xfId="3661" xr:uid="{00000000-0005-0000-0000-0000B30E0000}"/>
    <cellStyle name="황익상" xfId="3662" xr:uid="{00000000-0005-0000-0000-0000B40E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6.xml"/><Relationship Id="rId299" Type="http://schemas.openxmlformats.org/officeDocument/2006/relationships/externalLink" Target="externalLinks/externalLink288.xml"/><Relationship Id="rId21" Type="http://schemas.openxmlformats.org/officeDocument/2006/relationships/externalLink" Target="externalLinks/externalLink10.xml"/><Relationship Id="rId63" Type="http://schemas.openxmlformats.org/officeDocument/2006/relationships/externalLink" Target="externalLinks/externalLink52.xml"/><Relationship Id="rId159" Type="http://schemas.openxmlformats.org/officeDocument/2006/relationships/externalLink" Target="externalLinks/externalLink148.xml"/><Relationship Id="rId324" Type="http://schemas.openxmlformats.org/officeDocument/2006/relationships/externalLink" Target="externalLinks/externalLink313.xml"/><Relationship Id="rId170" Type="http://schemas.openxmlformats.org/officeDocument/2006/relationships/externalLink" Target="externalLinks/externalLink159.xml"/><Relationship Id="rId226" Type="http://schemas.openxmlformats.org/officeDocument/2006/relationships/externalLink" Target="externalLinks/externalLink215.xml"/><Relationship Id="rId268" Type="http://schemas.openxmlformats.org/officeDocument/2006/relationships/externalLink" Target="externalLinks/externalLink257.xml"/><Relationship Id="rId32" Type="http://schemas.openxmlformats.org/officeDocument/2006/relationships/externalLink" Target="externalLinks/externalLink21.xml"/><Relationship Id="rId74" Type="http://schemas.openxmlformats.org/officeDocument/2006/relationships/externalLink" Target="externalLinks/externalLink63.xml"/><Relationship Id="rId128" Type="http://schemas.openxmlformats.org/officeDocument/2006/relationships/externalLink" Target="externalLinks/externalLink117.xml"/><Relationship Id="rId335" Type="http://schemas.openxmlformats.org/officeDocument/2006/relationships/externalLink" Target="externalLinks/externalLink324.xml"/><Relationship Id="rId5" Type="http://schemas.openxmlformats.org/officeDocument/2006/relationships/worksheet" Target="worksheets/sheet5.xml"/><Relationship Id="rId181" Type="http://schemas.openxmlformats.org/officeDocument/2006/relationships/externalLink" Target="externalLinks/externalLink170.xml"/><Relationship Id="rId237" Type="http://schemas.openxmlformats.org/officeDocument/2006/relationships/externalLink" Target="externalLinks/externalLink226.xml"/><Relationship Id="rId279" Type="http://schemas.openxmlformats.org/officeDocument/2006/relationships/externalLink" Target="externalLinks/externalLink268.xml"/><Relationship Id="rId43" Type="http://schemas.openxmlformats.org/officeDocument/2006/relationships/externalLink" Target="externalLinks/externalLink32.xml"/><Relationship Id="rId139" Type="http://schemas.openxmlformats.org/officeDocument/2006/relationships/externalLink" Target="externalLinks/externalLink128.xml"/><Relationship Id="rId290" Type="http://schemas.openxmlformats.org/officeDocument/2006/relationships/externalLink" Target="externalLinks/externalLink279.xml"/><Relationship Id="rId304" Type="http://schemas.openxmlformats.org/officeDocument/2006/relationships/externalLink" Target="externalLinks/externalLink293.xml"/><Relationship Id="rId346" Type="http://schemas.openxmlformats.org/officeDocument/2006/relationships/externalLink" Target="externalLinks/externalLink335.xml"/><Relationship Id="rId85" Type="http://schemas.openxmlformats.org/officeDocument/2006/relationships/externalLink" Target="externalLinks/externalLink74.xml"/><Relationship Id="rId150" Type="http://schemas.openxmlformats.org/officeDocument/2006/relationships/externalLink" Target="externalLinks/externalLink139.xml"/><Relationship Id="rId192" Type="http://schemas.openxmlformats.org/officeDocument/2006/relationships/externalLink" Target="externalLinks/externalLink181.xml"/><Relationship Id="rId206" Type="http://schemas.openxmlformats.org/officeDocument/2006/relationships/externalLink" Target="externalLinks/externalLink195.xml"/><Relationship Id="rId248" Type="http://schemas.openxmlformats.org/officeDocument/2006/relationships/externalLink" Target="externalLinks/externalLink237.xml"/><Relationship Id="rId12" Type="http://schemas.openxmlformats.org/officeDocument/2006/relationships/externalLink" Target="externalLinks/externalLink1.xml"/><Relationship Id="rId108" Type="http://schemas.openxmlformats.org/officeDocument/2006/relationships/externalLink" Target="externalLinks/externalLink97.xml"/><Relationship Id="rId315" Type="http://schemas.openxmlformats.org/officeDocument/2006/relationships/externalLink" Target="externalLinks/externalLink304.xml"/><Relationship Id="rId54" Type="http://schemas.openxmlformats.org/officeDocument/2006/relationships/externalLink" Target="externalLinks/externalLink43.xml"/><Relationship Id="rId96" Type="http://schemas.openxmlformats.org/officeDocument/2006/relationships/externalLink" Target="externalLinks/externalLink85.xml"/><Relationship Id="rId161" Type="http://schemas.openxmlformats.org/officeDocument/2006/relationships/externalLink" Target="externalLinks/externalLink150.xml"/><Relationship Id="rId217" Type="http://schemas.openxmlformats.org/officeDocument/2006/relationships/externalLink" Target="externalLinks/externalLink206.xml"/><Relationship Id="rId259" Type="http://schemas.openxmlformats.org/officeDocument/2006/relationships/externalLink" Target="externalLinks/externalLink248.xml"/><Relationship Id="rId23" Type="http://schemas.openxmlformats.org/officeDocument/2006/relationships/externalLink" Target="externalLinks/externalLink12.xml"/><Relationship Id="rId119" Type="http://schemas.openxmlformats.org/officeDocument/2006/relationships/externalLink" Target="externalLinks/externalLink108.xml"/><Relationship Id="rId270" Type="http://schemas.openxmlformats.org/officeDocument/2006/relationships/externalLink" Target="externalLinks/externalLink259.xml"/><Relationship Id="rId326" Type="http://schemas.openxmlformats.org/officeDocument/2006/relationships/externalLink" Target="externalLinks/externalLink315.xml"/><Relationship Id="rId65" Type="http://schemas.openxmlformats.org/officeDocument/2006/relationships/externalLink" Target="externalLinks/externalLink54.xml"/><Relationship Id="rId130" Type="http://schemas.openxmlformats.org/officeDocument/2006/relationships/externalLink" Target="externalLinks/externalLink119.xml"/><Relationship Id="rId172" Type="http://schemas.openxmlformats.org/officeDocument/2006/relationships/externalLink" Target="externalLinks/externalLink161.xml"/><Relationship Id="rId228" Type="http://schemas.openxmlformats.org/officeDocument/2006/relationships/externalLink" Target="externalLinks/externalLink217.xml"/><Relationship Id="rId281" Type="http://schemas.openxmlformats.org/officeDocument/2006/relationships/externalLink" Target="externalLinks/externalLink270.xml"/><Relationship Id="rId337" Type="http://schemas.openxmlformats.org/officeDocument/2006/relationships/externalLink" Target="externalLinks/externalLink326.xml"/><Relationship Id="rId34" Type="http://schemas.openxmlformats.org/officeDocument/2006/relationships/externalLink" Target="externalLinks/externalLink23.xml"/><Relationship Id="rId76" Type="http://schemas.openxmlformats.org/officeDocument/2006/relationships/externalLink" Target="externalLinks/externalLink65.xml"/><Relationship Id="rId141" Type="http://schemas.openxmlformats.org/officeDocument/2006/relationships/externalLink" Target="externalLinks/externalLink130.xml"/><Relationship Id="rId7" Type="http://schemas.openxmlformats.org/officeDocument/2006/relationships/worksheet" Target="worksheets/sheet7.xml"/><Relationship Id="rId183" Type="http://schemas.openxmlformats.org/officeDocument/2006/relationships/externalLink" Target="externalLinks/externalLink172.xml"/><Relationship Id="rId239" Type="http://schemas.openxmlformats.org/officeDocument/2006/relationships/externalLink" Target="externalLinks/externalLink228.xml"/><Relationship Id="rId250" Type="http://schemas.openxmlformats.org/officeDocument/2006/relationships/externalLink" Target="externalLinks/externalLink239.xml"/><Relationship Id="rId292" Type="http://schemas.openxmlformats.org/officeDocument/2006/relationships/externalLink" Target="externalLinks/externalLink281.xml"/><Relationship Id="rId306" Type="http://schemas.openxmlformats.org/officeDocument/2006/relationships/externalLink" Target="externalLinks/externalLink295.xml"/><Relationship Id="rId45" Type="http://schemas.openxmlformats.org/officeDocument/2006/relationships/externalLink" Target="externalLinks/externalLink34.xml"/><Relationship Id="rId87" Type="http://schemas.openxmlformats.org/officeDocument/2006/relationships/externalLink" Target="externalLinks/externalLink76.xml"/><Relationship Id="rId110" Type="http://schemas.openxmlformats.org/officeDocument/2006/relationships/externalLink" Target="externalLinks/externalLink99.xml"/><Relationship Id="rId348" Type="http://schemas.openxmlformats.org/officeDocument/2006/relationships/externalLink" Target="externalLinks/externalLink337.xml"/><Relationship Id="rId152" Type="http://schemas.openxmlformats.org/officeDocument/2006/relationships/externalLink" Target="externalLinks/externalLink141.xml"/><Relationship Id="rId194" Type="http://schemas.openxmlformats.org/officeDocument/2006/relationships/externalLink" Target="externalLinks/externalLink183.xml"/><Relationship Id="rId208" Type="http://schemas.openxmlformats.org/officeDocument/2006/relationships/externalLink" Target="externalLinks/externalLink197.xml"/><Relationship Id="rId261" Type="http://schemas.openxmlformats.org/officeDocument/2006/relationships/externalLink" Target="externalLinks/externalLink250.xml"/><Relationship Id="rId14" Type="http://schemas.openxmlformats.org/officeDocument/2006/relationships/externalLink" Target="externalLinks/externalLink3.xml"/><Relationship Id="rId56" Type="http://schemas.openxmlformats.org/officeDocument/2006/relationships/externalLink" Target="externalLinks/externalLink45.xml"/><Relationship Id="rId317" Type="http://schemas.openxmlformats.org/officeDocument/2006/relationships/externalLink" Target="externalLinks/externalLink306.xml"/><Relationship Id="rId8" Type="http://schemas.openxmlformats.org/officeDocument/2006/relationships/worksheet" Target="worksheets/sheet8.xml"/><Relationship Id="rId98" Type="http://schemas.openxmlformats.org/officeDocument/2006/relationships/externalLink" Target="externalLinks/externalLink87.xml"/><Relationship Id="rId121" Type="http://schemas.openxmlformats.org/officeDocument/2006/relationships/externalLink" Target="externalLinks/externalLink110.xml"/><Relationship Id="rId142" Type="http://schemas.openxmlformats.org/officeDocument/2006/relationships/externalLink" Target="externalLinks/externalLink131.xml"/><Relationship Id="rId163" Type="http://schemas.openxmlformats.org/officeDocument/2006/relationships/externalLink" Target="externalLinks/externalLink152.xml"/><Relationship Id="rId184" Type="http://schemas.openxmlformats.org/officeDocument/2006/relationships/externalLink" Target="externalLinks/externalLink173.xml"/><Relationship Id="rId219" Type="http://schemas.openxmlformats.org/officeDocument/2006/relationships/externalLink" Target="externalLinks/externalLink208.xml"/><Relationship Id="rId230" Type="http://schemas.openxmlformats.org/officeDocument/2006/relationships/externalLink" Target="externalLinks/externalLink219.xml"/><Relationship Id="rId251" Type="http://schemas.openxmlformats.org/officeDocument/2006/relationships/externalLink" Target="externalLinks/externalLink240.xml"/><Relationship Id="rId25" Type="http://schemas.openxmlformats.org/officeDocument/2006/relationships/externalLink" Target="externalLinks/externalLink14.xml"/><Relationship Id="rId46" Type="http://schemas.openxmlformats.org/officeDocument/2006/relationships/externalLink" Target="externalLinks/externalLink35.xml"/><Relationship Id="rId67" Type="http://schemas.openxmlformats.org/officeDocument/2006/relationships/externalLink" Target="externalLinks/externalLink56.xml"/><Relationship Id="rId272" Type="http://schemas.openxmlformats.org/officeDocument/2006/relationships/externalLink" Target="externalLinks/externalLink261.xml"/><Relationship Id="rId293" Type="http://schemas.openxmlformats.org/officeDocument/2006/relationships/externalLink" Target="externalLinks/externalLink282.xml"/><Relationship Id="rId307" Type="http://schemas.openxmlformats.org/officeDocument/2006/relationships/externalLink" Target="externalLinks/externalLink296.xml"/><Relationship Id="rId328" Type="http://schemas.openxmlformats.org/officeDocument/2006/relationships/externalLink" Target="externalLinks/externalLink317.xml"/><Relationship Id="rId349" Type="http://schemas.openxmlformats.org/officeDocument/2006/relationships/theme" Target="theme/theme1.xml"/><Relationship Id="rId88" Type="http://schemas.openxmlformats.org/officeDocument/2006/relationships/externalLink" Target="externalLinks/externalLink77.xml"/><Relationship Id="rId111" Type="http://schemas.openxmlformats.org/officeDocument/2006/relationships/externalLink" Target="externalLinks/externalLink100.xml"/><Relationship Id="rId132" Type="http://schemas.openxmlformats.org/officeDocument/2006/relationships/externalLink" Target="externalLinks/externalLink121.xml"/><Relationship Id="rId153" Type="http://schemas.openxmlformats.org/officeDocument/2006/relationships/externalLink" Target="externalLinks/externalLink142.xml"/><Relationship Id="rId174" Type="http://schemas.openxmlformats.org/officeDocument/2006/relationships/externalLink" Target="externalLinks/externalLink163.xml"/><Relationship Id="rId195" Type="http://schemas.openxmlformats.org/officeDocument/2006/relationships/externalLink" Target="externalLinks/externalLink184.xml"/><Relationship Id="rId209" Type="http://schemas.openxmlformats.org/officeDocument/2006/relationships/externalLink" Target="externalLinks/externalLink198.xml"/><Relationship Id="rId220" Type="http://schemas.openxmlformats.org/officeDocument/2006/relationships/externalLink" Target="externalLinks/externalLink209.xml"/><Relationship Id="rId241" Type="http://schemas.openxmlformats.org/officeDocument/2006/relationships/externalLink" Target="externalLinks/externalLink230.xml"/><Relationship Id="rId15" Type="http://schemas.openxmlformats.org/officeDocument/2006/relationships/externalLink" Target="externalLinks/externalLink4.xml"/><Relationship Id="rId36" Type="http://schemas.openxmlformats.org/officeDocument/2006/relationships/externalLink" Target="externalLinks/externalLink25.xml"/><Relationship Id="rId57" Type="http://schemas.openxmlformats.org/officeDocument/2006/relationships/externalLink" Target="externalLinks/externalLink46.xml"/><Relationship Id="rId262" Type="http://schemas.openxmlformats.org/officeDocument/2006/relationships/externalLink" Target="externalLinks/externalLink251.xml"/><Relationship Id="rId283" Type="http://schemas.openxmlformats.org/officeDocument/2006/relationships/externalLink" Target="externalLinks/externalLink272.xml"/><Relationship Id="rId318" Type="http://schemas.openxmlformats.org/officeDocument/2006/relationships/externalLink" Target="externalLinks/externalLink307.xml"/><Relationship Id="rId339" Type="http://schemas.openxmlformats.org/officeDocument/2006/relationships/externalLink" Target="externalLinks/externalLink328.xml"/><Relationship Id="rId78" Type="http://schemas.openxmlformats.org/officeDocument/2006/relationships/externalLink" Target="externalLinks/externalLink67.xml"/><Relationship Id="rId99" Type="http://schemas.openxmlformats.org/officeDocument/2006/relationships/externalLink" Target="externalLinks/externalLink88.xml"/><Relationship Id="rId101" Type="http://schemas.openxmlformats.org/officeDocument/2006/relationships/externalLink" Target="externalLinks/externalLink90.xml"/><Relationship Id="rId122" Type="http://schemas.openxmlformats.org/officeDocument/2006/relationships/externalLink" Target="externalLinks/externalLink111.xml"/><Relationship Id="rId143" Type="http://schemas.openxmlformats.org/officeDocument/2006/relationships/externalLink" Target="externalLinks/externalLink132.xml"/><Relationship Id="rId164" Type="http://schemas.openxmlformats.org/officeDocument/2006/relationships/externalLink" Target="externalLinks/externalLink153.xml"/><Relationship Id="rId185" Type="http://schemas.openxmlformats.org/officeDocument/2006/relationships/externalLink" Target="externalLinks/externalLink174.xml"/><Relationship Id="rId350" Type="http://schemas.openxmlformats.org/officeDocument/2006/relationships/styles" Target="styles.xml"/><Relationship Id="rId9" Type="http://schemas.openxmlformats.org/officeDocument/2006/relationships/worksheet" Target="worksheets/sheet9.xml"/><Relationship Id="rId210" Type="http://schemas.openxmlformats.org/officeDocument/2006/relationships/externalLink" Target="externalLinks/externalLink199.xml"/><Relationship Id="rId26" Type="http://schemas.openxmlformats.org/officeDocument/2006/relationships/externalLink" Target="externalLinks/externalLink15.xml"/><Relationship Id="rId231" Type="http://schemas.openxmlformats.org/officeDocument/2006/relationships/externalLink" Target="externalLinks/externalLink220.xml"/><Relationship Id="rId252" Type="http://schemas.openxmlformats.org/officeDocument/2006/relationships/externalLink" Target="externalLinks/externalLink241.xml"/><Relationship Id="rId273" Type="http://schemas.openxmlformats.org/officeDocument/2006/relationships/externalLink" Target="externalLinks/externalLink262.xml"/><Relationship Id="rId294" Type="http://schemas.openxmlformats.org/officeDocument/2006/relationships/externalLink" Target="externalLinks/externalLink283.xml"/><Relationship Id="rId308" Type="http://schemas.openxmlformats.org/officeDocument/2006/relationships/externalLink" Target="externalLinks/externalLink297.xml"/><Relationship Id="rId329" Type="http://schemas.openxmlformats.org/officeDocument/2006/relationships/externalLink" Target="externalLinks/externalLink318.xml"/><Relationship Id="rId47" Type="http://schemas.openxmlformats.org/officeDocument/2006/relationships/externalLink" Target="externalLinks/externalLink36.xml"/><Relationship Id="rId68" Type="http://schemas.openxmlformats.org/officeDocument/2006/relationships/externalLink" Target="externalLinks/externalLink57.xml"/><Relationship Id="rId89" Type="http://schemas.openxmlformats.org/officeDocument/2006/relationships/externalLink" Target="externalLinks/externalLink78.xml"/><Relationship Id="rId112" Type="http://schemas.openxmlformats.org/officeDocument/2006/relationships/externalLink" Target="externalLinks/externalLink101.xml"/><Relationship Id="rId133" Type="http://schemas.openxmlformats.org/officeDocument/2006/relationships/externalLink" Target="externalLinks/externalLink122.xml"/><Relationship Id="rId154" Type="http://schemas.openxmlformats.org/officeDocument/2006/relationships/externalLink" Target="externalLinks/externalLink143.xml"/><Relationship Id="rId175" Type="http://schemas.openxmlformats.org/officeDocument/2006/relationships/externalLink" Target="externalLinks/externalLink164.xml"/><Relationship Id="rId340" Type="http://schemas.openxmlformats.org/officeDocument/2006/relationships/externalLink" Target="externalLinks/externalLink329.xml"/><Relationship Id="rId196" Type="http://schemas.openxmlformats.org/officeDocument/2006/relationships/externalLink" Target="externalLinks/externalLink185.xml"/><Relationship Id="rId200" Type="http://schemas.openxmlformats.org/officeDocument/2006/relationships/externalLink" Target="externalLinks/externalLink189.xml"/><Relationship Id="rId16" Type="http://schemas.openxmlformats.org/officeDocument/2006/relationships/externalLink" Target="externalLinks/externalLink5.xml"/><Relationship Id="rId221" Type="http://schemas.openxmlformats.org/officeDocument/2006/relationships/externalLink" Target="externalLinks/externalLink210.xml"/><Relationship Id="rId242" Type="http://schemas.openxmlformats.org/officeDocument/2006/relationships/externalLink" Target="externalLinks/externalLink231.xml"/><Relationship Id="rId263" Type="http://schemas.openxmlformats.org/officeDocument/2006/relationships/externalLink" Target="externalLinks/externalLink252.xml"/><Relationship Id="rId284" Type="http://schemas.openxmlformats.org/officeDocument/2006/relationships/externalLink" Target="externalLinks/externalLink273.xml"/><Relationship Id="rId319" Type="http://schemas.openxmlformats.org/officeDocument/2006/relationships/externalLink" Target="externalLinks/externalLink308.xml"/><Relationship Id="rId37" Type="http://schemas.openxmlformats.org/officeDocument/2006/relationships/externalLink" Target="externalLinks/externalLink26.xml"/><Relationship Id="rId58" Type="http://schemas.openxmlformats.org/officeDocument/2006/relationships/externalLink" Target="externalLinks/externalLink47.xml"/><Relationship Id="rId79" Type="http://schemas.openxmlformats.org/officeDocument/2006/relationships/externalLink" Target="externalLinks/externalLink68.xml"/><Relationship Id="rId102" Type="http://schemas.openxmlformats.org/officeDocument/2006/relationships/externalLink" Target="externalLinks/externalLink91.xml"/><Relationship Id="rId123" Type="http://schemas.openxmlformats.org/officeDocument/2006/relationships/externalLink" Target="externalLinks/externalLink112.xml"/><Relationship Id="rId144" Type="http://schemas.openxmlformats.org/officeDocument/2006/relationships/externalLink" Target="externalLinks/externalLink133.xml"/><Relationship Id="rId330" Type="http://schemas.openxmlformats.org/officeDocument/2006/relationships/externalLink" Target="externalLinks/externalLink319.xml"/><Relationship Id="rId90" Type="http://schemas.openxmlformats.org/officeDocument/2006/relationships/externalLink" Target="externalLinks/externalLink79.xml"/><Relationship Id="rId165" Type="http://schemas.openxmlformats.org/officeDocument/2006/relationships/externalLink" Target="externalLinks/externalLink154.xml"/><Relationship Id="rId186" Type="http://schemas.openxmlformats.org/officeDocument/2006/relationships/externalLink" Target="externalLinks/externalLink175.xml"/><Relationship Id="rId351" Type="http://schemas.openxmlformats.org/officeDocument/2006/relationships/sharedStrings" Target="sharedStrings.xml"/><Relationship Id="rId211" Type="http://schemas.openxmlformats.org/officeDocument/2006/relationships/externalLink" Target="externalLinks/externalLink200.xml"/><Relationship Id="rId232" Type="http://schemas.openxmlformats.org/officeDocument/2006/relationships/externalLink" Target="externalLinks/externalLink221.xml"/><Relationship Id="rId253" Type="http://schemas.openxmlformats.org/officeDocument/2006/relationships/externalLink" Target="externalLinks/externalLink242.xml"/><Relationship Id="rId274" Type="http://schemas.openxmlformats.org/officeDocument/2006/relationships/externalLink" Target="externalLinks/externalLink263.xml"/><Relationship Id="rId295" Type="http://schemas.openxmlformats.org/officeDocument/2006/relationships/externalLink" Target="externalLinks/externalLink284.xml"/><Relationship Id="rId309" Type="http://schemas.openxmlformats.org/officeDocument/2006/relationships/externalLink" Target="externalLinks/externalLink298.xml"/><Relationship Id="rId27" Type="http://schemas.openxmlformats.org/officeDocument/2006/relationships/externalLink" Target="externalLinks/externalLink16.xml"/><Relationship Id="rId48" Type="http://schemas.openxmlformats.org/officeDocument/2006/relationships/externalLink" Target="externalLinks/externalLink37.xml"/><Relationship Id="rId69" Type="http://schemas.openxmlformats.org/officeDocument/2006/relationships/externalLink" Target="externalLinks/externalLink58.xml"/><Relationship Id="rId113" Type="http://schemas.openxmlformats.org/officeDocument/2006/relationships/externalLink" Target="externalLinks/externalLink102.xml"/><Relationship Id="rId134" Type="http://schemas.openxmlformats.org/officeDocument/2006/relationships/externalLink" Target="externalLinks/externalLink123.xml"/><Relationship Id="rId320" Type="http://schemas.openxmlformats.org/officeDocument/2006/relationships/externalLink" Target="externalLinks/externalLink309.xml"/><Relationship Id="rId80" Type="http://schemas.openxmlformats.org/officeDocument/2006/relationships/externalLink" Target="externalLinks/externalLink69.xml"/><Relationship Id="rId155" Type="http://schemas.openxmlformats.org/officeDocument/2006/relationships/externalLink" Target="externalLinks/externalLink144.xml"/><Relationship Id="rId176" Type="http://schemas.openxmlformats.org/officeDocument/2006/relationships/externalLink" Target="externalLinks/externalLink165.xml"/><Relationship Id="rId197" Type="http://schemas.openxmlformats.org/officeDocument/2006/relationships/externalLink" Target="externalLinks/externalLink186.xml"/><Relationship Id="rId341" Type="http://schemas.openxmlformats.org/officeDocument/2006/relationships/externalLink" Target="externalLinks/externalLink330.xml"/><Relationship Id="rId201" Type="http://schemas.openxmlformats.org/officeDocument/2006/relationships/externalLink" Target="externalLinks/externalLink190.xml"/><Relationship Id="rId222" Type="http://schemas.openxmlformats.org/officeDocument/2006/relationships/externalLink" Target="externalLinks/externalLink211.xml"/><Relationship Id="rId243" Type="http://schemas.openxmlformats.org/officeDocument/2006/relationships/externalLink" Target="externalLinks/externalLink232.xml"/><Relationship Id="rId264" Type="http://schemas.openxmlformats.org/officeDocument/2006/relationships/externalLink" Target="externalLinks/externalLink253.xml"/><Relationship Id="rId285" Type="http://schemas.openxmlformats.org/officeDocument/2006/relationships/externalLink" Target="externalLinks/externalLink274.xml"/><Relationship Id="rId17" Type="http://schemas.openxmlformats.org/officeDocument/2006/relationships/externalLink" Target="externalLinks/externalLink6.xml"/><Relationship Id="rId38" Type="http://schemas.openxmlformats.org/officeDocument/2006/relationships/externalLink" Target="externalLinks/externalLink27.xml"/><Relationship Id="rId59" Type="http://schemas.openxmlformats.org/officeDocument/2006/relationships/externalLink" Target="externalLinks/externalLink48.xml"/><Relationship Id="rId103" Type="http://schemas.openxmlformats.org/officeDocument/2006/relationships/externalLink" Target="externalLinks/externalLink92.xml"/><Relationship Id="rId124" Type="http://schemas.openxmlformats.org/officeDocument/2006/relationships/externalLink" Target="externalLinks/externalLink113.xml"/><Relationship Id="rId310" Type="http://schemas.openxmlformats.org/officeDocument/2006/relationships/externalLink" Target="externalLinks/externalLink299.xml"/><Relationship Id="rId70" Type="http://schemas.openxmlformats.org/officeDocument/2006/relationships/externalLink" Target="externalLinks/externalLink59.xml"/><Relationship Id="rId91" Type="http://schemas.openxmlformats.org/officeDocument/2006/relationships/externalLink" Target="externalLinks/externalLink80.xml"/><Relationship Id="rId145" Type="http://schemas.openxmlformats.org/officeDocument/2006/relationships/externalLink" Target="externalLinks/externalLink134.xml"/><Relationship Id="rId166" Type="http://schemas.openxmlformats.org/officeDocument/2006/relationships/externalLink" Target="externalLinks/externalLink155.xml"/><Relationship Id="rId187" Type="http://schemas.openxmlformats.org/officeDocument/2006/relationships/externalLink" Target="externalLinks/externalLink176.xml"/><Relationship Id="rId331" Type="http://schemas.openxmlformats.org/officeDocument/2006/relationships/externalLink" Target="externalLinks/externalLink320.xml"/><Relationship Id="rId352" Type="http://schemas.openxmlformats.org/officeDocument/2006/relationships/calcChain" Target="calcChain.xml"/><Relationship Id="rId1" Type="http://schemas.openxmlformats.org/officeDocument/2006/relationships/worksheet" Target="worksheets/sheet1.xml"/><Relationship Id="rId212" Type="http://schemas.openxmlformats.org/officeDocument/2006/relationships/externalLink" Target="externalLinks/externalLink201.xml"/><Relationship Id="rId233" Type="http://schemas.openxmlformats.org/officeDocument/2006/relationships/externalLink" Target="externalLinks/externalLink222.xml"/><Relationship Id="rId254" Type="http://schemas.openxmlformats.org/officeDocument/2006/relationships/externalLink" Target="externalLinks/externalLink243.xml"/><Relationship Id="rId28" Type="http://schemas.openxmlformats.org/officeDocument/2006/relationships/externalLink" Target="externalLinks/externalLink17.xml"/><Relationship Id="rId49" Type="http://schemas.openxmlformats.org/officeDocument/2006/relationships/externalLink" Target="externalLinks/externalLink38.xml"/><Relationship Id="rId114" Type="http://schemas.openxmlformats.org/officeDocument/2006/relationships/externalLink" Target="externalLinks/externalLink103.xml"/><Relationship Id="rId275" Type="http://schemas.openxmlformats.org/officeDocument/2006/relationships/externalLink" Target="externalLinks/externalLink264.xml"/><Relationship Id="rId296" Type="http://schemas.openxmlformats.org/officeDocument/2006/relationships/externalLink" Target="externalLinks/externalLink285.xml"/><Relationship Id="rId300" Type="http://schemas.openxmlformats.org/officeDocument/2006/relationships/externalLink" Target="externalLinks/externalLink289.xml"/><Relationship Id="rId60" Type="http://schemas.openxmlformats.org/officeDocument/2006/relationships/externalLink" Target="externalLinks/externalLink49.xml"/><Relationship Id="rId81" Type="http://schemas.openxmlformats.org/officeDocument/2006/relationships/externalLink" Target="externalLinks/externalLink70.xml"/><Relationship Id="rId135" Type="http://schemas.openxmlformats.org/officeDocument/2006/relationships/externalLink" Target="externalLinks/externalLink124.xml"/><Relationship Id="rId156" Type="http://schemas.openxmlformats.org/officeDocument/2006/relationships/externalLink" Target="externalLinks/externalLink145.xml"/><Relationship Id="rId177" Type="http://schemas.openxmlformats.org/officeDocument/2006/relationships/externalLink" Target="externalLinks/externalLink166.xml"/><Relationship Id="rId198" Type="http://schemas.openxmlformats.org/officeDocument/2006/relationships/externalLink" Target="externalLinks/externalLink187.xml"/><Relationship Id="rId321" Type="http://schemas.openxmlformats.org/officeDocument/2006/relationships/externalLink" Target="externalLinks/externalLink310.xml"/><Relationship Id="rId342" Type="http://schemas.openxmlformats.org/officeDocument/2006/relationships/externalLink" Target="externalLinks/externalLink331.xml"/><Relationship Id="rId202" Type="http://schemas.openxmlformats.org/officeDocument/2006/relationships/externalLink" Target="externalLinks/externalLink191.xml"/><Relationship Id="rId223" Type="http://schemas.openxmlformats.org/officeDocument/2006/relationships/externalLink" Target="externalLinks/externalLink212.xml"/><Relationship Id="rId244" Type="http://schemas.openxmlformats.org/officeDocument/2006/relationships/externalLink" Target="externalLinks/externalLink233.xml"/><Relationship Id="rId18" Type="http://schemas.openxmlformats.org/officeDocument/2006/relationships/externalLink" Target="externalLinks/externalLink7.xml"/><Relationship Id="rId39" Type="http://schemas.openxmlformats.org/officeDocument/2006/relationships/externalLink" Target="externalLinks/externalLink28.xml"/><Relationship Id="rId265" Type="http://schemas.openxmlformats.org/officeDocument/2006/relationships/externalLink" Target="externalLinks/externalLink254.xml"/><Relationship Id="rId286" Type="http://schemas.openxmlformats.org/officeDocument/2006/relationships/externalLink" Target="externalLinks/externalLink275.xml"/><Relationship Id="rId50" Type="http://schemas.openxmlformats.org/officeDocument/2006/relationships/externalLink" Target="externalLinks/externalLink39.xml"/><Relationship Id="rId104" Type="http://schemas.openxmlformats.org/officeDocument/2006/relationships/externalLink" Target="externalLinks/externalLink93.xml"/><Relationship Id="rId125" Type="http://schemas.openxmlformats.org/officeDocument/2006/relationships/externalLink" Target="externalLinks/externalLink114.xml"/><Relationship Id="rId146" Type="http://schemas.openxmlformats.org/officeDocument/2006/relationships/externalLink" Target="externalLinks/externalLink135.xml"/><Relationship Id="rId167" Type="http://schemas.openxmlformats.org/officeDocument/2006/relationships/externalLink" Target="externalLinks/externalLink156.xml"/><Relationship Id="rId188" Type="http://schemas.openxmlformats.org/officeDocument/2006/relationships/externalLink" Target="externalLinks/externalLink177.xml"/><Relationship Id="rId311" Type="http://schemas.openxmlformats.org/officeDocument/2006/relationships/externalLink" Target="externalLinks/externalLink300.xml"/><Relationship Id="rId332" Type="http://schemas.openxmlformats.org/officeDocument/2006/relationships/externalLink" Target="externalLinks/externalLink321.xml"/><Relationship Id="rId71" Type="http://schemas.openxmlformats.org/officeDocument/2006/relationships/externalLink" Target="externalLinks/externalLink60.xml"/><Relationship Id="rId92" Type="http://schemas.openxmlformats.org/officeDocument/2006/relationships/externalLink" Target="externalLinks/externalLink81.xml"/><Relationship Id="rId213" Type="http://schemas.openxmlformats.org/officeDocument/2006/relationships/externalLink" Target="externalLinks/externalLink202.xml"/><Relationship Id="rId234" Type="http://schemas.openxmlformats.org/officeDocument/2006/relationships/externalLink" Target="externalLinks/externalLink223.xml"/><Relationship Id="rId2" Type="http://schemas.openxmlformats.org/officeDocument/2006/relationships/worksheet" Target="worksheets/sheet2.xml"/><Relationship Id="rId29" Type="http://schemas.openxmlformats.org/officeDocument/2006/relationships/externalLink" Target="externalLinks/externalLink18.xml"/><Relationship Id="rId255" Type="http://schemas.openxmlformats.org/officeDocument/2006/relationships/externalLink" Target="externalLinks/externalLink244.xml"/><Relationship Id="rId276" Type="http://schemas.openxmlformats.org/officeDocument/2006/relationships/externalLink" Target="externalLinks/externalLink265.xml"/><Relationship Id="rId297" Type="http://schemas.openxmlformats.org/officeDocument/2006/relationships/externalLink" Target="externalLinks/externalLink286.xml"/><Relationship Id="rId40" Type="http://schemas.openxmlformats.org/officeDocument/2006/relationships/externalLink" Target="externalLinks/externalLink29.xml"/><Relationship Id="rId115" Type="http://schemas.openxmlformats.org/officeDocument/2006/relationships/externalLink" Target="externalLinks/externalLink104.xml"/><Relationship Id="rId136" Type="http://schemas.openxmlformats.org/officeDocument/2006/relationships/externalLink" Target="externalLinks/externalLink125.xml"/><Relationship Id="rId157" Type="http://schemas.openxmlformats.org/officeDocument/2006/relationships/externalLink" Target="externalLinks/externalLink146.xml"/><Relationship Id="rId178" Type="http://schemas.openxmlformats.org/officeDocument/2006/relationships/externalLink" Target="externalLinks/externalLink167.xml"/><Relationship Id="rId301" Type="http://schemas.openxmlformats.org/officeDocument/2006/relationships/externalLink" Target="externalLinks/externalLink290.xml"/><Relationship Id="rId322" Type="http://schemas.openxmlformats.org/officeDocument/2006/relationships/externalLink" Target="externalLinks/externalLink311.xml"/><Relationship Id="rId343" Type="http://schemas.openxmlformats.org/officeDocument/2006/relationships/externalLink" Target="externalLinks/externalLink332.xml"/><Relationship Id="rId61" Type="http://schemas.openxmlformats.org/officeDocument/2006/relationships/externalLink" Target="externalLinks/externalLink50.xml"/><Relationship Id="rId82" Type="http://schemas.openxmlformats.org/officeDocument/2006/relationships/externalLink" Target="externalLinks/externalLink71.xml"/><Relationship Id="rId199" Type="http://schemas.openxmlformats.org/officeDocument/2006/relationships/externalLink" Target="externalLinks/externalLink188.xml"/><Relationship Id="rId203" Type="http://schemas.openxmlformats.org/officeDocument/2006/relationships/externalLink" Target="externalLinks/externalLink192.xml"/><Relationship Id="rId19" Type="http://schemas.openxmlformats.org/officeDocument/2006/relationships/externalLink" Target="externalLinks/externalLink8.xml"/><Relationship Id="rId224" Type="http://schemas.openxmlformats.org/officeDocument/2006/relationships/externalLink" Target="externalLinks/externalLink213.xml"/><Relationship Id="rId245" Type="http://schemas.openxmlformats.org/officeDocument/2006/relationships/externalLink" Target="externalLinks/externalLink234.xml"/><Relationship Id="rId266" Type="http://schemas.openxmlformats.org/officeDocument/2006/relationships/externalLink" Target="externalLinks/externalLink255.xml"/><Relationship Id="rId287" Type="http://schemas.openxmlformats.org/officeDocument/2006/relationships/externalLink" Target="externalLinks/externalLink276.xml"/><Relationship Id="rId30" Type="http://schemas.openxmlformats.org/officeDocument/2006/relationships/externalLink" Target="externalLinks/externalLink19.xml"/><Relationship Id="rId105" Type="http://schemas.openxmlformats.org/officeDocument/2006/relationships/externalLink" Target="externalLinks/externalLink94.xml"/><Relationship Id="rId126" Type="http://schemas.openxmlformats.org/officeDocument/2006/relationships/externalLink" Target="externalLinks/externalLink115.xml"/><Relationship Id="rId147" Type="http://schemas.openxmlformats.org/officeDocument/2006/relationships/externalLink" Target="externalLinks/externalLink136.xml"/><Relationship Id="rId168" Type="http://schemas.openxmlformats.org/officeDocument/2006/relationships/externalLink" Target="externalLinks/externalLink157.xml"/><Relationship Id="rId312" Type="http://schemas.openxmlformats.org/officeDocument/2006/relationships/externalLink" Target="externalLinks/externalLink301.xml"/><Relationship Id="rId333" Type="http://schemas.openxmlformats.org/officeDocument/2006/relationships/externalLink" Target="externalLinks/externalLink322.xml"/><Relationship Id="rId51" Type="http://schemas.openxmlformats.org/officeDocument/2006/relationships/externalLink" Target="externalLinks/externalLink40.xml"/><Relationship Id="rId72" Type="http://schemas.openxmlformats.org/officeDocument/2006/relationships/externalLink" Target="externalLinks/externalLink61.xml"/><Relationship Id="rId93" Type="http://schemas.openxmlformats.org/officeDocument/2006/relationships/externalLink" Target="externalLinks/externalLink82.xml"/><Relationship Id="rId189" Type="http://schemas.openxmlformats.org/officeDocument/2006/relationships/externalLink" Target="externalLinks/externalLink178.xml"/><Relationship Id="rId3" Type="http://schemas.openxmlformats.org/officeDocument/2006/relationships/worksheet" Target="worksheets/sheet3.xml"/><Relationship Id="rId214" Type="http://schemas.openxmlformats.org/officeDocument/2006/relationships/externalLink" Target="externalLinks/externalLink203.xml"/><Relationship Id="rId235" Type="http://schemas.openxmlformats.org/officeDocument/2006/relationships/externalLink" Target="externalLinks/externalLink224.xml"/><Relationship Id="rId256" Type="http://schemas.openxmlformats.org/officeDocument/2006/relationships/externalLink" Target="externalLinks/externalLink245.xml"/><Relationship Id="rId277" Type="http://schemas.openxmlformats.org/officeDocument/2006/relationships/externalLink" Target="externalLinks/externalLink266.xml"/><Relationship Id="rId298" Type="http://schemas.openxmlformats.org/officeDocument/2006/relationships/externalLink" Target="externalLinks/externalLink287.xml"/><Relationship Id="rId116" Type="http://schemas.openxmlformats.org/officeDocument/2006/relationships/externalLink" Target="externalLinks/externalLink105.xml"/><Relationship Id="rId137" Type="http://schemas.openxmlformats.org/officeDocument/2006/relationships/externalLink" Target="externalLinks/externalLink126.xml"/><Relationship Id="rId158" Type="http://schemas.openxmlformats.org/officeDocument/2006/relationships/externalLink" Target="externalLinks/externalLink147.xml"/><Relationship Id="rId302" Type="http://schemas.openxmlformats.org/officeDocument/2006/relationships/externalLink" Target="externalLinks/externalLink291.xml"/><Relationship Id="rId323" Type="http://schemas.openxmlformats.org/officeDocument/2006/relationships/externalLink" Target="externalLinks/externalLink312.xml"/><Relationship Id="rId344" Type="http://schemas.openxmlformats.org/officeDocument/2006/relationships/externalLink" Target="externalLinks/externalLink333.xml"/><Relationship Id="rId20" Type="http://schemas.openxmlformats.org/officeDocument/2006/relationships/externalLink" Target="externalLinks/externalLink9.xml"/><Relationship Id="rId41" Type="http://schemas.openxmlformats.org/officeDocument/2006/relationships/externalLink" Target="externalLinks/externalLink30.xml"/><Relationship Id="rId62" Type="http://schemas.openxmlformats.org/officeDocument/2006/relationships/externalLink" Target="externalLinks/externalLink51.xml"/><Relationship Id="rId83" Type="http://schemas.openxmlformats.org/officeDocument/2006/relationships/externalLink" Target="externalLinks/externalLink72.xml"/><Relationship Id="rId179" Type="http://schemas.openxmlformats.org/officeDocument/2006/relationships/externalLink" Target="externalLinks/externalLink168.xml"/><Relationship Id="rId190" Type="http://schemas.openxmlformats.org/officeDocument/2006/relationships/externalLink" Target="externalLinks/externalLink179.xml"/><Relationship Id="rId204" Type="http://schemas.openxmlformats.org/officeDocument/2006/relationships/externalLink" Target="externalLinks/externalLink193.xml"/><Relationship Id="rId225" Type="http://schemas.openxmlformats.org/officeDocument/2006/relationships/externalLink" Target="externalLinks/externalLink214.xml"/><Relationship Id="rId246" Type="http://schemas.openxmlformats.org/officeDocument/2006/relationships/externalLink" Target="externalLinks/externalLink235.xml"/><Relationship Id="rId267" Type="http://schemas.openxmlformats.org/officeDocument/2006/relationships/externalLink" Target="externalLinks/externalLink256.xml"/><Relationship Id="rId288" Type="http://schemas.openxmlformats.org/officeDocument/2006/relationships/externalLink" Target="externalLinks/externalLink277.xml"/><Relationship Id="rId106" Type="http://schemas.openxmlformats.org/officeDocument/2006/relationships/externalLink" Target="externalLinks/externalLink95.xml"/><Relationship Id="rId127" Type="http://schemas.openxmlformats.org/officeDocument/2006/relationships/externalLink" Target="externalLinks/externalLink116.xml"/><Relationship Id="rId313" Type="http://schemas.openxmlformats.org/officeDocument/2006/relationships/externalLink" Target="externalLinks/externalLink302.xml"/><Relationship Id="rId10" Type="http://schemas.openxmlformats.org/officeDocument/2006/relationships/worksheet" Target="worksheets/sheet10.xml"/><Relationship Id="rId31" Type="http://schemas.openxmlformats.org/officeDocument/2006/relationships/externalLink" Target="externalLinks/externalLink20.xml"/><Relationship Id="rId52" Type="http://schemas.openxmlformats.org/officeDocument/2006/relationships/externalLink" Target="externalLinks/externalLink41.xml"/><Relationship Id="rId73" Type="http://schemas.openxmlformats.org/officeDocument/2006/relationships/externalLink" Target="externalLinks/externalLink62.xml"/><Relationship Id="rId94" Type="http://schemas.openxmlformats.org/officeDocument/2006/relationships/externalLink" Target="externalLinks/externalLink83.xml"/><Relationship Id="rId148" Type="http://schemas.openxmlformats.org/officeDocument/2006/relationships/externalLink" Target="externalLinks/externalLink137.xml"/><Relationship Id="rId169" Type="http://schemas.openxmlformats.org/officeDocument/2006/relationships/externalLink" Target="externalLinks/externalLink158.xml"/><Relationship Id="rId334" Type="http://schemas.openxmlformats.org/officeDocument/2006/relationships/externalLink" Target="externalLinks/externalLink323.xml"/><Relationship Id="rId4" Type="http://schemas.openxmlformats.org/officeDocument/2006/relationships/worksheet" Target="worksheets/sheet4.xml"/><Relationship Id="rId180" Type="http://schemas.openxmlformats.org/officeDocument/2006/relationships/externalLink" Target="externalLinks/externalLink169.xml"/><Relationship Id="rId215" Type="http://schemas.openxmlformats.org/officeDocument/2006/relationships/externalLink" Target="externalLinks/externalLink204.xml"/><Relationship Id="rId236" Type="http://schemas.openxmlformats.org/officeDocument/2006/relationships/externalLink" Target="externalLinks/externalLink225.xml"/><Relationship Id="rId257" Type="http://schemas.openxmlformats.org/officeDocument/2006/relationships/externalLink" Target="externalLinks/externalLink246.xml"/><Relationship Id="rId278" Type="http://schemas.openxmlformats.org/officeDocument/2006/relationships/externalLink" Target="externalLinks/externalLink267.xml"/><Relationship Id="rId303" Type="http://schemas.openxmlformats.org/officeDocument/2006/relationships/externalLink" Target="externalLinks/externalLink292.xml"/><Relationship Id="rId42" Type="http://schemas.openxmlformats.org/officeDocument/2006/relationships/externalLink" Target="externalLinks/externalLink31.xml"/><Relationship Id="rId84" Type="http://schemas.openxmlformats.org/officeDocument/2006/relationships/externalLink" Target="externalLinks/externalLink73.xml"/><Relationship Id="rId138" Type="http://schemas.openxmlformats.org/officeDocument/2006/relationships/externalLink" Target="externalLinks/externalLink127.xml"/><Relationship Id="rId345" Type="http://schemas.openxmlformats.org/officeDocument/2006/relationships/externalLink" Target="externalLinks/externalLink334.xml"/><Relationship Id="rId191" Type="http://schemas.openxmlformats.org/officeDocument/2006/relationships/externalLink" Target="externalLinks/externalLink180.xml"/><Relationship Id="rId205" Type="http://schemas.openxmlformats.org/officeDocument/2006/relationships/externalLink" Target="externalLinks/externalLink194.xml"/><Relationship Id="rId247" Type="http://schemas.openxmlformats.org/officeDocument/2006/relationships/externalLink" Target="externalLinks/externalLink236.xml"/><Relationship Id="rId107" Type="http://schemas.openxmlformats.org/officeDocument/2006/relationships/externalLink" Target="externalLinks/externalLink96.xml"/><Relationship Id="rId289" Type="http://schemas.openxmlformats.org/officeDocument/2006/relationships/externalLink" Target="externalLinks/externalLink278.xml"/><Relationship Id="rId11" Type="http://schemas.openxmlformats.org/officeDocument/2006/relationships/worksheet" Target="worksheets/sheet11.xml"/><Relationship Id="rId53" Type="http://schemas.openxmlformats.org/officeDocument/2006/relationships/externalLink" Target="externalLinks/externalLink42.xml"/><Relationship Id="rId149" Type="http://schemas.openxmlformats.org/officeDocument/2006/relationships/externalLink" Target="externalLinks/externalLink138.xml"/><Relationship Id="rId314" Type="http://schemas.openxmlformats.org/officeDocument/2006/relationships/externalLink" Target="externalLinks/externalLink303.xml"/><Relationship Id="rId95" Type="http://schemas.openxmlformats.org/officeDocument/2006/relationships/externalLink" Target="externalLinks/externalLink84.xml"/><Relationship Id="rId160" Type="http://schemas.openxmlformats.org/officeDocument/2006/relationships/externalLink" Target="externalLinks/externalLink149.xml"/><Relationship Id="rId216" Type="http://schemas.openxmlformats.org/officeDocument/2006/relationships/externalLink" Target="externalLinks/externalLink205.xml"/><Relationship Id="rId258" Type="http://schemas.openxmlformats.org/officeDocument/2006/relationships/externalLink" Target="externalLinks/externalLink247.xml"/><Relationship Id="rId22" Type="http://schemas.openxmlformats.org/officeDocument/2006/relationships/externalLink" Target="externalLinks/externalLink11.xml"/><Relationship Id="rId64" Type="http://schemas.openxmlformats.org/officeDocument/2006/relationships/externalLink" Target="externalLinks/externalLink53.xml"/><Relationship Id="rId118" Type="http://schemas.openxmlformats.org/officeDocument/2006/relationships/externalLink" Target="externalLinks/externalLink107.xml"/><Relationship Id="rId325" Type="http://schemas.openxmlformats.org/officeDocument/2006/relationships/externalLink" Target="externalLinks/externalLink314.xml"/><Relationship Id="rId171" Type="http://schemas.openxmlformats.org/officeDocument/2006/relationships/externalLink" Target="externalLinks/externalLink160.xml"/><Relationship Id="rId227" Type="http://schemas.openxmlformats.org/officeDocument/2006/relationships/externalLink" Target="externalLinks/externalLink216.xml"/><Relationship Id="rId269" Type="http://schemas.openxmlformats.org/officeDocument/2006/relationships/externalLink" Target="externalLinks/externalLink258.xml"/><Relationship Id="rId33" Type="http://schemas.openxmlformats.org/officeDocument/2006/relationships/externalLink" Target="externalLinks/externalLink22.xml"/><Relationship Id="rId129" Type="http://schemas.openxmlformats.org/officeDocument/2006/relationships/externalLink" Target="externalLinks/externalLink118.xml"/><Relationship Id="rId280" Type="http://schemas.openxmlformats.org/officeDocument/2006/relationships/externalLink" Target="externalLinks/externalLink269.xml"/><Relationship Id="rId336" Type="http://schemas.openxmlformats.org/officeDocument/2006/relationships/externalLink" Target="externalLinks/externalLink325.xml"/><Relationship Id="rId75" Type="http://schemas.openxmlformats.org/officeDocument/2006/relationships/externalLink" Target="externalLinks/externalLink64.xml"/><Relationship Id="rId140" Type="http://schemas.openxmlformats.org/officeDocument/2006/relationships/externalLink" Target="externalLinks/externalLink129.xml"/><Relationship Id="rId182" Type="http://schemas.openxmlformats.org/officeDocument/2006/relationships/externalLink" Target="externalLinks/externalLink171.xml"/><Relationship Id="rId6" Type="http://schemas.openxmlformats.org/officeDocument/2006/relationships/worksheet" Target="worksheets/sheet6.xml"/><Relationship Id="rId238" Type="http://schemas.openxmlformats.org/officeDocument/2006/relationships/externalLink" Target="externalLinks/externalLink227.xml"/><Relationship Id="rId291" Type="http://schemas.openxmlformats.org/officeDocument/2006/relationships/externalLink" Target="externalLinks/externalLink280.xml"/><Relationship Id="rId305" Type="http://schemas.openxmlformats.org/officeDocument/2006/relationships/externalLink" Target="externalLinks/externalLink294.xml"/><Relationship Id="rId347" Type="http://schemas.openxmlformats.org/officeDocument/2006/relationships/externalLink" Target="externalLinks/externalLink336.xml"/><Relationship Id="rId44" Type="http://schemas.openxmlformats.org/officeDocument/2006/relationships/externalLink" Target="externalLinks/externalLink33.xml"/><Relationship Id="rId86" Type="http://schemas.openxmlformats.org/officeDocument/2006/relationships/externalLink" Target="externalLinks/externalLink75.xml"/><Relationship Id="rId151" Type="http://schemas.openxmlformats.org/officeDocument/2006/relationships/externalLink" Target="externalLinks/externalLink140.xml"/><Relationship Id="rId193" Type="http://schemas.openxmlformats.org/officeDocument/2006/relationships/externalLink" Target="externalLinks/externalLink182.xml"/><Relationship Id="rId207" Type="http://schemas.openxmlformats.org/officeDocument/2006/relationships/externalLink" Target="externalLinks/externalLink196.xml"/><Relationship Id="rId249" Type="http://schemas.openxmlformats.org/officeDocument/2006/relationships/externalLink" Target="externalLinks/externalLink238.xml"/><Relationship Id="rId13" Type="http://schemas.openxmlformats.org/officeDocument/2006/relationships/externalLink" Target="externalLinks/externalLink2.xml"/><Relationship Id="rId109" Type="http://schemas.openxmlformats.org/officeDocument/2006/relationships/externalLink" Target="externalLinks/externalLink98.xml"/><Relationship Id="rId260" Type="http://schemas.openxmlformats.org/officeDocument/2006/relationships/externalLink" Target="externalLinks/externalLink249.xml"/><Relationship Id="rId316" Type="http://schemas.openxmlformats.org/officeDocument/2006/relationships/externalLink" Target="externalLinks/externalLink305.xml"/><Relationship Id="rId55" Type="http://schemas.openxmlformats.org/officeDocument/2006/relationships/externalLink" Target="externalLinks/externalLink44.xml"/><Relationship Id="rId97" Type="http://schemas.openxmlformats.org/officeDocument/2006/relationships/externalLink" Target="externalLinks/externalLink86.xml"/><Relationship Id="rId120" Type="http://schemas.openxmlformats.org/officeDocument/2006/relationships/externalLink" Target="externalLinks/externalLink109.xml"/><Relationship Id="rId162" Type="http://schemas.openxmlformats.org/officeDocument/2006/relationships/externalLink" Target="externalLinks/externalLink151.xml"/><Relationship Id="rId218" Type="http://schemas.openxmlformats.org/officeDocument/2006/relationships/externalLink" Target="externalLinks/externalLink207.xml"/><Relationship Id="rId271" Type="http://schemas.openxmlformats.org/officeDocument/2006/relationships/externalLink" Target="externalLinks/externalLink260.xml"/><Relationship Id="rId24" Type="http://schemas.openxmlformats.org/officeDocument/2006/relationships/externalLink" Target="externalLinks/externalLink13.xml"/><Relationship Id="rId66" Type="http://schemas.openxmlformats.org/officeDocument/2006/relationships/externalLink" Target="externalLinks/externalLink55.xml"/><Relationship Id="rId131" Type="http://schemas.openxmlformats.org/officeDocument/2006/relationships/externalLink" Target="externalLinks/externalLink120.xml"/><Relationship Id="rId327" Type="http://schemas.openxmlformats.org/officeDocument/2006/relationships/externalLink" Target="externalLinks/externalLink316.xml"/><Relationship Id="rId173" Type="http://schemas.openxmlformats.org/officeDocument/2006/relationships/externalLink" Target="externalLinks/externalLink162.xml"/><Relationship Id="rId229" Type="http://schemas.openxmlformats.org/officeDocument/2006/relationships/externalLink" Target="externalLinks/externalLink218.xml"/><Relationship Id="rId240" Type="http://schemas.openxmlformats.org/officeDocument/2006/relationships/externalLink" Target="externalLinks/externalLink229.xml"/><Relationship Id="rId35" Type="http://schemas.openxmlformats.org/officeDocument/2006/relationships/externalLink" Target="externalLinks/externalLink24.xml"/><Relationship Id="rId77" Type="http://schemas.openxmlformats.org/officeDocument/2006/relationships/externalLink" Target="externalLinks/externalLink66.xml"/><Relationship Id="rId100" Type="http://schemas.openxmlformats.org/officeDocument/2006/relationships/externalLink" Target="externalLinks/externalLink89.xml"/><Relationship Id="rId282" Type="http://schemas.openxmlformats.org/officeDocument/2006/relationships/externalLink" Target="externalLinks/externalLink271.xml"/><Relationship Id="rId338" Type="http://schemas.openxmlformats.org/officeDocument/2006/relationships/externalLink" Target="externalLinks/externalLink327.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347868</xdr:colOff>
      <xdr:row>7</xdr:row>
      <xdr:rowOff>221517</xdr:rowOff>
    </xdr:from>
    <xdr:to>
      <xdr:col>17</xdr:col>
      <xdr:colOff>91108</xdr:colOff>
      <xdr:row>23</xdr:row>
      <xdr:rowOff>107275</xdr:rowOff>
    </xdr:to>
    <xdr:pic>
      <xdr:nvPicPr>
        <xdr:cNvPr id="2" name="그림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1272629" y="2664887"/>
          <a:ext cx="3867979" cy="3579801"/>
        </a:xfrm>
        <a:prstGeom prst="rect">
          <a:avLst/>
        </a:prstGeom>
      </xdr:spPr>
    </xdr:pic>
    <xdr:clientData/>
  </xdr:twoCellAnchor>
  <xdr:twoCellAnchor editAs="oneCell">
    <xdr:from>
      <xdr:col>12</xdr:col>
      <xdr:colOff>5187</xdr:colOff>
      <xdr:row>24</xdr:row>
      <xdr:rowOff>66261</xdr:rowOff>
    </xdr:from>
    <xdr:to>
      <xdr:col>18</xdr:col>
      <xdr:colOff>618379</xdr:colOff>
      <xdr:row>30</xdr:row>
      <xdr:rowOff>165651</xdr:rowOff>
    </xdr:to>
    <xdr:pic>
      <xdr:nvPicPr>
        <xdr:cNvPr id="3" name="그림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1617404" y="6410739"/>
          <a:ext cx="4737932" cy="13417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31.230\&#54616;&#49688;&#46020;\&#50577;&#49328;~&#46041;&#47732;&#44036;%20&#44397;&#46020;\&#50668;&#52380;&#44368;\&#50668;&#52380;&#44368;\&#49688;&#47049;\&#44277;&#47532;IC&#4436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44608;&#54217;&#54840;\C\'&#52572;&#50980;&#50689;\&#51060;&#49244;&#50980;&#50689;\&#50696;&#49328;&#44288;&#47532;\98FAB&#44228;&#54925;1.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31.230\&#54616;&#49688;&#46020;\&#48177;&#50629;\&#44160;&#53664;%20%20%20%20&#54532;&#47196;&#51229;&#53944;\2010\2010-05%20&#44221;&#47560;&#44277;&#50896;\YOUNGDOC\CIVIL\EXCLE\DAT\&#44256;&#50577;&#44288;&#51116;.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A:\project-&#44608;&#54952;&#51652;\&#52280;&#44256;&#46020;&#47732;\&#54620;&#49888;&#52280;&#44256;\&#49436;&#47732;-&#44540;&#45224;&#53552;&#45328;\&#45236;&#50669;&#49436;\4GONG\2&#44277;&#44396;(&#50504;&#50689;)&#45800;&#44032;&#49328;&#52636;-1.xls" TargetMode="External"/></Relationships>
</file>

<file path=xl/externalLinks/_rels/externalLink102.xml.rels><?xml version="1.0" encoding="UTF-8" standalone="yes"?>
<Relationships xmlns="http://schemas.openxmlformats.org/package/2006/relationships"><Relationship Id="rId1" Type="http://schemas.microsoft.com/office/2006/relationships/xlExternalLinkPath/xlStartup" Target="KHJ/XLS/RC&#49836;&#46972;&#48652;/&#54620;&#44221;/&#51473;&#49328;&#44368;.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KCJ\&#51077;&#52272;\data\&#51204;&#51452;&#44428;\res\xls\&#51204;&#51452;&#48156;10.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Qnqn\&#51060;&#49324;&#45784;\My%20Documents\My%20eBooks\WORK\My%20Documents\&#44032;&#47196;&#46321;&#49444;&#44228;\&#45236;&#50669;&#49436;\&#54364;&#51456;&#45236;&#50669;&#49436;\&#54616;&#49345;&#46020;&#47196;\ILWI.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J:\LOTUS\9605P\BB_C-BD\OUT\YES.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44608;&#54217;&#54840;\C\SPUTTER\&#44284;%20&#52712;&#54633;\&#44032;&#46041;&#47456;\&#50900;%20&#44032;&#46041;&#47456;\99&#24180;8&#26376;\NYJ\JMN\PLAN\97PLAN\0924\&#51228;&#54408;&#4832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T7v1d3\C\My%20Documents\&#52629;&#47161;&#49328;&#55092;&#50577;&#47548;&#44277;&#51221;&#54364;.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A:\&#47560;&#49328;-&#54868;&#51221;%20&#54805;&#53952;&#47785;.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51109;&#51652;&#52268;\C\My%20Documents\&#50668;&#44148;&#48372;&#44256;%20%20&#9664;\&#51109;&#51088;&#44368;%20P2%20&#44592;&#52488;&#54805;&#49885;%20&#48320;&#44221;&#51032;%20&#20214;\&#44277;&#47928;,%20index.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file:///\\0"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NTSERVER\hdd4\My%20Documents\PERSONAL\Q-ty-1.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48149;&#50689;&#48120;\c\My%20Documents\lsg\&#51088;&#44552;&#52397;&#44396;\&#47785;&#54252;&#54644;&#48320;&#46020;&#47196;\&#45433;&#49328;.XLS" TargetMode="External"/></Relationships>
</file>

<file path=xl/externalLinks/_rels/externalLink112.xml.rels><?xml version="1.0" encoding="UTF-8" standalone="yes"?>
<Relationships xmlns="http://schemas.openxmlformats.org/package/2006/relationships"><Relationship Id="rId1" Type="http://schemas.microsoft.com/office/2006/relationships/xlExternalLinkPath/xlStartup" Target="&#46301;&#49457;&#53552;&#45328;/&#46301;&#49457;&#53552;&#45328;/hwp/&#47588;&#44257;&#50669;&#49324;.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48149;&#46041;&#49688;\d\KHJ\XLS\DATA\&#51473;&#49328;&#44368;.XLS" TargetMode="External"/></Relationships>
</file>

<file path=xl/externalLinks/_rels/externalLink114.xml.rels><?xml version="1.0" encoding="UTF-8" standalone="yes"?>
<Relationships xmlns="http://schemas.openxmlformats.org/package/2006/relationships"><Relationship Id="rId1" Type="http://schemas.microsoft.com/office/2006/relationships/xlExternalLinkPath/xlStartup" Target="TEST/&#51473;&#49328;&#44368;.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192.168.131.230\&#54616;&#49688;&#46020;\WORK\&#48372;&#44256;&#49436;\2002&#45380;\&#50557;&#47785;&#51648;&#44396;\excel\&#49324;&#50629;&#48708;\2000\&#51025;&#45804;\&#52572;&#51333;&#49324;&#50629;&#48708;\&#51076;&#49884;\&#44277;&#49324;&#48708;&#47749;&#49464;&#49436;.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44288;&#47532;&#52397;\&#50896;&#45224;-&#50872;&#51652;\&#50896;&#45224;&#50872;&#51652;&#45209;&#52272;&#45236;&#50669;(99.4.13%20&#48512;&#49328;&#52397;).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50668;&#47532;\&#50668;&#47532;D\Office\&#48149;&#44592;&#49324;%20&#51089;&#50629;&#50857;\DATA\MR-BAB\&#50641;&#49472;DATA\2.&#53664;&#44277;\&#48149;&#44592;&#49324;-&#45800;&#50948;&#49688;&#47049;.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A:\&#51473;&#49328;&#44368;.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192.168.131.230\&#54616;&#49688;&#46020;\&#9827;%20&#44277;&#49324;%20&#9827;\2020&#45380;\&#9675;%20&#54788;&#51109;&#51312;&#49324;\1.&#50577;&#52380;&#44396;&#52397;%20&#54788;&#51109;&#51312;&#49324;\Documents%20and%20Settings\user\My%20Documents\&#48155;&#51008;%20&#54028;&#51068;\temp\V0QNUPI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49436;&#51221;&#45909;\&#51089;&#50629;&#46308;\C-96090\&#49444;&#44228;&#50696;&#49328;&#49436;\XLS\ALL-XLS\ULSAN\PRICE.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192.168.131.230\&#54616;&#49688;&#46020;\&#9827;%20&#44277;&#49324;%20&#9827;\2020&#45380;\&#9675;%20&#54788;&#51109;&#51312;&#49324;\1.&#50577;&#52380;&#44396;&#52397;%20&#54788;&#51109;&#51312;&#49324;\Documents%20and%20Settings\user\My%20Documents\&#48155;&#51008;%20&#54028;&#51068;\temp\V0QNS7IL.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51060;&#44221;&#53468;\&#47196;&#52972;%20&#46356;&#49828;&#53356;%20(f)\juns1107\&#45236;&#50669;&#49436;\&#50900;&#48324;&#49444;&#44228;&#45236;&#50669;\99&#49444;&#44228;&#51032;&#47280;&#45236;&#50669;\&#44277;&#49324;&#48708;99-10.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A:\2&#52264;&#44228;&#50557;&#49444;&#48320;112.xls" TargetMode="External"/></Relationships>
</file>

<file path=xl/externalLinks/_rels/externalLink123.xml.rels><?xml version="1.0" encoding="UTF-8" standalone="yes"?>
<Relationships xmlns="http://schemas.openxmlformats.org/package/2006/relationships"><Relationship Id="rId1" Type="http://schemas.microsoft.com/office/2006/relationships/xlExternalLinkPath/xlPathMissing" Target="Book4"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32\d\EXCEL\&#45909;&#49457;&#50668;&#45824;\WINDOWS\Personal\&#44396;&#50516;&#51473;&#54617;&#44368;\&#49688;&#47049;&#51665;&#44228;&#54364;1.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HLEE\&#44305;&#51452;\&#49888;&#44508;&#54532;&#47196;&#51229;&#53944;\&#44305;&#51452;\&#49569;&#49688;&#44288;&#47196;\&#49444;&#44228;&#45236;&#50669;&#49436;(&#49569;&#49688;).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Isyou\c\P-Iso\Calc-St2\LX-JU.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H:\APROJECT\YANGGU\douc\YG-NEWNY.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Kimsanagil\d\&#45236;&#50669;&#49436;sample\K-SET1.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192.168.131.230\&#54616;&#49688;&#46020;\&#49457;&#48513;&#44396;\11%20line\11-&#50896;&#54805;&#47592;&#5484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44204;&#51201;&#49436;&#48260;\C\WINDOWS\Temporary%20Internet%20Files\Content.IE5\WFUDU92F\&#49888;&#53468;&#48177;\&#54788;&#51109;&#49444;&#47749;&#4943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gqi6ixu7mtusqy\&#47196;&#52972;%20&#46356;&#49828;&#53356;%20(E)\My%20Documents\765KV.MUL\TOTAL\&#45817;1&#54788;.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Saeng-pc\Documents%20and%20Settings\USER\Local%20Settings\Temporary%20Internet%20Files\Content.IE5\WQARLZ3Q\&#49345;&#44032;&#51200;&#49688;&#51648;%20&#49688;&#47049;&#49328;&#52636;&#49436;%20&#52572;&#51333;.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50896;&#45224;-&#50872;&#51652;\&#50896;&#45224;&#50872;&#51652;&#45209;&#52272;&#45236;&#50669;(99.4.13%20&#48512;&#49328;&#52397;).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DOCUME~1/user/LOCALS~1/Temp/handy/C-Ring-&#51068;&#50948;&#45824;&#44032;&#54364;.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44608;&#44221;&#49885;/&#49444;&#44228;&#51648;&#52840;/2013&#45380;/&#47592;&#54848;&#48516;&#50556;(2013&#45380;&#49444;&#44228;&#51648;&#52840;).xlsx"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192.168.131.230\&#54616;&#49688;&#46020;\&#9827;%20&#44277;&#49324;%20&#9827;\2020&#45380;\&#9675;%20&#54788;&#51109;&#51312;&#49324;\1.&#50577;&#52380;&#44396;&#52397;%20&#54788;&#51109;&#51312;&#49324;\A%20&#46160;&#49328;&#44148;&#49444;\01%20&#49888;&#47548;&#48393;&#52380;&#53552;&#45328;\B%20&#45824;&#44288;&#50629;&#47924;\06%20&#49892;&#51221;&#48372;&#44256;\20171031%20&#46020;&#47196;&#50868;&#50689;&#48169;&#50504;%20&#48143;%20&#53552;&#45328;%20&#51333;&#45800;&#49440;&#54805;%20&#48320;&#44221;%20&#49892;&#51221;&#48372;&#44256;\20171208%20&#48376;&#48512;&#49900;&#51032;&#50948;&#50896;&#54924;(&#51204;&#44592;&#48516;&#50556;)\00%20&#49444;&#44228;&#50696;&#49328;&#49436;\01%20&#45236;&#50669;&#49436;%20&#48143;%20&#45800;&#44032;(&#52572;&#51333;).xlsx"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52380;&#49457;&#50864;\project(&#51652;&#54665;&#51473;)\&#49892;&#54665;PROJECT\003&#45824;&#52397;&#45840;&#49345;&#47448;\6&#45236;&#50669;&#49436;\&#49444;&#44228;&#45236;&#50669;051004\&#50689;&#46041;&#45236;&#50669;&#49436;.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B:\&#49688;&#47785;&#51068;&#50948;.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http://mail.lycos.co.kr/&#54728;&#52268;&#49453;/s.w/&#49328;&#50629;&#51064;&#47141;/&#49324;&#48277;&#50976;&#51648;&#48372;&#49688;/2000_&#50976;&#51648;&#48372;&#49688;&#49345;&#49464;_&#45380;&#46020;&#48324;.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51204;&#51060;&#48176;-PC\scan\x&#44277;&#49324;&#44288;&#47144;\2015%20&#49444;&#44228;\&#49457;&#48513;&#44396;&#52397;\2015&#45380;%20&#45800;&#44032;&#48320;&#54872;\4.&#51109;&#50948;&#46041;72-2~45-1%20&#50808;%202&#44060;&#49548;%20&#49324;&#44033;&#54805;&#44144;(4&#44396;&#50669;)%20&#48372;&#49688;&#48372;&#44053;&#44277;&#49324;(&#49688;&#51221;)(&#49688;&#5122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92.168.131.230\&#54616;&#49688;&#46020;\1.&#51089;&#50629;2(211101&#48512;&#53552;)\8.&#50724;&#51217;&#54616;&#49688;&#49884;&#49444;&#47932;&#51221;&#48708;&#44277;&#49324;\5.&#54616;&#47784;%20&#49457;&#44284;&#54408;-230922\1.&#53664;&#47785;%20&#44592;&#44228;\1.&#53664;&#47785;\3.&#45236;&#50669;\1.%20&#53664;&#47785;\&#45824;&#46020;&#51088;&#47308;3\STANDARD\Quantity\excel\basu\&#48149;&#44592;&#49324;-&#48512;&#45824;&#44277;.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A:\design\&#44221;&#49688;\&#52572;&#51333;\&#48176;&#49688;&#44060;&#49440;\&#44592;&#48376;&#49444;&#44228;\&#45236;&#44396;\excel\&#45236;&#44396;&#44277;&#49324;&#48708;1.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192.168.131.230\&#54616;&#49688;&#46020;\Documents%20and%20Settings\&#49444;&#44228;2&#44284;(1&#48152;)\My%20Documents\&#49444;&#44228;&#51089;&#50629;\&#45224;&#44053;&#54616;&#46020;(&#49324;&#52380;&#49884;)&#49444;&#44228;\2&#44552;&#49457;&#51648;&#44396;\1.&#48372;&#44256;&#49436;\&#44277;&#49324;&#48708;\1&#50976;&#46321;&#48176;&#49688;&#51109;\&#49437;&#52380;&#44277;&#49324;&#48708;&#52509;&#44292;.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192.168.131.230\&#54616;&#49688;&#46020;\2007_04_&#47588;&#47785;&#51312;&#49324;\2007_&#44208;&#51116;_&#49436;&#49885;\&#49688;&#49688;&#47308;&#49328;&#52636;&#45236;&#50669;(2007&#45380;).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Sever\my%20documents\Documents%20and%20Settings\user\My%20Documents\&#49328;&#49324;&#46993;\&#51077;&#52272;\090204&#50689;&#44305;&#49714;&#44032;&#44984;&#44592;&#49444;&#44228;\Documents%20and%20Settings\user\My%20Documents\&#49714;&#51060;&#46993;\2008&#54217;&#52285;\&#51116;&#51201;&#54364;.xlsx"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44277;&#47924;3\&#44277;&#50976;%20&#47928;&#49436;\&#50529;&#49472;\My%20Documents\&#45800;&#44032;&#49328;&#52636;\&#48176;&#49688;&#44277;.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44221;&#47532;\5_&#49444;&#44228;\5_&#49444;&#44228;\&#49692;&#52285;&#51473;&#50521;&#52488;\&#45236;&#50669;&#49436;1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Saeng-pc\&#49457;&#48513;&#44396;&#49892;&#49884;&#49444;&#44228;\01%20&#49444;&#44228;&#50696;&#49328;&#49436;\&#51221;&#47497;&#46041;(&#49457;&#48513;&#46041;)&#51068;&#45824;%20&#48372;&#49688;&#48372;&#44053;(&#49688;&#51221;0712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Saeng-pc\&#51473;&#50521;&#53356;&#47532;&#53581;(&#51452;)\&#49436;&#50689;%20&#50629;&#47924;(&#51473;&#50521;.&#49828;&#53664;)\&#44277;&#49324;%20&#44288;&#47532;\&#54788;&#51109;&#44288;&#47532;\2008&#45380;\&#51473;&#50521;&#53356;&#47532;&#53581;\8.%20&#54868;&#51221;&#48176;&#49688;&#51648;%20&#48372;&#49688;&#44277;&#49324;\1.%20&#44592;&#53440;\&#50857;&#50669;&#49324;%20&#52572;&#51333;%20-%20&#54868;&#51221;&#48176;&#49688;&#51648;&#51200;&#49688;&#51312;&#48372;&#49688;&#48372;&#44053;&#44277;&#49324;&#45236;&#50669;&#49436;(5%2007).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52572;&#52384;&#45432;\C\&#53664;&#52712;&#51109;\&#51228;3&#53664;&#52712;&#51109;\20010416&#52572;&#51333;&#54869;&#51221;\&#54788;&#54889;&#48372;&#51316;(2001&#45380;02&#50900;)84.508.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A:\96&#49324;&#50629;&#44228;.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44277;&#53685;&#51088;&#47308;.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G:\&#46020;&#47196;&#49884;&#49444;&#47932;&#54408;&#46524;&#44592;&#45236;&#50669;&#49436;(&#51652;&#48372;)-3&#46181;&#51648;&#49444;&#44228;.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HAIWOOK\&#50641;&#49828;&#54252;\hb\&#49340;&#49328;1&#51648;&#44396;(&#49892;&#49884;)\&#51452;&#44277;&#49688;&#47049;\&#51068;&#50948;&#45824;&#44032;9803.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49444;&#44228;&#48512;151\&#51648;&#44396;&#48324;&#54868;&#51068;\&#49437;&#52380;&#51648;&#44396;\&#49892;&#49884;&#49444;&#44228;\&#44053;&#50672;&#51333;\&#49437;&#52380;&#44277;&#49324;&#48708;&#52509;&#44292;.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Shkim\d\LOTUS\9703H\IL-3.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44608;&#51652;&#54984;\2003pro\2002.DATA\&#49436;&#50872;&#49884;&#52397;\&#44228;&#50557;&#45236;&#50669;\&#45236;&#50669;&#49436;4.02.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CHLEE\&#44305;&#51452;\&#54532;&#47196;&#51229;&#53944;\&#51228;&#51452;&#46020;\&#44288;&#44144;&#51221;&#48708;&#50857;&#50669;\&#44288;&#44144;&#51221;&#48708;&#45236;&#50669;&#49436;(&#48156;&#51452;).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Saeng-pc\&#50577;&#49328;~&#46041;&#47732;&#44036;\&#50577;&#49328;~&#46041;&#47732;%20&#52572;&#51333;(7&#50900;25&#51068;)\&#49688;&#47049;\&#49888;&#44592;ic\&#52384;&#44540;&#51665;&#44228;&#54364;.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Z:\&#45236;&#50669;&#51088;&#47308;\&#46020;&#44553;&#44277;&#49324;.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A:\&#44277;&#47924;&#50896;APT\&#48512;&#45824;&#51077;&#52272;\&#48512;&#45824;4-1(&#54805;&#53952;).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51312;&#48276;&#54945;\C\DataBackup\&#49688;&#47049;&#49328;&#52636;&#49436;\09&#54252;&#51109;\&#54869;&#54253;&#485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51060;&#50864;&#49453;\&#50504;&#46041;&#48376;&#45800;&#51648;\hb\&#49340;&#49328;1&#51648;&#44396;(&#49892;&#49884;)\&#51452;&#44277;&#49688;&#47049;\&#51068;&#50948;&#45824;&#44032;980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50696;&#49328;&#45236;~1.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50976;&#51221;\C\My%20Documents\dacom\&#50896;&#51452;~&#51228;&#52380;\&#50896;&#51452;&#52572;&#51333;\&#50696;&#49328;&#45236;~1.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Jhhuh\project\My%20Documentsm\2000\00&#49444;&#44228;\&#44277;&#51221;&#48324;\&#44032;&#44277;&#52992;&#51060;&#48660;&#49888;&#49444;(&#53552;&#45328;).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51060;&#51221;&#50696;\&#50780;&#44032;&#47532;\&#44053;&#49888;&#54805;\2001.%20&#49444;%20%20%20%20%20&#44228;\01-05%20&#44053;&#50896;%20&#54217;&#52285;&#44400;%20&#48372;&#54840;&#49688;\&#54217;&#52285;&#48372;&#54840;&#49688;&#45236;&#50669;&#49436;.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Jhhuh\project\MSOFFICE\HEXCEL\&#51204;&#52384;\&#51613;&#49328;&#48320;&#4422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49569;&#54788;&#50857;\&#54532;&#47196;&#51229;&#53944;\hb\&#49340;&#49328;1&#51648;&#44396;(&#49892;&#49884;)\&#51452;&#44277;&#49688;&#47049;\&#51068;&#50948;&#45824;&#44032;9803.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G:\01.%20&#54788;%20&#51109;\01.%20&#44277;%20&#49324;\05.%20&#44396;&#52397;.&#49884;&#52397;%20&#44277;&#49324;\18.%20&#50577;&#52380;&#44396;&#52397;\03.%202011&#45380;\01.%20&#44277;&#50896;&#44288;&#47532;&#49884;&#49444;%20&#50948;&#53441;&#44288;&#47532;(&#50672;&#44036;&#45800;&#44032;)\01.%20&#45236;&#50669;&#49436;\01.%20&#49444;&#44228;&#49436;\MIA\china.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Woogis-server\wgs\2000work\&#44608;&#54788;&#50864;\&#49328;&#47548;2000\&#49328;&#47548;2000&#52572;&#51333;\&#50648;&#51648;&#50689;&#49345;&#45800;&#44032;&#50836;&#44396;.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T7v1d3\C\My%20Documents\EXCEL\EXCEL\&#44277;&#51333;&#45800;&#44032;.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192.168.131.230\&#54616;&#49688;&#46020;\&#9827;%20&#44277;&#49324;%20&#9827;\2020&#45380;\&#9675;%20&#54788;&#51109;&#51312;&#49324;\1.&#50577;&#52380;&#44396;&#52397;%20&#54788;&#51109;&#51312;&#49324;\&#9827;%20&#44277;&#49324;%20&#9827;\2020&#45380;\&#9675;%20&#54788;&#51109;&#51312;&#49324;\2.&#44396;&#47196;&#44396;&#52397;(&#46972;&#51064;&#50500;&#54028;&#53944;)\&#49688;&#47049;&#49328;&#52636;&#49436;-&#44396;&#47196;&#44396;&#52397;%20&#44060;&#48393;&#46041;.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j5\c\EXCEL\DATAPCS\DDD.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192.168.131.230\&#54616;&#49688;&#46020;\Documents%20and%20Settings\&#51221;&#51333;&#54984;\My%20Documents\&#45236;%20&#50629;&#47924;\&#49340;&#46041;&#47928;&#54868;\&#49464;&#48512;&#49444;&#44228;\&#51221;&#47532;\&#49340;&#46041;&#54616;&#49688;&#52376;&#47532;\&#50724;&#49688;&#47196;&#51116;&#47308;&#44228;&#49328;.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A:\KANG\HWP\HWP\DF98513\My%20Documents\esco.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SE08011\&#44592;&#44228;&#44277;&#50976;\&#44592;&#44228;&#48512;_DATA99\&#51204;&#51452;&#52392;&#45800;\xls\total.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52572;&#51333;&#47749;\&#51089;&#50629;\YONG\PROJECT\INCHON-1.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http://98.0.3.2:8002/cgi-bin/brm.cgi/KANG/HWP/HWP/DF98513/PROJECT/LOAD/BONGSAN/BONG/HWP/OUT/YES.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44608;&#48124;&#53468;\project\&#49444;&#44228;&#50629;&#47924;\&#54217;&#52285;&#44400;\&#51652;&#48512;\&#48373;&#49324;.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192.168.131.230\&#54616;&#49688;&#46020;\1.&#51089;&#50629;2(211101&#48512;&#53552;)\8.&#50724;&#51217;&#54616;&#49688;&#49884;&#49444;&#47932;&#51221;&#48708;&#44277;&#49324;\5.&#54616;&#47784;%20&#49457;&#44284;&#54408;-230922\1.&#53664;&#47785;%20&#44592;&#44228;\1.&#53664;&#47785;\3.&#45236;&#50669;\1.%20&#53664;&#47785;\My\&#54620;&#44397;&#44592;&#49696;\&#54252;&#51109;&#49688;&#47049;\&#45824;&#50808;&#54028;&#51068;\&#48512;&#45824;&#44277;.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http://98.28.5.20/&#44053;&#46041;H/&#44305;&#50516;41&#48660;&#47197;/&#49444;&#44228;&#45236;&#50669;&#49436;.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A:\ACAD\&#54620;&#51312;\&#49688;&#47049;\&#48512;&#54217;&#48176;&#49688;&#51648;\&#50864;&#48176;&#49688;&#53664;&#44277;.xls"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192.168.131.230\&#54616;&#49688;&#46020;\99&#45380;&#49324;&#50629;\seoul\C-LINE\sorc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1.&#51089;&#50629;&#51473;\2.&#44204;&#51201;\&#48120;&#44397;&#48512;&#45824;\10.%20camp%20casey\ESTI\&#54644;&#50808;\FED\R-0054\KHM\98&#51452;&#49885;.xls"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Documents\&#50629;%20&#47924;\&#51077;%20&#52272;\2001&#45380;\&#49457;&#46041;&#51333;&#54633;&#54665;&#51221;&#47560;&#51012;%20&#51077;&#52272;&#45236;&#50669;\&#48512;&#45824;&#51077;&#52272;&#49436;&#47448;\&#48373;&#49324;&#48376;%20&#49457;&#46041;&#51333;&#54633;&#54665;&#51221;&#47560;&#51012;%20&#48512;&#45824;&#51077;&#52272;%20&#49436;&#47448;.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54644;&#49884;&#48120;\&#51228;&#52380;\project2002\SMMIAR\&#52397;&#50577;200\FRP&#44396;&#51312;\&#49688;&#47049;\&#48176;&#49688;&#44288;&#47196;\&#53664;&#44277;(1&#44277;&#44396;).xls"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DS3\&#50896;&#44264;&#51648;&#44396;(90\project2002\SMMIAR\&#52280;&#44256;&#49688;&#47049;\&#53664;&#44277;(1&#44277;&#44396;).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51312;&#48276;&#54945;\C\DataBackup\&#49688;&#47049;&#49328;&#52636;&#49436;\09&#54252;&#51109;\&#51217;&#49549;&#46020;&#47196;.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192.168.131.230\&#54616;&#49688;&#46020;\1.&#51089;&#50629;2(211101&#48512;&#53552;)\8.&#50724;&#51217;&#54616;&#49688;&#49884;&#49444;&#47932;&#51221;&#48708;&#44277;&#49324;\5.&#54616;&#47784;%20&#49457;&#44284;&#54408;-230922\1.&#53664;&#47785;%20&#44592;&#44228;\1.&#53664;&#47785;\3.&#45236;&#50669;\1.%20&#53664;&#47785;\&#45208;&#51032;&#48169;\&#51452;&#44256;&#48155;&#44592;\&#49324;&#50629;\&#44396;&#47168;\&#44592;&#48376;&#44228;&#54925;&#48320;&#44221;&#48372;&#44256;&#49436;\&#44060;&#47029;&#44277;&#49324;&#48708;&#49328;&#51221;\&#44277;&#49324;&#48708;-&#53664;&#47448;&#48317;.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EL07\&#44277;&#50976;\My%20Documents\&#45236;&#50669;.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Jhhuh\project\Project\&#53468;&#48177;&#49440;\hwp\&#52280;&#44256;\&#52572;&#47749;&#49437;\&#50857;&#49328;&#49548;&#54868;&#47932;\&#51068;&#50948;&#45824;&#44032;.XLS" TargetMode="External"/></Relationships>
</file>

<file path=xl/externalLinks/_rels/externalLink187.xml.rels><?xml version="1.0" encoding="UTF-8" standalone="yes"?>
<Relationships xmlns="http://schemas.openxmlformats.org/package/2006/relationships"><Relationship Id="rId1" Type="http://schemas.microsoft.com/office/2006/relationships/xlExternalLinkPath/xlStartup" Target="Documents/&#53945;&#49688;/&#45224;&#49436;&#50872;&#50669;&#49324;/&#49892;&#54665;&#50696;&#49328;/My%20Documents/Book2.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48177;&#48337;&#49440;\&#44288;&#47532;&#49892;\hb\&#49340;&#49328;1&#51648;&#44396;(&#49892;&#49884;)\&#51452;&#44277;&#49688;&#47049;\&#51068;&#50948;&#45824;&#44032;9803.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B:\&#44553;&#50672;9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44608;&#54861;&#52384;pc\&#47196;&#52972;%20&#46356;&#49828;&#53356;%20(d)\&#49444;&#44228;&#46020;&#47732;03\&#44256;&#46321;&#54617;&#44368;\&#48512;&#49328;&#50668;&#51088;&#44256;&#46321;&#54617;&#44368;\5&#52264;&#49688;&#51221;(&#54617;&#44368;&#51116;&#52636;&#49436;&#47448;&#54252;&#54632;)\&#54617;&#44368;&#51116;&#52636;&#49436;&#47448;\&#45236;&#50669;&#49436;&#48143;&#45800;&#44032;&#44204;&#51201;\&#48512;&#49328;&#50668;&#51088;&#44256;&#46321;&#54617;&#44368;%20&#48169;&#49569;&#51109;&#52824;D-2.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G:\Project\&#48156;&#49888;&#54632;\&#51204;&#44592;&#51088;&#47308;\&#44060;&#45824;&#52404;&#44277;&#49324;&#45236;&#50669;&#49436;\&#44060;&#45824;&#52404;&#44277;&#49324;&#45236;&#50669;&#49436;.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Ohks\shareddocs\My%20Documents\aaa\&#45433;&#48264;&#52380;\&#45236;&#50669;&#49436;\&#45236;&#50669;&#51068;&#50948;&#45824;&#44032;(&#48520;&#44305;).xls"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KCJ\&#51077;&#52272;\rev_f\&#45236;&#50669;&#49436;_e_f.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Midori\c\WORK\2000\&#50732;&#47548;&#54589;&#48120;&#49696;&#44288;\5&#50900;&#48320;&#44221;&#46020;&#47732;\&#52572;&#51333;&#46020;&#47732;\&#50732;&#47548;&#54589;&#48120;&#49696;&#44288;.xls"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52572;&#51333;&#47749;\&#51089;&#50629;\&#50864;&#45824;&#50640;&#49436;&#44032;&#51256;&#50728;&#44163;\&#44204;&#51201;&#49436;\&#44204;&#51201;&#49436;\&#54788;&#45824;&#51088;&#46041;&#52264;&#49324;&#54980;.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44288;&#47532;&#48512;\C\JUNG\&#45824;&#54217;\&#51222;&#51648;.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Elect\2003&#45380;%20&#54532;&#47196;&#51229;&#53944;\MAYBE\&#51088;&#51116;&#47932;&#47049;.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JGKANG\LG&#47581;\ATM\DATA.xls"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http://98.28.3.15/&#54665;&#51333;&#44396;&#50669;&#54016;/&#44144;&#50668;181(&#47560;&#52380;&#49884;&#51109;)/&#45236;&#50669;&#49436;(17).xls"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192.168.131.230\&#54616;&#49688;&#46020;\&#51088;&#47308;&#51221;&#47532;\2000\&#51025;&#45804;\&#52572;&#51333;&#49324;&#50629;&#48708;\&#51076;&#49884;\&#44277;&#49324;&#48708;&#47749;&#49464;&#4943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49444;&#44228;&#48512;141\C\&#49552;&#50689;&#54840;\&#47928;&#54868;&#47560;&#51012;\&#45224;&#54616;\&#50857;&#51648;&#47588;&#49688;&#51312;&#4943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52572;&#49437;&#51652;\&#49437;&#51652;&#54532;&#47196;&#51229;&#53944;\&#54532;&#47196;&#51229;&#53944;\&#44400;&#46020;(&#45824;&#54868;-&#44060;&#49688;)\&#48512;&#45824;&#49688;&#47049;-&#45208;&#47672;&#51648;.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51064;&#53552;&#45367;&#49436;&#48260;\C\My%20Documents\&#44396;&#47168;&#49548;&#54616;&#52380;\&#49892;&#54665;&#45236;&#50669;.xls"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192.168.131.230\&#54616;&#49688;&#46020;\ysw_data\2003\&#54620;&#48120;&#47476;\&#51228;&#50504;&#51089;&#50629;\&#48324;&#52392;4%20&#54620;&#48120;&#47476;%20&#49324;&#50629;&#49444;&#44228;&#49436;.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192.168.131.230\&#54616;&#49688;&#46020;\&#9827;%20&#44277;&#49324;%20&#9827;\2020&#45380;\&#9675;%20&#54788;&#51109;&#51312;&#49324;\1.&#50577;&#52380;&#44396;&#52397;%20&#54788;&#51109;&#51312;&#49324;\Documents%20and%20Settings\b20208.MS-J011\Local%20Settings\Temporary%20Internet%20Files\Content.IE5\4LQBW1A3\&#46041;&#51068;-&#50641;&#49472;\2000&#45380;~\3LF-THIN\shop\&#46041;&#51068;-&#50641;&#49472;\MINIMILL\MINI-1.XLS"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52572;&#51008;&#49440;\2009job\&#48512;&#52380;&#49345;&#46041;\&#50696;&#49328;&#49436;\SOURCE\&#45236;&#50669;8.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44608;&#44480;&#49457;\C\work\&#50641;&#49472;&#47928;&#49436;_&#51076;&#49884;\&#45236;%20&#47928;&#49436;\My%20Documents\&#48177;&#51648;&#50672;\&#44204;&#51201;\&#46160;&#49328;&#44148;&#49444;\ryu\&#54028;&#51060;&#45240;&#49828;&#47532;&#47784;&#45944;&#47553;\08.&#49892;&#54665;&#50696;&#49328;&#44288;&#47532;\c.&#49892;&#54665;&#50696;&#49328;\My%20Documents\&#44204;&#51201;&#51312;&#44148;.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Pc2\d\999\98&#49888;&#46028;&#49437;.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51221;&#44540;\2002\KBS\EXCEL-DA\YANG\&#48516;&#45817;&#51204;&#44592;.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Han2\&#54532;&#47196;&#51229;&#53944;&#54260;&#45908;%20(e)\&#49688;&#54788;&#51089;&#50629;&#48169;\&#49688;&#54788;&#51089;&#50629;\2004&#45380;\01&#50900;\01&#53552;&#45328;&#49828;&#53356;&#47536;%20&#52264;&#45800;&#47561;(&#54252;&#51060;&#51592;&#50532;&#52980;&#54057;&#53944;)\&#46020;&#48393;(2).xls" TargetMode="External"/></Relationships>
</file>

<file path=xl/externalLinks/_rels/externalLink208.xml.rels><?xml version="1.0" encoding="UTF-8" standalone="yes"?>
<Relationships xmlns="http://schemas.openxmlformats.org/package/2006/relationships"><Relationship Id="rId1" Type="http://schemas.microsoft.com/office/2006/relationships/xlExternalLinkPath/xlStartup" Target="IC&#49688;&#47049;/&#48176;&#49688;&#44288;&#44277;(IC).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Ohks\shareddocs\&#47932;&#44032;&#50672;&#46041;&#51228;\&#44228;&#50557;&#44552;&#50529;%20&#51312;&#51221;\&#49884;&#51473;&#45432;&#51076;&#48143;&#44592;&#44228;&#44221;&#48708;\&#44592;&#44228;&#44221;&#48708;_&#48516;&#47448;-&#54924;&#44228;&#53685;&#52393;%20&#51201;&#5085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52380;&#49457;&#50864;\project(&#51652;&#54665;&#51473;)\CADATA\YANGPYUN\FINEL0\CALC\KA.XLS"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44608;&#44508;&#51221;\&#44552;&#44053;&#55092;&#44172;&#49548;\&#44552;&#44053;&#49688;&#47049;\&#44396;&#51312;&#47932;&#44277;\&#54364;&#51648;.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44148;&#52629;&#54016;\&#48149;&#44221;&#50528;\&#48149;&#44221;&#50528;\&#50896;&#44032;&#44228;&#49328;(7&#50900;)\&#44396;&#50724;&#52488;&#46321;\&#49888;&#54788;&#55148;\DATABANK\2000\&#52509;&#49888;&#45824;\&#44277;&#45236;&#50669;\MSOffice\Excel\9706F\OUT\YES.XLS"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192.168.131.230\&#54616;&#49688;&#46020;\PIYAK\1999\&#49457;&#48513;&#44396;\&#51109;&#50948;&#49437;&#44288;\excel\&#47784;&#47000;90.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44608;&#51221;&#54984;-&#47700;&#51064;\&#47196;&#52972;%20&#46356;&#49828;&#53356;%20(d)\&#44284;&#52380;&#52572;&#51333;(CD)\&#50696;&#49328;&#49436;(&#48156;&#51452;)\&#51204;&#44592;\&#49444;&#44228;&#45236;&#50669;.xls"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A:\My%20Documents\&#44221;&#48513;.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Computer\&#47196;&#52972;%20&#46356;&#49828;&#53356;%20(D)\&#44277;&#49324;\&#44288;&#44228;&#50557;(&#44396;&#52397;)\&#45236;&#50669;&#49436;\&#45236;&#50669;&#49436;\SO\so13\so-09-c2.xls"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ENTO&#48149;&#54868;&#49885;\&#47785;&#52264;&#44036;&#51648;\WORK\12&#52264;.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ENTO&#48149;&#54868;&#49885;\&#47785;&#52264;&#44036;&#51648;\windows\temp\&#49444;&#44228;&#49436;\WORK\12&#52264;.xls"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J:\TEAM-5\My%20Documents\dacom\&#50896;&#51452;~&#51228;&#52380;\&#50896;&#51452;&#52572;&#51333;\&#53685;&#51068;&#51068;&#50948;1.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A:\1-project\&#48372;&#44148;&#54872;&#44221;(&#53664;&#50864;)\&#51204;&#44592;\&#48372;&#44148;&#54872;&#4422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NHKIM\&#44305;&#50577;&#54616;&#49688;&#44288;&#44144;\&#44305;&#50577;&#44288;&#44144;&#51221;&#48708;\&#44277;&#49324;&#48708;\&#44305;&#50577;&#51021;&#47732;&#51201;&#44396;&#51201;.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54616;&#50896;&#54840;\C\EXCEL\GOOMI\DOHWA03.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Han2\&#54532;&#47196;&#51229;&#53944;&#54260;&#45908;%20(e)\&#51076;&#49884;&#54028;&#51068;\KNK\2002&#45380;\&#50896;&#44032;&#44228;&#49328;\&#47560;&#54252;&#44221;&#52272;&#49436;\&#48372;&#46972;&#47588;&#48337;&#50896;\OFFICE%20&#50577;&#49885;\N&#36035;&#63963;-&#32887;.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44608;&#50857;&#49688;\&#54620;&#51032;&#49692;\&#51221;&#49437;&#51456;\&#49437;&#51456;\&#44592;&#53440;&#49324;&#50629;&#51088;\&#46020;&#47196;&#44277;&#49324;\Sjoh\Book1.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http://mail2.chol.com/&#51060;&#51008;&#44592;/Exel%20data/&#45224;&#50896;/&#45236;&#52492;/&#45236;&#52492;&#45236;&#50669;&#49436;.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44053;&#51652;&#44508;\&#50416;&#44592;&#48169;\&#44404;&#54252;&#52380;\&#49688;&#47049;&#49688;&#51221;(6&#50900;25&#51068;)\&#50696;&#49328;&#49436;0525-&#49340;&#50504;.xls"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file:///\\Filesvr\&#49444;&#44228;&#51648;&#50896;&#54016;\&#51068;&#44424;&#45768;&#44732;\&#51068;&#44428;&#47928;&#49436;\&#49688;&#50896;&#48277;&#50896;.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48149;&#54788;&#52384;\&#49345;&#54616;&#49688;&#46020;&#48512;\&#47564;&#49457;\&#51088;&#47308;&#49892;\&#47564;&#49457;&#51088;&#47308;\&#49688;&#47049;\3&#44368;&#47049;&#44277;\&#46972;&#47704;\&#46972;&#47704;&#49688;&#47049;.xls" TargetMode="External"/></Relationships>
</file>

<file path=xl/externalLinks/_rels/externalLink227.xml.rels><?xml version="1.0" encoding="UTF-8" standalone="yes"?>
<Relationships xmlns="http://schemas.openxmlformats.org/package/2006/relationships"><Relationship Id="rId1" Type="http://schemas.microsoft.com/office/2006/relationships/xlExternalLinkPath/xlPathMissing" Target="&#44288;&#51116;&#47308;.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44032;&#46988;&#51076;&#50629;1\&#47196;&#52972;%20&#46356;&#49828;&#53356;%20(f)\&#48373;&#44396;&#49444;&#44228;\&#44032;&#46988;(&#49444;&#44228;&#50896;&#48376;)\EXCEL\EXCEL\&#44277;&#51333;&#45800;&#44032;.XLS"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file:///\\&#44053;&#44221;&#50896;\C\&#48512;&#54217;&#48176;&#49688;&#51648;\&#50864;&#48176;&#49688;&#53664;&#4427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48149;&#46041;&#49688;\d\&#51089;&#50629;\&#49688;&#47049;\RC&#49836;&#46972;&#48652;\&#54620;&#44221;\&#51473;&#49328;&#44368;.XLS"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50896;&#52380;&#44368;&#46321;7&#44060;&#49548;/&#47588;&#54693;&#44368;&#46321;5/WINDOWS/Temporary%20Internet%20Files/Content.IE5/C9WVWTM3/WINDOWS/Temporary%20Internet%20Files/Content.IE5/W56FWL6R/&#54861;&#52380;(~1.XLS"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A:\JBH.DAT\SHEET\ETC\&#44592;&#53440;\BONG-X.XL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51109;&#50689;&#51064;\work%20(E)\work\2003&#54532;&#47196;&#51229;&#53944;\&#46041;&#51089;&#44396;&#54616;&#49688;&#44288;&#44060;&#47049;(2&#50900;28&#51068;)\&#46041;&#51089;&#52572;&#51333;&#49457;&#44284;(0705)\&#49688;&#47049;&#48143;&#45236;&#50669;(0705)\2005&#45380;%20revision\2&#44277;&#44396;%20&#48372;&#49688;&#48372;&#44053;&#44396;&#44036;\&#46041;&#51089;&#50669;&#48372;&#49688;(2005-01-25).xls"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A:\My%20Documents\&#50724;&#48169;&#51648;&#44396;\&#45824;&#44257;&#51648;\2002&#52509;&#44292;&#50896;&#44032;&#44228;&#49328;(&#50724;&#48152;&#51648;).xls"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52572;&#50689;&#44396;\C\DATABANK\DOHWA\&#44277;&#51452;_&#49436;&#52380;\04_&#50504;&#49345;&#44368;\JUKCHON.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51060;&#47749;&#55148;\&#47749;&#55148;&#51089;&#50629;\&#45236;&#50669;&#49436;\2001-&#54616;&#48152;&#44592;\&#51228;&#51452;-&#51068;&#50948;&#47785;&#47197;.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A:\data\&#44400;&#54252;\DATA\XLS\DONGA3.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http://98.0.103.2/SmartFlow2000ForOffice/Tmp/&#49444;&#44228;&#49436;(&#46020;&#47196;)/&#45800;&#44032;&#49328;&#52776;&#44540;&#44144;.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A:\&#54632;&#49688;&#50672;&#49845;.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A:\&#46041;&#4534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Skpark\&#54217;&#49328;\CraftBay\&#54217;&#49328;\&#50689;&#45909;&#49457;&#45236;\&#51089;&#50629;\&#51089;&#50629;&#51473;\&#49688;&#47049;\F&#53440;&#51077;\&#51312;&#44257;&#44368;\&#53664;&#44277;&#49688;&#47049;\&#53664;&#44277;.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Ohks\shareddocs\&#54861;&#52380;(&#49345;&#49688;&#46020;)\&#48372;&#51648;&#47560;&#49884;&#50724;\&#50472;&#48156;&#45448;&#50500;%20&#48372;&#51648;&#47560;\&#50556;~&#50489;&#49352;&#50556;%20&#48372;&#51648;&#47568;&#46972;&#44256;!\&#50668;&#44148;&#48372;&#44256;\&#52712;&#49688;&#51109;&#50668;&#44148;&#48372;&#44256;\&#52712;&#49688;&#51109;&#49688;&#47049;\1&#52712;&#49688;&#49884;&#49444;\&#44396;&#51312;&#47932;&#44277;.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44608;&#48124;&#49440;\C\NYJ\JMN\PLAN\97PLAN\0924\&#51228;&#54408;&#48324;.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Wisegiga\Users\&#48169;&#51456;&#50689;\Desktop\01.%20&#49552;&#49345;&#47932;&#47049;%20&#48143;%20&#49324;&#51652;&#52393;%20&#51221;&#47532;(&#54868;&#49892;&#44256;&#44032;).xlsx"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51060;&#46160;&#45208;\&#49324;&#50629;&#44288;&#47532;\&#49324;&#50868;&#50689;~1\&#47204;&#47553;6.xls"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A:\design\&#44221;&#49688;\&#52572;&#51333;\BAEKPO\DAN1.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54620;&#51068;&#50685;\&#54532;&#47196;&#51229;&#53944;\WINDOWS\&#48148;&#53461;%20&#54868;&#47732;\&#51613;&#54217;&#51452;&#44277;\&#51452;&#44277;(&#51613;&#54217;)\&#45236;&#50669;0908&#51228;&#52636;\&#45236;&#50669;0908&#51228;&#52636;.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52380;&#49457;&#50864;\project(&#51652;&#54665;&#51473;)\00&#51652;&#54665;&#54532;&#47196;&#51229;&#53944;\03&#48512;&#50668;\(2009.6.16)-&#48177;&#51228;&#50669;&#49324;&#51228;&#54788;&#45800;&#51648;\00&#48177;&#51228;&#50669;&#49324;&#51228;&#54788;&#45800;&#51648;(&#52572;&#51333;&#49457;&#44284;&#54408;)\03&#48177;&#51228;&#50669;&#49324;(&#52572;&#51333;-&#48156;&#51204;&#44592;&#49325;&#51228;)(100204)\01&#54616;&#49688;&#52376;&#47532;&#49884;&#49444;\06&#49444;&#44228;&#50696;&#49328;&#49436;\01%20&#48512;&#50668;\01%20&#48512;&#50668;\02%20&#44277;&#51452;\00&#50641;&#49472;&#48320;&#54872;\01%20&#51204;&#44592;&#50696;&#49328;&#49436;(&#54861;&#49328;)20090618.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44608;&#50857;&#54984;\&#50689;&#46020;&#54616;&#49688;&#52376;&#47532;\WINDOWS\TEMP\&#51452;&#46405;APT.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Saeng-pc\zrDAE97\97kdRoad2.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44608;&#48124;&#53468;\project\My%20Documents\&#50641;&#49472;DATA\&#54788;&#45824;&#50644;\&#47560;&#49328;\&#51665;&#44228;&#5436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48149;&#46041;&#49688;\d\KHJ\XLS\RC%20RAHMEN\&#54620;&#44221;\&#54620;&#44397;\&#51473;&#49328;&#44368;.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44053;&#49345;&#44508;\&#44428;&#49888;\Documents%20and%20Settings\admin\&#48148;&#53461;%20&#54868;&#47732;\&#47785;&#54252;2&#45800;&#44228;&#49884;&#44277;&#44552;&#50529;(&#44204;&#51201;)\&#47785;&#54252;BTL2&#45800;&#44228;&#51088;&#47308;&#51228;&#52636;8&#50900;25&#51068;\&#51116;&#44396;&#52629;&#44277;&#48277;(&#51204;&#44396;&#44036;)\&#44204;&#51201;(&#49884;&#44277;&#44552;&#50529;)\&#47785;&#54252;&#49884;%20&#54616;&#49688;&#44288;&#44144;%20&#51221;&#48708;&#44277;&#49324;%20(2&#45800;&#44228;&#51116;&#44396;&#52629;&#49884;&#44277;&#44552;&#50529;).xls"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file:///\\&#50976;&#51068;1\&#50976;&#51068;1_C\LEEYONG\PUSAN154\&#44305;&#50577;&#51204;&#44592;.XLS"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file:///\\192.168.131.230\&#54616;&#49688;&#46020;\1.&#51089;&#50629;2(211101&#48512;&#53552;)\8.&#50724;&#51217;&#54616;&#49688;&#49884;&#49444;&#47932;&#51221;&#48708;&#44277;&#49324;\5.&#54616;&#47784;%20&#49457;&#44284;&#54408;-230922\1.&#53664;&#47785;%20&#44592;&#44228;\1.&#53664;&#47785;\3.&#45236;&#50669;\1.%20&#53664;&#47785;\&#49324;&#50629;\&#49436;&#44480;&#54252;\&#44228;&#50557;&#44288;&#47144;\&#44256;&#46020;&#52376;&#47532;&#45824;&#51109;&#51089;&#49457;\&#49444;&#44228;&#50696;&#49328;&#49436;(&#46041;&#48512;&#44256;&#46020;&#52376;&#47532;).xls"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48149;&#50689;&#48120;\c\lsg\&#51088;&#44552;&#52397;&#44396;\&#47785;&#54252;&#54644;&#48320;&#46020;&#47196;\JA9811.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http://98.28.5.20/hoon/&#51221;&#49328;/&#52380;&#54840;3/&#52380;&#54840;3&#52264;(&#49888;).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http://98.28.5.20/2001%20&#52380;&#54840;&#51221;&#49328;/10&#26376;/&#49457;&#45236;3&#52264;(&#44221;&#54984;).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CSH\&#44032;&#51256;&#44032;&#49464;&#50836;\OFFICE%20&#50577;&#49885;\N&#36035;&#63963;-&#32887;.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In\&#47196;&#52972;%20&#46356;&#49828;&#53356;%20(D)\hb\&#49340;&#49328;1&#51648;&#44396;(&#49892;&#49884;)\&#51452;&#44277;&#49688;&#47049;\&#51068;&#50948;&#45824;&#44032;9803.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A:\MSOFFICE\Excel\DATA1\DDD.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Server\d\&#44148;&#52629;\2002\&#49884;&#49444;&#44288;&#47532;&#49324;&#50629;&#49548;\&#46041;&#45824;&#44396;&#44256;&#44032;&#44368;\&#49688;&#47049;&#49328;&#52636;&#49436;.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192.168.131.230\&#54616;&#49688;&#46020;\WORK\&#48372;&#44256;&#49436;\2002&#45380;\&#51473;&#45909;&#51648;&#44396;\excel\&#49324;&#50629;&#48708;\2000\&#51025;&#45804;\&#52572;&#51333;&#49324;&#50629;&#48708;\&#51076;&#49884;\&#44277;&#49324;&#48708;&#47749;&#49464;&#49436;.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A:\EXCEL\YESTER\&#44540;&#44144;&#49436;.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192.168.131.230\&#54616;&#49688;&#46020;\1.&#51089;&#50629;2(211101&#48512;&#53552;)\8.&#50724;&#51217;&#54616;&#49688;&#49884;&#49444;&#47932;&#51221;&#48708;&#44277;&#49324;\5.&#54616;&#47784;%20&#49457;&#44284;&#54408;-230922\1.&#53664;&#47785;%20&#44592;&#44228;\1.&#53664;&#47785;\3.&#45236;&#50669;\1.%20&#53664;&#47785;\&#45208;&#51032;&#48169;\&#51452;&#44256;&#48155;&#44592;\&#44277;&#50976;\&#54620;&#50857;&#55148;\&#51089;&#50629;&#54028;&#51068;\excel\&#54616;&#49688;&#44288;&#44144;\&#44256;&#50577;&#54616;&#49688;&#44288;&#44144;\&#49444;&#44228;&#45236;&#50669;&#49436;\2&#52264;\&#51068;&#49328;&#45236;&#50669;(&#44288;&#44144;&#49892;&#49884;).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Jhhuh\project\My%20Documentsm\99\99&#49444;&#44228;\&#44277;&#51221;&#48324;\&#44032;&#44277;&#52992;&#51060;&#48660;&#49888;&#49444;(&#53552;&#45328;).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Jhhuh\project\Project\DE99024-30\hwp\&#45224;&#50896;&#52280;&#44256;\MSOffice\Excel\9706F\OUT\YES.XLS"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file:///\\&#49888;&#55148;&#51456;\&#44277;&#50976;\PJT-97\R-SUWONJ\REP\P7-5-31\LX-CAL.XLS"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file:///\\Jhhuh\project\My%20Documentsm\99\99&#49444;&#44228;\&#44277;&#51221;&#48324;\&#44060;&#54224;&#44592;&#44060;&#49888;.xls"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file:///\\192.168.131.230\&#54616;&#49688;&#46020;\1.&#51089;&#50629;2(211101&#48512;&#53552;)\8.&#50724;&#51217;&#54616;&#49688;&#49884;&#49444;&#47932;&#51221;&#48708;&#44277;&#49324;\5.&#54616;&#47784;%20&#49457;&#44284;&#54408;-230922\1.&#53664;&#47785;%20&#44592;&#44228;\1.&#53664;&#47785;\3.&#45236;&#50669;\1.%20&#53664;&#47785;\&#49352;%20&#54260;&#45908;\&#50504;&#46041;&#54840;&#44288;&#44305;&#51648;\&#44277;&#45800;.XLS"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file:///\\Skpark\&#54217;&#49328;\CraftBay\&#54217;&#49328;\&#50689;&#45909;-&#49457;&#45236;&#44036;(&#54633;&#49324;&#51089;&#50629;)\&#49688;&#47049;\&#53444;&#44552;&#45824;&#44368;\&#44368;&#44033;1\&#54616;&#51473;&#51312;&#54633;.xls"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file:///\\SAM4\&#51109;&#44592;&#44221;\&#45432;&#50896;&#44148;&#52629;&#48512;&#45824;.xls" TargetMode="External"/></Relationships>
</file>

<file path=xl/externalLinks/_rels/externalLink269.xml.rels><?xml version="1.0" encoding="UTF-8" standalone="yes"?>
<Relationships xmlns="http://schemas.openxmlformats.org/package/2006/relationships"><Relationship Id="rId1" Type="http://schemas.openxmlformats.org/officeDocument/2006/relationships/externalLinkPath" Target="file:///A:\My%20Documents\&#44160;&#49324;&#49888;&#52397;&#49436;\&#50857;&#49440;&#50696;&#48708;&#44160;&#49324;&#49888;&#52397;&#4943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54728;&#51221;&#50885;\D\&#46020;&#47732;&#54632;\&#54252;&#54637;\&#44221;&#49345;&#53804;&#51088;\2&#50672;&#51452;\&#50725;&#50808;%20YARD%20ROOF%20&#49892;&#52824;\349A\&#45800;&#51473;&#54364;.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51060;&#51473;&#44592;\EXCEL\Excel\&#51068;&#48152;&#49436;&#49885;.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49888;&#54620;&#44512;\C\EXSEL\&#44221;&#49345;&#53804;&#51088;\&#51473;&#50521;&#49885;&#45817;\&#49885;&#45817;.&#44032;&#44277;.XL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Workgrou-xuce1a\&#47196;&#52972;%20&#46356;&#49828;&#53356;%20(d)\xls\2005&#45380;&#46020;\&#44592;&#53440;\&#44592;&#53440;\&#49328;&#51648;&#50948;&#52824;&#46020;.xls" TargetMode="External"/></Relationships>
</file>

<file path=xl/externalLinks/_rels/externalLink273.xml.rels><?xml version="1.0" encoding="UTF-8" standalone="yes"?>
<Relationships xmlns="http://schemas.openxmlformats.org/package/2006/relationships"><Relationship Id="rId1" Type="http://schemas.microsoft.com/office/2006/relationships/xlExternalLinkPath/xlPathMissing" Target="&#52509;&#44292;&#54364;"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file:///\\Elect\2003&#45380;%20&#54532;&#47196;&#51229;&#53944;\CAD\WORK\RAIL\JANGHANG\EXCEL\&#47588;&#44257;&#50669;&#49324;.XLS"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49888;&#55148;&#51456;\&#44277;&#50976;\&#49444;&#44228;data\&#50669;&#44257;&#44732;&#50844;&#47196;\final\&#45236;&#50669;&#49436;\&#50669;&#44257;(&#51204;&#44592;&#45236;&#50669;&#49436;).xls"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file:///\\Pc-&#44608;&#51221;&#54984;\d\01.%20&#48372;&#44256;&#49436;\2013&#45380;\13_099_(&#51452;)&#50976;&#44221;&#51456;&#49444;&#44592;&#49328;&#50629;_&#49324;&#44033;&#47592;&#54848;&#45934;&#44060;%204&#44508;&#44201;%20&#50896;&#44032;&#44228;&#49328;\1.%20&#48372;&#44256;&#49436;\(&#51452;)&#50976;&#44221;&#51456;&#49444;&#44592;&#49328;&#50629;_&#49324;&#44033;&#47592;&#54848;&#45934;&#44060;%20&#50896;&#44032;&#44228;&#49328;%20(2-3).xlsx"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Woogis-server\wgs\D&#46300;&#46972;&#51060;&#48652;%20&#48372;&#44288;%20My%20Documents\&#50896;&#51088;&#47141;&#47928;&#54868;&#51116;&#45800;\2004&#50640;&#45320;&#51648;&#49328;&#50629;&#49692;&#54924;&#51204;&#50896;&#51088;&#47141;&#44288;\IKSAN\&#51061;&#49328;&#49444;&#44228;.XLS" TargetMode="External"/></Relationships>
</file>

<file path=xl/externalLinks/_rels/externalLink278.xml.rels><?xml version="1.0" encoding="UTF-8" standalone="yes"?>
<Relationships xmlns="http://schemas.openxmlformats.org/package/2006/relationships"><Relationship Id="rId1" Type="http://schemas.openxmlformats.org/officeDocument/2006/relationships/externalLinkPath" Target="file:///\\SAM4\&#51109;&#44592;&#44221;\&#49436;&#49885;\&#51452;&#44277;&#48512;&#45824;&#51077;&#52272;(&#44049;).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file:///\\1997040\C&#46300;&#46972;&#51060;&#48652;\My%20Documents\Khdata99\&#44288;&#47532;&#52397;\&#49436;&#50872;\&#44053;&#48320;&#48513;&#47196;\My%20Documents\KHDATA\&#54620;&#44397;&#51204;&#47141;\&#49888;&#49457;&#45224;-&#44552;&#44257;\&#49888;&#49457;&#45224;&#53804;&#52272;&#45236;&#50669;(1&#48264;&#45236;&#50669;)(2)\KHDATA\&#44288;&#47532;&#52397;\&#50896;&#45224;-&#50872;&#51652;\&#50896;&#45224;&#50872;&#51652;&#45209;&#52272;&#45236;&#50669;(99.4.13%20&#48512;&#49328;&#5239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C\&#44400;&#51109;&#54224;&#49688;\WORK\project\1999\&#48169;&#52492;&#46041;\&#50857;&#47049;\&#48169;&#52492;1.xls" TargetMode="External"/></Relationships>
</file>

<file path=xl/externalLinks/_rels/externalLink280.xml.rels><?xml version="1.0" encoding="UTF-8" standalone="yes"?>
<Relationships xmlns="http://schemas.openxmlformats.org/package/2006/relationships"><Relationship Id="rId1" Type="http://schemas.openxmlformats.org/officeDocument/2006/relationships/externalLinkPath" Target="file:///B:\KOR2\&#49884;&#54868;&#51088;&#47308;\&#51077;&#52636;&#44552;&#54364;.XLS"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file:///B:\95&#51312;&#44221;&#44277;.XLS" TargetMode="External"/></Relationships>
</file>

<file path=xl/externalLinks/_rels/externalLink282.xml.rels><?xml version="1.0" encoding="UTF-8" standalone="yes"?>
<Relationships xmlns="http://schemas.openxmlformats.org/package/2006/relationships"><Relationship Id="rId1" Type="http://schemas.openxmlformats.org/officeDocument/2006/relationships/externalLinkPath" Target="file:///\\Data_server\backup\&#44608;&#45909;&#51652;\&#44608;&#45909;&#51652;\2008&#45380;\&#49714;&#44032;&#44984;&#44592;&#49444;&#44228;\&#50689;&#50900;\&#44400;&#50976;&#47548;.xls"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file:///A:\&#50868;&#50516;&#46041;\&#49324;&#48376;%20-%20&#51204;&#49569;&#54532;&#47196;&#44536;&#47016;.xls" TargetMode="External"/></Relationships>
</file>

<file path=xl/externalLinks/_rels/externalLink284.xml.rels><?xml version="1.0" encoding="UTF-8" standalone="yes"?>
<Relationships xmlns="http://schemas.openxmlformats.org/package/2006/relationships"><Relationship Id="rId1" Type="http://schemas.openxmlformats.org/officeDocument/2006/relationships/externalLinkPath" Target="file:///G:\01.%20&#54788;%20&#51109;\01.%20&#44277;%20&#49324;\05.%20&#44396;&#52397;.&#49884;&#52397;%20&#44277;&#49324;\18.%20&#50577;&#52380;&#44396;&#52397;\03.%202011&#45380;\01.%20&#44277;&#50896;&#44288;&#47532;&#49884;&#49444;%20&#50948;&#53441;&#44288;&#47532;(&#50672;&#44036;&#45800;&#44032;)\01.%20&#45236;&#50669;&#49436;\01.%20&#49444;&#44228;&#49436;\2003.DATA\&#50500;\&#50864;&#45824;&#44592;&#49696;&#45800;\&#44592;&#49457;\&#50500;&#50577;&#44368;%20&#44221;&#44288;&#51312;&#47749;&#44277;&#49324;&#45236;&#50669;&#49436;(0818).xls" TargetMode="External"/></Relationships>
</file>

<file path=xl/externalLinks/_rels/externalLink285.xml.rels><?xml version="1.0" encoding="UTF-8" standalone="yes"?>
<Relationships xmlns="http://schemas.openxmlformats.org/package/2006/relationships"><Relationship Id="rId1" Type="http://schemas.openxmlformats.org/officeDocument/2006/relationships/externalLinkPath" Target="file:///\\&#50976;&#51221;\C\My%20Documents\&#54620;&#49556;&#44397;&#49324;\&#45800;&#44032;&#49328;&#52636;.XLS" TargetMode="External"/></Relationships>
</file>

<file path=xl/externalLinks/_rels/externalLink286.xml.rels><?xml version="1.0" encoding="UTF-8" standalone="yes"?>
<Relationships xmlns="http://schemas.openxmlformats.org/package/2006/relationships"><Relationship Id="rId2" Type="http://schemas.microsoft.com/office/2019/04/relationships/externalLinkLongPath" Target="file:///\\192.168.131.230\&#54616;&#49688;&#46020;\&#9827;%20&#44277;&#49324;%20&#9827;\2020&#45380;\&#9675;%20&#54788;&#51109;&#51312;&#49324;\1.&#50577;&#52380;&#44396;&#52397;%20&#54788;&#51109;&#51312;&#49324;\A%20&#46160;&#49328;&#44148;&#49444;\01%20&#49888;&#47548;&#48393;&#52380;&#53552;&#45328;\B%20&#45824;&#44288;&#50629;&#47924;\06%20&#49892;&#51221;&#48372;&#44256;\20171031%20&#46020;&#47196;&#50868;&#50689;&#48169;&#50504;%20&#48143;%20&#53552;&#45328;%20&#51333;&#45800;&#49440;&#54805;%20&#48320;&#44221;%20&#49892;&#51221;&#48372;&#44256;\20171208%20&#48376;&#48512;&#49900;&#51032;&#50948;&#50896;&#54924;(&#51204;&#44592;&#48516;&#50556;)\20180130%20&#52572;&#51333;%20&#49444;&#44228;&#46020;&#49436;(&#49688;&#47049;&#51613;&#44032;%20&#54408;&#49480;&#48320;&#44221;)\01%20&#45236;&#50669;&#49436;%20&#48143;%20&#45800;&#44032;111-(&#45824;&#50948;&#50896;&#54924;%20&#51204;&#44592;&#49688;&#51221;-08)%20-%20&#51613;&#44032;%20&#54801;&#51032;&#45800;&#44032;&#47196;%20&#49688;&#51221;.xlsx?E4C3211D" TargetMode="External"/><Relationship Id="rId1" Type="http://schemas.openxmlformats.org/officeDocument/2006/relationships/externalLinkPath" Target="file:///\\E4C3211D\01%20&#45236;&#50669;&#49436;%20&#48143;%20&#45800;&#44032;111-(&#45824;&#50948;&#50896;&#54924;%20&#51204;&#44592;&#49688;&#51221;-08)%20-%20&#51613;&#44032;%20&#54801;&#51032;&#45800;&#44032;&#47196;%20&#49688;&#51221;.xlsx" TargetMode="External"/></Relationships>
</file>

<file path=xl/externalLinks/_rels/externalLink287.xml.rels><?xml version="1.0" encoding="UTF-8" standalone="yes"?>
<Relationships xmlns="http://schemas.openxmlformats.org/package/2006/relationships"><Relationship Id="rId1" Type="http://schemas.openxmlformats.org/officeDocument/2006/relationships/externalLinkPath" Target="file:///\\H4018\c\ESTI96\&#44053;&#51652;&#51109;&#55141;\&#54980;&#45796;&#45236;&#50669;.XLS"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file:///J:\TEAM-5\My%20Documents\&#54620;&#49556;&#44397;&#49324;\&#45800;&#44032;&#49328;&#52636;.XLS"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file:///\\192.168.131.230\&#54616;&#49688;&#46020;\1.&#51089;&#50629;2(211101&#48512;&#53552;)\8.&#50724;&#51217;&#54616;&#49688;&#49884;&#49444;&#47932;&#51221;&#48708;&#44277;&#49324;\5.&#54616;&#47784;%20&#49457;&#44284;&#54408;-230922\1.&#53664;&#47785;%20&#44592;&#44228;\1.&#53664;&#47785;\3.&#45236;&#50669;\1.%20&#53664;&#47785;\ISO(rev.3)\&#44368;&#53685;&#47928;&#49436;\&#45236;&#50669;&#49436;\2004\&#50689;&#54693;&#54217;&#44032;\&#44032;&#51256;&#44032;&#49800;\&#12615;&#12615;&#51648;&#44396;%20&#46020;&#49884;&#44060;&#48156;&#49324;&#5062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44608;&#53468;&#45224;\&#51204;&#44592;&#52572;&#51333;2003\PROJECT%20FILE\P2002\&#44032;&#47196;&#46321;&#44368;&#52404;&#44277;&#49324;\&#49457;&#44284;&#54408;\&#45236;&#50669;&#49436;\&#51204;&#44592;&#45236;&#50669;&#49436;.xls" TargetMode="External"/></Relationships>
</file>

<file path=xl/externalLinks/_rels/externalLink290.xml.rels><?xml version="1.0" encoding="UTF-8" standalone="yes"?>
<Relationships xmlns="http://schemas.openxmlformats.org/package/2006/relationships"><Relationship Id="rId1" Type="http://schemas.openxmlformats.org/officeDocument/2006/relationships/externalLinkPath" Target="file:///\\&#47928;&#55148;&#51333;\C\&#44053;&#49888;&#54805;\2001.%20&#49444;%20%20%20%20%20&#44228;\01-05%20&#50577;&#54217;&#44400;%20&#48372;&#54840;&#49688;\&#50577;&#54217;&#48372;&#54840;&#49688;&#45236;&#50669;&#49436;2.xls" TargetMode="External"/></Relationships>
</file>

<file path=xl/externalLinks/_rels/externalLink291.xml.rels><?xml version="1.0" encoding="UTF-8" standalone="yes"?>
<Relationships xmlns="http://schemas.openxmlformats.org/package/2006/relationships"><Relationship Id="rId1" Type="http://schemas.openxmlformats.org/officeDocument/2006/relationships/externalLinkPath" Target="file:///\\&#47928;&#55148;&#51333;\C\&#44053;&#49888;&#54805;\2001.%20&#49444;%20%20%20%20%20&#44228;\03-04%20&#44221;&#44592;%20&#44284;&#52380;%20&#45433;&#51648;&#45824;%20&#49548;&#45208;&#47924;&#47548;\&#45433;&#51648;&#45824;%20&#49548;&#45208;&#47924;%20&#50689;&#50577;&#44277;&#44553;%20&#48143;%20&#48372;&#54840;&#44288;&#47532;%20&#44277;&#49324;.xls"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file:///\\&#44053;&#49888;&#54805;\C\WINDOWS\&#48148;&#53461;%20&#54868;&#47732;\&#44053;&#49888;&#54805;\&#45432;&#50896;&#49345;&#48152;&#44592;\2001-02-&#45432;&#50896;&#49345;&#48152;&#44592;\2001-02-&#45432;&#50896;%20&#48372;&#54840;&#49688;(&#49345;&#48152;&#44592;).xls"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file:///\\&#47928;&#55148;&#51333;\C\&#44053;&#49888;&#54805;\4&#50900;%20&#49444;%20%20%20%20&#44228;\&#44284;&#52380;%20&#48372;&#54840;&#49688;\&#48372;&#54840;&#49688;(&#49345;&#49688;&#47532;).xls"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file:///\\&#44608;&#49464;&#54984;\C\proj\&#50577;&#49328;&#45684;&#50900;&#46300;\&#47732;&#46020;103&#54840;&#49440;\&#49688;&#47049;&#49328;&#52636;&#49436;\&#54252;&#51109;&#44277;&#49688;&#47049;&#51665;&#44228;&#54364;.xls"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file:///A:\&#51077;&#52272;\&#48372;&#50896;&#52488;\DATABANK\2000\&#52509;&#49888;&#45824;\&#44277;&#45236;&#50669;\MSOffice\Excel\9706F\OUT\YES.XLS"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file:///\\&#44053;&#49440;&#47784;\C\BANDAL\EXCEL\RAHMEN\RAHMEN.XLS" TargetMode="External"/></Relationships>
</file>

<file path=xl/externalLinks/_rels/externalLink297.xml.rels><?xml version="1.0" encoding="UTF-8" standalone="yes"?>
<Relationships xmlns="http://schemas.openxmlformats.org/package/2006/relationships"><Relationship Id="rId1" Type="http://schemas.openxmlformats.org/officeDocument/2006/relationships/externalLinkPath" Target="file:///\\&#44396;&#51312;&#54540;&#47196;&#53944;\&#48149;&#54788;&#52384;\&#50734;&#44200;&#45812;&#51012;&#44163;\2001&#45380;&#44284;&#50629;\&#50756;&#44208;\&#51109;&#52380;&#44368;\&#49688;&#47049;\&#51217;&#49549;&#46020;&#47196;&#49688;&#47049;.xls" TargetMode="External"/></Relationships>
</file>

<file path=xl/externalLinks/_rels/externalLink298.xml.rels><?xml version="1.0" encoding="UTF-8" standalone="yes"?>
<Relationships xmlns="http://schemas.openxmlformats.org/package/2006/relationships"><Relationship Id="rId1" Type="http://schemas.openxmlformats.org/officeDocument/2006/relationships/externalLinkPath" Target="file:///J:\TEAM-5\Office\Excel\9609F\&#44608;&#52380;&#51068;&#50948;.XLS" TargetMode="External"/></Relationships>
</file>

<file path=xl/externalLinks/_rels/externalLink299.xml.rels><?xml version="1.0" encoding="UTF-8" standalone="yes"?>
<Relationships xmlns="http://schemas.openxmlformats.org/package/2006/relationships"><Relationship Id="rId1" Type="http://schemas.openxmlformats.org/officeDocument/2006/relationships/externalLinkPath" Target="file:///B:\&#51077;&#52272;&#505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VER\My%20Documents\&#44368;&#47049;&#48372;&#49688;&#44277;&#49324;\&#44608;&#51064;&#51473;\2000&#49444;&#44228;&#48320;&#44221;\&#49888;&#52380;&#51648;&#44396;\9909&#48372;&#50756;&#53664;&#512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51060;&#44221;&#53468;\&#47196;&#52972;%20&#46356;&#49828;&#53356;%20(f)\&#50629;&#47924;&#54260;&#45908;\&#45236;&#50669;&#49436;\&#50900;&#48324;&#49444;&#44228;&#45236;&#50669;&#49436;\juns&#50629;&#47924;&#54260;&#45908;\&#45236;&#50669;&#49436;\&#50900;&#48324;&#49444;&#44228;&#45236;&#50669;\99&#49444;&#44228;&#51032;&#47280;&#45236;&#50669;\&#44277;&#49324;&#48708;99-10.xls" TargetMode="External"/></Relationships>
</file>

<file path=xl/externalLinks/_rels/externalLink300.xml.rels><?xml version="1.0" encoding="UTF-8" standalone="yes"?>
<Relationships xmlns="http://schemas.openxmlformats.org/package/2006/relationships"><Relationship Id="rId1" Type="http://schemas.openxmlformats.org/officeDocument/2006/relationships/externalLinkPath" Target="file:///A:\design\&#44221;&#49688;\&#52572;&#51333;\&#48176;&#49688;&#44060;&#49440;\&#49892;&#49884;&#49444;&#44228;\&#50864;&#44053;\&#49888;&#50864;&#44053;\excel\&#49888;&#50864;&#44053;&#49324;&#50629;&#48708;2.xls" TargetMode="External"/></Relationships>
</file>

<file path=xl/externalLinks/_rels/externalLink301.xml.rels><?xml version="1.0" encoding="UTF-8" standalone="yes"?>
<Relationships xmlns="http://schemas.openxmlformats.org/package/2006/relationships"><Relationship Id="rId1" Type="http://schemas.openxmlformats.org/officeDocument/2006/relationships/externalLinkPath" Target="file:///\\&#51109;&#51652;&#49692;1\&#44596;&#44553;&#51204;&#54868;\&#44608;&#50857;&#54732;\&#45936;&#51060;&#53092;\3.xls" TargetMode="External"/></Relationships>
</file>

<file path=xl/externalLinks/_rels/externalLink302.xml.rels><?xml version="1.0" encoding="UTF-8" standalone="yes"?>
<Relationships xmlns="http://schemas.openxmlformats.org/package/2006/relationships"><Relationship Id="rId1" Type="http://schemas.openxmlformats.org/officeDocument/2006/relationships/externalLinkPath" Target="file:///\\192.168.131.230\&#54616;&#49688;&#46020;\1.&#51089;&#50629;2(211101&#48512;&#53552;)\8.&#50724;&#51217;&#54616;&#49688;&#49884;&#49444;&#47932;&#51221;&#48708;&#44277;&#49324;\5.&#54616;&#47784;%20&#49457;&#44284;&#54408;-230922\1.&#53664;&#47785;%20&#44592;&#44228;\1.&#53664;&#47785;\3.&#45236;&#50669;\1.%20&#53664;&#47785;\&#45824;&#50808;&#54028;&#51068;\&#49888;&#54413;(&#51221;&#49849;&#51649;).xls" TargetMode="External"/></Relationships>
</file>

<file path=xl/externalLinks/_rels/externalLink303.xml.rels><?xml version="1.0" encoding="UTF-8" standalone="yes"?>
<Relationships xmlns="http://schemas.openxmlformats.org/package/2006/relationships"><Relationship Id="rId1" Type="http://schemas.openxmlformats.org/officeDocument/2006/relationships/externalLinkPath" Target="file:///\\&#44608;&#51116;&#48393;\PROJECT\hb\&#49340;&#49328;1&#51648;&#44396;(&#49892;&#49884;)\&#51452;&#44277;&#49688;&#47049;\&#51068;&#50948;&#45824;&#44032;9803.xls" TargetMode="External"/></Relationships>
</file>

<file path=xl/externalLinks/_rels/externalLink304.xml.rels><?xml version="1.0" encoding="UTF-8" standalone="yes"?>
<Relationships xmlns="http://schemas.openxmlformats.org/package/2006/relationships"><Relationship Id="rId1" Type="http://schemas.openxmlformats.org/officeDocument/2006/relationships/externalLinkPath" Target="file:///\\192.168.131.230\&#54616;&#49688;&#46020;\Users\&#44608;&#50896;\Desktop\&#49328;&#47548;&#51312;&#49324;\4&#50900;\&#49345;&#47784;&#47532;%202657-4\&#49328;&#47548;&#51312;&#49324;-4&#50900;(&#51116;&#51201;&#54364;&#49688;&#51221;).xls" TargetMode="External"/></Relationships>
</file>

<file path=xl/externalLinks/_rels/externalLink305.xml.rels><?xml version="1.0" encoding="UTF-8" standalone="yes"?>
<Relationships xmlns="http://schemas.openxmlformats.org/package/2006/relationships"><Relationship Id="rId1" Type="http://schemas.openxmlformats.org/officeDocument/2006/relationships/externalLinkPath" Target="file:///\\Pc01\c\My%20Documents\&#49688;&#47049;&#49328;&#52636;\2000\&#50872;&#51652;\&#48513;&#47732;\&#51452;&#51064;2.xls" TargetMode="External"/></Relationships>
</file>

<file path=xl/externalLinks/_rels/externalLink306.xml.rels><?xml version="1.0" encoding="UTF-8" standalone="yes"?>
<Relationships xmlns="http://schemas.openxmlformats.org/package/2006/relationships"><Relationship Id="rId1" Type="http://schemas.openxmlformats.org/officeDocument/2006/relationships/externalLinkPath" Target="file:///\\&#47928;&#49437;&#44592;\&#51060;&#54217;&#51648;&#44396;&#44277;&#49324;\angang\&#49688;&#50896;&#44277;\DANGA.XLS" TargetMode="External"/></Relationships>
</file>

<file path=xl/externalLinks/_rels/externalLink307.xml.rels><?xml version="1.0" encoding="UTF-8" standalone="yes"?>
<Relationships xmlns="http://schemas.openxmlformats.org/package/2006/relationships"><Relationship Id="rId1" Type="http://schemas.openxmlformats.org/officeDocument/2006/relationships/externalLinkPath" Target="file:///B:\KOR2\2&#52264;&#48320;&#44221;\2&#52264;1&#52264;.XLS" TargetMode="External"/></Relationships>
</file>

<file path=xl/externalLinks/_rels/externalLink308.xml.rels><?xml version="1.0" encoding="UTF-8" standalone="yes"?>
<Relationships xmlns="http://schemas.openxmlformats.org/package/2006/relationships"><Relationship Id="rId1" Type="http://schemas.openxmlformats.org/officeDocument/2006/relationships/externalLinkPath" Target="file:///\\&#54616;&#50896;&#54840;\c\2003Pro-J\&#49884;&#44277;&#50756;&#47308;\&#50872;&#49328;&#50728;&#49328;1,2&#48512;&#46160;\&#44592;&#49457;&#44256;&#47928;&#49436;\&#52384;&#49328;&#44368;&#48372;&#49688;&#48372;&#44053;&#44277;&#49324;(2003&#45380;)\&#45236;&#50669;&#49436;-&#48320;&#44221;107\&#52384;&#49328;&#44368;&#49444;&#44228;&#49436;-&#49688;&#51221;.xls" TargetMode="External"/></Relationships>
</file>

<file path=xl/externalLinks/_rels/externalLink309.xml.rels><?xml version="1.0" encoding="UTF-8" standalone="yes"?>
<Relationships xmlns="http://schemas.openxmlformats.org/package/2006/relationships"><Relationship Id="rId1" Type="http://schemas.openxmlformats.org/officeDocument/2006/relationships/externalLinkPath" Target="file:///\\192.168.131.230\&#54616;&#49688;&#46020;\&#53468;&#54413;&#47336;&#49324;&#49444;&#44228;\&#53468;&#54413;(&#47588;&#48120;)&#49444;&#44228;('03.12.20)\&#50773;&#49328;&#44256;&#45800;&#50808;1\&#49444;&#44228;&#45236;&#50669;&#49436;(&#44256;&#45800;&#50808;1)&#49688;&#51221;.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51109;&#49689;&#55148;\E\MY%20DOCUMENTS\&#51652;&#46041;\&#51064;&#44257;&#44368;\&#51064;&#44257;&#44368;.xls" TargetMode="External"/></Relationships>
</file>

<file path=xl/externalLinks/_rels/externalLink310.xml.rels><?xml version="1.0" encoding="UTF-8" standalone="yes"?>
<Relationships xmlns="http://schemas.openxmlformats.org/package/2006/relationships"><Relationship Id="rId1" Type="http://schemas.openxmlformats.org/officeDocument/2006/relationships/externalLinkPath" Target="file:///\\&#44608;&#51008;&#49440;\D\&#44053;&#45236;&#51228;\&#49688;&#47049;&#49885;.xls" TargetMode="External"/></Relationships>
</file>

<file path=xl/externalLinks/_rels/externalLink311.xml.rels><?xml version="1.0" encoding="UTF-8" standalone="yes"?>
<Relationships xmlns="http://schemas.openxmlformats.org/package/2006/relationships"><Relationship Id="rId1" Type="http://schemas.openxmlformats.org/officeDocument/2006/relationships/externalLinkPath" Target="file:///\\192.168.131.230\&#54616;&#49688;&#46020;\&#54532;&#47196;&#51229;&#53944;\2016&#45380;&#50857;&#50669;\&#51008;&#54217;&#44396;\&#49444;&#44228;&#49436;\11\11.&#49688;&#47049;&#49328;&#52636;&#49436;(12&#44396;&#44036;D).xlsx" TargetMode="External"/></Relationships>
</file>

<file path=xl/externalLinks/_rels/externalLink312.xml.rels><?xml version="1.0" encoding="UTF-8" standalone="yes"?>
<Relationships xmlns="http://schemas.openxmlformats.org/package/2006/relationships"><Relationship Id="rId1" Type="http://schemas.openxmlformats.org/officeDocument/2006/relationships/externalLinkPath" Target="file:///\\Saeng-pc\04.&#51089;&#50629;&#48169;(2)\13.&#51473;&#52264;&#47049;&#45432;&#49440;&#49884;&#49444;&#47932;&#44160;&#53664;\04.&#50900;&#47497;&#44368;\02.&#49688;&#47049;&#49328;&#52636;&#49436;\01.&#53664;&#44277;\&#44592;&#51316;&#49836;&#47000;&#48652;&#52384;&#44144;\&#47925;&#46041;&#44368;&#52384;&#44144;&#44277;.xls" TargetMode="External"/></Relationships>
</file>

<file path=xl/externalLinks/_rels/externalLink313.xml.rels><?xml version="1.0" encoding="UTF-8" standalone="yes"?>
<Relationships xmlns="http://schemas.openxmlformats.org/package/2006/relationships"><Relationship Id="rId1" Type="http://schemas.openxmlformats.org/officeDocument/2006/relationships/externalLinkPath" Target="file:///\\192.168.131.230\&#54616;&#49688;&#46020;\PIYAK\1999\&#49457;&#48513;&#44396;\&#51109;&#50948;&#49437;&#44288;\excel\AA-21.XLS" TargetMode="External"/></Relationships>
</file>

<file path=xl/externalLinks/_rels/externalLink314.xml.rels><?xml version="1.0" encoding="UTF-8" standalone="yes"?>
<Relationships xmlns="http://schemas.openxmlformats.org/package/2006/relationships"><Relationship Id="rId1" Type="http://schemas.openxmlformats.org/officeDocument/2006/relationships/externalLinkPath" Target="file:///\\T7v1d3\C\My%20Documents\765\KV\TNY.XLS" TargetMode="External"/></Relationships>
</file>

<file path=xl/externalLinks/_rels/externalLink315.xml.rels><?xml version="1.0" encoding="UTF-8" standalone="yes"?>
<Relationships xmlns="http://schemas.openxmlformats.org/package/2006/relationships"><Relationship Id="rId1" Type="http://schemas.openxmlformats.org/officeDocument/2006/relationships/externalLinkPath" Target="file:///\\192.168.131.230\&#54616;&#49688;&#46020;\&#54868;&#51032;&#47532;%20136&#51076;&#48152;\&#54364;&#51456;&#51648;&#50556;&#51109;%20&#51665;&#44228;&#54364;.xls" TargetMode="External"/></Relationships>
</file>

<file path=xl/externalLinks/_rels/externalLink316.xml.rels><?xml version="1.0" encoding="UTF-8" standalone="yes"?>
<Relationships xmlns="http://schemas.openxmlformats.org/package/2006/relationships"><Relationship Id="rId1" Type="http://schemas.microsoft.com/office/2006/relationships/xlExternalLinkPath/xlStartup" Target="&#53804;&#51088;/&#45380;&#46020;&#48324;/99&#53804;&#51088;/&#49324;&#50629;&#44228;&#54925;/&#48372;&#44256;&#49436;/98&#45380;12&#50900;/&#49688;&#51221;&#49324;&#50629;&#44228;&#54925;_981229_1.xls" TargetMode="External"/></Relationships>
</file>

<file path=xl/externalLinks/_rels/externalLink317.xml.rels><?xml version="1.0" encoding="UTF-8" standalone="yes"?>
<Relationships xmlns="http://schemas.openxmlformats.org/package/2006/relationships"><Relationship Id="rId1" Type="http://schemas.openxmlformats.org/officeDocument/2006/relationships/externalLinkPath" Target="file:///\\2000&#45380;&#49888;&#54805;1&#54840;&#52980;\C\BEAR-1\ESC\CC-04.XLS" TargetMode="External"/></Relationships>
</file>

<file path=xl/externalLinks/_rels/externalLink318.xml.rels><?xml version="1.0" encoding="UTF-8" standalone="yes"?>
<Relationships xmlns="http://schemas.openxmlformats.org/package/2006/relationships"><Relationship Id="rId1" Type="http://schemas.openxmlformats.org/officeDocument/2006/relationships/externalLinkPath" Target="file:///\\&#51060;&#44221;&#53468;\&#47196;&#52972;%20&#46356;&#49828;&#53356;%20(f)\2000&#52572;&#50980;&#47925;&#50629;&#47924;&#54260;&#45908;\&#51068;&#48152;&#50629;&#47924;\99&#49444;&#44228;&#51032;&#47280;&#45236;&#50669;\&#44277;&#49324;&#48708;99-10.xls" TargetMode="External"/></Relationships>
</file>

<file path=xl/externalLinks/_rels/externalLink319.xml.rels><?xml version="1.0" encoding="UTF-8" standalone="yes"?>
<Relationships xmlns="http://schemas.openxmlformats.org/package/2006/relationships"><Relationship Id="rId1" Type="http://schemas.openxmlformats.org/officeDocument/2006/relationships/externalLinkPath" Target="file:///\\192.168.131.230\&#54616;&#49688;&#46020;\Documents%20and%20Settings\Owner\Local%20Settings\Temp\HAMONITEMP\98BB3B25828C438a9BB34882D0EEC8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48149;&#50689;&#48120;\c\MSOffice\Excel\OH\&#51088;&#44552;&#52397;&#44396;\JA9809.xls" TargetMode="External"/></Relationships>
</file>

<file path=xl/externalLinks/_rels/externalLink320.xml.rels><?xml version="1.0" encoding="UTF-8" standalone="yes"?>
<Relationships xmlns="http://schemas.openxmlformats.org/package/2006/relationships"><Relationship Id="rId1" Type="http://schemas.openxmlformats.org/officeDocument/2006/relationships/externalLinkPath" Target="file:///\\192.168.131.230\&#54616;&#49688;&#46020;\1.&#51089;&#50629;2(211101&#48512;&#53552;)\8.&#50724;&#51217;&#54616;&#49688;&#49884;&#49444;&#47932;&#51221;&#48708;&#44277;&#49324;\5.&#54616;&#47784;%20&#49457;&#44284;&#54408;-230922\1.&#53664;&#47785;%20&#44592;&#44228;\1.&#53664;&#47785;\3.&#45236;&#50669;\1.%20&#53664;&#47785;\&#46020;&#49884;&#44288;&#47144;&#47700;&#51068;&#49688;&#49888;\&#45236;&#50669;&#49436;\&#54408;&#49480;(&#44060;&#51221;&#54032;).xls" TargetMode="External"/></Relationships>
</file>

<file path=xl/externalLinks/_rels/externalLink321.xml.rels><?xml version="1.0" encoding="UTF-8" standalone="yes"?>
<Relationships xmlns="http://schemas.openxmlformats.org/package/2006/relationships"><Relationship Id="rId1" Type="http://schemas.openxmlformats.org/officeDocument/2006/relationships/externalLinkPath" Target="file:///\\&#50976;&#51068;5\D\&#50857;&#50669;&#50756;&#47308;\&#52285;&#49888;\&#44552;&#54840;&#47004;&#46300;(&#44368;&#47049;)\&#45236;&#50669;&#49436;\&#54217;&#53469;&#49884;\&#49884;&#48169;\PT-01.XLS" TargetMode="External"/></Relationships>
</file>

<file path=xl/externalLinks/_rels/externalLink322.xml.rels><?xml version="1.0" encoding="UTF-8" standalone="yes"?>
<Relationships xmlns="http://schemas.openxmlformats.org/package/2006/relationships"><Relationship Id="rId1" Type="http://schemas.openxmlformats.org/officeDocument/2006/relationships/externalLinkPath" Target="file:///\\1997040\C&#46300;&#46972;&#51060;&#48652;\&#51077;&#52272;&#45236;&#50669;\&#44592;&#50500;&#45824;&#44368;\&#44592;&#50500;&#45824;&#44368;.xls" TargetMode="External"/></Relationships>
</file>

<file path=xl/externalLinks/_rels/externalLink323.xml.rels><?xml version="1.0" encoding="UTF-8" standalone="yes"?>
<Relationships xmlns="http://schemas.openxmlformats.org/package/2006/relationships"><Relationship Id="rId1" Type="http://schemas.openxmlformats.org/officeDocument/2006/relationships/externalLinkPath" Target="file:///\\192.168.131.230\&#54616;&#49688;&#46020;\&#9827;%20&#44277;&#49324;%20&#9827;\2020&#45380;\&#9675;%20&#54788;&#51109;&#51312;&#49324;\1.&#50577;&#52380;&#44396;&#52397;%20&#54788;&#51109;&#51312;&#49324;\&#54728;&#51221;&#50885;\&#51088;&#47308;&#49892;\&#50641;&#49472;%20&#51088;&#47308;&#49892;\&#45800;&#51473;&#54364;.xls" TargetMode="External"/></Relationships>
</file>

<file path=xl/externalLinks/_rels/externalLink324.xml.rels><?xml version="1.0" encoding="UTF-8" standalone="yes"?>
<Relationships xmlns="http://schemas.openxmlformats.org/package/2006/relationships"><Relationship Id="rId1" Type="http://schemas.openxmlformats.org/officeDocument/2006/relationships/externalLinkPath" Target="file:///A:\My%20Documents\&#44608;&#51648;&#49440;&#51032;&#44163;\&#44592;&#53440;\99_&#44592;&#44228;&#44221;&#48708;_&#48516;&#47448;(&#54869;&#51221;&#50504;).xls" TargetMode="External"/></Relationships>
</file>

<file path=xl/externalLinks/_rels/externalLink325.xml.rels><?xml version="1.0" encoding="UTF-8" standalone="yes"?>
<Relationships xmlns="http://schemas.openxmlformats.org/package/2006/relationships"><Relationship Id="rId1" Type="http://schemas.openxmlformats.org/officeDocument/2006/relationships/externalLinkPath" Target="file:///\\&#48149;&#46041;&#49688;\d\KHJ\XLS\RC&#49836;&#46972;&#48652;\&#54620;&#44221;\&#51473;&#49328;&#44368;.XLS" TargetMode="External"/></Relationships>
</file>

<file path=xl/externalLinks/_rels/externalLink326.xml.rels><?xml version="1.0" encoding="UTF-8" standalone="yes"?>
<Relationships xmlns="http://schemas.openxmlformats.org/package/2006/relationships"><Relationship Id="rId1" Type="http://schemas.openxmlformats.org/officeDocument/2006/relationships/externalLinkPath" Target="file:///\\&#50504;&#53468;&#50685;\00%20&#50504;%20&#53468;%20&#50685;\e-50\BAESU.XLS" TargetMode="External"/></Relationships>
</file>

<file path=xl/externalLinks/_rels/externalLink327.xml.rels><?xml version="1.0" encoding="UTF-8" standalone="yes"?>
<Relationships xmlns="http://schemas.openxmlformats.org/package/2006/relationships"><Relationship Id="rId1" Type="http://schemas.openxmlformats.org/officeDocument/2006/relationships/externalLinkPath" Target="file:///\\1997040\C&#46300;&#46972;&#51060;&#48652;\My%20Documents\KHDATA\&#44288;&#47532;&#52397;\&#50896;&#45224;-&#50872;&#51652;\&#50896;&#45224;&#50872;&#51652;&#45209;&#52272;&#45236;&#50669;(99.4.13%20&#48512;&#49328;&#52397;).xls" TargetMode="External"/></Relationships>
</file>

<file path=xl/externalLinks/_rels/externalLink328.xml.rels><?xml version="1.0" encoding="UTF-8" standalone="yes"?>
<Relationships xmlns="http://schemas.openxmlformats.org/package/2006/relationships"><Relationship Id="rId1" Type="http://schemas.openxmlformats.org/officeDocument/2006/relationships/externalLinkPath" Target="file:///\\&#45208;&#44221;&#51452;\D\BEAR\XLS\FD9715-1.XLS" TargetMode="External"/></Relationships>
</file>

<file path=xl/externalLinks/_rels/externalLink329.xml.rels><?xml version="1.0" encoding="UTF-8" standalone="yes"?>
<Relationships xmlns="http://schemas.openxmlformats.org/package/2006/relationships"><Relationship Id="rId1" Type="http://schemas.openxmlformats.org/officeDocument/2006/relationships/externalLinkPath" Target="file:///\\H1775\c\ESTI96\&#44053;&#51652;&#51109;&#55141;\&#54980;&#45796;&#45236;&#5066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44608;&#51116;&#54861;\&#48372;&#44256;&#49436;\&#49444;&#44228;\&#51088;&#47308;\&#44221;&#51648;&#51221;&#47532;&#47932;&#47049;&#49328;&#52636;\&#49688;&#47196;&#44368;.xls" TargetMode="External"/></Relationships>
</file>

<file path=xl/externalLinks/_rels/externalLink330.xml.rels><?xml version="1.0" encoding="UTF-8" standalone="yes"?>
<Relationships xmlns="http://schemas.openxmlformats.org/package/2006/relationships"><Relationship Id="rId1" Type="http://schemas.openxmlformats.org/officeDocument/2006/relationships/externalLinkPath" Target="file:///\\Qnqn\&#51060;&#49324;&#45784;\&#51060;&#49849;&#50896;&#48169;\&#44540;&#47196;&#51088;&#48373;&#51648;&#44288;\&#50896;&#47000;&#51228;&#52636;&#48143;&#44228;&#49549;&#49688;&#51221;&#48376;\&#51204;&#44592;&#47928;&#49436;\&#51204;&#44592;&#44033;&#51333;&#54364;&#51648;.xls" TargetMode="External"/></Relationships>
</file>

<file path=xl/externalLinks/_rels/externalLink331.xml.rels><?xml version="1.0" encoding="UTF-8" standalone="yes"?>
<Relationships xmlns="http://schemas.openxmlformats.org/package/2006/relationships"><Relationship Id="rId1" Type="http://schemas.openxmlformats.org/officeDocument/2006/relationships/externalLinkPath" Target="file:///\\&#49436;&#50689;&#49437;\D\Program%20Files\AutoCAD%20R14\&#49892;&#49884;\&#49569;&#46972;&#52488;&#46321;&#54617;&#44368;\&#45236;&#50669;&#49436;\&#49569;&#46972;&#52488;&#51473;&#54617;&#44368;(final).xls" TargetMode="External"/></Relationships>
</file>

<file path=xl/externalLinks/_rels/externalLink332.xml.rels><?xml version="1.0" encoding="UTF-8" standalone="yes"?>
<Relationships xmlns="http://schemas.openxmlformats.org/package/2006/relationships"><Relationship Id="rId1" Type="http://schemas.openxmlformats.org/officeDocument/2006/relationships/externalLinkPath" Target="file:///\\&#48149;&#51221;&#54872;\(0725)&#50504;&#49328;&#49888;\Book1.xls" TargetMode="External"/></Relationships>
</file>

<file path=xl/externalLinks/_rels/externalLink333.xml.rels><?xml version="1.0" encoding="UTF-8" standalone="yes"?>
<Relationships xmlns="http://schemas.openxmlformats.org/package/2006/relationships"><Relationship Id="rId1" Type="http://schemas.openxmlformats.org/officeDocument/2006/relationships/externalLinkPath" Target="file:///A:\&#44592;&#44228;&#44221;&#48708;.xls" TargetMode="External"/></Relationships>
</file>

<file path=xl/externalLinks/_rels/externalLink334.xml.rels><?xml version="1.0" encoding="UTF-8" standalone="yes"?>
<Relationships xmlns="http://schemas.openxmlformats.org/package/2006/relationships"><Relationship Id="rId1" Type="http://schemas.openxmlformats.org/officeDocument/2006/relationships/externalLinkPath" Target="file:///\\&#48149;&#51221;&#54872;\---&#52572;&#51333;&#49444;&#44228;\&#54532;&#47196;&#51229;&#53944;\&#50641;&#49472;\&#44396;&#49888;&#52488;&#46321;\&#51025;&#50857;\&#49688;&#47049;\&#49345;&#51064;&#50864;&#49688;&#44277;1.xls" TargetMode="External"/></Relationships>
</file>

<file path=xl/externalLinks/_rels/externalLink335.xml.rels><?xml version="1.0" encoding="UTF-8" standalone="yes"?>
<Relationships xmlns="http://schemas.openxmlformats.org/package/2006/relationships"><Relationship Id="rId1" Type="http://schemas.openxmlformats.org/officeDocument/2006/relationships/externalLinkPath" Target="file:///\\TS-3\&#44277;&#50976;%20&#47928;&#49436;\97Cms-es\SINDONG\&#49444;&#48708;.XLS" TargetMode="External"/></Relationships>
</file>

<file path=xl/externalLinks/_rels/externalLink336.xml.rels><?xml version="1.0" encoding="UTF-8" standalone="yes"?>
<Relationships xmlns="http://schemas.openxmlformats.org/package/2006/relationships"><Relationship Id="rId1" Type="http://schemas.openxmlformats.org/officeDocument/2006/relationships/externalLinkPath" Target="file:///A:\&#51109;&#49328;&#51648;&#44396;\&#50857;&#49688;&#44036;&#49440;.XLS" TargetMode="External"/></Relationships>
</file>

<file path=xl/externalLinks/_rels/externalLink337.xml.rels><?xml version="1.0" encoding="UTF-8" standalone="yes"?>
<Relationships xmlns="http://schemas.openxmlformats.org/package/2006/relationships"><Relationship Id="rId1" Type="http://schemas.openxmlformats.org/officeDocument/2006/relationships/externalLinkPath" Target="file:///\\192.168.131.230\&#54616;&#49688;&#46020;\1.JPM&#53664;&#47785;&#49436;&#48260;(civil)\01.%20jpm&#53664;&#47785;%20&#51088;&#47308;%20&#48177;&#50629;\1.&#54616;&#49688;&#46020;&#48512;\0.&#9733;&#9733;&#9733;&#49688;&#54665;&#51473;&#51064;&#44284;&#50629;&#48169;&#9733;&#9733;&#9733;\79.&#51088;&#50896;&#54924;&#49688;&#49468;&#53552;%20&#49324;&#47732;&#48372;&#44053;\7.&#49457;&#44284;&#54408;\3.&#45236;&#50669;\0.&#51088;&#50896;&#54924;&#49688;&#49468;&#53552;%20&#49324;&#47732;&#48372;&#44053;-26081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52380;&#49457;&#50864;\project(&#51652;&#54665;&#51473;)\&#49892;&#54665;PROJECT\&#52397;&#50896;&#44400;\&#52572;&#51333;&#49457;&#44284;&#54408;(20051113)\1&#48372;&#44256;&#49436;\&#50976;&#51648;&#44288;&#47532;&#48708;\BJ-STP%20Pjt_0912_210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51060;&#55148;&#49464;\PROJECT%20&#52572;&#51333;\&#44592;&#53440;\&#49888;&#51020;&#48176;&#49688;&#54156;&#54532;&#51109;\&#50696;&#49328;&#49436;\project%20&#52572;&#51333;\&#44592;&#53440;\&#48128;&#50577;&#49688;&#49688;\&#44592;&#53440;\ILWIPOH.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Z:\&#49436;&#54788;&#45909;\&#54840;&#49885;\&#51088;&#47308;\&#50672;&#44036;&#45800;&#44032;&#49444;&#44228;&#49436;(2003)\My%20Documents\&#49328;&#52636;&#51088;&#47308;\Book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jpark\c\My%20Documents\esco.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44608;&#48373;&#49692;\C\Excel\&#51068;&#48152;&#49436;&#4988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51060;&#53468;&#50864;2\C\My%20Documents\&#50641;&#49472;&#50896;&#48376;\&#48176;&#49688;&#44277;\&#48149;&#44592;&#49324;-&#47732;&#483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50980;&#51116;&#50672;\aproject\skec\TDI\BM\TDIBM1.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46041;&#54644;EXP\&#48376;&#49440;&#45800;&#44032;\&#50641;&#49472;\&#44396;-&#48320;&#49688;.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Saeng-pc\zr97\water\97rc.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F3HK\F3HK&#44204;&#51201;.XL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192.168.131.230\&#54616;&#49688;&#46020;\1.&#51089;&#50629;2(211101&#48512;&#53552;)\8.&#50724;&#51217;&#54616;&#49688;&#49884;&#49444;&#47932;&#51221;&#48708;&#44277;&#49324;\5.&#54616;&#47784;%20&#49457;&#44284;&#54408;-230922\1.&#53664;&#47785;%20&#44592;&#44228;\1.&#53664;&#47785;\3.&#45236;&#50669;\1.%20&#53664;&#47785;\project\&#51089;&#50629;&#51652;&#54665;\&#44404;&#52265;&#48143;&#48708;&#44404;&#52265;\&#51204;&#52404;&#48372;&#49688;setec.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48149;&#49457;&#47928;\&#45225;&#54408;\&#44608;&#51061;&#54872;\&#49688;&#47049;-&#51089;&#50629;&#51109;\&#45224;&#50577;&#51452;&#49884;\&#50752;&#48512;&#46020;&#49884;&#44228;&#54925;&#46020;&#47196;&#49548;2-28&#54840;&#49440;&#44060;&#49444;&#44277;&#49324;\&#44552;&#54924;&#49688;&#47049;-&#48176;&#49688;\&#48176;&#49688;&#44277;.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P:\PHJ\ACL\BRIDROLL.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kpark\&#54217;&#49328;\CraftBay\&#54217;&#49328;\&#50689;&#45909;-&#49457;&#45236;&#44036;(&#54633;&#49324;&#51089;&#50629;)\&#49688;&#47049;\&#51312;&#44257;&#44368;\&#53664;&#44277;&#49688;&#47049;\&#53664;&#44277;.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192.168.131.230\&#54616;&#49688;&#46020;\&#9827;%20&#44277;&#49324;%20&#9827;\2020&#45380;\&#9675;%20&#54788;&#51109;&#51312;&#49324;\1.&#50577;&#52380;&#44396;&#52397;%20&#54788;&#51109;&#51312;&#49324;\&#51221;&#49328;&#51088;&#47308;\&#51221;&#49328;&#51456;&#48708;.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51060;&#55148;&#49464;\&#48149;&#49440;&#48393;\work\&#49552;&#54788;&#44600;\&#51204;&#45224;&#49436;&#48512;&#44428;&#46020;&#47732;\Final\&#50696;&#49328;&#49436;\&#50696;&#49328;\&#50696;&#49328;\ESTM0416(0417).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51221;&#50896;&#54596;\&#50504;&#49328;&#49884;\My%20Documents\&#51228;&#51452;&#50724;&#46972;\&#49345;&#49688;\PHASE1-1&#49688;&#47049;&#49328;&#5263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My%20Documents\&#51204;&#44592;&#51088;&#47308;.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51109;&#49689;&#55148;\E\My%20Documents\&#51652;&#46041;\&#51652;&#51204;&#44368;\&#51652;&#51204;&#44368;.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52380;&#49457;&#50864;\project(&#51652;&#54665;&#51473;)\DATA\0COMPANY\GEONHOA\PAENGSEO\YESAN\YE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J:\TEAM-5\Office\Excel\9609F\&#44221;&#48513;&#51204;&#44592;.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51060;&#44053;&#50980;\&#44600;&#46972;&#51105;&#51060;\&#49345;&#46041;&#49688;&#47049;\&#52509;&#44292;\TF&#49345;&#48512;&#49688;&#47049;.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S:\&#49688;&#47548;&#44592;&#49696;&#49324;&#49324;&#47924;&#49548;\&#44288;&#44553;&#49444;&#44228;\&#49444;&#44228;\2011\&#50696;&#51221;&#51648;&#51221;&#47532;&#49324;&#50629;(&#52632;&#52380;&#44397;&#50976;&#47548;)\&#49444;&#44228;&#50857;&#50669;%20&#49688;&#47548;&#51089;&#50629;\&#49688;&#47548;&#49444;&#44228;\2012&#45380;%20&#51312;&#47548;&#48143;&#51312;&#47548;&#50696;&#51221;&#51648;&#51221;&#47532;&#49324;&#50629;\&#44592;&#48264;1\2012&#45380;%20&#51312;&#47548;&#48143;&#50696;&#51221;&#51648;&#51221;&#47532;%20&#49444;&#44228;&#49436;(&#49324;&#50516;&#47532;).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A:\&#52632;&#52380;\&#44396;&#48120;\&#51068;&#50948;\&#45800;&#44032;.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48149;&#46041;&#49688;\d\TEST\&#51473;&#49328;&#4436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50976;&#51652;&#50724;\PROJECT2\My%20Documents\&#44592;&#53440;\projct\ANSAN\EXL\GONG181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DATA\GISU\REPORT\G_(&#51452;)&#45824;&#52397;ENG_&#54620;&#45224;&#45824;&#54617;&#44368;&#51060;&#44284;.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51204;&#50857;&#52384;\&#54252;&#52380;&#49569;&#50864;&#49688;&#47049;\hb\&#49340;&#49328;1&#51648;&#44396;(&#49892;&#49884;)\&#51452;&#44277;&#49688;&#47049;\&#51068;&#50948;&#45824;&#44032;98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51076;&#44428;&#53469;\&#46160;&#49328;3&#44277;&#44396;\WWORK\SURYANG\&#53664;&#51201;&#54364;IC.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98.0.103.2/SmartFlow2000ForOffice/Tmp/WINDOWS/TEMP/&#47928;&#49436;&#51221;&#47532;/&#44148;&#49444;&#44368;&#53685;&#48512;/&#44148;&#44368;&#48512;&#51221;&#47532;&#5120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44608;&#48120;&#54868;\C\&#51089;&#50629;\xls\&#44053;&#48513;%20&#44032;&#47196;\&#53945;&#49353;&#51080;&#45716;%20&#45433;&#54868;&#44144;&#47532;%20&#51312;&#49457;&#44277;&#49324;(2&#50900;%2010&#5106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51109;&#54788;&#50864;\&#50896;&#44032;&#44228;&#49328;\My%20Documents\&#50896;&#44032;&#44228;&#49328;\&#50896;&#44032;&#44228;&#49328;\Book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Saeng-pc\My%20Documents\&#49457;&#49688;&#45824;&#44368;(98&#45380;11&#50900;18)AGAIN\&#48513;&#45800;(RAMP)&#49688;&#47049;\&#48376;&#49440;(PL.GIRDER)&#49688;&#47049;\&#51221;&#50857;&#55148;\KMJ\WELL\FOUND\S\SD.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A:\&#44036;&#49548;&#54868;\&#44592;&#53440;\&#54408;&#47785;-&#44592;&#44228;&#44221;&#48708;&#48372;&#44288;\&#55092;&#51648;&#44228;&#49688;_&#50896;&#48376;_&#44032;&#54217;01.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51109;&#49689;&#55148;\E\MY%20DOCUMENTS\&#51652;&#46041;\&#51064;&#44257;&#44368;\&#51064;&#44257;&#44368;&#49345;&#4851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44608;&#48124;&#49440;\SPUTTER%20&#54217;&#54840;\NYJ\JMN\PLAN\97PLAN\0924\&#51228;&#54408;&#48324;.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SE08011\&#44592;&#44228;&#44277;&#50976;\DATA\PHUNGTAK\&#44592;&#4459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4\c\1\&#49884;&#47549;&#46020;&#49436;&#44288;&#44053;&#45817;\TOTAL.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Elect\2003&#45380;%20&#54532;&#47196;&#51229;&#53944;\moonsan\hwp\My%20Documents\esc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48149;&#51456;&#52384;\&#44277;&#50976;\DOO-SAN\&#48372;-&#44592;&#46181;\&#44592;&#4618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48149;&#51652;&#49437;\C\WINDOWS\9605G\DS-LOAD.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A:\My%20Documents\1999&#45380;\&#50696;&#49328;-&#45236;&#50669;&#49436;\&#50696;&#49328;&#44288;&#47144;&#49436;&#47448;\99-05-&#49436;&#50872;&#45824;&#45236;&#50669;&#49436;\&#52572;&#51333;&#54028;&#51068;\99-05-10-&#49436;&#50872;&#45824;&#44288;&#47144;(&#45236;&#50669;&#49436;-1&#49688;&#51221;&#51473;).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44608;&#48124;&#53468;\project\project\&#44305;&#47749;&#48516;&#45544;&#49892;&#49884;\&#49892;&#49884;&#49444;&#44228;\&#50696;&#49328;&#49436;\&#44592;&#44228;\&#44592;&#44228;&#45236;&#50669;&#49436;1.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49569;&#49437;1\c\PROJECT\YR1\STRUC\SYJ-E.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48149;&#48120;&#46976;\&#48120;&#46976;&#50896;&#44032;&#44228;&#49328;\2004\2&#50900;\ATM(&#52397;&#54840;,LG&#50644;&#49884;&#49828;)\&#50672;&#44208;.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T7v1d3\C\My%20Documents\765KV.MUL\TOTAL\&#45817;1&#54788;.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KMS\&#45347;&#50612;&#51452;&#49464;&#50836;\WINDOWS\Application%20Data\Microsoft\Templates\2000&#44221;&#51452;EXPO\07&#49437;&#51116;&#51312;&#54633;-&#49437;&#51228;&#54408;.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54788;&#54840;\C\98&#50976;&#51648;\K1EG\&#50896;&#44032;&#44049;&#5164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52380;&#49457;&#50864;\project(&#51652;&#54665;&#51473;)\DATA\SGH\NAMGWANG\REP-NG.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44608;&#54217;&#54840;\&#44284;%20&#52712;&#54633;\NYJ\JMN\PLAN\97PLAN\0924\&#51228;&#54408;&#4832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tcom\work\MY\RETAIN\&#50745;&#48317;&#51312;&#44552;&#49688;&#5122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192.168.131.230\&#54616;&#49688;&#46020;\PIYAK\1999\&#49457;&#48513;&#44396;\&#51109;&#50948;&#49437;&#44288;\excel\sorce.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44608;&#50689;&#54872;\&#45224;&#50896;-1\&#45824;&#50808;&#44277;&#47924;(&#50577;&#54805;&#49437;)\&#50668;&#44148;&#48372;&#44256;\99(1&#52264;&#49444;&#48320;)\&#49892;&#51221;&#48372;&#44256;\&#44204;&#51201;\&#50689;&#46041;8\&#50689;&#46041;&#44160;&#53664;.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48149;&#51008;&#49892;\&#54788;&#51109;&#48324;\E\Romee\program\&#44368;&#45824;&#44228;&#49328;(Excel)\abutxls\djdg_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49888;&#55148;&#51456;\&#44277;&#50976;\&#49444;&#44228;data\&#51312;&#44221;&#48512;&#44288;&#47144;\&#49692;&#52380;&#47564;\&#50696;&#49328;&#45236;&#50669;&#49436;\&#49692;&#52380;&#47564;&#44204;&#51201;\2&#45800;&#44228;(&#53685;&#49888;)-&#50696;&#49328;&#45236;&#50669;&#49436;.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52380;&#49457;&#50864;\project(&#51652;&#54665;&#51473;)\&#49457;&#44284;&#54408;(&#44148;&#50577;)\&#49444;&#44228;&#50756;&#47308;\&#44340;&#49328;&#44400;_&#44288;&#47144;\&#44340;&#49328;&#48516;&#45544;\1&#52264;&#49457;&#44284;&#54408;(20051202)\6&#45236;&#50669;&#49436;\&#50696;&#49328;&#49436;060316(&#51204;&#44592;_&#53685;&#54633;).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49888;&#54788;&#55148;\&#51077;&#52272;\&#49888;&#54788;&#55148;\DATABANK\2000\&#52509;&#49888;&#45824;\&#44277;&#45236;&#50669;\MSOffice\Excel\9706F\OUT\YE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50980;&#50668;&#44397;\&#49352;%20&#54260;&#45908;\project\&#50976;&#47049;&#51312;&#49324;&#51312;&#49436;.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Elect\2003&#45380;%20&#54532;&#47196;&#51229;&#53944;\DWG\ILOT-MI\SUNGNAM\TAL\SUNGNAM1.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Hjpark\c\HLOTUS\9801J\OUT\YES.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44608;&#51652;&#49437;\&#48148;&#53461;%20&#54868;&#47732;\OFFICE%20&#50577;&#49885;\N&#36035;&#63963;-&#3288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Kkk\my%20documents\&#44148;&#54868;\&#54868;&#49457;&#49884;\&#49688;&#47049;&#49328;&#52636;(&#52572;&#51333;)\&#51109;&#51664;&#47532;\15&#51109;A-&#47592;&#54848;&#53664;&#44277;.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Jhhuh\project\My%20Documents\98\98&#49444;&#44228;\&#51452;&#54252;&#53552;&#45328;&#50808;%201&#44060;&#49548;%20&#51204;&#47141;&#49444;&#48708;%20&#48372;&#49688;&#44277;&#49324;\&#51452;&#54252;&#53552;&#453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00.%20&#49368;&#44536;&#47536;&#49328;&#50629;(&#49444;&#44228;)/&#49444;&#44228;&#51089;&#50629;-2012&#45380;/01.%20&#49884;&#52397;&#44396;&#52397;/02.%20&#49569;&#54028;&#44396;&#52397;-&#54861;&#46041;&#44148;&#49444;(&#51452;)/03.%20&#51456;&#44277;&#45236;&#50669;/handy/handy/handy/C-Ring-&#51068;&#50948;&#45824;&#44032;&#54364;.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SE08012\&#51452;&#45716;&#44275;\WINDOWS\MSOFFICE\EXCEL\DATA\ASAN-96\DO-KUB\COST.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A:\Book2.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H:\My%20Documents\&#51077;&#52272;\&#48264;&#50689;&#47196;\&#45824;&#51652;3&#44277;\&#49892;&#54665;&#45236;&#5066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Isyou\c\PJT-97\R-SUWONJ\REP\P7-5-31\LX-CAL.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50724;&#49345;&#54840;\&#50724;&#49345;&#54840;\&#47924;&#50631;&#51060;&#46304;%20&#47932;&#50612;&#48372;&#49464;&#50836;\&#54364;&#51456;-&#48373;&#49324;&#47564;&#54616;&#49464;&#50836;\&#49688;&#47049;\3.&#48176;&#49688;&#44277;\BUDAE.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44608;&#47928;&#45380;\&#44032;&#51256;&#44032;&#49464;&#50836;\HWP-WORK\MYDOCU~1\PROJEC~1\HYUN-JE\SOON\&#49457;&#45224;&#51008;&#54665;1&#44032;&#50517;&#51109;.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Saeng-pc\My%20Documents\&#51077;&#52272;\&#48264;&#50689;&#47196;\&#45824;&#51652;3&#44277;\&#49892;&#54665;&#45236;&#50669;.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51452;&#44305;&#49453;\(C)%20&#51452;&#44305;&#49453;\&#50896;&#44032;&#48516;&#49437;_&#49888;&#48260;&#51204;\&#50896;&#44032;&#48516;&#49437;_&#49888;&#48260;&#51204;\3&#54408;&#47785;&#51089;&#50629;\HY_TEST_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일반총괄집계"/>
      <sheetName val="단면"/>
      <sheetName val="라멘본체"/>
      <sheetName val="날개벽(시점좌측)"/>
      <sheetName val="날개벽(시점우측)"/>
      <sheetName val="날개벽(종점좌측)"/>
      <sheetName val="날개벽(종점우측)"/>
      <sheetName val="AP-시점"/>
      <sheetName val="AP-종점"/>
      <sheetName val="토공총괄집계"/>
      <sheetName val="토공소집계-시점"/>
      <sheetName val="토공소집계-종점"/>
      <sheetName val="토공(시점)"/>
      <sheetName val="토공(종점)"/>
      <sheetName val="#REF"/>
      <sheetName val="단면 (2)"/>
      <sheetName val="교대(A1-A2)"/>
      <sheetName val="웅진1(교대+교각)"/>
      <sheetName val="철근총집계"/>
      <sheetName val="공리IC교"/>
      <sheetName val="교각1"/>
      <sheetName val="일반소집계-ABUT"/>
      <sheetName val="일반소집계-PIER"/>
      <sheetName val="1호철근량"/>
      <sheetName val="단위수량"/>
      <sheetName val="Sheet1"/>
      <sheetName val="단면가정"/>
    </sheetNames>
    <sheetDataSet>
      <sheetData sheetId="0" refreshError="1"/>
      <sheetData sheetId="1" refreshError="1"/>
      <sheetData sheetId="2" refreshError="1"/>
      <sheetData sheetId="3" refreshError="1"/>
      <sheetData sheetId="4" refreshError="1">
        <row r="55">
          <cell r="K55">
            <v>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1-F3"/>
      <sheetName val="F4-F7"/>
      <sheetName val="FAB별"/>
      <sheetName val="wall"/>
    </sheetNames>
    <sheetDataSet>
      <sheetData sheetId="0"/>
      <sheetData sheetId="1"/>
      <sheetData sheetId="2" refreshError="1"/>
      <sheetData sheetId="3"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 val="고양관재"/>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Help"/>
      <sheetName val="간지"/>
      <sheetName val="1.토공집계"/>
      <sheetName val="2.관대집계표"/>
      <sheetName val="접합"/>
      <sheetName val="3.구조물공"/>
      <sheetName val="4.포장공"/>
      <sheetName val="5.부대공"/>
      <sheetName val="6.주요자재대"/>
      <sheetName val="7.폐기물집계"/>
      <sheetName val="자재총괄"/>
      <sheetName val="시멘트레미콘구입량"/>
      <sheetName val="골재구입량"/>
      <sheetName val="지장물보호(수집)"/>
      <sheetName val="지장물산근"/>
      <sheetName val="지장물보호공단위수량"/>
      <sheetName val="표지"/>
      <sheetName val="1.토총"/>
      <sheetName val="토적"/>
      <sheetName val="가정오수"/>
      <sheetName val="2.관로집"/>
      <sheetName val="관부설"/>
      <sheetName val="가정연결"/>
      <sheetName val="3.구조물집계"/>
      <sheetName val="맨홀높이"/>
      <sheetName val="맨홀2"/>
      <sheetName val="관로"/>
      <sheetName val="가정연결관"/>
      <sheetName val="(1)가시설공"/>
      <sheetName val="(2)경고"/>
      <sheetName val="(3)기타"/>
      <sheetName val="7.폐기물"/>
      <sheetName val="토실"/>
      <sheetName val="총괄집계표"/>
      <sheetName val="재료집계표"/>
      <sheetName val="몰탈집계표"/>
      <sheetName val="포장집계표"/>
      <sheetName val="본선부집계"/>
      <sheetName val="TYPE별조서"/>
      <sheetName val="본선부산출"/>
      <sheetName val="진입부보도집계"/>
      <sheetName val="진입보도산출"/>
      <sheetName val="접속도로집계"/>
      <sheetName val="진입로집계"/>
      <sheetName val="진입로"/>
      <sheetName val="점자블럭집계"/>
      <sheetName val="점자블럭산출"/>
      <sheetName val="공제량집계"/>
      <sheetName val="공제량"/>
      <sheetName val="경계석총집계"/>
      <sheetName val="보차도수량집계"/>
      <sheetName val="보차도경계조서"/>
      <sheetName val="보차도산출"/>
      <sheetName val="도로경계석집계"/>
      <sheetName val="도로경계조서"/>
      <sheetName val="도로경계산출"/>
      <sheetName val="자재집계표"/>
      <sheetName val="주요자재집계표"/>
      <sheetName val="토공"/>
      <sheetName val="총괄토공집계"/>
      <sheetName val="시점부토공"/>
      <sheetName val="종점부토공"/>
      <sheetName val="교각토공"/>
      <sheetName val="총괄집계 "/>
      <sheetName val="총괄철근집계(1)"/>
      <sheetName val="총괄철근집계(2)"/>
      <sheetName val="구조물공"/>
      <sheetName val="본체집계"/>
      <sheetName val="본체철근집계"/>
      <sheetName val="날개벽철근집계 "/>
      <sheetName val="본체그림"/>
      <sheetName val="본체수량"/>
      <sheetName val="접속슬래브집계"/>
      <sheetName val="접속(시점)"/>
      <sheetName val="접속(종점)"/>
      <sheetName val="VXXXXX"/>
      <sheetName val="방음벽수량"/>
      <sheetName val="방음벽기초수량"/>
      <sheetName val="방음벽설치현황"/>
      <sheetName val="단위수량"/>
      <sheetName val="가설방음판넬"/>
      <sheetName val="가설방진망"/>
      <sheetName val="세륜세차시설"/>
      <sheetName val="가도수량집계"/>
      <sheetName val="가도토공"/>
      <sheetName val="가도포장수량집계표"/>
      <sheetName val="가포장조서"/>
      <sheetName val="가도단위수량"/>
      <sheetName val="가배수관"/>
      <sheetName val="골재덮개시설"/>
      <sheetName val="준공표지판집계"/>
      <sheetName val="경계표주집계(X)"/>
      <sheetName val="경계수량(X)"/>
      <sheetName val="경계표주단위수량(X)"/>
      <sheetName val="기존도로유지관리비"/>
      <sheetName val="식재공"/>
      <sheetName val="산림복구비"/>
      <sheetName val="가설건물"/>
      <sheetName val="가옥철거조서"/>
      <sheetName val="자재집계산출"/>
      <sheetName val="Sheet1"/>
      <sheetName val="VXXX"/>
      <sheetName val="Recovered_Sheet1"/>
      <sheetName val="관로공집계"/>
      <sheetName val="수밀검사조서"/>
      <sheetName val="본관조서(PVC)"/>
      <sheetName val="PVC접합개소 산출서"/>
      <sheetName val="PVC이중벽관D300집계"/>
      <sheetName val="PVC이중벽관D300집계-OPEN"/>
      <sheetName val="PVCDC300단위집계-OPEN"/>
      <sheetName val="PVCDC300단위수량-OPEN"/>
      <sheetName val="PVC이중벽관D300집계-가설흙막이"/>
      <sheetName val="PVCDC300단위집계-가설흙막이"/>
      <sheetName val="PVCDC300단위수량-가설흙막이"/>
      <sheetName val="전체맨홀집계"/>
      <sheetName val="원형1호맨홀집계표"/>
      <sheetName val="오수맨홀조서"/>
      <sheetName val="원형1맨홀(무근)집계표"/>
      <sheetName val="원형1호맨홀(철근)집계표"/>
      <sheetName val="오수원형1호맨홀단위집계"/>
      <sheetName val="오수원형맨홀1호"/>
      <sheetName val="원형1호맨홀(철근)단위수량집계"/>
      <sheetName val="원형1호맨홀(철근)단위수량"/>
      <sheetName val="세부내역"/>
      <sheetName val="일위대가"/>
      <sheetName val="조견표"/>
      <sheetName val="기계경비(일반)"/>
      <sheetName val="산출근거(마산, 만천, 가례)"/>
      <sheetName val="산출근거(남강)"/>
      <sheetName val="산출근거(가설도로 조성)"/>
      <sheetName val="산출근거(가설도로 성토다짐)"/>
      <sheetName val="산출근거(가설도로 살수)"/>
      <sheetName val="산출근거(가설도로 유지보수)"/>
      <sheetName val="변수값"/>
      <sheetName val="중기상차"/>
      <sheetName val="AS복구"/>
      <sheetName val="중기터파기"/>
      <sheetName val="데이타"/>
      <sheetName val="진주방향"/>
      <sheetName val="bearing"/>
      <sheetName val="연동내역"/>
      <sheetName val="자압1"/>
      <sheetName val="안전시설(수집)"/>
      <sheetName val="안전시설"/>
      <sheetName val="총괄내역서"/>
      <sheetName val="Sheet1 (2)"/>
      <sheetName val="관경고용테이프수집"/>
      <sheetName val="관경고용산근"/>
      <sheetName val="내역"/>
      <sheetName val="수압시험수집"/>
      <sheetName val="수압시험산근"/>
      <sheetName val="중부"/>
      <sheetName val="북부"/>
      <sheetName val="남부"/>
      <sheetName val="집수정(600-700)"/>
      <sheetName val="장비집계"/>
      <sheetName val="터파기및재료"/>
      <sheetName val="차액보증"/>
      <sheetName val="자재단가(완)"/>
      <sheetName val="노임단가(완)"/>
      <sheetName val="일위대가_목록"/>
      <sheetName val="일위대가(노임수정(완), 자재 및 물린단산수정필요)"/>
      <sheetName val="2007기계경비산출표(완)"/>
      <sheetName val="단가산출_목록"/>
      <sheetName val="단가산출서"/>
      <sheetName val="시험비 단가"/>
      <sheetName val="내역서"/>
      <sheetName val="일반화물자동차운임"/>
      <sheetName val="식재"/>
      <sheetName val="시설물"/>
      <sheetName val="식재출력용"/>
      <sheetName val="유지관리"/>
      <sheetName val="단가"/>
      <sheetName val="지장물보호공"/>
      <sheetName val="사다리-C"/>
      <sheetName val="상수가스보호"/>
      <sheetName val="통신보호"/>
      <sheetName val="전주지지대"/>
      <sheetName val="L형측구(화강석)"/>
      <sheetName val="L형측구(콘크리트)"/>
      <sheetName val="관보호공단위수량표"/>
      <sheetName val="오수받이뚜껑단위수량"/>
      <sheetName val="석축"/>
      <sheetName val="5.배수관로"/>
      <sheetName val="주요자재"/>
      <sheetName val="폐기물처리"/>
      <sheetName val="공사설명서"/>
      <sheetName val="토공유용계획"/>
      <sheetName val="유입관로집계"/>
      <sheetName val="유입관로토적"/>
      <sheetName val="처리장집계"/>
      <sheetName val="처리장토적"/>
      <sheetName val="진입도로토적"/>
      <sheetName val="신당동집계표"/>
      <sheetName val="신당동산출근거"/>
      <sheetName val="summary"/>
      <sheetName val="chart"/>
      <sheetName val="chart update"/>
      <sheetName val="남평1"/>
      <sheetName val="남평2"/>
      <sheetName val="남평3"/>
      <sheetName val="회동1"/>
      <sheetName val="회동2"/>
      <sheetName val="회동3"/>
      <sheetName val="회동4"/>
      <sheetName val="이월도표"/>
      <sheetName val="추적+궁합"/>
      <sheetName val="로또정석"/>
      <sheetName val="최근21회정석"/>
      <sheetName val="당첨금"/>
      <sheetName val="로또그림"/>
      <sheetName val="로또용어"/>
      <sheetName val="로또abc"/>
      <sheetName val="로또10계명"/>
      <sheetName val="Sheet7"/>
      <sheetName val="Sheet6"/>
      <sheetName val="Sheet5"/>
      <sheetName val="Sheet4"/>
      <sheetName val="Sheet3 (2)"/>
      <sheetName val="천방교접속"/>
      <sheetName val="대포2교접속"/>
      <sheetName val="조명시설"/>
      <sheetName val="SPEC"/>
      <sheetName val="을"/>
      <sheetName val="슬래브"/>
      <sheetName val="원가계산"/>
      <sheetName val="단가일람"/>
      <sheetName val="조경일람"/>
      <sheetName val="SLAB"/>
      <sheetName val="기기리스트"/>
      <sheetName val="원형맨홀수량"/>
      <sheetName val="음봉방향"/>
      <sheetName val="3.2 3차처리시설"/>
      <sheetName val="자재집계"/>
      <sheetName val="설비동집계표-전체"/>
      <sheetName val="설비동집계"/>
      <sheetName val="설비동산근"/>
      <sheetName val="불인산저장조집계"/>
      <sheetName val="설비동-불인산저장조"/>
      <sheetName val="대로근거"/>
      <sheetName val="중로근거"/>
      <sheetName val="레미콘"/>
      <sheetName val="pe이중벽관"/>
      <sheetName val="pe이중벽관 (우수)"/>
      <sheetName val="D100관"/>
      <sheetName val="D16"/>
      <sheetName val="D20"/>
      <sheetName val="D25"/>
      <sheetName val="D50"/>
      <sheetName val="D75,D100"/>
      <sheetName val="공사개요"/>
      <sheetName val="배수공총괄 집계표(횡)"/>
      <sheetName val="보차도경계석집계표(종)"/>
      <sheetName val="보차도경계석 조서"/>
      <sheetName val="보차도경계석단위량"/>
      <sheetName val="경계석집계표(종)"/>
      <sheetName val="경계석"/>
      <sheetName val="경계석단위량"/>
      <sheetName val="배수집계표(종)"/>
      <sheetName val="종배수관"/>
      <sheetName val="빗물받이집계"/>
      <sheetName val="빗물받이조서"/>
      <sheetName val="빗물받이단위량"/>
      <sheetName val="맨홀집계표 "/>
      <sheetName val="맨홀조서"/>
      <sheetName val="맨홀단위량"/>
      <sheetName val="삭제및변경불가"/>
      <sheetName val="관접합및부설"/>
      <sheetName val="가도공"/>
      <sheetName val="집계표"/>
      <sheetName val="수량산출"/>
      <sheetName val="우수받이"/>
      <sheetName val="내역서(전기)"/>
      <sheetName val="해평견적"/>
      <sheetName val="일위대가목차"/>
      <sheetName val="관급자재대"/>
      <sheetName val="부대내역"/>
      <sheetName val="구조물철거타공정이월"/>
      <sheetName val="토공 total"/>
      <sheetName val="구체"/>
      <sheetName val="좌측날개벽"/>
      <sheetName val="우측날개벽"/>
      <sheetName val="guard(mac)"/>
      <sheetName val="input"/>
      <sheetName val="부시수량"/>
      <sheetName val="설계조건"/>
      <sheetName val="설명"/>
      <sheetName val="비탈면보호공수량산출"/>
      <sheetName val="수안보-MBR1"/>
      <sheetName val="5.정산서"/>
      <sheetName val="법면단"/>
      <sheetName val="석축설면"/>
      <sheetName val="법면설면"/>
      <sheetName val="석축단"/>
      <sheetName val="법면수집"/>
      <sheetName val="계산서(곡선부)"/>
      <sheetName val="포장재료집계표"/>
      <sheetName val="금액"/>
      <sheetName val="설계내역"/>
      <sheetName val="BD"/>
      <sheetName val="기초입력 DATA"/>
      <sheetName val="원가"/>
      <sheetName val="P-산#1-1(WOWA1)"/>
      <sheetName val="Total"/>
      <sheetName val="1-4-2.관(약)"/>
      <sheetName val="전차선로 물량표"/>
      <sheetName val="한강운반비"/>
      <sheetName val="#REF"/>
      <sheetName val="자재"/>
      <sheetName val="데리네이타현황"/>
      <sheetName val="증감내역서"/>
      <sheetName val="고압수량(철거)"/>
      <sheetName val="총괄내역서(설계)"/>
      <sheetName val="우배수"/>
      <sheetName val="계산식"/>
      <sheetName val="차수별내역서"/>
      <sheetName val="수지표"/>
      <sheetName val="셀명"/>
      <sheetName val="공사"/>
      <sheetName val="공통(20-91)"/>
      <sheetName val="-치수표(곡선부)"/>
      <sheetName val="일위대가표"/>
      <sheetName val="지급자재"/>
      <sheetName val="상부집계표"/>
      <sheetName val="식재인부"/>
      <sheetName val="개산공사비"/>
      <sheetName val="실행대비"/>
      <sheetName val="JUCK"/>
      <sheetName val="골재집계"/>
      <sheetName val="-레미콘집계"/>
      <sheetName val="-몰탈콘크리트"/>
      <sheetName val="자갈,시멘트,모래산출"/>
      <sheetName val="-철근집계"/>
      <sheetName val="포장재료(1)"/>
      <sheetName val="-흄관집계"/>
      <sheetName val="nys"/>
      <sheetName val="우각부보강"/>
      <sheetName val="단가조사"/>
      <sheetName val="자압"/>
      <sheetName val="4차공사"/>
      <sheetName val="수자재단위당"/>
      <sheetName val="Sheet2"/>
      <sheetName val="단면가정"/>
      <sheetName val="이토변실(A3-LINE)"/>
      <sheetName val="EP0618"/>
      <sheetName val="ABUT수량-A1"/>
      <sheetName val="T13(P68~72,78)"/>
      <sheetName val="건축내역"/>
      <sheetName val="슬래브(유곡)"/>
      <sheetName val="자료"/>
      <sheetName val="설계명세서"/>
      <sheetName val="2003상반기노임기준"/>
      <sheetName val="입찰"/>
      <sheetName val="현경"/>
      <sheetName val="2000,9월 일위"/>
      <sheetName val="공통단가"/>
      <sheetName val="코드표"/>
      <sheetName val="재료비"/>
      <sheetName val="운반비"/>
      <sheetName val="단가표"/>
      <sheetName val="보차도경계석"/>
      <sheetName val="용역비내역-진짜"/>
      <sheetName val="실행내역"/>
      <sheetName val="설계예산서"/>
      <sheetName val="예산내역서"/>
      <sheetName val="A1-DATA"/>
      <sheetName val="단면"/>
      <sheetName val="type-F"/>
      <sheetName val="요율"/>
      <sheetName val="교각1"/>
      <sheetName val="산출근거"/>
      <sheetName val="접합 및 부설 "/>
      <sheetName val="8.석축단위(H=1.5M)"/>
      <sheetName val="DATA"/>
      <sheetName val="말뚝지지력산정"/>
      <sheetName val="날개벽(시점좌측)"/>
      <sheetName val="견적대비표"/>
      <sheetName val="8.PILE  (돌출)"/>
      <sheetName val="조건"/>
      <sheetName val="총_구조물공"/>
      <sheetName val="세금자료"/>
      <sheetName val="Macro(차단기)"/>
      <sheetName val="신우"/>
      <sheetName val="I.설계조건"/>
      <sheetName val="BID"/>
      <sheetName val="잡비계산"/>
      <sheetName val="참고사항"/>
      <sheetName val="근로자자료입력"/>
      <sheetName val="기본일위"/>
      <sheetName val="중기사용료"/>
      <sheetName val="APT"/>
      <sheetName val="수목표준대가"/>
      <sheetName val="남평내역"/>
      <sheetName val="왕십리방향"/>
      <sheetName val="노무비"/>
      <sheetName val="노임"/>
      <sheetName val="계수시트"/>
      <sheetName val="원가계산서"/>
      <sheetName val="1.설계조건"/>
      <sheetName val="bm(CIcable)"/>
      <sheetName val="5.소재"/>
      <sheetName val="노임단가"/>
      <sheetName val="토사(PE)"/>
      <sheetName val="공토공단위당"/>
      <sheetName val="연결관암거"/>
      <sheetName val="(전기)설계예산서"/>
      <sheetName val="SLAB&quot;1&quot;"/>
      <sheetName val="SE-611"/>
      <sheetName val="3BL공동구 수량"/>
      <sheetName val="일위대가(계측기설치)"/>
      <sheetName val="SG"/>
      <sheetName val="TYPE-A"/>
      <sheetName val="토공정보"/>
      <sheetName val="대치판정"/>
      <sheetName val="횡배수관재료-"/>
      <sheetName val="계산서(직선부)"/>
      <sheetName val="콘크리트측구연장"/>
      <sheetName val="포장공"/>
      <sheetName val="-배수구조물공토공"/>
      <sheetName val="예산명세서"/>
      <sheetName val="자료입력"/>
      <sheetName val="지수"/>
      <sheetName val="우수공"/>
      <sheetName val="단위수량산출"/>
      <sheetName val="INTRO."/>
      <sheetName val="단위수량(출력X)"/>
      <sheetName val="수량집계"/>
      <sheetName val="연결관산출조서"/>
      <sheetName val="S0"/>
      <sheetName val="제출내역 (2)"/>
      <sheetName val="내역서변경성원"/>
      <sheetName val="EQT-ESTN"/>
      <sheetName val="교대"/>
      <sheetName val="자재단가"/>
      <sheetName val="6공구(당초)"/>
      <sheetName val="CAL"/>
      <sheetName val="static.cal"/>
      <sheetName val="COST"/>
      <sheetName val="설비"/>
      <sheetName val="제품"/>
      <sheetName val="기본단가표"/>
      <sheetName val="마산방향"/>
      <sheetName val="마산방향철근집계"/>
      <sheetName val="COPING"/>
      <sheetName val="JUCKEYK"/>
      <sheetName val="노무단가"/>
      <sheetName val="tggwan(mac)"/>
      <sheetName val="원형1호맨홀토공수량"/>
      <sheetName val="A LINE"/>
      <sheetName val="7단가"/>
      <sheetName val="용량(1-2)"/>
      <sheetName val="기둥"/>
      <sheetName val="저판(버림100)"/>
      <sheetName val="MSG 수량"/>
      <sheetName val="방음벽기초"/>
      <sheetName val="1월요청,실사(운용통보기준)"/>
      <sheetName val="1호인버트수량"/>
      <sheetName val="MOTOR"/>
      <sheetName val="정부노임단가"/>
      <sheetName val="가점"/>
      <sheetName val="index"/>
      <sheetName val="etc"/>
      <sheetName val="가시설수량"/>
      <sheetName val="4차원가계산서"/>
      <sheetName val="공사요율"/>
      <sheetName val="맨홀수량산출"/>
      <sheetName val="토공연장"/>
      <sheetName val="FOB발"/>
      <sheetName val="원가계산 (2)"/>
      <sheetName val="설 계"/>
      <sheetName val="물가대비표"/>
      <sheetName val="CODE"/>
      <sheetName val="일위목록"/>
      <sheetName val="깨기"/>
      <sheetName val="L형 옹벽"/>
      <sheetName val="7월11일"/>
      <sheetName val="CON'C"/>
      <sheetName val="목록"/>
      <sheetName val="값"/>
      <sheetName val="자재수량"/>
      <sheetName val="단"/>
      <sheetName val="상부공"/>
      <sheetName val="경비단가"/>
      <sheetName val="교량하부공"/>
      <sheetName val="L_RPTB02_01"/>
      <sheetName val="산출"/>
      <sheetName val="파일의이용"/>
      <sheetName val="데크수량집계표 (3)"/>
      <sheetName val="수량(숲생태관람데크)"/>
      <sheetName val="수량(암석원관람데크)"/>
      <sheetName val="수량(개비자관람데크)"/>
      <sheetName val="만병초관람데크"/>
      <sheetName val="난간A"/>
      <sheetName val="난간B"/>
      <sheetName val="습지원관람데크"/>
      <sheetName val="전망대"/>
      <sheetName val="전망데크"/>
      <sheetName val="데크산책로A"/>
      <sheetName val="데크산책로B"/>
      <sheetName val="데크산책로C"/>
      <sheetName val="관람데크A"/>
      <sheetName val="관람데크B"/>
      <sheetName val="관람데크C"/>
      <sheetName val="입구계단A"/>
      <sheetName val="입구계단B"/>
      <sheetName val="입구계단C"/>
      <sheetName val="입구계단D"/>
      <sheetName val="입구계단E"/>
      <sheetName val="암석원관람데크"/>
      <sheetName val="숲생태관람데크"/>
      <sheetName val="개비자관람데크"/>
      <sheetName val="단면 (2)"/>
      <sheetName val="공사비"/>
      <sheetName val="DATA1"/>
      <sheetName val="우수"/>
      <sheetName val="기초공"/>
      <sheetName val="기둥(원형)"/>
      <sheetName val="BOX"/>
      <sheetName val="노임단가(2009.상)"/>
      <sheetName val="10.1 중기기초단가"/>
      <sheetName val="전기일위대가"/>
      <sheetName val="총괄집계_"/>
      <sheetName val="날개벽철근집계_"/>
      <sheetName val="PVC접합개소_산출서"/>
      <sheetName val="1_토공집계"/>
      <sheetName val="2_관대집계표"/>
      <sheetName val="3_구조물공"/>
      <sheetName val="4_포장공"/>
      <sheetName val="5_부대공"/>
      <sheetName val="6_주요자재대"/>
      <sheetName val="7_폐기물집계"/>
      <sheetName val="1_토총"/>
      <sheetName val="2_관로집"/>
      <sheetName val="3_구조물집계"/>
      <sheetName val="7_폐기물"/>
      <sheetName val="증감대비표(전체변경)"/>
      <sheetName val="원가계산서(공동+분담)"/>
      <sheetName val="원가계산서(공동)"/>
      <sheetName val="원가계산서(분담-지열)"/>
      <sheetName val="공종별증감대비표"/>
      <sheetName val="건축"/>
      <sheetName val="토목"/>
      <sheetName val="조경"/>
      <sheetName val="기계"/>
      <sheetName val="지열"/>
      <sheetName val="기계경비(시간당)"/>
      <sheetName val="램머"/>
      <sheetName val="일위대가 "/>
      <sheetName val="70%"/>
      <sheetName val="★도급내역(2공구)"/>
      <sheetName val="단가조사서"/>
      <sheetName val="총괄표"/>
      <sheetName val="토공집계"/>
      <sheetName val="[고양관재.XLSŝ보차도경계석집계표(종)"/>
      <sheetName val="기초단가"/>
      <sheetName val="Sheet17"/>
      <sheetName val="POOM_MOTO"/>
      <sheetName val="물가자료"/>
      <sheetName val="Y-WORK"/>
      <sheetName val="인건비"/>
      <sheetName val="부하계산서"/>
      <sheetName val="경산"/>
      <sheetName val="철콘"/>
      <sheetName val="공비대비"/>
      <sheetName val="상수도토공집계표"/>
      <sheetName val="전기"/>
      <sheetName val="구의33고"/>
      <sheetName val="수로단위수량"/>
      <sheetName val="기계경비"/>
      <sheetName val="용집"/>
      <sheetName val="기계상세"/>
      <sheetName val="남양주부대"/>
      <sheetName val="INFO"/>
      <sheetName val="뚝토공"/>
      <sheetName val="CABLE SIZE-3"/>
      <sheetName val="등록자료"/>
      <sheetName val="실행철강하도"/>
      <sheetName val="6PILE  (돌출)"/>
      <sheetName val="견적사양비교표"/>
      <sheetName val="투찰가"/>
      <sheetName val="목포방향"/>
      <sheetName val="CABdata"/>
      <sheetName val="HVAC"/>
      <sheetName val="맨홀수량"/>
      <sheetName val="G.R300경비"/>
      <sheetName val="설계서을"/>
      <sheetName val="내역(정지)"/>
      <sheetName val="계정"/>
      <sheetName val="인건비 "/>
      <sheetName val="제수변수량"/>
      <sheetName val="공기변수량"/>
      <sheetName val="일위대가(목록)"/>
      <sheetName val="산근(목록)"/>
      <sheetName val="이형관중량"/>
      <sheetName val="RangeObject"/>
      <sheetName val="날개벽"/>
      <sheetName val="DAN"/>
      <sheetName val="산출내역서집계표"/>
      <sheetName val="1공구"/>
      <sheetName val="전기공사"/>
      <sheetName val="평균터파기고(1-2,ASP)"/>
      <sheetName val="합계금액"/>
      <sheetName val="교각(P1)수량"/>
      <sheetName val="유입량"/>
      <sheetName val="카렌스센터계량기설치공사"/>
      <sheetName val="입찰안"/>
      <sheetName val="목차"/>
      <sheetName val="1.재료집계"/>
      <sheetName val="재료집계표(1)"/>
      <sheetName val="2.토공"/>
      <sheetName val="토공수량집계표"/>
      <sheetName val="토적집계표"/>
      <sheetName val="A-LINE"/>
      <sheetName val="B-LINE"/>
      <sheetName val="C-LINE"/>
      <sheetName val="D-LINE"/>
      <sheetName val="E-LINE"/>
      <sheetName val="처리장토공"/>
      <sheetName val="맨홀깨기수량산출"/>
      <sheetName val="PE정화조철거수량산출"/>
      <sheetName val="3.오수관로공"/>
      <sheetName val="관로공재료집계"/>
      <sheetName val="하수관로수량산출"/>
      <sheetName val="하수관연장조서"/>
      <sheetName val="가정하수관수량산출"/>
      <sheetName val="터파기표준토공(비포장)"/>
      <sheetName val="터파기표준토공(콘크리트)"/>
      <sheetName val="터파기표준토공(ASP)"/>
      <sheetName val="터파기표준토공(비포장) (2)"/>
      <sheetName val="터파기표준토공(콘크리트) (2)"/>
      <sheetName val="소행맨홀토공단위수량"/>
      <sheetName val="가정하수관조서"/>
      <sheetName val="가정하수관토공조서"/>
      <sheetName val="가정하수관토공조서 (2)"/>
      <sheetName val="4.구조물공"/>
      <sheetName val="구조물공재료집계표"/>
      <sheetName val="구조물공수량집계표"/>
      <sheetName val="1)옹벽수량산출(H=2.5)"/>
      <sheetName val="옹벽단위수량(2.5)"/>
      <sheetName val="옹벽설치조서"/>
      <sheetName val="맨홀토공수량산출"/>
      <sheetName val="1호맨홀(비포장)"/>
      <sheetName val="1호맨홀(비포장,변경)"/>
      <sheetName val="1호맨홀(콘크리트)"/>
      <sheetName val="1호맨홀(콘크리트,변경)"/>
      <sheetName val="1호맨홀(아스콘덧씌우기)"/>
      <sheetName val="1호맨홀(아스콘덧씌우기,변경)"/>
      <sheetName val="관보호콘크리트수량산출"/>
      <sheetName val="환기구수량산출"/>
      <sheetName val="담장수량산출"/>
      <sheetName val="5.포장공"/>
      <sheetName val="포장공재료집계표"/>
      <sheetName val="ASP포장수량산출"/>
      <sheetName val="콘크리트포장수량산출"/>
      <sheetName val="포장복구면적"/>
      <sheetName val="콘크리트포장"/>
      <sheetName val="6.부대공"/>
      <sheetName val="부대공"/>
      <sheetName val="7.L형옹벽식측구및기타"/>
      <sheetName val="측구집계표"/>
      <sheetName val="측구토공"/>
      <sheetName val="L형옹벽측구"/>
      <sheetName val="L형측구"/>
      <sheetName val="U형플륨관"/>
      <sheetName val="우수수량산출"/>
      <sheetName val="다이크"/>
      <sheetName val="흙막이"/>
      <sheetName val="맨홀방수"/>
      <sheetName val="공사비예산서(토목분)"/>
      <sheetName val="TYPE-1"/>
      <sheetName val="3.바닥판설계"/>
      <sheetName val="STEEL BOX 단면설계(SEC.8)"/>
      <sheetName val="(A)내역서"/>
      <sheetName val="구분표"/>
      <sheetName val="시점부교대"/>
      <sheetName val="1-1평균터파기고(1)"/>
      <sheetName val="3.하중산정4.지지력"/>
      <sheetName val="산근1,2"/>
      <sheetName val="수량산출서"/>
      <sheetName val="위치조서"/>
      <sheetName val="INPUT(덕도방향-시점)"/>
      <sheetName val="군남내역서"/>
      <sheetName val="화재 탐지 설비"/>
      <sheetName val="IW-LIST"/>
      <sheetName val="4.장비손료"/>
      <sheetName val="woo(mac)"/>
      <sheetName val="gvl"/>
      <sheetName val="당초계약"/>
      <sheetName val="도장수량(하1)"/>
      <sheetName val="주형"/>
      <sheetName val="광양 3기 유입수"/>
      <sheetName val="COVER"/>
      <sheetName val="상부수량(1)"/>
      <sheetName val="내역서(기계)"/>
      <sheetName val="견적서-을지"/>
      <sheetName val="기본자료"/>
      <sheetName val="노견단위수량"/>
      <sheetName val="2000전체분"/>
      <sheetName val="2000년1차"/>
      <sheetName val="3지구단위"/>
      <sheetName val="횡배수관"/>
      <sheetName val="물가시세"/>
      <sheetName val="교대시점"/>
      <sheetName val="1.우편집중내역서"/>
      <sheetName val="노무비단가"/>
      <sheetName val="공통가설"/>
      <sheetName val="일위대가(가설)"/>
      <sheetName val="C3"/>
      <sheetName val="A-4"/>
      <sheetName val="장비"/>
      <sheetName val="매설지선굴착"/>
      <sheetName val="4)유동표"/>
      <sheetName val="Baby일위대가"/>
      <sheetName val="5CHBDC"/>
      <sheetName val="원가입력"/>
      <sheetName val="구천"/>
      <sheetName val="전체철근집계"/>
      <sheetName val="품셈TABLE"/>
      <sheetName val="96노임기준"/>
      <sheetName val="지구단위계획"/>
      <sheetName val="대가수량"/>
      <sheetName val="Data&amp;Result"/>
      <sheetName val="입력자료(노무비)"/>
      <sheetName val="흄관기초"/>
      <sheetName val="9GNG운반"/>
      <sheetName val="기초자료"/>
      <sheetName val="플랜트 설치"/>
      <sheetName val="변경내역"/>
      <sheetName val="CAB_OD"/>
      <sheetName val="ITB COST"/>
      <sheetName val="General Data"/>
      <sheetName val="SORCE1"/>
      <sheetName val="현장관리비"/>
      <sheetName val="시설일위"/>
      <sheetName val="콘_재료분리(1)"/>
      <sheetName val="총괄"/>
      <sheetName val="단가산출"/>
      <sheetName val="설계"/>
      <sheetName val="임시정보시트"/>
      <sheetName val="주요설비계산"/>
      <sheetName val="N賃率-職"/>
      <sheetName val="금액내역서"/>
      <sheetName val="총괄표 "/>
      <sheetName val="수량-양식"/>
      <sheetName val="인건-측정"/>
      <sheetName val="11.우각부 보강"/>
      <sheetName val="가감수량"/>
      <sheetName val="공정계획(내부계획25%,내부w.f)"/>
      <sheetName val="99총공사내역서"/>
      <sheetName val="RPF_일반수량(35m)"/>
      <sheetName val="지질조사"/>
      <sheetName val="M-MG1"/>
      <sheetName val="pvc vent"/>
      <sheetName val="물돌리기수량집계"/>
      <sheetName val="물돌리기연장산출"/>
      <sheetName val="물돌리기"/>
      <sheetName val="도근좌표"/>
      <sheetName val="직노"/>
      <sheetName val="횡배수관토공수량"/>
      <sheetName val="총공사비집계표"/>
      <sheetName val="동해title"/>
      <sheetName val="MYUN(MAC)"/>
      <sheetName val="내역서-2"/>
      <sheetName val="약품설비"/>
      <sheetName val="가시설(TYPE-A)"/>
      <sheetName val="터널조도"/>
      <sheetName val="현장관리비집계표"/>
      <sheetName val="수입"/>
      <sheetName val="대림경상68억"/>
      <sheetName val="기계설비-물가변동"/>
      <sheetName val="옹벽"/>
      <sheetName val="BQ(실행)"/>
      <sheetName val="조건표"/>
      <sheetName val="2021용량계산"/>
      <sheetName val="INPUT-DATA"/>
      <sheetName val="기본"/>
      <sheetName val="WORK"/>
      <sheetName val="수로BOX"/>
      <sheetName val="토 적 표"/>
      <sheetName val="cable-data"/>
      <sheetName val="잡철물"/>
      <sheetName val="SILICATE"/>
      <sheetName val="TIE-IN"/>
      <sheetName val="A 견적"/>
      <sheetName val="물집"/>
      <sheetName val="입출재고현황 (2)"/>
      <sheetName val="갑지(추정)"/>
      <sheetName val="부하(성남)"/>
      <sheetName val="일위대가집계"/>
      <sheetName val="표층포설및다짐"/>
      <sheetName val="1_설계조건"/>
      <sheetName val="5_소재"/>
      <sheetName val="Sheet3_(2)"/>
      <sheetName val="chart_update"/>
      <sheetName val="5_배수관로"/>
      <sheetName val="3_2_3차처리시설"/>
      <sheetName val="수문일1"/>
      <sheetName val="특수기호강도거푸집"/>
      <sheetName val="종배수관면벽신"/>
      <sheetName val="종배수관(신)"/>
      <sheetName val="BK-6-O-1"/>
      <sheetName val="기둥(하중)"/>
      <sheetName val="식재가격"/>
      <sheetName val="식재총괄"/>
      <sheetName val="쌍송교"/>
      <sheetName val="진접"/>
      <sheetName val="대3류 "/>
      <sheetName val="직영(직영)"/>
      <sheetName val="7.PILE  (돌출)"/>
      <sheetName val="2호맨홀공제수량"/>
      <sheetName val="공종"/>
      <sheetName val="000 단가"/>
      <sheetName val="일집"/>
      <sheetName val="일위"/>
      <sheetName val="시설물일위"/>
      <sheetName val="PIPE"/>
      <sheetName val="공기"/>
      <sheetName val="45,46"/>
      <sheetName val="준검 내역서"/>
      <sheetName val="50"/>
      <sheetName val="산근1(인건비)"/>
      <sheetName val="물푸기집계"/>
      <sheetName val="관로구간산출(H)"/>
      <sheetName val="물푸기산근"/>
      <sheetName val="매입세율"/>
      <sheetName val="단가산출내역(노임부분수정)"/>
      <sheetName val="직공비"/>
      <sheetName val="제수"/>
      <sheetName val="차수"/>
      <sheetName val="구조물"/>
      <sheetName val="물량집계"/>
      <sheetName val="DATA 입력란"/>
      <sheetName val="건축내역서"/>
      <sheetName val="설비내역서"/>
      <sheetName val="전기내역서"/>
      <sheetName val="토공1"/>
      <sheetName val="토공2"/>
      <sheetName val="구조물토공1"/>
      <sheetName val="토공3"/>
      <sheetName val="설계가"/>
      <sheetName val="포장공제집계"/>
      <sheetName val="新철폐복2"/>
      <sheetName val="新철폐복3"/>
      <sheetName val="danga"/>
      <sheetName val="ilch"/>
      <sheetName val="본체"/>
      <sheetName val="갑지"/>
      <sheetName val="S-F4301"/>
      <sheetName val="토공총괄표"/>
      <sheetName val="실행예산"/>
      <sheetName val="Ⅴ-2.공종별내역"/>
      <sheetName val="1련박스"/>
      <sheetName val="전기산출"/>
      <sheetName val="토적표(1)"/>
      <sheetName val="역T형단위수량"/>
      <sheetName val="IMPEADENCE MAP 취수장"/>
      <sheetName val="80이상"/>
      <sheetName val="1단계총괄내역서"/>
      <sheetName val="기술부 VENDOR LIST"/>
      <sheetName val="맨홀_토공"/>
      <sheetName val="계산중"/>
      <sheetName val="설계예산"/>
      <sheetName val="일위대가-1"/>
      <sheetName val="5. 단면설계"/>
      <sheetName val="PIPE내역(FCN)"/>
      <sheetName val="역T형"/>
      <sheetName val="설정"/>
      <sheetName val="보강토옹벽"/>
      <sheetName val="1호수량집계"/>
      <sheetName val="1호산출근거"/>
      <sheetName val="1호그리드"/>
      <sheetName val="2호수량집계"/>
      <sheetName val="2호산출근거"/>
      <sheetName val="2호그리드"/>
      <sheetName val="3호수량집계"/>
      <sheetName val="3호산출근거"/>
      <sheetName val="3호그리드"/>
      <sheetName val="그리드"/>
      <sheetName val="Strip"/>
      <sheetName val="설계기준"/>
      <sheetName val="입상내역"/>
      <sheetName val="1호토공"/>
      <sheetName val="당초"/>
      <sheetName val="MFAB"/>
      <sheetName val="MFRT"/>
      <sheetName val="MPKG"/>
      <sheetName val="MPRD"/>
      <sheetName val="간접"/>
      <sheetName val="토공(완충)"/>
      <sheetName val="일위대가(1)"/>
      <sheetName val="슬래브1"/>
      <sheetName val="1.설계기준"/>
      <sheetName val="사다리"/>
      <sheetName val="2차"/>
      <sheetName val="내역서적용수량 (지방도893)"/>
      <sheetName val="TARGET"/>
      <sheetName val="날개벽수량표"/>
      <sheetName val="rate"/>
      <sheetName val="401"/>
      <sheetName val="단가및재료비"/>
      <sheetName val="용수량(생활용수)"/>
      <sheetName val="자재코드"/>
      <sheetName val="부대tu"/>
      <sheetName val="인부노임"/>
      <sheetName val="참조-(2)"/>
      <sheetName val="약품공급2"/>
      <sheetName val="조명율표"/>
      <sheetName val="설계예산2"/>
      <sheetName val="U형측구"/>
      <sheetName val="안산기계장치"/>
      <sheetName val="수지"/>
      <sheetName val="개별지가"/>
      <sheetName val="편입조서"/>
      <sheetName val="시멘트"/>
      <sheetName val="Assumptions"/>
      <sheetName val="이름표"/>
      <sheetName val="TRE TABLE"/>
      <sheetName val="hp5월가격"/>
      <sheetName val="96.12"/>
      <sheetName val="Template"/>
      <sheetName val="Initial Input Variable"/>
      <sheetName val="수식변수"/>
      <sheetName val="명세표"/>
      <sheetName val="D-3109"/>
      <sheetName val="지장물"/>
      <sheetName val="Price List"/>
      <sheetName val="노임단가(2010"/>
      <sheetName val="양수장내역"/>
      <sheetName val="01"/>
      <sheetName val="차선도색현황"/>
      <sheetName val="1-1"/>
      <sheetName val="형식 - 1-2-3"/>
      <sheetName val="activity"/>
      <sheetName val="부재력정리"/>
      <sheetName val="steel data sheet"/>
      <sheetName val="SEISMIC"/>
      <sheetName val="Turki"/>
      <sheetName val="1.2 Staff Schedule"/>
      <sheetName val="총원가.24"/>
      <sheetName val="WIND"/>
      <sheetName val="BCPAB"/>
      <sheetName val="CALCULATION"/>
      <sheetName val="POOM_MOTO2"/>
      <sheetName val="하수급견적대비"/>
      <sheetName val="FAB_I"/>
      <sheetName val="공사내역"/>
      <sheetName val="잡철단가대비"/>
      <sheetName val="손익분석"/>
      <sheetName val="교량전기"/>
      <sheetName val="적용노임"/>
      <sheetName val="일반자재"/>
      <sheetName val="맨홀수량집계"/>
      <sheetName val="호남2"/>
      <sheetName val="인수공규격"/>
      <sheetName val="을지"/>
      <sheetName val="설계내역(2001)"/>
      <sheetName val="명세서"/>
      <sheetName val="도장"/>
      <sheetName val="3.바닥판  "/>
      <sheetName val="단가(자재)"/>
      <sheetName val="단가(노임)"/>
      <sheetName val="기초목록"/>
      <sheetName val="심사물량"/>
      <sheetName val="심사계산"/>
      <sheetName val="배수공"/>
      <sheetName val="측구공"/>
      <sheetName val="자재대"/>
      <sheetName val="제원.설계조건"/>
      <sheetName val="단가비교표"/>
      <sheetName val="자재집게표 "/>
      <sheetName val="기존구조물철거집계계표"/>
      <sheetName val="원계약서"/>
      <sheetName val="안정성검토"/>
      <sheetName val="하중계산"/>
      <sheetName val="부재치수입력"/>
      <sheetName val="용소리교"/>
      <sheetName val="순성토"/>
      <sheetName val="가압장구체수량산출서"/>
      <sheetName val="목교수량집계"/>
      <sheetName val="표준차도부연장집계-ASP"/>
      <sheetName val="보도포장연장조서-표준차도부"/>
      <sheetName val="표준차도부연장조서-ASP"/>
      <sheetName val="하부철근수량"/>
      <sheetName val="참조"/>
      <sheetName val="세목전체"/>
      <sheetName val="옹벽철근"/>
      <sheetName val="총괄서"/>
      <sheetName val="발신정보"/>
      <sheetName val="투찰금액"/>
      <sheetName val="스케즐"/>
      <sheetName val="비용"/>
      <sheetName val="수로집계"/>
      <sheetName val="설계예시"/>
      <sheetName val="일위산출"/>
      <sheetName val="중기조종사 단위단가"/>
      <sheetName val="아파트 내역"/>
      <sheetName val="전선 및 전선관"/>
      <sheetName val="wall"/>
      <sheetName val="배수장토목공사비"/>
      <sheetName val="Cost bd-&quot;A&quot;"/>
      <sheetName val="배수지집꓄표"/>
      <sheetName val="밀도포장수량집계표"/>
      <sheetName val="가시설단위수량"/>
      <sheetName val="공사명입력"/>
      <sheetName val="D"/>
      <sheetName val="1,2공구원가계산서"/>
      <sheetName val="2공구산출내역"/>
      <sheetName val="1공구산출내역서"/>
      <sheetName val="기초코드"/>
      <sheetName val="6.7.8.우물통"/>
      <sheetName val="단위중량"/>
      <sheetName val="원가계산(2)"/>
      <sheetName val="단가 "/>
      <sheetName val="횡배위치"/>
      <sheetName val="포장총괄집계표"/>
      <sheetName val="교각계산"/>
      <sheetName val="현황"/>
      <sheetName val="산출근거1"/>
      <sheetName val="TB-내역서"/>
      <sheetName val="내역(한신APT)"/>
      <sheetName val="견적서"/>
      <sheetName val="설계산출표지"/>
      <sheetName val="예가표"/>
      <sheetName val="3.하중"/>
      <sheetName val="2.대외공문"/>
      <sheetName val="A"/>
      <sheetName val="수량명세서"/>
      <sheetName val="일반공사"/>
      <sheetName val="입력DATA"/>
      <sheetName val="바닥판"/>
      <sheetName val="S1"/>
      <sheetName val="도면자료제출일정"/>
      <sheetName val="철거폐쇄현황"/>
      <sheetName val="정부노임"/>
      <sheetName val="주요자재단가"/>
      <sheetName val="Culvert"/>
      <sheetName val="FCM"/>
      <sheetName val="기계설비"/>
      <sheetName val="자재단가 (2)"/>
      <sheetName val="건설기계가격표"/>
      <sheetName val="중기시간당사용료1"/>
      <sheetName val="중기시간당사용료2"/>
      <sheetName val="건설기계가격표 (2)"/>
      <sheetName val="중기시간당사용료1 (2)"/>
      <sheetName val="중기시간당사용료2 (2)"/>
      <sheetName val="구역화물운임,소운반"/>
      <sheetName val="운반10.5ton"/>
      <sheetName val="작업량및단가계산 (2)"/>
      <sheetName val="자재대가표1 (2)"/>
      <sheetName val="자재대가표2 (2)"/>
      <sheetName val="소운반4.5ton "/>
      <sheetName val="자재대가표1"/>
      <sheetName val="자재대가표2"/>
      <sheetName val="중기작업"/>
      <sheetName val="중기대가"/>
      <sheetName val="중기작업1 (2)"/>
      <sheetName val="중기작업2 (2)"/>
      <sheetName val="중기대가 (2)"/>
      <sheetName val="일위대가1"/>
      <sheetName val="일위대가1 (2)"/>
      <sheetName val="일위대가2"/>
      <sheetName val="공장가공"/>
      <sheetName val="공사원가(총)"/>
      <sheetName val="공사원가(수)"/>
      <sheetName val="공사원가(평)"/>
      <sheetName val="공사원가(부대공) "/>
      <sheetName val="관급수원공"/>
      <sheetName val="수원총"/>
      <sheetName val="제당"/>
      <sheetName val="여수토"/>
      <sheetName val="사통"/>
      <sheetName val="관급평야부"/>
      <sheetName val="평야부"/>
      <sheetName val="시험비"/>
      <sheetName val="중기대수1"/>
      <sheetName val="시험수량1"/>
      <sheetName val="철근단면적"/>
      <sheetName val="보온자재단가표"/>
      <sheetName val="청하배수"/>
      <sheetName val="A(Rev.3)"/>
      <sheetName val="말뚝물량"/>
      <sheetName val="품셈(기초)"/>
      <sheetName val="관기성공.내"/>
      <sheetName val="TYPE별집계"/>
      <sheetName val="견적조건"/>
      <sheetName val="간접1"/>
      <sheetName val="2차총원가"/>
      <sheetName val="단가대비표"/>
      <sheetName val="집수정"/>
      <sheetName val="설계산출기초"/>
      <sheetName val="을부담운반비"/>
      <sheetName val="운반비산출"/>
      <sheetName val="도급예산내역서총괄표"/>
      <sheetName val="공무2과"/>
      <sheetName val="각종양식"/>
      <sheetName val="직원수당"/>
      <sheetName val="간접비내역-1"/>
      <sheetName val="DESIGN_CRETERIA"/>
      <sheetName val="대비"/>
      <sheetName val="횡배수관집계"/>
      <sheetName val="연습"/>
      <sheetName val="공량산출서"/>
      <sheetName val="식재수량표"/>
      <sheetName val="INPUTDATA"/>
      <sheetName val="Major"/>
      <sheetName val="버스운행안내"/>
      <sheetName val="예방접종계획"/>
      <sheetName val="근태계획서"/>
      <sheetName val="낙찰표"/>
      <sheetName val="배수공1"/>
      <sheetName val="적용기준"/>
      <sheetName val="Lot1"/>
      <sheetName val="자재비산출"/>
      <sheetName val="소비자가"/>
      <sheetName val="계림(함평)"/>
      <sheetName val="계림(장성)"/>
      <sheetName val="단가결정"/>
      <sheetName val="적현로"/>
      <sheetName val="도급"/>
      <sheetName val="경율산정.XLS"/>
      <sheetName val="인사자료총집계"/>
      <sheetName val="직재"/>
      <sheetName val="2-2직관자재산출서-A-LINE"/>
      <sheetName val="변화치수"/>
      <sheetName val="관급자재단가내역"/>
      <sheetName val="확정실적"/>
      <sheetName val="보할공정"/>
      <sheetName val="설계기준 및 하중계산"/>
      <sheetName val="단위중량표"/>
      <sheetName val="11.자재단가"/>
      <sheetName val="재료집계"/>
      <sheetName val="BOQ"/>
      <sheetName val="수목데이타 "/>
      <sheetName val="내역1"/>
      <sheetName val="사급자재"/>
      <sheetName val="전신환매도율"/>
      <sheetName val="동관마찰손실표"/>
      <sheetName val="건설노임"/>
      <sheetName val="허용전류-IEC"/>
      <sheetName val="허용전류-IEC DATA"/>
      <sheetName val="정렬"/>
      <sheetName val="제진기"/>
      <sheetName val="piping"/>
      <sheetName val="인월수표"/>
      <sheetName val="plan&amp;section of foundation"/>
      <sheetName val="design criteria"/>
      <sheetName val="변품8-37"/>
      <sheetName val="Q-7100-001"/>
      <sheetName val="Ubeam"/>
      <sheetName val="환율표"/>
      <sheetName val="ASCE Tables"/>
      <sheetName val="static_cal"/>
      <sheetName val="기계내역"/>
      <sheetName val="현장유지관리비"/>
      <sheetName val="빗물받이(910-510-410)"/>
      <sheetName val="깨기 총괄"/>
      <sheetName val="고유코드_설계"/>
      <sheetName val="VXXXXXXX"/>
      <sheetName val="맨홀수량산출(A-LINE)"/>
      <sheetName val="관로토공집계표"/>
      <sheetName val="マージン"/>
      <sheetName val="예산M11A"/>
      <sheetName val="list"/>
      <sheetName val="(4-2)열관류값-2"/>
      <sheetName val="참조-(1)"/>
      <sheetName val="제-노임"/>
      <sheetName val="1호맨홀토공"/>
      <sheetName val="회사정보"/>
      <sheetName val="계산근거"/>
      <sheetName val="제원표"/>
      <sheetName val="조서"/>
      <sheetName val="배수계"/>
      <sheetName val="98수문일위"/>
      <sheetName val="LP-S"/>
      <sheetName val="금속및금속창호"/>
      <sheetName val="U-TYPE(1)"/>
      <sheetName val="한강운반Ԁ"/>
      <sheetName val="연결임시"/>
      <sheetName val="토공(우물통,기타) "/>
      <sheetName val="인건비_"/>
      <sheetName val="단중표"/>
      <sheetName val="좌측"/>
      <sheetName val=",2"/>
      <sheetName val="crude.SLAB RE-bar"/>
      <sheetName val="용수지선토적"/>
      <sheetName val="도로토적"/>
      <sheetName val="1 설계 기준"/>
      <sheetName val="철근집계표"/>
      <sheetName val="지장물C"/>
      <sheetName val="H-PILE수량집계"/>
      <sheetName val="관일"/>
      <sheetName val="Site Expenses"/>
      <sheetName val="SRC-B3U2"/>
      <sheetName val="교사기준면적(초등)"/>
      <sheetName val="단면A-A(TR)"/>
      <sheetName val="관경별내역서"/>
      <sheetName val="산출근거(마산,_만천,_가례)"/>
      <sheetName val="산출근거(가설도로_조성)"/>
      <sheetName val="산출근거(가설도로_성토다짐)"/>
      <sheetName val="산출근거(가설도로_살수)"/>
      <sheetName val="산출근거(가설도로_유지보수)"/>
      <sheetName val="일위대가(노임수정(완),_자재_및_물린단산수정필요)"/>
      <sheetName val="시험비_단가"/>
      <sheetName val="1-4-2_관(약)"/>
      <sheetName val="배수공총괄_집계표(횡)"/>
      <sheetName val="종단계산"/>
      <sheetName val="일위_파일"/>
      <sheetName val="완성주택"/>
      <sheetName val="중동상가"/>
      <sheetName val="입력"/>
      <sheetName val="집계"/>
      <sheetName val="배수및구조물공1"/>
      <sheetName val="예정(3)"/>
      <sheetName val="동원(3)"/>
      <sheetName val="노임(1차)"/>
      <sheetName val="000000"/>
      <sheetName val="5.모델링"/>
      <sheetName val="이름정의"/>
      <sheetName val="초기화면"/>
      <sheetName val="국산화"/>
      <sheetName val="관로토공"/>
      <sheetName val="일위합"/>
      <sheetName val="운반공"/>
      <sheetName val="중기사"/>
      <sheetName val="기계경"/>
      <sheetName val="노임단"/>
      <sheetName val="장비단"/>
      <sheetName val="자재단"/>
      <sheetName val="기계합"/>
      <sheetName val="상 부"/>
      <sheetName val="투찰"/>
      <sheetName val="제잡비계산"/>
      <sheetName val="인천성심병원"/>
      <sheetName val="교대(A1-A2)"/>
      <sheetName val="공사비증감"/>
      <sheetName val="상호참고자료"/>
      <sheetName val="공사기본내용입력"/>
      <sheetName val="발주처자료입력"/>
      <sheetName val="회사기본자료"/>
      <sheetName val="하자보증자료"/>
      <sheetName val="기술자관련자료"/>
      <sheetName val="산출내역서"/>
      <sheetName val="일위대가(건축)"/>
      <sheetName val="3련 BOX"/>
      <sheetName val="b_balju"/>
      <sheetName val="Macro(전선)"/>
      <sheetName val="내역서 "/>
      <sheetName val="과천MAIN"/>
      <sheetName val="밸브설치"/>
      <sheetName val="수목데이타"/>
      <sheetName val="주현(해보)"/>
      <sheetName val="P3"/>
      <sheetName val="NOMUBI"/>
      <sheetName val="sw1"/>
      <sheetName val="제직재"/>
      <sheetName val="총집계표"/>
      <sheetName val="1동조도"/>
      <sheetName val="A-5 PD(도로중앙)"/>
      <sheetName val="노무"/>
      <sheetName val="집수정단위수량600 "/>
      <sheetName val="S.중기사용료"/>
      <sheetName val="입력란"/>
      <sheetName val="교각별철근수량집계표"/>
      <sheetName val="토적표"/>
      <sheetName val="배수공수집"/>
      <sheetName val="유입부"/>
      <sheetName val="s"/>
      <sheetName val="40단가산출서"/>
      <sheetName val="40집계"/>
      <sheetName val="영동(D)"/>
      <sheetName val="하중조건(평상시)"/>
      <sheetName val="수량BOQ"/>
      <sheetName val="내역서적용수량"/>
      <sheetName val="청천내"/>
      <sheetName val="구간별"/>
      <sheetName val="횡배수관설치현황"/>
      <sheetName val="데이터"/>
      <sheetName val="국공유지및사유지"/>
      <sheetName val="산출근거목록"/>
      <sheetName val="일대목록"/>
      <sheetName val="용산1(해보)"/>
      <sheetName val="제조원가(확인)"/>
      <sheetName val="단가산출2"/>
      <sheetName val="SIL98"/>
      <sheetName val="총괄 내역서"/>
      <sheetName val="토목내역서"/>
      <sheetName val="백암비스타내역"/>
      <sheetName val="내역서갑지"/>
      <sheetName val="내역서을지"/>
      <sheetName val="평가데이터"/>
      <sheetName val="Macro1"/>
      <sheetName val="단가 및 재료비"/>
      <sheetName val="간접재료비산출표-27-30"/>
      <sheetName val="내촌육교방음벽수량집계표"/>
      <sheetName val="30신설일위대가"/>
      <sheetName val="30집계표"/>
      <sheetName val="TOTAL3"/>
      <sheetName val="산근"/>
      <sheetName val="3.공통공사대비"/>
      <sheetName val="관경결정"/>
      <sheetName val="암거공"/>
      <sheetName val="지구단위계획내역서"/>
      <sheetName val="내역서01"/>
      <sheetName val="일위대가 1"/>
      <sheetName val="설계내역서"/>
      <sheetName val="산거 1(인력투입)"/>
      <sheetName val="일위대가 2"/>
      <sheetName val="일위대가 3"/>
      <sheetName val="Macro2"/>
      <sheetName val="자재단가_사급"/>
      <sheetName val="중기적산목록"/>
      <sheetName val="예산서"/>
      <sheetName val="서∼군(2)"/>
      <sheetName val="조작대(1연)"/>
      <sheetName val="이토변실"/>
      <sheetName val="보차도경계석_조서"/>
      <sheetName val="맨홀집계표_"/>
      <sheetName val="Sheet1_(2)"/>
      <sheetName val="전차선로_물량표"/>
      <sheetName val="pe이중벽관_(우수)"/>
      <sheetName val="토목검측서"/>
      <sheetName val="기초자료입력"/>
      <sheetName val="고상실행"/>
      <sheetName val="1호맨홀가감수량"/>
      <sheetName val="1호맨홀수량산출"/>
      <sheetName val="역T형(H=6.0) (2)"/>
      <sheetName val="계약서"/>
      <sheetName val="공구"/>
      <sheetName val="입찰견적보고서"/>
      <sheetName val="࠶IĂ_x0000_嫗ऀࠀ"/>
      <sheetName val="ITEM"/>
      <sheetName val="6-1. 관개량조서"/>
      <sheetName val="재료비단가"/>
      <sheetName val="투자비"/>
      <sheetName val="조성원가DATA"/>
      <sheetName val="사업비"/>
      <sheetName val="역T형교대(말뚝기초)"/>
      <sheetName val="단위단가"/>
      <sheetName val="영업소산출근거"/>
      <sheetName val="2차기성내역서"/>
      <sheetName val="기술자자료입력"/>
      <sheetName val="산근터빈"/>
      <sheetName val="백호우계수"/>
      <sheetName val="이토밸브실수량집계(D600)"/>
      <sheetName val="b_balju_cho"/>
      <sheetName val="공종목록표"/>
      <sheetName val="CT "/>
      <sheetName val="돌담교 상부수량"/>
      <sheetName val="전등설비"/>
      <sheetName val="2005(공무2)"/>
      <sheetName val="99노임단가"/>
      <sheetName val="통관-유입(벌어짐)유출(도수)"/>
      <sheetName val="총계"/>
      <sheetName val="오수관연장산출"/>
      <sheetName val="전력구구조물산근"/>
      <sheetName val="토목(대안)"/>
      <sheetName val="감시비교(자동제어비교)"/>
      <sheetName val="내역서단가산출용"/>
      <sheetName val="일반수량"/>
      <sheetName val="공사비 증감 내역서"/>
      <sheetName val="SPC노임(5월)"/>
      <sheetName val="간지 (세)"/>
      <sheetName val="신광초조도계선사업"/>
      <sheetName val="토적표(2차기성)"/>
      <sheetName val="개비온집계"/>
      <sheetName val="개비온 단위"/>
      <sheetName val="취수탑"/>
      <sheetName val="변수"/>
      <sheetName val="2.토목공사"/>
      <sheetName val="계장 품셈표"/>
      <sheetName val="5.2.6~7공사요율"/>
      <sheetName val="EACT10"/>
      <sheetName val="시가지우회도로공내역서"/>
      <sheetName val="송장"/>
      <sheetName val="철근정산"/>
      <sheetName val="골막이(야매)"/>
      <sheetName val="경  비 "/>
      <sheetName val="기존도수로깨기"/>
      <sheetName val="관급자재"/>
      <sheetName val="지수적용공사비내역서"/>
      <sheetName val="견적"/>
      <sheetName val="2.고용보험료산출근거"/>
      <sheetName val="수량총"/>
      <sheetName val="토공총"/>
      <sheetName val="신호등일위대가"/>
      <sheetName val="conclusion"/>
      <sheetName val="comparables"/>
      <sheetName val="Deduction"/>
      <sheetName val="other"/>
      <sheetName val="결정단가"/>
      <sheetName val="고양리"/>
      <sheetName val="삼곡리"/>
      <sheetName val="영천리"/>
      <sheetName val="노임단가명세표"/>
      <sheetName val="단가적용기준"/>
      <sheetName val="토목공사"/>
      <sheetName val="견적서을지"/>
      <sheetName val="충주"/>
      <sheetName val="동일대내"/>
      <sheetName val="노무비 근거"/>
      <sheetName val="평가내역"/>
      <sheetName val="Sensitivity"/>
      <sheetName val="옹벽기초자료"/>
      <sheetName val="현황산출서"/>
      <sheetName val="투입집계표"/>
      <sheetName val="이형관재료표(A-L)"/>
      <sheetName val="토사(PE "/>
      <sheetName val="토사(PE_x0009_"/>
      <sheetName val="철거산출근거"/>
      <sheetName val="해외(원화)"/>
      <sheetName val="배수관집계"/>
      <sheetName val="안정계산"/>
      <sheetName val="단면검토"/>
      <sheetName val="도수로현황"/>
      <sheetName val="시행예산"/>
      <sheetName val="A1"/>
      <sheetName val="1-1합"/>
      <sheetName val="1-1오"/>
      <sheetName val="1-1우"/>
      <sheetName val="ygd1-2"/>
      <sheetName val="ygr1-3"/>
      <sheetName val="ygr1-2"/>
      <sheetName val="ygr1-4"/>
      <sheetName val="파이프류"/>
      <sheetName val="내역서(교량)전체"/>
      <sheetName val="분석투자 내역(광명)"/>
      <sheetName val="기계가격"/>
      <sheetName val="내#일산설치"/>
      <sheetName val="1. 설계조건 2.단면가정 3. 하중계산"/>
      <sheetName val="직접경비"/>
      <sheetName val="직접인건비"/>
      <sheetName val="중기사용료산출근거"/>
      <sheetName val="범례표"/>
      <sheetName val="Control"/>
      <sheetName val="1호맨홀자연토공"/>
      <sheetName val="토적기초자료"/>
      <sheetName val="01.10월"/>
      <sheetName val="전체제잡비"/>
      <sheetName val="내역갑지"/>
      <sheetName val="강교(Sub)"/>
      <sheetName val="97노임단가"/>
      <sheetName val="전기실(고압)"/>
      <sheetName val="기계경비적용기준"/>
      <sheetName val="점자블럭산_x0002_"/>
      <sheetName val=""/>
      <sheetName val="소도3교"/>
      <sheetName val="효성CB 1P기초"/>
      <sheetName val="FB25JN"/>
      <sheetName val="중기손료"/>
      <sheetName val="소상 &quot;1&quot;"/>
      <sheetName val="프랜트면허"/>
      <sheetName val="LEGEND"/>
      <sheetName val="매입세"/>
      <sheetName val="진천방향"/>
      <sheetName val="비계공사"/>
      <sheetName val="구동"/>
      <sheetName val="CTEMCOST"/>
      <sheetName val="외천교"/>
      <sheetName val="기계경비산출기준"/>
      <sheetName val="구역화물"/>
      <sheetName val="회사기초자료"/>
      <sheetName val="공종단가목록"/>
      <sheetName val="건설기계가격"/>
      <sheetName val="토목주소"/>
      <sheetName val="TOTAL_BOQ"/>
      <sheetName val="안정검토(온1)"/>
      <sheetName val="내역서1999.8최종"/>
      <sheetName val="2)관접합"/>
      <sheetName val="철근총괄집계표"/>
      <sheetName val="옹벽(수량)"/>
      <sheetName val="2"/>
      <sheetName val="큰다리교깨기"/>
      <sheetName val="신길1동"/>
      <sheetName val="증감대비"/>
      <sheetName val="원가서"/>
      <sheetName val="설계서(7)"/>
      <sheetName val="개거산출내역"/>
      <sheetName val="3련_BOX"/>
      <sheetName val="1_토공집계1"/>
      <sheetName val="2_관대집계표1"/>
      <sheetName val="3_구조물공1"/>
      <sheetName val="4_포장공1"/>
      <sheetName val="5_부대공1"/>
      <sheetName val="6_주요자재대1"/>
      <sheetName val="7_폐기물집계1"/>
      <sheetName val="1_토총1"/>
      <sheetName val="2_관로집1"/>
      <sheetName val="3_구조물집계1"/>
      <sheetName val="7_폐기물1"/>
      <sheetName val="총괄집계_1"/>
      <sheetName val="날개벽철근집계_1"/>
      <sheetName val="PVC접합개소_산출서1"/>
      <sheetName val="산출근거(마산,_만천,_가례)1"/>
      <sheetName val="산출근거(가설도로_조성)1"/>
      <sheetName val="산출근거(가설도로_성토다짐)1"/>
      <sheetName val="산출근거(가설도로_살수)1"/>
      <sheetName val="산출근거(가설도로_유지보수)1"/>
      <sheetName val="개별직종노임단가(2005.1)"/>
      <sheetName val="DATA2"/>
      <sheetName val="3연box"/>
      <sheetName val="산출1"/>
      <sheetName val="표준건축비"/>
      <sheetName val="CON기초"/>
      <sheetName val="설비동거푸집"/>
      <sheetName val="설비동기타"/>
      <sheetName val="unitpric"/>
      <sheetName val="배수내역"/>
      <sheetName val="LOPCALC"/>
      <sheetName val="중기일위대가"/>
      <sheetName val="단가 (2)"/>
      <sheetName val="일위대가-2"/>
      <sheetName val="개별직종노임단가(2003.9)"/>
      <sheetName val="수량"/>
      <sheetName val="관련자료입력"/>
      <sheetName val="기계경비시간당손료목록"/>
      <sheetName val="삼보지질"/>
      <sheetName val="일위대가단가표"/>
      <sheetName val="준공평가"/>
      <sheetName val="화설내"/>
      <sheetName val="노임단가 (2)"/>
      <sheetName val="elecdtla"/>
      <sheetName val="개요"/>
      <sheetName val="화성태안9공구내역(실행)"/>
      <sheetName val="제경비최종"/>
      <sheetName val="용수량_생활용수_"/>
      <sheetName val="L형_옹벽"/>
      <sheetName val="5_정산서"/>
      <sheetName val="토공_total"/>
      <sheetName val="8_석축단위(H=1_5M)"/>
      <sheetName val="깨기_총괄"/>
      <sheetName val="기초입력_DATA"/>
      <sheetName val="설_계"/>
      <sheetName val="원가계산_(2)"/>
      <sheetName val="이형관"/>
      <sheetName val="안전보건교육"/>
      <sheetName val="전체내역"/>
      <sheetName val="하남내역"/>
      <sheetName val="단 box"/>
      <sheetName val="9902"/>
      <sheetName val="가로등 조도계산"/>
      <sheetName val="도대하도변경최종정산조경"/>
      <sheetName val="분뇨"/>
      <sheetName val="일위대가(교통성검토)"/>
      <sheetName val="일위총괄"/>
      <sheetName val="일대가(도시계획시설결정)"/>
      <sheetName val="보정율산정근거"/>
      <sheetName val="환경성 산출근거"/>
      <sheetName val="일위대가(사전환경성)"/>
      <sheetName val="요율적용(건설)"/>
      <sheetName val="재해성 산출근거"/>
      <sheetName val="일위대가(재해성검토)"/>
      <sheetName val="적성평가 산출근거"/>
      <sheetName val="일위대가(토지적성평가)"/>
      <sheetName val="인구"/>
      <sheetName val="환경평가"/>
      <sheetName val="상반기손익차2총괄"/>
      <sheetName val="공사비_NDE"/>
      <sheetName val="기자재대비표"/>
      <sheetName val="합계"/>
      <sheetName val="H PILE수량"/>
      <sheetName val="지구단위계획수립(공사수행)"/>
      <sheetName val="주공 갑지"/>
      <sheetName val="공사비집계표(서해안고속도로)"/>
      <sheetName val="해외"/>
      <sheetName val="품목"/>
      <sheetName val="경상비"/>
      <sheetName val="actual"/>
      <sheetName val="pier(각형)"/>
      <sheetName val="배수공 주요자재 집계표"/>
      <sheetName val="J01"/>
      <sheetName val="실행(ALT1)"/>
      <sheetName val="5.지반반력계수"/>
      <sheetName val="순공사비"/>
      <sheetName val="기준표"/>
      <sheetName val="와동25-3(변경)"/>
      <sheetName val="수목단가"/>
      <sheetName val="시설수량표"/>
      <sheetName val="GT 1050x650"/>
      <sheetName val="장비일위대가2002하"/>
      <sheetName val="토량1-1"/>
      <sheetName val="조도계산서 (도서)"/>
      <sheetName val="대창(함평)"/>
      <sheetName val="대창(장성)"/>
      <sheetName val="대창(함평)-창열"/>
      <sheetName val="전기단가조사서"/>
      <sheetName val="특수선일위대가"/>
      <sheetName val="공문(신)"/>
      <sheetName val="AS포장복구 "/>
      <sheetName val="음료실행"/>
      <sheetName val="설계서(본관)"/>
      <sheetName val="판"/>
      <sheetName val="종배수단위_CON기초"/>
      <sheetName val="001"/>
      <sheetName val="건축일위"/>
      <sheetName val="그라우팅일위"/>
      <sheetName val="차도조도계산"/>
      <sheetName val="관로표지못수집"/>
      <sheetName val="관로표지못"/>
      <sheetName val="포장구간곡관부산근"/>
      <sheetName val="마장"/>
      <sheetName val="시멘트,모래,자갈 및 골재산출표1"/>
      <sheetName val="2선재"/>
      <sheetName val="작성방법"/>
      <sheetName val="기계경비집계"/>
      <sheetName val="개별직종노임단가(2002.5)"/>
      <sheetName val="2000.11월설계내역"/>
      <sheetName val="포장복구집계"/>
      <sheetName val="2.단면가정"/>
      <sheetName val="교각별수량"/>
      <sheetName val="4.2.1 마루높이 검토"/>
      <sheetName val="토적(3차분)"/>
      <sheetName val="토량운반계산"/>
      <sheetName val="거래처입력"/>
      <sheetName val="통합"/>
      <sheetName val="점수계산1-2"/>
      <sheetName val="철근량"/>
      <sheetName val="suk(mac)"/>
      <sheetName val="A-8 PD(도로중앙)"/>
      <sheetName val="교육종류"/>
      <sheetName val="예정공정표"/>
      <sheetName val="설계개요"/>
      <sheetName val="유출B"/>
      <sheetName val="자재목록"/>
      <sheetName val="표  지"/>
      <sheetName val="토공수량산출"/>
      <sheetName val="토적계산서"/>
      <sheetName val="9811"/>
      <sheetName val="기자재단가조사서"/>
      <sheetName val="신규노무비"/>
      <sheetName val="화산경계"/>
      <sheetName val="과업별 상세(계산 1)"/>
      <sheetName val="견적을"/>
      <sheetName val="중기목록"/>
      <sheetName val="중기내역"/>
      <sheetName val="포설list원본"/>
      <sheetName val="중기"/>
      <sheetName val="6호기"/>
      <sheetName val="내역총괄"/>
      <sheetName val="이티입력"/>
      <sheetName val="VST재료산출"/>
      <sheetName val="정보"/>
      <sheetName val="노임단가(2009_상)"/>
      <sheetName val="10_1_중기기초단가"/>
      <sheetName val="가로등기초"/>
      <sheetName val="2.재료비"/>
      <sheetName val="12.보오링"/>
      <sheetName val="18.공내수압탄성자연"/>
      <sheetName val="세부내역(직접인건비)"/>
      <sheetName val="세부내역(직접경비)"/>
      <sheetName val="산근목록"/>
      <sheetName val="COA-17"/>
      <sheetName val="C-18"/>
      <sheetName val="산업"/>
      <sheetName val="기계경비일람"/>
      <sheetName val="4.2유효폭의 계산"/>
      <sheetName val="시중노임단가"/>
      <sheetName val="소방"/>
      <sheetName val="3차공사비요약"/>
      <sheetName val="Sheet3"/>
      <sheetName val="재집"/>
      <sheetName val="집계표1"/>
      <sheetName val="성곽내역서"/>
      <sheetName val="GI-LIST"/>
      <sheetName val="역T형옹벽(3.0)"/>
      <sheetName val="4지구단위"/>
      <sheetName val="고재중량"/>
      <sheetName val="기준액"/>
      <sheetName val="중기솔뇨"/>
      <sheetName val="21301동"/>
      <sheetName val="다곡2교"/>
      <sheetName val="검측요청서"/>
      <sheetName val="요율표"/>
      <sheetName val="대정2공구"/>
      <sheetName val="에너지요금"/>
      <sheetName val="적용단위길이"/>
      <sheetName val="교대(A1)"/>
      <sheetName val="noyim"/>
      <sheetName val="8.설치품셈"/>
      <sheetName val="96보완계획7.12"/>
      <sheetName val="Sheet16 (2)"/>
      <sheetName val="계화배수"/>
      <sheetName val="L형옹벽단위수량(35)"/>
      <sheetName val="1.수인터널"/>
      <sheetName val="공용시설내역"/>
      <sheetName val="역사이펀평균높이"/>
      <sheetName val="인원조직표"/>
      <sheetName val="에너지동"/>
      <sheetName val="4.말뚝설계"/>
      <sheetName val="기초계산(Pmax)"/>
      <sheetName val="트렌치집계"/>
      <sheetName val="공사비내역서"/>
      <sheetName val="을지총괄"/>
      <sheetName val="연결관연장산출"/>
      <sheetName val="조사자료"/>
      <sheetName val="수주현황2월"/>
      <sheetName val="영업총괄"/>
      <sheetName val="영업권1114"/>
      <sheetName val="원가계산하도"/>
      <sheetName val="부대공Ⅱ"/>
      <sheetName val="공정표"/>
      <sheetName val="갱문및옹벽집계"/>
      <sheetName val="배수관산출"/>
      <sheetName val="기계상쐄"/>
      <sheetName val="실행내က"/>
      <sheetName val="7-2"/>
      <sheetName val="PumpSpec"/>
      <sheetName val="단가대비"/>
      <sheetName val="UNIT"/>
      <sheetName val="주현(영광)"/>
      <sheetName val="간선계산"/>
      <sheetName val="토목원가계산"/>
      <sheetName val="Graph (LGEN)"/>
      <sheetName val="out_prog"/>
      <sheetName val="선적schedule (2)"/>
      <sheetName val="주빔의 설계"/>
      <sheetName val="건축명"/>
      <sheetName val="기계명"/>
      <sheetName val="전기명"/>
      <sheetName val="토목명"/>
      <sheetName val="고시단가"/>
      <sheetName val="차도부연장현황"/>
      <sheetName val="일반전기"/>
      <sheetName val="공사원가계산서"/>
      <sheetName val="중기상찠"/>
      <sheetName val="조정금액결과표 (차수별)"/>
      <sheetName val="단가목록"/>
      <sheetName val="토공개요"/>
      <sheetName val="토공(1)"/>
      <sheetName val="4.중기단가산출"/>
      <sheetName val="1.물가시세표"/>
      <sheetName val="설계명세서-2"/>
      <sheetName val="여과지동"/>
      <sheetName val="도로경계블럭연장조서"/>
      <sheetName val="원가계산서구조조정"/>
      <sheetName val="도로포장면적산출(1)"/>
      <sheetName val="관람석제출"/>
      <sheetName val="도급예산내역서봉투"/>
      <sheetName val="대총괄"/>
      <sheetName val="지진시"/>
      <sheetName val="99노임기준"/>
      <sheetName val="접속도로1"/>
      <sheetName val="옹벽1"/>
      <sheetName val="산정표"/>
      <sheetName val="기종별 합계"/>
      <sheetName val="피벗테이블데이터분석"/>
      <sheetName val="견적단가"/>
      <sheetName val="일위대가(노임수정(완),_자재_및_물린단산수정필요)1"/>
      <sheetName val="시험비_단가1"/>
      <sheetName val="배수공총괄_집계표(횡)1"/>
      <sheetName val="보차도경계석_조서1"/>
      <sheetName val="맨홀집계표_1"/>
      <sheetName val="전차선로_물량표1"/>
      <sheetName val="1-4-2_관(약)1"/>
      <sheetName val="pe이중벽관_(우수)1"/>
      <sheetName val="Sheet1_(2)1"/>
      <sheetName val="3련_BOX1"/>
      <sheetName val="옥외등신설"/>
      <sheetName val="저케CV22신설"/>
      <sheetName val="저케CV38신설"/>
      <sheetName val="저케CV8신설"/>
      <sheetName val="접지3종"/>
      <sheetName val="재료단가"/>
      <sheetName val="L-type"/>
      <sheetName val="설계변경원가계산총괄표"/>
      <sheetName val="업무량"/>
      <sheetName val="4.고용보험"/>
      <sheetName val="3.고용보험료산출근거"/>
      <sheetName val="2.가정단면"/>
      <sheetName val="치수표"/>
      <sheetName val="상계견적"/>
      <sheetName val="220 (2)"/>
      <sheetName val="복선-직선"/>
      <sheetName val="일일작업보고"/>
      <sheetName val="NAV000"/>
      <sheetName val="우수총괄표 (2)"/>
      <sheetName val="간지(2)"/>
      <sheetName val="우수수량집계"/>
      <sheetName val="간지(3)"/>
      <sheetName val="관기초집계"/>
      <sheetName val="관기초"/>
      <sheetName val="관로터파기"/>
      <sheetName val="우수연결관"/>
      <sheetName val="관로연장"/>
      <sheetName val="간지(4)"/>
      <sheetName val="맨홀수량집계표"/>
      <sheetName val="1호차도"/>
      <sheetName val="2호차도"/>
      <sheetName val="간지(5)"/>
      <sheetName val="날개벽집계"/>
      <sheetName val="날개벽D600"/>
      <sheetName val="날개벽D800"/>
      <sheetName val="날개벽도면"/>
      <sheetName val="간지(6)"/>
      <sheetName val="우수받이집수정집계"/>
      <sheetName val="우수받이재료"/>
      <sheetName val="우수받이토공"/>
      <sheetName val="집수정재료"/>
      <sheetName val="간지(7)"/>
      <sheetName val="간지(9)"/>
      <sheetName val="계획금액"/>
      <sheetName val="X17-TOTAL"/>
      <sheetName val="장비사양"/>
      <sheetName val="Front"/>
      <sheetName val="공내역"/>
      <sheetName val="1-최종안"/>
      <sheetName val="사업분석-분양가결정"/>
      <sheetName val="공종별산출내역서"/>
      <sheetName val="도면명"/>
      <sheetName val="자판실행"/>
      <sheetName val="가로등설치"/>
      <sheetName val="암거 제원표-1단계"/>
      <sheetName val="장척총괄"/>
      <sheetName val="입력데이터"/>
      <sheetName val="00상노임"/>
      <sheetName val="일위대가목록"/>
      <sheetName val="초"/>
      <sheetName val="이중벽PE관치수표"/>
      <sheetName val="계측제어설비"/>
      <sheetName val="계장_품셈표"/>
      <sheetName val="노임단가_(2)"/>
      <sheetName val="2000양배"/>
      <sheetName val="실행"/>
      <sheetName val="공사요율산출표"/>
      <sheetName val="상세"/>
      <sheetName val="특별교실"/>
      <sheetName val="공사 총괄 내역서"/>
      <sheetName val="통계연보"/>
      <sheetName val="도록겼계조서"/>
      <sheetName val="가격조사서"/>
      <sheetName val="단위량당중기"/>
      <sheetName val="빙축열"/>
      <sheetName val="ASCEandUBC"/>
      <sheetName val="가시설"/>
      <sheetName val="환경기계공정표 (3)"/>
      <sheetName val="본실행경비"/>
      <sheetName val="원가data"/>
      <sheetName val="SAMPLE!"/>
      <sheetName val="냉천부속동"/>
      <sheetName val="내역(원안-대안)"/>
      <sheetName val="매입"/>
      <sheetName val="실행내역 "/>
      <sheetName val="pier-1"/>
      <sheetName val="노임,재료비"/>
      <sheetName val="가시설공개요"/>
      <sheetName val="개인별조서"/>
      <sheetName val="하천제원"/>
      <sheetName val="건축집계"/>
      <sheetName val="조내역"/>
      <sheetName val="공사일위대가"/>
      <sheetName val="구조물공집계"/>
      <sheetName val="타기관"/>
      <sheetName val="사진첩"/>
      <sheetName val="FAB별"/>
      <sheetName val="자재단가비교표"/>
      <sheetName val="경비_원본"/>
      <sheetName val="FOOTING단면력"/>
      <sheetName val="토지사정조서"/>
      <sheetName val="건물"/>
      <sheetName val="GRACE"/>
      <sheetName val="최종계약서"/>
      <sheetName val="TABLE01"/>
      <sheetName val="제경비율"/>
      <sheetName val="2@ BOX"/>
      <sheetName val="BOQ(전체)"/>
      <sheetName val="국민연금표"/>
      <sheetName val="소방일위 "/>
      <sheetName val="R15"/>
      <sheetName val="2. 공원조도"/>
      <sheetName val="겉표지"/>
      <sheetName val="토공A"/>
      <sheetName val="1차 내역서"/>
      <sheetName val="철집"/>
      <sheetName val="산출근거(가설_x0005__x0000__x0000__x0000__x0000_园"/>
      <sheetName val="토목공사일반"/>
      <sheetName val="SULKEA"/>
      <sheetName val="구룡간선입력"/>
      <sheetName val="링크해지용"/>
      <sheetName val="-15.0"/>
      <sheetName val="NAI"/>
      <sheetName val="5_모델링"/>
      <sheetName val="L_RPTA05_목록"/>
      <sheetName val="guard(mac)_x0000__x0000__x0000__x0000__x0000__x0000__x0000__x0000__x0000__x0009__x0000_㣬ǚ_x0000__x0004__x0000__x0000__x0000__x0000__x0000__x0000_"/>
      <sheetName val="1"/>
      <sheetName val="RING WALL"/>
      <sheetName val="암거"/>
      <sheetName val="PARAMETER"/>
      <sheetName val="EKOG10건축"/>
      <sheetName val="개거(철근,콘크리트)"/>
      <sheetName val="노원열병합  건축공사기성내역서"/>
      <sheetName val="원가계산서 (2)"/>
      <sheetName val="공종별집계표"/>
      <sheetName val="공종별내역서"/>
      <sheetName val="중기단가목록"/>
      <sheetName val="중기단가산출서"/>
      <sheetName val="ɬ_x0000_栀㞠_x0000__x0000_Ā_x0000_윈월"/>
      <sheetName val="수안보-M쁂㞔 "/>
      <sheetName val="고가수조"/>
      <sheetName val="부안일위"/>
      <sheetName val="우수공,맨홀,집수정"/>
      <sheetName val="1ESC내역"/>
      <sheetName val="노임이"/>
      <sheetName val="가스"/>
      <sheetName val="광주운남을"/>
      <sheetName val="PAD TR보호대기초"/>
      <sheetName val="원내역"/>
      <sheetName val="내역서2안"/>
      <sheetName val="간접비"/>
      <sheetName val="전체토공집계표"/>
      <sheetName val="구조물토공집계표"/>
      <sheetName val="시점부맨홀토공"/>
      <sheetName val="종점부맨홀토공"/>
      <sheetName val="TYPE1"/>
      <sheetName val="공사현황"/>
      <sheetName val="Mc1"/>
      <sheetName val="시행후면적"/>
      <sheetName val="당초내역서"/>
      <sheetName val="사업총괄"/>
      <sheetName val="기본Data"/>
      <sheetName val="공정표첨부"/>
      <sheetName val="부대공수량산출"/>
      <sheetName val="토지조서"/>
      <sheetName val="첨부1"/>
      <sheetName val="3.하중산정4.지耀⦓"/>
      <sheetName val="노임단가(2008_x0000__x0000_畸"/>
      <sheetName val="거래처등록"/>
      <sheetName val="참고자료"/>
      <sheetName val="공사명등록"/>
      <sheetName val="은행코드"/>
      <sheetName val="날개수량1.5"/>
      <sheetName val="SLA_x0002_"/>
      <sheetName val="산출집계"/>
      <sheetName val="1. 조명내역서(조명설치)"/>
      <sheetName val="2. 조명내역서(조명자재)"/>
      <sheetName val="일위대가집계표"/>
      <sheetName val="연수동"/>
      <sheetName val="1안"/>
      <sheetName val="경비"/>
      <sheetName val="관람데ԯ_x0000_"/>
      <sheetName val="관람데뀀轔"/>
      <sheetName val="SLAB&quot;1P"/>
      <sheetName val="발주내역서"/>
      <sheetName val="단면치수"/>
      <sheetName val="노임단가(2008.상)"/>
      <sheetName val="기초자료입橂"/>
      <sheetName val="부하놬졣/_x0000_"/>
      <sheetName val="부하⢬⌴　"/>
      <sheetName val="빙장비사양"/>
      <sheetName val="참조M"/>
      <sheetName val="archi(본사)"/>
      <sheetName val=" 상부공통집계(총괄)"/>
      <sheetName val="일반토공견적"/>
      <sheetName val="교대(A塀/墌/多"/>
      <sheetName val="SOR纘$헾"/>
      <sheetName val="중기기초자료"/>
      <sheetName val="200"/>
      <sheetName val="SLAB&quot;1_x0000_"/>
      <sheetName val="시설물기초"/>
      <sheetName val="변경집계표"/>
      <sheetName val="일반수량집계표"/>
      <sheetName val="단위집계표"/>
      <sheetName val="최적단면"/>
      <sheetName val="[고양관재.XLS]부하놬졣/_x0000_"/>
      <sheetName val="I一般比"/>
      <sheetName val="업체별기성내역"/>
      <sheetName val="1000 DB구축 부표"/>
      <sheetName val="FLANGE"/>
      <sheetName val="VALVE"/>
      <sheetName val="별표 "/>
      <sheetName val="bi"/>
      <sheetName val="[고양관재.XLS][고양관재.XLS]교대(A塀/墌/多"/>
      <sheetName val="[고양관재.XLS]교대(A塀/墌/多"/>
      <sheetName val="노임단가(인쇄제외)"/>
      <sheetName val="환율및유가"/>
      <sheetName val="MBR9"/>
      <sheetName val="현장관리비 산출내역"/>
      <sheetName val="일위대가︀ᇕ԰_x0000_"/>
      <sheetName val="일위대가ﻎᇕ԰_x0000_"/>
      <sheetName val="각형맨홀"/>
      <sheetName val="공사설계"/>
      <sheetName val="오정환"/>
      <sheetName val="암거단위-1련"/>
      <sheetName val="투찰추정"/>
      <sheetName val="단가조사-1"/>
      <sheetName val="단가조사-2"/>
      <sheetName val="단가입력"/>
      <sheetName val="금액결정"/>
      <sheetName val="2000,9월_일위"/>
      <sheetName val="참고"/>
      <sheetName val="guard(mac)_x0000__x0000__x0000__x0000__x0000__x0000__x0000__x0000__x0000_ _x0000_㣬ǚ_x0000__x0004__x0000__x0000__x0000__x0000__x0000__x0000_"/>
      <sheetName val="교대(A㏨+䃠ત汿"/>
      <sheetName val="교대(A汿せ_x0000__x0000_净"/>
      <sheetName val="장비일위대가2002상"/>
      <sheetName val="맨홀"/>
      <sheetName val="덕전리"/>
      <sheetName val="13.접속슬래브"/>
      <sheetName val="목재동바리"/>
      <sheetName val="암거단위"/>
      <sheetName val="횡 연장"/>
      <sheetName val="산출근거(가설도로_유_x0010__x0000_ఀ"/>
      <sheetName val="[고양관재.XLS][고양관재.XLS]부하놬졣/_x0000_"/>
      <sheetName val="교대(A_x0005__x0000__x0000__x0000_"/>
      <sheetName val="교대(A닑"/>
      <sheetName val="백호׉_x0000_缀"/>
      <sheetName val="b_ba㰀숦뀂"/>
      <sheetName val="b_baꜹ저"/>
      <sheetName val="조명일위"/>
      <sheetName val="토공계산서(부체도로)"/>
      <sheetName val="원가계산서(변경)"/>
      <sheetName val="공사비산출내역"/>
      <sheetName val="CONCRETE"/>
      <sheetName val="설명서 "/>
      <sheetName val="입력단가"/>
      <sheetName val="보도경계블럭"/>
      <sheetName val="c_balju"/>
      <sheetName val="A2"/>
      <sheetName val="장비경비"/>
      <sheetName val="CRUDE RE-bar"/>
      <sheetName val="Sheet13"/>
      <sheetName val="Sheet14"/>
      <sheetName val="Sheet9"/>
      <sheetName val="내역표지"/>
      <sheetName val="원가계산서 "/>
      <sheetName val="수압시_x0000__x0000__x0005_"/>
      <sheetName val="참조(2)"/>
      <sheetName val="도로횡단-D300"/>
      <sheetName val="대우단가(풍산)"/>
      <sheetName val="아파트"/>
      <sheetName val="차선도색수량집계"/>
      <sheetName val="환율"/>
      <sheetName val="기집"/>
      <sheetName val="MW-S"/>
      <sheetName val="MW-BM"/>
      <sheetName val="2000노임기준"/>
      <sheetName val="●수량(침구보관창고-21평)"/>
      <sheetName val="보정계수산정(1)"/>
      <sheetName val="보정계수산정(2)"/>
      <sheetName val="보정계수산정(3)"/>
      <sheetName val="단가조사서 (2)"/>
      <sheetName val="저"/>
      <sheetName val="현장경비"/>
      <sheetName val="2001년계약내력출력분"/>
      <sheetName val="1차기성분내력"/>
      <sheetName val="1.취수장"/>
      <sheetName val="PVC접합개소__x0005__x0000__x0000_"/>
      <sheetName val="PVC접합개소_懸_x0013_颙〒"/>
      <sheetName val="PVC접합개소_颙〒_x0005__x0000_"/>
      <sheetName val="직영2"/>
      <sheetName val="계약요청"/>
      <sheetName val="5.1 단가비교표(분전반)"/>
      <sheetName val="5.2 단가비교표(CCTV, 방송, 주차관제, 타워폴)"/>
      <sheetName val="3. 단위내역목록"/>
      <sheetName val="6. 인건비"/>
      <sheetName val="시멘트,모래집계"/>
      <sheetName val="공주-교대(A1)"/>
      <sheetName val="1SPAN"/>
      <sheetName val="96정변2"/>
      <sheetName val="장비단가(010427)"/>
      <sheetName val="BEND LOSS"/>
      <sheetName val="적정심사"/>
      <sheetName val="표지 (2)"/>
      <sheetName val="기성공제요청서"/>
      <sheetName val="지장물닑⿬_x0005_"/>
      <sheetName val="단락전류-A"/>
      <sheetName val="setup"/>
      <sheetName val="교대(A賠ͅ峕ħ㉈"/>
      <sheetName val="교대(A賠ͅ峕ħ⬘"/>
      <sheetName val="D-623D"/>
      <sheetName val="BQ"/>
      <sheetName val="재료"/>
      <sheetName val="STORAGE"/>
      <sheetName val="참조 (2)"/>
      <sheetName val="호표"/>
      <sheetName val="교대(A헾⾅_x0005__x0000_"/>
      <sheetName val="교대(A苘.茜.헾"/>
      <sheetName val="교대(A興_x0017_艌_x0017_헾"/>
      <sheetName val="FJ단가"/>
      <sheetName val="7.지층별제원"/>
      <sheetName val="매매"/>
      <sheetName val="보차도경계석수량"/>
      <sheetName val="노임단가(2008"/>
      <sheetName val="࠶IĂ"/>
      <sheetName val="설직재-1"/>
      <sheetName val="인입관수량총괄"/>
      <sheetName val="반중력식옹벽"/>
      <sheetName val="기초안정검토"/>
      <sheetName val="수로접합"/>
      <sheetName val="시멘트 및 골재량산출"/>
      <sheetName val="미결사항"/>
      <sheetName val="교대(A_x0000__x0000_Ā_x0000__x0005_"/>
      <sheetName val="0.단가"/>
      <sheetName val="일위대가Ⴐ"/>
      <sheetName val="교대(A_x0010_"/>
      <sheetName val="일위대가Ⴐ_x0000_倀椨"/>
      <sheetName val="노임자재단가"/>
      <sheetName val="단가산출1"/>
      <sheetName val="노임단가자료"/>
      <sheetName val="3.골재원검토의견서 갑지"/>
      <sheetName val="견적서을"/>
      <sheetName val="현관"/>
      <sheetName val="건설기계"/>
      <sheetName val="기초자재"/>
      <sheetName val="수량산출A"/>
      <sheetName val="원수조 거푸집"/>
      <sheetName val="원수조 기타"/>
      <sheetName val="규준틀"/>
      <sheetName val="부경대총괄내역서"/>
      <sheetName val="부대공자재집계표"/>
      <sheetName val="106C0300"/>
      <sheetName val="단가산출목록표"/>
      <sheetName val="1호철근량"/>
      <sheetName val="06 일위대가목록"/>
      <sheetName val="토적계산"/>
      <sheetName val="종배수관면벽구"/>
      <sheetName val="광산내역"/>
      <sheetName val="기계공사"/>
      <sheetName val="식재일위대가"/>
      <sheetName val="일위대가모듈"/>
      <sheetName val="조달청적격심사"/>
      <sheetName val="사유서"/>
      <sheetName val="예총"/>
      <sheetName val="몰탈재료산출"/>
      <sheetName val="통관-유입(벌어짐)유출턀宲ԯ_x0000_"/>
      <sheetName val="노단"/>
      <sheetName val="단산"/>
      <sheetName val="명세"/>
      <sheetName val="일대"/>
      <sheetName val="통관-유입(벌어짐)유출ကど尀ど"/>
      <sheetName val="포˘"/>
      <sheetName val="양촌면도평리"/>
      <sheetName val="내역(전체)"/>
      <sheetName val="표지1"/>
      <sheetName val="자재산출"/>
      <sheetName val="자재산출1"/>
      <sheetName val="수량집계표"/>
      <sheetName val="관매달기산출근거"/>
      <sheetName val="BOX횡단수량집계"/>
      <sheetName val="BOX횡단수량산출근거"/>
      <sheetName val="가설건물산출근거"/>
      <sheetName val="물푸기수량집계표"/>
      <sheetName val="물푸기량(관로A)"/>
      <sheetName val="굴착고(A)"/>
      <sheetName val="물푸기량 (관로OA)"/>
      <sheetName val="굴착고(OA)"/>
      <sheetName val="방지턱수량집계"/>
      <sheetName val="방지턱"/>
      <sheetName val="차선도색-1"/>
      <sheetName val="차선도색-2"/>
      <sheetName val="차선도색-3"/>
      <sheetName val="차선도색수량"/>
      <sheetName val="U형측구수로관"/>
      <sheetName val="U형측구수로관산출근거"/>
      <sheetName val="L형측구깨기및복구"/>
      <sheetName val="L형측구깨기 및 복구산출근거"/>
      <sheetName val="가물막이"/>
      <sheetName val="수리계산(2021)"/>
      <sheetName val="REACTION(USD지진시)"/>
      <sheetName val="REACTION(USE평시)"/>
      <sheetName val="특2호부관하천산근"/>
      <sheetName val="산근(PE,300)"/>
      <sheetName val="특2호하천산근"/>
      <sheetName val="C.배수관공"/>
      <sheetName val="9509"/>
      <sheetName val="시점교대"/>
      <sheetName val="단가(1)"/>
      <sheetName val="내역서(삼호)"/>
      <sheetName val="은평작업지시대장"/>
      <sheetName val="설계서"/>
      <sheetName val="라멘본체수량"/>
      <sheetName val="용산3(영광)"/>
      <sheetName val="2공구자재집"/>
      <sheetName val="산1~6"/>
      <sheetName val="설비내역"/>
      <sheetName val="EQUIP"/>
      <sheetName val="노임단가표"/>
      <sheetName val="일 위 대 가 표"/>
      <sheetName val="일 위 목 록 표"/>
      <sheetName val="대가목록"/>
      <sheetName val="수자재단위邰"/>
      <sheetName val="배수설비"/>
      <sheetName val="&lt;목록&gt;"/>
      <sheetName val="일위대가ვ_x0000_䀀衼"/>
      <sheetName val="단면설계"/>
      <sheetName val="임금단가"/>
      <sheetName val="공정량"/>
      <sheetName val="산출기준 (2)"/>
      <sheetName val="아파트堀Ꮕ︀"/>
      <sheetName val="골조시행"/>
      <sheetName val="설계총괄표"/>
      <sheetName val="제원입력"/>
      <sheetName val="UBC(WIND)"/>
      <sheetName val="BATCH"/>
      <sheetName val="동원인원"/>
      <sheetName val="Macro3"/>
      <sheetName val="최민영집계25"/>
      <sheetName val="총내역서"/>
      <sheetName val="총괄설계내역서"/>
      <sheetName val="5부대시설물공간지"/>
      <sheetName val="1집계표"/>
      <sheetName val="2우수배제공"/>
      <sheetName val="관로토공집계"/>
      <sheetName val="우수관터파기산출"/>
      <sheetName val="우수관로조서"/>
      <sheetName val="원형맨홀재료집계"/>
      <sheetName val="원형맨홀산출근거"/>
      <sheetName val="원형맨홀평균높이및유출입"/>
      <sheetName val="L형측구재료집계 "/>
      <sheetName val="L형측구산출근거"/>
      <sheetName val="L형측구조서"/>
      <sheetName val="연결관토공"/>
      <sheetName val="우수받이조서"/>
      <sheetName val="집수정재료집계"/>
      <sheetName val="집수정산출근거"/>
      <sheetName val="콘크리트측구산출근거"/>
      <sheetName val="집수정조서"/>
      <sheetName val="3포장공"/>
      <sheetName val="내역서적용"/>
      <sheetName val="주요자재집계"/>
      <sheetName val="총괄수량"/>
      <sheetName val="그림"/>
      <sheetName val="4구조물깨기및헐기"/>
      <sheetName val="보도헐기"/>
      <sheetName val="여과기"/>
      <sheetName val="자동여과기중량"/>
      <sheetName val="관리사무소"/>
      <sheetName val="연장및면적(좌측)"/>
      <sheetName val="발주설계서(당초)"/>
      <sheetName val="제경비"/>
      <sheetName val="cpm챠트"/>
      <sheetName val="철거현황"/>
      <sheetName val="기초일위"/>
      <sheetName val="식재일위"/>
      <sheetName val="기계내역서"/>
      <sheetName val="TNHCHINH"/>
      <sheetName val="5지구단위"/>
      <sheetName val="PVC접합개소_산출서4"/>
      <sheetName val="총괄집계_4"/>
      <sheetName val="날개벽철근집계_4"/>
      <sheetName val="산출근거(마산,_만천,_가례)4"/>
      <sheetName val="산출근거(가설도로_조성)4"/>
      <sheetName val="산출근거(가설도로_성토다짐)4"/>
      <sheetName val="산출근거(가설도로_살수)4"/>
      <sheetName val="산출근거(가설도로_유지보수)4"/>
      <sheetName val="1_토공집계4"/>
      <sheetName val="2_관대집계표4"/>
      <sheetName val="3_구조물공4"/>
      <sheetName val="4_포장공4"/>
      <sheetName val="5_부대공4"/>
      <sheetName val="6_주요자재대4"/>
      <sheetName val="7_폐기물집계4"/>
      <sheetName val="1_토총4"/>
      <sheetName val="2_관로집4"/>
      <sheetName val="3_구조물집계4"/>
      <sheetName val="7_폐기물4"/>
      <sheetName val="일위대가(노임수정(완),_자재_및_물린단산수정필요)4"/>
      <sheetName val="시험비_단가4"/>
      <sheetName val="배수공총괄_집계표(횡)4"/>
      <sheetName val="보차도경계석_조서4"/>
      <sheetName val="맨홀집계표_4"/>
      <sheetName val="데크수량집계표_(3)2"/>
      <sheetName val="1-4-2_관(약)4"/>
      <sheetName val="전차선로_물량표4"/>
      <sheetName val="Sheet1_(2)4"/>
      <sheetName val="pe이중벽관_(우수)4"/>
      <sheetName val="단면_(2)2"/>
      <sheetName val="5_정산서2"/>
      <sheetName val="토공_total2"/>
      <sheetName val="기초입력_DATA2"/>
      <sheetName val="Macro"/>
      <sheetName val="경비비목코드"/>
      <sheetName val="내역금액적용"/>
      <sheetName val="노무비비목코드"/>
      <sheetName val="비목코드"/>
      <sheetName val="costing_CV"/>
      <sheetName val="costing_ESDV"/>
      <sheetName val="costing_FE"/>
      <sheetName val="costing_Misc"/>
      <sheetName val="costing_MOV"/>
      <sheetName val="costing_Press"/>
      <sheetName val="구분자"/>
      <sheetName val="수량3"/>
      <sheetName val="암거날개벽재료집계"/>
      <sheetName val="품셈 "/>
      <sheetName val="PAINT"/>
      <sheetName val="방화도료"/>
      <sheetName val="원가&amp;하도급원가"/>
      <sheetName val="DESIGN(77C-102A)-2"/>
      <sheetName val="DESIGN CRETERIA"/>
      <sheetName val="계산서"/>
      <sheetName val="20관리비율"/>
      <sheetName val="역T형(H=6.0)_x0005__x0000__x0000_"/>
      <sheetName val="교대(A垈$ሧ⼟_x0005_"/>
      <sheetName val="단가및재료_x0000_"/>
      <sheetName val="원가계산서(1공구)"/>
      <sheetName val="부대"/>
      <sheetName val="2-1. 경관조명 내역총괄표"/>
      <sheetName val="본사업"/>
      <sheetName val="신표지1"/>
      <sheetName val="TANK견적대지"/>
      <sheetName val="환경일위대가"/>
      <sheetName val="방호벽"/>
      <sheetName val="낙석방지책"/>
      <sheetName val="관경"/>
      <sheetName val="편입용지조서"/>
      <sheetName val="조경식재굴취"/>
      <sheetName val="조경유지관리"/>
      <sheetName val="인력터파기품"/>
      <sheetName val="컨테이너"/>
      <sheetName val="변경원가서갑"/>
      <sheetName val="투입내역"/>
      <sheetName val="토공산근"/>
      <sheetName val="가정연䊰"/>
      <sheetName val="가로등내"/>
      <sheetName val="용역단가"/>
      <sheetName val="횡배수관집현황(2공구)"/>
      <sheetName val="옥외 전력간선공사"/>
      <sheetName val="패널"/>
      <sheetName val="배수관구체수량(1)"/>
      <sheetName val="2경간"/>
      <sheetName val="민감도"/>
      <sheetName val="변경내역서"/>
      <sheetName val="설치자재"/>
      <sheetName val="상행-교대(A1-A2)"/>
      <sheetName val="일위(열차무선)"/>
      <sheetName val="공종단가"/>
      <sheetName val="단가산출서(기계)"/>
      <sheetName val="아스팔트 포장총괄집계표"/>
      <sheetName val="1호구조물"/>
      <sheetName val="R&amp;D"/>
      <sheetName val="토공(우물통,기타)_"/>
      <sheetName val="분석투자_내역(광명)"/>
      <sheetName val="01_10월"/>
      <sheetName val="단_box"/>
      <sheetName val="일위대가_1"/>
      <sheetName val="산거_1(인력투입)"/>
      <sheetName val="일위대가_2"/>
      <sheetName val="일위대가_3"/>
      <sheetName val="G_R300경비"/>
      <sheetName val="DATA_입력란"/>
      <sheetName val="1__설계조건_2_단면가정_3__하중계산"/>
      <sheetName val="경율산정_XLS"/>
      <sheetName val="2@_BOX"/>
      <sheetName val="BEND_LOSS"/>
      <sheetName val="오수토공"/>
      <sheetName val="경비집계"/>
      <sheetName val="구간공종"/>
      <sheetName val="실행(표지,갑,을)"/>
      <sheetName val="H-pile(298x299)"/>
      <sheetName val="H-pile(250x250)"/>
      <sheetName val="간접비계산"/>
      <sheetName val="부총"/>
      <sheetName val="MEXICO-C"/>
      <sheetName val="공구원가계산"/>
      <sheetName val="총재료집계(보)"/>
      <sheetName val="1.2.1 마루높이결정"/>
      <sheetName val="일반맨홀수량집계(A-7 LINE)"/>
      <sheetName val="단면제원"/>
      <sheetName val="라. 콘크리트블록 수량산출"/>
      <sheetName val="데이터입력"/>
      <sheetName val="로우프"/>
      <sheetName val="나.설계조건"/>
      <sheetName val="3"/>
      <sheetName val="산수배수"/>
      <sheetName val="8-2.수량산출서_중형"/>
      <sheetName val="내역서 제출"/>
      <sheetName val="11-2.아파트내역"/>
      <sheetName val="중기비"/>
      <sheetName val="일반수량총괄집계"/>
      <sheetName val="관로공표지"/>
      <sheetName val="견"/>
      <sheetName val="물량표"/>
      <sheetName val="공사원가계산"/>
      <sheetName val="인제내역"/>
      <sheetName val="입력자료"/>
      <sheetName val="견적시담(송포2공구)"/>
      <sheetName val="3.하중산정4.稈(穌"/>
      <sheetName val="3.하중산정4.艨_x001f_헾"/>
      <sheetName val="3.하중산정4._x0005__x0000_"/>
      <sheetName val="3.하중산정4.相_x0017_眼"/>
      <sheetName val="3.하중산정4.瞨7矬"/>
      <sheetName val="3.하중산정4.痘_x0018_瘜"/>
      <sheetName val="3.하중산정4.臘&quot;헾"/>
      <sheetName val="3.하중산정4.舘5艜"/>
      <sheetName val="3.하중산정4.茈3헾"/>
      <sheetName val="기안"/>
      <sheetName val="인건비(10)"/>
      <sheetName val="3.하중산정4.지_x0010__x0000_"/>
      <sheetName val="제경비요율"/>
      <sheetName val="1단계"/>
      <sheetName val="보도단위수량"/>
      <sheetName val="Pjny"/>
      <sheetName val="절대건들지마시오"/>
      <sheetName val="CAT_5"/>
      <sheetName val="인부신상자료"/>
      <sheetName val="공문"/>
      <sheetName val="정화조"/>
      <sheetName val="A4"/>
      <sheetName val="수수료율표"/>
      <sheetName val="본공사"/>
      <sheetName val="J直材4"/>
      <sheetName val="맨홀토공수량"/>
      <sheetName val="3CHBDC"/>
      <sheetName val="조명율"/>
      <sheetName val="다이꾸"/>
      <sheetName val="COMPRESSOR"/>
      <sheetName val="가로등"/>
      <sheetName val="L형측구단위수량"/>
      <sheetName val="L형측구연장조서"/>
      <sheetName val="도로경계블럭단위수량"/>
      <sheetName val="도로경계블럭단위토공"/>
      <sheetName val="산출근거(가설도로__x0007__x0000_Ԁ_x0000_怀鍶"/>
      <sheetName val="신고분기설정참고"/>
      <sheetName val="거래처자료등록"/>
      <sheetName val="내역(원)"/>
      <sheetName val="Excel"/>
      <sheetName val="소업1교"/>
      <sheetName val="조도계산"/>
      <sheetName val="BREAKDOWN(철거설치)"/>
      <sheetName val="월별수입"/>
      <sheetName val="구간산출"/>
      <sheetName val="자재운반단가일람표"/>
      <sheetName val="평균높이"/>
      <sheetName val="단가산출서1"/>
      <sheetName val="신천3호용수로"/>
      <sheetName val="CC16-내역서"/>
      <sheetName val="SVF715"/>
      <sheetName val="하수관로 포장철거 및 복구 자재 집계표 "/>
      <sheetName val="할증 "/>
      <sheetName val="사  업  비  수  지  예  산  서"/>
      <sheetName val="PRESS공사(을)"/>
      <sheetName val="대공종"/>
      <sheetName val="보차_x0002__x0000_рY_x0000__x0000__x0001_"/>
      <sheetName val="기술자료 (광화문)"/>
      <sheetName val="EQ"/>
      <sheetName val="현장"/>
      <sheetName val="본사공가현황"/>
      <sheetName val="TYPE-B 평균H"/>
      <sheetName val="04 건축"/>
      <sheetName val="PVC접합개소__x0005_"/>
      <sheetName val="ɬ"/>
      <sheetName val="공통비"/>
      <sheetName val="포장수량집계"/>
      <sheetName val="점검총괄"/>
      <sheetName val="백호׉"/>
      <sheetName val="수압시"/>
      <sheetName val="보차_x0002_"/>
      <sheetName val="산출근거(가설도로__x0007_"/>
      <sheetName val="내역서(도급)"/>
      <sheetName val="노㍬ʣ"/>
      <sheetName val="(포장)BOQ-실적공사"/>
      <sheetName val="3.하중계산"/>
      <sheetName val="변경총괄지(1)"/>
      <sheetName val="교통대책내역"/>
      <sheetName val="POL6차-PIPING"/>
      <sheetName val="실행내֮"/>
      <sheetName val="기계상쨏"/>
      <sheetName val="실행내쨄"/>
      <sheetName val="물가대က_x0000_"/>
      <sheetName val="실행내ԍ"/>
      <sheetName val="실행내ԁ"/>
      <sheetName val="실행내ԃ"/>
      <sheetName val="실행내Ⴎ"/>
      <sheetName val="실행내ᬁ"/>
      <sheetName val="기계상ԁ"/>
      <sheetName val="실행내ԉ"/>
      <sheetName val="실행내頀"/>
      <sheetName val="실행내栯"/>
      <sheetName val="실행내⠯"/>
      <sheetName val="기계상 "/>
      <sheetName val="기계상砯"/>
      <sheetName val="실행내耯"/>
      <sheetName val="기계상ԃ"/>
      <sheetName val="기계상ԇ"/>
      <sheetName val="실행내Ԋ"/>
      <sheetName val="기계상က"/>
      <sheetName val="물가대Ԉ浭"/>
      <sheetName val="물가대ԍ浭"/>
      <sheetName val="물가대蠯ï"/>
      <sheetName val="물가대ԇ띭"/>
      <sheetName val="물가대Ԅ띭"/>
      <sheetName val="물가대怀㘴"/>
      <sheetName val="물가대Ԃ腭"/>
      <sheetName val="물가대Ԃ띭"/>
      <sheetName val="물가대ԋ띭"/>
      <sheetName val="실행내ԅ"/>
      <sheetName val="광양 3注/颙⿩_x0005_"/>
      <sheetName val="물가대_x0000__x0000_"/>
      <sheetName val="실행내_x0000_"/>
      <sheetName val="실행내砯"/>
      <sheetName val="물가대逯"/>
      <sheetName val="물가대ԅ鵭"/>
      <sheetName val="물가대Ԇ鵭"/>
      <sheetName val="물가대怀䨴"/>
      <sheetName val="물가대Ԃ뉭"/>
      <sheetName val="실행내ᬂ"/>
      <sheetName val="전기내역1"/>
      <sheetName val="관구보호몰탈"/>
      <sheetName val="대상공사(조달청)"/>
      <sheetName val="자료(통합)"/>
      <sheetName val="3.설계예산내역서(예산서)"/>
      <sheetName val="2.예정공정표"/>
      <sheetName val="유치원내역"/>
      <sheetName val="금전출납"/>
      <sheetName val="직영명부"/>
      <sheetName val="일위대가_"/>
      <sheetName val="8_PILE__(돌출)"/>
      <sheetName val="Cost_bd-&quot;A&quot;"/>
      <sheetName val="중기조종사_단위단가"/>
      <sheetName val="아파트_내역"/>
      <sheetName val="6-1__관개량조서"/>
      <sheetName val="_고양관재.XLSŝ보차도경계석집계표(종)"/>
      <sheetName val="Q&amp;pl-V"/>
      <sheetName val="Items Listings"/>
      <sheetName val="내역서(기성청구)"/>
      <sheetName val="손익분기점 데이터"/>
      <sheetName val="포_x0000__x0000_"/>
      <sheetName val="actua_x0000_"/>
      <sheetName val="actua"/>
      <sheetName val="actua@"/>
      <sheetName val="삼태곡(B)함개소별수량"/>
      <sheetName val="BOX 본체"/>
      <sheetName val="수지예산"/>
      <sheetName val="영동(棠げ"/>
      <sheetName val="포장수량"/>
      <sheetName val="L형_옹벽2"/>
      <sheetName val="2000,9월_일위2"/>
      <sheetName val="설_계2"/>
      <sheetName val="1_설계조건2"/>
      <sheetName val="5_모델링2"/>
      <sheetName val="8_석축단위(H=1_5M)2"/>
      <sheetName val="3련_BOX4"/>
      <sheetName val="총괄_내역서2"/>
      <sheetName val="날개벽(좌,우=45도,75도)"/>
      <sheetName val="추천서"/>
      <sheetName val="BACK DATA"/>
      <sheetName val="기준"/>
      <sheetName val="NOV"/>
      <sheetName val="CONTROL-100"/>
      <sheetName val="hori. vessel(E-895)"/>
      <sheetName val="물량집계(전기)"/>
      <sheetName val="물량집계(계장)"/>
      <sheetName val="bdown"/>
      <sheetName val="Resource"/>
      <sheetName val="Break Down"/>
      <sheetName val="RFP002"/>
      <sheetName val="HOT 공제분"/>
      <sheetName val="wagerate"/>
      <sheetName val="TTL"/>
      <sheetName val="Base_Data"/>
      <sheetName val="BM"/>
      <sheetName val="OCT.FDN"/>
      <sheetName val="hori. vessel"/>
      <sheetName val="cable"/>
      <sheetName val="D-3503"/>
      <sheetName val="2.설계제원"/>
      <sheetName val="공사비 내역 (가)"/>
      <sheetName val="sheet"/>
      <sheetName val="고부제"/>
      <sheetName val="삼기제"/>
      <sheetName val="원평천상류2차"/>
      <sheetName val="일반하천실시설계용역"/>
      <sheetName val="조촌제"/>
      <sheetName val="SITE-E"/>
      <sheetName val="직접비"/>
      <sheetName val="경유"/>
      <sheetName val="휘발유"/>
      <sheetName val="0226"/>
      <sheetName val="EJ"/>
      <sheetName val="본부별매출"/>
      <sheetName val="E.P.T수량산출서"/>
      <sheetName val="일위대가 (목록)"/>
      <sheetName val="중噸"/>
      <sheetName val="총투입계"/>
      <sheetName val="2000년 공정표"/>
      <sheetName val="3.3"/>
      <sheetName val="돈암사업"/>
      <sheetName val="횡배수관토공집계"/>
      <sheetName val="공기압축기실"/>
      <sheetName val="접지수량"/>
      <sheetName val="포장집계"/>
      <sheetName val="포장연장"/>
      <sheetName val="PL단가산정"/>
      <sheetName val="그림2"/>
      <sheetName val="상호 및 계좌정보 정리건"/>
      <sheetName val="노무비(DB)"/>
      <sheetName val="산출및내역"/>
      <sheetName val="Preli"/>
      <sheetName val="Project Management"/>
      <sheetName val="하수BOX이설"/>
      <sheetName val="설비동-불인산저장欀"/>
      <sheetName val="총수량집계표"/>
      <sheetName val="설비동-불인산저장焀"/>
      <sheetName val="용수개거 내역수량집계표"/>
      <sheetName val="anchor"/>
      <sheetName val="복공및주형(수직)"/>
      <sheetName val="교량공"/>
      <sheetName val="가압장(토목)"/>
      <sheetName val="3.하중산정4.지多⾳"/>
      <sheetName val="공사비명세서"/>
      <sheetName val="옥룡잡비"/>
      <sheetName val="인건비예산(정규직)"/>
      <sheetName val="인건비예산(용역)"/>
      <sheetName val="절대지우지말것"/>
      <sheetName val="수수료산출용"/>
      <sheetName val="상가매매0115"/>
      <sheetName val="상가임대0115"/>
      <sheetName val="지장물조서"/>
      <sheetName val="물건조서"/>
      <sheetName val="Tenants"/>
      <sheetName val="주관사업"/>
      <sheetName val="시설이용권명세서"/>
      <sheetName val="공통부대비"/>
      <sheetName val="단자차입일별"/>
      <sheetName val="신봉개별지장물조사서양식"/>
      <sheetName val="지장물사진"/>
      <sheetName val="콤보박스와 리스트박스의 연결"/>
      <sheetName val="Id"/>
      <sheetName val="변동률산출"/>
      <sheetName val="KMT물량"/>
      <sheetName val="총 원가계산"/>
      <sheetName val="유동표"/>
      <sheetName val="분개내역서 (2000년도 )"/>
      <sheetName val="SLIDES"/>
      <sheetName val="당진1,2호기전선관설치및접지4차공사내역서-을지"/>
      <sheetName val="변압기 및 발전기 용량"/>
      <sheetName val="사진내용 입력"/>
      <sheetName val="본선토공수량산출근거"/>
      <sheetName val="관보호공단위수량"/>
      <sheetName val="문학간접"/>
      <sheetName val="대비2"/>
      <sheetName val="가. 노임단가"/>
      <sheetName val="진ᦂⰀ"/>
      <sheetName val="입구계ʼ_x0000_"/>
      <sheetName val="입구계¼_x0000_"/>
      <sheetName val="입구계ּ_x0000_"/>
      <sheetName val="입구계碼疁"/>
      <sheetName val="1_토총2"/>
      <sheetName val="2_관로집2"/>
      <sheetName val="3_구조물집계2"/>
      <sheetName val="4_포장공2"/>
      <sheetName val="5_부대공2"/>
      <sheetName val="6_주요자재대2"/>
      <sheetName val="7_폐기물2"/>
      <sheetName val="현금"/>
      <sheetName val="b"/>
      <sheetName val="접속슬래브"/>
      <sheetName val="BSD (2)"/>
      <sheetName val="공사비집계"/>
      <sheetName val="집수A"/>
      <sheetName val="설계변경총괄표(계산식)"/>
      <sheetName val="인원01"/>
      <sheetName val="농로수량집계"/>
      <sheetName val="급여조견표"/>
      <sheetName val="개비온_x0000__x0000_"/>
      <sheetName val="기성청구서"/>
      <sheetName val="기성고조서"/>
      <sheetName val="기성청구서-2"/>
      <sheetName val="통장사본"/>
      <sheetName val="TH VL, NC, DDHT Thanhphuoc"/>
      <sheetName val="BOJUNGGM"/>
      <sheetName val="설계변경 내역서"/>
      <sheetName val="견적내역서"/>
      <sheetName val="품셈총괄표"/>
      <sheetName val="가설공사"/>
      <sheetName val="내역아"/>
      <sheetName val="울타리"/>
      <sheetName val="esc"/>
      <sheetName val="계장공사"/>
      <sheetName val="DHEQSUPT"/>
      <sheetName val="LOAD-46"/>
      <sheetName val="실행(1)"/>
      <sheetName val="24.보증금"/>
      <sheetName val="일반수H"/>
      <sheetName val="일위대가표 (2)"/>
      <sheetName val="고양관재.XLS"/>
      <sheetName val="대가표(품셈)"/>
      <sheetName val="P Tab"/>
      <sheetName val="I Tab"/>
      <sheetName val="NDE"/>
      <sheetName val="내역(가설) 호유direct"/>
      <sheetName val="6PILE  _x0000__x0000_Ԁ_x0000_"/>
      <sheetName val="주민번호"/>
      <sheetName val="Basic"/>
      <sheetName val="구조화편집"/>
      <sheetName val="도면제작편집"/>
      <sheetName val="정위치편집"/>
      <sheetName val="만병초관_x0000__x0000_Ā"/>
      <sheetName val="포宰+"/>
      <sheetName val="부하"/>
      <sheetName val="b_ba저︀"/>
      <sheetName val="b_ba栀퍿가"/>
      <sheetName val="b_ba堀꾅︀"/>
      <sheetName val="b_ba䣑侀谀"/>
      <sheetName val="b_ba䠀侀谀"/>
      <sheetName val="용수로집계"/>
      <sheetName val="송라터널총괄"/>
      <sheetName val="램프"/>
      <sheetName val="설계변경내역서"/>
      <sheetName val="총괄집계_2"/>
      <sheetName val="날개벽철근집계_2"/>
      <sheetName val="1_토공집계2"/>
      <sheetName val="2_관대집계표2"/>
      <sheetName val="3_구조물공2"/>
      <sheetName val="7_폐기물집계2"/>
      <sheetName val="PVC접합개소_산출서2"/>
      <sheetName val="토공_total1"/>
      <sheetName val="노임단가(2009_상)1"/>
      <sheetName val="10_1_중기기초단가1"/>
      <sheetName val="5_정산서1"/>
      <sheetName val="2000,9월_일위1"/>
      <sheetName val="기초입력_DATA1"/>
      <sheetName val="원가계산_(2)1"/>
      <sheetName val="L형_옹벽1"/>
      <sheetName val="돌담교_상부수량"/>
      <sheetName val="3_하중산정4_지지력"/>
      <sheetName val="A_LINE"/>
      <sheetName val="전선_및_전선관"/>
      <sheetName val="6PILE__(돌출)"/>
      <sheetName val="데크수량집계표_(3)"/>
      <sheetName val="집수정단위수량600_"/>
      <sheetName val="S_중기사용료"/>
      <sheetName val="내역서1999_8최종"/>
      <sheetName val="7_PILE__(돌출)"/>
      <sheetName val="[고양관재_XLSŝ보차도경계석집계표(종)"/>
      <sheetName val="2_고용보험료산출근거"/>
      <sheetName val="노무비_근거"/>
      <sheetName val="총괄_내역서"/>
      <sheetName val="1_우편집중내역서"/>
      <sheetName val="GT_1050x650"/>
      <sheetName val="공사비_증감_내역서"/>
      <sheetName val="3BL공동구_수량"/>
      <sheetName val="개비온_단위"/>
      <sheetName val="효성CB_1P기초"/>
      <sheetName val="개별직종노임단가(2003_9)"/>
      <sheetName val="간지_(세)"/>
      <sheetName val="접합_및_부설_"/>
      <sheetName val="점자블럭산"/>
      <sheetName val="ITB_COST"/>
      <sheetName val="계장_품셈표1"/>
      <sheetName val="노임단가_(2)1"/>
      <sheetName val="경__비_"/>
      <sheetName val="신규보류입력"/>
      <sheetName val="토공(m당)"/>
      <sheetName val="주상복합실비산출"/>
      <sheetName val="주상복합"/>
      <sheetName val="토목품셈"/>
      <sheetName val="기성내역서표지"/>
      <sheetName val="직관 수량산출"/>
      <sheetName val="C &amp; G RHS"/>
      <sheetName val="수량산출서 (2)"/>
      <sheetName val="골재"/>
      <sheetName val="SELTDATA"/>
      <sheetName val="연약지반처리공_(장기주차장)_131007).xlsx"/>
      <sheetName val="(입력)동배치"/>
      <sheetName val="보차도경계석집계恜Ⅎᘀ霏"/>
      <sheetName val="단가설계"/>
      <sheetName val="수량蕈&lt;헾"/>
      <sheetName val="매쌈適/"/>
      <sheetName val="매쌋蹩/"/>
      <sheetName val="실행철강_x0000__x0000_"/>
      <sheetName val="단가산䐸"/>
      <sheetName val="단가산鄸"/>
      <sheetName val="TG9504"/>
      <sheetName val="기자재비"/>
      <sheetName val="단가기준"/>
      <sheetName val="지주목시비량산출서"/>
      <sheetName val="내역을"/>
      <sheetName val="CON포장수량"/>
      <sheetName val="CONUNIT"/>
      <sheetName val="포장공자재집계표"/>
      <sheetName val="내역서(갑)"/>
      <sheetName val="1. 전화설비공사"/>
      <sheetName val="2. TV설비공사"/>
      <sheetName val="3. LAN설비공사"/>
      <sheetName val="4. 방송설비공사"/>
      <sheetName val="5. CCTV 설치공사"/>
      <sheetName val="6.다목적강당 AV설비공사"/>
      <sheetName val="관급내역서(집계표)"/>
      <sheetName val="AV설비"/>
      <sheetName val="CCTV설비"/>
      <sheetName val="기초"/>
      <sheetName val="맨홀,터파기"/>
      <sheetName val="도로절단및포장"/>
      <sheetName val="구조"/>
      <sheetName val="분전반기초"/>
      <sheetName val="접지"/>
      <sheetName val="폐기물처리비및고재처리"/>
      <sheetName val="철거및고재처리"/>
      <sheetName val="1. 전력설비 간선공사"/>
      <sheetName val="2. 전등설비공사"/>
      <sheetName val="3. 전열설비공사"/>
      <sheetName val="4. 전기난방설비공사"/>
      <sheetName val="5. 동력설비공사"/>
      <sheetName val="6. 에어컨설비공사"/>
      <sheetName val="7.태양광설비공사"/>
      <sheetName val="수량총괄"/>
      <sheetName val="원가계산서(기존)"/>
      <sheetName val="1. 소방전기공사"/>
      <sheetName val="1. 소방전기 산출서"/>
      <sheetName val="1. 소방전기 산출서 (변경)"/>
      <sheetName val="우수맨홀공제단위수량"/>
      <sheetName val="장비내역서"/>
      <sheetName val="15-1)VE제안서(유형2,4)"/>
      <sheetName val="단위목록"/>
      <sheetName val="Sh罸 헾⽯"/>
      <sheetName val="factor"/>
      <sheetName val="정공공사"/>
      <sheetName val="3.하중산정4.莨7菬"/>
      <sheetName val="3.하중산정4.헾⿸_x0005_"/>
      <sheetName val="3.하중산정4.苨$茬"/>
      <sheetName val="actu"/>
      <sheetName val="남양구조시험동"/>
      <sheetName val="기본내용"/>
      <sheetName val="발주처"/>
      <sheetName val="기술자"/>
      <sheetName val="1_토공蔘_x001a_"/>
      <sheetName val="입력정보"/>
      <sheetName val="귀래 설계 공내역서"/>
      <sheetName val="1-瑈"/>
      <sheetName val="1-瓘"/>
      <sheetName val="1-甈"/>
      <sheetName val="giathanh1"/>
      <sheetName val="예산M12A"/>
      <sheetName val="도로구조공사비"/>
      <sheetName val="3도로"/>
      <sheetName val="공양식"/>
      <sheetName val="부하LOAD"/>
      <sheetName val="exoevel"/>
      <sheetName val="내역서(총)"/>
      <sheetName val="ELECTRIC"/>
      <sheetName val="관리,부대비"/>
      <sheetName val="가공비"/>
      <sheetName val="정산서  (2)"/>
      <sheetName val="Schedule"/>
      <sheetName val="INPUT DATA"/>
      <sheetName val="A-12"/>
      <sheetName val="12CGOU"/>
      <sheetName val="130견적노무비 TOTAL"/>
      <sheetName val="COST-850"/>
      <sheetName val="275 SUMM"/>
      <sheetName val="노임9월"/>
      <sheetName val="GROUNDING SYSTEM"/>
      <sheetName val="MCCSUM"/>
      <sheetName val="잡비"/>
      <sheetName val="static_cal1"/>
      <sheetName val="chart_update1"/>
      <sheetName val="Sheet3_(2)1"/>
      <sheetName val="공정계획(내부계획25%,내부w_f)"/>
      <sheetName val="steel_data_sheet"/>
      <sheetName val="1_2_Staff_Schedule"/>
      <sheetName val="총원가_24"/>
      <sheetName val="pvc_vent"/>
      <sheetName val="plan&amp;section_of_foundation"/>
      <sheetName val="design_criteria"/>
      <sheetName val="ASCE_Tables"/>
      <sheetName val="견적가집계표(1)"/>
      <sheetName val="첨부#1 기초견적가 집계표"/>
      <sheetName val="단중표-ST"/>
      <sheetName val="MB(LAB_No.2)"/>
      <sheetName val="발주서"/>
      <sheetName val="유림골조"/>
      <sheetName val="99년하반기"/>
      <sheetName val="hvac내역서(제어동)"/>
      <sheetName val="광양방향"/>
      <sheetName val="hvac(제어동)"/>
      <sheetName val="2002상반기노임기준"/>
      <sheetName val="PI"/>
      <sheetName val="DATA-UPS"/>
      <sheetName val="데크산_x0000__x0000__x0005_"/>
      <sheetName val="단가적용"/>
      <sheetName val="철萈"/>
      <sheetName val="맨홀기준"/>
      <sheetName val="내역서을턀"/>
      <sheetName val="교대(A_x0000__x0000__x0000__x0000_㊀"/>
      <sheetName val="교대(A_x0000__x0000__x0000__x0000_ㇰ"/>
      <sheetName val="구확승인"/>
      <sheetName val="합천내역"/>
      <sheetName val="SANBAISU"/>
      <sheetName val="검측서"/>
      <sheetName val="98년도 투자현황"/>
      <sheetName val="실행간접비용"/>
      <sheetName val="대전(세창동)"/>
      <sheetName val="경상직원"/>
      <sheetName val="인부임"/>
      <sheetName val="갑(전기)"/>
      <sheetName val="깨_x0000_"/>
      <sheetName val="말뚝기초"/>
      <sheetName val="초驀ʍ飉"/>
      <sheetName val="초_x0005__x0000_"/>
      <sheetName val="초ꮸ⽱_x0005_"/>
      <sheetName val="조작대埰$堼$"/>
      <sheetName val="기둥(원栀㭙"/>
      <sheetName val="유ꠀ㙙"/>
      <sheetName val="산출내_x0000__x0000_"/>
      <sheetName val="전선 및 啠6喬"/>
      <sheetName val="산출내堐8"/>
      <sheetName val="기둥(원退⹺"/>
      <sheetName val="전선 및 전선_x0000_"/>
      <sheetName val="산근_x0005__x0000_"/>
      <sheetName val="단가및재__x0000_"/>
      <sheetName val="신호등일위대헾"/>
      <sheetName val="깨기 ԯ_x0000_"/>
      <sheetName val="일위대가data"/>
      <sheetName val="주beam"/>
      <sheetName val="수량산출서-2"/>
      <sheetName val="측구터파기공수량집계"/>
      <sheetName val="배수공 시멘트 및 골재량 산출"/>
      <sheetName val="구조물터파기수량집계"/>
      <sheetName val="K1CSP-00"/>
      <sheetName val="계획시간"/>
      <sheetName val="5.공종별예산내역서"/>
      <sheetName val="일위대가(노임수정(완),_자쌂ꬅ/_x0000_㠀þ_x0000__x0000_萀鶏쀚Ⱶ_x0000_"/>
      <sheetName val="일위대가(노임수정(완),_자쌉℅/_x0000__x0000_÷_x0000__x0000_儀遍ゾᩘ_x0000_"/>
      <sheetName val="단위수땭〒_x0005_"/>
      <sheetName val="11"/>
      <sheetName val="전체"/>
      <sheetName val="수리계산"/>
      <sheetName val="재료값"/>
      <sheetName val="낙차공집계(총괄)"/>
      <sheetName val="건축토목내역"/>
      <sheetName val="일반부표"/>
      <sheetName val="흄관수량"/>
      <sheetName val="접속도로"/>
      <sheetName val="직접시공"/>
    </sheetNames>
    <sheetDataSet>
      <sheetData sheetId="0" refreshError="1">
        <row r="24">
          <cell r="B24" t="str">
            <v>수평곡관</v>
          </cell>
          <cell r="D24" t="str">
            <v xml:space="preserve"> ⊃</v>
          </cell>
          <cell r="E24">
            <v>10</v>
          </cell>
        </row>
        <row r="25">
          <cell r="B25" t="str">
            <v>수평곡관</v>
          </cell>
          <cell r="D25" t="str">
            <v xml:space="preserve"> ⊃</v>
          </cell>
          <cell r="E25">
            <v>12</v>
          </cell>
        </row>
        <row r="26">
          <cell r="B26" t="str">
            <v>수평곡관</v>
          </cell>
          <cell r="D26" t="str">
            <v xml:space="preserve"> ⊃</v>
          </cell>
          <cell r="E26">
            <v>17</v>
          </cell>
        </row>
        <row r="27">
          <cell r="B27" t="str">
            <v>수평곡관</v>
          </cell>
          <cell r="D27" t="str">
            <v xml:space="preserve"> ⊃</v>
          </cell>
          <cell r="E27">
            <v>20</v>
          </cell>
        </row>
        <row r="28">
          <cell r="B28" t="str">
            <v>수평곡관</v>
          </cell>
          <cell r="D28" t="str">
            <v xml:space="preserve"> ⊃</v>
          </cell>
          <cell r="E28">
            <v>4</v>
          </cell>
        </row>
        <row r="29">
          <cell r="B29" t="str">
            <v>수평곡관</v>
          </cell>
          <cell r="D29" t="str">
            <v xml:space="preserve"> ⊃</v>
          </cell>
          <cell r="E29">
            <v>5</v>
          </cell>
        </row>
        <row r="30">
          <cell r="B30" t="str">
            <v>수평곡관</v>
          </cell>
          <cell r="D30" t="str">
            <v xml:space="preserve"> ⊃</v>
          </cell>
          <cell r="E30">
            <v>5</v>
          </cell>
        </row>
        <row r="31">
          <cell r="B31" t="str">
            <v>수평곡관</v>
          </cell>
          <cell r="D31" t="str">
            <v xml:space="preserve"> ⊃</v>
          </cell>
          <cell r="E31">
            <v>5</v>
          </cell>
        </row>
        <row r="32">
          <cell r="B32" t="str">
            <v>수평곡관</v>
          </cell>
          <cell r="D32" t="str">
            <v xml:space="preserve"> ⊃</v>
          </cell>
          <cell r="E32">
            <v>4</v>
          </cell>
        </row>
        <row r="33">
          <cell r="B33" t="str">
            <v>수평곡관</v>
          </cell>
          <cell r="D33" t="str">
            <v xml:space="preserve"> ⊃</v>
          </cell>
          <cell r="E33">
            <v>6</v>
          </cell>
        </row>
        <row r="34">
          <cell r="B34" t="str">
            <v>수평곡관</v>
          </cell>
          <cell r="D34" t="str">
            <v xml:space="preserve"> ⊃</v>
          </cell>
          <cell r="E34">
            <v>5</v>
          </cell>
        </row>
        <row r="35">
          <cell r="B35" t="str">
            <v>수평곡관</v>
          </cell>
          <cell r="D35" t="str">
            <v xml:space="preserve"> ⊃</v>
          </cell>
          <cell r="E35">
            <v>55</v>
          </cell>
        </row>
        <row r="36">
          <cell r="B36" t="str">
            <v>소켓플랜지T형관</v>
          </cell>
          <cell r="D36">
            <v>0</v>
          </cell>
          <cell r="E36">
            <v>5</v>
          </cell>
        </row>
        <row r="37">
          <cell r="B37" t="str">
            <v>소켓플랜지T형관</v>
          </cell>
          <cell r="D37">
            <v>0</v>
          </cell>
          <cell r="E37">
            <v>5</v>
          </cell>
        </row>
        <row r="38">
          <cell r="B38" t="str">
            <v>소켓플랜지T형관</v>
          </cell>
          <cell r="D38">
            <v>0</v>
          </cell>
          <cell r="E38">
            <v>6</v>
          </cell>
        </row>
        <row r="39">
          <cell r="B39" t="str">
            <v>소켓T형관</v>
          </cell>
          <cell r="D39">
            <v>0</v>
          </cell>
          <cell r="E39">
            <v>4</v>
          </cell>
        </row>
        <row r="40">
          <cell r="B40" t="str">
            <v>소켓T형관</v>
          </cell>
          <cell r="D40">
            <v>0</v>
          </cell>
          <cell r="E40">
            <v>5</v>
          </cell>
        </row>
        <row r="41">
          <cell r="B41" t="str">
            <v>소켓T형관</v>
          </cell>
          <cell r="D41">
            <v>0</v>
          </cell>
          <cell r="E41">
            <v>8</v>
          </cell>
        </row>
        <row r="42">
          <cell r="B42" t="str">
            <v>이 음 관</v>
          </cell>
          <cell r="D42">
            <v>0</v>
          </cell>
          <cell r="E42">
            <v>9</v>
          </cell>
        </row>
        <row r="43">
          <cell r="B43" t="str">
            <v>이 음 관</v>
          </cell>
          <cell r="D43">
            <v>0</v>
          </cell>
          <cell r="E43">
            <v>10</v>
          </cell>
        </row>
        <row r="44">
          <cell r="B44" t="str">
            <v>이 음 관</v>
          </cell>
          <cell r="D44">
            <v>0</v>
          </cell>
          <cell r="E44">
            <v>12</v>
          </cell>
        </row>
        <row r="45">
          <cell r="B45" t="str">
            <v>이 음 관</v>
          </cell>
          <cell r="D45">
            <v>0</v>
          </cell>
          <cell r="E45">
            <v>18</v>
          </cell>
        </row>
        <row r="46">
          <cell r="B46" t="str">
            <v>이 음 관</v>
          </cell>
          <cell r="D46">
            <v>0</v>
          </cell>
          <cell r="E46">
            <v>25</v>
          </cell>
        </row>
        <row r="47">
          <cell r="B47" t="str">
            <v>이 음 관</v>
          </cell>
          <cell r="D47">
            <v>0</v>
          </cell>
          <cell r="E47">
            <v>34</v>
          </cell>
        </row>
        <row r="48">
          <cell r="B48" t="str">
            <v>플랜지관</v>
          </cell>
          <cell r="D48">
            <v>0</v>
          </cell>
          <cell r="E48">
            <v>7.9</v>
          </cell>
        </row>
        <row r="49">
          <cell r="B49" t="str">
            <v>플랜지관</v>
          </cell>
          <cell r="D49">
            <v>0</v>
          </cell>
          <cell r="E49">
            <v>9.6</v>
          </cell>
        </row>
        <row r="50">
          <cell r="B50" t="str">
            <v>플랜지관</v>
          </cell>
          <cell r="D50">
            <v>0</v>
          </cell>
          <cell r="E50">
            <v>15.6</v>
          </cell>
        </row>
        <row r="51">
          <cell r="B51" t="str">
            <v>플랜지관</v>
          </cell>
          <cell r="D51">
            <v>0</v>
          </cell>
          <cell r="E51">
            <v>22.5</v>
          </cell>
        </row>
        <row r="52">
          <cell r="B52" t="str">
            <v>플랜지관</v>
          </cell>
          <cell r="D52">
            <v>0</v>
          </cell>
          <cell r="E52">
            <v>31.5</v>
          </cell>
        </row>
        <row r="53">
          <cell r="B53" t="str">
            <v>플랜지관</v>
          </cell>
          <cell r="D53">
            <v>0</v>
          </cell>
          <cell r="E53">
            <v>41.5</v>
          </cell>
        </row>
        <row r="54">
          <cell r="B54" t="str">
            <v>제 수 변</v>
          </cell>
          <cell r="D54">
            <v>0</v>
          </cell>
          <cell r="E54">
            <v>42</v>
          </cell>
        </row>
        <row r="55">
          <cell r="B55" t="str">
            <v>제 수 변</v>
          </cell>
          <cell r="D55">
            <v>0</v>
          </cell>
          <cell r="E55">
            <v>50</v>
          </cell>
        </row>
        <row r="56">
          <cell r="B56" t="str">
            <v>제 수 변</v>
          </cell>
          <cell r="D56">
            <v>0</v>
          </cell>
          <cell r="E56">
            <v>90</v>
          </cell>
        </row>
        <row r="57">
          <cell r="B57" t="str">
            <v>제 수 변</v>
          </cell>
          <cell r="D57">
            <v>0</v>
          </cell>
          <cell r="E57">
            <v>140</v>
          </cell>
        </row>
        <row r="58">
          <cell r="B58" t="str">
            <v>제 수 변</v>
          </cell>
          <cell r="D58">
            <v>0</v>
          </cell>
          <cell r="E58">
            <v>280</v>
          </cell>
        </row>
        <row r="59">
          <cell r="B59" t="str">
            <v>공 기 변</v>
          </cell>
          <cell r="D59">
            <v>0</v>
          </cell>
          <cell r="E59">
            <v>94</v>
          </cell>
        </row>
        <row r="60">
          <cell r="B60" t="str">
            <v>공 기 변</v>
          </cell>
          <cell r="D60">
            <v>0</v>
          </cell>
          <cell r="E60">
            <v>110</v>
          </cell>
        </row>
        <row r="61">
          <cell r="B61" t="str">
            <v>단    관</v>
          </cell>
          <cell r="D61">
            <v>0</v>
          </cell>
          <cell r="E61">
            <v>13.5</v>
          </cell>
          <cell r="G61">
            <v>0</v>
          </cell>
          <cell r="I61" t="str">
            <v>×</v>
          </cell>
          <cell r="J61" t="str">
            <v>＋</v>
          </cell>
        </row>
        <row r="62">
          <cell r="B62" t="str">
            <v>플랜지단관</v>
          </cell>
          <cell r="D62">
            <v>0</v>
          </cell>
          <cell r="E62">
            <v>16.399999999999999</v>
          </cell>
          <cell r="G62">
            <v>0</v>
          </cell>
          <cell r="I62" t="str">
            <v>×</v>
          </cell>
          <cell r="J62" t="str">
            <v>＋</v>
          </cell>
        </row>
        <row r="63">
          <cell r="B63" t="str">
            <v>플랜지단관</v>
          </cell>
          <cell r="D63">
            <v>0</v>
          </cell>
          <cell r="E63">
            <v>16.399999999999999</v>
          </cell>
          <cell r="G63">
            <v>0</v>
          </cell>
          <cell r="I63" t="str">
            <v>×</v>
          </cell>
          <cell r="J63" t="str">
            <v>＋</v>
          </cell>
        </row>
        <row r="64">
          <cell r="B64" t="str">
            <v>플랜지단관</v>
          </cell>
          <cell r="D64">
            <v>0</v>
          </cell>
          <cell r="E64">
            <v>16.399999999999999</v>
          </cell>
          <cell r="G64">
            <v>0</v>
          </cell>
          <cell r="I64" t="str">
            <v>×</v>
          </cell>
          <cell r="J64" t="str">
            <v>＋</v>
          </cell>
        </row>
        <row r="65">
          <cell r="B65" t="str">
            <v>플랜지단관</v>
          </cell>
          <cell r="D65">
            <v>0</v>
          </cell>
          <cell r="E65">
            <v>16.399999999999999</v>
          </cell>
          <cell r="G65">
            <v>0</v>
          </cell>
          <cell r="I65" t="str">
            <v>×</v>
          </cell>
          <cell r="J65" t="str">
            <v>＋</v>
          </cell>
        </row>
        <row r="66">
          <cell r="B66" t="str">
            <v>플랜지단관</v>
          </cell>
          <cell r="D66">
            <v>0</v>
          </cell>
          <cell r="E66">
            <v>16.399999999999999</v>
          </cell>
          <cell r="G66">
            <v>0</v>
          </cell>
          <cell r="I66" t="str">
            <v>×</v>
          </cell>
          <cell r="J66" t="str">
            <v>＋</v>
          </cell>
        </row>
        <row r="67">
          <cell r="B67" t="str">
            <v>플랜지단관</v>
          </cell>
          <cell r="D67">
            <v>0</v>
          </cell>
          <cell r="E67">
            <v>16.399999999999999</v>
          </cell>
          <cell r="G67">
            <v>0</v>
          </cell>
          <cell r="I67" t="str">
            <v>×</v>
          </cell>
          <cell r="J67" t="str">
            <v>＋</v>
          </cell>
        </row>
        <row r="68">
          <cell r="B68" t="str">
            <v>플랜지단관</v>
          </cell>
          <cell r="D68">
            <v>0</v>
          </cell>
          <cell r="E68">
            <v>16.399999999999999</v>
          </cell>
          <cell r="G68">
            <v>0</v>
          </cell>
          <cell r="I68" t="str">
            <v>×</v>
          </cell>
          <cell r="J68" t="str">
            <v>＋</v>
          </cell>
        </row>
        <row r="69">
          <cell r="B69" t="str">
            <v>단    관</v>
          </cell>
          <cell r="D69">
            <v>0</v>
          </cell>
          <cell r="E69">
            <v>21</v>
          </cell>
          <cell r="G69">
            <v>0</v>
          </cell>
          <cell r="I69" t="str">
            <v>×</v>
          </cell>
          <cell r="J69" t="str">
            <v>＋</v>
          </cell>
        </row>
        <row r="70">
          <cell r="B70" t="str">
            <v>단    관</v>
          </cell>
          <cell r="D70">
            <v>0</v>
          </cell>
          <cell r="E70">
            <v>25.3</v>
          </cell>
          <cell r="G70">
            <v>0</v>
          </cell>
          <cell r="I70" t="str">
            <v>×</v>
          </cell>
          <cell r="J70" t="str">
            <v>＋</v>
          </cell>
        </row>
        <row r="71">
          <cell r="B71" t="str">
            <v>단    관</v>
          </cell>
          <cell r="D71">
            <v>0</v>
          </cell>
          <cell r="E71">
            <v>33.799999999999997</v>
          </cell>
          <cell r="G71">
            <v>0</v>
          </cell>
          <cell r="I71" t="str">
            <v>×</v>
          </cell>
          <cell r="J71" t="str">
            <v>＋</v>
          </cell>
        </row>
        <row r="72">
          <cell r="B72" t="str">
            <v>단    관</v>
          </cell>
          <cell r="D72">
            <v>0</v>
          </cell>
          <cell r="E72">
            <v>44.3</v>
          </cell>
          <cell r="G72">
            <v>0</v>
          </cell>
          <cell r="I72" t="str">
            <v>×</v>
          </cell>
          <cell r="J72" t="str">
            <v>＋</v>
          </cell>
        </row>
        <row r="73">
          <cell r="B73" t="str">
            <v>단    관</v>
          </cell>
          <cell r="D73">
            <v>0</v>
          </cell>
          <cell r="E73">
            <v>56.3</v>
          </cell>
          <cell r="G73">
            <v>0</v>
          </cell>
          <cell r="I73" t="str">
            <v>×</v>
          </cell>
          <cell r="J73" t="str">
            <v>＋</v>
          </cell>
        </row>
        <row r="74">
          <cell r="B74" t="str">
            <v>단    관</v>
          </cell>
          <cell r="D74">
            <v>0</v>
          </cell>
          <cell r="E74">
            <v>69.599999999999994</v>
          </cell>
          <cell r="G74">
            <v>0</v>
          </cell>
          <cell r="I74" t="str">
            <v>×</v>
          </cell>
          <cell r="J74" t="str">
            <v>＋</v>
          </cell>
        </row>
        <row r="75">
          <cell r="B75" t="str">
            <v>단    관</v>
          </cell>
          <cell r="D75">
            <v>0</v>
          </cell>
          <cell r="E75">
            <v>83.7</v>
          </cell>
          <cell r="G75">
            <v>0</v>
          </cell>
          <cell r="I75" t="str">
            <v>×</v>
          </cell>
          <cell r="J75" t="str">
            <v>＋</v>
          </cell>
        </row>
        <row r="76">
          <cell r="B76" t="str">
            <v>단    관</v>
          </cell>
          <cell r="D76">
            <v>0</v>
          </cell>
          <cell r="E76">
            <v>98.5</v>
          </cell>
          <cell r="G76">
            <v>0</v>
          </cell>
          <cell r="I76" t="str">
            <v>×</v>
          </cell>
          <cell r="J76" t="str">
            <v>＋</v>
          </cell>
        </row>
        <row r="77">
          <cell r="B77" t="str">
            <v>단    관</v>
          </cell>
          <cell r="D77">
            <v>0</v>
          </cell>
          <cell r="E77">
            <v>115.6</v>
          </cell>
          <cell r="G77">
            <v>0</v>
          </cell>
          <cell r="I77" t="str">
            <v>×</v>
          </cell>
          <cell r="J77" t="str">
            <v>＋</v>
          </cell>
        </row>
        <row r="78">
          <cell r="B78" t="str">
            <v>단    관</v>
          </cell>
          <cell r="D78">
            <v>0</v>
          </cell>
          <cell r="E78">
            <v>152</v>
          </cell>
          <cell r="G78">
            <v>0</v>
          </cell>
          <cell r="I78" t="str">
            <v>×</v>
          </cell>
          <cell r="J78" t="str">
            <v>＋</v>
          </cell>
        </row>
        <row r="79">
          <cell r="B79" t="str">
            <v>단    관</v>
          </cell>
          <cell r="D79">
            <v>0</v>
          </cell>
          <cell r="E79">
            <v>193</v>
          </cell>
          <cell r="G79">
            <v>0</v>
          </cell>
          <cell r="I79" t="str">
            <v>×</v>
          </cell>
          <cell r="J79" t="str">
            <v>＋</v>
          </cell>
        </row>
        <row r="80">
          <cell r="B80" t="str">
            <v>단    관</v>
          </cell>
          <cell r="D80">
            <v>0</v>
          </cell>
          <cell r="E80">
            <v>238.7</v>
          </cell>
          <cell r="I80" t="str">
            <v>×</v>
          </cell>
          <cell r="J80" t="str">
            <v>＋</v>
          </cell>
        </row>
        <row r="81">
          <cell r="B81" t="str">
            <v>단    관</v>
          </cell>
          <cell r="D81">
            <v>0</v>
          </cell>
          <cell r="E81">
            <v>288.7</v>
          </cell>
          <cell r="I81" t="str">
            <v>×</v>
          </cell>
          <cell r="J81" t="str">
            <v>＋</v>
          </cell>
        </row>
        <row r="82">
          <cell r="B82" t="str">
            <v>단    관</v>
          </cell>
          <cell r="D82">
            <v>0</v>
          </cell>
          <cell r="E82">
            <v>343.2</v>
          </cell>
          <cell r="I82" t="str">
            <v>×</v>
          </cell>
          <cell r="J82" t="str">
            <v>＋</v>
          </cell>
        </row>
        <row r="83">
          <cell r="B83" t="str">
            <v>단    관</v>
          </cell>
          <cell r="D83">
            <v>0</v>
          </cell>
          <cell r="E83">
            <v>399.5</v>
          </cell>
          <cell r="I83" t="str">
            <v>×</v>
          </cell>
          <cell r="J83" t="str">
            <v>＋</v>
          </cell>
        </row>
        <row r="84">
          <cell r="B84" t="str">
            <v>단    관</v>
          </cell>
          <cell r="D84">
            <v>0</v>
          </cell>
          <cell r="E84">
            <v>465.9</v>
          </cell>
          <cell r="I84" t="str">
            <v>×</v>
          </cell>
          <cell r="J84" t="str">
            <v>＋</v>
          </cell>
        </row>
        <row r="85">
          <cell r="B85" t="str">
            <v>없음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31">
          <cell r="I31">
            <v>0</v>
          </cell>
        </row>
      </sheetData>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row r="24">
          <cell r="I24">
            <v>0</v>
          </cell>
        </row>
      </sheetData>
      <sheetData sheetId="40"/>
      <sheetData sheetId="41">
        <row r="31">
          <cell r="I31">
            <v>0</v>
          </cell>
        </row>
      </sheetData>
      <sheetData sheetId="42"/>
      <sheetData sheetId="43"/>
      <sheetData sheetId="44"/>
      <sheetData sheetId="45"/>
      <sheetData sheetId="46"/>
      <sheetData sheetId="47">
        <row r="24">
          <cell r="I24">
            <v>0</v>
          </cell>
        </row>
      </sheetData>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sheetData sheetId="160"/>
      <sheetData sheetId="161" refreshError="1"/>
      <sheetData sheetId="162" refreshError="1"/>
      <sheetData sheetId="163" refreshError="1"/>
      <sheetData sheetId="164" refreshError="1"/>
      <sheetData sheetId="165" refreshError="1"/>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sheetData sheetId="201" refreshError="1"/>
      <sheetData sheetId="202" refreshError="1"/>
      <sheetData sheetId="203" refreshError="1"/>
      <sheetData sheetId="204"/>
      <sheetData sheetId="205"/>
      <sheetData sheetId="206"/>
      <sheetData sheetId="207"/>
      <sheetData sheetId="208"/>
      <sheetData sheetId="209"/>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sheetData sheetId="248" refreshError="1"/>
      <sheetData sheetId="249"/>
      <sheetData sheetId="250" refreshError="1"/>
      <sheetData sheetId="251" refreshError="1"/>
      <sheetData sheetId="252"/>
      <sheetData sheetId="253" refreshError="1"/>
      <sheetData sheetId="254" refreshError="1"/>
      <sheetData sheetId="255"/>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sheetData sheetId="408"/>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sheetData sheetId="539"/>
      <sheetData sheetId="540"/>
      <sheetData sheetId="541"/>
      <sheetData sheetId="542"/>
      <sheetData sheetId="543"/>
      <sheetData sheetId="544" refreshError="1"/>
      <sheetData sheetId="545" refreshError="1"/>
      <sheetData sheetId="546" refreshError="1"/>
      <sheetData sheetId="547"/>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sheetData sheetId="1197" refreshError="1"/>
      <sheetData sheetId="1198" refreshError="1"/>
      <sheetData sheetId="1199" refreshError="1"/>
      <sheetData sheetId="1200" refreshError="1"/>
      <sheetData sheetId="1201" refreshError="1"/>
      <sheetData sheetId="1202" refreshError="1"/>
      <sheetData sheetId="1203"/>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sheetData sheetId="1214"/>
      <sheetData sheetId="1215"/>
      <sheetData sheetId="1216"/>
      <sheetData sheetId="1217"/>
      <sheetData sheetId="1218" refreshError="1"/>
      <sheetData sheetId="1219" refreshError="1"/>
      <sheetData sheetId="1220" refreshError="1"/>
      <sheetData sheetId="122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sheetData sheetId="1333"/>
      <sheetData sheetId="1334"/>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sheetData sheetId="1477" refreshError="1"/>
      <sheetData sheetId="1478" refreshError="1"/>
      <sheetData sheetId="1479" refreshError="1"/>
      <sheetData sheetId="1480" refreshError="1"/>
      <sheetData sheetId="148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sheetData sheetId="1499"/>
      <sheetData sheetId="1500"/>
      <sheetData sheetId="1501" refreshError="1"/>
      <sheetData sheetId="1502"/>
      <sheetData sheetId="1503"/>
      <sheetData sheetId="1504"/>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sheetData sheetId="1864" refreshError="1"/>
      <sheetData sheetId="1865"/>
      <sheetData sheetId="1866" refreshError="1"/>
      <sheetData sheetId="1867"/>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sheetData sheetId="1896" refreshError="1"/>
      <sheetData sheetId="1897" refreshError="1"/>
      <sheetData sheetId="1898" refreshError="1"/>
      <sheetData sheetId="1899" refreshError="1"/>
      <sheetData sheetId="1900" refreshError="1"/>
      <sheetData sheetId="1901" refreshError="1"/>
      <sheetData sheetId="1902" refreshError="1"/>
      <sheetData sheetId="1903"/>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sheetData sheetId="2337"/>
      <sheetData sheetId="2338" refreshError="1"/>
      <sheetData sheetId="2339" refreshError="1"/>
      <sheetData sheetId="2340" refreshError="1"/>
      <sheetData sheetId="2341" refreshError="1"/>
      <sheetData sheetId="2342" refreshError="1"/>
      <sheetData sheetId="2343" refreshError="1"/>
      <sheetData sheetId="2344" refreshError="1"/>
      <sheetData sheetId="2345"/>
      <sheetData sheetId="2346"/>
      <sheetData sheetId="2347"/>
      <sheetData sheetId="2348"/>
      <sheetData sheetId="2349" refreshError="1"/>
      <sheetData sheetId="2350"/>
      <sheetData sheetId="2351"/>
      <sheetData sheetId="2352"/>
      <sheetData sheetId="2353"/>
      <sheetData sheetId="2354"/>
      <sheetData sheetId="2355"/>
      <sheetData sheetId="2356"/>
      <sheetData sheetId="2357"/>
      <sheetData sheetId="2358"/>
      <sheetData sheetId="2359"/>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sheetData sheetId="2378" refreshError="1"/>
      <sheetData sheetId="2379" refreshError="1"/>
      <sheetData sheetId="2380" refreshError="1"/>
      <sheetData sheetId="2381"/>
      <sheetData sheetId="2382"/>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sheetData sheetId="2461" refreshError="1"/>
      <sheetData sheetId="2462" refreshError="1"/>
      <sheetData sheetId="2463" refreshError="1"/>
      <sheetData sheetId="2464"/>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sheetData sheetId="2536"/>
      <sheetData sheetId="2537" refreshError="1"/>
      <sheetData sheetId="2538" refreshError="1"/>
      <sheetData sheetId="2539" refreshError="1"/>
      <sheetData sheetId="2540"/>
      <sheetData sheetId="2541"/>
      <sheetData sheetId="2542"/>
      <sheetData sheetId="2543"/>
      <sheetData sheetId="2544"/>
      <sheetData sheetId="2545"/>
      <sheetData sheetId="2546"/>
      <sheetData sheetId="2547"/>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sheetData sheetId="2574"/>
      <sheetData sheetId="2575"/>
      <sheetData sheetId="2576"/>
      <sheetData sheetId="2577"/>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sheetData sheetId="2630"/>
      <sheetData sheetId="2631"/>
      <sheetData sheetId="2632" refreshError="1"/>
      <sheetData sheetId="2633" refreshError="1"/>
      <sheetData sheetId="2634" refreshError="1"/>
      <sheetData sheetId="2635" refreshError="1"/>
      <sheetData sheetId="2636" refreshError="1"/>
      <sheetData sheetId="2637"/>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sheetData sheetId="2653"/>
      <sheetData sheetId="2654"/>
      <sheetData sheetId="2655"/>
      <sheetData sheetId="2656"/>
      <sheetData sheetId="2657"/>
      <sheetData sheetId="2658"/>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sheetData sheetId="2670"/>
      <sheetData sheetId="2671"/>
      <sheetData sheetId="2672"/>
      <sheetData sheetId="2673"/>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sheetData sheetId="2689" refreshError="1"/>
      <sheetData sheetId="2690" refreshError="1"/>
      <sheetData sheetId="2691" refreshError="1"/>
      <sheetData sheetId="2692"/>
      <sheetData sheetId="2693"/>
      <sheetData sheetId="2694"/>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sheetData sheetId="2887" refreshError="1"/>
      <sheetData sheetId="2888" refreshError="1"/>
      <sheetData sheetId="2889"/>
      <sheetData sheetId="2890"/>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sheetData sheetId="2926" refreshError="1"/>
      <sheetData sheetId="2927"/>
      <sheetData sheetId="2928"/>
      <sheetData sheetId="2929" refreshError="1"/>
      <sheetData sheetId="2930" refreshError="1"/>
      <sheetData sheetId="2931" refreshError="1"/>
      <sheetData sheetId="2932" refreshError="1"/>
      <sheetData sheetId="2933" refreshError="1"/>
      <sheetData sheetId="2934"/>
      <sheetData sheetId="2935" refreshError="1"/>
      <sheetData sheetId="2936" refreshError="1"/>
      <sheetData sheetId="2937" refreshError="1"/>
      <sheetData sheetId="2938" refreshError="1"/>
      <sheetData sheetId="2939"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일위대가1"/>
      <sheetName val="일위대가2"/>
      <sheetName val="감독차량비"/>
      <sheetName val="단가조사서"/>
      <sheetName val="노무단가 (할증제외)"/>
      <sheetName val="노무단가(15%할증) "/>
      <sheetName val="안영(지명표지판일위대가)"/>
      <sheetName val="공종별집계표"/>
      <sheetName val="외부산출서"/>
      <sheetName val="단가대비표"/>
      <sheetName val="노무비(참고)"/>
      <sheetName val="2공구(안영)단가산출-1"/>
      <sheetName val="Macro(차단기)"/>
      <sheetName val="터널조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노임"/>
      <sheetName val="터널조도"/>
      <sheetName val="단면치수"/>
      <sheetName val="중산교"/>
      <sheetName val="1.설계조건"/>
      <sheetName val="수안보-MBR1"/>
      <sheetName val="설계조건"/>
      <sheetName val="3BL공동구 수량"/>
      <sheetName val="보도경계블럭"/>
      <sheetName val="교각1"/>
      <sheetName val="DATE"/>
      <sheetName val="외천교"/>
      <sheetName val="COPING"/>
      <sheetName val="Sheet1"/>
      <sheetName val="가시설(TYPE-A)"/>
      <sheetName val="1-1평균터파기고(1)"/>
      <sheetName val="CRUDE RE-bar"/>
      <sheetName val="MFAB"/>
      <sheetName val="MFRT"/>
      <sheetName val="MPKG"/>
      <sheetName val="MPRD"/>
      <sheetName val="우각부보강"/>
      <sheetName val="안정계산"/>
      <sheetName val="단면검토"/>
      <sheetName val="통합"/>
      <sheetName val="포장공"/>
      <sheetName val="Macro1"/>
      <sheetName val="ABUT수량_A1"/>
      <sheetName val="원형1호맨홀토공수량"/>
      <sheetName val="MOTOR"/>
      <sheetName val="POOM_MOTO"/>
      <sheetName val="Sheet17"/>
      <sheetName val="Total"/>
      <sheetName val="실행철강하도"/>
      <sheetName val="ⴭⴭⴭⴭ"/>
      <sheetName val="ITEM"/>
      <sheetName val="Y-WORK"/>
      <sheetName val="회로내역(승인)"/>
      <sheetName val="1-1"/>
      <sheetName val="중기일위대가"/>
      <sheetName val="노임단가"/>
      <sheetName val="일위목록"/>
      <sheetName val="TOT"/>
      <sheetName val="L_RPTA05_목록"/>
      <sheetName val="TYPE-1"/>
      <sheetName val="1SPAN"/>
      <sheetName val="기본일위"/>
      <sheetName val="BID"/>
      <sheetName val="심사계산"/>
      <sheetName val="심사물량"/>
      <sheetName val="내역서"/>
      <sheetName val="부대내역"/>
      <sheetName val="약품공급2"/>
      <sheetName val="차액보증"/>
      <sheetName val="3련 BOX"/>
      <sheetName val="정부노임단가"/>
      <sheetName val="옹벽(수량)"/>
      <sheetName val="좌표단면SPRING"/>
      <sheetName val="수량산출서(당초)"/>
      <sheetName val="일위대가"/>
      <sheetName val="설계내역(2001)"/>
      <sheetName val="조명시설"/>
      <sheetName val="대로근거"/>
      <sheetName val="중로근거"/>
      <sheetName val="값"/>
      <sheetName val="날개벽(시점좌측)"/>
      <sheetName val="토사(PE)"/>
      <sheetName val="000000"/>
      <sheetName val="단면 (2)"/>
      <sheetName val="원형맨홀수량"/>
      <sheetName val="crude.SLAB RE-bar"/>
      <sheetName val="1,2공구원가계산서"/>
      <sheetName val="2공구산출내역"/>
      <sheetName val="1공구산출내역서"/>
      <sheetName val="설계"/>
      <sheetName val="현황산출서"/>
      <sheetName val="내역"/>
      <sheetName val="WORK"/>
      <sheetName val="3.바닥판설계"/>
      <sheetName val="#REF"/>
      <sheetName val="1. 설계조건 2.단면가정 3. 하중계산"/>
      <sheetName val="DATA 입력란"/>
      <sheetName val="보차도경계석"/>
      <sheetName val="단위중량"/>
      <sheetName val="수리계산(2021)"/>
      <sheetName val="1호맨홀가감수량"/>
      <sheetName val="1호맨홀수량산출"/>
      <sheetName val="DATA"/>
      <sheetName val="Sheet2"/>
      <sheetName val="수안보_MBR1"/>
      <sheetName val="IN"/>
      <sheetName val="2.단면가정"/>
      <sheetName val="N賃率-職"/>
      <sheetName val="중기임차료"/>
      <sheetName val="중기경유공제"/>
      <sheetName val="중기잡유공제"/>
      <sheetName val="중기경유지급대장"/>
      <sheetName val="중기잡유지급대장"/>
      <sheetName val="type-F"/>
      <sheetName val="PROJECT BRIEF(EX.NEW)"/>
      <sheetName val="데이타"/>
      <sheetName val="지수"/>
      <sheetName val="Cost bd-&quot;A&quot;"/>
      <sheetName val="변화치수"/>
      <sheetName val="5.정산서"/>
      <sheetName val="L형 옹벽"/>
      <sheetName val="건축내역"/>
      <sheetName val="FOOTING단면력"/>
      <sheetName val="기초계산(Pmax)"/>
      <sheetName val="자재집계표2 "/>
      <sheetName val="CHITIET VL-NC"/>
      <sheetName val="DON GIA"/>
      <sheetName val="건축공사"/>
      <sheetName val="일반공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
      <sheetName val="총괄내역"/>
      <sheetName val="구매제작"/>
      <sheetName val="프로젝터및기타"/>
      <sheetName val="시스템"/>
      <sheetName val="수량집계표"/>
      <sheetName val="설치공사"/>
      <sheetName val="시험시운전"/>
      <sheetName val="직영비"/>
      <sheetName val="일위집계"/>
      <sheetName val="기자재"/>
      <sheetName val="노무비"/>
      <sheetName val="배관일위"/>
      <sheetName val="단가"/>
      <sheetName val="배선옥내"/>
      <sheetName val="배선옥외"/>
      <sheetName val="기타일위"/>
      <sheetName val="목차"/>
      <sheetName val="원가계산서"/>
      <sheetName val="집계표"/>
      <sheetName val="내역서"/>
      <sheetName val="일위대가표"/>
      <sheetName val="단가조사서"/>
      <sheetName val="산출근거"/>
      <sheetName val="원가계산서 (2)"/>
      <sheetName val="본사업"/>
      <sheetName val="노무비 "/>
      <sheetName val="전주발10"/>
      <sheetName val="노임"/>
      <sheetName val="WORK"/>
      <sheetName val="Y-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B1">
            <v>1</v>
          </cell>
          <cell r="C1">
            <v>2</v>
          </cell>
          <cell r="D1">
            <v>3</v>
          </cell>
          <cell r="E1">
            <v>4</v>
          </cell>
        </row>
        <row r="2">
          <cell r="B2" t="str">
            <v>직종명</v>
          </cell>
          <cell r="D2" t="str">
            <v>단위</v>
          </cell>
          <cell r="E2" t="str">
            <v>2000.1.1발표</v>
          </cell>
        </row>
        <row r="3">
          <cell r="B3" t="str">
            <v>갱부</v>
          </cell>
          <cell r="D3" t="str">
            <v>인</v>
          </cell>
          <cell r="E3">
            <v>51318</v>
          </cell>
        </row>
        <row r="4">
          <cell r="B4" t="str">
            <v>건설기계운전기사</v>
          </cell>
          <cell r="D4" t="str">
            <v>인</v>
          </cell>
          <cell r="E4">
            <v>56517</v>
          </cell>
        </row>
        <row r="5">
          <cell r="B5" t="str">
            <v>건설기계운전조수</v>
          </cell>
          <cell r="D5" t="str">
            <v>인</v>
          </cell>
          <cell r="E5">
            <v>42524</v>
          </cell>
        </row>
        <row r="6">
          <cell r="B6" t="str">
            <v>건설기계조장</v>
          </cell>
          <cell r="D6" t="str">
            <v>인</v>
          </cell>
          <cell r="E6">
            <v>63589</v>
          </cell>
        </row>
        <row r="7">
          <cell r="B7" t="str">
            <v>건축목공</v>
          </cell>
          <cell r="D7" t="str">
            <v>인</v>
          </cell>
          <cell r="E7">
            <v>60176</v>
          </cell>
        </row>
        <row r="8">
          <cell r="B8" t="str">
            <v>견출공</v>
          </cell>
          <cell r="D8" t="str">
            <v>인</v>
          </cell>
          <cell r="E8">
            <v>55628</v>
          </cell>
        </row>
        <row r="9">
          <cell r="B9" t="str">
            <v>계장공</v>
          </cell>
          <cell r="D9" t="str">
            <v>인</v>
          </cell>
          <cell r="E9">
            <v>56174</v>
          </cell>
        </row>
        <row r="10">
          <cell r="B10" t="str">
            <v>고급선원</v>
          </cell>
          <cell r="D10" t="str">
            <v>인</v>
          </cell>
          <cell r="E10">
            <v>64343</v>
          </cell>
        </row>
        <row r="11">
          <cell r="B11" t="str">
            <v>고압케이블전공</v>
          </cell>
          <cell r="D11" t="str">
            <v>인</v>
          </cell>
          <cell r="E11">
            <v>70455</v>
          </cell>
        </row>
        <row r="12">
          <cell r="B12" t="str">
            <v>광케이블기사</v>
          </cell>
          <cell r="D12" t="str">
            <v>인</v>
          </cell>
          <cell r="E12">
            <v>93734</v>
          </cell>
        </row>
        <row r="13">
          <cell r="B13" t="str">
            <v>광통신기사</v>
          </cell>
          <cell r="D13" t="str">
            <v>인</v>
          </cell>
          <cell r="E13">
            <v>109868</v>
          </cell>
        </row>
        <row r="14">
          <cell r="B14" t="str">
            <v>궤도공</v>
          </cell>
          <cell r="D14" t="str">
            <v>인</v>
          </cell>
          <cell r="E14">
            <v>58339</v>
          </cell>
        </row>
        <row r="15">
          <cell r="B15" t="str">
            <v>기계공</v>
          </cell>
          <cell r="D15" t="str">
            <v>인</v>
          </cell>
          <cell r="E15">
            <v>46967</v>
          </cell>
        </row>
        <row r="16">
          <cell r="B16" t="str">
            <v>기계설치공</v>
          </cell>
          <cell r="D16" t="str">
            <v>인</v>
          </cell>
          <cell r="E16">
            <v>52839</v>
          </cell>
        </row>
        <row r="17">
          <cell r="B17" t="str">
            <v>내선전공</v>
          </cell>
          <cell r="D17" t="str">
            <v>인</v>
          </cell>
          <cell r="E17">
            <v>49296</v>
          </cell>
        </row>
        <row r="18">
          <cell r="B18" t="str">
            <v>내장공</v>
          </cell>
          <cell r="D18" t="str">
            <v>인</v>
          </cell>
          <cell r="E18">
            <v>53250</v>
          </cell>
        </row>
        <row r="19">
          <cell r="B19" t="str">
            <v>노즐공</v>
          </cell>
          <cell r="D19" t="str">
            <v>인</v>
          </cell>
          <cell r="E19">
            <v>70400</v>
          </cell>
        </row>
        <row r="20">
          <cell r="B20" t="str">
            <v>닥트공</v>
          </cell>
          <cell r="D20" t="str">
            <v>인</v>
          </cell>
          <cell r="E20">
            <v>47860</v>
          </cell>
        </row>
        <row r="21">
          <cell r="B21" t="str">
            <v>도배공</v>
          </cell>
          <cell r="D21" t="str">
            <v>인</v>
          </cell>
          <cell r="E21">
            <v>53277</v>
          </cell>
        </row>
        <row r="22">
          <cell r="B22" t="str">
            <v>도장공</v>
          </cell>
          <cell r="D22" t="str">
            <v>인</v>
          </cell>
          <cell r="E22">
            <v>53370</v>
          </cell>
        </row>
        <row r="23">
          <cell r="B23" t="str">
            <v>동발공(터널)</v>
          </cell>
          <cell r="D23" t="str">
            <v>인</v>
          </cell>
          <cell r="E23">
            <v>58938</v>
          </cell>
        </row>
        <row r="24">
          <cell r="B24" t="str">
            <v>목도</v>
          </cell>
          <cell r="D24" t="str">
            <v>인</v>
          </cell>
          <cell r="E24">
            <v>61182</v>
          </cell>
        </row>
        <row r="25">
          <cell r="B25" t="str">
            <v>무선안테나공</v>
          </cell>
          <cell r="D25" t="str">
            <v>인</v>
          </cell>
          <cell r="E25">
            <v>96205</v>
          </cell>
        </row>
        <row r="26">
          <cell r="B26" t="str">
            <v>미장공</v>
          </cell>
          <cell r="D26" t="str">
            <v>인</v>
          </cell>
          <cell r="E26">
            <v>54467</v>
          </cell>
        </row>
        <row r="27">
          <cell r="B27" t="str">
            <v>방수공</v>
          </cell>
          <cell r="D27" t="str">
            <v>인</v>
          </cell>
          <cell r="E27">
            <v>49062</v>
          </cell>
        </row>
        <row r="28">
          <cell r="B28" t="str">
            <v>배관공</v>
          </cell>
          <cell r="D28" t="str">
            <v>인</v>
          </cell>
          <cell r="E28">
            <v>47537</v>
          </cell>
        </row>
        <row r="29">
          <cell r="B29" t="str">
            <v>배전전공</v>
          </cell>
          <cell r="D29" t="str">
            <v>인</v>
          </cell>
          <cell r="E29">
            <v>182333</v>
          </cell>
        </row>
        <row r="30">
          <cell r="B30" t="str">
            <v>배전활선전공</v>
          </cell>
          <cell r="D30" t="str">
            <v>인</v>
          </cell>
          <cell r="E30">
            <v>189457</v>
          </cell>
        </row>
        <row r="31">
          <cell r="B31" t="str">
            <v>벌목공</v>
          </cell>
          <cell r="D31" t="str">
            <v>인</v>
          </cell>
          <cell r="E31">
            <v>60289</v>
          </cell>
        </row>
        <row r="32">
          <cell r="B32" t="str">
            <v>벽돌(블럭)제작공</v>
          </cell>
          <cell r="D32" t="str">
            <v>인</v>
          </cell>
          <cell r="E32">
            <v>57286</v>
          </cell>
        </row>
        <row r="33">
          <cell r="B33" t="str">
            <v>변전전공</v>
          </cell>
          <cell r="D33" t="str">
            <v>인</v>
          </cell>
          <cell r="E33">
            <v>87939</v>
          </cell>
        </row>
        <row r="34">
          <cell r="B34" t="str">
            <v>보링공(지질조사)</v>
          </cell>
          <cell r="D34" t="str">
            <v>인</v>
          </cell>
          <cell r="E34">
            <v>48651</v>
          </cell>
        </row>
        <row r="35">
          <cell r="B35" t="str">
            <v>보안공</v>
          </cell>
          <cell r="D35" t="str">
            <v>인</v>
          </cell>
          <cell r="E35">
            <v>41597</v>
          </cell>
        </row>
        <row r="36">
          <cell r="B36" t="str">
            <v>보온공</v>
          </cell>
          <cell r="D36" t="str">
            <v>인</v>
          </cell>
          <cell r="E36">
            <v>51700</v>
          </cell>
        </row>
        <row r="37">
          <cell r="B37" t="str">
            <v>보일러공</v>
          </cell>
          <cell r="D37" t="str">
            <v>인</v>
          </cell>
          <cell r="E37">
            <v>46165</v>
          </cell>
        </row>
        <row r="38">
          <cell r="B38" t="str">
            <v>보통선원</v>
          </cell>
          <cell r="D38" t="str">
            <v>인</v>
          </cell>
          <cell r="E38">
            <v>49156</v>
          </cell>
        </row>
        <row r="39">
          <cell r="B39" t="str">
            <v>보통인부</v>
          </cell>
          <cell r="D39" t="str">
            <v>인</v>
          </cell>
          <cell r="E39">
            <v>34360</v>
          </cell>
        </row>
        <row r="40">
          <cell r="B40" t="str">
            <v>비계공</v>
          </cell>
          <cell r="D40" t="str">
            <v>인</v>
          </cell>
          <cell r="E40">
            <v>66149</v>
          </cell>
        </row>
        <row r="41">
          <cell r="B41" t="str">
            <v>샷시공</v>
          </cell>
          <cell r="D41" t="str">
            <v>인</v>
          </cell>
          <cell r="E41">
            <v>56652</v>
          </cell>
        </row>
        <row r="42">
          <cell r="B42" t="str">
            <v>석공</v>
          </cell>
          <cell r="D42" t="str">
            <v>인</v>
          </cell>
          <cell r="E42">
            <v>60879</v>
          </cell>
        </row>
        <row r="43">
          <cell r="B43" t="str">
            <v>선부</v>
          </cell>
          <cell r="D43" t="str">
            <v>인</v>
          </cell>
          <cell r="E43">
            <v>38787</v>
          </cell>
        </row>
        <row r="44">
          <cell r="B44" t="str">
            <v>송전전공</v>
          </cell>
          <cell r="D44" t="str">
            <v>인</v>
          </cell>
          <cell r="E44">
            <v>217032</v>
          </cell>
        </row>
        <row r="45">
          <cell r="B45" t="str">
            <v>송전활선전공</v>
          </cell>
          <cell r="D45" t="str">
            <v>인</v>
          </cell>
          <cell r="E45">
            <v>238668</v>
          </cell>
        </row>
        <row r="46">
          <cell r="B46" t="str">
            <v>시공측량사</v>
          </cell>
          <cell r="D46" t="str">
            <v>인</v>
          </cell>
          <cell r="E46">
            <v>50453</v>
          </cell>
        </row>
        <row r="47">
          <cell r="B47" t="str">
            <v>시공측량사조수</v>
          </cell>
          <cell r="D47" t="str">
            <v>인</v>
          </cell>
          <cell r="E47">
            <v>34386</v>
          </cell>
        </row>
        <row r="48">
          <cell r="B48" t="str">
            <v>시험보조수</v>
          </cell>
          <cell r="D48" t="str">
            <v>인</v>
          </cell>
          <cell r="E48">
            <v>31443</v>
          </cell>
        </row>
        <row r="49">
          <cell r="B49" t="str">
            <v>시험사1급</v>
          </cell>
          <cell r="D49" t="str">
            <v>인</v>
          </cell>
          <cell r="E49">
            <v>54542</v>
          </cell>
        </row>
        <row r="50">
          <cell r="B50" t="str">
            <v>시험사2급</v>
          </cell>
          <cell r="D50" t="str">
            <v>인</v>
          </cell>
          <cell r="E50">
            <v>42241</v>
          </cell>
        </row>
        <row r="51">
          <cell r="B51" t="str">
            <v>연마공</v>
          </cell>
          <cell r="D51" t="str">
            <v>인</v>
          </cell>
          <cell r="E51">
            <v>56884</v>
          </cell>
        </row>
        <row r="52">
          <cell r="B52" t="str">
            <v>용접공(일반)</v>
          </cell>
          <cell r="D52" t="str">
            <v>인</v>
          </cell>
          <cell r="E52">
            <v>59048</v>
          </cell>
        </row>
        <row r="53">
          <cell r="B53" t="str">
            <v>용접공(철도)</v>
          </cell>
          <cell r="D53" t="str">
            <v>인</v>
          </cell>
          <cell r="E53">
            <v>58398</v>
          </cell>
        </row>
        <row r="54">
          <cell r="B54" t="str">
            <v>운전사(기계)</v>
          </cell>
          <cell r="D54" t="str">
            <v>인</v>
          </cell>
          <cell r="E54">
            <v>47972</v>
          </cell>
        </row>
        <row r="55">
          <cell r="B55" t="str">
            <v>운전사(운반차)</v>
          </cell>
          <cell r="D55" t="str">
            <v>인</v>
          </cell>
          <cell r="E55">
            <v>53633</v>
          </cell>
        </row>
        <row r="56">
          <cell r="B56" t="str">
            <v>위생공</v>
          </cell>
          <cell r="D56" t="str">
            <v>인</v>
          </cell>
          <cell r="E56">
            <v>49691</v>
          </cell>
        </row>
        <row r="57">
          <cell r="B57" t="str">
            <v>유리공</v>
          </cell>
          <cell r="D57" t="str">
            <v>인</v>
          </cell>
          <cell r="E57">
            <v>56548</v>
          </cell>
        </row>
        <row r="58">
          <cell r="B58" t="str">
            <v>작업반장</v>
          </cell>
          <cell r="D58" t="str">
            <v>인</v>
          </cell>
          <cell r="E58">
            <v>57379</v>
          </cell>
        </row>
        <row r="59">
          <cell r="B59" t="str">
            <v>잠수부</v>
          </cell>
          <cell r="D59" t="str">
            <v>인</v>
          </cell>
          <cell r="E59">
            <v>85405</v>
          </cell>
        </row>
        <row r="60">
          <cell r="B60" t="str">
            <v>저압케이블전공</v>
          </cell>
          <cell r="D60" t="str">
            <v>인</v>
          </cell>
          <cell r="E60">
            <v>62694</v>
          </cell>
        </row>
        <row r="61">
          <cell r="B61" t="str">
            <v>전기공사기사1급</v>
          </cell>
          <cell r="D61" t="str">
            <v>인</v>
          </cell>
          <cell r="E61">
            <v>56924</v>
          </cell>
        </row>
        <row r="62">
          <cell r="B62" t="str">
            <v>전기공사기사2급</v>
          </cell>
          <cell r="D62" t="str">
            <v>인</v>
          </cell>
          <cell r="E62">
            <v>52819</v>
          </cell>
        </row>
        <row r="63">
          <cell r="B63" t="str">
            <v>절단공</v>
          </cell>
          <cell r="D63" t="str">
            <v>인</v>
          </cell>
          <cell r="E63">
            <v>61395</v>
          </cell>
        </row>
        <row r="64">
          <cell r="B64" t="str">
            <v>제도사</v>
          </cell>
          <cell r="D64" t="str">
            <v>인</v>
          </cell>
          <cell r="E64">
            <v>49792</v>
          </cell>
        </row>
        <row r="65">
          <cell r="B65" t="str">
            <v>제철축로공</v>
          </cell>
          <cell r="D65" t="str">
            <v>인</v>
          </cell>
          <cell r="E65">
            <v>92241</v>
          </cell>
        </row>
        <row r="66">
          <cell r="B66" t="str">
            <v>조경공</v>
          </cell>
          <cell r="D66" t="str">
            <v>인</v>
          </cell>
          <cell r="E66">
            <v>51756</v>
          </cell>
        </row>
        <row r="67">
          <cell r="B67" t="str">
            <v>조력공</v>
          </cell>
          <cell r="D67" t="str">
            <v>인</v>
          </cell>
          <cell r="E67">
            <v>39572</v>
          </cell>
        </row>
        <row r="68">
          <cell r="B68" t="str">
            <v>조림인부</v>
          </cell>
          <cell r="D68" t="str">
            <v>인</v>
          </cell>
          <cell r="E68">
            <v>44577</v>
          </cell>
        </row>
        <row r="69">
          <cell r="B69" t="str">
            <v>조적공</v>
          </cell>
          <cell r="D69" t="str">
            <v>인</v>
          </cell>
          <cell r="E69">
            <v>57968</v>
          </cell>
        </row>
        <row r="70">
          <cell r="B70" t="str">
            <v>준설선기관사</v>
          </cell>
          <cell r="D70" t="str">
            <v>인</v>
          </cell>
          <cell r="E70">
            <v>64781</v>
          </cell>
        </row>
        <row r="71">
          <cell r="B71" t="str">
            <v>준설선기관장</v>
          </cell>
          <cell r="D71" t="str">
            <v>인</v>
          </cell>
          <cell r="E71">
            <v>78016</v>
          </cell>
        </row>
        <row r="72">
          <cell r="B72" t="str">
            <v>준설선선장</v>
          </cell>
          <cell r="D72" t="str">
            <v>인</v>
          </cell>
          <cell r="E72">
            <v>79639</v>
          </cell>
        </row>
        <row r="73">
          <cell r="B73" t="str">
            <v>준설선운전사</v>
          </cell>
          <cell r="D73" t="str">
            <v>인</v>
          </cell>
          <cell r="E73">
            <v>61555</v>
          </cell>
        </row>
        <row r="74">
          <cell r="B74" t="str">
            <v>준설선전기사</v>
          </cell>
          <cell r="D74" t="str">
            <v>인</v>
          </cell>
          <cell r="E74">
            <v>58341</v>
          </cell>
        </row>
        <row r="75">
          <cell r="B75" t="str">
            <v>줄눈공</v>
          </cell>
          <cell r="D75" t="str">
            <v>인</v>
          </cell>
          <cell r="E75">
            <v>52633</v>
          </cell>
        </row>
        <row r="76">
          <cell r="B76" t="str">
            <v>지붕잇기공</v>
          </cell>
          <cell r="D76" t="str">
            <v>인</v>
          </cell>
          <cell r="E76">
            <v>67057</v>
          </cell>
        </row>
        <row r="77">
          <cell r="B77" t="str">
            <v>지적기능사1급</v>
          </cell>
          <cell r="D77" t="str">
            <v>인</v>
          </cell>
          <cell r="E77">
            <v>52771</v>
          </cell>
        </row>
        <row r="78">
          <cell r="B78" t="str">
            <v>지적기능사2급</v>
          </cell>
          <cell r="D78" t="str">
            <v>인</v>
          </cell>
          <cell r="E78">
            <v>37466</v>
          </cell>
        </row>
        <row r="79">
          <cell r="B79" t="str">
            <v>지적기사1급</v>
          </cell>
          <cell r="D79" t="str">
            <v>인</v>
          </cell>
          <cell r="E79">
            <v>88613</v>
          </cell>
        </row>
        <row r="80">
          <cell r="B80" t="str">
            <v>지적기사2급</v>
          </cell>
          <cell r="D80" t="str">
            <v>인</v>
          </cell>
          <cell r="E80">
            <v>74075</v>
          </cell>
        </row>
        <row r="81">
          <cell r="B81" t="str">
            <v>착암공</v>
          </cell>
          <cell r="D81" t="str">
            <v>인</v>
          </cell>
          <cell r="E81">
            <v>52818</v>
          </cell>
        </row>
        <row r="82">
          <cell r="B82" t="str">
            <v>창호목공</v>
          </cell>
          <cell r="D82" t="str">
            <v>인</v>
          </cell>
          <cell r="E82">
            <v>51776</v>
          </cell>
        </row>
        <row r="83">
          <cell r="B83" t="str">
            <v>철골공</v>
          </cell>
          <cell r="D83" t="str">
            <v>인</v>
          </cell>
          <cell r="E83">
            <v>64454</v>
          </cell>
        </row>
        <row r="84">
          <cell r="B84" t="str">
            <v>철공</v>
          </cell>
          <cell r="D84" t="str">
            <v>인</v>
          </cell>
          <cell r="E84">
            <v>63441</v>
          </cell>
        </row>
        <row r="85">
          <cell r="B85" t="str">
            <v>철근공</v>
          </cell>
          <cell r="D85" t="str">
            <v>인</v>
          </cell>
          <cell r="E85">
            <v>63607</v>
          </cell>
        </row>
        <row r="86">
          <cell r="B86" t="str">
            <v>철도신호공</v>
          </cell>
          <cell r="D86" t="str">
            <v>인</v>
          </cell>
          <cell r="E86">
            <v>86699</v>
          </cell>
        </row>
        <row r="87">
          <cell r="B87" t="str">
            <v>철판공</v>
          </cell>
          <cell r="D87" t="str">
            <v>인</v>
          </cell>
          <cell r="E87">
            <v>58465</v>
          </cell>
        </row>
        <row r="88">
          <cell r="B88" t="str">
            <v>측부</v>
          </cell>
          <cell r="D88" t="str">
            <v>인</v>
          </cell>
          <cell r="E88">
            <v>29428</v>
          </cell>
        </row>
        <row r="89">
          <cell r="B89" t="str">
            <v>치장벽돌공</v>
          </cell>
          <cell r="D89" t="str">
            <v>인</v>
          </cell>
          <cell r="E89">
            <v>61553</v>
          </cell>
        </row>
        <row r="90">
          <cell r="B90" t="str">
            <v>코킹공</v>
          </cell>
          <cell r="D90" t="str">
            <v>인</v>
          </cell>
          <cell r="E90">
            <v>53986</v>
          </cell>
        </row>
        <row r="91">
          <cell r="B91" t="str">
            <v>콘크리트공</v>
          </cell>
          <cell r="D91" t="str">
            <v>인</v>
          </cell>
          <cell r="E91">
            <v>62281</v>
          </cell>
        </row>
        <row r="92">
          <cell r="B92" t="str">
            <v>타일공</v>
          </cell>
          <cell r="D92" t="str">
            <v>인</v>
          </cell>
          <cell r="E92">
            <v>56533</v>
          </cell>
        </row>
        <row r="93">
          <cell r="B93" t="str">
            <v>통신기능사</v>
          </cell>
          <cell r="D93" t="str">
            <v>인</v>
          </cell>
          <cell r="E93">
            <v>73535</v>
          </cell>
        </row>
        <row r="94">
          <cell r="B94" t="str">
            <v>통신기사1급</v>
          </cell>
          <cell r="D94" t="str">
            <v>인</v>
          </cell>
          <cell r="E94">
            <v>89331</v>
          </cell>
        </row>
        <row r="95">
          <cell r="B95" t="str">
            <v>통신기사2급</v>
          </cell>
          <cell r="D95" t="str">
            <v>인</v>
          </cell>
          <cell r="E95">
            <v>85223</v>
          </cell>
        </row>
        <row r="96">
          <cell r="B96" t="str">
            <v>통신내선공</v>
          </cell>
          <cell r="D96" t="str">
            <v>인</v>
          </cell>
          <cell r="E96">
            <v>56623</v>
          </cell>
        </row>
        <row r="97">
          <cell r="B97" t="str">
            <v>통신설비공</v>
          </cell>
          <cell r="D97" t="str">
            <v>인</v>
          </cell>
          <cell r="E97">
            <v>68225</v>
          </cell>
        </row>
        <row r="98">
          <cell r="B98" t="str">
            <v>통신외선공</v>
          </cell>
          <cell r="D98" t="str">
            <v>인</v>
          </cell>
          <cell r="E98">
            <v>80630</v>
          </cell>
        </row>
        <row r="99">
          <cell r="B99" t="str">
            <v>통신케이블공</v>
          </cell>
          <cell r="D99" t="str">
            <v>인</v>
          </cell>
          <cell r="E99">
            <v>83279</v>
          </cell>
        </row>
        <row r="100">
          <cell r="B100" t="str">
            <v>특고압케이블전공</v>
          </cell>
          <cell r="D100" t="str">
            <v>인</v>
          </cell>
          <cell r="E100">
            <v>111738</v>
          </cell>
        </row>
        <row r="101">
          <cell r="B101" t="str">
            <v>특별인부</v>
          </cell>
          <cell r="D101" t="str">
            <v>인</v>
          </cell>
          <cell r="E101">
            <v>50160</v>
          </cell>
        </row>
        <row r="102">
          <cell r="B102" t="str">
            <v>특수비계공</v>
          </cell>
          <cell r="D102" t="str">
            <v>인</v>
          </cell>
          <cell r="E102">
            <v>66312</v>
          </cell>
        </row>
        <row r="103">
          <cell r="B103" t="str">
            <v>판넬조립공</v>
          </cell>
          <cell r="D103" t="str">
            <v>인</v>
          </cell>
          <cell r="E103">
            <v>58823</v>
          </cell>
        </row>
        <row r="104">
          <cell r="B104" t="str">
            <v>포설공</v>
          </cell>
          <cell r="D104" t="str">
            <v>인</v>
          </cell>
          <cell r="E104">
            <v>55613</v>
          </cell>
        </row>
        <row r="105">
          <cell r="B105" t="str">
            <v>포장공</v>
          </cell>
          <cell r="D105" t="str">
            <v>인</v>
          </cell>
          <cell r="E105">
            <v>63929</v>
          </cell>
        </row>
        <row r="106">
          <cell r="B106" t="str">
            <v>플랜트기계설치공</v>
          </cell>
          <cell r="D106" t="str">
            <v>인</v>
          </cell>
          <cell r="E106">
            <v>65612</v>
          </cell>
        </row>
        <row r="107">
          <cell r="B107" t="str">
            <v>플랜트배관공</v>
          </cell>
          <cell r="D107" t="str">
            <v>인</v>
          </cell>
          <cell r="E107">
            <v>63995</v>
          </cell>
        </row>
        <row r="108">
          <cell r="B108" t="str">
            <v>플랜트용접공</v>
          </cell>
          <cell r="D108" t="str">
            <v>인</v>
          </cell>
          <cell r="E108">
            <v>57021</v>
          </cell>
        </row>
        <row r="109">
          <cell r="B109" t="str">
            <v>플랜트전공</v>
          </cell>
          <cell r="D109" t="str">
            <v>인</v>
          </cell>
          <cell r="E109">
            <v>53292</v>
          </cell>
        </row>
        <row r="110">
          <cell r="B110" t="str">
            <v>플랜트제관공</v>
          </cell>
          <cell r="D110" t="str">
            <v>인</v>
          </cell>
          <cell r="E110">
            <v>53914</v>
          </cell>
        </row>
        <row r="111">
          <cell r="B111" t="str">
            <v>플랜트특수용접공</v>
          </cell>
          <cell r="D111" t="str">
            <v>인</v>
          </cell>
          <cell r="E111">
            <v>88272</v>
          </cell>
        </row>
        <row r="112">
          <cell r="B112" t="str">
            <v>할석공</v>
          </cell>
          <cell r="D112" t="str">
            <v>인</v>
          </cell>
          <cell r="E112">
            <v>65634</v>
          </cell>
        </row>
        <row r="113">
          <cell r="B113" t="str">
            <v>함석공</v>
          </cell>
          <cell r="D113" t="str">
            <v>인</v>
          </cell>
          <cell r="E113">
            <v>60537</v>
          </cell>
        </row>
        <row r="114">
          <cell r="B114" t="str">
            <v>현도사</v>
          </cell>
          <cell r="D114" t="str">
            <v>인</v>
          </cell>
          <cell r="E114">
            <v>60150</v>
          </cell>
        </row>
        <row r="115">
          <cell r="B115" t="str">
            <v>형틀목공</v>
          </cell>
          <cell r="D115" t="str">
            <v>인</v>
          </cell>
          <cell r="E115">
            <v>61483</v>
          </cell>
        </row>
        <row r="116">
          <cell r="B116" t="str">
            <v>화약취급공</v>
          </cell>
          <cell r="D116" t="str">
            <v>인</v>
          </cell>
          <cell r="E116">
            <v>70920</v>
          </cell>
        </row>
        <row r="117">
          <cell r="B117" t="str">
            <v>CPU시험기사</v>
          </cell>
          <cell r="D117" t="str">
            <v>인</v>
          </cell>
          <cell r="E117">
            <v>82349</v>
          </cell>
        </row>
        <row r="118">
          <cell r="B118" t="str">
            <v>H/W설치기사</v>
          </cell>
          <cell r="D118" t="str">
            <v>인</v>
          </cell>
          <cell r="E118">
            <v>83518</v>
          </cell>
        </row>
        <row r="119">
          <cell r="B119" t="str">
            <v>H/W시험기사</v>
          </cell>
          <cell r="D119" t="str">
            <v>인</v>
          </cell>
          <cell r="E119">
            <v>85899</v>
          </cell>
        </row>
        <row r="120">
          <cell r="B120" t="str">
            <v>S/W시험기사</v>
          </cell>
          <cell r="D120" t="str">
            <v>인</v>
          </cell>
          <cell r="E120">
            <v>87283</v>
          </cell>
        </row>
      </sheetData>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4"/>
      <sheetName val="Sheet2"/>
      <sheetName val="과천MAIN"/>
      <sheetName val="수량산출"/>
      <sheetName val="내역서"/>
      <sheetName val="2.대외공문"/>
      <sheetName val="ILWI"/>
    </sheetNames>
    <sheetDataSet>
      <sheetData sheetId="0">
        <row r="3">
          <cell r="D3">
            <v>400</v>
          </cell>
        </row>
      </sheetData>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S"/>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특별교실"/>
      <sheetName val="기숙사"/>
      <sheetName val="화장실"/>
      <sheetName val="총집계-1"/>
      <sheetName val="총집계-2"/>
      <sheetName val="원가-1"/>
      <sheetName val="원가-2"/>
      <sheetName val="기안"/>
      <sheetName val="갑지"/>
      <sheetName val="견적서"/>
      <sheetName val="내역서"/>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XXXXXX"/>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DATA"/>
      <sheetName val="#REF"/>
      <sheetName val="자재단가"/>
      <sheetName val="표지 (2)"/>
      <sheetName val="N賃率-職"/>
      <sheetName val="간선계산"/>
      <sheetName val="본선차로수량집계표"/>
      <sheetName val="일반공사"/>
      <sheetName val="Baby일위대가"/>
      <sheetName val="단가산출"/>
      <sheetName val="노무비"/>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전선 및 전선관"/>
      <sheetName val="을지"/>
      <sheetName val="1.수인터널"/>
      <sheetName val="일위대가"/>
      <sheetName val="일위대가(가설)"/>
      <sheetName val="증감대비"/>
      <sheetName val="JUCK"/>
      <sheetName val="매립"/>
      <sheetName val="ITEM"/>
      <sheetName val="을"/>
      <sheetName val="FILE1"/>
      <sheetName val="기초단가"/>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견적조건"/>
      <sheetName val="견적조건(을지)"/>
      <sheetName val="대구실행"/>
      <sheetName val="0.집계"/>
      <sheetName val="1.수변전설비공사"/>
      <sheetName val="입찰안"/>
      <sheetName val="대치판정"/>
      <sheetName val="대비"/>
      <sheetName val="98지급계획"/>
      <sheetName val="직노"/>
      <sheetName val="실행내역"/>
      <sheetName val="MOTOR"/>
      <sheetName val="입찰보고"/>
      <sheetName val="200"/>
      <sheetName val="48전력선로일위"/>
      <sheetName val="전선"/>
      <sheetName val="CABLE"/>
      <sheetName val="연습"/>
      <sheetName val="말뚝지지력산정"/>
      <sheetName val="중기일위대가"/>
      <sheetName val="조명율표"/>
      <sheetName val="XL4Poppy"/>
      <sheetName val="인건비"/>
      <sheetName val="일위대가목차"/>
      <sheetName val="노무비단가"/>
      <sheetName val="CTEMCOST"/>
      <sheetName val="부대내역"/>
      <sheetName val="제-노임"/>
      <sheetName val="제직재"/>
      <sheetName val="총괄표"/>
      <sheetName val="부하계산서"/>
      <sheetName val="49-119"/>
      <sheetName val="내역"/>
      <sheetName val="재료"/>
      <sheetName val="설직재-1"/>
      <sheetName val="토공"/>
      <sheetName val="2F 회의실견적(5_14 일대)"/>
      <sheetName val="구역화물"/>
      <sheetName val="단가일람"/>
      <sheetName val="조도계산서 (도서)"/>
      <sheetName val="아산추가1220"/>
      <sheetName val="가로등부표"/>
      <sheetName val="원가계산서"/>
      <sheetName val="금리계산"/>
      <sheetName val="부대공Ⅱ"/>
      <sheetName val="노원열병합  건축공사기성내역서"/>
      <sheetName val="MAIN_TABLE"/>
      <sheetName val="1.설계조건"/>
      <sheetName val="Macro1"/>
      <sheetName val="LOPCALC"/>
      <sheetName val="내역(설계)"/>
      <sheetName val="식생블럭단위수량"/>
      <sheetName val="3-1.CB"/>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STORAGE"/>
      <sheetName val="Y-WORK"/>
      <sheetName val="설계예산서"/>
      <sheetName val="수량집계"/>
      <sheetName val="토목"/>
      <sheetName val="가로등내역서"/>
      <sheetName val="수량산출서"/>
      <sheetName val="2000.11월설계내역"/>
      <sheetName val="터파기및재료"/>
      <sheetName val="점수계산1-2"/>
      <sheetName val="BID"/>
      <sheetName val="부대공사비"/>
      <sheetName val="현장관리비집계표"/>
      <sheetName val="제경비율"/>
      <sheetName val="당초"/>
      <sheetName val="본공사"/>
      <sheetName val="DANGA"/>
      <sheetName val="BQ"/>
      <sheetName val="준검 내역서"/>
      <sheetName val="AIR SHOWER(3인용)"/>
      <sheetName val="타공종이기"/>
      <sheetName val="철거집계"/>
      <sheetName val="검사원"/>
      <sheetName val="원가"/>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Module1"/>
      <sheetName val="Module2"/>
      <sheetName val="Module3"/>
      <sheetName val="Module4"/>
      <sheetName val="Module5"/>
      <sheetName val="Module6"/>
      <sheetName val="Module8"/>
      <sheetName val="Module9"/>
      <sheetName val="Module7"/>
      <sheetName val="Module11"/>
      <sheetName val="토목원가계산서"/>
      <sheetName val="토목원가"/>
      <sheetName val="집계장"/>
      <sheetName val="설계내역"/>
      <sheetName val="제외공종"/>
      <sheetName val="기계원가계산서"/>
      <sheetName val="기계원가"/>
      <sheetName val="집계"/>
      <sheetName val="가설내역"/>
      <sheetName val="데이타"/>
      <sheetName val="DATA1"/>
      <sheetName val="정부노임단가"/>
      <sheetName val="수량산출"/>
      <sheetName val="WORK"/>
      <sheetName val="3BL공동구 수량"/>
      <sheetName val="비교표"/>
      <sheetName val="전기일위대가"/>
      <sheetName val="단가"/>
      <sheetName val="시설물일위"/>
      <sheetName val="기계내역"/>
      <sheetName val="단면(RW1)"/>
      <sheetName val="소비자가"/>
      <sheetName val="ilch"/>
      <sheetName val="일위대가표"/>
      <sheetName val="22단가(철거)"/>
      <sheetName val="49단가"/>
      <sheetName val="49단가(철거)"/>
      <sheetName val="22단가"/>
      <sheetName val="집계표"/>
      <sheetName val="실행철강하도"/>
      <sheetName val="내역서2안"/>
      <sheetName val="6호기"/>
      <sheetName val="소야공정계획표"/>
      <sheetName val="공사원가계산서"/>
      <sheetName val="총내역서"/>
      <sheetName val="관급내역서"/>
      <sheetName val="이전비내역서"/>
      <sheetName val="물량"/>
      <sheetName val="배선설계"/>
      <sheetName val="부하계산"/>
      <sheetName val="기초산출서"/>
      <sheetName val="장비단가산출"/>
      <sheetName val="기둥(원형)"/>
      <sheetName val="과천MAIN"/>
      <sheetName val="터널조도"/>
      <sheetName val="노무비 근거"/>
      <sheetName val="효성CB 1P기초"/>
      <sheetName val="EQ-R1"/>
      <sheetName val="노임"/>
      <sheetName val="Chart1"/>
      <sheetName val="단위내역목록"/>
      <sheetName val="단위내역서"/>
      <sheetName val="원가(1)"/>
      <sheetName val="원가(2)"/>
      <sheetName val="공량산출서"/>
      <sheetName val="품목"/>
      <sheetName val="단가 및 재료비"/>
      <sheetName val="- INFORMATION -"/>
      <sheetName val="2006기계경비산출표"/>
      <sheetName val="보증수수료산출"/>
      <sheetName val="수목데이타 "/>
      <sheetName val="교각1"/>
      <sheetName val="일용노임단가"/>
      <sheetName val="토량산출서"/>
      <sheetName val="Macro(전선)"/>
      <sheetName val="지급자재"/>
      <sheetName val="자동 철거"/>
      <sheetName val="자동 설치"/>
      <sheetName val="토목 철주"/>
      <sheetName val="철거 일위대가(1-19)"/>
      <sheetName val="철거 일위대가(20-22)"/>
      <sheetName val="설치 일위대가(23-45호)"/>
      <sheetName val="설치 일위대가(46~78호)"/>
      <sheetName val="기계경비(시간당)"/>
      <sheetName val="램머"/>
      <sheetName val="TOT"/>
      <sheetName val="1차설계변경내역"/>
      <sheetName val="율촌법률사무소2내역"/>
      <sheetName val="공사원가계산서)"/>
      <sheetName val="내역집계표"/>
      <sheetName val="전기내역"/>
      <sheetName val="대가집계표"/>
      <sheetName val="대가전기"/>
      <sheetName val="자료"/>
      <sheetName val="집계표(관급)"/>
      <sheetName val="전기내역관급"/>
      <sheetName val="설계내역서"/>
      <sheetName val="손익분석"/>
      <sheetName val="전기2005"/>
      <sheetName val="통신2005"/>
      <sheetName val="자료입력"/>
      <sheetName val="단위단가"/>
      <sheetName val="ITB COST"/>
      <sheetName val="수량"/>
      <sheetName val="화재 탐지 설비"/>
      <sheetName val="각형맨홀"/>
      <sheetName val="신우"/>
      <sheetName val="위치조서"/>
      <sheetName val="하조서"/>
      <sheetName val="한강운반비"/>
      <sheetName val="실행내역서"/>
      <sheetName val="INPUT"/>
      <sheetName val="적용공정"/>
      <sheetName val="L_RPTB02_01"/>
      <sheetName val="우배수"/>
      <sheetName val="맨홀"/>
      <sheetName val="금호"/>
      <sheetName val="부하(성남)"/>
      <sheetName val="Sheet17"/>
      <sheetName val="unit 4"/>
      <sheetName val="I一般比"/>
      <sheetName val="³ëÀÓ"/>
      <sheetName val="보차도경계석"/>
      <sheetName val="공종별내역서"/>
      <sheetName val="C3"/>
      <sheetName val="단가조사"/>
      <sheetName val="DATE"/>
      <sheetName val="부하LOAD"/>
      <sheetName val="내역서 (2)"/>
      <sheetName val="시중노임단가"/>
      <sheetName val="건축내역"/>
      <sheetName val="기본DATA"/>
      <sheetName val="재집"/>
      <sheetName val="직재"/>
      <sheetName val="U-TYPE(1)"/>
      <sheetName val="90.03실행 "/>
      <sheetName val="BID-도로"/>
      <sheetName val="001"/>
      <sheetName val="산출내역서집계표"/>
      <sheetName val="총계"/>
      <sheetName val="내력서"/>
      <sheetName val="조명시설"/>
      <sheetName val="Total"/>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3.공통공사대비"/>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Áö"/>
      <sheetName val="°ßÀû¼­"/>
      <sheetName val="³»¿ª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ÀÏÀ§´ë°¡"/>
      <sheetName val="총괄내역서"/>
      <sheetName val="99총공사내역서"/>
      <sheetName val="98NS-N"/>
      <sheetName val="봉양~조차장간고하개명(신설)"/>
      <sheetName val="주상도"/>
      <sheetName val="기계경비"/>
      <sheetName val="가로등"/>
      <sheetName val="공사비예산서(토목분)"/>
      <sheetName val="변압기 및 발전기 용량"/>
      <sheetName val="일위대가(목록)"/>
      <sheetName val="재료비"/>
      <sheetName val="참고"/>
      <sheetName val="공사개요"/>
      <sheetName val="수목단가"/>
      <sheetName val="시설수량표"/>
      <sheetName val="식재수량표"/>
      <sheetName val="일위목록"/>
      <sheetName val="예산변경사항"/>
      <sheetName val="t형"/>
      <sheetName val="2000년1차"/>
      <sheetName val="수입"/>
      <sheetName val="조건표"/>
      <sheetName val="JJ"/>
      <sheetName val="설계"/>
      <sheetName val="설 계"/>
      <sheetName val="ASP포장"/>
      <sheetName val="내역서(전기)"/>
      <sheetName val="단가산출서(기계)"/>
      <sheetName val="에너지동"/>
      <sheetName val="코드표"/>
      <sheetName val="Sheet1 (2)"/>
      <sheetName val="공사비"/>
      <sheetName val="가드레일산근"/>
      <sheetName val="수량집계표"/>
      <sheetName val="단가비교"/>
      <sheetName val="적용2002"/>
      <sheetName val="중기"/>
      <sheetName val="45,46"/>
      <sheetName val="교대(A1)"/>
      <sheetName val="교대(A1-A2)"/>
      <sheetName val="요율"/>
      <sheetName val="자재대"/>
      <sheetName val="소요자재"/>
      <sheetName val="노무산출서"/>
      <sheetName val="ETC"/>
      <sheetName val="우수맨홀공제단위수량"/>
      <sheetName val="스톱로그내역"/>
      <sheetName val="수주현황2월"/>
      <sheetName val="단면 (2)"/>
      <sheetName val="토공유동표"/>
      <sheetName val="교각계산"/>
      <sheetName val="JUCKEYK"/>
      <sheetName val="돌망태단위수량"/>
      <sheetName val="A-4"/>
      <sheetName val="IMP(MAIN)"/>
      <sheetName val="IMP (REACTOR)"/>
      <sheetName val="차액보증"/>
      <sheetName val="오산갈곳"/>
      <sheetName val="맨홀수량집계"/>
      <sheetName val="설계조건"/>
      <sheetName val="날개벽(TYPE3)"/>
      <sheetName val="안정계산"/>
      <sheetName val="단면검토"/>
      <sheetName val="예정(3)"/>
      <sheetName val="동원(3)"/>
      <sheetName val="1.설계기준"/>
      <sheetName val="주형"/>
      <sheetName val="3차설계"/>
      <sheetName val="현황CODE"/>
      <sheetName val="손익현황"/>
      <sheetName val="ABUT수량-A1"/>
      <sheetName val="밸브설치"/>
      <sheetName val="3.바닥판설계"/>
      <sheetName val="6PILE  (돌출)"/>
      <sheetName val="전차선로 물량표"/>
      <sheetName val="자재"/>
      <sheetName val="공통(20-91)"/>
      <sheetName val="계수시트"/>
      <sheetName val="건축공사"/>
      <sheetName val="TABLE"/>
      <sheetName val="발신정보"/>
      <sheetName val="연부97-1"/>
      <sheetName val="갑지1"/>
      <sheetName val="J直材4"/>
      <sheetName val="CA지입"/>
      <sheetName val="예산명세서"/>
      <sheetName val="96보완계획7.12"/>
      <sheetName val="지진시"/>
      <sheetName val="갑지(가로)"/>
      <sheetName val="표지목차간지"/>
      <sheetName val="예산조서-총괄"/>
      <sheetName val="예산조서-신공항1"/>
      <sheetName val="가설물"/>
      <sheetName val="K"/>
      <sheetName val="원가계산서 (총괄)"/>
      <sheetName val="원가계산서 (건축)"/>
      <sheetName val="(총괄집계)"/>
      <sheetName val="내역구성"/>
      <sheetName val="4원가"/>
      <sheetName val="임시급식"/>
      <sheetName val="옥외가스"/>
      <sheetName val="임시급식 (2)"/>
      <sheetName val="목차"/>
      <sheetName val="Summary Sheets"/>
      <sheetName val="일위목록-기"/>
      <sheetName val="6동"/>
      <sheetName val="설계명세서"/>
      <sheetName val="가설건물"/>
      <sheetName val="경상직원"/>
      <sheetName val="간접"/>
      <sheetName val="부대시설"/>
      <sheetName val="Apt내역"/>
      <sheetName val="총괄집계표"/>
      <sheetName val="고창터널(고창방향)"/>
      <sheetName val="설비내역서"/>
      <sheetName val="건축내역서"/>
      <sheetName val="전기내역서"/>
      <sheetName val="설비"/>
      <sheetName val="적상기초자료"/>
      <sheetName val="L_RPTA05_목록"/>
      <sheetName val="철거산출근거"/>
      <sheetName val="20관리비율"/>
      <sheetName val="굴착현장"/>
      <sheetName val="계산식"/>
      <sheetName val="가도공"/>
      <sheetName val="SG"/>
      <sheetName val="지주목시비량산출서"/>
      <sheetName val="플랜트 설치"/>
      <sheetName val="말뚝물량"/>
      <sheetName val="1._x0018_변전설비"/>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ÀÔÂû¾È"/>
      <sheetName val="ºÎÇÏ°è»ê¼­"/>
      <sheetName val="À»Áö"/>
      <sheetName val="Á¶µµ°è»ê¼­ (µµ¼­)"/>
      <sheetName val="´Ü°¡»êÃâ"/>
      <sheetName val="°ßÀûÁ¶°Ç"/>
      <sheetName val="°ßÀûÁ¶°Ç(À»Áö)"/>
      <sheetName val="Á÷³ë"/>
      <sheetName val="½ÇÇà³»¿ª"/>
      <sheetName val="BJJIN"/>
      <sheetName val="인건-측정"/>
      <sheetName val="기자재비"/>
      <sheetName val="현장관리비내역서"/>
      <sheetName val="포장복구집계"/>
      <sheetName val="대외공문"/>
      <sheetName val="DWPM"/>
      <sheetName val="내역서(토목)"/>
      <sheetName val="BOQ(전체)"/>
      <sheetName val="Macro2"/>
      <sheetName val="일반수량"/>
      <sheetName val="백암비스타내역"/>
      <sheetName val="DB"/>
      <sheetName val="1공구(을)"/>
      <sheetName val="전체"/>
      <sheetName val="참조-(1)"/>
      <sheetName val="구조물철거타공정이월"/>
      <sheetName val="수로교총재료집계"/>
      <sheetName val="단  가  대  비  표"/>
      <sheetName val="일  위  대  가  목  록"/>
      <sheetName val="단"/>
      <sheetName val="교통대책내역"/>
      <sheetName val="입적표"/>
      <sheetName val="단가 "/>
      <sheetName val="관리,공감"/>
      <sheetName val="간접비"/>
      <sheetName val="COVER"/>
      <sheetName val="역T형교대(말뚝기초)"/>
      <sheetName val="관접합및부설"/>
      <sheetName val="효동"/>
      <sheetName val="기초자료"/>
      <sheetName val="여과지동"/>
      <sheetName val="내역표지"/>
      <sheetName val="고분전시관"/>
      <sheetName val="12월31일"/>
      <sheetName val="본부소개"/>
      <sheetName val="주사무실종합"/>
      <sheetName val="현관"/>
      <sheetName val="NYS"/>
      <sheetName val="노임변동률"/>
      <sheetName val="조건"/>
      <sheetName val="COMPRESSOR"/>
      <sheetName val="변경내역을"/>
      <sheetName val="지하"/>
      <sheetName val="유첨#2"/>
      <sheetName val="교각별수량"/>
      <sheetName val="원가산출서"/>
      <sheetName val="Dae_Jiju"/>
      <sheetName val="Sikje_ingun"/>
      <sheetName val="TREE_D"/>
      <sheetName val="품셈집계표"/>
      <sheetName val="자재조사표(참고용)"/>
      <sheetName val="일반부표집계표"/>
      <sheetName val="FOOTING단면력"/>
      <sheetName val="1공구 건정토건 토공"/>
      <sheetName val="분전함신설"/>
      <sheetName val="접지1종"/>
      <sheetName val="공비대비"/>
      <sheetName val="빌딩 안내"/>
      <sheetName val="데리네이타현황"/>
      <sheetName val="EQUIPMENT -2"/>
      <sheetName val="MBR9"/>
      <sheetName val="가시설흙막이"/>
      <sheetName val="총수량집계표"/>
      <sheetName val="기계경비일람"/>
      <sheetName val="연령현황"/>
      <sheetName val="집수정(600-700)"/>
      <sheetName val="구리토평1전기"/>
      <sheetName val="세부내역"/>
      <sheetName val="맨홀수량산출"/>
      <sheetName val="고등학교"/>
      <sheetName val="세목전체"/>
      <sheetName val="3련 BOX"/>
      <sheetName val="토목주소"/>
      <sheetName val="프랜트면허"/>
      <sheetName val="점검총괄"/>
      <sheetName val="CABLE SIZE-3"/>
      <sheetName val="공구원가계산"/>
      <sheetName val="1차증가원가계산"/>
      <sheetName val="경산"/>
      <sheetName val="SLAB&quot;1&quot;"/>
      <sheetName val="품셈"/>
      <sheetName val="기초코드"/>
      <sheetName val=" 총괄표"/>
      <sheetName val="96정변2"/>
      <sheetName val="사원등록"/>
      <sheetName val="호봉 (2)"/>
      <sheetName val="자재집계"/>
      <sheetName val="연결관암거"/>
      <sheetName val="인건비 "/>
      <sheetName val="일위대가표(유단가)"/>
      <sheetName val="자재목록"/>
      <sheetName val="¼³°è¿¹»ê¼­"/>
      <sheetName val="¼ö·®Áý°è"/>
      <sheetName val="ÃÑ°ý"/>
      <sheetName val="Åä¸ñ"/>
      <sheetName val="°¡·Îµî³»¿ª¼­"/>
      <sheetName val="¼ö·®»êÃâ¼­"/>
      <sheetName val="2000.11¿ù¼³°è³»¿ª"/>
      <sheetName val="´Ü°¡"/>
      <sheetName val="ÃÑ°ýÇ¥"/>
      <sheetName val="¸»¶ÒÁöÁö·Â»êÁ¤"/>
      <sheetName val="ÅÍÆÄ±â¹×Àç·á"/>
      <sheetName val="Áý°èÇ¥"/>
      <sheetName val="¼ö·®»êÃâ"/>
      <sheetName val="Àü¼± ¹× Àü¼±°ü"/>
      <sheetName val="½ÇÇàÃ¶°­ÇÏµµ"/>
      <sheetName val="연결임시"/>
      <sheetName val="³»¿ª¼­2¾È"/>
      <sheetName val="Á¶¸íÀ²Ç¥"/>
      <sheetName val="6È£±â"/>
      <sheetName val="¼Ò¾ß°øÁ¤°èÈ¹Ç¥"/>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기계경비시간당손료목록"/>
      <sheetName val="포장공"/>
      <sheetName val="상수도토공집계표"/>
      <sheetName val="검사조서"/>
      <sheetName val="집계(총괄)"/>
      <sheetName val="구성비"/>
      <sheetName val="실적보고"/>
      <sheetName val="표준안전집계"/>
      <sheetName val="표준안전내역"/>
      <sheetName val="AS포장복구 "/>
      <sheetName val="입찰결과(DATA)"/>
      <sheetName val="직공비"/>
      <sheetName val="주관사업"/>
      <sheetName val="수문일1"/>
      <sheetName val="발주설계서(당초)"/>
      <sheetName val="신공항A-9(원가수정)"/>
      <sheetName val="진우+대광"/>
      <sheetName val="동력부하(도산)"/>
      <sheetName val="수안보-MBR1"/>
      <sheetName val="입력DATA"/>
      <sheetName val="단위수량"/>
      <sheetName val="맨홀토공수량"/>
      <sheetName val="48평단가"/>
      <sheetName val="57단가"/>
      <sheetName val="54평단가"/>
      <sheetName val="66평단가"/>
      <sheetName val="61단가"/>
      <sheetName val="89평단가"/>
      <sheetName val="84평단가"/>
      <sheetName val="날개벽수량표"/>
      <sheetName val="CODE"/>
      <sheetName val="공종"/>
      <sheetName val="제품"/>
      <sheetName val="암거날개벽재료집계"/>
      <sheetName val="중동상가"/>
      <sheetName val="2000년 공정표"/>
      <sheetName val="교각별철근수량집계표"/>
      <sheetName val="개요"/>
      <sheetName val="통신물량"/>
      <sheetName val="가설공사내역"/>
      <sheetName val="세동별비상"/>
      <sheetName val="케이블"/>
      <sheetName val="보할공정"/>
      <sheetName val="대공종"/>
      <sheetName val="품의서"/>
      <sheetName val="사전공사"/>
      <sheetName val="토적표"/>
      <sheetName val="대창(함평)-창열"/>
      <sheetName val="대창(장성)"/>
      <sheetName val="EQUIP-H"/>
      <sheetName val="경비_원본"/>
      <sheetName val="간접1"/>
      <sheetName val=" 상부공통집계(총괄)"/>
      <sheetName val="2000전체분"/>
      <sheetName val="VA_code"/>
      <sheetName val="물량표"/>
      <sheetName val="가감수량"/>
      <sheetName val="통장출금액"/>
      <sheetName val="연결관산출조서"/>
      <sheetName val="건설장비기초단가"/>
      <sheetName val="합천내역"/>
      <sheetName val="노무비산출"/>
      <sheetName val="보합"/>
      <sheetName val="인사자료총집계"/>
      <sheetName val="물가시세"/>
      <sheetName val="BOQ"/>
      <sheetName val="내역총괄"/>
      <sheetName val="내역총괄2"/>
      <sheetName val="내역총괄3"/>
      <sheetName val=" 견적서"/>
      <sheetName val="접지수량"/>
      <sheetName val="펌프장수량산출(토)"/>
      <sheetName val="ELECTRIC"/>
      <sheetName val="SCHEDULE"/>
      <sheetName val="EP0618"/>
      <sheetName val="금액내역서"/>
      <sheetName val="Customer Databas"/>
      <sheetName val="경율산정"/>
      <sheetName val="MFAB"/>
      <sheetName val="MFRT"/>
      <sheetName val="MPKG"/>
      <sheetName val="MPRD"/>
      <sheetName val="일위"/>
      <sheetName val="개별직종노임단가(2005.1)"/>
      <sheetName val="맨홀수량"/>
      <sheetName val="노임,자재"/>
      <sheetName val="기계경비(맨홀)"/>
      <sheetName val="9GNG운반"/>
      <sheetName val="실행예산"/>
      <sheetName val="01AC"/>
      <sheetName val="본선토량운반계산서(1)0"/>
      <sheetName val="구조물공"/>
      <sheetName val="부대공"/>
      <sheetName val="배수공"/>
      <sheetName val="일위집계표"/>
      <sheetName val="PO-BOQ"/>
      <sheetName val="MIJIBI"/>
      <sheetName val="건축직"/>
      <sheetName val="전신환매도율"/>
      <sheetName val="물가자료"/>
      <sheetName val="EACT10"/>
      <sheetName val="방음벽기초(H=4m)"/>
      <sheetName val="guard(mac)"/>
      <sheetName val="예산갑지"/>
      <sheetName val="부속동"/>
      <sheetName val="단가조사서"/>
      <sheetName val="적용(기계)"/>
      <sheetName val="Mc1"/>
      <sheetName val="2000,9월 일위"/>
      <sheetName val="물량산출근거"/>
      <sheetName val="토목내역"/>
      <sheetName val="CONCRETE"/>
      <sheetName val="일위대가목록"/>
      <sheetName val="설산1.나"/>
      <sheetName val="본사S"/>
      <sheetName val="전압강하계산"/>
      <sheetName val="D-3503"/>
      <sheetName val="여흥"/>
      <sheetName val="노임이"/>
      <sheetName val="A갑지"/>
      <sheetName val="차종별"/>
      <sheetName val="구동"/>
      <sheetName val="내역서(전체)"/>
      <sheetName val="우수"/>
      <sheetName val="공종별원가계산"/>
      <sheetName val="말고개터널조명전압강하"/>
      <sheetName val="외주"/>
      <sheetName val="Macro(차단기)"/>
      <sheetName val="조경일람"/>
      <sheetName val="경비2내역"/>
      <sheetName val="일위대가표 (2)"/>
      <sheetName val="REACTION(USD지진시)"/>
      <sheetName val="안정검토"/>
      <sheetName val="REACTION(USE평시)"/>
      <sheetName val="다이꾸"/>
      <sheetName val="과세내역(세부)"/>
      <sheetName val="BOX전기내역"/>
      <sheetName val="관급총괄"/>
      <sheetName val="2007일위 "/>
      <sheetName val="토목일위 (83~)"/>
      <sheetName val="표지판일위(105~"/>
      <sheetName val="장비일위"/>
      <sheetName val="재료1월호"/>
      <sheetName val="노무비 "/>
      <sheetName val="00000000"/>
      <sheetName val="제수변수량"/>
      <sheetName val="공기변수량"/>
      <sheetName val="5.정산서"/>
      <sheetName val="견적의뢰서"/>
      <sheetName val="CIVIL"/>
      <sheetName val="일반수량총괄"/>
      <sheetName val="자  재"/>
      <sheetName val="하수급견적대비"/>
      <sheetName val="9-1차이내역"/>
      <sheetName val="°ø»çºñ¿¹»ê¼­(Åä¸ñºÐ)"/>
      <sheetName val="°¢Çü¸ÇÈ¦"/>
      <sheetName val="¼ö¸ñ´Ü°¡"/>
      <sheetName val="½Ã¼³¼ö·®Ç¥"/>
      <sheetName val="½ÄÀç¼ö·®Ç¥"/>
      <sheetName val="ÀÏÀ§¸ñ·Ï"/>
      <sheetName val="ÀÚÀç´Ü°¡"/>
      <sheetName val="°¡·Îµî"/>
      <sheetName val="정화조동내역"/>
      <sheetName val="관리사무소"/>
      <sheetName val="대구-교대(A1-A2)"/>
      <sheetName val="원형1호맨홀토공수량"/>
      <sheetName val="단가비교표_공통1"/>
      <sheetName val="TEL"/>
      <sheetName val="예산조서(무선)"/>
      <sheetName val="약전닥트"/>
      <sheetName val="건축부하"/>
      <sheetName val="FA설치명세"/>
      <sheetName val="FD"/>
      <sheetName val="세부내역서"/>
      <sheetName val="5.공종별예산내역서"/>
      <sheetName val="제3장 기술업무"/>
      <sheetName val="실행(1)"/>
      <sheetName val="도급"/>
      <sheetName val="수량산출서-2"/>
      <sheetName val="바닥판"/>
      <sheetName val="s"/>
      <sheetName val="별표"/>
      <sheetName val="현장지지물물량"/>
      <sheetName val="가공2원도"/>
      <sheetName val="토공(우물통,기타) "/>
      <sheetName val="TYPE-1"/>
      <sheetName val="건축공사실행"/>
      <sheetName val="중기사용료"/>
      <sheetName val="3.내역서"/>
      <sheetName val="옹벽수량집계"/>
      <sheetName val="BASIC (2)"/>
      <sheetName val="참조M"/>
      <sheetName val="36신설수량"/>
      <sheetName val="단가목록"/>
      <sheetName val="투찰내역"/>
      <sheetName val="9811"/>
      <sheetName val="기자재대비표"/>
      <sheetName val="1단계"/>
      <sheetName val="단가대비표"/>
      <sheetName val="대비내역"/>
      <sheetName val="70%"/>
      <sheetName val="1,2공구원가계산서"/>
      <sheetName val="2공구산출내역"/>
      <sheetName val="1공구산출내역서"/>
      <sheetName val="단면"/>
      <sheetName val="단면가정"/>
      <sheetName val="입출재고현황 (2)"/>
      <sheetName val="변경비교-을"/>
      <sheetName val="견적대비"/>
      <sheetName val="1SPAN"/>
      <sheetName val="의왕내역"/>
      <sheetName val="제품별"/>
      <sheetName val="약품설비"/>
      <sheetName val="공사별 가중치 산출근거(토목)"/>
      <sheetName val="가중치근거(조경)"/>
      <sheetName val="부재력정리"/>
      <sheetName val="BLOCK(1)"/>
      <sheetName val="8. 안정검토"/>
      <sheetName val="°ø»ç¿ø°¡°è»ê¼­"/>
      <sheetName val="ÃÑ³»¿ª¼­"/>
      <sheetName val="°ü±Þ³»¿ª¼­"/>
      <sheetName val="ÀÌÀüºñ³»¿ª¼­"/>
      <sheetName val="¹°·®"/>
      <sheetName val="¹è¼±¼³°è"/>
      <sheetName val="ºÎÇÏ°è»ê"/>
      <sheetName val="±âÃÊ»êÃâ¼­"/>
      <sheetName val="Àåºñ´Ü°¡»êÃâ"/>
      <sheetName val="µ¿¿ø(3)"/>
      <sheetName val="¿¹Á¤(3)"/>
      <sheetName val="ÁÖÇü"/>
      <sheetName val="재정비직인"/>
      <sheetName val="재정비내역"/>
      <sheetName val="지적고시내역"/>
      <sheetName val="현장설명서"/>
      <sheetName val="견적조건서"/>
      <sheetName val="시공일반사항"/>
      <sheetName val="현장설명서갑지"/>
      <sheetName val="하도급선정의뢰서(습식공사)"/>
      <sheetName val="LP-S"/>
      <sheetName val="목동1절주.bh01"/>
      <sheetName val="L형옹벽측구"/>
      <sheetName val="설계개요"/>
      <sheetName val="교대"/>
      <sheetName val="실행간접비용"/>
      <sheetName val="범용개발순소요비용"/>
      <sheetName val="기본일위"/>
      <sheetName val="유동표(변경)"/>
      <sheetName val="新철폐복2"/>
      <sheetName val="新철폐복3"/>
      <sheetName val="단가비교표 (계측제어)"/>
      <sheetName val="102역사"/>
      <sheetName val="960318-1"/>
      <sheetName val="공사내역"/>
      <sheetName val="combi(wall)"/>
      <sheetName val="공사내역서(을)실행"/>
      <sheetName val="일위대가(계측기설치)"/>
      <sheetName val="기본사항"/>
      <sheetName val="집수A"/>
      <sheetName val="마산방향"/>
      <sheetName val="진주방향"/>
      <sheetName val="기본설계도급항목"/>
      <sheetName val="unit"/>
      <sheetName val="대림경상68억"/>
      <sheetName val="일위대가(건축)"/>
      <sheetName val="견적"/>
      <sheetName val="문학간접"/>
      <sheetName val="가시설(TYPE-A)"/>
      <sheetName val="1호맨홀가감수량"/>
      <sheetName val="1-1평균터파기고(1)"/>
      <sheetName val="1호맨홀수량산출"/>
      <sheetName val="저"/>
      <sheetName val="차수공개요"/>
      <sheetName val="용산1(해보)"/>
      <sheetName val="(A)내역서"/>
      <sheetName val="강북라우터"/>
      <sheetName val="3.자재비(총괄)"/>
      <sheetName val="Man Power &amp; Comp"/>
      <sheetName val="설명"/>
      <sheetName val="토사(PE)"/>
      <sheetName val="토공계산서(부체도로)"/>
      <sheetName val="01"/>
      <sheetName val="2002하반기노임기준"/>
      <sheetName val="본부장"/>
      <sheetName val="내역서(삼호)"/>
      <sheetName val="4월_실적추정(건축+토목)"/>
      <sheetName val="4월_실적추정(건축)"/>
      <sheetName val="복구량산정_및_전용회선_사용"/>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기지국"/>
      <sheetName val="Testing"/>
      <sheetName val="계화배수"/>
      <sheetName val="포장공자재집계표"/>
      <sheetName val="G.R300경비"/>
      <sheetName val="WEON"/>
      <sheetName val="경상"/>
      <sheetName val="가설"/>
      <sheetName val="공사"/>
      <sheetName val="암거단위"/>
      <sheetName val="주방환기"/>
      <sheetName val="8.PILE  (돌출)"/>
      <sheetName val="주차구획선수량"/>
      <sheetName val="대가목록"/>
      <sheetName val="깨기수량"/>
      <sheetName val="승용"/>
      <sheetName val="전체_1설계"/>
      <sheetName val="TRE TABLE"/>
      <sheetName val="세부견적서(DAS Call Back)"/>
      <sheetName val="기계경비및산출근거서"/>
      <sheetName val="단가표"/>
      <sheetName val="실행예산서"/>
      <sheetName val="토공산출(주차장)"/>
      <sheetName val="토목공사"/>
      <sheetName val="급명"/>
      <sheetName val="기본단가표"/>
      <sheetName val="오동"/>
      <sheetName val="대조"/>
      <sheetName val="나한"/>
      <sheetName val="INPUT(덕도방향-시점)"/>
      <sheetName val="BOX 본체"/>
      <sheetName val="산출내역서"/>
      <sheetName val="대림산업"/>
      <sheetName val="BabyÀÏÀ§´ë°¡"/>
      <sheetName val="NìüëÒ-òÅ"/>
      <sheetName val="°£¼±°è»ê"/>
      <sheetName val="´ë±¸½ÇÇà"/>
      <sheetName val="0.Áý°è"/>
      <sheetName val="1.¼öº¯Àü¼³ºñ°ø»ç"/>
      <sheetName val="Ç¥Áö (2)"/>
      <sheetName val="¸Å¸³"/>
      <sheetName val="¿ø°¡°è»ê"/>
      <sheetName val="1.ÀüÂ÷¼±Á¶Á¤"/>
      <sheetName val="2.Á¶°¡¼±Á¶Á¤"/>
      <sheetName val="3.±ÞÀü¼±½Å¼³"/>
      <sheetName val="전력구구조물산근"/>
      <sheetName val="CRUDE RE-bar"/>
      <sheetName val="BSD (2)"/>
      <sheetName val="년도별노임표"/>
      <sheetName val="중기목록표"/>
      <sheetName val="1"/>
      <sheetName val="공문"/>
      <sheetName val="목록"/>
      <sheetName val="1.범위"/>
      <sheetName val="2.편성"/>
      <sheetName val="3개요"/>
      <sheetName val="5내역"/>
      <sheetName val="6.GAS"/>
      <sheetName val="7임급실"/>
      <sheetName val="미제출"/>
      <sheetName val="소방1"/>
      <sheetName val="소방2"/>
      <sheetName val="왜UP"/>
      <sheetName val="샤워실위생"/>
      <sheetName val="적현로"/>
      <sheetName val="현장경비"/>
      <sheetName val="sum1 (2)"/>
      <sheetName val="날개벽(시점좌측)"/>
      <sheetName val="실행"/>
      <sheetName val="MANUFACTORY"/>
      <sheetName val="각종양식"/>
      <sheetName val="전기"/>
      <sheetName val="plan&amp;section of foundation"/>
      <sheetName val="할증 "/>
      <sheetName val="COVER-P"/>
      <sheetName val="기본단가"/>
      <sheetName val="영업소실적"/>
      <sheetName val="변경품셈총괄"/>
      <sheetName val="품종별-이름"/>
      <sheetName val=" 갑  지 "/>
      <sheetName val="기성"/>
      <sheetName val="기성내역 진짜"/>
      <sheetName val="기성갑지"/>
      <sheetName val="2회기성사정"/>
      <sheetName val="3회기성갑지"/>
      <sheetName val="3회총괄"/>
      <sheetName val="3회기성"/>
      <sheetName val="소방사항"/>
      <sheetName val="변경총괄지(1)"/>
      <sheetName val="갈현동"/>
      <sheetName val="소포내역 (2)"/>
      <sheetName val="토공 total"/>
      <sheetName val="표층포설및다짐"/>
      <sheetName val="b_balju_cho"/>
      <sheetName val="LD일"/>
      <sheetName val="공종단가"/>
      <sheetName val="교통량조사"/>
      <sheetName val="차도조도계산"/>
      <sheetName val="48일위"/>
      <sheetName val="48수량"/>
      <sheetName val="22수량"/>
      <sheetName val="49일위"/>
      <sheetName val="22일위"/>
      <sheetName val="49수량"/>
      <sheetName val="기초자료입력"/>
      <sheetName val="종합기별"/>
      <sheetName val="노무비명세서"/>
      <sheetName val="소요자재명세서"/>
      <sheetName val="역집계1"/>
      <sheetName val="아파트기별"/>
      <sheetName val="공리일"/>
      <sheetName val="단위가격"/>
      <sheetName val="AS복구"/>
      <sheetName val="중기터파기"/>
      <sheetName val="변수값"/>
      <sheetName val="중기상차"/>
      <sheetName val="각종장비전압강하계산"/>
      <sheetName val="메서,변+증"/>
      <sheetName val="백호우계수"/>
      <sheetName val="basic"/>
      <sheetName val="방음벽 기초 일반수량"/>
      <sheetName val="I.설계조건"/>
      <sheetName val="단면치수"/>
      <sheetName val="NEYOK"/>
      <sheetName val="건축"/>
      <sheetName val="단가산출서 (2)"/>
      <sheetName val="단가산출서"/>
      <sheetName val="도근좌표"/>
      <sheetName val="wall"/>
      <sheetName val="납부서"/>
      <sheetName val="피벗테이블데이터분석"/>
      <sheetName val="적용단위길이"/>
      <sheetName val="조명율데이타"/>
      <sheetName val="투찰"/>
      <sheetName val="직원자료"/>
      <sheetName val="업종분류"/>
      <sheetName val="장비분류"/>
      <sheetName val="날개벽"/>
      <sheetName val="단가산출집계"/>
      <sheetName val="자재단가표"/>
      <sheetName val="IP좌표"/>
      <sheetName val="SORCE1"/>
      <sheetName val="가시설단위수량"/>
      <sheetName val="집1"/>
      <sheetName val="견적서세부내용"/>
      <sheetName val="견적내용입력"/>
      <sheetName val="출력-내역서"/>
      <sheetName val="설계내역(2001)"/>
      <sheetName val="공사비집계"/>
      <sheetName val="우각부보강"/>
      <sheetName val="소업1교"/>
      <sheetName val="변화치수"/>
      <sheetName val="6공구(당초)"/>
      <sheetName val="골조시행"/>
      <sheetName val="산근(목록)"/>
      <sheetName val="이형관중량"/>
      <sheetName val="선정요령"/>
      <sheetName val="AILC004"/>
      <sheetName val="시멘트"/>
      <sheetName val="관로"/>
      <sheetName val="명세서"/>
      <sheetName val="15"/>
      <sheetName val="전기혼잡제경비(45)"/>
      <sheetName val="금액결정"/>
      <sheetName val="경산(을)"/>
      <sheetName val="단가산출목록표"/>
      <sheetName val="약품공급2"/>
      <sheetName val="13LPMCC"/>
      <sheetName val="sub"/>
      <sheetName val=" 소방공사 산출근거"/>
      <sheetName val="OPGW기별"/>
      <sheetName val="PIPE"/>
      <sheetName val="VALVE"/>
      <sheetName val="등록자료"/>
      <sheetName val="입력정보"/>
      <sheetName val="샘플표지"/>
      <sheetName val="PROJECT BRIEF"/>
      <sheetName val="단중표"/>
      <sheetName val="공사비증감"/>
      <sheetName val="쌍송교"/>
      <sheetName val="현장관리비 "/>
      <sheetName val="설계가"/>
      <sheetName val="총집계표"/>
      <sheetName val="위성"/>
      <sheetName val="토공대비"/>
      <sheetName val="현황산출서"/>
      <sheetName val="옹벽기초자료"/>
      <sheetName val="일위1"/>
      <sheetName val="실행내역서 "/>
      <sheetName val="산출(전주P7)"/>
      <sheetName val="시공계획"/>
      <sheetName val="Macro3"/>
      <sheetName val="평균환율-USD"/>
      <sheetName val="총인원"/>
      <sheetName val="직급인원"/>
      <sheetName val="220 (2)"/>
      <sheetName val="인원동원계획"/>
      <sheetName val="CB"/>
      <sheetName val="CS2"/>
      <sheetName val="SULKEA"/>
      <sheetName val="아파트건축"/>
      <sheetName val="잔수량(작성)"/>
      <sheetName val="날개수량1.5"/>
      <sheetName val="순공사비"/>
      <sheetName val="4.일위대가목차"/>
      <sheetName val="청구내역(9807)"/>
      <sheetName val="2002상반기노임기준"/>
      <sheetName val="VXXXXXXX"/>
      <sheetName val="사다리"/>
      <sheetName val="공사비 내역"/>
      <sheetName val="산#2-1 (2)"/>
      <sheetName val="설계예시"/>
      <sheetName val="캔개발배경"/>
      <sheetName val="시장"/>
      <sheetName val="일정표"/>
      <sheetName val=""/>
      <sheetName val="실행대비"/>
      <sheetName val="총괄BOQ"/>
      <sheetName val="골재산출"/>
      <sheetName val="KSTAR-M"/>
      <sheetName val="경비"/>
      <sheetName val="갑지(추정)"/>
      <sheetName val="Macro상수"/>
      <sheetName val="보호"/>
      <sheetName val="pbs_lambda"/>
      <sheetName val="Matériel embarqué PVC"/>
      <sheetName val="2공구수량"/>
      <sheetName val="cost"/>
      <sheetName val="const."/>
      <sheetName val="동해title"/>
      <sheetName val="평3"/>
      <sheetName val="단면별연장"/>
      <sheetName val="분수공별 면적"/>
      <sheetName val="관로조직표"/>
      <sheetName val="덕소내역"/>
      <sheetName val="평교-내역"/>
      <sheetName val="DATA 입력란"/>
      <sheetName val="1. 설계조건 2.단면가정 3. 하중계산"/>
      <sheetName val="몰탈재료산출"/>
      <sheetName val="단위목록"/>
      <sheetName val="기계경비목록"/>
      <sheetName val="관급"/>
      <sheetName val="접속슬라브"/>
      <sheetName val="기기리스트"/>
      <sheetName val="초기화면"/>
      <sheetName val="이름정의"/>
      <sheetName val="초기화면1"/>
      <sheetName val="현장관리비"/>
      <sheetName val="품셈TABLE"/>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건축개요"/>
      <sheetName val="4)유동표"/>
      <sheetName val="일위대가(출입)"/>
      <sheetName val="실행(표지,갑,을)"/>
      <sheetName val="실행갑지"/>
      <sheetName val="준공평가"/>
      <sheetName val="파형강관집계"/>
      <sheetName val="입고장부 (4)"/>
      <sheetName val="내역서(총)"/>
      <sheetName val="간지"/>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일위대가목록(1)"/>
      <sheetName val="단가대비표(1)"/>
      <sheetName val="수질정화시설"/>
      <sheetName val="품셈표"/>
      <sheetName val="부대대비"/>
      <sheetName val="냉연집계"/>
      <sheetName val="1-1"/>
      <sheetName val="구분자"/>
      <sheetName val="그림"/>
      <sheetName val="구성1"/>
      <sheetName val="구성2"/>
      <sheetName val="구성3"/>
      <sheetName val="구성4"/>
      <sheetName val="그림2"/>
      <sheetName val="69.03%"/>
      <sheetName val="변경내역100%"/>
      <sheetName val="변경내역98%"/>
      <sheetName val="변경내역96%"/>
      <sheetName val="변경내역92%"/>
      <sheetName val="변경내역88%"/>
      <sheetName val="변경내역84.52%"/>
      <sheetName val="EKOG10건축"/>
      <sheetName val="4.±ÞÀü¼±Ã¶°Å"/>
      <sheetName val="내역(토목)"/>
      <sheetName val="일(4)"/>
      <sheetName val="장비집계"/>
      <sheetName val="2.펌프장(사급자재)"/>
      <sheetName val="Recovered_Sheet1"/>
      <sheetName val="원가상세내역"/>
      <sheetName val="2004경영(비목별)"/>
      <sheetName val="2004경영"/>
      <sheetName val="정공공사"/>
      <sheetName val="출력X"/>
      <sheetName val="화설내"/>
      <sheetName val="기초일위"/>
      <sheetName val="시설일위"/>
      <sheetName val="조명일위"/>
      <sheetName val="DATA 입력부"/>
      <sheetName val="매매"/>
      <sheetName val="직원동원SCH"/>
      <sheetName val="평가데이터"/>
      <sheetName val="LD"/>
      <sheetName val="단가조사-1"/>
      <sheetName val="단가조사-2"/>
      <sheetName val="자재 단가표"/>
      <sheetName val="본사인상전"/>
      <sheetName val="도급양식"/>
      <sheetName val="단가산출-기,교"/>
      <sheetName val="현금"/>
      <sheetName val="현장"/>
      <sheetName val="Cost bd-&quot;A&quot;"/>
      <sheetName val="IBASE"/>
      <sheetName val="당사"/>
      <sheetName val="sw1"/>
      <sheetName val="NOMUBI"/>
      <sheetName val="Languages"/>
      <sheetName val="원내역서3"/>
      <sheetName val="101동"/>
      <sheetName val="3도로"/>
      <sheetName val="장비"/>
      <sheetName val="산근1"/>
      <sheetName val="노무"/>
      <sheetName val="0_집계"/>
      <sheetName val="1_수변전설비공사"/>
      <sheetName val="표지_(2)"/>
      <sheetName val="1_전차선조정"/>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계산DATA"/>
      <sheetName val="전류"/>
      <sheetName val="데이터북"/>
      <sheetName val="조명참고자료"/>
      <sheetName val="Cable schedule"/>
      <sheetName val="V-data"/>
      <sheetName val="L-data"/>
      <sheetName val="P-data"/>
      <sheetName val="LEGEND"/>
      <sheetName val="설계기준 및 하중계산"/>
      <sheetName val="입력값"/>
      <sheetName val="토량1-1"/>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aa"/>
      <sheetName val="계획금액"/>
      <sheetName val="97 사업추정(WEKI)"/>
      <sheetName val="기존단가 (2)"/>
      <sheetName val="9."/>
      <sheetName val="견적서1"/>
      <sheetName val="Y_WORK"/>
      <sheetName val="전력"/>
      <sheetName val="토공집계표"/>
      <sheetName val="1.우편집중내역서"/>
      <sheetName val="공통가설"/>
      <sheetName val="COL"/>
      <sheetName val="E총"/>
      <sheetName val="물墸᎟鰀"/>
      <sheetName val="토공정보"/>
      <sheetName val="2"/>
      <sheetName val="두앙"/>
      <sheetName val="공용시설내역"/>
      <sheetName val="화재 탐지_x0005__x0000_"/>
      <sheetName val="자재테이블"/>
      <sheetName val="지하1층"/>
      <sheetName val="가중치"/>
      <sheetName val="Vari by Vendor"/>
      <sheetName val="DATA-UPS"/>
      <sheetName val="공조기(삭제)"/>
      <sheetName val="5.°í¹è¼±Ã¶°Å"/>
      <sheetName val="6.°í¾ÐÄÉÀÌºí½Å¼³"/>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Ü°¡ºñ±³Ç¥"/>
      <sheetName val="±âÃÊ´Ü°¡"/>
      <sheetName val="배수관토공"/>
      <sheetName val="송우내역서"/>
      <sheetName val="웅진교-S2"/>
      <sheetName val="의정부문예회관변경내역"/>
      <sheetName val="POL6차-PIPING"/>
      <sheetName val="¾Æ»êÃß°¡1220"/>
      <sheetName val="98Áö±Þ°èÈ¹"/>
      <sheetName val="´çÃÊ"/>
      <sheetName val="1.¼³°èÁ¶°Ç"/>
      <sheetName val="Àç·á"/>
      <sheetName val="°¡·ÎµîºÎÇ¥"/>
      <sheetName val="Á¦°æºñÀ²"/>
      <sheetName val="³»¿ª(¼³°è)"/>
      <sheetName val="½Ä»ýºí·°´ÜÀ§¼ö·®"/>
      <sheetName val="Á¤ºÎ³ëÀÓ´Ü°¡"/>
      <sheetName val="Pricelist TAC AB"/>
      <sheetName val="물가정보자료"/>
      <sheetName val="적용토목"/>
      <sheetName val="예산M11A"/>
      <sheetName val="업체별기성내역"/>
      <sheetName val="H-PILE수량집계"/>
      <sheetName val="남양구조시험동"/>
      <sheetName val="공조기"/>
      <sheetName val="萀⅜"/>
      <sheetName val="MEXICO-C"/>
      <sheetName val="토공A"/>
      <sheetName val="장비당단가 (1)"/>
      <sheetName val="7.1유효폭"/>
      <sheetName val="자재목록표"/>
      <sheetName val="단중聀"/>
      <sheetName val="사급자재총괄"/>
      <sheetName val="당정동경상이수"/>
      <sheetName val="당정동공통이수"/>
      <sheetName val=" 토목 처리장도급내역서 "/>
      <sheetName val="98수문일위"/>
      <sheetName val="차수"/>
      <sheetName val="전신"/>
      <sheetName val="가CP"/>
      <sheetName val="건축내역서 (경제상무실)"/>
      <sheetName val="노임(1차)"/>
      <sheetName val="APT"/>
      <sheetName val="일위산출"/>
      <sheetName val=" 냉각수펌프"/>
      <sheetName val="산출목록표"/>
      <sheetName val="수원공"/>
      <sheetName val="예산M12A"/>
      <sheetName val="woo(mac)"/>
      <sheetName val="가공비"/>
      <sheetName val="지수"/>
      <sheetName val="기계설비"/>
      <sheetName val="3본사"/>
      <sheetName val="(2)"/>
      <sheetName val="성내동"/>
      <sheetName val="기초코徸"/>
      <sheetName val="1차 내역서"/>
      <sheetName val="master(total)"/>
      <sheetName val="HRSG SMALL07220"/>
      <sheetName val="사각맨홀"/>
      <sheetName val="개소별수량산출"/>
      <sheetName val="성남여성복지내역"/>
      <sheetName val="하도급변경대비표"/>
      <sheetName val="2000용수잠관-수량집계"/>
      <sheetName val="Oper Amount"/>
      <sheetName val="WING3"/>
      <sheetName val="단중표-ST"/>
      <sheetName val="단가(반정1교-원주)"/>
      <sheetName val="명단원자료(이전)"/>
      <sheetName val="건축내역(진해석동)"/>
      <sheetName val="인수공총괄"/>
      <sheetName val="Rates"/>
      <sheetName val="영동(D)"/>
      <sheetName val="원가서"/>
      <sheetName val="집계표(공종별)"/>
      <sheetName val="횡배수관토공수량"/>
      <sheetName val="증감분석"/>
      <sheetName val="용소리교"/>
      <sheetName val="단가산출1"/>
      <sheetName val="삼보지질"/>
      <sheetName val="7.전산해석결과"/>
      <sheetName val="4.하중"/>
      <sheetName val="우각부검토"/>
      <sheetName val="기초입력"/>
      <sheetName val="명세"/>
      <sheetName val="총공사내역서"/>
      <sheetName val="금액"/>
      <sheetName val="견적990322"/>
      <sheetName val="경상비"/>
      <sheetName val="공내역"/>
      <sheetName val="접속도로1"/>
      <sheetName val="P-산#1-1(WOWA1)"/>
      <sheetName val="상행-교대(A1)"/>
      <sheetName val="기간등록"/>
      <sheetName val="제수"/>
      <sheetName val="공기"/>
      <sheetName val="대,유,램"/>
      <sheetName val="통로box전기"/>
      <sheetName val="밧데리"/>
      <sheetName val="사급자재"/>
      <sheetName val="지주설치제원"/>
      <sheetName val="인상효1"/>
      <sheetName val="내역(중앙)"/>
      <sheetName val="내역(창신)"/>
      <sheetName val="물가"/>
      <sheetName val="정화조방수미장"/>
      <sheetName val="단위량당중기"/>
      <sheetName val="IMPEADENCE MAP 취수장"/>
      <sheetName val="FAX"/>
      <sheetName val="하중산정"/>
      <sheetName val="과세표준율-2"/>
      <sheetName val="면적분양가"/>
      <sheetName val="분양면적(1123)"/>
      <sheetName val="출력소스"/>
      <sheetName val="통합내역"/>
      <sheetName val="2000_11월설계내역"/>
      <sheetName val="1공구(입찰내역)"/>
      <sheetName val="내역(전체)"/>
      <sheetName val="토공(완충)"/>
      <sheetName val="견적서(1)"/>
      <sheetName val="Top PO"/>
      <sheetName val="2234"/>
      <sheetName val="조립1부실적"/>
      <sheetName val="5월"/>
      <sheetName val="능률"/>
      <sheetName val="방송노임"/>
      <sheetName val="Despacho (c.civil)"/>
      <sheetName val="CHITIET VL-NC-TT -1p"/>
      <sheetName val="TDTKP1"/>
      <sheetName val="1을"/>
      <sheetName val="조경"/>
      <sheetName val="감가상각"/>
      <sheetName val="KMT물량"/>
      <sheetName val="내역서01"/>
      <sheetName val="인원"/>
      <sheetName val="연동내역서"/>
      <sheetName val="자판실행"/>
      <sheetName val="결과조달"/>
      <sheetName val="부안일위"/>
      <sheetName val="청천내"/>
      <sheetName val="1공구 건정토건 철콘"/>
      <sheetName val="2공구하도급내역서"/>
      <sheetName val="도급내역"/>
      <sheetName val="투찰추정"/>
      <sheetName val="도급내역5+800"/>
      <sheetName val="수목표준대가"/>
      <sheetName val="도급금액"/>
      <sheetName val="재노경"/>
      <sheetName val="변경내역서"/>
      <sheetName val="식재인부"/>
      <sheetName val="일위대가(1)"/>
      <sheetName val="관급자재"/>
      <sheetName val="제경비"/>
      <sheetName val="토공사"/>
      <sheetName val="정렬"/>
      <sheetName val="계약내역서"/>
      <sheetName val="전체도급"/>
      <sheetName val="충주"/>
      <sheetName val="본선 토공 분배표"/>
      <sheetName val="1.토공"/>
      <sheetName val="제출내역 (2)"/>
      <sheetName val="입찰"/>
      <sheetName val="현경"/>
      <sheetName val="전화번호DATA (2001)"/>
      <sheetName val="자압"/>
      <sheetName val="106C0300"/>
      <sheetName val="CC16-내역서"/>
      <sheetName val="기타시설"/>
      <sheetName val="판매시설"/>
      <sheetName val="아파트"/>
      <sheetName val="주민복지관"/>
      <sheetName val="지하주차장"/>
      <sheetName val="D16"/>
      <sheetName val="D25"/>
      <sheetName val="D22"/>
      <sheetName val="BEND LOSS"/>
      <sheetName val="산근"/>
      <sheetName val="MACRO(MCC)"/>
      <sheetName val="제진기"/>
      <sheetName val="전선_및_전선관"/>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준검_내역서"/>
      <sheetName val="1_수인터널"/>
      <sheetName val="수목데이타_"/>
      <sheetName val="변압기_및_발전기_용량"/>
      <sheetName val="단가_및_재료비"/>
      <sheetName val="-_INFORMATION_-"/>
      <sheetName val="3BL공동구_수량"/>
      <sheetName val="적용(기尜_x0013_"/>
      <sheetName val="2.1  노무비 평균단가산출"/>
      <sheetName val="전체내역서"/>
      <sheetName val="개보수공사BM"/>
      <sheetName val="장문교(대전)"/>
      <sheetName val="중간부"/>
      <sheetName val="CLAUSE"/>
      <sheetName val="약품설︀"/>
      <sheetName val="전기공사"/>
      <sheetName val="3CHBDC"/>
      <sheetName val="가격조사서"/>
      <sheetName val="1-11조직표"/>
      <sheetName val="집수정"/>
      <sheetName val="합의경상"/>
      <sheetName val="설계기준"/>
      <sheetName val="내역1"/>
      <sheetName val="구조물터파기수량집계"/>
      <sheetName val="배수공 시멘트 및 골재량 산출"/>
      <sheetName val="공사별 가중치 산출근거(건축)"/>
      <sheetName val="J01"/>
      <sheetName val="재료집계"/>
      <sheetName val="공내ᰖ"/>
      <sheetName val="수량이동"/>
      <sheetName val="버스운행안내"/>
      <sheetName val="예방접종계획"/>
      <sheetName val="근태계획서"/>
      <sheetName val="AS_x0005__x0000_"/>
      <sheetName val="탑(을지)"/>
      <sheetName val="단면설계"/>
      <sheetName val="Piping(Methanol)"/>
      <sheetName val="NAMES"/>
      <sheetName val="기초자료입력및 K치 확인"/>
      <sheetName val="열린교실"/>
      <sheetName val="경산锼_x0013_閄"/>
      <sheetName val="저리조양"/>
      <sheetName val="단면瑌)"/>
      <sheetName val="22단"/>
      <sheetName val="22단锼"/>
      <sheetName val="판"/>
      <sheetName val="노임,재료비"/>
      <sheetName val="loading"/>
      <sheetName val="기성내역서표지"/>
      <sheetName val="기자재׃"/>
      <sheetName val="갑지(0_x0000_"/>
      <sheetName val="단0_x0000_退"/>
      <sheetName val="갑지(렀뚣瘉"/>
      <sheetName val="갑지(_x0000_뎰瘇"/>
      <sheetName val="기자재_x0000_"/>
      <sheetName val="전기 원가계산서"/>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스케즐"/>
      <sheetName val="PAINT"/>
      <sheetName val="견"/>
      <sheetName val="시운전연료"/>
      <sheetName val="단위세대물량"/>
      <sheetName val="낙찰표"/>
      <sheetName val="기준비용"/>
      <sheetName val="계약표지"/>
      <sheetName val="현장설က_x0000_蠀ᛟ"/>
      <sheetName val="학생내역"/>
      <sheetName val="AS포장복구_"/>
      <sheetName val="부서현황"/>
      <sheetName val="bearing"/>
      <sheetName val="영흥TL(UP,DOWN) "/>
      <sheetName val="참조자료"/>
      <sheetName val="전기설계변경"/>
      <sheetName val="단가대비"/>
      <sheetName val="96작생능"/>
      <sheetName val="EQT-ESTN"/>
      <sheetName val="단양 00 아파트-세부내역"/>
      <sheetName val="공통비"/>
      <sheetName val="관람석제출"/>
      <sheetName val="Macro(부하)"/>
      <sheetName val="소운반"/>
      <sheetName val="공종구간"/>
      <sheetName val="산출0"/>
      <sheetName val="현장예산"/>
      <sheetName val="내역서 "/>
      <sheetName val="성곽내역서"/>
      <sheetName val="16-1"/>
      <sheetName val="방배동내역(리라)"/>
      <sheetName val="부대공사총괄"/>
      <sheetName val="건축공사집계표"/>
      <sheetName val="방배동내역 (총괄)"/>
      <sheetName val="공사수행방안"/>
      <sheetName val="단가조사표"/>
      <sheetName val="설계내역서(기계)"/>
      <sheetName val="³²¾ç½ÃÀÛµ¿ÀÚ105³ë65±_x0000__x0000__x0005__x0000_慀ȡ_x0000__x0000__x0000_"/>
      <sheetName val="Param"/>
      <sheetName val="단  가  垨4奜4睮⿩_x0005_"/>
      <sheetName val="아수배전(1회)"/>
      <sheetName val="인건비_조사"/>
      <sheetName val="빙장비사양"/>
      <sheetName val="꣈፺"/>
      <sheetName val="堀᎟"/>
      <sheetName val="¼ö·®»êÃÈ"/>
      <sheetName val="저፺"/>
      <sheetName val="¼ö·®»êÃX"/>
      <sheetName val="壈᎟"/>
      <sheetName val="쀀ፐ"/>
      <sheetName val="죈፺"/>
      <sheetName val="惈፵"/>
      <sheetName val="우수공"/>
      <sheetName val="전체철근집계"/>
      <sheetName val="북방3터널"/>
      <sheetName val="3련 B姨#"/>
      <sheetName val="3련 B_x0005__x0000_"/>
      <sheetName val="기성수금(단단위)"/>
      <sheetName val="원가매출(단단위)"/>
      <sheetName val="적용건축"/>
      <sheetName val="설치 일위대가(4԰_x0000_缀_x0000__x0000__x0000_"/>
      <sheetName val="프로젝트"/>
      <sheetName val="99년신청"/>
      <sheetName val="콘_재료분리(1)"/>
      <sheetName val="계산근거"/>
      <sheetName val="대로근거"/>
      <sheetName val="단위중량"/>
      <sheetName val="일위대가 집계표"/>
      <sheetName val="월선수금"/>
      <sheetName val="0217상가미분양자산"/>
      <sheetName val="SKETCH"/>
      <sheetName val="배수문수량산출(3)"/>
      <sheetName val="일위_파일"/>
      <sheetName val="eq_data"/>
      <sheetName val="CALCULATION"/>
      <sheetName val="working load at the btm ft."/>
      <sheetName val="stability check"/>
      <sheetName val="design criteria"/>
      <sheetName val="Main"/>
      <sheetName val="INDEX"/>
      <sheetName val="15100"/>
      <sheetName val="성서방향-교대(A2)"/>
      <sheetName val="2터널시점"/>
      <sheetName val="BOQ-Summary_Form A1"/>
      <sheetName val="BOQ-Summary_Form A2"/>
      <sheetName val="BOQ-Summary_Form A3"/>
      <sheetName val="Attachment_A"/>
      <sheetName val="elect QC"/>
      <sheetName val="Quezon"/>
      <sheetName val="bulcan"/>
      <sheetName val="Bulacan"/>
      <sheetName val="자재비"/>
      <sheetName val="10현장조직"/>
      <sheetName val="3-1-12"/>
      <sheetName val="3-1-3"/>
      <sheetName val="21301동"/>
      <sheetName val="금긋기 및 절단"/>
      <sheetName val="TB-내역서"/>
      <sheetName val="Instruction"/>
      <sheetName val="General Data"/>
      <sheetName val="costing_CV"/>
      <sheetName val="costing_ESDV"/>
      <sheetName val="costing_FE"/>
      <sheetName val="Condition"/>
      <sheetName val="costing_Misc"/>
      <sheetName val="costing_MOV"/>
      <sheetName val="costing_Press"/>
      <sheetName val="choose"/>
      <sheetName val="별표(48~75)"/>
      <sheetName val="공사내역(2003년)"/>
      <sheetName val="본댐설계"/>
      <sheetName val="교육종류"/>
      <sheetName val="통합"/>
      <sheetName val="BOX"/>
      <sheetName val="2.2.2입적표"/>
      <sheetName val="송전재료비"/>
      <sheetName val="변경후-SHEET"/>
      <sheetName val="구조     ."/>
      <sheetName val="별표 "/>
      <sheetName val="매입세"/>
      <sheetName val="투입(관수_건축)"/>
      <sheetName val="투입(APT500)"/>
      <sheetName val="투입(분당)"/>
      <sheetName val="작성지침서2)"/>
      <sheetName val="투입스케쥴양식"/>
      <sheetName val="투입(APT1200)"/>
      <sheetName val="투입(평촌)"/>
      <sheetName val="투입(APT1000)"/>
      <sheetName val="계약내역서(을지)"/>
      <sheetName val="빗물받이(910-510-410)"/>
      <sheetName val="지장물C"/>
      <sheetName val="4차원가계산서"/>
      <sheetName val="용수간선"/>
      <sheetName val="유림총괄"/>
      <sheetName val="내역서비교"/>
      <sheetName val="노무비(첨부4-4)"/>
      <sheetName val="변수데이타"/>
      <sheetName val="일반부표"/>
      <sheetName val="품셈기준"/>
      <sheetName val="집계표(육상)"/>
      <sheetName val="주beam"/>
      <sheetName val="평균높이산출근거"/>
      <sheetName val="왕십리방향"/>
      <sheetName val="TYPE1"/>
      <sheetName val="철근량"/>
      <sheetName val="자금청구"/>
      <sheetName val="경로,구간현황"/>
      <sheetName val="︀ᇕ"/>
      <sheetName val="怀፵"/>
      <sheetName val="자단"/>
      <sheetName val="공사착공계"/>
      <sheetName val="주사무실︀ᇕ"/>
      <sheetName val="주사무실ꠀ፺"/>
      <sheetName val="BOX ꠀ፺"/>
      <sheetName val="㗈቎"/>
      <sheetName val="¼ö·®»êÃ¨"/>
      <sheetName val="O＆P"/>
      <sheetName val="결재판(삭제하지말아주세요)"/>
      <sheetName val="COPING"/>
      <sheetName val="유첨䈀ᅪ"/>
      <sheetName val="토공,기초"/>
      <sheetName val="FAB별"/>
      <sheetName val="주간계획"/>
      <sheetName val="PIPING"/>
      <sheetName val="선택"/>
      <sheetName val="총괄원가 "/>
      <sheetName val="TG9504"/>
      <sheetName val="1995년 섹터별 매출"/>
      <sheetName val="ROOF(ALKALI)"/>
      <sheetName val="貭♘"/>
      <sheetName val="기계실"/>
      <sheetName val="역T형옹벽(3.0)"/>
      <sheetName val="실행(ALT1)"/>
      <sheetName val="MAT"/>
      <sheetName val="전신환매도徸"/>
      <sheetName val="공사설계서"/>
      <sheetName val="견적서(대외) (2)"/>
      <sheetName val="OZ049E"/>
      <sheetName val="입력"/>
      <sheetName val="기초공"/>
      <sheetName val="층"/>
      <sheetName val="배수내역(총수량)"/>
      <sheetName val="음봉방향"/>
      <sheetName val="자료(통합)"/>
      <sheetName val="발주내역"/>
      <sheetName val="대포2교접속"/>
      <sheetName val="일반전기C"/>
      <sheetName val="POOM_MOTO"/>
      <sheetName val="참조"/>
      <sheetName val="96수출"/>
      <sheetName val="예산조서(︀ᇕ԰"/>
      <sheetName val="UR2-Calculation"/>
      <sheetName val="Proposal"/>
      <sheetName val="포장절단"/>
      <sheetName val="일위단가"/>
      <sheetName val="일위(설)"/>
      <sheetName val="DATA(BAC)"/>
      <sheetName val="건축토목내역"/>
      <sheetName val="대전-교대(A1-A2)"/>
      <sheetName val="205동"/>
      <sheetName val="5.공종별尜_x0013_層_x0013_闰"/>
      <sheetName val="과세면세표"/>
      <sheetName val="인제내역"/>
      <sheetName val="PARAMETER"/>
      <sheetName val="세부내역(직접인건비)"/>
      <sheetName val="사통"/>
      <sheetName val="현장지䀀ኀ㠀ኃ"/>
      <sheetName val="건축원가"/>
      <sheetName val="부丵〒"/>
      <sheetName val="부司2"/>
      <sheetName val="집계(세부총괄)"/>
      <sheetName val="BOX(1.5X1.5)"/>
      <sheetName val="TYPE-A"/>
      <sheetName val="관리,부대비"/>
      <sheetName val="총괄-1"/>
      <sheetName val="기초및구체공"/>
      <sheetName val="특수선일위대가"/>
      <sheetName val="인공(100P,배선반)"/>
      <sheetName val="홈통받이수량"/>
      <sheetName val="공통가설공사"/>
      <sheetName val="설내역서 "/>
      <sheetName val="H PILE수량"/>
      <sheetName val="원형맨홀수량"/>
      <sheetName val="기본"/>
      <sheetName val="단위집계표"/>
      <sheetName val="2000년하반기"/>
      <sheetName val="견적대비표"/>
      <sheetName val="Data2"/>
      <sheetName val="화해(함평)"/>
      <sheetName val="화해(장성)"/>
      <sheetName val="제원.설계조건"/>
      <sheetName val="type-F"/>
      <sheetName val="SLAB"/>
      <sheetName val="Site Expenses"/>
      <sheetName val="단위세대"/>
      <sheetName val="SE-611"/>
      <sheetName val="c_balju"/>
      <sheetName val="단가표 "/>
      <sheetName val="가설공사"/>
      <sheetName val="투자효율분석"/>
      <sheetName val="일위목차"/>
      <sheetName val="★도급내역"/>
      <sheetName val="2BOX본체"/>
      <sheetName val="설-원가"/>
      <sheetName val="Factor"/>
      <sheetName val="물가변동잔여물량세부내역서"/>
      <sheetName val="신규(방류시설)"/>
      <sheetName val="현금흐름"/>
      <sheetName val="공사진행"/>
      <sheetName val="__MAIN"/>
      <sheetName val="소방"/>
      <sheetName val="덤프트럭계수"/>
      <sheetName val="카메라"/>
      <sheetName val="미지급내역"/>
      <sheetName val="현장별계약현황('98.10.31)"/>
      <sheetName val="공통부대비"/>
      <sheetName val="날개벽(TYPE1)"/>
      <sheetName val="일반맨홀수량집계"/>
      <sheetName val="단락전류-A"/>
      <sheetName val="DPRKMHDT"/>
      <sheetName val="hvac내역서(제어동)"/>
      <sheetName val="공사기본자료"/>
      <sheetName val="유기공정"/>
      <sheetName val="철근량 검토"/>
      <sheetName val="TC표지"/>
      <sheetName val="22단가(철完9"/>
      <sheetName val="지질조사"/>
      <sheetName val="총체보활공정표"/>
      <sheetName val="T1"/>
      <sheetName val="단가결정"/>
      <sheetName val="신표지1"/>
      <sheetName val="Front"/>
      <sheetName val="1.취수장"/>
      <sheetName val="상-교대(A1-A2)"/>
      <sheetName val="연습장소"/>
      <sheetName val="하중계산"/>
      <sheetName val="STBOX"/>
      <sheetName val="내역."/>
      <sheetName val="부대"/>
      <sheetName val="SRC-B3U2"/>
      <sheetName val="현대물량"/>
      <sheetName val="첨부1"/>
      <sheetName val="3.하중산정4.지지력"/>
      <sheetName val="PART_DISCOUNT"/>
      <sheetName val="적점"/>
      <sheetName val="기준액"/>
      <sheetName val="교량하부공"/>
      <sheetName val="본체"/>
      <sheetName val="공사비총괄표"/>
      <sheetName val="결합부검토"/>
      <sheetName val="Data&amp;Result"/>
      <sheetName val="재료표"/>
      <sheetName val="969910( R)"/>
      <sheetName val="금액결揄"/>
      <sheetName val="매입내역 "/>
      <sheetName val="거래처별지출내역"/>
      <sheetName val="제잡비"/>
      <sheetName val="T13(P68~72,78)"/>
      <sheetName val="2000_x0005__x0000__x0000_"/>
      <sheetName val="모델링"/>
      <sheetName val="EUPDAT2"/>
      <sheetName val="와동25-3(변경)"/>
      <sheetName val="기계"/>
      <sheetName val="°úÃµMAIN"/>
      <sheetName val="ÅÍ³ÎÁ¶µµ"/>
      <sheetName val="1.¼³°è±âÁØ"/>
      <sheetName val="3Â÷¼³°è"/>
      <sheetName val="ÇöÈ²CODE"/>
      <sheetName val="¼ÕÀÍÇöÈ²"/>
      <sheetName val="±âµÕ(¿øÇü)"/>
      <sheetName val="¿Ëº®"/>
      <sheetName val="ABUT¼ö·®-A1"/>
      <sheetName val="¹ëºê¼³Ä¡"/>
      <sheetName val="3.¹Ù´ÚÆÇ¼³°è"/>
      <sheetName val="Á¶°Ç"/>
      <sheetName val="¿©Èï"/>
      <sheetName val="tÇü"/>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Piping Design Data"/>
      <sheetName val="工완성공사율"/>
      <sheetName val="Ampecity Data"/>
      <sheetName val="MCC제원"/>
      <sheetName val="변경서식"/>
      <sheetName val="MACRO(전선관)"/>
      <sheetName val="T6-6(2)"/>
      <sheetName val="Upgrades pricing"/>
      <sheetName val="시가지우회도로공내역서"/>
      <sheetName val="견적사양비교표"/>
      <sheetName val="㩷"/>
      <sheetName val="렀ⵘ"/>
      <sheetName val="֭_x0000_"/>
      <sheetName val="수량산출1"/>
      <sheetName val="간선"/>
      <sheetName val="단가산출2"/>
      <sheetName val="도급내역서"/>
      <sheetName val="목록1"/>
      <sheetName val="목록2"/>
      <sheetName val="J__LOTUS_9605P_BB_C_BD_OUT_YE_2"/>
      <sheetName val="2000.11¿ù¼³餀㢘ԯ_x0000_缀_x0000_"/>
      <sheetName val="2_조가선조정"/>
      <sheetName val="3_급전선신설"/>
      <sheetName val="4_급전선철거"/>
      <sheetName val="5_고배선철거"/>
      <sheetName val="6_고압케이블신설"/>
      <sheetName val="7_비절연선조정"/>
      <sheetName val="8_가동브래키트이설"/>
      <sheetName val="9_H형강주신설(9m)"/>
      <sheetName val="10_강관주신설(9m)"/>
      <sheetName val="11_H강주철거(11m)"/>
      <sheetName val="11_H형강기초"/>
      <sheetName val="13_강관주기초"/>
      <sheetName val="14_장력조정장치신설"/>
      <sheetName val="15_장력조정장치철거___"/>
      <sheetName val="16_콘주철거(9m)"/>
      <sheetName val="17_지선신설(보통)"/>
      <sheetName val="18_지선신설(v형)"/>
      <sheetName val="19_지선철거"/>
      <sheetName val="20_기중개폐기신설"/>
      <sheetName val="3-1_CB"/>
      <sheetName val="일위산출근거"/>
      <sheetName val="밀양노선별공사비명세서"/>
      <sheetName val="예산서"/>
      <sheetName val="1안"/>
      <sheetName val="테이블"/>
      <sheetName val="종배수관"/>
      <sheetName val="2003상반기노임기준"/>
      <sheetName val="중기조종사 단위단가"/>
      <sheetName val="준공조서"/>
      <sheetName val="공사준공계"/>
      <sheetName val="준공검사보고서"/>
      <sheetName val="A 견적"/>
      <sheetName val="전기공사일위대가"/>
      <sheetName val="입력변수"/>
      <sheetName val="설계요율"/>
      <sheetName val="주재료비"/>
      <sheetName val="4.전기"/>
      <sheetName val="견적시담(송포2공구)"/>
      <sheetName val="단가대조"/>
      <sheetName val="오억미만"/>
      <sheetName val="특수기호강도거푸집"/>
      <sheetName val="종배수관면벽신"/>
      <sheetName val="종배수관(신)"/>
      <sheetName val="유림골조"/>
      <sheetName val="신공"/>
      <sheetName val="tggwan(mac)"/>
      <sheetName val="LABTOTAL"/>
      <sheetName val="COA-17"/>
      <sheetName val="C-18"/>
      <sheetName val="10월"/>
      <sheetName val="2.대외공문"/>
      <sheetName val="수지표"/>
      <sheetName val="셀명"/>
      <sheetName val="D"/>
      <sheetName val="기성내역"/>
      <sheetName val="특기사항"/>
      <sheetName val="하도내역 (철콘)"/>
      <sheetName val="변품8-37"/>
      <sheetName val="공주-교대(A1)"/>
      <sheetName val="Change rate"/>
      <sheetName val="BQ(실행)"/>
      <sheetName val="B3.PERSONEL-Ucret"/>
      <sheetName val="nomi "/>
      <sheetName val="세부내역서(전기)"/>
      <sheetName val="골조"/>
      <sheetName val="Assumptions"/>
      <sheetName val="안양1공구_건축"/>
      <sheetName val="적격점수&lt;300억미만&gt;"/>
      <sheetName val="LAB"/>
      <sheetName val="Inquiry"/>
      <sheetName val="값"/>
      <sheetName val="표지판현황"/>
      <sheetName val="조도계산서_(도서)"/>
      <sheetName val="1_설계조건"/>
      <sheetName val="5호광장_(만점)"/>
      <sheetName val="인천국제_(만점)_(2)"/>
      <sheetName val="설_계"/>
      <sheetName val="Sheet1_(2)"/>
      <sheetName val="단면_(2)"/>
      <sheetName val="외주대비_-석축"/>
      <sheetName val="외주대비-구조물_(2)"/>
      <sheetName val="견적표지_(3)"/>
      <sheetName val="IMP_(REACTOR)"/>
      <sheetName val="1_설계기준"/>
      <sheetName val="물가대비표"/>
      <sheetName val="5공철탑검토표"/>
      <sheetName val="4공철탑검토"/>
      <sheetName val="A LINE"/>
      <sheetName val="주사무실ֳ_x0000_"/>
      <sheetName val="¼ö·®»êÃ_x0005_"/>
      <sheetName val="¼ö·®»êÃ "/>
      <sheetName val="인수공규격"/>
      <sheetName val="원본(갑지)"/>
      <sheetName val="안정검토(온1)"/>
      <sheetName val="일위대가서식"/>
      <sheetName val="일위대가양식"/>
      <sheetName val="11+040(통로)"/>
      <sheetName val="일위대가1"/>
      <sheetName val="대가단최종"/>
      <sheetName val="성원계약"/>
      <sheetName val="ATM기초철가"/>
      <sheetName val="시화점실행"/>
      <sheetName val="총괄분 설계서용지"/>
      <sheetName val="식재일위대가"/>
      <sheetName val="골재丵〒"/>
      <sheetName val="내역총渀腷"/>
      <sheetName val="일반수량산출"/>
      <sheetName val="Ⅴ-2.공종별내역"/>
      <sheetName val="가로등제어반 설치공사(수량)"/>
      <sheetName val="가시설"/>
      <sheetName val="내역서적용수량"/>
      <sheetName val="FIN TUBE"/>
      <sheetName val="HED. &amp; PIPE"/>
      <sheetName val="원가집계"/>
      <sheetName val="UB2"/>
      <sheetName val="sheet"/>
      <sheetName val="40총괄"/>
      <sheetName val="40집계"/>
      <sheetName val="N頀ᚃ"/>
      <sheetName val="N"/>
      <sheetName val="변경후원본2"/>
      <sheetName val="내역아"/>
      <sheetName val="울타리"/>
      <sheetName val="경성자금"/>
      <sheetName val="SUB일위대가"/>
      <sheetName val="사용자정의"/>
      <sheetName val="평자재단가"/>
      <sheetName val="95년12월말"/>
      <sheetName val="교량전기"/>
      <sheetName val="옥외"/>
      <sheetName val="철거산출헾】"/>
      <sheetName val="철거산출午_x0013_"/>
      <sheetName val="토목(용인)"/>
      <sheetName val="부표총괄"/>
      <sheetName val="건축집계"/>
      <sheetName val="Á¡°ËÃÑ°ý"/>
      <sheetName val="»ó¼öµµÅä°øÁý°èÇ¥"/>
      <sheetName val="°ßÀû´ëºñ"/>
      <sheetName val="ÀÏÀ§´ë°¡Ç¥(À¯´Ü°¡)"/>
      <sheetName val="ÀÚÀç¸ñ·Ï"/>
      <sheetName val="20°ü¸®ºñÀ²"/>
      <sheetName val="담장산출"/>
      <sheetName val="협조전"/>
      <sheetName val="입찰견적보고서"/>
      <sheetName val="설명서 "/>
      <sheetName val="내부부하"/>
      <sheetName val="산재 안전"/>
      <sheetName val="노무비 경비"/>
      <sheetName val="산정표"/>
      <sheetName val="3_바닥판설계"/>
      <sheetName val="상세내역,전력산출서"/>
      <sheetName val="내역(가지)"/>
      <sheetName val="GI-LIST"/>
      <sheetName val="균열"/>
      <sheetName val="단가및재료비"/>
      <sheetName val="노᠀⁷"/>
      <sheetName val="8.현장관리비"/>
      <sheetName val="7.안전관리비"/>
      <sheetName val="연돌일위집계"/>
      <sheetName val="견적율"/>
      <sheetName val="손익집계(공장별)"/>
      <sheetName val="현장관리비데이타"/>
      <sheetName val="1)fs"/>
      <sheetName val="설계명세서(선로)"/>
      <sheetName val="mcc일위대가"/>
      <sheetName val="건축원가계산서"/>
      <sheetName val="ATS단가"/>
      <sheetName val="횡배수관"/>
      <sheetName val="원본"/>
      <sheetName val="공사비 내역 (가)"/>
      <sheetName val="기술자료 (연수)"/>
      <sheetName val="등록업체"/>
      <sheetName val="esc"/>
      <sheetName val="도급예산내역서봉투"/>
      <sheetName val="설계산출표지"/>
      <sheetName val="도급예산내역서총괄표"/>
      <sheetName val="을부담운반비"/>
      <sheetName val="운반비산출"/>
      <sheetName val="기흥하도용"/>
      <sheetName val="일위대가(여기까지)"/>
      <sheetName val="J"/>
      <sheetName val="단위_xdc00_ὗ␀"/>
      <sheetName val="수성페인트도장 내역서"/>
      <sheetName val="진접"/>
      <sheetName val="사급자재(1단계)"/>
      <sheetName val="조명투자및환수계획"/>
      <sheetName val="제조중간결과"/>
      <sheetName val="진주䈀ᅪ"/>
      <sheetName val="도장수량(하1)"/>
      <sheetName val="사업수지"/>
      <sheetName val="기계경비단가"/>
      <sheetName val="현장관리비 산출내역"/>
      <sheetName val="CON'C"/>
      <sheetName val="경영상태"/>
      <sheetName val="전체공내역서"/>
      <sheetName val="퍼스트"/>
      <sheetName val="2.주요계수총괄"/>
      <sheetName val="LIST"/>
      <sheetName val="보도경계블럭"/>
      <sheetName val="일집"/>
      <sheetName val="design load"/>
      <sheetName val="견적내역"/>
      <sheetName val="Tot-sum"/>
      <sheetName val="Working(wo WTs)"/>
      <sheetName val="주조정실"/>
      <sheetName val="Requirements"/>
      <sheetName val="단가보완"/>
      <sheetName val="도장 및 용접 수량"/>
      <sheetName val="sheets"/>
      <sheetName val="TYPE-B 평균H"/>
      <sheetName val="단__가__대__비__표"/>
      <sheetName val="일__위__대__가__목__록"/>
      <sheetName val="90_03실행_"/>
      <sheetName val="3_공통공사대비"/>
      <sheetName val="AIR_SHOWER(3인용)"/>
      <sheetName val="REACTION芨.헾⿁_x0005__x0000_"/>
      <sheetName val="REACTION鴘E鵜E헾⼼_x0005_"/>
      <sheetName val="정산내역"/>
      <sheetName val="#3_일위대가목록"/>
      <sheetName val="#2_일위대가목록"/>
      <sheetName val="물량집계"/>
      <sheetName val="횡배수관집현황(2공구)"/>
      <sheetName val="역T형"/>
      <sheetName val="w't table"/>
      <sheetName val="환율-LIBOR"/>
      <sheetName val="GAEYO"/>
      <sheetName val="기준"/>
      <sheetName val="VENDOR LIST"/>
      <sheetName val="1F"/>
      <sheetName val="AH-1 "/>
      <sheetName val="적정성평가표(8번)(1순위)"/>
      <sheetName val="적정성평가표(12번)(6순위)"/>
      <sheetName val="기별(종합)"/>
      <sheetName val="CPM챠트"/>
      <sheetName val="회사99"/>
      <sheetName val="CAL"/>
      <sheetName val="L형측구단위수량"/>
      <sheetName val="L형측구연장조서"/>
      <sheetName val="도로경계블럭단위수량"/>
      <sheetName val="도로경계블럭단위토공"/>
      <sheetName val="집"/>
      <sheetName val="물塠"/>
      <sheetName val="물徸"/>
      <sheetName val="guard(mac¸"/>
      <sheetName val="물嬼"/>
      <sheetName val="물闰"/>
      <sheetName val="guard(macð"/>
      <sheetName val="물呈"/>
      <sheetName val="guard(macH"/>
      <sheetName val="copy"/>
      <sheetName val="서식"/>
      <sheetName val="L-type"/>
      <sheetName val="총(신설)"/>
      <sheetName val="토공대가"/>
      <sheetName val="구조대가"/>
      <sheetName val="포설대가1"/>
      <sheetName val="부대대가"/>
      <sheetName val="적용기준표(98년상반기)"/>
      <sheetName val="기성청구현황"/>
      <sheetName val="11.자재단가"/>
      <sheetName val="b_balju"/>
      <sheetName val="401"/>
      <sheetName val=" ｹ-ﾌﾞﾙ"/>
      <sheetName val="REINF."/>
      <sheetName val="공사비내역서"/>
      <sheetName val="주경기-오배수"/>
      <sheetName val="펌프장수량䈀嵪ԯ_x0000_缀"/>
      <sheetName val="펌프장수량㔀቎԰_x0000_缀"/>
      <sheetName val="펌프장수량ԯ_x0000_缀_x0000__x0000_"/>
      <sheetName val="중로근거"/>
      <sheetName val="1공구 건정토건_xd803_ᑷᰀ"/>
      <sheetName val="원하도급내역서(당초)"/>
      <sheetName val="총(철거)"/>
      <sheetName val="䋈ᅪ"/>
      <sheetName val="거실통로등"/>
      <sheetName val="주사무실墳᎟"/>
      <sheetName val="BOX ︀ᇕ"/>
      <sheetName val="BOX 저፺"/>
      <sheetName val="공종목록표"/>
      <sheetName val="8.석축단위(H=1.5M)"/>
      <sheetName val="주사무실԰_x0000_"/>
      <sheetName val="ﻈ䓕"/>
      <sheetName val="BOX ︀釕"/>
      <sheetName val="위치︀釕"/>
      <sheetName val="BOX ᢝ"/>
      <sheetName val="ꠀ፺"/>
      <sheetName val="︀動"/>
      <sheetName val="BOX ᠀ᶛ"/>
      <sheetName val="위치᠀ᶛ"/>
      <sheetName val="저ᚙ"/>
      <sheetName val="ꠀ᪘"/>
      <sheetName val="위치ꠀ᪘"/>
      <sheetName val="BOX ︀鷕"/>
      <sheetName val="주사무실頀▀"/>
      <sheetName val="BOX 頀▀"/>
      <sheetName val="주사무실蠀⮂"/>
      <sheetName val="위치蠀⮂"/>
      <sheetName val="BOX 蠀⮂"/>
      <sheetName val="︀嗕"/>
      <sheetName val="위치︀㓕"/>
      <sheetName val="주사무실︀㓕"/>
      <sheetName val="위치_xd800_ᢘ"/>
      <sheetName val="ᓈባ"/>
      <sheetName val="︀盕"/>
      <sheetName val="壈▞"/>
      <sheetName val="내역서1"/>
      <sheetName val="11"/>
      <sheetName val="차도부연장현황"/>
      <sheetName val="국도접속 차도부수량"/>
      <sheetName val="원곡IC교 내진성능보강공사 실시설계 용역.xlsx"/>
      <sheetName val="계림(함평)"/>
      <sheetName val="계림(장성)"/>
      <sheetName val="재료할증"/>
      <sheetName val="용산3(영광)"/>
      <sheetName val="단위수량산출"/>
      <sheetName val="광혁기성"/>
      <sheetName val="재료집계표3"/>
      <sheetName val="POWER"/>
      <sheetName val="관세,통관수수료,운반비"/>
      <sheetName val="KS-301_WBS"/>
      <sheetName val="교량현황"/>
      <sheetName val="외천교"/>
      <sheetName val="다곡2교"/>
      <sheetName val="예산내역서"/>
      <sheetName val="1,2,3,4,5단위수량"/>
      <sheetName val="상수도토공_x0005__x0000_"/>
      <sheetName val="설직재0_x0000_"/>
      <sheetName val="설직재餀㒘"/>
      <sheetName val="자재표"/>
      <sheetName val="현장유지관리비"/>
      <sheetName val="A-8 PD(도로중앙)"/>
      <sheetName val="의왕실행"/>
      <sheetName val="가도䠀"/>
      <sheetName val="가도ԯ"/>
      <sheetName val="가도저"/>
      <sheetName val="포장직선구간"/>
      <sheetName val="»êÃâ¸ñ·ÏÇ¥"/>
      <sheetName val="Æ÷ÀåÁ÷¼±±¸°£"/>
      <sheetName val="ÀÏÀ§´ë°¡¸ñÂ÷"/>
      <sheetName val="2F È¸ÀÇ½Ç°ßÀû(5_14 ÀÏ´ë)"/>
      <sheetName val="ᰀ፜"/>
      <sheetName val="수문_x0000__x0000_"/>
      <sheetName val="ࠀ᎚"/>
      <sheetName val="CAT_5"/>
      <sheetName val="입찰보Ⳡ"/>
      <sheetName val="RangeObject"/>
      <sheetName val="분뇨"/>
      <sheetName val="H-pile(250x250)"/>
      <sheetName val="H-pile(298x299)"/>
      <sheetName val="방음벽기초(H_xd8d4_ㆂᰀㆃ"/>
      <sheetName val="일위대가(원본)"/>
      <sheetName val="입찰준비계획안(부대)"/>
      <sheetName val="입찰준비계획안(외주)"/>
      <sheetName val="입찰준비계획안(기타견적)"/>
      <sheetName val="장항선4공구직접비집계"/>
      <sheetName val="공사기본내용입력"/>
      <sheetName val="예산"/>
      <sheetName val="카렌스센터계량기설치공사"/>
      <sheetName val="아산경희980422"/>
      <sheetName val="시설물기초"/>
      <sheetName val="N炬≹"/>
      <sheetName val="월말"/>
      <sheetName val="관기성공.내"/>
      <sheetName val="횡배수관위치조서"/>
      <sheetName val="노원열병합  건축렀こ렀䡟ԯ_x0000_缀"/>
      <sheetName val="노원열병합  건축렀䡟ԯ_x0000_缀_x0000__x0000_"/>
      <sheetName val="노원열병합  건축︀ᇕ԰_x0000_缀_x0000__x0000_"/>
      <sheetName val="노원열병합  건축ﻕᇕ԰_x0000_缀_x0000__x0000_"/>
      <sheetName val="토목내역서 (도급단가)"/>
      <sheetName val="내역서단가산출용"/>
      <sheetName val="감액총괄표"/>
      <sheetName val="음성방향"/>
      <sheetName val="설계변경내역 98"/>
      <sheetName val="공제구간조서"/>
      <sheetName val="토목검측서"/>
      <sheetName val="설계일반"/>
      <sheetName val="수압집계"/>
      <sheetName val="SP-B1"/>
      <sheetName val="신규 품"/>
      <sheetName val="자재 집계표"/>
      <sheetName val="단산"/>
      <sheetName val="예산M6-B"/>
      <sheetName val="동원인원산출"/>
      <sheetName val="대,怀፵"/>
      <sheetName val="22단헾"/>
      <sheetName val="Option"/>
      <sheetName val="상 부"/>
      <sheetName val="차선도색현황"/>
      <sheetName val="단가적용(터널)"/>
      <sheetName val="단위가격_할증"/>
      <sheetName val="전선_및_전선ࠝ"/>
      <sheetName val="일위대가 "/>
      <sheetName val="제"/>
      <sheetName val="총괄집䠄ᡏ"/>
      <sheetName val="적용기준"/>
      <sheetName val="산출2-기기동력"/>
      <sheetName val="통신단가조사"/>
      <sheetName val="105,106,107동"/>
      <sheetName val="수로교총재료齘_x0013_"/>
      <sheetName val="산출및내역"/>
      <sheetName val="내역전기"/>
      <sheetName val="96.12"/>
      <sheetName val="22단丵"/>
      <sheetName val="SLIDES"/>
      <sheetName val="정산입력"/>
      <sheetName val="자재조사표"/>
      <sheetName val="매출단가"/>
      <sheetName val="M-EQPT-Z"/>
      <sheetName val="현장대리인계"/>
      <sheetName val="2000,_x0010__x0000_退˘踇"/>
      <sheetName val="2000,_x0010__x0000_蒘Ȭ踇"/>
      <sheetName val="2000,_x0000__x0000_ᓐ_x0000__x0000_"/>
      <sheetName val="2000,_x0000__x0000_︸_x0000__x0000_"/>
      <sheetName val="2000,_x0000__x0000_Ẩ_x0000__x0000_"/>
      <sheetName val="2000,到_x0016_剼_x0016_徸"/>
      <sheetName val="2000,徸⽝_x0005__x0000_"/>
      <sheetName val="1호인버트수량"/>
      <sheetName val="석축설면"/>
      <sheetName val="법면단"/>
      <sheetName val="2000,咘೿踇⽟_x0000_"/>
      <sheetName val="2000,ﳨǬ踇⾣_x0000_"/>
      <sheetName val="실행변경(1차)"/>
      <sheetName val="2000,缈,罌,헾"/>
      <sheetName val="2000,薸!藼!헾"/>
      <sheetName val="2000,螨_x0013_蟬_x0013_헾"/>
      <sheetName val="4.2.1 마루높이 검토"/>
      <sheetName val="E.P.T수량산출서"/>
      <sheetName val="2000,午_x0013_꾈ૂ䡲"/>
      <sheetName val="2000,午_x0013_ॢ䡲"/>
      <sheetName val="동원인원"/>
      <sheetName val="SANBAISU"/>
      <sheetName val="전체내저፺"/>
      <sheetName val="인건비堀"/>
      <sheetName val="전체내堀᎟"/>
      <sheetName val="전체내︀ᇕ"/>
      <sheetName val="전체내怀፵"/>
      <sheetName val="변경비鰀፰"/>
      <sheetName val="㰀"/>
      <sheetName val="전체내ᓈባ"/>
      <sheetName val="전체내죃፺"/>
      <sheetName val="주관锼_x0013_"/>
      <sheetName val="전체내쀀ፐ"/>
      <sheetName val="주관사堀"/>
      <sheetName val="전체내壈᎟"/>
      <sheetName val="전체내惇፵"/>
      <sheetName val="주관사저"/>
      <sheetName val="견적ꀀፐ"/>
      <sheetName val="전체내惈፵"/>
      <sheetName val="일위대가(계측ꀀፐቇ"/>
      <sheetName val="경ꀀፐ"/>
      <sheetName val="전체내죈፺"/>
      <sheetName val="견적堀᎟"/>
      <sheetName val="4렀቟԰"/>
      <sheetName val="4︀ᇕ԰"/>
      <sheetName val="Pier 3"/>
      <sheetName val="자재일람"/>
      <sheetName val="총괄서"/>
      <sheetName val="사업계획1안"/>
      <sheetName val="코드"/>
      <sheetName val="월별수입"/>
      <sheetName val="상가지급현황"/>
      <sheetName val="비목군분류일위"/>
      <sheetName val="증栀ᙿ가"/>
      <sheetName val="공정"/>
      <sheetName val="IMF Code"/>
      <sheetName val="P.M 별"/>
      <sheetName val="설계변경내역서"/>
      <sheetName val="배"/>
      <sheetName val="날개벽(좌,우=45도,75도)"/>
      <sheetName val="단위별 일위대가표"/>
      <sheetName val="1호맨홀토공"/>
      <sheetName val="전압"/>
      <sheetName val="조도"/>
      <sheetName val="동력"/>
      <sheetName val="환"/>
      <sheetName val="CF"/>
      <sheetName val="01_ 원가계산서"/>
      <sheetName val="무전표"/>
      <sheetName val="내역서적용수량집계표(가로)"/>
      <sheetName val="WIND-EQ"/>
      <sheetName val="FEXS"/>
      <sheetName val="PUMP SHT"/>
      <sheetName val="노임단가표"/>
      <sheetName val="수곡내역"/>
      <sheetName val="원가총괄"/>
      <sheetName val="1._x0018_변︀ᇕ԰"/>
      <sheetName val="1._x0018_변԰_x0000__x0000_"/>
      <sheetName val="1._x0018_변ԯ_x0000_缀"/>
      <sheetName val="DEVI."/>
      <sheetName val="U.C."/>
      <sheetName val="커튼월(pfg)"/>
      <sheetName val="농로수량집계"/>
      <sheetName val="심사공종"/>
      <sheetName val="유효폭의 계산"/>
      <sheetName val="총공사비"/>
      <sheetName val="C.배수관공"/>
      <sheetName val="DATE2001"/>
      <sheetName val="좌측"/>
      <sheetName val="지급자재대"/>
      <sheetName val="전부인쇄"/>
      <sheetName val="9-1차이내역."/>
      <sheetName val="1.외주공사"/>
      <sheetName val="2.직영공사"/>
      <sheetName val="원가계산서(남측)"/>
      <sheetName val="첨부"/>
      <sheetName val="계산DATA입력"/>
      <sheetName val="전력구구조물산근2구간"/>
      <sheetName val="식재-외주 (2)"/>
      <sheetName val="Sheet16 (2)"/>
      <sheetName val="시초1교"/>
      <sheetName val="대구-교대(A1)"/>
      <sheetName val="01상노임"/>
      <sheetName val="이토변실(A3-LINE)"/>
      <sheetName val="견적단가"/>
      <sheetName val="개산공사비"/>
      <sheetName val="참조(2)"/>
      <sheetName val="현장일보"/>
      <sheetName val="9509"/>
      <sheetName val="금융비용"/>
      <sheetName val="기성내역서"/>
      <sheetName val="우,오수"/>
      <sheetName val="팔당터널(1공구)"/>
      <sheetName val="공정코드"/>
      <sheetName val="card1"/>
      <sheetName val="흙쌓기도수로설치현황(1)"/>
      <sheetName val="대비표"/>
      <sheetName val="총괄집桶青"/>
      <sheetName val="포쐀䑣"/>
      <sheetName val="포䠟⥏"/>
      <sheetName val="포䠠⥏"/>
      <sheetName val="포䈀㙪"/>
      <sheetName val="토 적 표"/>
      <sheetName val="栍ᾆ"/>
      <sheetName val="부하"/>
      <sheetName val="도체종-상수표"/>
      <sheetName val="수주실적0709"/>
      <sheetName val="제4절-1"/>
      <sheetName val="투찰금액"/>
      <sheetName val="공통단가"/>
      <sheetName val="운반비"/>
      <sheetName val="마산방향철근집계"/>
      <sheetName val="시추주상도"/>
      <sheetName val="archi(본사)"/>
      <sheetName val="※참고자료※"/>
      <sheetName val="자(3.0m)"/>
      <sheetName val="정화조"/>
      <sheetName val="백호헾】_x0005_"/>
      <sheetName val="36신설수翇"/>
      <sheetName val="36신설수︀"/>
      <sheetName val="견적꓀᥻"/>
      <sheetName val="수안보-_x0005__x0000__x0000_"/>
      <sheetName val="36신설수Ç"/>
      <sheetName val="36신설수資"/>
      <sheetName val="부산4"/>
      <sheetName val="총괄집렇♑"/>
      <sheetName val="총괄집㸁䧾"/>
      <sheetName val="(전체발주,금회3차공사)내역서"/>
      <sheetName val="기초ա_x0000_"/>
      <sheetName val="물량尜"/>
      <sheetName val="토공,철콘"/>
      <sheetName val="변경비丵〒_x0005_"/>
      <sheetName val="물량丵"/>
      <sheetName val="º¯°æ»çÀ5"/>
      <sheetName val="AILC005"/>
      <sheetName val="AILC00_x0000_"/>
      <sheetName val="AILC00_x0010_"/>
      <sheetName val="대창(함평)"/>
      <sheetName val="암거공"/>
      <sheetName val="평가내역"/>
      <sheetName val="직접인건비"/>
      <sheetName val="접속도로"/>
      <sheetName val="-15.0"/>
      <sheetName val="해평견적"/>
      <sheetName val="사리부설"/>
      <sheetName val="1월"/>
      <sheetName val="임대견적서"/>
      <sheetName val="36신丵〒_x0005_"/>
      <sheetName val="투찰가"/>
      <sheetName val="수안보-徸〒_x0005__x0000_"/>
      <sheetName val="입출재고현⩿〚_x0005__x0000_"/>
      <sheetName val="º¯°æ»çÀ_x0000_"/>
      <sheetName val="수안보-娐&gt;闰⿑"/>
      <sheetName val="수안보-ꮸ⿥_x0005__x0000_"/>
      <sheetName val="백호丵〒_x0005_"/>
      <sheetName val="내역서(기성청구)"/>
      <sheetName val="위치"/>
      <sheetName val="공작물조직표(용배수)"/>
      <sheetName val="철근총괄집계표"/>
      <sheetName val="단가견적조사표"/>
      <sheetName val="박스토공"/>
      <sheetName val="참조 DATA"/>
      <sheetName val="교량명원본"/>
      <sheetName val="BOX제원원본"/>
      <sheetName val="전체내ﰀ⁗"/>
      <sheetName val="A(Rev.3)"/>
      <sheetName val="부총"/>
      <sheetName val="5.3 단면가정"/>
      <sheetName val="재료단가"/>
      <sheetName val="CT "/>
      <sheetName val="05 BOX"/>
      <sheetName val="02 SLAB"/>
      <sheetName val="gvl"/>
      <sheetName val="49-11g"/>
      <sheetName val="49-11H"/>
      <sheetName val="PI_x0000__x0000_"/>
      <sheetName val="5."/>
      <sheetName val="12."/>
      <sheetName val="14."/>
      <sheetName val="13"/>
      <sheetName val="7."/>
      <sheetName val="8."/>
      <sheetName val="10."/>
      <sheetName val="화산경계"/>
      <sheetName val="ASEM내역"/>
      <sheetName val="변경내역"/>
      <sheetName val="in"/>
      <sheetName val="청주(철골발주의뢰서)"/>
      <sheetName val="Price List"/>
      <sheetName val="영창26"/>
      <sheetName val="원가계산서 "/>
      <sheetName val="미드수량"/>
      <sheetName val="7단가"/>
      <sheetName val="inputdata"/>
      <sheetName val="품종별월계"/>
      <sheetName val="금액내㔀቎"/>
      <sheetName val="청하배수"/>
      <sheetName val="설계서"/>
      <sheetName val="적격심사표"/>
      <sheetName val="교통惨У԰_x0000_"/>
      <sheetName val="업체별 금액"/>
      <sheetName val="참조용쉬트"/>
      <sheetName val="청구서"/>
      <sheetName val="공동_집계표"/>
      <sheetName val="분담_집계표"/>
      <sheetName val="분담_대보"/>
      <sheetName val="분담_DB"/>
      <sheetName val="6.¾㉀ᩴ蛀"/>
      <sheetName val="전기단가조사서"/>
      <sheetName val="PI蒨9"/>
      <sheetName val="직원자료입력"/>
      <sheetName val="MixBed"/>
      <sheetName val="CondPol"/>
      <sheetName val="2F_회의실견적(5_14_일대)"/>
      <sheetName val="롤러"/>
      <sheetName val="산출서집계"/>
      <sheetName val="가로등산출서 (작업1)"/>
      <sheetName val="을지로철거"/>
      <sheetName val="99 조정금액"/>
      <sheetName val="분담_동우"/>
      <sheetName val="대총괄내역서"/>
      <sheetName val="중총괄내역서"/>
      <sheetName val="소총괄내역서"/>
      <sheetName val="내역서_영상검지기"/>
      <sheetName val="내역서_레이더"/>
      <sheetName val="내역서_AVI"/>
      <sheetName val="내역서_CCTV"/>
      <sheetName val="내역서_지하차도CCTV"/>
      <sheetName val="내역서_VMS"/>
      <sheetName val="내역서_신호"/>
      <sheetName val="내역서_광통신장비"/>
      <sheetName val="내역서_주정차단속"/>
      <sheetName val="내역서_교통"/>
      <sheetName val="내역서_예비품"/>
      <sheetName val="내역서_전산"/>
      <sheetName val="내역서_정보통신"/>
      <sheetName val="내역서_전기"/>
      <sheetName val="내역서_토목"/>
      <sheetName val="내역서_기타(건축,소방)"/>
      <sheetName val="내역서_설계비및부대임대료"/>
      <sheetName val="세부내역_영상"/>
      <sheetName val="세부내역_레이더"/>
      <sheetName val="세부내역_AVI"/>
      <sheetName val="세부내역_CCTV"/>
      <sheetName val="세부내역_지하CCTV"/>
      <sheetName val="세부내역_VMS"/>
      <sheetName val="세부내역_신호"/>
      <sheetName val="세부내역_광통신"/>
      <sheetName val="세부내역_주정차"/>
      <sheetName val="세부내역_교통"/>
      <sheetName val="세부내역_예비품"/>
      <sheetName val="세부내역_전산"/>
      <sheetName val="세부내역_통신"/>
      <sheetName val="세부내역_전기"/>
      <sheetName val="세부내역_토목"/>
      <sheetName val="일위대가_건축구조(1)"/>
      <sheetName val="일위대가_건축토목(1)"/>
      <sheetName val="일위대가_SW"/>
      <sheetName val="SW개발비_산정기준"/>
      <sheetName val="세부내역_건축"/>
      <sheetName val="배관배선 단가조사"/>
      <sheetName val="동력배선"/>
      <sheetName val="본선동력배선"/>
      <sheetName val="본선조명"/>
      <sheetName val="전력간선배선"/>
      <sheetName val="전열배선"/>
      <sheetName val="Macro"/>
      <sheetName val="일위집계"/>
      <sheetName val="건축전기"/>
      <sheetName val="예산조서-총ԯ"/>
      <sheetName val="예산조서-총頀"/>
      <sheetName val="거래명세서"/>
      <sheetName val="교대시점"/>
      <sheetName val="타견적(을)"/>
      <sheetName val="INMD1198"/>
      <sheetName val="INFG1198"/>
      <sheetName val="표준ፙ렀ᑟ"/>
      <sheetName val="유첨_x0005__x0000_"/>
      <sheetName val="유첨헾】"/>
      <sheetName val="신호등"/>
      <sheetName val="미관등"/>
      <sheetName val="설계수량"/>
      <sheetName val="암거단위-1련"/>
      <sheetName val="비교1"/>
      <sheetName val="금강견적"/>
      <sheetName val="ORIGN"/>
      <sheetName val="국공유지및사유지"/>
      <sheetName val="파일의이용"/>
      <sheetName val="2.조명기구철거(일괄철거분)"/>
      <sheetName val="자재수량"/>
      <sheetName val="Macro(AT)"/>
      <sheetName val="PW3"/>
      <sheetName val="PW4"/>
      <sheetName val="SC1"/>
      <sheetName val="PE"/>
      <sheetName val="PM"/>
      <sheetName val="TR"/>
      <sheetName val="기존구조물철거집계계표"/>
      <sheetName val="신공항A-9헾】_x0005__x0000__x0000_"/>
      <sheetName val="기능공인적사항"/>
      <sheetName val="L_RPTB03_01"/>
      <sheetName val="ALINE"/>
      <sheetName val="9.2.3 각 실별 조도계산(3단계)"/>
      <sheetName val="품목납기"/>
      <sheetName val="변경ᛅ⾒_x0005_"/>
      <sheetName val="일목"/>
      <sheetName val="뚝토공"/>
      <sheetName val="05년"/>
      <sheetName val="사  업  비  수  지  예  산  서"/>
      <sheetName val="내역서(총괄)"/>
      <sheetName val="공통가설_8"/>
      <sheetName val="아파트_9"/>
      <sheetName val="직접공사비집계표_7"/>
      <sheetName val="공종별 집계표"/>
      <sheetName val="합의서"/>
      <sheetName val="hvac(제어동)"/>
      <sheetName val="노임목록"/>
      <sheetName val="산출명세서"/>
      <sheetName val="2.노무비명세서(수직보垰7埼"/>
      <sheetName val="전체내ꀀፐ"/>
      <sheetName val="ꀀ"/>
      <sheetName val="교대(A1挔"/>
      <sheetName val="횡배위치"/>
      <sheetName val="계산중"/>
      <sheetName val="부대헾】"/>
      <sheetName val="교대(A1窨"/>
      <sheetName val="부대窨_x0013_"/>
      <sheetName val="하수급견적대窨"/>
      <sheetName val="하수급견적대_x0005_"/>
      <sheetName val="교대(A1_x0005_"/>
      <sheetName val="부대_x0005__x0000_"/>
      <sheetName val="전체내㗈቎"/>
      <sheetName val="식재가격"/>
      <sheetName val="식재총괄"/>
      <sheetName val="전체내׃_x0000_"/>
      <sheetName val="9-1㔀቎԰_x0000_"/>
      <sheetName val="9-1԰_x0000_缀_x0000_"/>
      <sheetName val="전체내㠀ᎍ"/>
      <sheetName val="하수급견적대齘"/>
      <sheetName val="교대(A1竈"/>
      <sheetName val="하수급견적대헾"/>
      <sheetName val="하수급견적대竈"/>
      <sheetName val="전체내䋈ᅪ"/>
      <sheetName val="전체내ꠀ፺"/>
      <sheetName val="2호맨홀공제수량"/>
      <sheetName val="전체내԰_x0000_"/>
      <sheetName val="전체내֬_x0000_"/>
      <sheetName val="전체내ﻈ䓕"/>
      <sheetName val="교대(A1헾"/>
      <sheetName val="하수급견적대鷸"/>
      <sheetName val="케이블트레이"/>
      <sheetName val="전체내棈᎜"/>
      <sheetName val="전체내䠀ᖞ"/>
      <sheetName val="하수급견적대鬘"/>
      <sheetName val="차압계산"/>
      <sheetName val="전체내저ᚙ"/>
      <sheetName val="전체내ꠀ᪘"/>
      <sheetName val="하수급견적대風"/>
      <sheetName val="하수급견적대肘"/>
      <sheetName val="부대芈+"/>
      <sheetName val="하수급견적대芈"/>
      <sheetName val="전체내︀嗕"/>
      <sheetName val="부대헾⼴"/>
      <sheetName val="하수급견적대飘"/>
      <sheetName val="전체내蠀ᒗ"/>
      <sheetName val="암거치수표"/>
      <sheetName val="재료집계표빽업"/>
      <sheetName val="암거수리계산서"/>
      <sheetName val="◀암거위치"/>
      <sheetName val="최종단면▶"/>
      <sheetName val="◀평균높이▶"/>
      <sheetName val="전체내︀盕"/>
      <sheetName val="일위대가(계측︩盕ԯ_x0000_"/>
      <sheetName val="전체내壈▞"/>
      <sheetName val="토공총괄집계"/>
      <sheetName val="B부대공"/>
      <sheetName val="조정내역"/>
      <sheetName val="토공총괄표"/>
      <sheetName val="하부철근수량"/>
      <sheetName val="맨홀물량"/>
      <sheetName val="단가표 (2)"/>
      <sheetName val="안양동교 1안"/>
      <sheetName val="소각장스케줄"/>
      <sheetName val="중기목록"/>
      <sheetName val="공종코드"/>
      <sheetName val="방호벽"/>
      <sheetName val="낙석방지책"/>
      <sheetName val="거푸집물량"/>
      <sheetName val="D-3109"/>
      <sheetName val="마장"/>
      <sheetName val="변경품셈"/>
      <sheetName val="금액︀⣕"/>
      <sheetName val="기성부분검사원"/>
      <sheetName val="업체별기성금액"/>
      <sheetName val="2회기성각사별배분표"/>
      <sheetName val="기성공문 (2)"/>
      <sheetName val="기성공문"/>
      <sheetName val="계좌입금의뢰서"/>
      <sheetName val="도급각서"/>
      <sheetName val="철콘기성청구서 (2)"/>
      <sheetName val="공종별집계표(건축) (2)"/>
      <sheetName val="형틀공사기성 (2)"/>
      <sheetName val="철콘기성청구서"/>
      <sheetName val="공종별집계표(건축)"/>
      <sheetName val="형틀공사기성"/>
      <sheetName val="조적기성청구서  "/>
      <sheetName val="공종별집계표(조적) "/>
      <sheetName val="조적공사"/>
      <sheetName val="미장기성청구서 "/>
      <sheetName val="공종별집계표(미장.방수)"/>
      <sheetName val="미장공사"/>
      <sheetName val="하도급각서 (2)"/>
      <sheetName val="하도급계좌입금의뢰서 "/>
      <sheetName val="철콘집계"/>
      <sheetName val="5회기성03월"/>
      <sheetName val="목표세부명세"/>
      <sheetName val="소일위대가코드표"/>
      <sheetName val="당진1,2호기전선관설치및접지4차공사내역서-을지"/>
      <sheetName val="토목공사일반"/>
      <sheetName val="교실"/>
      <sheetName val="추가예산"/>
      <sheetName val="A"/>
      <sheetName val="매입세율"/>
      <sheetName val="바이오"/>
      <sheetName val="잡철물"/>
      <sheetName val="배수관접합및부설  "/>
      <sheetName val="000000"/>
      <sheetName val="수량BOQ"/>
      <sheetName val="첨부파일"/>
      <sheetName val="일위대가-1"/>
      <sheetName val="공사직종별노임"/>
      <sheetName val="위치�ᢘ"/>
      <sheetName val="Mc_x0000_"/>
      <sheetName val="철거 일위대가(2_x0000__x0000__x0005__x0000_꼀"/>
      <sheetName val="사진대지"/>
      <sheetName val="설정"/>
      <sheetName val="남양내역"/>
      <sheetName val="cable-data"/>
      <sheetName val="keyword"/>
      <sheetName val="Summary"/>
      <sheetName val="1._x005f_x0018_변전설비"/>
      <sheetName val="TYPE-U800"/>
      <sheetName val="설계서(설치)"/>
      <sheetName val="토목내역서"/>
      <sheetName val="0"/>
      <sheetName val="평균터파기고(1-2,ASP)"/>
      <sheetName val="수안보-墰5壼5"/>
      <sheetName val="배수내역"/>
      <sheetName val="시설물"/>
      <sheetName val="식재"/>
      <sheetName val="환산"/>
      <sheetName val="전자"/>
      <sheetName val="°¡·Îµî耀퓬縺"/>
      <sheetName val="°¡·Îµî⸀朋ԯ_x0000_缀_x0000_"/>
      <sheetName val="추천서"/>
      <sheetName val="사전공헾"/>
      <sheetName val="사전공颙"/>
      <sheetName val="설계내"/>
      <sheetName val="설치 일위대가(46~԰_x0000_缀_x0000_"/>
      <sheetName val="철탑공사"/>
      <sheetName val="지입집계"/>
      <sheetName val="공종별 집계"/>
      <sheetName val="용역비내역-진짜"/>
      <sheetName val="일별1"/>
      <sheetName val="집행(2-1)"/>
      <sheetName val="조도계산(가로등NEW)"/>
      <sheetName val="산출-설비"/>
      <sheetName val="&lt;--"/>
      <sheetName val="수전기기DATA"/>
      <sheetName val="Mc"/>
      <sheetName val="DWG-CAB-I"/>
      <sheetName val="암거"/>
      <sheetName val="기초대가"/>
      <sheetName val="복통공사비"/>
      <sheetName val="본제당공사비"/>
      <sheetName val="시험비"/>
      <sheetName val="중기운반비"/>
      <sheetName val="진입도로공사비"/>
      <sheetName val="취수탑공사비"/>
      <sheetName val="토취장복구"/>
      <sheetName val="선우통상(을)"/>
      <sheetName val="견적서-골조공사"/>
      <sheetName val="파이프"/>
      <sheetName val="0.갑지"/>
      <sheetName val="구의33고"/>
      <sheetName val="귀래방향"/>
      <sheetName val="리터팬내장형"/>
      <sheetName val="NAI"/>
      <sheetName val="일반수량집계"/>
      <sheetName val="FCU (2)"/>
      <sheetName val="장비분석"/>
      <sheetName val="복구량산정_및_전용회선_사용1"/>
      <sheetName val="4월_실적추정(건축+토목)1"/>
      <sheetName val="4월_실적추정(건축)1"/>
      <sheetName val="1_수변전설비1"/>
      <sheetName val="2_전력간선1"/>
      <sheetName val="3_동력1"/>
      <sheetName val="4_전등1"/>
      <sheetName val="5_전열1"/>
      <sheetName val="6_약전1"/>
      <sheetName val="7_소방1"/>
      <sheetName val="8_방송1"/>
      <sheetName val="9_조명제어1"/>
      <sheetName val="10_철거공사1"/>
      <sheetName val="남양시작동자105노65기1_3화1_21"/>
      <sheetName val="0_집계1"/>
      <sheetName val="1_수변전설비공사1"/>
      <sheetName val="표지_(2)1"/>
      <sheetName val="1_전차선조정1"/>
      <sheetName val="2_조가선조정1"/>
      <sheetName val="3_급전선신설1"/>
      <sheetName val="4_급전선철거1"/>
      <sheetName val="5_고배선철거1"/>
      <sheetName val="6_고압케이블신설1"/>
      <sheetName val="7_비절연선조정1"/>
      <sheetName val="8_가동브래키트이설1"/>
      <sheetName val="9_H형강주신설(9m)1"/>
      <sheetName val="10_강관주신설(9m)1"/>
      <sheetName val="11_H강주철거(11m)1"/>
      <sheetName val="11_H형강기초1"/>
      <sheetName val="13_강관주기초1"/>
      <sheetName val="14_장력조정장치신설1"/>
      <sheetName val="15_장력조정장치철거___1"/>
      <sheetName val="16_콘주철거(9m)1"/>
      <sheetName val="17_지선신설(보통)1"/>
      <sheetName val="18_지선신설(v형)1"/>
      <sheetName val="19_지선철거1"/>
      <sheetName val="20_기중개폐기신설1"/>
      <sheetName val="3-1_CB1"/>
      <sheetName val="unit_4"/>
      <sheetName val="ITB_COST"/>
      <sheetName val="원가계산서_(총괄)"/>
      <sheetName val="원가계산서_(건축)"/>
      <sheetName val="임시급식_(2)"/>
      <sheetName val="Summary_Sheets"/>
      <sheetName val="96보완계획7_12"/>
      <sheetName val="6PILE__(돌출)"/>
      <sheetName val="전차선로_물량표"/>
      <sheetName val="내역서_(2)"/>
      <sheetName val="노무비_근거"/>
      <sheetName val="효성CB_1P기초"/>
      <sheetName val="º¹±¸·®»êÁ¤_¹×_Àü¿ëÈ¸¼±_»ç¿ë"/>
      <sheetName val="4¿ù_½ÇÀûÃßÁ¤(°ÇÃà+Åä¸ñ)"/>
      <sheetName val="4¿ù_½ÇÀûÃßÁ¤(°ÇÃà)"/>
      <sheetName val="노원열병합__건축공사기성내역서"/>
      <sheetName val="자동_철거"/>
      <sheetName val="자동_설치"/>
      <sheetName val="토목_철주"/>
      <sheetName val="철거_일위대가(1-19)"/>
      <sheetName val="철거_일위대가(20-22)"/>
      <sheetName val="설치_일위대가(23-45호)"/>
      <sheetName val="설치_일위대가(46~78호)"/>
      <sheetName val="1_¼öº¯Àü¼³ºñ"/>
      <sheetName val="2_Àü·Â°£¼±"/>
      <sheetName val="3_µ¿·Â"/>
      <sheetName val="4_Àüµî"/>
      <sheetName val="5_Àü¿­"/>
      <sheetName val="6_¾àÀü"/>
      <sheetName val="7_¼Ò¹æ"/>
      <sheetName val="8_¹æ¼Û"/>
      <sheetName val="9_Á¶¸íÁ¦¾î"/>
      <sheetName val="10_Ã¶°Å°ø»ç"/>
      <sheetName val="³²¾ç½ÃÀÛµ¿ÀÚ105³ë65±â1_3È­1_2"/>
      <sheetName val="Á¶µµ°è»ê¼­_(µµ¼­)"/>
      <sheetName val="_견적서"/>
      <sheetName val="플랜트_설치"/>
      <sheetName val="2000,9월_일위"/>
      <sheetName val="CABLE_SIZE-3"/>
      <sheetName val="2000_11¿ù¼³°è³»¿ª"/>
      <sheetName val="Àü¼±_¹×_Àü¼±°ü"/>
      <sheetName val="ÁØ°Ë_³»¿ª¼­"/>
      <sheetName val="¼ö¸ñµ¥ÀÌÅ¸_"/>
      <sheetName val="º¯¾Ð±â_¹×_¹ßÀü±â_¿ë·®"/>
      <sheetName val="1_¼öÀÎÅÍ³Î"/>
      <sheetName val="설산1_나"/>
      <sheetName val="단가_"/>
      <sheetName val="3련_BOX"/>
      <sheetName val="const_"/>
      <sheetName val="3_내역서"/>
      <sheetName val="TRE_TABLE"/>
      <sheetName val="1_변전설비"/>
      <sheetName val="EQUIPMENT_-2"/>
      <sheetName val="빌딩_안내"/>
      <sheetName val="BSD_(2)"/>
      <sheetName val="5_공종별예산내역서"/>
      <sheetName val="1공구_건정토건_토공"/>
      <sheetName val="화재_탐지_설비"/>
      <sheetName val="입고장부_(4)"/>
      <sheetName val="Customer_Databas"/>
      <sheetName val="세부견적서(DAS_Call_Back)"/>
      <sheetName val="2000_11¿ù¼³餀㢘ԯ缀"/>
      <sheetName val="인건비_"/>
      <sheetName val="단양_00_아파트-세부내역"/>
      <sheetName val="Vari_by_Vendor"/>
      <sheetName val="2000년_공정표"/>
      <sheetName val="220_(2)"/>
      <sheetName val="Man_Power_&amp;_Comp"/>
      <sheetName val="호봉_(2)"/>
      <sheetName val="2_펌프장(사급자재)"/>
      <sheetName val="_상부공통집계(총괄)"/>
      <sheetName val="일위대가표_(2)"/>
      <sheetName val="방음벽_기초_일반수량"/>
      <sheetName val="I_설계조건"/>
      <sheetName val="2007일위_"/>
      <sheetName val="토목일위_(83~)"/>
      <sheetName val="노무비_"/>
      <sheetName val="산#2-1_(2)"/>
      <sheetName val="기성내역_진짜"/>
      <sheetName val="1차_내역서"/>
      <sheetName val="현장관리비_"/>
      <sheetName val="BASIC_(2)"/>
      <sheetName val="입출재고현황_(2)"/>
      <sheetName val="Piping_Design_Data"/>
      <sheetName val="H_PILE수량"/>
      <sheetName val="8__안정검토"/>
      <sheetName val="중기조종사_단위단가"/>
      <sheetName val="제3장_기술업무"/>
      <sheetName val="A_견적"/>
      <sheetName val="PROJECT_BRIEF"/>
      <sheetName val="5_정산서"/>
      <sheetName val="공사별_가중치_산출근거(토목)"/>
      <sheetName val="_총괄표"/>
      <sheetName val="8_PILE__(돌출)"/>
      <sheetName val="69_03%"/>
      <sheetName val="변경내역84_52%"/>
      <sheetName val="0_Áý°è"/>
      <sheetName val="1_¼öº¯Àü¼³ºñ°ø»ç"/>
      <sheetName val="Ç¥Áö_(2)"/>
      <sheetName val="1_ÀüÂ÷¼±Á¶Á¤"/>
      <sheetName val="2_Á¶°¡¼±Á¶Á¤"/>
      <sheetName val="3_±ÞÀü¼±½Å¼³"/>
      <sheetName val="4_±ÞÀü¼±Ã¶°Å"/>
      <sheetName val="Oper_Amount"/>
      <sheetName val="자재_단가표"/>
      <sheetName val="97_사업추정(WEKI)"/>
      <sheetName val="기존단가_(2)"/>
      <sheetName val="9_"/>
      <sheetName val="내역서_"/>
      <sheetName val="7_1유효폭"/>
      <sheetName val="일위대가내역"/>
      <sheetName val="선수금"/>
      <sheetName val="예비품"/>
      <sheetName val="계정"/>
      <sheetName val="절감계산"/>
      <sheetName val="ML"/>
      <sheetName val="기초"/>
      <sheetName val="W-현원가"/>
      <sheetName val="12_xd8b7_⭎ጀ鮂"/>
      <sheetName val="12좷⭘ጀ鮂"/>
      <sheetName val="지불내역1"/>
      <sheetName val="집수정(1)"/>
      <sheetName val="금액집계"/>
      <sheetName val="환률"/>
      <sheetName val="공사비명세서"/>
      <sheetName val="사용성검토"/>
      <sheetName val="PAC"/>
      <sheetName val="행거,슈,볼트,펌프,잡재"/>
      <sheetName val="을-ATYPE"/>
      <sheetName val="만수배관단가"/>
      <sheetName val="FRP배관단가(만수)"/>
      <sheetName val="직접비"/>
      <sheetName val="30신설일위대가"/>
      <sheetName val="30집계표"/>
      <sheetName val="지구단위계획"/>
      <sheetName val="페인트"/>
      <sheetName val="동력부하계산"/>
      <sheetName val="00노임기준"/>
      <sheetName val="대비2"/>
      <sheetName val="한화 둔산 내역서"/>
      <sheetName val="전장품(관리용)"/>
      <sheetName val="도급단가-아파트"/>
      <sheetName val="AHU집계"/>
      <sheetName val="공조기휀"/>
      <sheetName val="계양가시설"/>
      <sheetName val="2002계약현황"/>
      <sheetName val="PREFACE"/>
      <sheetName val="남대문빌딩"/>
      <sheetName val="PUMP"/>
      <sheetName val="전등부하"/>
      <sheetName val="예총"/>
      <sheetName val="간접경상비"/>
      <sheetName val="입찰사유서 제4공종 (흙깎기)"/>
      <sheetName val="공리공제"/>
      <sheetName val="4월"/>
      <sheetName val="8월"/>
      <sheetName val="12월"/>
      <sheetName val="2월"/>
      <sheetName val="7월"/>
      <sheetName val="6월"/>
      <sheetName val="3월"/>
      <sheetName val="11월"/>
      <sheetName val="9월"/>
      <sheetName val="발전기"/>
      <sheetName val="GEN"/>
      <sheetName val="1.동력공사"/>
      <sheetName val="진행 DATA (2)"/>
      <sheetName val="외화계약"/>
      <sheetName val="본사공가현황"/>
      <sheetName val="J直_x0004__x0005_"/>
      <sheetName val="ༀༀ̀ఀЀ"/>
      <sheetName val="OCT.FDN"/>
      <sheetName val="PAD TR보호대기초"/>
      <sheetName val="가로등기초"/>
      <sheetName val="HANDHOLE(2)"/>
      <sheetName val="삼성전기"/>
      <sheetName val="분양가격표"/>
      <sheetName val="기준표"/>
      <sheetName val="보호공"/>
      <sheetName val="º¯°æ»çÀþ"/>
      <sheetName val="제수변︀ᇕ"/>
      <sheetName val="결과조Ⴚ"/>
      <sheetName val="결과조º"/>
      <sheetName val="º¯°æ»çÀ¸"/>
      <sheetName val="º¯°æ»çÀ "/>
      <sheetName val="제수변﹔ᇕ"/>
      <sheetName val="º¯°æ»çÀB"/>
      <sheetName val="단가일䊱"/>
      <sheetName val="K1자재(3차등)"/>
      <sheetName val="내역서-전체낙찰율"/>
      <sheetName val="제수변䊱ᅪ"/>
      <sheetName val="원가계墬ᥓ"/>
      <sheetName val="원가계Ⴌ_x0000_"/>
      <sheetName val="관로토공집계표"/>
      <sheetName val="3회기성헾】"/>
      <sheetName val="변경비교헾】"/>
      <sheetName val="몰탈㔀቎԰_x0000_"/>
      <sheetName val="몰탈䠊ፓ倀놡"/>
      <sheetName val="몰탈䠋ፓ頀뫻"/>
      <sheetName val="몰탈䠠ፓ瀀멗"/>
      <sheetName val="몰탈䠊ፓ "/>
      <sheetName val="몰탈䠉ፓ退"/>
      <sheetName val="몰탈䠉ፓ退ꠍ"/>
      <sheetName val="몰탈䠑ፓ뀀짅"/>
      <sheetName val="TOEC"/>
      <sheetName val="몰탈䠊ፓ㠀擞"/>
      <sheetName val="bdata-출력안함"/>
      <sheetName val="준공정산"/>
      <sheetName val="자재ᰀ፜搀"/>
      <sheetName val="부대공집계표"/>
      <sheetName val="관일"/>
      <sheetName val="노무비(DB)_이후 출력XXXXXX"/>
      <sheetName val="3회기성䃸〒"/>
      <sheetName val="3회기성_x0005__x0000_"/>
      <sheetName val="3회기성吸("/>
      <sheetName val="3회기성ⱂ⿌"/>
      <sheetName val="3회기성埀0"/>
      <sheetName val="법면"/>
      <sheetName val="배수공1"/>
      <sheetName val="내역서(당초변경)"/>
      <sheetName val="VS P-Q"/>
      <sheetName val="원내역서 그대로"/>
      <sheetName val="교사기준면적(초등)"/>
      <sheetName val="조명율"/>
      <sheetName val="보집계표"/>
      <sheetName val="흄관수량"/>
      <sheetName val="YES-T"/>
      <sheetName val="내부수지예산"/>
      <sheetName val="1단계_견적내역서"/>
      <sheetName val="합계"/>
      <sheetName val="7.3.1 전력간선 굵기"/>
      <sheetName val="DAILY"/>
      <sheetName val="OCT"/>
      <sheetName val="ISOP"/>
      <sheetName val="N0_x0000_"/>
      <sheetName val="MdBase"/>
      <sheetName val="FRT_O"/>
      <sheetName val="FAB_I"/>
      <sheetName val="중기사용료산출근거"/>
      <sheetName val="콘센트신설"/>
      <sheetName val="전등수량산출"/>
      <sheetName val="수정"/>
      <sheetName val="RING WALL"/>
      <sheetName val="부대토목"/>
      <sheetName val="운동장 (2)"/>
      <sheetName val="Ext. Stone-P"/>
      <sheetName val="건축공사 집계표"/>
      <sheetName val="토공실행"/>
      <sheetName val="B.O.M"/>
      <sheetName val="구간산출"/>
      <sheetName val="화전내"/>
      <sheetName val="BREAKDOWN"/>
      <sheetName val="빙축열"/>
      <sheetName val="0001(arch)"/>
      <sheetName val="금호산업"/>
      <sheetName val="견적정보"/>
      <sheetName val="RE9604"/>
      <sheetName val="5.동별횡주관경"/>
      <sheetName val="일위(시설)"/>
      <sheetName val="Tenants"/>
      <sheetName val="표 지"/>
      <sheetName val="가시설수량"/>
      <sheetName val="수량산출서 갑지"/>
      <sheetName val="손료기준-공사부구두문의"/>
      <sheetName val="화재 颮㍓씀넖ԯ"/>
      <sheetName val="양식(직판용)"/>
      <sheetName val="96월별PL"/>
      <sheetName val="포장재료집계표"/>
      <sheetName val="-몰탈콘크리트"/>
      <sheetName val="-배수구조물공토공"/>
      <sheetName val="횡배수관재료-"/>
      <sheetName val="계산서(직선부)"/>
      <sheetName val="콘크리트측구연장"/>
      <sheetName val="조경내역"/>
      <sheetName val="등록׃】"/>
      <sheetName val="등록_x0010__x0000_"/>
      <sheetName val="민감도"/>
      <sheetName val="설계명세_x0005_"/>
      <sheetName val="DATA 입᠒ᎍ"/>
      <sheetName val="가계부"/>
      <sheetName val="제품목록"/>
      <sheetName val="매입매출관리"/>
      <sheetName val="설계명세_x0000_"/>
      <sheetName val="설계명세揄"/>
      <sheetName val="설계명세䡲"/>
      <sheetName val="견적의ᰀ፜"/>
      <sheetName val="사각맨᠜"/>
      <sheetName val="공기԰_x0000_缀"/>
      <sheetName val="설계睮め_x0005_"/>
      <sheetName val="사각맨0"/>
      <sheetName val="전기일위목록"/>
      <sheetName val="UPDATA"/>
      <sheetName val="제조 경영"/>
      <sheetName val="예산대비"/>
      <sheetName val="소상 &quot;1&quot;"/>
      <sheetName val="사각맨ﻇ"/>
      <sheetName val="공비대䠚"/>
      <sheetName val="금액내렀቟"/>
      <sheetName val="금액내԰_x0000_"/>
      <sheetName val="L형옹벽"/>
      <sheetName val="작성"/>
      <sheetName val="RAHMEN"/>
      <sheetName val="등록_x0000__x0000_"/>
      <sheetName val="인부임"/>
      <sheetName val="인원계획"/>
      <sheetName val="시행예산"/>
      <sheetName val="자압1"/>
      <sheetName val="A1_본체_수량산출서"/>
      <sheetName val="8. 내진해석"/>
      <sheetName val="세부狇譈"/>
      <sheetName val="기계경비(旉る_x0000__x0000_"/>
      <sheetName val="기계경비(贘_x0013_짘ࣅ"/>
      <sheetName val="주관사_x0000_"/>
      <sheetName val="주관사提"/>
      <sheetName val="주관사㌈"/>
      <sheetName val="주관사㧨"/>
      <sheetName val="결재판"/>
      <sheetName val="OHU"/>
      <sheetName val="계좌번호"/>
      <sheetName val="49단_x0005_"/>
      <sheetName val="49단煀"/>
      <sheetName val="---FAB#1업무일지---"/>
      <sheetName val="암거 제원표-1단계"/>
      <sheetName val="대목"/>
      <sheetName val="내역_ver1.0"/>
      <sheetName val="예가표"/>
      <sheetName val="96노임기준"/>
      <sheetName val="상행-교대(A1-A2)"/>
      <sheetName val="DT"/>
      <sheetName val="펌프차타설"/>
      <sheetName val="제잡비(주공종)"/>
      <sheetName val="(3.품질관리 시험 총괄표)"/>
      <sheetName val="2차공사"/>
      <sheetName val="일위대가 (PM)"/>
      <sheetName val="투찰(하수)"/>
      <sheetName val="실내건축일위대가"/>
      <sheetName val="변수2"/>
      <sheetName val="저항"/>
      <sheetName val="대상공사(조달청)"/>
      <sheetName val="적용환율"/>
      <sheetName val="한전고리-을"/>
      <sheetName val="basic_info"/>
      <sheetName val="9GN邷㭘"/>
      <sheetName val="shtOpr"/>
      <sheetName val="정거장"/>
      <sheetName val="길내기"/>
      <sheetName val="(C)원내역"/>
      <sheetName val="겉장"/>
      <sheetName val="기성검사원"/>
      <sheetName val="율림"/>
      <sheetName val="화진"/>
      <sheetName val="가설(내부수평비계)"/>
      <sheetName val="건축물현장정리"/>
      <sheetName val="공통가설공사(공통)"/>
      <sheetName val="골재대"/>
      <sheetName val="폐기물"/>
      <sheetName val="폐기물 (2)"/>
      <sheetName val="경로당내역건축"/>
      <sheetName val="노임단가(08.01)"/>
      <sheetName val="몰탈단가"/>
      <sheetName val="전기일ꙭÀ_x0000_"/>
      <sheetName val="입렀"/>
      <sheetName val="입栀"/>
      <sheetName val="입ꠀ"/>
      <sheetName val="입︀"/>
      <sheetName val="BIDDING-SUM"/>
      <sheetName val="YES.XLS"/>
      <sheetName val="장비명"/>
      <sheetName val="경비공통"/>
      <sheetName val="세목별"/>
      <sheetName val="소개"/>
      <sheetName val="#REF!"/>
      <sheetName val="계열사현황종합"/>
      <sheetName val="1._x005f_x005f_x005f_x0018_변전설비"/>
      <sheetName val="Picture"/>
      <sheetName val="유동표"/>
      <sheetName val="full (2)"/>
      <sheetName val="강관산출"/>
      <sheetName val="내역통합"/>
      <sheetName val="매원개착터널총괄"/>
      <sheetName val="성토도수로현황"/>
      <sheetName val="master(2차)"/>
      <sheetName val="작용하중산정"/>
      <sheetName val="중기가격"/>
      <sheetName val="HVAC"/>
      <sheetName val="48신설수량"/>
      <sheetName val="총괄표(1)"/>
      <sheetName val="비탈면보호공수량산출"/>
      <sheetName val="산출"/>
      <sheetName val="PANEL 내역"/>
      <sheetName val="VA橂⼸_x0005_"/>
      <sheetName val="천마갑지"/>
      <sheetName val="AIR_SHOWER(3인용)1"/>
      <sheetName val="조도계산서_(도서)1"/>
      <sheetName val="총괄원가_"/>
      <sheetName val="_갑__지_"/>
      <sheetName val="실행내역서_"/>
      <sheetName val="plan&amp;section_of_foundation"/>
      <sheetName val="working_load_at_the_btm_ft_"/>
      <sheetName val="stability_check"/>
      <sheetName val="design_criteria"/>
      <sheetName val="할증_"/>
      <sheetName val="PUMP_SHT"/>
      <sheetName val="FIN_TUBE"/>
      <sheetName val="HED__&amp;_PIPE"/>
      <sheetName val="DATA_입력부"/>
      <sheetName val="5_"/>
      <sheetName val="12_"/>
      <sheetName val="14_"/>
      <sheetName val="7_"/>
      <sheetName val="8_"/>
      <sheetName val="10_"/>
      <sheetName val="토공(우물통,기타)_"/>
      <sheetName val="내역 (2)"/>
      <sheetName val="건축2"/>
      <sheetName val="갑(전기)"/>
      <sheetName val="대우단가(풍산)"/>
      <sheetName val="견적대비 견적서"/>
      <sheetName val="ES조서출력하기"/>
      <sheetName val="심의대상"/>
      <sheetName val="FB25JN"/>
      <sheetName val="기성공제요청서"/>
      <sheetName val="토목원가계窨_x0013_"/>
      <sheetName val="내역서(교량)전체"/>
      <sheetName val="장비경비"/>
      <sheetName val="제철"/>
      <sheetName val="건공실"/>
      <sheetName val="cost9702"/>
      <sheetName val="VA_x0000__x0000__x0005_"/>
      <sheetName val="4.고용보험"/>
      <sheetName val="조정금액결과표 (차수별)"/>
      <sheetName val="(4-2)열관류값-2"/>
      <sheetName val="산정기준"/>
      <sheetName val="총괄갑 "/>
      <sheetName val="154TW"/>
      <sheetName val="S0"/>
      <sheetName val="도장"/>
      <sheetName val="월별"/>
      <sheetName val="EQUIP LIST"/>
      <sheetName val="FAB4생산"/>
      <sheetName val="48전력선_x0002__x0000_㣸"/>
      <sheetName val="품셈총괄표"/>
      <sheetName val="실행비교"/>
      <sheetName val="회로내역(승인)"/>
      <sheetName val="공통대가"/>
      <sheetName val="일반맨홀수량집계(A-7 LINE)"/>
      <sheetName val="Sheet22"/>
      <sheetName val="암센터"/>
      <sheetName val="고창방향"/>
      <sheetName val="금광1터널"/>
      <sheetName val="역삼"/>
      <sheetName val="구조물공집계"/>
      <sheetName val="부대집계"/>
      <sheetName val="キ⩙"/>
      <sheetName val="전체내역 (2)"/>
      <sheetName val="조건입력"/>
      <sheetName val="조건입력(2)"/>
      <sheetName val="장비선정"/>
      <sheetName val="BREAKDOWN(철거설치)"/>
      <sheetName val="물량증감"/>
      <sheetName val="9902"/>
      <sheetName val="환율"/>
      <sheetName val="주소록"/>
      <sheetName val="배관내역"/>
      <sheetName val="토목공종세부"/>
      <sheetName val="예산내역"/>
      <sheetName val="총괄수지표"/>
      <sheetName val="견적회신"/>
      <sheetName val="1. 가로등 설비 공사(산출)"/>
      <sheetName val="도"/>
      <sheetName val="base"/>
      <sheetName val="5"/>
      <sheetName val="´_x0005__x0000_"/>
      <sheetName val="ÀÏÀ§´ë헾】_x0005__x0000__x0000__x0000_"/>
      <sheetName val="공무공A"/>
      <sheetName val="기계경비(시"/>
      <sheetName val="호표"/>
      <sheetName val="원가계산(2)"/>
      <sheetName val="98수금사업"/>
      <sheetName val="o현장경비"/>
      <sheetName val="OPG_x0005__x0000__x0000_"/>
      <sheetName val="인공산출"/>
      <sheetName val="PROJECT BRIEF(EX.NEW)"/>
      <sheetName val="현지검측내역"/>
      <sheetName val="구주,중아,CIS"/>
      <sheetName val="EL90"/>
      <sheetName val="검사조怀"/>
      <sheetName val="검사조ԯ"/>
      <sheetName val="검사조砀"/>
      <sheetName val="검사조⠀"/>
      <sheetName val="검사조瀀"/>
      <sheetName val="지입자재"/>
      <sheetName val="5사남"/>
      <sheetName val="단위목헾"/>
      <sheetName val="산출내역(K2)"/>
      <sheetName val="전체제잡비"/>
      <sheetName val="배관단가조사서"/>
      <sheetName val="피스표"/>
      <sheetName val="조견표"/>
      <sheetName val="관헾"/>
      <sheetName val="원가(1︀"/>
      <sheetName val="원가(1䠀"/>
      <sheetName val="관聈"/>
      <sheetName val="spec"/>
      <sheetName val="program"/>
      <sheetName val="studbolt no."/>
      <sheetName val="studbolt size"/>
      <sheetName val="item sort no"/>
      <sheetName val="개봉3동하수관"/>
      <sheetName val="관_x0005_"/>
      <sheetName val="36+45-113-18+19+20I"/>
      <sheetName val="측구터파기공수량집계"/>
      <sheetName val="수장"/>
      <sheetName val="일위(PN)"/>
      <sheetName val="파이프류"/>
      <sheetName val="점검내역서(data) (2)"/>
      <sheetName val="사각맨퀀"/>
      <sheetName val="사각맨堀"/>
      <sheetName val="사각맨䈀"/>
      <sheetName val="»êÃ렀䡟ԯ_x0000_缀"/>
      <sheetName val="»êÃ︀ᇕ԰_x0000_缀"/>
      <sheetName val="몰탈재븧܊"/>
      <sheetName val="견적의"/>
      <sheetName val="견적의烇彰"/>
      <sheetName val="4/_x0000_䠀"/>
      <sheetName val="4쌇栅/"/>
      <sheetName val="4က_x0000_က"/>
      <sheetName val="수안보-헾】_x0005__x0000_"/>
      <sheetName val="준공조서갑지"/>
      <sheetName val="MW-BM"/>
      <sheetName val="앉음벽 (2)"/>
      <sheetName val="하도급선정의뢰서(습식공_x0000__x0000_"/>
      <sheetName val="96_x0005__x0000_ø"/>
      <sheetName val="99노임기준"/>
      <sheetName val="48산출"/>
      <sheetName val="PANEL"/>
      <sheetName val="덕전리"/>
      <sheetName val="원가계산하도"/>
      <sheetName val="단위_x0000__x0000_尀"/>
      <sheetName val="단위ࠀᎄ䰀"/>
      <sheetName val="단위倀❹缀"/>
      <sheetName val="단위耀ὡ"/>
      <sheetName val="설변물량"/>
      <sheetName val="시중노임(공사)"/>
      <sheetName val="제丵"/>
      <sheetName val="설계산출기초"/>
      <sheetName val="대가 (보완)"/>
      <sheetName val="요약"/>
      <sheetName val="EJ"/>
      <sheetName val="선로정수계산"/>
      <sheetName val="토공및부대2차"/>
      <sheetName val="새공통"/>
      <sheetName val="3절_CheckList_구분"/>
      <sheetName val="내역5"/>
      <sheetName val="현장식당(1)"/>
      <sheetName val="우석문틀"/>
      <sheetName val="D.B"/>
      <sheetName val="날개벽(좌,우=60도-4개)"/>
      <sheetName val="일반수량총괄집계"/>
      <sheetName val="잡비계산"/>
      <sheetName val="5.단가대비표"/>
      <sheetName val="97노임단가"/>
      <sheetName val="입력란"/>
      <sheetName val="주관⩿〚"/>
      <sheetName val="1þ"/>
      <sheetName val="1ð"/>
      <sheetName val="1¨"/>
      <sheetName val="1¸"/>
      <sheetName val="반중력식옹벽3.5"/>
      <sheetName val="단가(1)"/>
      <sheetName val="(14)전기품셈정산"/>
      <sheetName val="(12)전기경비"/>
      <sheetName val="전통건설"/>
      <sheetName val="기계공사"/>
      <sheetName val="남양시작동010313100%"/>
      <sheetName val="은평작업지시대장"/>
      <sheetName val="98비정기소모"/>
      <sheetName val="도급및 실행내역"/>
      <sheetName val="정문내역"/>
      <sheetName val="BID FORM"/>
      <sheetName val="Form of Bid"/>
      <sheetName val="일위대가표(무)"/>
      <sheetName val="일위대가산출기초"/>
      <sheetName val="설계변경내역"/>
      <sheetName val="GTG TR PIT"/>
      <sheetName val="BLR-S"/>
      <sheetName val="제품표준규격"/>
      <sheetName val="STD"/>
      <sheetName val="자탐수량산출서"/>
      <sheetName val="C1ㅇ"/>
      <sheetName val="연면적"/>
      <sheetName val="991029UTP용 M.D.F"/>
      <sheetName val="현장점검 1"/>
      <sheetName val="상가을 "/>
      <sheetName val="3.사용전검사(1000KW이상)(본동-수정)"/>
      <sheetName val="결재갑지"/>
      <sheetName val="계획예산입력자료"/>
      <sheetName val="투입비"/>
      <sheetName val="손익계산서"/>
      <sheetName val="대차대조표"/>
      <sheetName val="폐토수익화 "/>
      <sheetName val="열차제어동"/>
      <sheetName val="전기성능동"/>
      <sheetName val="차량시스템인자"/>
      <sheetName val="차량부품동"/>
      <sheetName val="신.분"/>
      <sheetName val="공정량산출내역서 "/>
      <sheetName val="할丵〒"/>
      <sheetName val="전기내역서(총계)"/>
      <sheetName val="인부신상자료"/>
      <sheetName val="하도기성내역 수정"/>
      <sheetName val="기성공제 동의서"/>
      <sheetName val="기성공제 합의서(쓰레기처리비)"/>
      <sheetName val="변경실행(2차) "/>
      <sheetName val="TYPE집계표"/>
      <sheetName val="기본자료"/>
      <sheetName val="206 무장,정비 장비용량 산출"/>
      <sheetName val="노임 단가"/>
      <sheetName val="대창(장ԯ_x0000_"/>
      <sheetName val="참고자료"/>
      <sheetName val="단위"/>
      <sheetName val="1호철근량"/>
      <sheetName val="구조물"/>
      <sheetName val="산출서"/>
      <sheetName val="기계경비시간당⢬㊀氀㊀"/>
      <sheetName val="기계경비시간당킬㑘ᰀ㑙"/>
      <sheetName val="견적대비(1차) (2)"/>
      <sheetName val="차선도색수량집계"/>
      <sheetName val="라멘교일반수량"/>
      <sheetName val="1000 DB구축 부표"/>
      <sheetName val="내역(2000년)"/>
      <sheetName val="인원계획-미화"/>
      <sheetName val="부분별수량산출(조합기초)"/>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3F"/>
      <sheetName val="음료실행"/>
      <sheetName val="March"/>
      <sheetName val="되메우기공사"/>
      <sheetName val="배수로굴착공사"/>
      <sheetName val="법면보호공사"/>
      <sheetName val="보강공사"/>
      <sheetName val="본관기초굴착공사"/>
      <sheetName val="본관조경공사"/>
      <sheetName val="부지정지공사"/>
      <sheetName val="765SY부지정지공사"/>
      <sheetName val="옥외매설물공사"/>
      <sheetName val="중량물도로"/>
      <sheetName val="취수로굴착공사"/>
      <sheetName val="효암천이설"/>
      <sheetName val="Personnaliser..."/>
      <sheetName val="Takt Time"/>
      <sheetName val="³ëÀ_x001f_"/>
      <sheetName val="토공2"/>
      <sheetName val="4.2유효폭의 계산"/>
      <sheetName val="정보"/>
      <sheetName val="형식별 개략공사비"/>
      <sheetName val="간이영수증"/>
      <sheetName val="내역총괄표"/>
      <sheetName val="접지뀀Ῥ"/>
      <sheetName val="ꢭ፺"/>
      <sheetName val="석재장조사"/>
      <sheetName val="견적접수"/>
      <sheetName val="견적내역서"/>
      <sheetName val="KSHAHU-6"/>
      <sheetName val="상반기손익차2총괄"/>
      <sheetName val="DRAIN DRUM PIT D-301"/>
      <sheetName val="CAL."/>
      <sheetName val="insulation"/>
      <sheetName val="Architecture Work"/>
      <sheetName val="PipWT"/>
      <sheetName val="뜃맟뭁돽띿맟?-BLDG"/>
      <sheetName val="차도부수량집계표"/>
      <sheetName val="Nက_x0000_"/>
      <sheetName val="1층"/>
      <sheetName val="수습"/>
      <sheetName val="견적2001(1분기)"/>
      <sheetName val="접지耀⧞"/>
      <sheetName val="접지_x0000__x0000_"/>
      <sheetName val="접지쀀ᗡ"/>
      <sheetName val="CA_x0000__x0000_"/>
      <sheetName val="당사실시1"/>
      <sheetName val="패널"/>
      <sheetName val="³²¾ç½ÃÀÛµ¿ÀÚ105³ë65_x0000__x0000_Ԁ_x0000__x0000_贈_x0002__x0000__x0000__x0000_"/>
      <sheetName val="신안설계"/>
      <sheetName val="업체선정"/>
      <sheetName val="실행집계장"/>
      <sheetName val="투찰집계장"/>
      <sheetName val="토목총괄내역서"/>
      <sheetName val="총괄집계"/>
      <sheetName val="하도사항"/>
      <sheetName val="실행별지"/>
      <sheetName val="하도잡비"/>
      <sheetName val="토공부대"/>
      <sheetName val="철콘부대"/>
      <sheetName val="연약부대"/>
      <sheetName val="철골부대"/>
      <sheetName val="철공견갑"/>
      <sheetName val="철골견적"/>
      <sheetName val="토공견갑"/>
      <sheetName val="토공견적"/>
      <sheetName val="철콘견갑"/>
      <sheetName val="철콘견적"/>
      <sheetName val="연약견갑"/>
      <sheetName val="연약견적"/>
      <sheetName val="부대샘플"/>
      <sheetName val="777"/>
      <sheetName val="cross beam"/>
      <sheetName val="2.단면가정"/>
      <sheetName val="가속도응답스펙트럼(Sa)및속도응답스펙트럼(Sv)"/>
      <sheetName val="12"/>
      <sheetName val="이름"/>
      <sheetName val="4,5,6,7,8"/>
      <sheetName val="옹벽1"/>
      <sheetName val="설계흐름도"/>
      <sheetName val="명단"/>
      <sheetName val="5. 차단기 용량계산"/>
      <sheetName val="22-1소단"/>
      <sheetName val="22-2M단"/>
      <sheetName val="Formulas &amp; Tables"/>
      <sheetName val="품셈(기초)"/>
      <sheetName val="6.2.1 지하차도 조도계산"/>
      <sheetName val="배수내역 (2)"/>
      <sheetName val="2000.05"/>
      <sheetName val="적격"/>
      <sheetName val="BH"/>
      <sheetName val="방음벽 기초_x0005__x0000__x0000__x0000_"/>
      <sheetName val="foxz"/>
      <sheetName val="실㔀቎԰"/>
      <sheetName val="실︀껕ԯ"/>
      <sheetName val="실ԯ_x0000_缀"/>
      <sheetName val="금리׉"/>
      <sheetName val="실頀▀_xdc00_"/>
      <sheetName val="제㗇"/>
      <sheetName val="주차구丵〒_x0005__x0000_"/>
      <sheetName val="배수관연장산출서"/>
      <sheetName val="옹벽수량萘_x0013_"/>
      <sheetName val="수"/>
      <sheetName val="관리_x0000__x0000_Ԁ"/>
      <sheetName val="관리ﻇᇕ԰"/>
      <sheetName val="관리᠀㹓㔀"/>
      <sheetName val="관리Ç_x0000_Ԁ"/>
      <sheetName val="관리裇⁒㔀"/>
      <sheetName val="관리㗇ぎԯ"/>
      <sheetName val="관리㔀ぎԯ"/>
      <sheetName val="관리㉓Ⰰ"/>
      <sheetName val="신표鎐)"/>
      <sheetName val="신표司/"/>
      <sheetName val="신표丵⾒"/>
      <sheetName val="신표丵⽀"/>
      <sheetName val="신표錰!"/>
      <sheetName val="신표鋐_x0014_"/>
      <sheetName val="신표丵⼣"/>
      <sheetName val="신표鍀#"/>
      <sheetName val="신표_x0000__x0000_"/>
      <sheetName val="신표丵⾲"/>
      <sheetName val="신표券&quot;"/>
      <sheetName val="6차2회변경내역서"/>
      <sheetName val="倀ᑙ"/>
      <sheetName val="1x"/>
      <sheetName val="栈᲋"/>
      <sheetName val="_xd810_᱓"/>
      <sheetName val="배수및구조물공1"/>
      <sheetName val="계약서"/>
      <sheetName val="앨범표지"/>
      <sheetName val="3차준공"/>
      <sheetName val="증감䈀ᅪ"/>
      <sheetName val="제조부문배부"/>
      <sheetName val="XREF"/>
      <sheetName val="반포2차"/>
      <sheetName val="[YES.XLS][YES.XLS][YES.XLS]4/_x0000_䠀"/>
      <sheetName val="[YES.XLS][YES.XLS][YES.XLS]4쌇栅/"/>
      <sheetName val="정산내역서"/>
      <sheetName val="공사비PK5월"/>
      <sheetName val="간접비(1)"/>
      <sheetName val="남양주부대"/>
      <sheetName val="일위대가(가설԰"/>
      <sheetName val="시공업체명부"/>
      <sheetName val="Direct (공사비대비)"/>
      <sheetName val="2000.11¿ù¼³倃㒹送ᑉ倓ᑒ"/>
      <sheetName val="WO"/>
      <sheetName val="삭제금지단가"/>
      <sheetName val="일_x0007__x0006__x0003__x0004__x0007_"/>
      <sheetName val="_x0000__x0005__x0000__x0004__x0000__x0008__x0000__x0005__x0000__x0008_"/>
      <sheetName val="간이연락"/>
      <sheetName val="견적을지"/>
      <sheetName val="불변현금흐름표"/>
      <sheetName val="기타유틸리티설비"/>
      <sheetName val="공비대䠛"/>
      <sheetName val="CAPVC"/>
      <sheetName val="실행간접비潠"/>
      <sheetName val="관정비교"/>
      <sheetName val="U-TYPE(_x0000__x0000_"/>
      <sheetName val="위치蠀ﵱ"/>
      <sheetName val="위치︀盕"/>
      <sheetName val="입헾⿵"/>
      <sheetName val="입鴸Ĕ"/>
      <sheetName val="입헾⽈"/>
      <sheetName val="입鞨d"/>
      <sheetName val="입헾⾐"/>
      <sheetName val="위치恅"/>
      <sheetName val="위치䢳恬"/>
      <sheetName val="위치餀ẘ"/>
      <sheetName val="위치_xd800_챉"/>
      <sheetName val="입적"/>
      <sheetName val="부하飝챊欀犺"/>
      <sheetName val="부하欀犺ԯ_x0000_"/>
      <sheetName val="내역서 (ﺬ諕"/>
      <sheetName val="증감대쀀"/>
      <sheetName val="철근단면적"/>
      <sheetName val="당초수문"/>
      <sheetName val="PI_x0005_"/>
      <sheetName val="°ø±¸¼Õ·_x0000_"/>
      <sheetName val="N閞㋁"/>
      <sheetName val="여주,이천(명세)"/>
      <sheetName val="방송(체육관)"/>
      <sheetName val="LH3 동양시스템"/>
      <sheetName val="일반동력(380V)"/>
      <sheetName val="하남내역"/>
      <sheetName val="공사비예산서"/>
      <sheetName val="천방교접속"/>
      <sheetName val="09년실적"/>
      <sheetName val="중사"/>
      <sheetName val="P1(좌,우)"/>
      <sheetName val="옥내소화전계산서"/>
      <sheetName val="직접경비호표"/>
      <sheetName val="관리비"/>
      <sheetName val="국산화"/>
      <sheetName val="(포장)BOQ-실적공사"/>
      <sheetName val="DS기성최종"/>
      <sheetName val="DS설변내역서"/>
      <sheetName val="ARS"/>
      <sheetName val="도로구조공사비"/>
      <sheetName val="도로토공공사비"/>
      <sheetName val="여수토공사비"/>
      <sheetName val="덧씌우기구간수량산출1"/>
      <sheetName val="단면가塀"/>
      <sheetName val="산근터빈"/>
      <sheetName val="부대공사"/>
      <sheetName val="치수표"/>
      <sheetName val="기둥"/>
      <sheetName val="저판(버림100)"/>
      <sheetName val="재료-CODE"/>
      <sheetName val="내역_FILE"/>
      <sheetName val="9.2단가산출서"/>
      <sheetName val="손료"/>
      <sheetName val="J__LOTUS_9605P_BB_C_BD_OUT_YE_3"/>
      <sheetName val="Piping Cost"/>
      <sheetName val="관급자재대"/>
      <sheetName val="국별인원"/>
      <sheetName val="설치공사비"/>
      <sheetName val="내역서(사업소)"/>
      <sheetName val="유역면적"/>
      <sheetName val="실행간접비䑲"/>
      <sheetName val="수정계획3"/>
      <sheetName val="Macro(전동기)"/>
      <sheetName val="수리결과"/>
      <sheetName val="12월31丵"/>
    </sheetNames>
    <sheetDataSet>
      <sheetData sheetId="0" refreshError="1"/>
      <sheetData sheetId="1"/>
      <sheetData sheetId="2"/>
      <sheetData sheetId="3"/>
      <sheetData sheetId="4"/>
      <sheetData sheetId="5"/>
      <sheetData sheetId="6">
        <row r="22">
          <cell r="F22">
            <v>148</v>
          </cell>
        </row>
      </sheetData>
      <sheetData sheetId="7">
        <row r="22">
          <cell r="F22">
            <v>148</v>
          </cell>
        </row>
      </sheetData>
      <sheetData sheetId="8">
        <row r="22">
          <cell r="F22">
            <v>148</v>
          </cell>
        </row>
      </sheetData>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 sheetId="113"/>
      <sheetData sheetId="114" refreshError="1"/>
      <sheetData sheetId="115" refreshError="1"/>
      <sheetData sheetId="116" refreshError="1"/>
      <sheetData sheetId="117" refreshError="1"/>
      <sheetData sheetId="118" refreshError="1"/>
      <sheetData sheetId="119" refreshError="1"/>
      <sheetData sheetId="120"/>
      <sheetData sheetId="12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sheetData sheetId="221"/>
      <sheetData sheetId="222" refreshError="1"/>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sheetData sheetId="302"/>
      <sheetData sheetId="303"/>
      <sheetData sheetId="304"/>
      <sheetData sheetId="305"/>
      <sheetData sheetId="306"/>
      <sheetData sheetId="307"/>
      <sheetData sheetId="308"/>
      <sheetData sheetId="309"/>
      <sheetData sheetId="310"/>
      <sheetData sheetId="311"/>
      <sheetData sheetId="312"/>
      <sheetData sheetId="313" refreshError="1"/>
      <sheetData sheetId="314" refreshError="1"/>
      <sheetData sheetId="315"/>
      <sheetData sheetId="316"/>
      <sheetData sheetId="317"/>
      <sheetData sheetId="318"/>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sheetData sheetId="449"/>
      <sheetData sheetId="450"/>
      <sheetData sheetId="451"/>
      <sheetData sheetId="452"/>
      <sheetData sheetId="453"/>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sheetData sheetId="657"/>
      <sheetData sheetId="658"/>
      <sheetData sheetId="659" refreshError="1"/>
      <sheetData sheetId="660" refreshError="1"/>
      <sheetData sheetId="661" refreshError="1"/>
      <sheetData sheetId="662" refreshError="1"/>
      <sheetData sheetId="663" refreshError="1"/>
      <sheetData sheetId="664" refreshError="1"/>
      <sheetData sheetId="665" refreshError="1"/>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sheetData sheetId="1190" refreshError="1"/>
      <sheetData sheetId="119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sheetData sheetId="131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sheetData sheetId="1550"/>
      <sheetData sheetId="1551" refreshError="1"/>
      <sheetData sheetId="1552" refreshError="1"/>
      <sheetData sheetId="1553"/>
      <sheetData sheetId="1554"/>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sheetData sheetId="2249" refreshError="1"/>
      <sheetData sheetId="2250" refreshError="1"/>
      <sheetData sheetId="2251" refreshError="1"/>
      <sheetData sheetId="2252" refreshError="1"/>
      <sheetData sheetId="2253" refreshError="1"/>
      <sheetData sheetId="2254"/>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B별"/>
      <sheetName val="노임"/>
      <sheetName val="제품별"/>
      <sheetName val="기둥(원형)"/>
      <sheetName val="ABUT수량-A1"/>
    </sheetNames>
    <sheetDataSet>
      <sheetData sheetId="0"/>
      <sheetData sheetId="1" refreshError="1"/>
      <sheetData sheetId="2" refreshError="1"/>
      <sheetData sheetId="3" refreshError="1"/>
      <sheetData sheetId="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축령산휴양림공정표"/>
      <sheetName val="#REF"/>
      <sheetName val="노임단가"/>
      <sheetName val="1-1"/>
      <sheetName val="BID"/>
      <sheetName val="터널조도"/>
      <sheetName val="ABUT수량-A1"/>
      <sheetName val="유기공정"/>
      <sheetName val="DATE"/>
      <sheetName val="unitpr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원하대비"/>
      <sheetName val="원도급갑지"/>
      <sheetName val="원도급"/>
      <sheetName val="하도급갑지"/>
      <sheetName val="하도급"/>
      <sheetName val="지급자재"/>
      <sheetName val="POOM_MOTO"/>
      <sheetName val="POOM_MOTO2"/>
      <sheetName val="ABUT수량-A1"/>
      <sheetName val="Sheet1 (2)"/>
      <sheetName val="DATE"/>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 문"/>
      <sheetName val="INDEX"/>
      <sheetName val="갑지"/>
      <sheetName val="하수급견적대비"/>
      <sheetName val="품셈TABLE"/>
      <sheetName val="정부노임"/>
      <sheetName val="공문, index"/>
      <sheetName val="단위수량"/>
      <sheetName val="맨홀수량산출"/>
      <sheetName val="부대공Ⅱ"/>
      <sheetName val="H-PILE수량집계"/>
      <sheetName val="설계조건"/>
      <sheetName val="DATE"/>
      <sheetName val="6PILE  (돌출)"/>
      <sheetName val=""/>
      <sheetName val="공_문"/>
      <sheetName val="공문,_index"/>
      <sheetName val="공_문2"/>
      <sheetName val="공문,_index2"/>
      <sheetName val="공_문1"/>
      <sheetName val="공문,_index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refreshError="1"/>
      <sheetData sheetId="19" refreshError="1"/>
      <sheetData sheetId="2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sheetName val=""/>
      <sheetName val="\\0"/>
    </sheetNames>
    <definedNames>
      <definedName name="__JHY1"/>
      <definedName name="__JHY2"/>
      <definedName name="__LKS1"/>
      <definedName name="__LKS2"/>
      <definedName name="_JHY1"/>
      <definedName name="_JHY2"/>
      <definedName name="_LKS1"/>
      <definedName name="_LKS2"/>
      <definedName name="AZX"/>
      <definedName name="BVC"/>
      <definedName name="CALCU"/>
      <definedName name="CALCUL"/>
      <definedName name="CALCULA"/>
      <definedName name="CALCULAT"/>
      <definedName name="CALCULATI"/>
      <definedName name="CALCULATION"/>
      <definedName name="CVB"/>
      <definedName name="CVX"/>
      <definedName name="CXZ"/>
      <definedName name="FEEE"/>
      <definedName name="JHY"/>
      <definedName name="JHYKING"/>
      <definedName name="lks"/>
      <definedName name="VCB"/>
      <definedName name="VCX"/>
      <definedName name="XZA"/>
      <definedName name="XZC"/>
      <definedName name="ZXA"/>
      <definedName name="다시1232"/>
      <definedName name="웅벽깨기2"/>
      <definedName name="이림"/>
    </definedNames>
    <sheetDataSet>
      <sheetData sheetId="0" refreshError="1"/>
      <sheetData sheetId="1"/>
      <sheetData sheetId="2"/>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우수"/>
      <sheetName val="오수"/>
      <sheetName val="포장"/>
      <sheetName val="우수철근"/>
      <sheetName val="오수철근"/>
      <sheetName val="총수량 집계표"/>
      <sheetName val="총철근"/>
      <sheetName val="자재집게표 "/>
      <sheetName val="총수량집계표 "/>
      <sheetName val="총철근량집계표"/>
      <sheetName val="이음몰탈"/>
      <sheetName val="옹벽공 수량집계표"/>
      <sheetName val="철근집계표"/>
      <sheetName val="Q-ty-1"/>
      <sheetName val="합계금액"/>
      <sheetName val="설계조건"/>
      <sheetName val="옹벽"/>
      <sheetName val="#REF"/>
      <sheetName val="COVER"/>
      <sheetName val="ABUT수량-A1"/>
      <sheetName val="6PILE  (돌출)"/>
      <sheetName val="JUCKEYK"/>
      <sheetName val="수안보-MBR1"/>
      <sheetName val="Sheet1"/>
      <sheetName val="DATE"/>
      <sheetName val="내역서적용수량 (지방도893)"/>
      <sheetName val="정부노임단가"/>
      <sheetName val="과천MAIN"/>
      <sheetName val="평가데이터"/>
      <sheetName val="내역"/>
      <sheetName val="POOM_MOTO"/>
      <sheetName val="POOM_MOTO2"/>
      <sheetName val="5.전사투자계획종함안"/>
      <sheetName val="JUCK"/>
      <sheetName val="3차설계"/>
      <sheetName val="DATA"/>
      <sheetName val="3BL공동구 수량"/>
      <sheetName val="기둥(원형)"/>
      <sheetName val="STBOX"/>
      <sheetName val="Sheet1 (2)"/>
      <sheetName val="Sheet2"/>
      <sheetName val="2"/>
      <sheetName val="3.바닥판설계"/>
      <sheetName val="조건표"/>
      <sheetName val="단가비교표"/>
      <sheetName val="내역서"/>
      <sheetName val="대공종"/>
      <sheetName val="예방접종계획"/>
      <sheetName val="버스운행안내"/>
      <sheetName val="근태계획서"/>
      <sheetName val="Project Brief"/>
      <sheetName val="03하반기내역서"/>
      <sheetName val="04상반기"/>
      <sheetName val="주형"/>
      <sheetName val="노임"/>
      <sheetName val="태화42 "/>
      <sheetName val="woo(mac)"/>
      <sheetName val="터널조도"/>
      <sheetName val="실행철강하도"/>
      <sheetName val="부대내역"/>
      <sheetName val="8. 안정검토"/>
      <sheetName val="일위"/>
      <sheetName val="플랜트 설치"/>
      <sheetName val="LU"/>
      <sheetName val="착공내역서"/>
      <sheetName val="보도경계블럭"/>
      <sheetName val="H-PILE수량집계"/>
      <sheetName val="INPUT"/>
      <sheetName val="기별(종합)"/>
      <sheetName val="종배수관"/>
      <sheetName val="기초자료"/>
      <sheetName val="하수급견적대비"/>
      <sheetName val="여흥"/>
      <sheetName val="실행비교"/>
      <sheetName val="tggwan(mac)"/>
      <sheetName val="원형1호맨홀토공수량"/>
      <sheetName val="2-1포천(각세)(외제)"/>
      <sheetName val="¿ì¼ö"/>
      <sheetName val="¿À¼ö"/>
      <sheetName val="Æ÷Àå"/>
      <sheetName val="¿ì¼öÃ¶±Ù"/>
      <sheetName val="¿À¼öÃ¶±Ù"/>
      <sheetName val="ÃÑ¼ö·® Áý°èÇ¥"/>
      <sheetName val="ÃÑÃ¶±Ù"/>
      <sheetName val="ÀÚÀçÁý°ÔÇ¥ "/>
      <sheetName val="ÃÑ¼ö·®Áý°èÇ¥ "/>
      <sheetName val="ÃÑÃ¶±Ù·®Áý°èÇ¥"/>
      <sheetName val="ÀÌÀ½¸ôÅ»"/>
      <sheetName val="¿Ëº®°ø ¼ö·®Áý°èÇ¥"/>
      <sheetName val="Ã¶±ÙÁý°èÇ¥"/>
      <sheetName val="품셈TABLE"/>
      <sheetName val="IBASE"/>
      <sheetName val="말뚝기초"/>
      <sheetName val="터파기및재료"/>
      <sheetName val="정부노임(2000.상)"/>
      <sheetName val="하도급원가계산총괄표(식재)"/>
      <sheetName val="견적서(대외) (2)"/>
      <sheetName val="관경결정"/>
      <sheetName val="TYPE-B 평균H"/>
      <sheetName val="工완성공사율"/>
      <sheetName val="전체내역 (2)"/>
      <sheetName val="2000노임기준"/>
      <sheetName val="소상 &quot;1&quot;"/>
      <sheetName val="공사진행"/>
      <sheetName val="영업소실적"/>
      <sheetName val="견적대비표"/>
      <sheetName val="갑지"/>
      <sheetName val="Piping Design Data"/>
      <sheetName val="조명시설"/>
      <sheetName val="Sheet6"/>
      <sheetName val="토공분배표"/>
      <sheetName val="A공구"/>
      <sheetName val="1SPAN"/>
      <sheetName val="MOTOR"/>
      <sheetName val="설"/>
      <sheetName val="인건-측정"/>
      <sheetName val="경희대"/>
      <sheetName val="001"/>
      <sheetName val="설비"/>
      <sheetName val="총계"/>
      <sheetName val="총수량집계표"/>
      <sheetName val="조건"/>
      <sheetName val="인원"/>
      <sheetName val="2000년1차"/>
      <sheetName val="입찰안"/>
      <sheetName val="2000전체분"/>
      <sheetName val="적격"/>
      <sheetName val="가설건물"/>
      <sheetName val="날개벽"/>
      <sheetName val="굴착깊이(주배관)"/>
      <sheetName val="오수공수량집계표"/>
      <sheetName val="철근량 검토"/>
      <sheetName val="연결임시"/>
      <sheetName val="빌딩 안내"/>
      <sheetName val="6작업1"/>
      <sheetName val="결합부검토"/>
      <sheetName val="을"/>
      <sheetName val="일위대가"/>
      <sheetName val="PROCESS"/>
      <sheetName val="맨홀방수수량(변경)"/>
      <sheetName val="본체"/>
      <sheetName val="우각부보강"/>
      <sheetName val="가공비"/>
      <sheetName val="교각1"/>
      <sheetName val="NYS"/>
      <sheetName val="I一般比"/>
      <sheetName val="Pier 3"/>
      <sheetName val="간지"/>
      <sheetName val="000000"/>
      <sheetName val="자재시세표"/>
      <sheetName val="Macro1"/>
      <sheetName val="지출결의서(1-3)"/>
      <sheetName val="토공(완충)"/>
      <sheetName val="평당자료"/>
      <sheetName val="COPING"/>
      <sheetName val="__MAIN"/>
      <sheetName val="전체도급"/>
      <sheetName val="단위중량"/>
      <sheetName val="계단단위수량"/>
      <sheetName val="H PILE수량"/>
      <sheetName val="말뚝지지력산정"/>
      <sheetName val="수로단위수량"/>
      <sheetName val="집수정(600-700)"/>
      <sheetName val="단면치수"/>
      <sheetName val="우수공"/>
      <sheetName val="단면검토"/>
      <sheetName val="교각계산"/>
      <sheetName val="수량산출"/>
      <sheetName val="Sheet17"/>
      <sheetName val="Stem Footing"/>
      <sheetName val="3련 BOX"/>
      <sheetName val="1.설계기준"/>
      <sheetName val="설계예산서(출력하지마세요)"/>
      <sheetName val="통합"/>
      <sheetName val="수량"/>
      <sheetName val="총수량_집계표"/>
      <sheetName val="자재집게표_"/>
      <sheetName val="총수량집계표_"/>
      <sheetName val="옹벽공_수량집계표"/>
      <sheetName val="기초계산(Pmax)"/>
      <sheetName val="ⴭⴭⴭⴭ"/>
      <sheetName val="부하(성남)"/>
      <sheetName val="개발운영비청구"/>
      <sheetName val="TYPE-A"/>
      <sheetName val="가시설(3.0m이하 D80)"/>
      <sheetName val="간지-배수공"/>
      <sheetName val="노임단가"/>
      <sheetName val="날개벽(시점좌측)"/>
      <sheetName val="수로BOX"/>
      <sheetName val="인건비"/>
      <sheetName val="직노"/>
      <sheetName val="TOTAL_BOQ"/>
      <sheetName val="바닥판"/>
      <sheetName val="중기손료"/>
      <sheetName val="미지급명세서"/>
      <sheetName val="경리주보"/>
      <sheetName val="건축공사"/>
      <sheetName val="예정(3)"/>
      <sheetName val="동원(3)"/>
      <sheetName val="물가시세"/>
      <sheetName val="수량3"/>
      <sheetName val="골조시행"/>
      <sheetName val="기초공"/>
      <sheetName val="조도계산서 (도서)"/>
      <sheetName val="BID"/>
      <sheetName val="맨홀수량집계"/>
      <sheetName val="적점"/>
      <sheetName val="집계표"/>
      <sheetName val="자압1"/>
      <sheetName val="노원열병합  건축공사기성내역서"/>
      <sheetName val="Y-WORK"/>
      <sheetName val="공사개요"/>
      <sheetName val="현금"/>
      <sheetName val="PARAMETER"/>
      <sheetName val="LEGEND"/>
      <sheetName val="준공갑지"/>
      <sheetName val="L_RPTA05_목록"/>
      <sheetName val="첨4"/>
      <sheetName val="발주서류"/>
      <sheetName val="옹벽수량집계표"/>
      <sheetName val="CRUDE RE-bar"/>
      <sheetName val="토목품셈"/>
      <sheetName val="교각(P1)수량"/>
      <sheetName val="부하계산서"/>
      <sheetName val="MACRO(전선관)"/>
      <sheetName val="자료입력"/>
      <sheetName val="98지급계획"/>
      <sheetName val="sw1"/>
      <sheetName val="NOMUBI"/>
      <sheetName val="증감대비"/>
      <sheetName val="설명"/>
      <sheetName val="유기공정"/>
      <sheetName val="산출내역서"/>
      <sheetName val="견적-내역"/>
      <sheetName val="WORK"/>
      <sheetName val="안정계산"/>
      <sheetName val="단가"/>
      <sheetName val="개략"/>
      <sheetName val="토적집계"/>
      <sheetName val="원가총괄"/>
      <sheetName val="토사(PE)"/>
      <sheetName val="신당동집계표"/>
      <sheetName val="차액보증"/>
      <sheetName val="시험장S자로가로등공사"/>
      <sheetName val="건축집계합계"/>
      <sheetName val="건축집계표이수"/>
      <sheetName val="당정동공통이수"/>
      <sheetName val="당정동경상이수"/>
      <sheetName val="5_전사투자계획종함안"/>
      <sheetName val="3_바닥판설계"/>
      <sheetName val="태화42_"/>
      <sheetName val="적용단위길이"/>
      <sheetName val="종배수관(신)"/>
      <sheetName val="제잡비집계"/>
      <sheetName val="금호산업"/>
      <sheetName val="0131"/>
      <sheetName val="토공1차"/>
      <sheetName val="표지"/>
      <sheetName val="내역표지"/>
      <sheetName val="RD제품개발투자비(매가)"/>
      <sheetName val="고창방향"/>
      <sheetName val="화재 탐지 설비"/>
      <sheetName val="BSD _2_"/>
      <sheetName val="3BL공동구_수량"/>
      <sheetName val="견적서(대외)_(2)"/>
      <sheetName val="내역서적용수량_(지방도893)"/>
      <sheetName val="Pier_3"/>
      <sheetName val="BSD__2_"/>
      <sheetName val="Sheet1_(2)"/>
      <sheetName val="ÃÑ¼ö·®_Áý°èÇ¥"/>
      <sheetName val="ÀÚÀçÁý°ÔÇ¥_"/>
      <sheetName val="ÃÑ¼ö·®Áý°èÇ¥_"/>
      <sheetName val="¿Ëº®°ø_¼ö·®Áý°èÇ¥"/>
      <sheetName val="6PILE__(돌출)"/>
      <sheetName val="빌딩_안내"/>
      <sheetName val="Stem_Footing"/>
      <sheetName val="금액내역서"/>
      <sheetName val="8.2TON"/>
      <sheetName val="N賃率-職"/>
      <sheetName val="현황산출서"/>
      <sheetName val="옹벽기초자료"/>
      <sheetName val="L형옹벽측구"/>
      <sheetName val="조작대(1연)"/>
      <sheetName val="당초"/>
      <sheetName val="변화치수"/>
      <sheetName val="교대토공종점"/>
      <sheetName val="개요"/>
      <sheetName val="FOOTING단면력"/>
      <sheetName val="설계"/>
      <sheetName val="가도공"/>
      <sheetName val="전기내역"/>
      <sheetName val="송도(A3)-가야"/>
      <sheetName val="준공검사원"/>
      <sheetName val="5.모델링"/>
      <sheetName val="토목"/>
      <sheetName val="TYPE-1"/>
      <sheetName val="산근"/>
      <sheetName val="단가산출서"/>
      <sheetName val="대가표(품셈)"/>
      <sheetName val="200"/>
      <sheetName val="지급자재"/>
      <sheetName val="CALCULATION"/>
      <sheetName val="데이타"/>
      <sheetName val="기둥"/>
      <sheetName val="단면 (2)"/>
      <sheetName val="단위수량"/>
      <sheetName val="가시설수량"/>
      <sheetName val="설직재-1"/>
      <sheetName val="제-노임"/>
      <sheetName val="제직재"/>
      <sheetName val="세목전체"/>
      <sheetName val="사용성검토"/>
      <sheetName val="특별교실"/>
      <sheetName val="노무비"/>
      <sheetName val="기준액"/>
      <sheetName val="진로도급"/>
      <sheetName val="실행자재"/>
      <sheetName val="자압"/>
      <sheetName val="강재집계(오수관정비)"/>
      <sheetName val="흙막이 집계"/>
      <sheetName val="가시설토공집계"/>
      <sheetName val="가시설 토공"/>
      <sheetName val="조립식PC맨홀높이"/>
      <sheetName val="A-LINE"/>
      <sheetName val="B-LINE"/>
      <sheetName val="C-LINE"/>
      <sheetName val="D-LINE"/>
      <sheetName val="E-LINE"/>
      <sheetName val="E1-LINE"/>
      <sheetName val="VXXXXXXX"/>
      <sheetName val="t형"/>
      <sheetName val="BOX"/>
      <sheetName val="2.2.2입적표"/>
      <sheetName val="부속동"/>
      <sheetName val="참조"/>
      <sheetName val="참조 (2)"/>
      <sheetName val="예산서"/>
      <sheetName val="흄관기초"/>
      <sheetName val="방음벽기초"/>
      <sheetName val="시공계획"/>
      <sheetName val="1을"/>
      <sheetName val="설계기준"/>
      <sheetName val="일위대가(계측기설치)"/>
      <sheetName val="단면가정"/>
      <sheetName val="설계내역서"/>
      <sheetName val="J直材4"/>
      <sheetName val="SELTDATA"/>
      <sheetName val="횡분배정리(DB)"/>
      <sheetName val="표지판단위"/>
      <sheetName val="총괄내역서"/>
      <sheetName val="단가조사서"/>
      <sheetName val="1-1"/>
      <sheetName val="충주"/>
      <sheetName val="BOX(1.5X1.5)"/>
      <sheetName val="VXXXXX"/>
      <sheetName val="역T형교대(말뚝기초)"/>
      <sheetName val="기계경비"/>
      <sheetName val="U형수로(1)"/>
      <sheetName val="3.하중산정4.지지력"/>
      <sheetName val="Total"/>
      <sheetName val="맨홀수량산출"/>
      <sheetName val="횡수량조서"/>
      <sheetName val="A2"/>
      <sheetName val="확정실적"/>
      <sheetName val="도체종-상수표"/>
      <sheetName val="공종단가"/>
      <sheetName val="1.설계조건"/>
      <sheetName val="보차도경계석"/>
      <sheetName val="제원"/>
      <sheetName val="특2호하천산근"/>
      <sheetName val="특2호부관하천산근"/>
      <sheetName val="969910( R)"/>
      <sheetName val="토공(우물통,기타) "/>
      <sheetName val="날개벽수량표"/>
      <sheetName val="환경평가"/>
      <sheetName val="인구"/>
      <sheetName val="매출예산96"/>
      <sheetName val="BCK3672"/>
      <sheetName val="기계경비 (2)"/>
      <sheetName val="재료비"/>
      <sheetName val="을 2"/>
      <sheetName val="을 1"/>
    </sheetNames>
    <sheetDataSet>
      <sheetData sheetId="0" refreshError="1">
        <row r="1">
          <cell r="A1" t="str">
            <v>공       종</v>
          </cell>
          <cell r="B1" t="str">
            <v>규    격</v>
          </cell>
          <cell r="C1">
            <v>0</v>
          </cell>
          <cell r="D1" t="str">
            <v>단위</v>
          </cell>
          <cell r="E1" t="str">
            <v xml:space="preserve">       맨              홀                     </v>
          </cell>
          <cell r="F1">
            <v>0</v>
          </cell>
          <cell r="G1">
            <v>0</v>
          </cell>
          <cell r="H1" t="str">
            <v>P.E 빗물받이</v>
          </cell>
          <cell r="I1" t="str">
            <v xml:space="preserve">P.E </v>
          </cell>
          <cell r="J1" t="str">
            <v>흄                         관</v>
          </cell>
          <cell r="K1">
            <v>0</v>
          </cell>
          <cell r="L1">
            <v>0</v>
          </cell>
          <cell r="M1">
            <v>0</v>
          </cell>
          <cell r="N1" t="str">
            <v>D.C PIPE</v>
          </cell>
          <cell r="O1">
            <v>0</v>
          </cell>
          <cell r="P1" t="str">
            <v>계</v>
          </cell>
        </row>
        <row r="2">
          <cell r="E2" t="str">
            <v>Φ900</v>
          </cell>
          <cell r="F2" t="str">
            <v>Φ1200</v>
          </cell>
          <cell r="G2" t="str">
            <v>Φ1500</v>
          </cell>
          <cell r="H2" t="str">
            <v>940x510x410</v>
          </cell>
          <cell r="I2" t="str">
            <v xml:space="preserve"> 홈통받이</v>
          </cell>
          <cell r="J2" t="str">
            <v>D450</v>
          </cell>
          <cell r="K2" t="str">
            <v>D500</v>
          </cell>
          <cell r="L2" t="str">
            <v>D600</v>
          </cell>
          <cell r="M2" t="str">
            <v>D700</v>
          </cell>
          <cell r="N2" t="str">
            <v>Φ150</v>
          </cell>
          <cell r="O2" t="str">
            <v>Φ250</v>
          </cell>
        </row>
        <row r="3">
          <cell r="A3" t="str">
            <v>수     량</v>
          </cell>
          <cell r="B3">
            <v>0</v>
          </cell>
          <cell r="C3">
            <v>0</v>
          </cell>
          <cell r="D3">
            <v>0</v>
          </cell>
          <cell r="E3" t="str">
            <v>8EA</v>
          </cell>
          <cell r="F3" t="str">
            <v>15EA</v>
          </cell>
          <cell r="G3" t="str">
            <v>4EA</v>
          </cell>
          <cell r="H3" t="str">
            <v>74EA</v>
          </cell>
          <cell r="I3" t="str">
            <v>10 EA</v>
          </cell>
          <cell r="J3" t="str">
            <v>405.00 M</v>
          </cell>
          <cell r="K3" t="str">
            <v>117.5M</v>
          </cell>
          <cell r="L3" t="str">
            <v>132.5M</v>
          </cell>
          <cell r="M3" t="str">
            <v>140.00M</v>
          </cell>
          <cell r="N3" t="str">
            <v>106.00M</v>
          </cell>
          <cell r="O3" t="str">
            <v>593.00M</v>
          </cell>
        </row>
        <row r="4">
          <cell r="A4" t="str">
            <v>콘크리트</v>
          </cell>
          <cell r="B4" t="str">
            <v>σck=210㎏/㎠</v>
          </cell>
          <cell r="C4">
            <v>0</v>
          </cell>
          <cell r="D4" t="str">
            <v>M3</v>
          </cell>
        </row>
        <row r="5">
          <cell r="B5" t="str">
            <v>σck=180㎏/㎠</v>
          </cell>
          <cell r="C5">
            <v>0</v>
          </cell>
          <cell r="D5" t="str">
            <v>M3</v>
          </cell>
        </row>
        <row r="6">
          <cell r="B6" t="str">
            <v>σck=135㎏/㎠</v>
          </cell>
          <cell r="C6">
            <v>0</v>
          </cell>
          <cell r="D6" t="str">
            <v>M3</v>
          </cell>
        </row>
        <row r="7">
          <cell r="A7" t="str">
            <v>거푸집</v>
          </cell>
          <cell r="B7" t="str">
            <v>P.E 10 회</v>
          </cell>
          <cell r="C7">
            <v>0</v>
          </cell>
          <cell r="D7" t="str">
            <v>M2</v>
          </cell>
        </row>
        <row r="8">
          <cell r="B8" t="str">
            <v>목재 4 회</v>
          </cell>
          <cell r="C8">
            <v>0</v>
          </cell>
          <cell r="D8" t="str">
            <v>M2</v>
          </cell>
        </row>
        <row r="9">
          <cell r="B9" t="str">
            <v>합판6회</v>
          </cell>
          <cell r="C9">
            <v>0</v>
          </cell>
          <cell r="D9" t="str">
            <v>M2</v>
          </cell>
        </row>
        <row r="10">
          <cell r="A10" t="str">
            <v>흄    관</v>
          </cell>
          <cell r="B10" t="str">
            <v>D 450</v>
          </cell>
          <cell r="C10">
            <v>0</v>
          </cell>
          <cell r="D10" t="str">
            <v>M</v>
          </cell>
        </row>
        <row r="11">
          <cell r="B11" t="str">
            <v>D 500</v>
          </cell>
          <cell r="C11">
            <v>0</v>
          </cell>
          <cell r="D11" t="str">
            <v>M</v>
          </cell>
        </row>
        <row r="12">
          <cell r="B12" t="str">
            <v>D 600</v>
          </cell>
          <cell r="C12">
            <v>0</v>
          </cell>
          <cell r="D12" t="str">
            <v>M</v>
          </cell>
        </row>
        <row r="13">
          <cell r="B13" t="str">
            <v>D 700</v>
          </cell>
          <cell r="C13">
            <v>0</v>
          </cell>
          <cell r="D13" t="str">
            <v>M</v>
          </cell>
        </row>
        <row r="14">
          <cell r="A14" t="str">
            <v>토  공</v>
          </cell>
          <cell r="B14" t="str">
            <v>터 파 기</v>
          </cell>
          <cell r="C14">
            <v>0</v>
          </cell>
          <cell r="D14" t="str">
            <v>M3</v>
          </cell>
        </row>
        <row r="15">
          <cell r="B15" t="str">
            <v>잔   토</v>
          </cell>
          <cell r="C15">
            <v>0</v>
          </cell>
          <cell r="D15" t="str">
            <v>M3</v>
          </cell>
        </row>
        <row r="16">
          <cell r="B16" t="str">
            <v>되메우기</v>
          </cell>
          <cell r="C16">
            <v>0</v>
          </cell>
          <cell r="D16" t="str">
            <v>M3</v>
          </cell>
        </row>
        <row r="17">
          <cell r="A17" t="str">
            <v>P.E 빗물받이</v>
          </cell>
          <cell r="B17" t="str">
            <v>940x510x410</v>
          </cell>
          <cell r="C17">
            <v>0</v>
          </cell>
          <cell r="D17" t="str">
            <v>EA</v>
          </cell>
        </row>
        <row r="18">
          <cell r="A18" t="str">
            <v>빗물받이뚜껑</v>
          </cell>
          <cell r="B18" t="str">
            <v>495x395x50</v>
          </cell>
          <cell r="C18">
            <v>0</v>
          </cell>
          <cell r="D18" t="str">
            <v>EA</v>
          </cell>
        </row>
        <row r="19">
          <cell r="A19" t="str">
            <v>사 다 리</v>
          </cell>
          <cell r="B19" t="str">
            <v>D19</v>
          </cell>
          <cell r="C19">
            <v>0</v>
          </cell>
          <cell r="D19" t="str">
            <v>TON</v>
          </cell>
        </row>
        <row r="20">
          <cell r="A20" t="str">
            <v>홈통받이</v>
          </cell>
          <cell r="B20" t="str">
            <v>D 430</v>
          </cell>
          <cell r="C20">
            <v>0</v>
          </cell>
          <cell r="D20" t="str">
            <v>EA</v>
          </cell>
        </row>
        <row r="21">
          <cell r="A21" t="str">
            <v>맨홀뚜껑</v>
          </cell>
          <cell r="B21" t="str">
            <v>주철제 Φ648</v>
          </cell>
          <cell r="C21">
            <v>0</v>
          </cell>
          <cell r="D21" t="str">
            <v>EA</v>
          </cell>
        </row>
        <row r="22">
          <cell r="A22" t="str">
            <v>이음몰탈</v>
          </cell>
          <cell r="B22" t="str">
            <v>1 : 3</v>
          </cell>
          <cell r="C22">
            <v>0</v>
          </cell>
          <cell r="D22" t="str">
            <v>M3</v>
          </cell>
        </row>
        <row r="23">
          <cell r="B23" t="str">
            <v>1 : 2</v>
          </cell>
          <cell r="C23">
            <v>0</v>
          </cell>
          <cell r="D23" t="str">
            <v>M3</v>
          </cell>
        </row>
        <row r="24">
          <cell r="A24" t="str">
            <v>D.C PIPE</v>
          </cell>
          <cell r="B24" t="str">
            <v>Φ150M/M</v>
          </cell>
          <cell r="C24">
            <v>0</v>
          </cell>
          <cell r="D24" t="str">
            <v>M</v>
          </cell>
        </row>
        <row r="25">
          <cell r="B25" t="str">
            <v>Φ250M/M</v>
          </cell>
          <cell r="C25">
            <v>0</v>
          </cell>
          <cell r="D25" t="str">
            <v>M</v>
          </cell>
        </row>
      </sheetData>
      <sheetData sheetId="1"/>
      <sheetData sheetId="2"/>
      <sheetData sheetId="3"/>
      <sheetData sheetId="4"/>
      <sheetData sheetId="5"/>
      <sheetData sheetId="6"/>
      <sheetData sheetId="7">
        <row r="1">
          <cell r="A1" t="str">
            <v>구분</v>
          </cell>
        </row>
      </sheetData>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공종별"/>
      <sheetName val="5.정산서"/>
      <sheetName val="6.자불.공사현황"/>
      <sheetName val="1.중기집계"/>
      <sheetName val="1-1. 중기집계"/>
      <sheetName val="2-2.자금미지급집계"/>
      <sheetName val="3.투입.기성 "/>
      <sheetName val="2.세금부과세대장"/>
      <sheetName val="표지"/>
      <sheetName val="노무비(절취)"/>
      <sheetName val="정부노임"/>
      <sheetName val="H-PILE수량집계"/>
      <sheetName val="당초"/>
      <sheetName val="하수급견적대비"/>
      <sheetName val="DATA"/>
      <sheetName val="우수"/>
      <sheetName val="결합부검토"/>
      <sheetName val="녹산"/>
      <sheetName val="ABUT수량-A1"/>
      <sheetName val="내역(영일)"/>
      <sheetName val="6PILE  (돌출)"/>
      <sheetName val="#REF"/>
      <sheetName val="JUCKEYK"/>
      <sheetName val="설계조건"/>
      <sheetName val="관급원내역"/>
    </sheetNames>
    <sheetDataSet>
      <sheetData sheetId="0" refreshError="1"/>
      <sheetData sheetId="1"/>
      <sheetData sheetId="2" refreshError="1">
        <row r="4">
          <cell r="A4" t="str">
            <v>공      종</v>
          </cell>
          <cell r="B4" t="str">
            <v>규 격</v>
          </cell>
          <cell r="C4" t="str">
            <v>단위</v>
          </cell>
          <cell r="D4" t="str">
            <v>도       급       액</v>
          </cell>
          <cell r="G4" t="str">
            <v xml:space="preserve">도   급    기   성 </v>
          </cell>
          <cell r="I4" t="str">
            <v>실    행     예    산</v>
          </cell>
          <cell r="L4" t="str">
            <v>실   행    기   성</v>
          </cell>
          <cell r="O4" t="str">
            <v>전   회    기   성</v>
          </cell>
          <cell r="Q4" t="str">
            <v>금   회    기   성</v>
          </cell>
          <cell r="S4" t="str">
            <v>누   계    기   성</v>
          </cell>
          <cell r="U4" t="str">
            <v>기성율</v>
          </cell>
          <cell r="V4" t="str">
            <v>비고</v>
          </cell>
          <cell r="X4" t="str">
            <v>누계수량</v>
          </cell>
          <cell r="Y4" t="str">
            <v>누계금액</v>
          </cell>
          <cell r="Z4" t="str">
            <v>누계수량</v>
          </cell>
        </row>
        <row r="5">
          <cell r="D5" t="str">
            <v>수  량</v>
          </cell>
          <cell r="E5" t="str">
            <v>단 가</v>
          </cell>
          <cell r="F5" t="str">
            <v>금    액</v>
          </cell>
          <cell r="G5" t="str">
            <v>수  량</v>
          </cell>
          <cell r="H5" t="str">
            <v>금    액</v>
          </cell>
          <cell r="I5" t="str">
            <v>수  량</v>
          </cell>
          <cell r="J5" t="str">
            <v>단 가</v>
          </cell>
          <cell r="K5" t="str">
            <v>금    액</v>
          </cell>
          <cell r="L5" t="str">
            <v>수  량</v>
          </cell>
          <cell r="M5" t="str">
            <v>단 가</v>
          </cell>
          <cell r="N5" t="str">
            <v>금    액</v>
          </cell>
          <cell r="O5" t="str">
            <v>수  량</v>
          </cell>
          <cell r="P5" t="str">
            <v>금    액</v>
          </cell>
          <cell r="Q5" t="str">
            <v>수  량</v>
          </cell>
          <cell r="R5" t="str">
            <v>금    액</v>
          </cell>
          <cell r="S5" t="str">
            <v>수  량</v>
          </cell>
          <cell r="T5" t="str">
            <v>금    액</v>
          </cell>
          <cell r="U5" t="str">
            <v>%</v>
          </cell>
          <cell r="V5" t="str">
            <v xml:space="preserve"> </v>
          </cell>
          <cell r="X5" t="str">
            <v>=전회+금회</v>
          </cell>
          <cell r="Y5" t="str">
            <v>=전회+금회</v>
          </cell>
          <cell r="Z5" t="str">
            <v>=실행수량</v>
          </cell>
        </row>
      </sheetData>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원가계산서"/>
      <sheetName val="내역서"/>
      <sheetName val="공내역서"/>
      <sheetName val="일위대가"/>
      <sheetName val="공일위대가"/>
      <sheetName val="인공산출서"/>
      <sheetName val="관급자재"/>
      <sheetName val="자재단가"/>
      <sheetName val="노임"/>
      <sheetName val="업체단가"/>
      <sheetName val="운반비"/>
      <sheetName val="중량산출서(애자류)"/>
      <sheetName val="중량산출서(전선류)"/>
      <sheetName val="중량산출서(철재)"/>
      <sheetName val="가설사무소"/>
      <sheetName val="가설사무소 (공)"/>
      <sheetName val="매곡역사"/>
      <sheetName val="화재 탐지 설비"/>
    </sheetNames>
    <definedNames>
      <definedName name="Macro10"/>
      <definedName name="Macro13"/>
      <definedName name="Macro14"/>
      <definedName name="Macro7"/>
      <definedName name="Macro9"/>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6">
          <cell r="A6" t="str">
            <v>600V 비닐절연전선</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STEEL BOX 단면설계(SEC.8)"/>
      <sheetName val="5.정산서"/>
      <sheetName val="관경결정"/>
      <sheetName val="우수"/>
      <sheetName val="Sheet2"/>
      <sheetName val="JUCKEYK"/>
      <sheetName val="JUCK"/>
      <sheetName val="화재 탐지 설비"/>
      <sheetName val="DATA"/>
      <sheetName val="중산교"/>
      <sheetName val="외주기성"/>
      <sheetName val="충주"/>
      <sheetName val="제4절-1"/>
      <sheetName val="3차설계"/>
      <sheetName val="하수급견적대비"/>
      <sheetName val="내역서당초"/>
      <sheetName val="내역"/>
      <sheetName val="조건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공사비"/>
      <sheetName val="5.정산서"/>
      <sheetName val="이토변실(A3-LINE)"/>
      <sheetName val="DATA"/>
      <sheetName val="데이타"/>
      <sheetName val="DATE"/>
      <sheetName val="8.석축단위(H=1.5M)"/>
      <sheetName val="보도경계블럭"/>
      <sheetName val="관리비"/>
      <sheetName val="차액보증"/>
      <sheetName val="수량산출서"/>
      <sheetName val="노임단가"/>
      <sheetName val="시중노임(공사)"/>
      <sheetName val="일위대가"/>
      <sheetName val="터파기및재료"/>
      <sheetName val="건축내역"/>
      <sheetName val="96노임기준"/>
      <sheetName val="가설공사비"/>
      <sheetName val="도로구조공사비"/>
      <sheetName val="도로토공공사비"/>
      <sheetName val="여수토공사비"/>
      <sheetName val="재료비"/>
      <sheetName val="수량산출"/>
      <sheetName val="설계조건"/>
      <sheetName val="단면검토"/>
      <sheetName val="TYPE1"/>
      <sheetName val="기초공"/>
      <sheetName val="기둥(원형)"/>
      <sheetName val="3련 BOX"/>
      <sheetName val="ABUT수량_A1"/>
      <sheetName val="하부철근수량"/>
      <sheetName val="경비2내역"/>
      <sheetName val="심사물량"/>
      <sheetName val="심사계산"/>
      <sheetName val="중산교"/>
      <sheetName val="BOX"/>
      <sheetName val="세목전체"/>
      <sheetName val="조명시설"/>
      <sheetName val="A-4"/>
      <sheetName val="I.설계조건"/>
      <sheetName val="진주방향"/>
      <sheetName val="type-F"/>
      <sheetName val="소야공정계획표"/>
      <sheetName val="입찰안"/>
      <sheetName val="건축공사"/>
      <sheetName val="횡배수관집현황(2공구)"/>
      <sheetName val="FRT_O"/>
      <sheetName val="FAB_I"/>
      <sheetName val="횡배위치"/>
      <sheetName val="교각1"/>
      <sheetName val="코드표"/>
      <sheetName val="내역서(총)"/>
      <sheetName val="비탈면보호공수량산출"/>
      <sheetName val="토적표"/>
      <sheetName val="#REF"/>
      <sheetName val="조건표"/>
      <sheetName val="안정검토"/>
      <sheetName val="CAL"/>
      <sheetName val="member design"/>
      <sheetName val="design criteria"/>
      <sheetName val="working load at the btm ft."/>
      <sheetName val="plan&amp;section of foundation"/>
      <sheetName val="soil bearing check"/>
      <sheetName val="일위대가목록"/>
      <sheetName val="값"/>
      <sheetName val="관접합및부설"/>
      <sheetName val="단가"/>
      <sheetName val="관람석제출"/>
      <sheetName val="말뚝지지력산정"/>
      <sheetName val="MOTOR"/>
      <sheetName val="변경1총괄"/>
      <sheetName val="일위"/>
      <sheetName val="설계내역(2001)"/>
      <sheetName val="시설물일위"/>
      <sheetName val="T13(P68~72,78)"/>
      <sheetName val="평균터파기고(1-2,ASP)"/>
      <sheetName val="1-1평균터파기고(1)"/>
      <sheetName val="토사(PE)"/>
      <sheetName val="총괄표"/>
      <sheetName val="우배수"/>
      <sheetName val="3BL공동구 수량"/>
      <sheetName val="정부노임단가"/>
      <sheetName val="날개벽(좌,우=45도,75도)"/>
      <sheetName val="수목표준대가"/>
      <sheetName val="COPING"/>
      <sheetName val="내역서(갑)"/>
      <sheetName val="설계명세서"/>
      <sheetName val="예산명세서"/>
      <sheetName val="자료입력"/>
      <sheetName val="일위목록"/>
      <sheetName val="토공(우물통,기타) "/>
      <sheetName val="급수공사"/>
      <sheetName val="식재가격"/>
      <sheetName val="식재총괄"/>
      <sheetName val="crude.SLAB RE-bar"/>
      <sheetName val="8.PILE  (돌출)"/>
      <sheetName val="입력DATA"/>
      <sheetName val="바닥판"/>
      <sheetName val="N賃率-職"/>
      <sheetName val="960318-1"/>
      <sheetName val="설비"/>
      <sheetName val="통합"/>
      <sheetName val="견적시담(송포2공구)"/>
      <sheetName val="화재 탐지 설비"/>
      <sheetName val="가시설(TYPE-A)"/>
      <sheetName val="Sheet1"/>
      <sheetName val="J直材4"/>
      <sheetName val="버스운행안내"/>
      <sheetName val="예방접종계획"/>
      <sheetName val="근태계획서"/>
      <sheetName val="가시설단위수량"/>
      <sheetName val="FAB별"/>
      <sheetName val="원형1호맨홀토공수량"/>
      <sheetName val="ilch"/>
      <sheetName val="내역서1"/>
      <sheetName val="내역"/>
      <sheetName val="내충격수도관"/>
      <sheetName val="집계표"/>
      <sheetName val="단위목록"/>
      <sheetName val="공사개요"/>
      <sheetName val="산1~6"/>
      <sheetName val="COST"/>
      <sheetName val="99노임기준"/>
      <sheetName val="stability check"/>
      <sheetName val="design load"/>
      <sheetName val="Input"/>
      <sheetName val="예산서"/>
      <sheetName val="규준틀"/>
      <sheetName val="1.설계기준"/>
      <sheetName val="내역서"/>
      <sheetName val="연장및면적(좌측)"/>
      <sheetName val="PipWT"/>
      <sheetName val="6PILE  (돌출)"/>
      <sheetName val="내역서적용수량"/>
      <sheetName val="우수"/>
      <sheetName val="BID"/>
      <sheetName val="마산방향"/>
      <sheetName val="마산방향철근집계"/>
      <sheetName val="ⴭⴭⴭⴭⴭ"/>
      <sheetName val="노임"/>
      <sheetName val="물가"/>
      <sheetName val="투찰추정"/>
      <sheetName val="총괄내역서"/>
      <sheetName val="Sheet1 (2)"/>
      <sheetName val="날개벽"/>
      <sheetName val="단위수량"/>
      <sheetName val="SLAB&quot;1&quot;"/>
      <sheetName val="tggwan(mac)"/>
      <sheetName val="1.설계조건"/>
      <sheetName val="구조물철거타공정이월"/>
      <sheetName val="실행철강하도"/>
      <sheetName val="신우"/>
      <sheetName val="대치판정"/>
      <sheetName val="일위대가목차"/>
      <sheetName val="직재"/>
      <sheetName val="H-pile(298x299)"/>
      <sheetName val="H-pile(250x250)"/>
      <sheetName val="2.단면가정"/>
      <sheetName val="4.말뚝설계"/>
      <sheetName val="소업1교"/>
      <sheetName val="F-Assump"/>
      <sheetName val="방음벽 기초 일반수량"/>
      <sheetName val="(A)내역서"/>
      <sheetName val="수안보-MBR1"/>
      <sheetName val="시설물기초"/>
      <sheetName val="안정계산"/>
      <sheetName val="웅진교-S2"/>
      <sheetName val="일반수량총괄집계"/>
      <sheetName val="중기사용료산출근거"/>
      <sheetName val="토공계산서(부체도로)"/>
      <sheetName val="98수문일위"/>
      <sheetName val="포장공자재집계표"/>
      <sheetName val="하수급견적대비"/>
      <sheetName val="소비자가"/>
      <sheetName val="단가조사"/>
      <sheetName val="주차구획선수량"/>
      <sheetName val="STEEL BOX 단면설계(SEC.8)"/>
      <sheetName val="장비집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사비"/>
      <sheetName val="공사요율"/>
      <sheetName val="여수토공사비"/>
      <sheetName val="취수탑공사비"/>
      <sheetName val="도로토공공사비"/>
      <sheetName val="가설공사비"/>
      <sheetName val="도로구조공사비"/>
      <sheetName val="가제당공사비"/>
      <sheetName val="본제당공사비"/>
      <sheetName val="복통공사비"/>
      <sheetName val="진입도로공사비"/>
      <sheetName val="기초처리공사비"/>
      <sheetName val="자재대"/>
      <sheetName val="가설공사"/>
      <sheetName val="부대공사"/>
      <sheetName val="중기운반비"/>
      <sheetName val="중기작업시간(평야부)"/>
      <sheetName val="중기작업시간(수원공"/>
      <sheetName val="중기대수"/>
      <sheetName val="토취장복구"/>
      <sheetName val="복구면적"/>
      <sheetName val="시험비"/>
    </sheetNames>
    <sheetDataSet>
      <sheetData sheetId="0"/>
      <sheetData sheetId="1"/>
      <sheetData sheetId="2"/>
      <sheetData sheetId="3"/>
      <sheetData sheetId="4"/>
      <sheetData sheetId="5" refreshError="1">
        <row r="22">
          <cell r="J22">
            <v>31858050</v>
          </cell>
          <cell r="L22">
            <v>523070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실행철강하도"/>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8.석축단위(H=1.5M)"/>
    </sheetNames>
    <sheetDataSet>
      <sheetData sheetId="0" refreshError="1">
        <row r="1">
          <cell r="A1">
            <v>1</v>
          </cell>
        </row>
        <row r="2">
          <cell r="A2">
            <v>2</v>
          </cell>
        </row>
        <row r="3">
          <cell r="A3">
            <v>3</v>
          </cell>
        </row>
        <row r="4">
          <cell r="A4">
            <v>4</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ggwan(mac)"/>
      <sheetName val="횡배수관토공단위(180)"/>
      <sheetName val="횡배수관토공단위(90)"/>
      <sheetName val="내역"/>
      <sheetName val="ABUT수량-A1"/>
      <sheetName val="단면치수"/>
      <sheetName val="기계설비-물가변동"/>
      <sheetName val="Macro(차단기)"/>
      <sheetName val="박기사-단위수량"/>
      <sheetName val="T형( 파일기초) 공현1교"/>
      <sheetName val="시멘트"/>
      <sheetName val="하수급견적대비"/>
      <sheetName val="우수"/>
      <sheetName val="Macro1"/>
      <sheetName val="200"/>
      <sheetName val="가설공사비"/>
      <sheetName val="충주"/>
      <sheetName val="수량산출서-2"/>
      <sheetName val="실행철강하도"/>
      <sheetName val="Sheet1"/>
      <sheetName val="교각1"/>
      <sheetName val="3.바닥판설계"/>
      <sheetName val="터널조도"/>
      <sheetName val="주형"/>
      <sheetName val="지표"/>
      <sheetName val="3BL공동구 수량"/>
      <sheetName val="내역서"/>
      <sheetName val="단가 및 재료비"/>
      <sheetName val="guard(mac)"/>
      <sheetName val="L_RPTA05_목록"/>
      <sheetName val="8.석축단위(H=1.5M)"/>
      <sheetName val="일위대가"/>
      <sheetName val="화재 탐지 설비"/>
      <sheetName val="지장물C"/>
      <sheetName val="JUCKEYK"/>
      <sheetName val="전기관급자재"/>
      <sheetName val="단가산출2"/>
      <sheetName val="중기사용료산출근거"/>
      <sheetName val="단가산출1"/>
      <sheetName val="401"/>
      <sheetName val="조명시설"/>
      <sheetName val="전기설계변경"/>
      <sheetName val="단가"/>
      <sheetName val="지출결의서(1-3)"/>
      <sheetName val="WORK"/>
      <sheetName val="맨홀기준"/>
      <sheetName val="옹벽"/>
      <sheetName val="DATE"/>
      <sheetName val="포장공(부체도로)"/>
      <sheetName val="단가표"/>
      <sheetName val="내역서적용수량"/>
      <sheetName val="자재집계"/>
      <sheetName val="기초자료"/>
      <sheetName val="종배수관"/>
      <sheetName val="수안보-MBR1"/>
      <sheetName val="플랜트 설치"/>
      <sheetName val="우배수"/>
      <sheetName val="계산식"/>
      <sheetName val="MYUN(MAC)"/>
      <sheetName val="SLAB"/>
      <sheetName val="Sheet1 (2)"/>
      <sheetName val="본체"/>
      <sheetName val="표층포설및다짐"/>
      <sheetName val="데이터입력"/>
      <sheetName val="토공수량집계표"/>
      <sheetName val="#REF"/>
      <sheetName val="물가시세"/>
      <sheetName val="지급자재대"/>
      <sheetName val="운동장 (2)"/>
      <sheetName val="STEEL BOX 단면설계(SEC.8)"/>
      <sheetName val="BOX"/>
      <sheetName val="과천MAIN"/>
      <sheetName val="통합"/>
      <sheetName val="자재집게표 "/>
      <sheetName val="공량산출서"/>
      <sheetName val="토사(PE)"/>
      <sheetName val="부대내역"/>
      <sheetName val="단가설계"/>
      <sheetName val="당정동공통이수"/>
      <sheetName val="당정동경상이수"/>
      <sheetName val="전체변경"/>
      <sheetName val="INPUTDATA"/>
      <sheetName val="기둥(원형)"/>
    </sheetNames>
    <sheetDataSet>
      <sheetData sheetId="0" refreshError="1">
        <row r="1">
          <cell r="A1" t="str">
            <v>tggwan</v>
          </cell>
        </row>
        <row r="2">
          <cell r="A2" t="b">
            <v>1</v>
          </cell>
        </row>
        <row r="3">
          <cell r="A3" t="b">
            <v>1</v>
          </cell>
        </row>
        <row r="4">
          <cell r="A4" t="b">
            <v>0</v>
          </cell>
        </row>
        <row r="5">
          <cell r="A5" t="b">
            <v>1</v>
          </cell>
        </row>
        <row r="6">
          <cell r="A6" t="b">
            <v>1</v>
          </cell>
        </row>
        <row r="7">
          <cell r="A7" t="b">
            <v>1</v>
          </cell>
        </row>
        <row r="8">
          <cell r="A8" t="b">
            <v>0</v>
          </cell>
        </row>
        <row r="9">
          <cell r="A9" t="b">
            <v>1</v>
          </cell>
        </row>
        <row r="10">
          <cell r="A10" t="b">
            <v>0</v>
          </cell>
        </row>
        <row r="11">
          <cell r="A11" t="b">
            <v>1</v>
          </cell>
        </row>
        <row r="12">
          <cell r="A12" t="b">
            <v>1</v>
          </cell>
        </row>
        <row r="13">
          <cell r="A13" t="b">
            <v>1</v>
          </cell>
        </row>
        <row r="14">
          <cell r="A14" t="b">
            <v>1</v>
          </cell>
        </row>
        <row r="15">
          <cell r="A15" t="b">
            <v>1</v>
          </cell>
        </row>
        <row r="16">
          <cell r="A16" t="b">
            <v>1</v>
          </cell>
        </row>
        <row r="17">
          <cell r="A17" t="b">
            <v>1</v>
          </cell>
        </row>
        <row r="18">
          <cell r="A18" t="b">
            <v>1</v>
          </cell>
        </row>
        <row r="19">
          <cell r="A19" t="b">
            <v>1</v>
          </cell>
        </row>
        <row r="20">
          <cell r="A20" t="b">
            <v>1</v>
          </cell>
        </row>
        <row r="21">
          <cell r="A21" t="b">
            <v>1</v>
          </cell>
        </row>
        <row r="22">
          <cell r="A22" t="b">
            <v>1</v>
          </cell>
        </row>
        <row r="23">
          <cell r="A23" t="b">
            <v>1</v>
          </cell>
        </row>
        <row r="24">
          <cell r="A24" t="b">
            <v>1</v>
          </cell>
        </row>
        <row r="25">
          <cell r="A25" t="b">
            <v>1</v>
          </cell>
        </row>
        <row r="26">
          <cell r="A26" t="b">
            <v>0</v>
          </cell>
        </row>
        <row r="27">
          <cell r="A27" t="b">
            <v>1</v>
          </cell>
        </row>
        <row r="28">
          <cell r="A28" t="b">
            <v>1</v>
          </cell>
        </row>
        <row r="29">
          <cell r="A29" t="b">
            <v>1</v>
          </cell>
        </row>
        <row r="30">
          <cell r="A30" t="b">
            <v>1</v>
          </cell>
        </row>
        <row r="31">
          <cell r="A31" t="b">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총괄내역서"/>
      <sheetName val="ABUT수량_A1"/>
      <sheetName val="입찰안"/>
      <sheetName val="tggwan(mac)"/>
      <sheetName val="노임"/>
      <sheetName val="NOMUBI"/>
      <sheetName val="sw1"/>
      <sheetName val="4)유동표"/>
      <sheetName val="청천내"/>
      <sheetName val="기본DATA"/>
      <sheetName val="동원(3)"/>
      <sheetName val="예정(3)"/>
      <sheetName val="전신환매도율"/>
      <sheetName val="실행철강하도"/>
      <sheetName val="ETC"/>
      <sheetName val="BID"/>
      <sheetName val="터널조도"/>
      <sheetName val="식재총괄"/>
      <sheetName val="중산교"/>
      <sheetName val="일위"/>
      <sheetName val="6PILE  (돌출)"/>
      <sheetName val="1.설계조건"/>
      <sheetName val="Sheet1"/>
      <sheetName val="우각부보강"/>
      <sheetName val="200"/>
      <sheetName val="2000년1차"/>
      <sheetName val="#REF"/>
      <sheetName val="XXXXXX"/>
      <sheetName val="주요자재집계"/>
      <sheetName val="몰탈자재집계"/>
      <sheetName val="수량총괄집계"/>
      <sheetName val="철근총괄집계"/>
      <sheetName val="BOX수량집계"/>
      <sheetName val="BOX철근"/>
      <sheetName val="BOX수량"/>
      <sheetName val="출입문수량집계"/>
      <sheetName val="출입문철근"/>
      <sheetName val="출입문(A-A)수량"/>
      <sheetName val="출입문(B-B)수량"/>
      <sheetName val="출입문(C-C)수량 "/>
      <sheetName val="출입문(D-D)수량"/>
      <sheetName val="출입문마감부"/>
      <sheetName val="접속슬래브"/>
      <sheetName val="U-TYPE수량집계"/>
      <sheetName val="U-TYPE철근"/>
      <sheetName val="U-TYPE(334~360)"/>
      <sheetName val="U-TYPE(360~380)"/>
      <sheetName val="U-TYPE(380~400)"/>
      <sheetName val="U-TYPE(400~420)"/>
      <sheetName val="간지"/>
      <sheetName val="원형1호맨홀토공수량"/>
      <sheetName val="종배수관"/>
      <sheetName val="원가"/>
      <sheetName val="설계"/>
      <sheetName val="옹벽철근"/>
      <sheetName val="단위수량(출력X)"/>
      <sheetName val="수량집계"/>
      <sheetName val="INPUT"/>
      <sheetName val="배수장토목공사비"/>
      <sheetName val="수안보-MBR1"/>
      <sheetName val="토사(PE)"/>
      <sheetName val="PIER수량m1"/>
      <sheetName val="수질정화시설"/>
      <sheetName val="Macro(차단기)"/>
      <sheetName val="DATE"/>
      <sheetName val="설비"/>
      <sheetName val="주형"/>
      <sheetName val="일위대가"/>
      <sheetName val="기존"/>
      <sheetName val="J형측구단위수량"/>
      <sheetName val="식생블럭단위수량"/>
      <sheetName val="터파기및재료"/>
      <sheetName val="자압"/>
      <sheetName val="말뚝지지력산정"/>
      <sheetName val="부하계산서"/>
      <sheetName val="공사내역"/>
      <sheetName val="3BL공동구 수량"/>
      <sheetName val="연결임시"/>
      <sheetName val="단면검토"/>
      <sheetName val="설계조건"/>
      <sheetName val="자재단가"/>
      <sheetName val="토량산출서"/>
      <sheetName val="별표집계"/>
      <sheetName val="내역서"/>
      <sheetName val="Sheet17"/>
      <sheetName val="집계장(대목_실행)"/>
      <sheetName val="전계가"/>
      <sheetName val="품셈TABLE"/>
      <sheetName val="횡배수관토공수량"/>
      <sheetName val="9GNG운반"/>
      <sheetName val="통합"/>
      <sheetName val="A-4"/>
      <sheetName val="ASP포장"/>
      <sheetName val="일반맨홀수량집계"/>
      <sheetName val="신기1-LINE별연장"/>
      <sheetName val="대치판정"/>
      <sheetName val="계산중"/>
      <sheetName val="횡배위치"/>
      <sheetName val="노임단가"/>
      <sheetName val="교각1"/>
      <sheetName val="COPING"/>
      <sheetName val="EACT10"/>
      <sheetName val="ilch"/>
      <sheetName val="3련 BOX"/>
      <sheetName val="70%"/>
      <sheetName val="단위수량"/>
      <sheetName val="가시설수량"/>
      <sheetName val="제-노임"/>
      <sheetName val="제직재"/>
      <sheetName val="우배수"/>
      <sheetName val="적용단위길이"/>
      <sheetName val="인건-측정"/>
      <sheetName val="산출근거"/>
      <sheetName val="가시설단위수량"/>
      <sheetName val="노임이"/>
      <sheetName val="관로공수량집계표(본선)"/>
      <sheetName val="1SPAN"/>
      <sheetName val="1-1"/>
      <sheetName val="물가시세"/>
      <sheetName val="말뚝기초"/>
      <sheetName val="실행비교"/>
      <sheetName val="자재단가비교표"/>
      <sheetName val="SG"/>
      <sheetName val="C"/>
      <sheetName val="PARAMETER"/>
      <sheetName val="LEGEND"/>
      <sheetName val="공사개요"/>
      <sheetName val="제수"/>
      <sheetName val="지장물C"/>
      <sheetName val="조도계산서 (도서)"/>
      <sheetName val="플랜트 설치"/>
      <sheetName val="충주"/>
      <sheetName val="토공집계"/>
      <sheetName val="Sheet2"/>
      <sheetName val="1-1평균터파기고(1)"/>
      <sheetName val="眞비상(진주)"/>
      <sheetName val="Sheet1 (2)"/>
      <sheetName val="단면치수"/>
      <sheetName val="단위중량"/>
      <sheetName val="단면 (2)"/>
      <sheetName val="이토변실(A3-LINE)"/>
      <sheetName val="가도공"/>
      <sheetName val="일위(PN)"/>
      <sheetName val="우수맨홀공제단위수량"/>
      <sheetName val="입출재고현황 (2)"/>
      <sheetName val="데리네이타현황"/>
      <sheetName val="깨기"/>
      <sheetName val="전기일위대가"/>
      <sheetName val="2.단면가정"/>
      <sheetName val="보차도경계석"/>
      <sheetName val="PIPE"/>
      <sheetName val="FLANGE"/>
      <sheetName val="VALVE"/>
      <sheetName val="1.설계기준"/>
      <sheetName val="견적내역서"/>
      <sheetName val="JUCKEYK"/>
      <sheetName val="J直材4"/>
      <sheetName val="U-TYPE(1)"/>
      <sheetName val="내역을"/>
      <sheetName val="토공1차"/>
      <sheetName val="기초계산(Pmax)"/>
      <sheetName val="바닥판"/>
      <sheetName val="실행내역서"/>
      <sheetName val="DATA"/>
      <sheetName val="안정계산"/>
      <sheetName val="우수"/>
      <sheetName val="조정금액결과표 (차수별)"/>
      <sheetName val="차선도색현황"/>
      <sheetName val="Sheet5"/>
      <sheetName val="부속동"/>
      <sheetName val="단중표"/>
      <sheetName val="지급자재"/>
      <sheetName val="노무비"/>
      <sheetName val="도근좌표"/>
      <sheetName val="제잡비.xls"/>
      <sheetName val="ITEM"/>
      <sheetName val="capbeam(1)"/>
      <sheetName val="MOTOR"/>
      <sheetName val="L형옹벽단위수량(25)"/>
      <sheetName val="L형옹벽단위수량(35)"/>
      <sheetName val="외천교"/>
      <sheetName val="SCH"/>
      <sheetName val="변화치수"/>
      <sheetName val="공용시설내역"/>
      <sheetName val="정부노임단가"/>
      <sheetName val="양식"/>
      <sheetName val="인건비"/>
      <sheetName val="상수도토공집계표"/>
      <sheetName val="날개벽"/>
      <sheetName val="암거단위"/>
      <sheetName val="횡 연장"/>
      <sheetName val="WORK"/>
      <sheetName val="수량산출"/>
      <sheetName val="1호맨홀토공"/>
      <sheetName val="자압1"/>
      <sheetName val="좌측"/>
      <sheetName val="시멘트"/>
      <sheetName val="SORCE1"/>
      <sheetName val="배수공 주요자재 집계표"/>
      <sheetName val="단가비교"/>
      <sheetName val="2000년하반기"/>
      <sheetName val="기둥(원형)"/>
      <sheetName val="도로토적"/>
      <sheetName val="증감대비"/>
      <sheetName val="위치조서"/>
      <sheetName val="가설건물"/>
      <sheetName val="8.PILE  (돌출)"/>
      <sheetName val="기초자료"/>
      <sheetName val="평균터파기고(1-2,ASP)"/>
      <sheetName val="DIAPHRAGM"/>
      <sheetName val="부대내역"/>
      <sheetName val="Macro1"/>
      <sheetName val="4.구조물boq"/>
      <sheetName val="POOM_MOTO"/>
      <sheetName val="도장"/>
      <sheetName val="수목단가"/>
      <sheetName val="시설수량표"/>
      <sheetName val="내역"/>
      <sheetName val="주beam"/>
      <sheetName val="수량이동"/>
      <sheetName val="자재집게표 "/>
      <sheetName val="내역서(당초변경)"/>
      <sheetName val="공사비집계"/>
      <sheetName val="98수문일위"/>
      <sheetName val="방음벽기초(H=4m)"/>
      <sheetName val="8-3기계경비"/>
      <sheetName val="오동"/>
      <sheetName val="대조"/>
      <sheetName val="나한"/>
      <sheetName val="대로근거"/>
      <sheetName val="중로근거"/>
      <sheetName val="조도계산(1)"/>
      <sheetName val="일위대가표"/>
      <sheetName val="일위대가(계측기설치)"/>
      <sheetName val="부안변전"/>
      <sheetName val="화산경계"/>
      <sheetName val="일위대가목차"/>
      <sheetName val="안전노무비(3월)"/>
      <sheetName val="배수통관(좌)"/>
      <sheetName val="FOOTING단면력"/>
      <sheetName val="SLAB&quot;1&quot;"/>
      <sheetName val="1. 설계조건 2.단면가정 3. 하중계산"/>
      <sheetName val="DATA 입력란"/>
      <sheetName val="부안일위"/>
      <sheetName val="전체내역 (2)"/>
      <sheetName val="인건비 "/>
      <sheetName val="기술자료 (연수)"/>
      <sheetName val="취수탑"/>
      <sheetName val="Stem Footing"/>
      <sheetName val="단면가정"/>
      <sheetName val="경비단가"/>
      <sheetName val="하수급견적대비"/>
      <sheetName val="기초공"/>
      <sheetName val="unitpric"/>
      <sheetName val="noyim"/>
      <sheetName val="junggi"/>
      <sheetName val="날개벽(TYPE2)"/>
      <sheetName val="주방환기"/>
      <sheetName val="포장공"/>
      <sheetName val="고창방향"/>
      <sheetName val="입력값"/>
      <sheetName val="측구집계"/>
      <sheetName val="설계기준 및 하중계산"/>
      <sheetName val="PROJECT BRIEF(EX.NEW)"/>
      <sheetName val="1"/>
      <sheetName val="출입문(C-C)수량_4"/>
      <sheetName val="출입문(C-C)수량_"/>
      <sheetName val="출입문(C-C)수량_1"/>
      <sheetName val="출입문(C-C)수량_2"/>
      <sheetName val="출입문(C-C)수량_3"/>
      <sheetName val="입찰"/>
      <sheetName val="현경"/>
      <sheetName val="변경집계표"/>
      <sheetName val="백호우계수"/>
      <sheetName val="EQUIP LIST"/>
      <sheetName val="흄관기초"/>
      <sheetName val="용소리교"/>
      <sheetName val="TYPE-A"/>
      <sheetName val="일위_파일"/>
      <sheetName val="신표지1"/>
      <sheetName val="당초내역서"/>
      <sheetName val="배수공1"/>
      <sheetName val="토공"/>
      <sheetName val="철근단면적"/>
      <sheetName val="국공유지및사유지"/>
      <sheetName val="쌍송교"/>
      <sheetName val="배수통관토공수량"/>
      <sheetName val="회사정보"/>
      <sheetName val="약품설비"/>
      <sheetName val="견적서"/>
      <sheetName val="공량산출서"/>
      <sheetName val="변경서식"/>
      <sheetName val="도장수량(하1)"/>
      <sheetName val="98비정기소모"/>
      <sheetName val="물량집계"/>
      <sheetName val="공기"/>
      <sheetName val="원형측구(B-type)"/>
      <sheetName val="CALCULATION"/>
      <sheetName val="수량"/>
      <sheetName val="97노임단가"/>
      <sheetName val="가압장(토목)"/>
      <sheetName val="조건표"/>
      <sheetName val="지장물"/>
      <sheetName val="토지조서"/>
      <sheetName val="단가"/>
      <sheetName val="토지평가조서(발송용)"/>
      <sheetName val="토지가격산출근거(발송용)"/>
      <sheetName val="토지가격산출근거"/>
      <sheetName val="2009.06지가변동율"/>
      <sheetName val="2006 표준지공시지가"/>
      <sheetName val="제시액조서(토지)"/>
      <sheetName val="기타요인 산출근거"/>
      <sheetName val="리스(CIF)산출"/>
      <sheetName val="토지평가조서"/>
      <sheetName val="배수내역 (2)"/>
      <sheetName val="자료입력"/>
      <sheetName val="상 부"/>
      <sheetName val="전력구구조물산근2구간"/>
      <sheetName val="부하(성남)"/>
      <sheetName val="입력DATA"/>
      <sheetName val="반중력식옹벽"/>
      <sheetName val="조명시설"/>
      <sheetName val="차액보증"/>
      <sheetName val="1공구내역서(1)"/>
      <sheetName val="IMPEADENCE MAP 취수장"/>
      <sheetName val="A(Rev.3)"/>
      <sheetName val="골재산출"/>
      <sheetName val="심사계산"/>
      <sheetName val="심사물량"/>
      <sheetName val="진접"/>
      <sheetName val="D-3109"/>
      <sheetName val="HANDHOLE(2)"/>
      <sheetName val="시행후면적"/>
      <sheetName val="수지예산"/>
      <sheetName val="감가상각"/>
      <sheetName val="표지판현황"/>
      <sheetName val="MFAB"/>
      <sheetName val="MFRT"/>
      <sheetName val="MPKG"/>
      <sheetName val="MPRD"/>
      <sheetName val="현장관리비 산출내역"/>
      <sheetName val="단가비교표"/>
      <sheetName val="b_balju_cho"/>
      <sheetName val="설계내역서"/>
      <sheetName val="A_4"/>
      <sheetName val="대비"/>
      <sheetName val="입찰결과보고"/>
      <sheetName val="PROCESS"/>
      <sheetName val="기계경비"/>
      <sheetName val="단가조사서"/>
      <sheetName val="c_balju"/>
      <sheetName val="Excel"/>
      <sheetName val="기초1"/>
      <sheetName val="수문일1"/>
      <sheetName val="ⴭⴭⴭⴭ"/>
      <sheetName val="코드표"/>
      <sheetName val="집수정"/>
      <sheetName val="9902"/>
      <sheetName val="대창(장성)"/>
      <sheetName val="자재집계표"/>
      <sheetName val="투찰"/>
      <sheetName val="노무비단가"/>
      <sheetName val="3. 지하차도 물량 집계표"/>
      <sheetName val="중기경유지급대장"/>
      <sheetName val="중기잡유공제"/>
      <sheetName val="중기잡유지급대장"/>
      <sheetName val="중기임차료"/>
      <sheetName val="중기경유공제"/>
      <sheetName val="횡배수관수량집계"/>
      <sheetName val="날개벽수량표"/>
      <sheetName val="견적접수"/>
      <sheetName val="기초별표"/>
      <sheetName val="관로토공집계표"/>
      <sheetName val="금액내역서"/>
      <sheetName val="물질수지(2011)"/>
      <sheetName val="공사요율"/>
      <sheetName val="화재 탐지 설비"/>
      <sheetName val="상부수량(1)"/>
      <sheetName val="맨홀수량집계"/>
      <sheetName val="날개벽(시점좌측)"/>
      <sheetName val="DANGA"/>
      <sheetName val="양수장내역"/>
      <sheetName val="부대공사비"/>
      <sheetName val="옹벽(수량)"/>
      <sheetName val="지구단위계획"/>
      <sheetName val="포장재료(1)"/>
      <sheetName val="중기일위대가"/>
      <sheetName val="투찰내역"/>
      <sheetName val="기계경비일람"/>
      <sheetName val="맨홀수량산출"/>
      <sheetName val="guard(mac)"/>
      <sheetName val="cost"/>
      <sheetName val="샌딩 에폭시 도장"/>
      <sheetName val="횡배수관 토공량 산출"/>
      <sheetName val="card1"/>
      <sheetName val="상부집계표"/>
      <sheetName val="일반공사"/>
      <sheetName val="1,2공구원가계산서"/>
      <sheetName val="2공구산출내역"/>
      <sheetName val="1공구산출내역서"/>
      <sheetName val="45,46"/>
      <sheetName val="건축내역"/>
      <sheetName val="토공(우물통,기타) "/>
      <sheetName val="10.1"/>
      <sheetName val="제원.설계조건"/>
      <sheetName val="변경후-SHEET"/>
      <sheetName val="집계표"/>
      <sheetName val="수량산출서(당초)"/>
      <sheetName val="일위대가(뷔페)"/>
      <sheetName val="직노"/>
      <sheetName val="anaysis_sheet"/>
      <sheetName val="편입조서"/>
      <sheetName val="계약서"/>
      <sheetName val="단가표"/>
      <sheetName val="UNIT"/>
      <sheetName val="member design"/>
      <sheetName val="design criteria"/>
      <sheetName val="working load at the btm ft."/>
      <sheetName val="plan&amp;section of foundation"/>
      <sheetName val="배수공"/>
      <sheetName val="깨기 총괄"/>
      <sheetName val="1_설계조건"/>
      <sheetName val="Sheet1_(2)"/>
      <sheetName val="6PILE__(돌출)"/>
      <sheetName val="항목별세부내역"/>
      <sheetName val="Type(123)"/>
      <sheetName val="교각토공"/>
      <sheetName val="개별직종노임단가(2003.9)"/>
      <sheetName val="토목공사일반"/>
      <sheetName val="PE관"/>
      <sheetName val="입력"/>
      <sheetName val="(A)내역서"/>
      <sheetName val="1련박스"/>
      <sheetName val="수량3"/>
      <sheetName val="지중자재단가"/>
      <sheetName val="20관리비율"/>
      <sheetName val="표층포설및다짐"/>
      <sheetName val="경비"/>
      <sheetName val="집계"/>
      <sheetName val="L형 옹벽"/>
      <sheetName val="no_1"/>
      <sheetName val="no_2"/>
      <sheetName val="no_3"/>
      <sheetName val="no_4"/>
      <sheetName val="no_5"/>
      <sheetName val="검색"/>
      <sheetName val="시화점실행"/>
      <sheetName val="INPUT-DATA"/>
      <sheetName val="낙찰표"/>
      <sheetName val="가시설(TYPE-A)"/>
      <sheetName val="표지"/>
      <sheetName val="경비산출"/>
      <sheetName val="※참고자료※"/>
      <sheetName val="수량산출서"/>
      <sheetName val="L형옹벽(key)"/>
      <sheetName val="일위대가모듈"/>
      <sheetName val="암거"/>
      <sheetName val="집수정단"/>
      <sheetName val="약품공급2"/>
      <sheetName val="일위집계표"/>
      <sheetName val="설계개요"/>
      <sheetName val="포장연장"/>
      <sheetName val="집수정(600-700)"/>
      <sheetName val="용수량(생활용수)"/>
      <sheetName val="산출내역서집계표"/>
      <sheetName val="건축-물가변동"/>
      <sheetName val="맨홀수량"/>
      <sheetName val="계산식"/>
      <sheetName val="포장공사"/>
      <sheetName val="역T형"/>
      <sheetName val="5.모델링"/>
      <sheetName val="내역(포장)"/>
      <sheetName val="증감내역서"/>
      <sheetName val="가설공사비"/>
      <sheetName val="과천MAIN"/>
      <sheetName val="전기단가조사서"/>
      <sheetName val="말뚝물량"/>
      <sheetName val="단가산출서"/>
      <sheetName val="보도경계블럭"/>
      <sheetName val="집1"/>
      <sheetName val="단가산출"/>
      <sheetName val="전기일위목록"/>
      <sheetName val="요율"/>
      <sheetName val="기초"/>
      <sheetName val="맨홀,터파기"/>
      <sheetName val="도로절단및포장"/>
      <sheetName val="구조"/>
      <sheetName val="실행내역서 "/>
      <sheetName val="05년"/>
      <sheetName val="토목내역서"/>
      <sheetName val="전기 원가계산서"/>
      <sheetName val="피벗테이블데이터분석"/>
      <sheetName val="농로수량집계"/>
      <sheetName val="농로토공집계"/>
      <sheetName val="단 box"/>
      <sheetName val="장비집계"/>
      <sheetName val="단가대비표"/>
      <sheetName val="하나모듈옥외소화전이설"/>
      <sheetName val="양수장(기계)"/>
      <sheetName val="관개"/>
      <sheetName val="000000"/>
      <sheetName val="내역서적용수량 (지방도893)"/>
      <sheetName val="Macro2"/>
      <sheetName val="총수량집계표"/>
      <sheetName val="산근"/>
      <sheetName val="횡날개수집"/>
      <sheetName val="JUCK"/>
      <sheetName val="횡배수관"/>
      <sheetName val="cash"/>
      <sheetName val="수입"/>
      <sheetName val="수지"/>
      <sheetName val="데이타"/>
      <sheetName val="주관사업"/>
      <sheetName val="법곳동"/>
      <sheetName val="대화동"/>
      <sheetName val="변동률산출"/>
      <sheetName val="가람과비교"/>
      <sheetName val="표준지"/>
      <sheetName val="명세표"/>
      <sheetName val="Intro2"/>
      <sheetName val="Id"/>
      <sheetName val="변수"/>
      <sheetName val="1월"/>
      <sheetName val="입출재고현황_(2)"/>
      <sheetName val="배수관토공산출"/>
      <sheetName val="4.고용보험"/>
      <sheetName val="토공정보"/>
      <sheetName val="3.바닥판설계"/>
      <sheetName val="본체"/>
      <sheetName val="nys"/>
      <sheetName val="현장타설맨홀수량산출"/>
      <sheetName val="설 계"/>
      <sheetName val="건축집계"/>
      <sheetName val="BOX(1.5X1.5)"/>
      <sheetName val="출입구총집계"/>
      <sheetName val="세목전체"/>
      <sheetName val="A LINE"/>
      <sheetName val="N賃率-職"/>
      <sheetName val="대창(함평)-창열"/>
      <sheetName val="MSG 수량"/>
      <sheetName val="제수변실산출근거"/>
      <sheetName val="2층LOAD"/>
      <sheetName val="물질수지"/>
      <sheetName val="단가 및 재료비"/>
      <sheetName val="단가산출2"/>
      <sheetName val="단가산출1"/>
      <sheetName val="관공일위대가"/>
      <sheetName val="일위목록"/>
      <sheetName val="품셈총괄표"/>
      <sheetName val="수공기"/>
      <sheetName val="청하배수"/>
      <sheetName val="제수변수량"/>
      <sheetName val="원가계산서"/>
      <sheetName val="5월항목"/>
      <sheetName val="지진시"/>
      <sheetName val="공정코드"/>
      <sheetName val="자료"/>
      <sheetName val="대림경상68억"/>
      <sheetName val="3지구단위"/>
      <sheetName val="접속 SLAB,BRACKET 설계"/>
      <sheetName val="수리계산(2021)"/>
      <sheetName val="가압장구체수량산출서"/>
      <sheetName val="경비2내역"/>
      <sheetName val="일반맨홀수량집계(A-7 LINE)"/>
      <sheetName val="가격조사서"/>
      <sheetName val="특수기호강도거푸집"/>
      <sheetName val="종배수관면벽신"/>
      <sheetName val="종배수관(신)"/>
      <sheetName val="공사비예산서(토목분)"/>
      <sheetName val="공사비 내역 (가)"/>
      <sheetName val="총괄표"/>
      <sheetName val="P-산#1-1(WOWA1)"/>
      <sheetName val="RAHMEN"/>
      <sheetName val="기본"/>
      <sheetName val="품셈"/>
      <sheetName val="Piping(Methanol)"/>
      <sheetName val="단가(반정1교-원주)"/>
      <sheetName val="GI-LIST"/>
      <sheetName val="일위대가(가설)"/>
      <sheetName val="평균높이산출근거"/>
      <sheetName val="횡배수관위치조서"/>
      <sheetName val="계수시트"/>
      <sheetName val="총괄설계내역서"/>
      <sheetName val="견적대비표"/>
      <sheetName val="수원역(전체분)설계서"/>
      <sheetName val="SKETCH"/>
      <sheetName val="REINF."/>
      <sheetName val="LOADS"/>
      <sheetName val="CHECK1"/>
      <sheetName val="간선계산"/>
      <sheetName val="반중력식옹벽3.5"/>
      <sheetName val="2"/>
      <sheetName val="수로BOX"/>
      <sheetName val="금액"/>
      <sheetName val="뚝토공"/>
      <sheetName val="자(3.0m)"/>
      <sheetName val="중기사용료"/>
      <sheetName val="와동25-3(변경)"/>
      <sheetName val="받이단위량"/>
      <sheetName val="2BOX본체"/>
      <sheetName val="빗물받이(910-510-410)"/>
      <sheetName val="97 사업추정(WEKI)"/>
      <sheetName val="woo(mac)"/>
      <sheetName val="VXXXXX"/>
      <sheetName val="가공비"/>
      <sheetName val="단위가격"/>
      <sheetName val="1SGATE97"/>
      <sheetName val="기계시공"/>
      <sheetName val="단가표 "/>
      <sheetName val="마산방향"/>
      <sheetName val="진주방향"/>
      <sheetName val="I一般比"/>
      <sheetName val="AHU집계"/>
      <sheetName val="공조기휀"/>
      <sheetName val="공조기"/>
      <sheetName val="일반수량총괄집계"/>
      <sheetName val="총집계표"/>
      <sheetName val="단가조건(02년)"/>
      <sheetName val="1호맨홀가감수량"/>
      <sheetName val="토적계산"/>
      <sheetName val="목차"/>
      <sheetName val="구조물철거타공정이월"/>
      <sheetName val="중간부"/>
      <sheetName val="VXXXXXXX"/>
      <sheetName val="1호맨홀수량산출"/>
      <sheetName val="001"/>
      <sheetName val="배수내역"/>
      <sheetName val="(폐기물)물량집계표(2구역)"/>
      <sheetName val="조서입력"/>
      <sheetName val="입력창"/>
      <sheetName val="결과창"/>
      <sheetName val="재료비"/>
      <sheetName val="b_balju"/>
      <sheetName val="L_RPTA05_목록"/>
      <sheetName val="EJ"/>
      <sheetName val="Y-WORK"/>
      <sheetName val="Apt내역"/>
      <sheetName val="부대시설"/>
      <sheetName val="969910( R)"/>
      <sheetName val="자재조사표(참고용)"/>
      <sheetName val="품셈집계표"/>
      <sheetName val="SLAB"/>
      <sheetName val="퇴직공제부금산출근거"/>
      <sheetName val="STEEL BOX 단면설계(SEC.8)"/>
      <sheetName val="10"/>
      <sheetName val="11"/>
      <sheetName val="12"/>
      <sheetName val="13"/>
      <sheetName val="14"/>
      <sheetName val="15"/>
      <sheetName val="16"/>
      <sheetName val="3"/>
      <sheetName val="4"/>
      <sheetName val="5"/>
      <sheetName val="6"/>
      <sheetName val="7"/>
      <sheetName val="8"/>
      <sheetName val="9"/>
      <sheetName val="도체종-상수표"/>
      <sheetName val="원형맨홀수량"/>
      <sheetName val="내역서변경성원"/>
      <sheetName val="1호인버트수량"/>
      <sheetName val="J01"/>
      <sheetName val="CRUDE RE-bar"/>
      <sheetName val="최적단면"/>
      <sheetName val="허용지지력"/>
      <sheetName val="설계기준_및_하중계산"/>
      <sheetName val="도장수량"/>
      <sheetName val="산근터빈"/>
      <sheetName val="간지8)"/>
      <sheetName val="견적서(대외) (2)"/>
      <sheetName val="H-PILE수량집계"/>
      <sheetName val="공정표(2001년)"/>
      <sheetName val="밸브설치"/>
      <sheetName val="CHITIET VL-NC"/>
      <sheetName val="DON GIA"/>
      <sheetName val="주현(해보)"/>
      <sheetName val="주현(영광)"/>
      <sheetName val="토적계산서"/>
      <sheetName val="Sump,Pit,MH"/>
      <sheetName val="본사업"/>
      <sheetName val="C.배수관공"/>
      <sheetName val="토공총괄표"/>
      <sheetName val="덕전리"/>
      <sheetName val="Sheet3"/>
      <sheetName val="방음벽기초"/>
      <sheetName val="기기리스트"/>
      <sheetName val="수량산근(출력X)"/>
      <sheetName val="표준화수량집계표(출력X)"/>
      <sheetName val="품셈총괄(출력X)"/>
      <sheetName val="사  업  비  수  지  예  산  서"/>
      <sheetName val="신규일위대가"/>
      <sheetName val="부대토목(토공)한석"/>
      <sheetName val="실행예산"/>
      <sheetName val="역T형교대(말뚝기초)"/>
      <sheetName val="BQ(실행)"/>
      <sheetName val="빌딩 안내"/>
      <sheetName val="이음개소"/>
      <sheetName val="공사비예비관리공감측설산출내역"/>
      <sheetName val="공감비"/>
      <sheetName val="날개벽(TYPE3)"/>
      <sheetName val="기경총괄표"/>
      <sheetName val="CAL"/>
      <sheetName val="CP-E2 (품셈표)"/>
      <sheetName val="토PIER수량-2_x0000__x000f_[중산교.XLS]Sheet6_x0000__x0000__x0000__x0000__x000f_"/>
      <sheetName val="A"/>
      <sheetName val="점수계산1-2"/>
      <sheetName val="기준액"/>
      <sheetName val="crude.SLAB RE-bar"/>
      <sheetName val="다이꾸"/>
      <sheetName val="예산내역서"/>
      <sheetName val="BACK DATA"/>
      <sheetName val="수로단위수량"/>
      <sheetName val="총계"/>
      <sheetName val="시중노임단가"/>
      <sheetName val="일반부표집계표"/>
      <sheetName val="조명율표"/>
      <sheetName val="설직재-1"/>
      <sheetName val="1단계"/>
      <sheetName val="하수실행"/>
      <sheetName val="제출내역 (2)"/>
      <sheetName val="CPM챠트"/>
      <sheetName val="내역전기"/>
      <sheetName val="7단가"/>
      <sheetName val="포장공제집계"/>
      <sheetName val="표  지"/>
      <sheetName val="연결관산출조서"/>
      <sheetName val="각형우수맨홀"/>
      <sheetName val="6PILE__(돌출)2"/>
      <sheetName val="1_설계조건2"/>
      <sheetName val="8_PILE__(돌출)1"/>
      <sheetName val="3BL공동구_수량1"/>
      <sheetName val="Sheet1_(2)2"/>
      <sheetName val="입출재고현황_(2)1"/>
      <sheetName val="제잡비_xls1"/>
      <sheetName val="현장관리비_산출내역1"/>
      <sheetName val="단면_(2)1"/>
      <sheetName val="조도계산서_(도서)1"/>
      <sheetName val="플랜트_설치1"/>
      <sheetName val="상_부1"/>
      <sheetName val="Stem_Footing1"/>
      <sheetName val="배수내역_(2)1"/>
      <sheetName val="2_단면가정1"/>
      <sheetName val="IMPEADENCE_MAP_취수장1"/>
      <sheetName val="PROJECT_BRIEF(EX_NEW)1"/>
      <sheetName val="배수공_주요자재_집계표1"/>
      <sheetName val="전체내역_(2)1"/>
      <sheetName val="인건비_1"/>
      <sheetName val="A(Rev_3)1"/>
      <sheetName val="3련_BOX1"/>
      <sheetName val="샌딩_에폭시_도장1"/>
      <sheetName val="EQUIP_LIST1"/>
      <sheetName val="단가_및_재료비1"/>
      <sheetName val="4_구조물boq1"/>
      <sheetName val="횡배수관_토공량_산출1"/>
      <sheetName val="자재집게표_1"/>
      <sheetName val="1_설계기준1"/>
      <sheetName val="조정금액결과표_(차수별)1"/>
      <sheetName val="자(3_0m)1"/>
      <sheetName val="화재_탐지_설비1"/>
      <sheetName val="3__지하차도_물량_집계표1"/>
      <sheetName val="2009_06지가변동율1"/>
      <sheetName val="2006_표준지공시지가1"/>
      <sheetName val="기타요인_산출근거1"/>
      <sheetName val="횡_연장1"/>
      <sheetName val="전기_원가계산서1"/>
      <sheetName val="제원_설계조건1"/>
      <sheetName val="공사비_내역_(가)1"/>
      <sheetName val="개별직종노임단가(2003_9)1"/>
      <sheetName val="토공(우물통,기타)_1"/>
      <sheetName val="10_11"/>
      <sheetName val="MSG_수량1"/>
      <sheetName val="6PILE__(돌출)1"/>
      <sheetName val="1_설계조건1"/>
      <sheetName val="8_PILE__(돌출)"/>
      <sheetName val="3BL공동구_수량"/>
      <sheetName val="Sheet1_(2)1"/>
      <sheetName val="제잡비_xls"/>
      <sheetName val="현장관리비_산출내역"/>
      <sheetName val="단면_(2)"/>
      <sheetName val="조도계산서_(도서)"/>
      <sheetName val="플랜트_설치"/>
      <sheetName val="상_부"/>
      <sheetName val="Stem_Footing"/>
      <sheetName val="배수내역_(2)"/>
      <sheetName val="2_단면가정"/>
      <sheetName val="IMPEADENCE_MAP_취수장"/>
      <sheetName val="PROJECT_BRIEF(EX_NEW)"/>
      <sheetName val="배수공_주요자재_집계표"/>
      <sheetName val="전체내역_(2)"/>
      <sheetName val="인건비_"/>
      <sheetName val="A(Rev_3)"/>
      <sheetName val="3련_BOX"/>
      <sheetName val="샌딩_에폭시_도장"/>
      <sheetName val="EQUIP_LIST"/>
      <sheetName val="LOPCALC"/>
      <sheetName val="PI"/>
      <sheetName val="인원계획-미화"/>
      <sheetName val="98지급계획"/>
      <sheetName val="인구밀도산정"/>
      <sheetName val="Dae_Jiju"/>
      <sheetName val="전체원가계산서작업용"/>
      <sheetName val="전체내역작업용"/>
      <sheetName val="이형관집계표"/>
      <sheetName val="경상비"/>
      <sheetName val="노무비(전기)뽑지마세요"/>
      <sheetName val="6.일위대가표(전기)"/>
      <sheetName val="DAN"/>
      <sheetName val="표지판단위"/>
      <sheetName val="soil bearing check"/>
      <sheetName val="XL4Poppy"/>
      <sheetName val="포장복구집계"/>
      <sheetName val="BEND LOSS"/>
      <sheetName val="일위대가목록"/>
      <sheetName val="PAINT"/>
      <sheetName val="여과지동"/>
      <sheetName val="01"/>
      <sheetName val="기초목록"/>
      <sheetName val="10월요금선로출력"/>
      <sheetName val="천안IP공장자100노100물량110할증"/>
      <sheetName val="자재목록"/>
      <sheetName val="1.3.1절점좌표"/>
      <sheetName val="1.1설계기준"/>
      <sheetName val="공통(20-91)"/>
      <sheetName val="전차선로 물량표"/>
      <sheetName val="한강운반비"/>
      <sheetName val="자재"/>
      <sheetName val="시설물기초"/>
      <sheetName val="상수관로단위수량"/>
      <sheetName val="우수관로공조서"/>
      <sheetName val="02 SLAB"/>
      <sheetName val="05 BOX"/>
      <sheetName val="골재집계"/>
      <sheetName val="자재집계표2 "/>
      <sheetName val="조명율"/>
      <sheetName val="Baby일위대가"/>
      <sheetName val="Cost bd-&quot;A&quot;"/>
      <sheetName val="발생토"/>
      <sheetName val="횡배수관 토공 조서"/>
      <sheetName val="안정검토"/>
      <sheetName val="Cover"/>
      <sheetName val="규준틀"/>
      <sheetName val="역T형옹벽(3.0)"/>
      <sheetName val="흙쌓기도수로설치현황"/>
      <sheetName val="E.P.T수량산출서"/>
      <sheetName val="판"/>
      <sheetName val="토공총"/>
      <sheetName val="토공개요"/>
      <sheetName val="토공(1)"/>
      <sheetName val="IN"/>
      <sheetName val="활성탄 여과지토공"/>
      <sheetName val="중기사용료산출근거"/>
      <sheetName val="가드"/>
      <sheetName val="개략"/>
      <sheetName val="손익차총괄2"/>
      <sheetName val="부동산(물건 등)의 표시 및 청구내역"/>
      <sheetName val="영업,지장물,이사확인서(개인,법인,종중)"/>
      <sheetName val="시설이용권명세서"/>
      <sheetName val="내역서1"/>
      <sheetName val="공사수행방안"/>
      <sheetName val="수량산출서-2"/>
      <sheetName val="구조물공"/>
      <sheetName val="INPUT(덕도방향-시점)"/>
      <sheetName val="sheet4"/>
      <sheetName val="동물이동통로"/>
      <sheetName val="유동표(변경)"/>
      <sheetName val="공사비명세서"/>
      <sheetName val="단면A-A(TR)"/>
      <sheetName val="4.2유효폭의 계산"/>
      <sheetName val="토목주소"/>
      <sheetName val="프랜트면허"/>
      <sheetName val="산수배수"/>
      <sheetName val="자갈,시멘트,모래산출"/>
      <sheetName val="수곡내역"/>
      <sheetName val="토사(PE-토류벽)"/>
      <sheetName val="토사(흄관)"/>
      <sheetName val="토사(흄관-토류벽)"/>
      <sheetName val="토사(BOX-토류벽)"/>
      <sheetName val="토사(PE-관보호공)"/>
      <sheetName val="토사(PE,CON B=)"/>
      <sheetName val="토사(흄관,CON B=)"/>
      <sheetName val="토사(PE-역사이펀)"/>
      <sheetName val="토사(PE-관보호공 0.3)"/>
      <sheetName val="토사(PE-관보호공 1.0)"/>
      <sheetName val="주식"/>
      <sheetName val="편입토지조서"/>
      <sheetName val="현황산출서"/>
      <sheetName val="옹벽기초자료"/>
      <sheetName val="직접비"/>
      <sheetName val="설계명세서"/>
      <sheetName val="토공계산"/>
      <sheetName val="산출근거1"/>
      <sheetName val="공문"/>
      <sheetName val="목재동바리"/>
      <sheetName val="BOX형 교대"/>
      <sheetName val="언양휴게소배수관 흄관설치"/>
      <sheetName val="공사비"/>
      <sheetName val="포장공자재집계표"/>
      <sheetName val="몰탈재료산출"/>
      <sheetName val="공사설계"/>
      <sheetName val="맨홀조서"/>
      <sheetName val="우수공"/>
      <sheetName val="6공구(당초)"/>
      <sheetName val="98NS-N"/>
      <sheetName val="BSD (2)"/>
      <sheetName val="보안등"/>
      <sheetName val="횡배수관집현황(2공구)"/>
      <sheetName val="준검 내역서"/>
      <sheetName val="토공계산서(부체도로)"/>
      <sheetName val="포장면적산출"/>
      <sheetName val="당초"/>
      <sheetName val="웅진교-S2"/>
      <sheetName val="설계가"/>
      <sheetName val="논산"/>
      <sheetName val="토공A"/>
      <sheetName val="설계변경내역서"/>
      <sheetName val="예정공정완"/>
      <sheetName val="소야공정계획표"/>
      <sheetName val="Sikje_ingun"/>
      <sheetName val="TREE_D"/>
      <sheetName val="I.설계조건"/>
      <sheetName val="2000전체분"/>
      <sheetName val="GAEYO"/>
      <sheetName val="북방3터널"/>
      <sheetName val="자재일람"/>
      <sheetName val="검토"/>
      <sheetName val="암거날개벽재료집계"/>
      <sheetName val="접속도수량집계표"/>
      <sheetName val="자재조사표"/>
      <sheetName val="상행-교대(A1-A2)"/>
      <sheetName val="일위대가(1)"/>
      <sheetName val="단면설계"/>
      <sheetName val="교대(A1)"/>
      <sheetName val="을지"/>
      <sheetName val="중사"/>
      <sheetName val="설산1.나"/>
      <sheetName val="본사S"/>
      <sheetName val="PSCbeam설계"/>
      <sheetName val="방호벽"/>
      <sheetName val="3차설계"/>
      <sheetName val="자재단가_사급"/>
      <sheetName val="중기적산목록"/>
      <sheetName val="BSD_(2)"/>
      <sheetName val="STEEL_BOX_단면설계(SEC_8)"/>
      <sheetName val="규격"/>
      <sheetName val="수종"/>
      <sheetName val="부대tu"/>
      <sheetName val="파일의이용"/>
      <sheetName val="산출금액내역"/>
      <sheetName val="내역서1999.8최종"/>
      <sheetName val="5.정산서"/>
      <sheetName val="전기"/>
      <sheetName val="라멘"/>
      <sheetName val="기초설계"/>
      <sheetName val="견적대비"/>
      <sheetName val="2000시행"/>
      <sheetName val="기성내역서"/>
      <sheetName val="t형"/>
      <sheetName val="설계예산서"/>
      <sheetName val="안정검토(온1)"/>
      <sheetName val="BOX"/>
      <sheetName val="화재_탐지_설비"/>
      <sheetName val="경산"/>
      <sheetName val="1공구"/>
      <sheetName val="단가일람"/>
      <sheetName val="조경일람"/>
      <sheetName val="노임,재료비"/>
      <sheetName val="수식변수"/>
      <sheetName val="Tenants"/>
      <sheetName val="일지-H"/>
      <sheetName val="김포IO"/>
      <sheetName val="약전닥트"/>
      <sheetName val="FD"/>
      <sheetName val="건축부하"/>
      <sheetName val="FA설치명세"/>
      <sheetName val="처리단락"/>
      <sheetName val="99관저"/>
      <sheetName val="LD"/>
      <sheetName val="현장관리비내역서"/>
      <sheetName val="Project Brief"/>
      <sheetName val="기계내역"/>
      <sheetName val="97 사업추◸̀쿆ê䲸ᣕ"/>
      <sheetName val="갑지"/>
      <sheetName val="copy"/>
      <sheetName val="Total"/>
      <sheetName val="산#3-2-2"/>
      <sheetName val="현금"/>
      <sheetName val="배수공 시멘트 및 골재량 산출"/>
      <sheetName val="3.구조물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sheetData sheetId="45" refreshError="1"/>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sheetData sheetId="61" refreshError="1"/>
      <sheetData sheetId="62"/>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sheetData sheetId="102" refreshError="1"/>
      <sheetData sheetId="103"/>
      <sheetData sheetId="104"/>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sheetData sheetId="309"/>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sheetData sheetId="525"/>
      <sheetData sheetId="526"/>
      <sheetData sheetId="527"/>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sheetData sheetId="716" refreshError="1"/>
      <sheetData sheetId="717" refreshError="1"/>
      <sheetData sheetId="718" refreshError="1"/>
      <sheetData sheetId="719" refreshError="1"/>
      <sheetData sheetId="720" refreshError="1"/>
      <sheetData sheetId="721"/>
      <sheetData sheetId="722" refreshError="1"/>
      <sheetData sheetId="723"/>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sheetData sheetId="762" refreshError="1"/>
      <sheetData sheetId="763" refreshError="1"/>
      <sheetData sheetId="764" refreshError="1"/>
      <sheetData sheetId="765" refreshError="1"/>
      <sheetData sheetId="766" refreshError="1"/>
      <sheetData sheetId="767" refreshError="1"/>
      <sheetData sheetId="768" refreshError="1"/>
      <sheetData sheetId="769"/>
      <sheetData sheetId="770"/>
      <sheetData sheetId="771"/>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sheetData sheetId="916"/>
      <sheetData sheetId="917"/>
      <sheetData sheetId="918"/>
      <sheetData sheetId="919"/>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pldt"/>
      <sheetName val="수주"/>
    </sheetNames>
    <sheetDataSet>
      <sheetData sheetId="0" refreshError="1">
        <row r="33">
          <cell r="D33">
            <v>1450</v>
          </cell>
        </row>
      </sheetData>
      <sheetData sheetId="1" refreshError="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금액내역서"/>
      <sheetName val="원가계산서"/>
      <sheetName val="총괄내역서"/>
      <sheetName val="내역서"/>
      <sheetName val="노무비목록표"/>
      <sheetName val="자재단가대비표"/>
      <sheetName val="중기목록표"/>
      <sheetName val="기계경비"/>
      <sheetName val="단가산출근거목록표"/>
      <sheetName val="내역산근"/>
      <sheetName val="총괄내역서 (2)"/>
      <sheetName val="내역서 (2)"/>
      <sheetName val="일위대가목록표"/>
      <sheetName val="일위대가"/>
      <sheetName val="일위대가 (2)"/>
      <sheetName val="내역산근 (2)"/>
      <sheetName val="순공사비"/>
      <sheetName val="Y-WORK"/>
      <sheetName val="부하(성남)"/>
    </sheetNames>
    <sheetDataSet>
      <sheetData sheetId="0" refreshError="1"/>
      <sheetData sheetId="1"/>
      <sheetData sheetId="2"/>
      <sheetData sheetId="3">
        <row r="3">
          <cell r="D3" t="str">
            <v>식</v>
          </cell>
        </row>
        <row r="4">
          <cell r="D4" t="str">
            <v>M2</v>
          </cell>
        </row>
        <row r="5">
          <cell r="D5" t="str">
            <v>M2</v>
          </cell>
        </row>
        <row r="6">
          <cell r="D6" t="str">
            <v>M3</v>
          </cell>
        </row>
        <row r="7">
          <cell r="D7" t="str">
            <v>M3</v>
          </cell>
        </row>
        <row r="8">
          <cell r="D8" t="str">
            <v>M3</v>
          </cell>
        </row>
      </sheetData>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pldt"/>
      <sheetName val="수주"/>
    </sheetNames>
    <sheetDataSet>
      <sheetData sheetId="0" refreshError="1">
        <row r="34">
          <cell r="D34">
            <v>1200</v>
          </cell>
        </row>
      </sheetData>
      <sheetData sheetId="1" refreshError="1"/>
      <sheetData sheetId="2"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98수문일위"/>
      <sheetName val="98자재단가"/>
      <sheetName val="98년도"/>
      <sheetName val="99년도1월 "/>
      <sheetName val="99년도4월 "/>
      <sheetName val="99년도7월"/>
      <sheetName val="99년도9월"/>
      <sheetName val="해평이토변"/>
      <sheetName val="녹동자동비22560"/>
      <sheetName val="녹동자동비22760"/>
      <sheetName val="광양도이자동비"/>
      <sheetName val="도암천자동비"/>
      <sheetName val="광양신아배수문"/>
      <sheetName val="창포지구"/>
      <sheetName val="도양자동비"/>
      <sheetName val="회문지구"/>
      <sheetName val="토기공"/>
      <sheetName val="옥룡제"/>
      <sheetName val="봉덕보"/>
      <sheetName val="봉덕보 1"/>
      <sheetName val="난간"/>
      <sheetName val="FAB별"/>
      <sheetName val="1.설계기준"/>
      <sheetName val="화산경계"/>
      <sheetName val="토사(PE)"/>
      <sheetName val="input"/>
      <sheetName val="ABUT수량-A1"/>
      <sheetName val="20관리비율"/>
      <sheetName val="3지구단위"/>
      <sheetName val="2.대외공문"/>
    </sheetNames>
    <sheetDataSet>
      <sheetData sheetId="0" refreshError="1"/>
      <sheetData sheetId="1" refreshError="1">
        <row r="2">
          <cell r="A2" t="str">
            <v>★ 본 수문용 일위대가표를 수정할때는 아래사항을 유의하기바람</v>
          </cell>
        </row>
        <row r="3">
          <cell r="A3" t="str">
            <v>1. 사용장비 손료는 단가항목이 공란인것은 토목에서 받아 기입하고, 다른것은 시중물가지에서 해당 단가를 찾아  수정할것</v>
          </cell>
        </row>
        <row r="4">
          <cell r="A4" t="str">
            <v xml:space="preserve">2. 도장비 산출 내역중 자재비는 별도 기입할것.          </v>
          </cell>
        </row>
        <row r="11">
          <cell r="G11" t="str">
            <v>'98 년도  노 임  단 가 표</v>
          </cell>
        </row>
        <row r="12">
          <cell r="E12" t="str">
            <v xml:space="preserve"> </v>
          </cell>
        </row>
        <row r="13">
          <cell r="A13" t="str">
            <v>종       별</v>
          </cell>
          <cell r="C13" t="str">
            <v>재 료 또 는</v>
          </cell>
          <cell r="D13" t="str">
            <v>원 수</v>
          </cell>
          <cell r="E13" t="str">
            <v>단위</v>
          </cell>
          <cell r="F13" t="str">
            <v>총   액</v>
          </cell>
          <cell r="G13" t="str">
            <v>노   무   비</v>
          </cell>
          <cell r="I13" t="str">
            <v>재   료   비</v>
          </cell>
          <cell r="K13" t="str">
            <v>경      비</v>
          </cell>
          <cell r="M13" t="str">
            <v>비   고</v>
          </cell>
        </row>
        <row r="14">
          <cell r="C14" t="str">
            <v xml:space="preserve">규       격 </v>
          </cell>
          <cell r="F14" t="str">
            <v>금   액</v>
          </cell>
          <cell r="G14" t="str">
            <v>단  가</v>
          </cell>
          <cell r="H14" t="str">
            <v>금   액</v>
          </cell>
          <cell r="I14" t="str">
            <v>단  가</v>
          </cell>
          <cell r="J14" t="str">
            <v>금   액</v>
          </cell>
          <cell r="K14" t="str">
            <v>단  가</v>
          </cell>
          <cell r="L14" t="str">
            <v>금   액</v>
          </cell>
        </row>
        <row r="15">
          <cell r="A15" t="str">
            <v>형  틀  목  공</v>
          </cell>
          <cell r="C15" t="str">
            <v xml:space="preserve"> </v>
          </cell>
          <cell r="D15">
            <v>1</v>
          </cell>
          <cell r="E15" t="str">
            <v>일</v>
          </cell>
          <cell r="H15">
            <v>75306</v>
          </cell>
        </row>
        <row r="16">
          <cell r="A16" t="str">
            <v>절    단    공</v>
          </cell>
          <cell r="D16">
            <v>1</v>
          </cell>
          <cell r="E16" t="str">
            <v>"</v>
          </cell>
          <cell r="H16">
            <v>65881</v>
          </cell>
        </row>
        <row r="17">
          <cell r="A17" t="str">
            <v>석          공</v>
          </cell>
          <cell r="D17">
            <v>1</v>
          </cell>
          <cell r="E17" t="str">
            <v>"</v>
          </cell>
          <cell r="H17">
            <v>77005</v>
          </cell>
        </row>
        <row r="18">
          <cell r="A18" t="str">
            <v>특 수 비 계 공</v>
          </cell>
          <cell r="D18">
            <v>1</v>
          </cell>
          <cell r="E18" t="str">
            <v>"</v>
          </cell>
          <cell r="H18">
            <v>85884</v>
          </cell>
        </row>
        <row r="19">
          <cell r="A19" t="str">
            <v>비    계    공</v>
          </cell>
          <cell r="D19">
            <v>1</v>
          </cell>
          <cell r="E19" t="str">
            <v>"</v>
          </cell>
          <cell r="H19">
            <v>79467</v>
          </cell>
        </row>
        <row r="20">
          <cell r="A20" t="str">
            <v>도    장    공</v>
          </cell>
          <cell r="D20">
            <v>1</v>
          </cell>
          <cell r="E20" t="str">
            <v>일</v>
          </cell>
          <cell r="H20">
            <v>63038</v>
          </cell>
        </row>
        <row r="21">
          <cell r="A21" t="str">
            <v>플랜트기계설치공</v>
          </cell>
          <cell r="D21">
            <v>1</v>
          </cell>
          <cell r="E21" t="str">
            <v>"</v>
          </cell>
          <cell r="H21">
            <v>80805</v>
          </cell>
        </row>
        <row r="22">
          <cell r="A22" t="str">
            <v>플랜트  용접공</v>
          </cell>
          <cell r="D22">
            <v>1</v>
          </cell>
          <cell r="E22" t="str">
            <v>"</v>
          </cell>
          <cell r="H22">
            <v>95379</v>
          </cell>
        </row>
        <row r="23">
          <cell r="A23" t="str">
            <v>플랜트  제관공</v>
          </cell>
          <cell r="D23">
            <v>1</v>
          </cell>
          <cell r="E23" t="str">
            <v>"</v>
          </cell>
          <cell r="H23">
            <v>81966</v>
          </cell>
        </row>
        <row r="24">
          <cell r="A24" t="str">
            <v>플랜트  배관공</v>
          </cell>
          <cell r="D24">
            <v>1</v>
          </cell>
          <cell r="E24" t="str">
            <v>"</v>
          </cell>
          <cell r="H24">
            <v>97219</v>
          </cell>
        </row>
        <row r="25">
          <cell r="A25" t="str">
            <v>측    량    사</v>
          </cell>
          <cell r="D25">
            <v>1</v>
          </cell>
          <cell r="E25" t="str">
            <v>일</v>
          </cell>
          <cell r="H25">
            <v>58506</v>
          </cell>
        </row>
        <row r="26">
          <cell r="A26" t="str">
            <v>측량사    조수</v>
          </cell>
          <cell r="D26">
            <v>1</v>
          </cell>
          <cell r="E26" t="str">
            <v>"</v>
          </cell>
          <cell r="H26">
            <v>38777</v>
          </cell>
        </row>
        <row r="27">
          <cell r="A27" t="str">
            <v>플랜트    전공</v>
          </cell>
          <cell r="D27">
            <v>1</v>
          </cell>
          <cell r="E27" t="str">
            <v>"</v>
          </cell>
          <cell r="H27">
            <v>64285</v>
          </cell>
        </row>
        <row r="28">
          <cell r="A28" t="str">
            <v>특  별  인  부</v>
          </cell>
          <cell r="D28">
            <v>1</v>
          </cell>
          <cell r="E28" t="str">
            <v>"</v>
          </cell>
          <cell r="H28">
            <v>57379</v>
          </cell>
        </row>
        <row r="29">
          <cell r="A29" t="str">
            <v>보  통  인  부</v>
          </cell>
          <cell r="D29">
            <v>1</v>
          </cell>
          <cell r="E29" t="str">
            <v>"</v>
          </cell>
          <cell r="H29">
            <v>37736</v>
          </cell>
        </row>
        <row r="30">
          <cell r="A30" t="str">
            <v>중기 운전 기사</v>
          </cell>
          <cell r="D30">
            <v>1</v>
          </cell>
          <cell r="E30" t="str">
            <v>일</v>
          </cell>
          <cell r="H30">
            <v>56951</v>
          </cell>
        </row>
        <row r="31">
          <cell r="A31" t="str">
            <v>중  기  조  장</v>
          </cell>
          <cell r="D31">
            <v>1</v>
          </cell>
          <cell r="E31" t="str">
            <v>"</v>
          </cell>
          <cell r="H31">
            <v>55484</v>
          </cell>
        </row>
        <row r="32">
          <cell r="A32" t="str">
            <v>운전수(기  계)</v>
          </cell>
          <cell r="D32">
            <v>1</v>
          </cell>
          <cell r="E32" t="str">
            <v>"</v>
          </cell>
          <cell r="H32">
            <v>54325</v>
          </cell>
        </row>
        <row r="33">
          <cell r="A33" t="str">
            <v>운전사(운반차)</v>
          </cell>
          <cell r="D33">
            <v>1</v>
          </cell>
          <cell r="E33" t="str">
            <v>"</v>
          </cell>
          <cell r="H33">
            <v>51077</v>
          </cell>
        </row>
        <row r="34">
          <cell r="A34" t="str">
            <v>종       별</v>
          </cell>
          <cell r="C34" t="str">
            <v>재 료 또 는</v>
          </cell>
          <cell r="D34" t="str">
            <v xml:space="preserve">원 수 </v>
          </cell>
          <cell r="E34" t="str">
            <v>단 위</v>
          </cell>
          <cell r="F34" t="str">
            <v>총   액</v>
          </cell>
          <cell r="G34" t="str">
            <v>노   무   비</v>
          </cell>
          <cell r="I34" t="str">
            <v>재   료   비</v>
          </cell>
          <cell r="K34" t="str">
            <v>경      비</v>
          </cell>
          <cell r="M34" t="str">
            <v>비   고</v>
          </cell>
        </row>
        <row r="35">
          <cell r="C35" t="str">
            <v xml:space="preserve">규       격 </v>
          </cell>
          <cell r="F35" t="str">
            <v>금   액</v>
          </cell>
          <cell r="G35" t="str">
            <v>단  가</v>
          </cell>
          <cell r="H35" t="str">
            <v>금   액</v>
          </cell>
          <cell r="I35" t="str">
            <v>단  가</v>
          </cell>
          <cell r="J35" t="str">
            <v>금   액</v>
          </cell>
          <cell r="K35" t="str">
            <v>단  가</v>
          </cell>
          <cell r="L35" t="str">
            <v>금   액</v>
          </cell>
        </row>
        <row r="36">
          <cell r="A36" t="str">
            <v>중기 운전 조수</v>
          </cell>
          <cell r="D36">
            <v>1</v>
          </cell>
          <cell r="E36" t="str">
            <v>"</v>
          </cell>
          <cell r="H36">
            <v>42762</v>
          </cell>
        </row>
        <row r="37">
          <cell r="A37" t="str">
            <v>기    계    공</v>
          </cell>
          <cell r="D37">
            <v>1</v>
          </cell>
          <cell r="E37" t="str">
            <v>일</v>
          </cell>
          <cell r="H37">
            <v>58906</v>
          </cell>
        </row>
        <row r="38">
          <cell r="A38" t="str">
            <v>용접공 (일 반)</v>
          </cell>
          <cell r="D38">
            <v>1</v>
          </cell>
          <cell r="E38" t="str">
            <v>"</v>
          </cell>
          <cell r="H38">
            <v>74016</v>
          </cell>
        </row>
        <row r="39">
          <cell r="A39" t="str">
            <v>리    벳    공</v>
          </cell>
          <cell r="D39">
            <v>1</v>
          </cell>
          <cell r="E39" t="str">
            <v>"</v>
          </cell>
          <cell r="H39">
            <v>71579</v>
          </cell>
        </row>
        <row r="40">
          <cell r="A40" t="str">
            <v>계    령    공</v>
          </cell>
          <cell r="D40">
            <v>1</v>
          </cell>
          <cell r="E40" t="str">
            <v>"</v>
          </cell>
          <cell r="H40">
            <v>41937</v>
          </cell>
          <cell r="L40" t="str">
            <v xml:space="preserve"> </v>
          </cell>
        </row>
        <row r="41">
          <cell r="A41" t="str">
            <v>제    도    공</v>
          </cell>
          <cell r="D41">
            <v>1</v>
          </cell>
          <cell r="E41" t="str">
            <v>"</v>
          </cell>
          <cell r="H41">
            <v>32747</v>
          </cell>
        </row>
        <row r="42">
          <cell r="A42" t="str">
            <v>현    도    공</v>
          </cell>
          <cell r="C42" t="str">
            <v xml:space="preserve"> </v>
          </cell>
          <cell r="D42">
            <v>1</v>
          </cell>
          <cell r="E42" t="str">
            <v>일</v>
          </cell>
          <cell r="H42">
            <v>28487</v>
          </cell>
        </row>
        <row r="43">
          <cell r="A43" t="str">
            <v>마    킹    공</v>
          </cell>
          <cell r="D43">
            <v>1</v>
          </cell>
          <cell r="E43" t="str">
            <v>"</v>
          </cell>
          <cell r="H43">
            <v>26924</v>
          </cell>
        </row>
        <row r="44">
          <cell r="A44" t="str">
            <v>산 소 절 단 공</v>
          </cell>
          <cell r="D44">
            <v>1</v>
          </cell>
          <cell r="E44" t="str">
            <v>"</v>
          </cell>
          <cell r="H44">
            <v>31794</v>
          </cell>
        </row>
        <row r="45">
          <cell r="A45" t="str">
            <v>샤    링    공</v>
          </cell>
          <cell r="D45">
            <v>1</v>
          </cell>
          <cell r="E45" t="str">
            <v>"</v>
          </cell>
          <cell r="H45">
            <v>29508</v>
          </cell>
        </row>
        <row r="46">
          <cell r="A46" t="str">
            <v>프  레  스  공</v>
          </cell>
          <cell r="D46">
            <v>1</v>
          </cell>
          <cell r="E46" t="str">
            <v>"</v>
          </cell>
          <cell r="H46">
            <v>26250</v>
          </cell>
        </row>
        <row r="47">
          <cell r="A47" t="str">
            <v>보    링    공</v>
          </cell>
          <cell r="D47">
            <v>1</v>
          </cell>
          <cell r="E47" t="str">
            <v>일</v>
          </cell>
          <cell r="H47">
            <v>28378</v>
          </cell>
        </row>
        <row r="48">
          <cell r="A48" t="str">
            <v>밀    링    공</v>
          </cell>
          <cell r="D48">
            <v>1</v>
          </cell>
          <cell r="E48" t="str">
            <v>"</v>
          </cell>
          <cell r="H48">
            <v>27252</v>
          </cell>
        </row>
        <row r="49">
          <cell r="A49" t="str">
            <v>방 전 절 단 공</v>
          </cell>
          <cell r="D49">
            <v>1</v>
          </cell>
          <cell r="E49" t="str">
            <v>"</v>
          </cell>
          <cell r="H49">
            <v>27047</v>
          </cell>
        </row>
        <row r="50">
          <cell r="A50" t="str">
            <v>드    링    공</v>
          </cell>
          <cell r="D50">
            <v>1</v>
          </cell>
          <cell r="E50" t="str">
            <v>"</v>
          </cell>
          <cell r="H50">
            <v>27215</v>
          </cell>
        </row>
        <row r="51">
          <cell r="A51" t="str">
            <v>수 동 선 반 공</v>
          </cell>
          <cell r="D51">
            <v>1</v>
          </cell>
          <cell r="E51" t="str">
            <v>"</v>
          </cell>
          <cell r="H51">
            <v>27350</v>
          </cell>
        </row>
        <row r="52">
          <cell r="A52" t="str">
            <v>프  레  나  공</v>
          </cell>
          <cell r="D52">
            <v>1</v>
          </cell>
          <cell r="E52" t="str">
            <v>일</v>
          </cell>
          <cell r="H52">
            <v>25035</v>
          </cell>
        </row>
        <row r="53">
          <cell r="A53" t="str">
            <v>3 본  로 라 공</v>
          </cell>
          <cell r="D53">
            <v>1</v>
          </cell>
          <cell r="E53" t="str">
            <v>"</v>
          </cell>
          <cell r="H53">
            <v>34250</v>
          </cell>
        </row>
        <row r="54">
          <cell r="A54" t="str">
            <v>벤 딩 머 쉰 공</v>
          </cell>
          <cell r="D54">
            <v>1</v>
          </cell>
          <cell r="E54" t="str">
            <v>"</v>
          </cell>
          <cell r="H54">
            <v>29076</v>
          </cell>
        </row>
        <row r="55">
          <cell r="A55" t="str">
            <v>열  처  리  공</v>
          </cell>
          <cell r="D55">
            <v>1</v>
          </cell>
          <cell r="E55" t="str">
            <v>"</v>
          </cell>
          <cell r="H55">
            <v>25392</v>
          </cell>
        </row>
        <row r="56">
          <cell r="A56" t="str">
            <v>용    접    공</v>
          </cell>
          <cell r="D56">
            <v>1</v>
          </cell>
          <cell r="E56" t="str">
            <v>"</v>
          </cell>
          <cell r="H56">
            <v>27908</v>
          </cell>
        </row>
        <row r="57">
          <cell r="A57" t="str">
            <v>종       별</v>
          </cell>
          <cell r="C57" t="str">
            <v>재 료 또 는</v>
          </cell>
          <cell r="D57" t="str">
            <v xml:space="preserve">원 수 </v>
          </cell>
          <cell r="E57" t="str">
            <v>단 위</v>
          </cell>
          <cell r="F57" t="str">
            <v>총   액</v>
          </cell>
          <cell r="G57" t="str">
            <v>노   무   비</v>
          </cell>
          <cell r="I57" t="str">
            <v>재   료   비</v>
          </cell>
          <cell r="K57" t="str">
            <v>경      비</v>
          </cell>
          <cell r="M57" t="str">
            <v>비   고</v>
          </cell>
        </row>
        <row r="58">
          <cell r="C58" t="str">
            <v xml:space="preserve">규       격 </v>
          </cell>
          <cell r="F58" t="str">
            <v>금   액</v>
          </cell>
          <cell r="G58" t="str">
            <v>단  가</v>
          </cell>
          <cell r="H58" t="str">
            <v>금   액</v>
          </cell>
          <cell r="I58" t="str">
            <v>단  가</v>
          </cell>
          <cell r="J58" t="str">
            <v>금   액</v>
          </cell>
          <cell r="K58" t="str">
            <v>단  가</v>
          </cell>
          <cell r="L58" t="str">
            <v>금   액</v>
          </cell>
        </row>
        <row r="59">
          <cell r="A59" t="str">
            <v>그 라 인 다 공</v>
          </cell>
          <cell r="D59">
            <v>1</v>
          </cell>
          <cell r="E59" t="str">
            <v>일</v>
          </cell>
          <cell r="H59">
            <v>26032</v>
          </cell>
        </row>
        <row r="60">
          <cell r="A60" t="str">
            <v>비파괴  시험공</v>
          </cell>
          <cell r="D60">
            <v>1</v>
          </cell>
          <cell r="E60" t="str">
            <v>"</v>
          </cell>
          <cell r="H60">
            <v>64472</v>
          </cell>
        </row>
        <row r="61">
          <cell r="A61" t="str">
            <v>기계 기사 1 급</v>
          </cell>
          <cell r="C61" t="str">
            <v>(중급기술자)</v>
          </cell>
          <cell r="D61">
            <v>1</v>
          </cell>
          <cell r="E61" t="str">
            <v>"</v>
          </cell>
          <cell r="H61">
            <v>97488</v>
          </cell>
        </row>
        <row r="62">
          <cell r="A62" t="str">
            <v>기계 기사 2 급</v>
          </cell>
          <cell r="C62" t="str">
            <v>(초급기술자)</v>
          </cell>
          <cell r="D62">
            <v>1</v>
          </cell>
          <cell r="E62" t="str">
            <v>"</v>
          </cell>
          <cell r="H62">
            <v>69405</v>
          </cell>
        </row>
        <row r="63">
          <cell r="A63" t="str">
            <v>철    공</v>
          </cell>
          <cell r="D63">
            <v>1</v>
          </cell>
          <cell r="E63" t="str">
            <v>"</v>
          </cell>
          <cell r="H63">
            <v>72430</v>
          </cell>
        </row>
        <row r="64">
          <cell r="A64" t="str">
            <v>잠 수 부</v>
          </cell>
          <cell r="D64">
            <v>1</v>
          </cell>
          <cell r="E64" t="str">
            <v xml:space="preserve">일 </v>
          </cell>
          <cell r="H64">
            <v>81832</v>
          </cell>
        </row>
        <row r="65">
          <cell r="A65" t="str">
            <v>선    부</v>
          </cell>
          <cell r="D65">
            <v>1</v>
          </cell>
          <cell r="E65" t="str">
            <v xml:space="preserve">일 </v>
          </cell>
          <cell r="H65">
            <v>40088</v>
          </cell>
        </row>
        <row r="66">
          <cell r="A66" t="str">
            <v>조 력 공</v>
          </cell>
          <cell r="D66">
            <v>1</v>
          </cell>
          <cell r="E66" t="str">
            <v xml:space="preserve">일 </v>
          </cell>
          <cell r="H66">
            <v>48912</v>
          </cell>
        </row>
        <row r="67">
          <cell r="A67" t="str">
            <v>품질관리공(시험사1급)</v>
          </cell>
          <cell r="D67">
            <v>1</v>
          </cell>
          <cell r="E67" t="str">
            <v xml:space="preserve">일 </v>
          </cell>
          <cell r="H67">
            <v>47867</v>
          </cell>
          <cell r="L67" t="str">
            <v xml:space="preserve"> </v>
          </cell>
        </row>
        <row r="68">
          <cell r="A68" t="str">
            <v>특급기술자(건설및기타)</v>
          </cell>
          <cell r="D68">
            <v>1</v>
          </cell>
          <cell r="E68" t="str">
            <v xml:space="preserve">일 </v>
          </cell>
          <cell r="H68">
            <v>142203</v>
          </cell>
          <cell r="L68" t="str">
            <v xml:space="preserve"> </v>
          </cell>
        </row>
        <row r="69">
          <cell r="A69" t="str">
            <v>고급기술자(    "     )</v>
          </cell>
          <cell r="D69">
            <v>1</v>
          </cell>
          <cell r="E69" t="str">
            <v xml:space="preserve">일 </v>
          </cell>
          <cell r="H69">
            <v>117410</v>
          </cell>
          <cell r="L69" t="str">
            <v xml:space="preserve"> </v>
          </cell>
        </row>
        <row r="70">
          <cell r="A70" t="str">
            <v>중급기술자(    "     )</v>
          </cell>
          <cell r="D70">
            <v>1</v>
          </cell>
          <cell r="E70" t="str">
            <v xml:space="preserve">일 </v>
          </cell>
          <cell r="H70">
            <v>97488</v>
          </cell>
          <cell r="L70" t="str">
            <v xml:space="preserve"> </v>
          </cell>
        </row>
        <row r="71">
          <cell r="A71" t="str">
            <v>초급기술자(    "     )</v>
          </cell>
          <cell r="D71">
            <v>1</v>
          </cell>
          <cell r="E71" t="str">
            <v xml:space="preserve">일 </v>
          </cell>
          <cell r="H71">
            <v>69405</v>
          </cell>
          <cell r="L71" t="str">
            <v xml:space="preserve"> </v>
          </cell>
        </row>
        <row r="72">
          <cell r="A72" t="str">
            <v>고급기능사(    "     )</v>
          </cell>
          <cell r="D72">
            <v>1</v>
          </cell>
          <cell r="E72" t="str">
            <v xml:space="preserve">일 </v>
          </cell>
          <cell r="H72">
            <v>68094</v>
          </cell>
          <cell r="L72" t="str">
            <v xml:space="preserve"> </v>
          </cell>
        </row>
        <row r="73">
          <cell r="A73" t="str">
            <v>중급기능사(    "     )</v>
          </cell>
          <cell r="D73">
            <v>1</v>
          </cell>
          <cell r="E73" t="str">
            <v xml:space="preserve">일 </v>
          </cell>
          <cell r="H73">
            <v>60249</v>
          </cell>
          <cell r="L73" t="str">
            <v xml:space="preserve"> </v>
          </cell>
        </row>
        <row r="74">
          <cell r="A74" t="str">
            <v>초급기능사(    "     )</v>
          </cell>
          <cell r="D74">
            <v>1</v>
          </cell>
          <cell r="E74" t="str">
            <v xml:space="preserve">일 </v>
          </cell>
          <cell r="H74">
            <v>48652</v>
          </cell>
          <cell r="L74" t="str">
            <v xml:space="preserve"> </v>
          </cell>
        </row>
        <row r="75">
          <cell r="C75" t="str">
            <v xml:space="preserve"> </v>
          </cell>
        </row>
        <row r="76">
          <cell r="C76" t="str">
            <v xml:space="preserve"> </v>
          </cell>
        </row>
        <row r="77">
          <cell r="C77" t="str">
            <v xml:space="preserve"> </v>
          </cell>
        </row>
        <row r="78">
          <cell r="C78" t="str">
            <v xml:space="preserve"> </v>
          </cell>
        </row>
        <row r="79">
          <cell r="C79" t="str">
            <v xml:space="preserve"> </v>
          </cell>
        </row>
        <row r="81">
          <cell r="B81" t="str">
            <v>'98 년도  소 모 자 재  단 가 표</v>
          </cell>
        </row>
        <row r="82">
          <cell r="E82" t="str">
            <v xml:space="preserve"> </v>
          </cell>
        </row>
        <row r="83">
          <cell r="A83" t="str">
            <v>종       별</v>
          </cell>
          <cell r="C83" t="str">
            <v>재 료 또 는</v>
          </cell>
          <cell r="D83" t="str">
            <v xml:space="preserve">원 수 </v>
          </cell>
          <cell r="E83" t="str">
            <v>단 위</v>
          </cell>
          <cell r="F83" t="str">
            <v>총   액</v>
          </cell>
          <cell r="G83" t="str">
            <v>노   무   비</v>
          </cell>
          <cell r="I83" t="str">
            <v>재   료   비</v>
          </cell>
          <cell r="K83" t="str">
            <v>경      비</v>
          </cell>
          <cell r="M83" t="str">
            <v>비   고</v>
          </cell>
        </row>
        <row r="84">
          <cell r="C84" t="str">
            <v xml:space="preserve">규       격 </v>
          </cell>
          <cell r="F84" t="str">
            <v>금   액</v>
          </cell>
          <cell r="G84" t="str">
            <v>단  가</v>
          </cell>
          <cell r="H84" t="str">
            <v>금   액</v>
          </cell>
          <cell r="I84" t="str">
            <v>단  가</v>
          </cell>
          <cell r="J84" t="str">
            <v>금   액</v>
          </cell>
          <cell r="K84" t="str">
            <v>단  가</v>
          </cell>
          <cell r="L84" t="str">
            <v>금   액</v>
          </cell>
        </row>
        <row r="85">
          <cell r="A85" t="str">
            <v>산          소</v>
          </cell>
          <cell r="C85" t="str">
            <v>6,000 L</v>
          </cell>
          <cell r="D85">
            <v>1</v>
          </cell>
          <cell r="E85" t="str">
            <v>병</v>
          </cell>
          <cell r="J85">
            <v>12000</v>
          </cell>
        </row>
        <row r="86">
          <cell r="A86" t="str">
            <v>아  세  치  렌</v>
          </cell>
          <cell r="C86" t="str">
            <v>4,500 L</v>
          </cell>
          <cell r="D86">
            <v>1</v>
          </cell>
          <cell r="E86" t="str">
            <v>"</v>
          </cell>
          <cell r="J86">
            <v>55392</v>
          </cell>
        </row>
        <row r="87">
          <cell r="B87" t="str">
            <v xml:space="preserve">  "</v>
          </cell>
          <cell r="C87" t="str">
            <v>2,100 L</v>
          </cell>
          <cell r="D87">
            <v>1</v>
          </cell>
          <cell r="E87" t="str">
            <v>"</v>
          </cell>
          <cell r="J87">
            <v>25849</v>
          </cell>
        </row>
        <row r="88">
          <cell r="A88" t="str">
            <v>STS 용  접  봉</v>
          </cell>
          <cell r="C88" t="str">
            <v>4Φx350L</v>
          </cell>
          <cell r="D88">
            <v>1</v>
          </cell>
          <cell r="E88" t="str">
            <v>kg</v>
          </cell>
          <cell r="J88">
            <v>5460</v>
          </cell>
        </row>
        <row r="89">
          <cell r="A89" t="str">
            <v>SS400  용 접 봉</v>
          </cell>
          <cell r="C89" t="str">
            <v>"</v>
          </cell>
          <cell r="D89">
            <v>1</v>
          </cell>
          <cell r="E89" t="str">
            <v>"</v>
          </cell>
          <cell r="J89">
            <v>1260</v>
          </cell>
        </row>
        <row r="90">
          <cell r="A90" t="str">
            <v>전  력  요  금</v>
          </cell>
          <cell r="D90">
            <v>1</v>
          </cell>
          <cell r="E90" t="str">
            <v>Kwh</v>
          </cell>
          <cell r="J90">
            <v>61.6</v>
          </cell>
        </row>
        <row r="91">
          <cell r="A91" t="str">
            <v>함          석</v>
          </cell>
          <cell r="C91" t="str">
            <v>#32x3'x6'</v>
          </cell>
          <cell r="D91">
            <v>1</v>
          </cell>
          <cell r="E91" t="str">
            <v>매</v>
          </cell>
          <cell r="J91">
            <v>2597</v>
          </cell>
        </row>
        <row r="92">
          <cell r="B92" t="str">
            <v xml:space="preserve">  "</v>
          </cell>
          <cell r="C92" t="str">
            <v>#31x3'x6'</v>
          </cell>
          <cell r="D92">
            <v>1</v>
          </cell>
          <cell r="E92" t="str">
            <v>"</v>
          </cell>
          <cell r="J92">
            <v>2825</v>
          </cell>
        </row>
        <row r="93">
          <cell r="A93" t="str">
            <v>경          유</v>
          </cell>
          <cell r="D93">
            <v>1</v>
          </cell>
          <cell r="E93" t="str">
            <v>L</v>
          </cell>
          <cell r="J93">
            <v>526.4</v>
          </cell>
        </row>
        <row r="94">
          <cell r="A94" t="str">
            <v>코  크  스</v>
          </cell>
          <cell r="D94">
            <v>1</v>
          </cell>
          <cell r="E94" t="str">
            <v>kg</v>
          </cell>
          <cell r="J94">
            <v>183</v>
          </cell>
        </row>
        <row r="95">
          <cell r="A95" t="str">
            <v>그라인다돌</v>
          </cell>
          <cell r="D95">
            <v>1</v>
          </cell>
          <cell r="E95" t="str">
            <v>개</v>
          </cell>
          <cell r="J95">
            <v>3380</v>
          </cell>
        </row>
        <row r="96">
          <cell r="A96" t="str">
            <v>노   즐</v>
          </cell>
          <cell r="D96">
            <v>1</v>
          </cell>
          <cell r="E96" t="str">
            <v>"</v>
          </cell>
          <cell r="J96">
            <v>32000</v>
          </cell>
        </row>
        <row r="97">
          <cell r="A97" t="str">
            <v>아  세  치  렌</v>
          </cell>
          <cell r="C97" t="str">
            <v>4,500 L</v>
          </cell>
          <cell r="D97">
            <v>1</v>
          </cell>
          <cell r="E97" t="str">
            <v>kg</v>
          </cell>
          <cell r="J97">
            <v>10500</v>
          </cell>
        </row>
        <row r="98">
          <cell r="B98" t="str">
            <v>- 엔진유</v>
          </cell>
          <cell r="E98" t="str">
            <v>L</v>
          </cell>
          <cell r="J98">
            <v>1250</v>
          </cell>
        </row>
        <row r="99">
          <cell r="B99" t="str">
            <v>- 구리이스</v>
          </cell>
          <cell r="E99" t="str">
            <v>KG</v>
          </cell>
          <cell r="J99">
            <v>2323</v>
          </cell>
        </row>
        <row r="100">
          <cell r="B100" t="str">
            <v>- 규사</v>
          </cell>
          <cell r="E100" t="str">
            <v>TON</v>
          </cell>
          <cell r="J100">
            <v>25000</v>
          </cell>
        </row>
        <row r="101">
          <cell r="B101" t="str">
            <v>- SAND</v>
          </cell>
          <cell r="E101" t="str">
            <v>㎥</v>
          </cell>
          <cell r="J101">
            <v>7000</v>
          </cell>
        </row>
        <row r="102">
          <cell r="B102" t="str">
            <v>- POWER BRUSH</v>
          </cell>
          <cell r="E102" t="str">
            <v>KG</v>
          </cell>
          <cell r="J102">
            <v>5000</v>
          </cell>
        </row>
        <row r="103">
          <cell r="A103" t="str">
            <v>종       별</v>
          </cell>
          <cell r="C103" t="str">
            <v>재 료 또 는</v>
          </cell>
          <cell r="D103" t="str">
            <v xml:space="preserve">원 수 </v>
          </cell>
          <cell r="E103" t="str">
            <v>단 위</v>
          </cell>
          <cell r="F103" t="str">
            <v>총   액</v>
          </cell>
          <cell r="G103" t="str">
            <v>노   무   비</v>
          </cell>
          <cell r="I103" t="str">
            <v>재   료   비</v>
          </cell>
          <cell r="K103" t="str">
            <v>경      비</v>
          </cell>
          <cell r="M103" t="str">
            <v>비   고</v>
          </cell>
        </row>
        <row r="104">
          <cell r="C104" t="str">
            <v xml:space="preserve">규       격 </v>
          </cell>
          <cell r="F104" t="str">
            <v>금   액</v>
          </cell>
          <cell r="G104" t="str">
            <v>단  가</v>
          </cell>
          <cell r="H104" t="str">
            <v>금   액</v>
          </cell>
          <cell r="I104" t="str">
            <v>단  가</v>
          </cell>
          <cell r="J104" t="str">
            <v>금   액</v>
          </cell>
          <cell r="K104" t="str">
            <v>단  가</v>
          </cell>
          <cell r="L104" t="str">
            <v>금   액</v>
          </cell>
        </row>
        <row r="105">
          <cell r="B105" t="str">
            <v>- WIRE BRUSH</v>
          </cell>
          <cell r="E105" t="str">
            <v>KG</v>
          </cell>
          <cell r="J105">
            <v>2000</v>
          </cell>
        </row>
        <row r="106">
          <cell r="B106" t="str">
            <v>- 세척제</v>
          </cell>
          <cell r="E106" t="str">
            <v>KG</v>
          </cell>
          <cell r="J106">
            <v>10500</v>
          </cell>
        </row>
        <row r="107">
          <cell r="B107" t="str">
            <v>- 넝마</v>
          </cell>
          <cell r="E107" t="str">
            <v>KG</v>
          </cell>
          <cell r="J107">
            <v>1363</v>
          </cell>
          <cell r="K107" t="str">
            <v>(적산정보 492)</v>
          </cell>
        </row>
        <row r="108">
          <cell r="B108" t="str">
            <v>- 세라믹코팅제</v>
          </cell>
          <cell r="E108" t="str">
            <v>KG</v>
          </cell>
          <cell r="J108">
            <v>168300</v>
          </cell>
        </row>
        <row r="109">
          <cell r="B109" t="str">
            <v>- 희석제</v>
          </cell>
          <cell r="E109" t="str">
            <v>통</v>
          </cell>
          <cell r="J109">
            <v>5120</v>
          </cell>
        </row>
        <row r="110">
          <cell r="B110" t="str">
            <v>ZINC RICH PRIMER</v>
          </cell>
          <cell r="E110" t="str">
            <v>L</v>
          </cell>
          <cell r="J110">
            <v>7945</v>
          </cell>
        </row>
        <row r="111">
          <cell r="B111" t="str">
            <v>신      나</v>
          </cell>
          <cell r="J111">
            <v>2111</v>
          </cell>
        </row>
        <row r="112">
          <cell r="B112" t="str">
            <v>방 오 도 료</v>
          </cell>
          <cell r="J112">
            <v>9231</v>
          </cell>
        </row>
        <row r="113">
          <cell r="B113" t="str">
            <v>신  나(ANTI FAULING)</v>
          </cell>
          <cell r="J113">
            <v>1530</v>
          </cell>
        </row>
        <row r="114">
          <cell r="B114" t="str">
            <v>TAL EPOXY</v>
          </cell>
          <cell r="J114">
            <v>3570</v>
          </cell>
        </row>
        <row r="115">
          <cell r="B115" t="str">
            <v>PURE EPOXY</v>
          </cell>
          <cell r="J115">
            <v>4010</v>
          </cell>
        </row>
        <row r="127">
          <cell r="B127" t="str">
            <v>'98 년도  사 용 장 비 경 비  단 가 표</v>
          </cell>
        </row>
        <row r="128">
          <cell r="E128" t="str">
            <v xml:space="preserve"> </v>
          </cell>
        </row>
        <row r="129">
          <cell r="A129" t="str">
            <v>종       별</v>
          </cell>
          <cell r="C129" t="str">
            <v>재 료 또 는</v>
          </cell>
          <cell r="D129" t="str">
            <v xml:space="preserve">원 수 </v>
          </cell>
          <cell r="E129" t="str">
            <v>단 위</v>
          </cell>
          <cell r="F129" t="str">
            <v>총   액</v>
          </cell>
          <cell r="G129" t="str">
            <v>노   무   비</v>
          </cell>
          <cell r="I129" t="str">
            <v>재   료   비</v>
          </cell>
          <cell r="K129" t="str">
            <v>경      비</v>
          </cell>
          <cell r="M129" t="str">
            <v>비   고</v>
          </cell>
        </row>
        <row r="130">
          <cell r="C130" t="str">
            <v xml:space="preserve">규       격 </v>
          </cell>
          <cell r="F130" t="str">
            <v>금   액</v>
          </cell>
          <cell r="G130" t="str">
            <v>단  가</v>
          </cell>
          <cell r="H130" t="str">
            <v>금   액</v>
          </cell>
          <cell r="I130" t="str">
            <v>단  가</v>
          </cell>
          <cell r="J130" t="str">
            <v>금   액</v>
          </cell>
          <cell r="K130" t="str">
            <v>단  가</v>
          </cell>
          <cell r="L130" t="str">
            <v>금   액</v>
          </cell>
        </row>
        <row r="131">
          <cell r="A131" t="str">
            <v>Lathe</v>
          </cell>
          <cell r="C131" t="str">
            <v>12ftx7.5Hp</v>
          </cell>
          <cell r="D131">
            <v>1</v>
          </cell>
          <cell r="E131" t="str">
            <v>hr</v>
          </cell>
          <cell r="H131">
            <v>3418</v>
          </cell>
          <cell r="L131">
            <v>3775</v>
          </cell>
        </row>
        <row r="132">
          <cell r="A132" t="str">
            <v>Planer</v>
          </cell>
          <cell r="C132" t="str">
            <v>4ftx8ft</v>
          </cell>
          <cell r="D132">
            <v>1</v>
          </cell>
          <cell r="E132" t="str">
            <v>"</v>
          </cell>
          <cell r="H132">
            <v>3129</v>
          </cell>
          <cell r="L132">
            <v>2743</v>
          </cell>
        </row>
        <row r="133">
          <cell r="A133" t="str">
            <v>Boring Machine</v>
          </cell>
          <cell r="C133" t="str">
            <v>horizontal type 3Hp</v>
          </cell>
        </row>
        <row r="134">
          <cell r="D134">
            <v>1</v>
          </cell>
          <cell r="E134" t="str">
            <v>"</v>
          </cell>
          <cell r="H134">
            <v>3547</v>
          </cell>
          <cell r="L134">
            <v>8928</v>
          </cell>
        </row>
        <row r="135">
          <cell r="A135" t="str">
            <v>Union Melt Welder</v>
          </cell>
          <cell r="C135" t="str">
            <v>5.5 KVA</v>
          </cell>
          <cell r="D135">
            <v>1</v>
          </cell>
          <cell r="E135" t="str">
            <v>"</v>
          </cell>
          <cell r="H135">
            <v>3488</v>
          </cell>
          <cell r="L135">
            <v>1797</v>
          </cell>
        </row>
        <row r="136">
          <cell r="A136" t="str">
            <v>Gouging Machine</v>
          </cell>
          <cell r="C136" t="str">
            <v>중형</v>
          </cell>
          <cell r="D136">
            <v>1</v>
          </cell>
          <cell r="E136" t="str">
            <v>"</v>
          </cell>
          <cell r="H136">
            <v>3380</v>
          </cell>
          <cell r="L136">
            <v>670</v>
          </cell>
        </row>
        <row r="137">
          <cell r="A137" t="str">
            <v>Gas Cutting Machine</v>
          </cell>
        </row>
        <row r="138">
          <cell r="C138" t="str">
            <v>auto 중형</v>
          </cell>
          <cell r="D138">
            <v>1</v>
          </cell>
          <cell r="E138" t="str">
            <v>hr</v>
          </cell>
          <cell r="H138">
            <v>11922</v>
          </cell>
          <cell r="L138">
            <v>119</v>
          </cell>
        </row>
        <row r="139">
          <cell r="B139" t="str">
            <v xml:space="preserve">  "</v>
          </cell>
          <cell r="C139" t="str">
            <v>manual 중형</v>
          </cell>
          <cell r="D139">
            <v>1</v>
          </cell>
          <cell r="E139" t="str">
            <v>"</v>
          </cell>
          <cell r="H139">
            <v>3974</v>
          </cell>
          <cell r="L139">
            <v>115</v>
          </cell>
        </row>
        <row r="140">
          <cell r="A140" t="str">
            <v>Gas Heating Touch</v>
          </cell>
          <cell r="C140" t="str">
            <v>중형</v>
          </cell>
          <cell r="D140">
            <v>1</v>
          </cell>
          <cell r="E140" t="str">
            <v>"</v>
          </cell>
          <cell r="H140">
            <v>3174</v>
          </cell>
          <cell r="L140">
            <v>115</v>
          </cell>
        </row>
        <row r="141">
          <cell r="A141" t="str">
            <v>A.C Welder</v>
          </cell>
          <cell r="C141" t="str">
            <v>5.5 KVA</v>
          </cell>
          <cell r="D141">
            <v>1</v>
          </cell>
          <cell r="E141" t="str">
            <v>"</v>
          </cell>
          <cell r="L141">
            <v>107</v>
          </cell>
        </row>
        <row r="142">
          <cell r="B142" t="str">
            <v xml:space="preserve"> "</v>
          </cell>
          <cell r="C142" t="str">
            <v>10 KVA</v>
          </cell>
          <cell r="D142">
            <v>1</v>
          </cell>
          <cell r="E142" t="str">
            <v>"</v>
          </cell>
          <cell r="L142">
            <v>155</v>
          </cell>
        </row>
        <row r="143">
          <cell r="A143" t="str">
            <v>D.C Welder</v>
          </cell>
          <cell r="C143" t="str">
            <v>300A  5.5KW</v>
          </cell>
          <cell r="D143">
            <v>1</v>
          </cell>
          <cell r="E143" t="str">
            <v>hr</v>
          </cell>
          <cell r="L143">
            <v>359</v>
          </cell>
        </row>
        <row r="144">
          <cell r="A144" t="str">
            <v>Gas Welder</v>
          </cell>
          <cell r="C144" t="str">
            <v>대형</v>
          </cell>
          <cell r="D144">
            <v>1</v>
          </cell>
          <cell r="E144" t="str">
            <v>"</v>
          </cell>
          <cell r="L144">
            <v>149.5</v>
          </cell>
        </row>
        <row r="145">
          <cell r="B145" t="str">
            <v xml:space="preserve"> "</v>
          </cell>
          <cell r="C145" t="str">
            <v>중형</v>
          </cell>
          <cell r="D145">
            <v>1</v>
          </cell>
          <cell r="E145" t="str">
            <v>"</v>
          </cell>
          <cell r="L145">
            <v>115</v>
          </cell>
        </row>
        <row r="146">
          <cell r="A146" t="str">
            <v>Hydro Press</v>
          </cell>
          <cell r="C146" t="str">
            <v>300ton</v>
          </cell>
          <cell r="D146">
            <v>1</v>
          </cell>
          <cell r="E146" t="str">
            <v>"</v>
          </cell>
          <cell r="H146">
            <v>3281</v>
          </cell>
          <cell r="L146">
            <v>8463</v>
          </cell>
        </row>
        <row r="147">
          <cell r="B147" t="str">
            <v xml:space="preserve"> "</v>
          </cell>
          <cell r="C147" t="str">
            <v>100ton</v>
          </cell>
          <cell r="D147">
            <v>1</v>
          </cell>
          <cell r="E147" t="str">
            <v>"</v>
          </cell>
          <cell r="H147">
            <v>3281</v>
          </cell>
          <cell r="L147">
            <v>6045</v>
          </cell>
        </row>
        <row r="148">
          <cell r="A148" t="str">
            <v>Bending Roller</v>
          </cell>
          <cell r="C148" t="str">
            <v>23ft</v>
          </cell>
          <cell r="D148">
            <v>1</v>
          </cell>
          <cell r="E148" t="str">
            <v>hr</v>
          </cell>
          <cell r="H148">
            <v>4281</v>
          </cell>
          <cell r="L148">
            <v>6323</v>
          </cell>
        </row>
        <row r="149">
          <cell r="A149" t="str">
            <v>종       별</v>
          </cell>
          <cell r="C149" t="str">
            <v>재 료 또 는</v>
          </cell>
          <cell r="D149" t="str">
            <v xml:space="preserve">원 수 </v>
          </cell>
          <cell r="E149" t="str">
            <v>단 위</v>
          </cell>
          <cell r="F149" t="str">
            <v>총   액</v>
          </cell>
          <cell r="G149" t="str">
            <v>노   무   비</v>
          </cell>
          <cell r="I149" t="str">
            <v>재   료   비</v>
          </cell>
          <cell r="K149" t="str">
            <v>경      비</v>
          </cell>
          <cell r="M149" t="str">
            <v>비   고</v>
          </cell>
        </row>
        <row r="150">
          <cell r="C150" t="str">
            <v xml:space="preserve">규       격 </v>
          </cell>
          <cell r="F150" t="str">
            <v>금   액</v>
          </cell>
          <cell r="G150" t="str">
            <v>단  가</v>
          </cell>
          <cell r="H150" t="str">
            <v>금   액</v>
          </cell>
          <cell r="I150" t="str">
            <v>단  가</v>
          </cell>
          <cell r="J150" t="str">
            <v>금   액</v>
          </cell>
          <cell r="K150" t="str">
            <v>단  가</v>
          </cell>
          <cell r="L150" t="str">
            <v>금   액</v>
          </cell>
        </row>
        <row r="151">
          <cell r="A151" t="str">
            <v>Edge Bending Roller</v>
          </cell>
        </row>
        <row r="152">
          <cell r="C152" t="str">
            <v>23ft</v>
          </cell>
          <cell r="D152">
            <v>1</v>
          </cell>
          <cell r="E152" t="str">
            <v>"</v>
          </cell>
          <cell r="H152">
            <v>4281</v>
          </cell>
          <cell r="L152">
            <v>9484.5</v>
          </cell>
        </row>
        <row r="153">
          <cell r="A153" t="str">
            <v>Shearing Machine</v>
          </cell>
          <cell r="D153">
            <v>1</v>
          </cell>
          <cell r="E153" t="str">
            <v>"</v>
          </cell>
          <cell r="H153">
            <v>3688</v>
          </cell>
          <cell r="L153">
            <v>3209</v>
          </cell>
        </row>
        <row r="154">
          <cell r="A154" t="str">
            <v>Drilling Machine</v>
          </cell>
          <cell r="C154" t="str">
            <v xml:space="preserve"> 3 Hp</v>
          </cell>
          <cell r="D154">
            <v>1</v>
          </cell>
          <cell r="E154" t="str">
            <v>"</v>
          </cell>
          <cell r="H154">
            <v>3401</v>
          </cell>
          <cell r="L154">
            <v>576</v>
          </cell>
        </row>
        <row r="155">
          <cell r="B155" t="str">
            <v xml:space="preserve">  "</v>
          </cell>
          <cell r="C155" t="str">
            <v>radial 5Hp</v>
          </cell>
          <cell r="D155">
            <v>1</v>
          </cell>
          <cell r="E155" t="str">
            <v>"</v>
          </cell>
          <cell r="H155">
            <v>3401</v>
          </cell>
          <cell r="L155">
            <v>1720</v>
          </cell>
        </row>
        <row r="156">
          <cell r="A156" t="str">
            <v>Portable Drill</v>
          </cell>
          <cell r="C156" t="str">
            <v>0.5 Hp</v>
          </cell>
          <cell r="D156">
            <v>1</v>
          </cell>
          <cell r="E156" t="str">
            <v>hr</v>
          </cell>
          <cell r="H156" t="str">
            <v xml:space="preserve"> </v>
          </cell>
          <cell r="L156">
            <v>12</v>
          </cell>
        </row>
        <row r="157">
          <cell r="B157" t="str">
            <v xml:space="preserve">  "</v>
          </cell>
          <cell r="C157" t="str">
            <v>1.5 Hp</v>
          </cell>
          <cell r="D157">
            <v>1</v>
          </cell>
          <cell r="E157" t="str">
            <v>"</v>
          </cell>
          <cell r="H157" t="str">
            <v xml:space="preserve"> </v>
          </cell>
          <cell r="L157">
            <v>14</v>
          </cell>
        </row>
        <row r="158">
          <cell r="A158" t="str">
            <v>Portable Grinder</v>
          </cell>
          <cell r="C158" t="str">
            <v>0.5 Hp</v>
          </cell>
          <cell r="D158">
            <v>1</v>
          </cell>
          <cell r="E158" t="str">
            <v>hr</v>
          </cell>
          <cell r="L158">
            <v>22</v>
          </cell>
        </row>
        <row r="159">
          <cell r="A159" t="str">
            <v>Air Compressor</v>
          </cell>
          <cell r="C159" t="str">
            <v>5.9㎥/min</v>
          </cell>
          <cell r="D159">
            <v>1</v>
          </cell>
          <cell r="E159" t="str">
            <v>"</v>
          </cell>
          <cell r="H159">
            <v>9681</v>
          </cell>
          <cell r="J159">
            <v>6189</v>
          </cell>
          <cell r="L159">
            <v>3137</v>
          </cell>
        </row>
        <row r="160">
          <cell r="B160" t="str">
            <v xml:space="preserve">  "</v>
          </cell>
          <cell r="C160" t="str">
            <v>8.9㎥/min</v>
          </cell>
          <cell r="D160">
            <v>1</v>
          </cell>
          <cell r="E160" t="str">
            <v>"</v>
          </cell>
          <cell r="H160">
            <v>9681</v>
          </cell>
          <cell r="J160">
            <v>8779</v>
          </cell>
          <cell r="L160">
            <v>6250</v>
          </cell>
        </row>
        <row r="161">
          <cell r="A161" t="str">
            <v>Over Head Crane</v>
          </cell>
          <cell r="C161" t="str">
            <v>20ton</v>
          </cell>
          <cell r="D161">
            <v>1</v>
          </cell>
          <cell r="E161" t="str">
            <v>"</v>
          </cell>
          <cell r="H161">
            <v>9681</v>
          </cell>
          <cell r="L161">
            <v>3338</v>
          </cell>
        </row>
        <row r="162">
          <cell r="B162" t="str">
            <v xml:space="preserve">  "</v>
          </cell>
          <cell r="C162" t="str">
            <v>30ton</v>
          </cell>
          <cell r="D162">
            <v>1</v>
          </cell>
          <cell r="E162" t="str">
            <v>hr</v>
          </cell>
          <cell r="H162">
            <v>9681</v>
          </cell>
          <cell r="L162">
            <v>4123</v>
          </cell>
        </row>
        <row r="163">
          <cell r="A163" t="str">
            <v>Truck Crane</v>
          </cell>
          <cell r="C163" t="str">
            <v>10ton</v>
          </cell>
          <cell r="D163">
            <v>1</v>
          </cell>
          <cell r="E163" t="str">
            <v>"</v>
          </cell>
          <cell r="H163">
            <v>18615</v>
          </cell>
          <cell r="J163">
            <v>3486</v>
          </cell>
          <cell r="L163">
            <v>20487</v>
          </cell>
        </row>
        <row r="164">
          <cell r="B164" t="str">
            <v xml:space="preserve">  "</v>
          </cell>
          <cell r="C164" t="str">
            <v>15ton</v>
          </cell>
          <cell r="D164">
            <v>1</v>
          </cell>
          <cell r="E164" t="str">
            <v>"</v>
          </cell>
          <cell r="H164">
            <v>18615</v>
          </cell>
          <cell r="J164">
            <v>4285</v>
          </cell>
          <cell r="L164">
            <v>30731</v>
          </cell>
        </row>
        <row r="165">
          <cell r="B165" t="str">
            <v xml:space="preserve">  "</v>
          </cell>
          <cell r="C165" t="str">
            <v>20ton</v>
          </cell>
          <cell r="D165">
            <v>1</v>
          </cell>
          <cell r="E165" t="str">
            <v>"</v>
          </cell>
          <cell r="H165">
            <v>18615</v>
          </cell>
          <cell r="J165">
            <v>4939</v>
          </cell>
          <cell r="L165">
            <v>40975</v>
          </cell>
        </row>
        <row r="166">
          <cell r="B166" t="str">
            <v xml:space="preserve">  "</v>
          </cell>
          <cell r="C166" t="str">
            <v>30ton</v>
          </cell>
          <cell r="D166">
            <v>1</v>
          </cell>
          <cell r="E166" t="str">
            <v>"</v>
          </cell>
          <cell r="H166">
            <v>18615</v>
          </cell>
          <cell r="J166">
            <v>7046</v>
          </cell>
          <cell r="L166">
            <v>44939</v>
          </cell>
        </row>
        <row r="167">
          <cell r="B167" t="str">
            <v xml:space="preserve">  "</v>
          </cell>
          <cell r="C167" t="str">
            <v>40ton</v>
          </cell>
          <cell r="D167">
            <v>1</v>
          </cell>
          <cell r="E167" t="str">
            <v>"</v>
          </cell>
          <cell r="H167">
            <v>18615</v>
          </cell>
          <cell r="J167">
            <v>8730</v>
          </cell>
          <cell r="L167">
            <v>55621</v>
          </cell>
        </row>
        <row r="168">
          <cell r="A168" t="str">
            <v>Winch</v>
          </cell>
          <cell r="C168" t="str">
            <v>10Hp</v>
          </cell>
          <cell r="D168">
            <v>1</v>
          </cell>
          <cell r="E168" t="str">
            <v>hr</v>
          </cell>
          <cell r="H168">
            <v>9235</v>
          </cell>
          <cell r="L168">
            <v>850</v>
          </cell>
        </row>
        <row r="169">
          <cell r="A169" t="str">
            <v>"</v>
          </cell>
          <cell r="C169" t="str">
            <v>50Hp</v>
          </cell>
          <cell r="D169">
            <v>1</v>
          </cell>
          <cell r="E169" t="str">
            <v>"</v>
          </cell>
          <cell r="H169">
            <v>9235</v>
          </cell>
          <cell r="L169">
            <v>5209</v>
          </cell>
        </row>
        <row r="170">
          <cell r="A170" t="str">
            <v>Truck</v>
          </cell>
          <cell r="C170" t="str">
            <v>6ton</v>
          </cell>
          <cell r="D170">
            <v>1</v>
          </cell>
          <cell r="E170" t="str">
            <v>"</v>
          </cell>
          <cell r="H170">
            <v>8683</v>
          </cell>
          <cell r="J170">
            <v>8110</v>
          </cell>
          <cell r="L170">
            <v>4902</v>
          </cell>
        </row>
        <row r="171">
          <cell r="A171" t="str">
            <v>Trailer</v>
          </cell>
          <cell r="C171" t="str">
            <v>20ton</v>
          </cell>
          <cell r="D171">
            <v>1</v>
          </cell>
          <cell r="E171" t="str">
            <v>"</v>
          </cell>
          <cell r="H171">
            <v>9681</v>
          </cell>
          <cell r="J171">
            <v>15109</v>
          </cell>
          <cell r="L171">
            <v>20345</v>
          </cell>
        </row>
        <row r="172">
          <cell r="A172" t="str">
            <v>종       별</v>
          </cell>
          <cell r="C172" t="str">
            <v>재 료 또 는</v>
          </cell>
          <cell r="D172" t="str">
            <v xml:space="preserve">원 수 </v>
          </cell>
          <cell r="E172" t="str">
            <v>단 위</v>
          </cell>
          <cell r="F172" t="str">
            <v>총   액</v>
          </cell>
          <cell r="G172" t="str">
            <v>노   무   비</v>
          </cell>
          <cell r="I172" t="str">
            <v>재   료   비</v>
          </cell>
          <cell r="K172" t="str">
            <v>경      비</v>
          </cell>
          <cell r="M172" t="str">
            <v>비   고</v>
          </cell>
        </row>
        <row r="173">
          <cell r="C173" t="str">
            <v xml:space="preserve">규       격 </v>
          </cell>
          <cell r="F173" t="str">
            <v>금   액</v>
          </cell>
          <cell r="G173" t="str">
            <v>단  가</v>
          </cell>
          <cell r="H173" t="str">
            <v>금   액</v>
          </cell>
          <cell r="I173" t="str">
            <v>단  가</v>
          </cell>
          <cell r="J173" t="str">
            <v>금   액</v>
          </cell>
          <cell r="K173" t="str">
            <v>단  가</v>
          </cell>
          <cell r="L173" t="str">
            <v>금   액</v>
          </cell>
        </row>
        <row r="174">
          <cell r="A174" t="str">
            <v>Trailer</v>
          </cell>
          <cell r="C174" t="str">
            <v>30ton</v>
          </cell>
          <cell r="D174">
            <v>1</v>
          </cell>
          <cell r="E174" t="str">
            <v>"</v>
          </cell>
          <cell r="H174">
            <v>8683</v>
          </cell>
          <cell r="J174">
            <v>15763</v>
          </cell>
          <cell r="L174">
            <v>27414</v>
          </cell>
        </row>
        <row r="175">
          <cell r="A175" t="str">
            <v>Fork Lift</v>
          </cell>
          <cell r="C175" t="str">
            <v>3.5ton</v>
          </cell>
          <cell r="D175">
            <v>1</v>
          </cell>
          <cell r="E175" t="str">
            <v>hr</v>
          </cell>
          <cell r="H175">
            <v>9681</v>
          </cell>
          <cell r="J175">
            <v>5116</v>
          </cell>
          <cell r="L175">
            <v>3470</v>
          </cell>
        </row>
        <row r="176">
          <cell r="B176" t="str">
            <v xml:space="preserve"> "</v>
          </cell>
          <cell r="C176" t="str">
            <v>5.0ton</v>
          </cell>
          <cell r="D176">
            <v>1</v>
          </cell>
          <cell r="E176" t="str">
            <v>"</v>
          </cell>
          <cell r="H176">
            <v>9681</v>
          </cell>
          <cell r="J176">
            <v>5116.08</v>
          </cell>
          <cell r="L176">
            <v>4863</v>
          </cell>
        </row>
        <row r="177">
          <cell r="B177" t="str">
            <v xml:space="preserve"> "</v>
          </cell>
          <cell r="C177" t="str">
            <v>7.5ton</v>
          </cell>
          <cell r="D177">
            <v>1</v>
          </cell>
          <cell r="E177" t="str">
            <v>"</v>
          </cell>
          <cell r="H177">
            <v>9681</v>
          </cell>
          <cell r="J177">
            <v>5898</v>
          </cell>
          <cell r="L177">
            <v>5845</v>
          </cell>
        </row>
        <row r="178">
          <cell r="A178" t="str">
            <v>발 전 기</v>
          </cell>
          <cell r="C178" t="str">
            <v>50 kw</v>
          </cell>
          <cell r="D178">
            <v>1</v>
          </cell>
          <cell r="E178" t="str">
            <v>"</v>
          </cell>
          <cell r="H178">
            <v>9235</v>
          </cell>
          <cell r="J178">
            <v>8338</v>
          </cell>
          <cell r="L178">
            <v>4912</v>
          </cell>
        </row>
        <row r="179">
          <cell r="A179" t="str">
            <v>AIR HOSE</v>
          </cell>
          <cell r="C179" t="str">
            <v>3/4 "</v>
          </cell>
          <cell r="D179">
            <v>1</v>
          </cell>
          <cell r="E179" t="str">
            <v>"</v>
          </cell>
          <cell r="L179">
            <v>48</v>
          </cell>
        </row>
        <row r="180">
          <cell r="A180" t="str">
            <v>브라스트기</v>
          </cell>
          <cell r="D180">
            <v>1</v>
          </cell>
          <cell r="E180" t="str">
            <v>"</v>
          </cell>
          <cell r="L180">
            <v>659</v>
          </cell>
        </row>
        <row r="181">
          <cell r="A181" t="str">
            <v>건  조  기</v>
          </cell>
          <cell r="D181">
            <v>1</v>
          </cell>
          <cell r="E181" t="str">
            <v>"</v>
          </cell>
          <cell r="L181">
            <v>211</v>
          </cell>
        </row>
        <row r="182">
          <cell r="A182" t="str">
            <v>방  진  복</v>
          </cell>
          <cell r="D182">
            <v>1</v>
          </cell>
          <cell r="E182" t="str">
            <v>"</v>
          </cell>
          <cell r="L182">
            <v>107</v>
          </cell>
        </row>
        <row r="183">
          <cell r="A183" t="str">
            <v>방  진  모</v>
          </cell>
          <cell r="D183">
            <v>1</v>
          </cell>
          <cell r="E183" t="str">
            <v>"</v>
          </cell>
          <cell r="L183">
            <v>21</v>
          </cell>
        </row>
        <row r="196">
          <cell r="B196" t="str">
            <v>'98 년도  사 용 장 비 경 비  산 출 표</v>
          </cell>
        </row>
        <row r="197">
          <cell r="E197" t="str">
            <v xml:space="preserve"> </v>
          </cell>
        </row>
        <row r="198">
          <cell r="A198" t="str">
            <v>종       별</v>
          </cell>
          <cell r="C198" t="str">
            <v>재 료 또 는</v>
          </cell>
          <cell r="D198" t="str">
            <v xml:space="preserve">원 수 </v>
          </cell>
          <cell r="E198" t="str">
            <v>단 위</v>
          </cell>
          <cell r="F198" t="str">
            <v>총   액</v>
          </cell>
          <cell r="G198" t="str">
            <v>노   무   비</v>
          </cell>
          <cell r="I198" t="str">
            <v>재   료   비</v>
          </cell>
          <cell r="K198" t="str">
            <v>경      비</v>
          </cell>
          <cell r="M198" t="str">
            <v>비   고</v>
          </cell>
        </row>
        <row r="199">
          <cell r="C199" t="str">
            <v xml:space="preserve">규       격 </v>
          </cell>
          <cell r="F199" t="str">
            <v>금   액</v>
          </cell>
          <cell r="G199" t="str">
            <v>단  가</v>
          </cell>
          <cell r="H199" t="str">
            <v>금   액</v>
          </cell>
          <cell r="I199" t="str">
            <v>단  가</v>
          </cell>
          <cell r="J199" t="str">
            <v>금   액</v>
          </cell>
          <cell r="K199" t="str">
            <v>단  가</v>
          </cell>
          <cell r="L199" t="str">
            <v>금   액</v>
          </cell>
        </row>
        <row r="200">
          <cell r="A200" t="str">
            <v>Truck</v>
          </cell>
          <cell r="C200" t="str">
            <v>6ton</v>
          </cell>
          <cell r="D200">
            <v>1</v>
          </cell>
          <cell r="E200" t="str">
            <v>hr</v>
          </cell>
          <cell r="H200">
            <v>8683</v>
          </cell>
          <cell r="J200">
            <v>8110</v>
          </cell>
        </row>
        <row r="202">
          <cell r="B202" t="str">
            <v>- 경유</v>
          </cell>
          <cell r="D202">
            <v>10.7</v>
          </cell>
          <cell r="E202" t="str">
            <v>L</v>
          </cell>
          <cell r="I202">
            <v>526.4</v>
          </cell>
          <cell r="J202">
            <v>5632</v>
          </cell>
        </row>
        <row r="203">
          <cell r="B203" t="str">
            <v>- 잡유</v>
          </cell>
          <cell r="C203" t="str">
            <v>주연료*44%</v>
          </cell>
          <cell r="D203">
            <v>1</v>
          </cell>
          <cell r="E203" t="str">
            <v>식</v>
          </cell>
          <cell r="J203">
            <v>2478</v>
          </cell>
        </row>
        <row r="204">
          <cell r="B204" t="str">
            <v>- 조종원</v>
          </cell>
          <cell r="D204">
            <v>0.17</v>
          </cell>
          <cell r="E204" t="str">
            <v>인</v>
          </cell>
          <cell r="G204">
            <v>51077</v>
          </cell>
          <cell r="H204">
            <v>8683</v>
          </cell>
        </row>
        <row r="206">
          <cell r="A206" t="str">
            <v>Truck Crane</v>
          </cell>
          <cell r="C206" t="str">
            <v>15ton</v>
          </cell>
          <cell r="D206">
            <v>1</v>
          </cell>
          <cell r="E206" t="str">
            <v>hr</v>
          </cell>
          <cell r="H206">
            <v>18615</v>
          </cell>
          <cell r="J206">
            <v>4285</v>
          </cell>
        </row>
        <row r="208">
          <cell r="B208" t="str">
            <v>- 경유</v>
          </cell>
          <cell r="D208">
            <v>5.9</v>
          </cell>
          <cell r="E208" t="str">
            <v>L</v>
          </cell>
          <cell r="I208">
            <v>526.4</v>
          </cell>
          <cell r="J208">
            <v>3105.76</v>
          </cell>
        </row>
        <row r="209">
          <cell r="B209" t="str">
            <v>- 잡유</v>
          </cell>
          <cell r="C209" t="str">
            <v>주연료*38%</v>
          </cell>
          <cell r="D209">
            <v>1</v>
          </cell>
          <cell r="E209" t="str">
            <v>식</v>
          </cell>
          <cell r="J209">
            <v>1180.1888000000001</v>
          </cell>
        </row>
        <row r="210">
          <cell r="B210" t="str">
            <v>- 조종원</v>
          </cell>
          <cell r="D210">
            <v>0.17</v>
          </cell>
          <cell r="E210" t="str">
            <v>인</v>
          </cell>
          <cell r="G210">
            <v>56951</v>
          </cell>
          <cell r="H210">
            <v>9681.67</v>
          </cell>
        </row>
        <row r="211">
          <cell r="B211" t="str">
            <v>- 조수</v>
          </cell>
          <cell r="D211">
            <v>0.17</v>
          </cell>
          <cell r="E211" t="str">
            <v>"</v>
          </cell>
          <cell r="G211">
            <v>42762</v>
          </cell>
          <cell r="H211">
            <v>7269.5400000000009</v>
          </cell>
        </row>
        <row r="212">
          <cell r="B212" t="str">
            <v>- 중기조장</v>
          </cell>
          <cell r="D212">
            <v>0.03</v>
          </cell>
          <cell r="E212" t="str">
            <v>"</v>
          </cell>
          <cell r="G212">
            <v>55484</v>
          </cell>
          <cell r="H212">
            <v>1664.52</v>
          </cell>
        </row>
        <row r="214">
          <cell r="A214" t="str">
            <v>Truck Crane</v>
          </cell>
          <cell r="C214" t="str">
            <v>20ton</v>
          </cell>
          <cell r="D214">
            <v>1</v>
          </cell>
          <cell r="E214" t="str">
            <v>hr</v>
          </cell>
          <cell r="H214">
            <v>18615</v>
          </cell>
          <cell r="J214">
            <v>4939</v>
          </cell>
        </row>
        <row r="216">
          <cell r="B216" t="str">
            <v>- 경유</v>
          </cell>
          <cell r="D216">
            <v>6.8</v>
          </cell>
          <cell r="E216" t="str">
            <v>L</v>
          </cell>
          <cell r="I216">
            <v>526.4</v>
          </cell>
          <cell r="J216">
            <v>3579.5199999999995</v>
          </cell>
        </row>
        <row r="217">
          <cell r="B217" t="str">
            <v>- 잡유</v>
          </cell>
          <cell r="C217" t="str">
            <v>주연료*38%</v>
          </cell>
          <cell r="D217">
            <v>1</v>
          </cell>
          <cell r="E217" t="str">
            <v>식</v>
          </cell>
          <cell r="J217">
            <v>1360.2175999999997</v>
          </cell>
        </row>
        <row r="218">
          <cell r="A218" t="str">
            <v>종       별</v>
          </cell>
          <cell r="C218" t="str">
            <v>재 료 또 는</v>
          </cell>
          <cell r="D218" t="str">
            <v xml:space="preserve">원 수 </v>
          </cell>
          <cell r="E218" t="str">
            <v>단 위</v>
          </cell>
          <cell r="F218" t="str">
            <v>총   액</v>
          </cell>
          <cell r="G218" t="str">
            <v>노   무   비</v>
          </cell>
          <cell r="I218" t="str">
            <v>재   료   비</v>
          </cell>
          <cell r="K218" t="str">
            <v>경      비</v>
          </cell>
          <cell r="M218" t="str">
            <v>비   고</v>
          </cell>
        </row>
        <row r="219">
          <cell r="C219" t="str">
            <v xml:space="preserve">규       격 </v>
          </cell>
          <cell r="F219" t="str">
            <v>금   액</v>
          </cell>
          <cell r="G219" t="str">
            <v>단  가</v>
          </cell>
          <cell r="H219" t="str">
            <v>금   액</v>
          </cell>
          <cell r="I219" t="str">
            <v>단  가</v>
          </cell>
          <cell r="J219" t="str">
            <v>금   액</v>
          </cell>
          <cell r="K219" t="str">
            <v>단  가</v>
          </cell>
          <cell r="L219" t="str">
            <v>금   액</v>
          </cell>
        </row>
        <row r="220">
          <cell r="B220" t="str">
            <v>- 조종원</v>
          </cell>
          <cell r="D220">
            <v>0.17</v>
          </cell>
          <cell r="E220" t="str">
            <v>인</v>
          </cell>
          <cell r="G220">
            <v>56951</v>
          </cell>
          <cell r="H220">
            <v>9681.67</v>
          </cell>
        </row>
        <row r="221">
          <cell r="B221" t="str">
            <v>- 조수</v>
          </cell>
          <cell r="D221">
            <v>0.17</v>
          </cell>
          <cell r="E221" t="str">
            <v>"</v>
          </cell>
          <cell r="G221">
            <v>42762</v>
          </cell>
          <cell r="H221">
            <v>7269.5400000000009</v>
          </cell>
        </row>
        <row r="222">
          <cell r="B222" t="str">
            <v>- 중기조장</v>
          </cell>
          <cell r="D222">
            <v>0.03</v>
          </cell>
          <cell r="E222" t="str">
            <v>"</v>
          </cell>
          <cell r="G222">
            <v>55484</v>
          </cell>
          <cell r="H222">
            <v>1664.52</v>
          </cell>
        </row>
        <row r="224">
          <cell r="A224" t="str">
            <v>Truck Crane</v>
          </cell>
          <cell r="C224" t="str">
            <v>30ton</v>
          </cell>
          <cell r="D224">
            <v>1</v>
          </cell>
          <cell r="E224" t="str">
            <v>hr</v>
          </cell>
          <cell r="H224">
            <v>18615</v>
          </cell>
          <cell r="J224">
            <v>7046</v>
          </cell>
        </row>
        <row r="226">
          <cell r="B226" t="str">
            <v>- 경유</v>
          </cell>
          <cell r="D226">
            <v>9.6999999999999993</v>
          </cell>
          <cell r="E226" t="str">
            <v>L</v>
          </cell>
          <cell r="I226">
            <v>526.4</v>
          </cell>
          <cell r="J226">
            <v>5106.079999999999</v>
          </cell>
          <cell r="L226" t="str">
            <v xml:space="preserve"> </v>
          </cell>
        </row>
        <row r="227">
          <cell r="B227" t="str">
            <v>- 잡유</v>
          </cell>
          <cell r="C227" t="str">
            <v>주연료*38%</v>
          </cell>
          <cell r="D227">
            <v>1</v>
          </cell>
          <cell r="E227" t="str">
            <v>식</v>
          </cell>
          <cell r="J227">
            <v>1940.3103999999994</v>
          </cell>
        </row>
        <row r="228">
          <cell r="B228" t="str">
            <v>- 조종원</v>
          </cell>
          <cell r="D228">
            <v>0.17</v>
          </cell>
          <cell r="E228" t="str">
            <v>인</v>
          </cell>
          <cell r="G228">
            <v>56951</v>
          </cell>
          <cell r="H228">
            <v>9681.67</v>
          </cell>
        </row>
        <row r="229">
          <cell r="B229" t="str">
            <v>- 조수</v>
          </cell>
          <cell r="D229">
            <v>0.17</v>
          </cell>
          <cell r="E229" t="str">
            <v>"</v>
          </cell>
          <cell r="G229">
            <v>42762</v>
          </cell>
          <cell r="H229">
            <v>7269.5400000000009</v>
          </cell>
        </row>
        <row r="230">
          <cell r="B230" t="str">
            <v>- 중기조장</v>
          </cell>
          <cell r="D230">
            <v>0.03</v>
          </cell>
          <cell r="E230" t="str">
            <v>"</v>
          </cell>
          <cell r="G230">
            <v>55484</v>
          </cell>
          <cell r="H230">
            <v>1664.52</v>
          </cell>
        </row>
        <row r="232">
          <cell r="A232" t="str">
            <v>Truck Crane</v>
          </cell>
          <cell r="C232" t="str">
            <v>40ton</v>
          </cell>
          <cell r="D232">
            <v>1</v>
          </cell>
          <cell r="E232" t="str">
            <v>hr</v>
          </cell>
          <cell r="H232">
            <v>18615</v>
          </cell>
          <cell r="J232">
            <v>8730</v>
          </cell>
        </row>
        <row r="234">
          <cell r="B234" t="str">
            <v>- 경유</v>
          </cell>
          <cell r="D234">
            <v>10.7</v>
          </cell>
          <cell r="E234" t="str">
            <v>L</v>
          </cell>
          <cell r="I234">
            <v>526.4</v>
          </cell>
          <cell r="J234">
            <v>5632.48</v>
          </cell>
          <cell r="L234" t="str">
            <v xml:space="preserve"> </v>
          </cell>
        </row>
        <row r="235">
          <cell r="B235" t="str">
            <v>- 잡유</v>
          </cell>
          <cell r="C235" t="str">
            <v>주연료*55%</v>
          </cell>
          <cell r="D235">
            <v>1</v>
          </cell>
          <cell r="E235" t="str">
            <v>식</v>
          </cell>
          <cell r="J235">
            <v>3097.8639999999996</v>
          </cell>
        </row>
        <row r="236">
          <cell r="B236" t="str">
            <v>- 조종원</v>
          </cell>
          <cell r="D236">
            <v>0.17</v>
          </cell>
          <cell r="E236" t="str">
            <v>인</v>
          </cell>
          <cell r="G236">
            <v>56951</v>
          </cell>
          <cell r="H236">
            <v>9681.67</v>
          </cell>
        </row>
        <row r="237">
          <cell r="B237" t="str">
            <v>- 조수</v>
          </cell>
          <cell r="D237">
            <v>0.17</v>
          </cell>
          <cell r="E237" t="str">
            <v>"</v>
          </cell>
          <cell r="G237">
            <v>42762</v>
          </cell>
          <cell r="H237">
            <v>7269.5400000000009</v>
          </cell>
        </row>
        <row r="238">
          <cell r="B238" t="str">
            <v>- 중기조장</v>
          </cell>
          <cell r="D238">
            <v>0.03</v>
          </cell>
          <cell r="E238" t="str">
            <v>"</v>
          </cell>
          <cell r="G238">
            <v>55484</v>
          </cell>
          <cell r="H238">
            <v>1664.52</v>
          </cell>
        </row>
        <row r="241">
          <cell r="A241" t="str">
            <v>종       별</v>
          </cell>
          <cell r="C241" t="str">
            <v>재 료 또 는</v>
          </cell>
          <cell r="D241" t="str">
            <v xml:space="preserve">원 수 </v>
          </cell>
          <cell r="E241" t="str">
            <v>단 위</v>
          </cell>
          <cell r="F241" t="str">
            <v>총   액</v>
          </cell>
          <cell r="G241" t="str">
            <v>노   무   비</v>
          </cell>
          <cell r="I241" t="str">
            <v>재   료   비</v>
          </cell>
          <cell r="K241" t="str">
            <v>경      비</v>
          </cell>
          <cell r="M241" t="str">
            <v>비   고</v>
          </cell>
        </row>
        <row r="242">
          <cell r="C242" t="str">
            <v xml:space="preserve">규       격 </v>
          </cell>
          <cell r="F242" t="str">
            <v>금   액</v>
          </cell>
          <cell r="G242" t="str">
            <v>단  가</v>
          </cell>
          <cell r="H242" t="str">
            <v>금   액</v>
          </cell>
          <cell r="I242" t="str">
            <v>단  가</v>
          </cell>
          <cell r="J242" t="str">
            <v>금   액</v>
          </cell>
          <cell r="K242" t="str">
            <v>단  가</v>
          </cell>
          <cell r="L242" t="str">
            <v>금   액</v>
          </cell>
        </row>
        <row r="243">
          <cell r="A243" t="str">
            <v>Tower Crane</v>
          </cell>
          <cell r="C243" t="str">
            <v>5ton</v>
          </cell>
          <cell r="D243">
            <v>1</v>
          </cell>
          <cell r="E243" t="str">
            <v>hr</v>
          </cell>
          <cell r="J243">
            <v>543</v>
          </cell>
        </row>
        <row r="245">
          <cell r="B245" t="str">
            <v xml:space="preserve">- Wire Rope </v>
          </cell>
          <cell r="C245" t="str">
            <v>18m/mΦ</v>
          </cell>
          <cell r="D245">
            <v>0.36</v>
          </cell>
          <cell r="E245" t="str">
            <v>m</v>
          </cell>
          <cell r="I245">
            <v>1509</v>
          </cell>
          <cell r="J245">
            <v>543</v>
          </cell>
        </row>
        <row r="246">
          <cell r="A246" t="str">
            <v>Fork Lift Truck</v>
          </cell>
          <cell r="C246" t="str">
            <v>3.5ton</v>
          </cell>
          <cell r="D246">
            <v>1</v>
          </cell>
          <cell r="E246" t="str">
            <v>hr</v>
          </cell>
          <cell r="H246">
            <v>9681</v>
          </cell>
          <cell r="J246">
            <v>5116</v>
          </cell>
        </row>
        <row r="248">
          <cell r="B248" t="str">
            <v>- 경유</v>
          </cell>
          <cell r="D248">
            <v>7.2</v>
          </cell>
          <cell r="E248" t="str">
            <v>L</v>
          </cell>
          <cell r="I248">
            <v>526.4</v>
          </cell>
          <cell r="J248">
            <v>3790.08</v>
          </cell>
        </row>
        <row r="249">
          <cell r="B249" t="str">
            <v>- 잡유</v>
          </cell>
          <cell r="C249" t="str">
            <v>주연료*35%</v>
          </cell>
          <cell r="D249">
            <v>1</v>
          </cell>
          <cell r="E249" t="str">
            <v>식</v>
          </cell>
          <cell r="J249">
            <v>1326.5279999999998</v>
          </cell>
        </row>
        <row r="250">
          <cell r="B250" t="str">
            <v>- 조종원</v>
          </cell>
          <cell r="D250">
            <v>0.17</v>
          </cell>
          <cell r="E250" t="str">
            <v>인</v>
          </cell>
          <cell r="G250">
            <v>56951</v>
          </cell>
          <cell r="H250">
            <v>9681</v>
          </cell>
        </row>
        <row r="251">
          <cell r="A251" t="str">
            <v>Fork Lift Truck</v>
          </cell>
          <cell r="C251" t="str">
            <v>5.0ton</v>
          </cell>
          <cell r="D251">
            <v>1</v>
          </cell>
          <cell r="E251" t="str">
            <v>hr</v>
          </cell>
          <cell r="H251">
            <v>9681</v>
          </cell>
          <cell r="J251">
            <v>5116.08</v>
          </cell>
        </row>
        <row r="253">
          <cell r="B253" t="str">
            <v>- 경유</v>
          </cell>
          <cell r="D253">
            <v>7.2</v>
          </cell>
          <cell r="E253" t="str">
            <v>L</v>
          </cell>
          <cell r="I253">
            <v>526.4</v>
          </cell>
          <cell r="J253">
            <v>3790.08</v>
          </cell>
        </row>
        <row r="254">
          <cell r="B254" t="str">
            <v>- 잡유</v>
          </cell>
          <cell r="C254" t="str">
            <v>주연료*35%</v>
          </cell>
          <cell r="D254">
            <v>1</v>
          </cell>
          <cell r="E254" t="str">
            <v>식</v>
          </cell>
          <cell r="J254">
            <v>1326</v>
          </cell>
        </row>
        <row r="255">
          <cell r="B255" t="str">
            <v>- 조종원</v>
          </cell>
          <cell r="D255">
            <v>0.17</v>
          </cell>
          <cell r="E255" t="str">
            <v>인</v>
          </cell>
          <cell r="G255">
            <v>56951</v>
          </cell>
          <cell r="H255">
            <v>9681</v>
          </cell>
        </row>
        <row r="257">
          <cell r="A257" t="str">
            <v>Fork Lift Truck</v>
          </cell>
          <cell r="C257" t="str">
            <v>7.5ton</v>
          </cell>
          <cell r="D257">
            <v>1</v>
          </cell>
          <cell r="E257" t="str">
            <v>hr</v>
          </cell>
          <cell r="H257">
            <v>9681</v>
          </cell>
          <cell r="J257">
            <v>5898</v>
          </cell>
        </row>
        <row r="259">
          <cell r="B259" t="str">
            <v>- 경유</v>
          </cell>
          <cell r="D259">
            <v>8.3000000000000007</v>
          </cell>
          <cell r="E259" t="str">
            <v>L</v>
          </cell>
          <cell r="I259">
            <v>526.4</v>
          </cell>
          <cell r="J259">
            <v>4369.12</v>
          </cell>
        </row>
        <row r="260">
          <cell r="B260" t="str">
            <v>- 잡유</v>
          </cell>
          <cell r="C260" t="str">
            <v>주연료*35%</v>
          </cell>
          <cell r="D260">
            <v>1</v>
          </cell>
          <cell r="E260" t="str">
            <v>식</v>
          </cell>
          <cell r="J260">
            <v>1529.1919999999998</v>
          </cell>
        </row>
        <row r="261">
          <cell r="B261" t="str">
            <v>- 조종원</v>
          </cell>
          <cell r="D261">
            <v>0.17</v>
          </cell>
          <cell r="E261" t="str">
            <v>인</v>
          </cell>
          <cell r="G261">
            <v>56951</v>
          </cell>
          <cell r="H261">
            <v>9681</v>
          </cell>
        </row>
        <row r="264">
          <cell r="A264" t="str">
            <v>종       별</v>
          </cell>
          <cell r="C264" t="str">
            <v>재 료 또 는</v>
          </cell>
          <cell r="D264" t="str">
            <v xml:space="preserve">원 수 </v>
          </cell>
          <cell r="E264" t="str">
            <v>단 위</v>
          </cell>
          <cell r="F264" t="str">
            <v>총   액</v>
          </cell>
          <cell r="G264" t="str">
            <v>노   무   비</v>
          </cell>
          <cell r="I264" t="str">
            <v>재   료   비</v>
          </cell>
          <cell r="K264" t="str">
            <v>경      비</v>
          </cell>
          <cell r="M264" t="str">
            <v>비   고</v>
          </cell>
        </row>
        <row r="265">
          <cell r="C265" t="str">
            <v xml:space="preserve">규       격 </v>
          </cell>
          <cell r="F265" t="str">
            <v>금   액</v>
          </cell>
          <cell r="G265" t="str">
            <v>단  가</v>
          </cell>
          <cell r="H265" t="str">
            <v>금   액</v>
          </cell>
          <cell r="I265" t="str">
            <v>단  가</v>
          </cell>
          <cell r="J265" t="str">
            <v>금   액</v>
          </cell>
          <cell r="K265" t="str">
            <v>단  가</v>
          </cell>
          <cell r="L265" t="str">
            <v>금   액</v>
          </cell>
        </row>
        <row r="266">
          <cell r="A266" t="str">
            <v>Trailer</v>
          </cell>
          <cell r="C266" t="str">
            <v>30ton</v>
          </cell>
          <cell r="D266">
            <v>1</v>
          </cell>
          <cell r="E266" t="str">
            <v>hr</v>
          </cell>
          <cell r="H266">
            <v>8683</v>
          </cell>
          <cell r="J266">
            <v>15763</v>
          </cell>
        </row>
        <row r="268">
          <cell r="B268" t="str">
            <v>- 경유</v>
          </cell>
          <cell r="D268">
            <v>21.7</v>
          </cell>
          <cell r="E268" t="str">
            <v>L</v>
          </cell>
          <cell r="I268">
            <v>526.4</v>
          </cell>
          <cell r="J268">
            <v>11422.88</v>
          </cell>
        </row>
        <row r="269">
          <cell r="B269" t="str">
            <v>- 잡유</v>
          </cell>
          <cell r="C269" t="str">
            <v>주연료*38%</v>
          </cell>
          <cell r="D269">
            <v>1</v>
          </cell>
          <cell r="E269" t="str">
            <v>식</v>
          </cell>
          <cell r="J269">
            <v>4340.6943999999994</v>
          </cell>
        </row>
        <row r="270">
          <cell r="B270" t="str">
            <v>- 조종원</v>
          </cell>
          <cell r="D270">
            <v>0.17</v>
          </cell>
          <cell r="E270" t="str">
            <v>인</v>
          </cell>
          <cell r="G270">
            <v>51077</v>
          </cell>
          <cell r="H270">
            <v>8683</v>
          </cell>
        </row>
        <row r="272">
          <cell r="A272" t="str">
            <v>Air Compressor</v>
          </cell>
          <cell r="C272" t="str">
            <v>7.1㎥/min</v>
          </cell>
          <cell r="H272">
            <v>9681</v>
          </cell>
          <cell r="J272">
            <v>6189</v>
          </cell>
        </row>
        <row r="274">
          <cell r="B274" t="str">
            <v>- 경유</v>
          </cell>
          <cell r="D274">
            <v>9.8000000000000007</v>
          </cell>
          <cell r="E274" t="str">
            <v>L</v>
          </cell>
          <cell r="I274">
            <v>526.4</v>
          </cell>
          <cell r="J274">
            <v>5158</v>
          </cell>
        </row>
        <row r="275">
          <cell r="B275" t="str">
            <v>- 잡유</v>
          </cell>
          <cell r="C275" t="str">
            <v>주연료*20%</v>
          </cell>
          <cell r="D275">
            <v>1</v>
          </cell>
          <cell r="E275" t="str">
            <v>식</v>
          </cell>
          <cell r="J275">
            <v>1031</v>
          </cell>
        </row>
        <row r="276">
          <cell r="B276" t="str">
            <v>- 조종원</v>
          </cell>
          <cell r="D276">
            <v>0.17</v>
          </cell>
          <cell r="E276" t="str">
            <v>인</v>
          </cell>
          <cell r="G276">
            <v>56951</v>
          </cell>
          <cell r="H276">
            <v>9681</v>
          </cell>
        </row>
        <row r="278">
          <cell r="A278" t="str">
            <v>Air Compressor</v>
          </cell>
          <cell r="C278" t="str">
            <v>10.3㎥/min</v>
          </cell>
          <cell r="H278">
            <v>9681</v>
          </cell>
          <cell r="J278">
            <v>8779</v>
          </cell>
        </row>
        <row r="280">
          <cell r="B280" t="str">
            <v>- 경유</v>
          </cell>
          <cell r="D280">
            <v>13.9</v>
          </cell>
          <cell r="E280" t="str">
            <v>L</v>
          </cell>
          <cell r="I280">
            <v>526.4</v>
          </cell>
          <cell r="J280">
            <v>7316</v>
          </cell>
        </row>
        <row r="281">
          <cell r="B281" t="str">
            <v>- 잡유</v>
          </cell>
          <cell r="C281" t="str">
            <v>주연료*20%</v>
          </cell>
          <cell r="D281">
            <v>1</v>
          </cell>
          <cell r="E281" t="str">
            <v>식</v>
          </cell>
          <cell r="J281">
            <v>1463</v>
          </cell>
        </row>
        <row r="282">
          <cell r="B282" t="str">
            <v>- 조종원</v>
          </cell>
          <cell r="D282">
            <v>0.17</v>
          </cell>
          <cell r="E282" t="str">
            <v>인</v>
          </cell>
          <cell r="G282">
            <v>56951</v>
          </cell>
          <cell r="H282">
            <v>9681</v>
          </cell>
        </row>
        <row r="284">
          <cell r="A284" t="str">
            <v>Trailer</v>
          </cell>
          <cell r="C284" t="str">
            <v>20ton</v>
          </cell>
          <cell r="D284">
            <v>1</v>
          </cell>
          <cell r="E284" t="str">
            <v>hr</v>
          </cell>
          <cell r="H284">
            <v>9681</v>
          </cell>
          <cell r="J284">
            <v>15109</v>
          </cell>
        </row>
        <row r="286">
          <cell r="B286" t="str">
            <v>- 경유</v>
          </cell>
          <cell r="D286">
            <v>20.8</v>
          </cell>
          <cell r="E286" t="str">
            <v>L</v>
          </cell>
          <cell r="I286">
            <v>526.4</v>
          </cell>
          <cell r="J286">
            <v>10949.12</v>
          </cell>
        </row>
        <row r="287">
          <cell r="A287" t="str">
            <v>종       별</v>
          </cell>
          <cell r="C287" t="str">
            <v>재 료 또 는</v>
          </cell>
          <cell r="D287" t="str">
            <v xml:space="preserve">원 수 </v>
          </cell>
          <cell r="E287" t="str">
            <v>단 위</v>
          </cell>
          <cell r="F287" t="str">
            <v>총   액</v>
          </cell>
          <cell r="G287" t="str">
            <v>노   무   비</v>
          </cell>
          <cell r="I287" t="str">
            <v>재   료   비</v>
          </cell>
          <cell r="K287" t="str">
            <v>경      비</v>
          </cell>
          <cell r="M287" t="str">
            <v>비   고</v>
          </cell>
        </row>
        <row r="288">
          <cell r="C288" t="str">
            <v xml:space="preserve">규       격 </v>
          </cell>
          <cell r="F288" t="str">
            <v>금   액</v>
          </cell>
          <cell r="G288" t="str">
            <v>단  가</v>
          </cell>
          <cell r="H288" t="str">
            <v>금   액</v>
          </cell>
          <cell r="I288" t="str">
            <v>단  가</v>
          </cell>
          <cell r="J288" t="str">
            <v>금   액</v>
          </cell>
          <cell r="K288" t="str">
            <v>단  가</v>
          </cell>
          <cell r="L288" t="str">
            <v>금   액</v>
          </cell>
        </row>
        <row r="289">
          <cell r="B289" t="str">
            <v>- 잡유</v>
          </cell>
          <cell r="C289" t="str">
            <v>주연료*38%</v>
          </cell>
          <cell r="D289">
            <v>1</v>
          </cell>
          <cell r="E289" t="str">
            <v>식</v>
          </cell>
          <cell r="J289">
            <v>4160.6656000000003</v>
          </cell>
        </row>
        <row r="290">
          <cell r="B290" t="str">
            <v>- 조종원</v>
          </cell>
          <cell r="D290">
            <v>0.17</v>
          </cell>
          <cell r="E290" t="str">
            <v>인</v>
          </cell>
          <cell r="G290">
            <v>56951</v>
          </cell>
          <cell r="H290">
            <v>9681</v>
          </cell>
        </row>
        <row r="292">
          <cell r="A292" t="str">
            <v>발 전 기</v>
          </cell>
          <cell r="C292" t="str">
            <v>50 kw</v>
          </cell>
          <cell r="D292">
            <v>1</v>
          </cell>
          <cell r="E292" t="str">
            <v>hr</v>
          </cell>
          <cell r="H292">
            <v>9235</v>
          </cell>
          <cell r="J292">
            <v>8338</v>
          </cell>
        </row>
        <row r="294">
          <cell r="B294" t="str">
            <v>- 경유</v>
          </cell>
          <cell r="D294">
            <v>13.2</v>
          </cell>
          <cell r="E294" t="str">
            <v>L</v>
          </cell>
          <cell r="I294">
            <v>526.4</v>
          </cell>
          <cell r="J294">
            <v>6948.48</v>
          </cell>
        </row>
        <row r="295">
          <cell r="B295" t="str">
            <v>- 잡유</v>
          </cell>
          <cell r="C295" t="str">
            <v>주연료*20%</v>
          </cell>
          <cell r="D295">
            <v>1</v>
          </cell>
          <cell r="E295" t="str">
            <v>식</v>
          </cell>
          <cell r="J295">
            <v>1389.6959999999997</v>
          </cell>
        </row>
        <row r="296">
          <cell r="B296" t="str">
            <v>- 조종원</v>
          </cell>
          <cell r="D296">
            <v>0.17</v>
          </cell>
          <cell r="E296" t="str">
            <v>인</v>
          </cell>
          <cell r="G296">
            <v>54325</v>
          </cell>
          <cell r="H296">
            <v>9235</v>
          </cell>
        </row>
        <row r="297">
          <cell r="A297" t="str">
            <v>Truck Crane</v>
          </cell>
          <cell r="C297" t="str">
            <v>10ton</v>
          </cell>
          <cell r="D297">
            <v>1</v>
          </cell>
          <cell r="E297" t="str">
            <v>hr</v>
          </cell>
          <cell r="H297">
            <v>18615</v>
          </cell>
          <cell r="J297">
            <v>3486</v>
          </cell>
        </row>
        <row r="299">
          <cell r="B299" t="str">
            <v>- 경유</v>
          </cell>
          <cell r="D299">
            <v>4.8</v>
          </cell>
          <cell r="E299" t="str">
            <v>L</v>
          </cell>
          <cell r="I299">
            <v>526.4</v>
          </cell>
          <cell r="J299">
            <v>2526.7199999999998</v>
          </cell>
          <cell r="L299" t="str">
            <v xml:space="preserve"> </v>
          </cell>
        </row>
        <row r="300">
          <cell r="B300" t="str">
            <v>- 잡유</v>
          </cell>
          <cell r="C300" t="str">
            <v>주연료*38%</v>
          </cell>
          <cell r="D300">
            <v>1</v>
          </cell>
          <cell r="E300" t="str">
            <v>식</v>
          </cell>
          <cell r="J300">
            <v>960.15359999999987</v>
          </cell>
        </row>
        <row r="301">
          <cell r="B301" t="str">
            <v>- 조종원</v>
          </cell>
          <cell r="D301">
            <v>0.17</v>
          </cell>
          <cell r="E301" t="str">
            <v>인</v>
          </cell>
          <cell r="G301">
            <v>56951</v>
          </cell>
          <cell r="H301">
            <v>9681.67</v>
          </cell>
        </row>
        <row r="302">
          <cell r="B302" t="str">
            <v>- 조수</v>
          </cell>
          <cell r="D302">
            <v>0.17</v>
          </cell>
          <cell r="E302" t="str">
            <v>"</v>
          </cell>
          <cell r="G302">
            <v>42762</v>
          </cell>
          <cell r="H302">
            <v>7269.54</v>
          </cell>
        </row>
        <row r="303">
          <cell r="B303" t="str">
            <v>- 중기조장</v>
          </cell>
          <cell r="D303">
            <v>0.03</v>
          </cell>
          <cell r="E303" t="str">
            <v>"</v>
          </cell>
          <cell r="G303">
            <v>55484</v>
          </cell>
          <cell r="H303">
            <v>1664.52</v>
          </cell>
        </row>
        <row r="311">
          <cell r="E311" t="str">
            <v xml:space="preserve"> </v>
          </cell>
        </row>
        <row r="312">
          <cell r="B312" t="str">
            <v>'98 년 도  수 문 일 위 대 가 표  총 괄</v>
          </cell>
        </row>
        <row r="314">
          <cell r="A314" t="str">
            <v>종       별</v>
          </cell>
          <cell r="C314" t="str">
            <v>재 료 또 는</v>
          </cell>
          <cell r="D314" t="str">
            <v xml:space="preserve">원 수 </v>
          </cell>
          <cell r="E314" t="str">
            <v>단 위</v>
          </cell>
          <cell r="F314" t="str">
            <v>총   액</v>
          </cell>
          <cell r="G314" t="str">
            <v>노   무   비</v>
          </cell>
          <cell r="I314" t="str">
            <v>재   료   비</v>
          </cell>
          <cell r="K314" t="str">
            <v>경      비</v>
          </cell>
          <cell r="M314" t="str">
            <v>비   고</v>
          </cell>
        </row>
        <row r="315">
          <cell r="C315" t="str">
            <v xml:space="preserve">규       격 </v>
          </cell>
          <cell r="F315" t="str">
            <v>금   액</v>
          </cell>
          <cell r="G315" t="str">
            <v>단  가</v>
          </cell>
          <cell r="H315" t="str">
            <v>금   액</v>
          </cell>
          <cell r="I315" t="str">
            <v>단  가</v>
          </cell>
          <cell r="J315" t="str">
            <v>금   액</v>
          </cell>
          <cell r="K315" t="str">
            <v>단  가</v>
          </cell>
          <cell r="L315" t="str">
            <v>금   액</v>
          </cell>
        </row>
        <row r="316">
          <cell r="A316" t="str">
            <v xml:space="preserve">◈ROLLER GATE </v>
          </cell>
          <cell r="C316" t="str">
            <v xml:space="preserve"> </v>
          </cell>
        </row>
        <row r="317">
          <cell r="A317" t="str">
            <v xml:space="preserve"> </v>
          </cell>
          <cell r="B317" t="str">
            <v>⊙ 제작 가공비</v>
          </cell>
        </row>
        <row r="318">
          <cell r="A318" t="str">
            <v xml:space="preserve"> </v>
          </cell>
          <cell r="B318" t="str">
            <v>▷GATE LEAF</v>
          </cell>
          <cell r="C318" t="str">
            <v>소   계</v>
          </cell>
          <cell r="F318">
            <v>1668518</v>
          </cell>
          <cell r="H318">
            <v>1322330</v>
          </cell>
          <cell r="J318">
            <v>237292</v>
          </cell>
          <cell r="L318">
            <v>108896</v>
          </cell>
        </row>
        <row r="319">
          <cell r="A319" t="str">
            <v xml:space="preserve"> </v>
          </cell>
          <cell r="C319" t="str">
            <v>인 건 비</v>
          </cell>
          <cell r="D319">
            <v>1</v>
          </cell>
          <cell r="E319" t="str">
            <v>TON</v>
          </cell>
          <cell r="F319">
            <v>1195828</v>
          </cell>
          <cell r="H319">
            <v>1195828</v>
          </cell>
        </row>
        <row r="320">
          <cell r="A320" t="str">
            <v xml:space="preserve"> </v>
          </cell>
          <cell r="C320" t="str">
            <v>사용장비경비</v>
          </cell>
          <cell r="D320">
            <v>1</v>
          </cell>
          <cell r="E320" t="str">
            <v>TON</v>
          </cell>
          <cell r="F320">
            <v>247732</v>
          </cell>
          <cell r="H320">
            <v>126502</v>
          </cell>
          <cell r="J320">
            <v>31430</v>
          </cell>
          <cell r="L320">
            <v>89800</v>
          </cell>
        </row>
        <row r="321">
          <cell r="A321" t="str">
            <v xml:space="preserve"> </v>
          </cell>
          <cell r="C321" t="str">
            <v>소모자재비</v>
          </cell>
          <cell r="D321">
            <v>1</v>
          </cell>
          <cell r="E321" t="str">
            <v>TON</v>
          </cell>
          <cell r="F321">
            <v>224958</v>
          </cell>
          <cell r="J321">
            <v>205862</v>
          </cell>
          <cell r="L321">
            <v>19096</v>
          </cell>
        </row>
        <row r="323">
          <cell r="A323" t="str">
            <v xml:space="preserve"> </v>
          </cell>
          <cell r="B323" t="str">
            <v>▷GUIDE FRAME</v>
          </cell>
          <cell r="C323" t="str">
            <v>소   계</v>
          </cell>
          <cell r="F323">
            <v>4324511</v>
          </cell>
          <cell r="H323">
            <v>3911039</v>
          </cell>
          <cell r="J323">
            <v>289792</v>
          </cell>
          <cell r="L323">
            <v>123680</v>
          </cell>
        </row>
        <row r="324">
          <cell r="A324" t="str">
            <v xml:space="preserve"> </v>
          </cell>
          <cell r="C324" t="str">
            <v>인 건 비</v>
          </cell>
          <cell r="D324">
            <v>1</v>
          </cell>
          <cell r="E324" t="str">
            <v>TON</v>
          </cell>
          <cell r="F324">
            <v>3784537</v>
          </cell>
          <cell r="H324">
            <v>3784537</v>
          </cell>
        </row>
        <row r="325">
          <cell r="A325" t="str">
            <v xml:space="preserve"> </v>
          </cell>
          <cell r="C325" t="str">
            <v>사용장비경비</v>
          </cell>
          <cell r="D325">
            <v>1</v>
          </cell>
          <cell r="E325" t="str">
            <v>TON</v>
          </cell>
          <cell r="F325">
            <v>247732</v>
          </cell>
          <cell r="H325">
            <v>126502</v>
          </cell>
          <cell r="J325">
            <v>31430</v>
          </cell>
          <cell r="L325">
            <v>89800</v>
          </cell>
          <cell r="M325" t="str">
            <v>ROLLER GATE
LEAF 적용</v>
          </cell>
        </row>
        <row r="326">
          <cell r="A326" t="str">
            <v xml:space="preserve"> </v>
          </cell>
          <cell r="C326" t="str">
            <v>소모자재비</v>
          </cell>
          <cell r="D326">
            <v>1</v>
          </cell>
          <cell r="E326" t="str">
            <v>TON</v>
          </cell>
          <cell r="F326">
            <v>292242</v>
          </cell>
          <cell r="J326">
            <v>258362</v>
          </cell>
          <cell r="L326">
            <v>33880</v>
          </cell>
        </row>
        <row r="328">
          <cell r="A328" t="str">
            <v xml:space="preserve"> </v>
          </cell>
          <cell r="B328" t="str">
            <v>⊙ 설  치  비</v>
          </cell>
        </row>
        <row r="329">
          <cell r="A329" t="str">
            <v xml:space="preserve"> </v>
          </cell>
          <cell r="B329" t="str">
            <v>▷GATE LEAF</v>
          </cell>
          <cell r="C329" t="str">
            <v>소   계</v>
          </cell>
          <cell r="F329">
            <v>2471576</v>
          </cell>
          <cell r="H329">
            <v>1670029</v>
          </cell>
          <cell r="J329">
            <v>226123</v>
          </cell>
          <cell r="L329">
            <v>575424</v>
          </cell>
        </row>
        <row r="330">
          <cell r="A330" t="str">
            <v>종       별</v>
          </cell>
          <cell r="C330" t="str">
            <v>재 료 또 는</v>
          </cell>
          <cell r="D330" t="str">
            <v xml:space="preserve">원 수 </v>
          </cell>
          <cell r="E330" t="str">
            <v>단 위</v>
          </cell>
          <cell r="F330" t="str">
            <v>총   액</v>
          </cell>
          <cell r="G330" t="str">
            <v>노   무   비</v>
          </cell>
          <cell r="I330" t="str">
            <v>재   료   비</v>
          </cell>
          <cell r="K330" t="str">
            <v>경      비</v>
          </cell>
          <cell r="M330" t="str">
            <v>비   고</v>
          </cell>
        </row>
        <row r="331">
          <cell r="C331" t="str">
            <v xml:space="preserve">규       격 </v>
          </cell>
          <cell r="F331" t="str">
            <v>금   액</v>
          </cell>
          <cell r="G331" t="str">
            <v>단  가</v>
          </cell>
          <cell r="H331" t="str">
            <v>금   액</v>
          </cell>
          <cell r="I331" t="str">
            <v>단  가</v>
          </cell>
          <cell r="J331" t="str">
            <v>금   액</v>
          </cell>
          <cell r="K331" t="str">
            <v>단  가</v>
          </cell>
          <cell r="L331" t="str">
            <v>금   액</v>
          </cell>
        </row>
        <row r="332">
          <cell r="A332" t="str">
            <v xml:space="preserve"> </v>
          </cell>
          <cell r="C332" t="str">
            <v>인 건 비</v>
          </cell>
          <cell r="D332">
            <v>1</v>
          </cell>
          <cell r="E332" t="str">
            <v>TON</v>
          </cell>
          <cell r="F332">
            <v>1091285</v>
          </cell>
          <cell r="H332">
            <v>1091285</v>
          </cell>
        </row>
        <row r="333">
          <cell r="A333" t="str">
            <v xml:space="preserve"> </v>
          </cell>
          <cell r="C333" t="str">
            <v>사용장비경비</v>
          </cell>
          <cell r="D333">
            <v>1</v>
          </cell>
          <cell r="E333" t="str">
            <v>TON</v>
          </cell>
          <cell r="F333">
            <v>1341424</v>
          </cell>
          <cell r="H333">
            <v>578744</v>
          </cell>
          <cell r="J333">
            <v>187256</v>
          </cell>
          <cell r="L333">
            <v>575424</v>
          </cell>
        </row>
        <row r="334">
          <cell r="A334" t="str">
            <v xml:space="preserve"> </v>
          </cell>
          <cell r="C334" t="str">
            <v>소모자재비</v>
          </cell>
          <cell r="D334">
            <v>1</v>
          </cell>
          <cell r="E334" t="str">
            <v>TON</v>
          </cell>
          <cell r="F334">
            <v>38867</v>
          </cell>
          <cell r="J334">
            <v>38867</v>
          </cell>
        </row>
        <row r="336">
          <cell r="A336" t="str">
            <v xml:space="preserve"> </v>
          </cell>
          <cell r="B336" t="str">
            <v>▷GUIDE FRAME</v>
          </cell>
          <cell r="C336" t="str">
            <v>소   계</v>
          </cell>
          <cell r="F336">
            <v>5148432</v>
          </cell>
          <cell r="H336">
            <v>4267975</v>
          </cell>
          <cell r="J336">
            <v>305033</v>
          </cell>
          <cell r="L336">
            <v>575424</v>
          </cell>
        </row>
        <row r="337">
          <cell r="A337" t="str">
            <v xml:space="preserve"> </v>
          </cell>
          <cell r="C337" t="str">
            <v>인 건 비</v>
          </cell>
          <cell r="D337">
            <v>1</v>
          </cell>
          <cell r="E337" t="str">
            <v>TON</v>
          </cell>
          <cell r="F337">
            <v>3689231</v>
          </cell>
          <cell r="H337">
            <v>3689231</v>
          </cell>
        </row>
        <row r="338">
          <cell r="A338" t="str">
            <v xml:space="preserve"> </v>
          </cell>
          <cell r="C338" t="str">
            <v>사용장비경비</v>
          </cell>
          <cell r="D338">
            <v>1</v>
          </cell>
          <cell r="E338" t="str">
            <v>TON</v>
          </cell>
          <cell r="F338">
            <v>1341424</v>
          </cell>
          <cell r="H338">
            <v>578744</v>
          </cell>
          <cell r="J338">
            <v>187256</v>
          </cell>
          <cell r="L338">
            <v>575424</v>
          </cell>
        </row>
        <row r="339">
          <cell r="A339" t="str">
            <v xml:space="preserve"> </v>
          </cell>
          <cell r="C339" t="str">
            <v>소모자재비</v>
          </cell>
          <cell r="D339">
            <v>1</v>
          </cell>
          <cell r="E339" t="str">
            <v>TON</v>
          </cell>
          <cell r="F339">
            <v>117777</v>
          </cell>
          <cell r="J339">
            <v>117777</v>
          </cell>
        </row>
        <row r="341">
          <cell r="A341" t="str">
            <v xml:space="preserve"> </v>
          </cell>
          <cell r="B341" t="str">
            <v>▷ HOIST</v>
          </cell>
          <cell r="C341" t="str">
            <v>소   계</v>
          </cell>
          <cell r="F341">
            <v>2100502</v>
          </cell>
          <cell r="H341">
            <v>1186896</v>
          </cell>
          <cell r="J341">
            <v>275550</v>
          </cell>
          <cell r="L341">
            <v>638056</v>
          </cell>
        </row>
        <row r="342">
          <cell r="A342" t="str">
            <v xml:space="preserve"> </v>
          </cell>
          <cell r="C342" t="str">
            <v>인 건 비</v>
          </cell>
          <cell r="D342">
            <v>1</v>
          </cell>
          <cell r="E342" t="str">
            <v>TON</v>
          </cell>
          <cell r="F342">
            <v>687704</v>
          </cell>
          <cell r="H342">
            <v>687704</v>
          </cell>
        </row>
        <row r="343">
          <cell r="A343" t="str">
            <v xml:space="preserve"> </v>
          </cell>
          <cell r="C343" t="str">
            <v>사용장비경비</v>
          </cell>
          <cell r="D343">
            <v>1</v>
          </cell>
          <cell r="E343" t="str">
            <v>TON</v>
          </cell>
          <cell r="F343">
            <v>1384600</v>
          </cell>
          <cell r="H343">
            <v>499192</v>
          </cell>
          <cell r="J343">
            <v>247352</v>
          </cell>
          <cell r="L343">
            <v>638056</v>
          </cell>
        </row>
        <row r="344">
          <cell r="A344" t="str">
            <v xml:space="preserve"> </v>
          </cell>
          <cell r="C344" t="str">
            <v>소모자재비</v>
          </cell>
          <cell r="D344">
            <v>1</v>
          </cell>
          <cell r="E344" t="str">
            <v>TON</v>
          </cell>
          <cell r="F344">
            <v>28198</v>
          </cell>
          <cell r="J344">
            <v>28198</v>
          </cell>
        </row>
        <row r="345">
          <cell r="A345" t="str">
            <v>◈ STOP LOG</v>
          </cell>
        </row>
        <row r="346">
          <cell r="B346" t="str">
            <v>⊙ 제작 가공비</v>
          </cell>
        </row>
        <row r="347">
          <cell r="B347" t="str">
            <v>▷GATE LEAF</v>
          </cell>
          <cell r="C347" t="str">
            <v>소   계</v>
          </cell>
          <cell r="F347">
            <v>1301484.2280000001</v>
          </cell>
          <cell r="H347">
            <v>1137185</v>
          </cell>
          <cell r="J347">
            <v>65315</v>
          </cell>
          <cell r="L347">
            <v>98984.228000000003</v>
          </cell>
        </row>
        <row r="348">
          <cell r="C348" t="str">
            <v>인 건 비</v>
          </cell>
          <cell r="E348" t="str">
            <v>TON</v>
          </cell>
          <cell r="F348">
            <v>985817</v>
          </cell>
          <cell r="H348">
            <v>985817</v>
          </cell>
        </row>
        <row r="349">
          <cell r="A349" t="str">
            <v>종       별</v>
          </cell>
          <cell r="C349" t="str">
            <v>재 료 또 는</v>
          </cell>
          <cell r="D349" t="str">
            <v xml:space="preserve">원 수 </v>
          </cell>
          <cell r="E349" t="str">
            <v>단 위</v>
          </cell>
          <cell r="F349" t="str">
            <v>총   액</v>
          </cell>
          <cell r="G349" t="str">
            <v>노   무   비</v>
          </cell>
          <cell r="I349" t="str">
            <v>재   료   비</v>
          </cell>
          <cell r="K349" t="str">
            <v>경      비</v>
          </cell>
          <cell r="M349" t="str">
            <v>비   고</v>
          </cell>
        </row>
        <row r="350">
          <cell r="C350" t="str">
            <v xml:space="preserve">규       격 </v>
          </cell>
          <cell r="F350" t="str">
            <v>금   액</v>
          </cell>
          <cell r="G350" t="str">
            <v>단  가</v>
          </cell>
          <cell r="H350" t="str">
            <v>금   액</v>
          </cell>
          <cell r="I350" t="str">
            <v>단  가</v>
          </cell>
          <cell r="J350" t="str">
            <v>금   액</v>
          </cell>
          <cell r="K350" t="str">
            <v>단  가</v>
          </cell>
          <cell r="L350" t="str">
            <v>금   액</v>
          </cell>
        </row>
        <row r="351">
          <cell r="C351" t="str">
            <v>사용장비경비</v>
          </cell>
          <cell r="E351" t="str">
            <v>TON</v>
          </cell>
          <cell r="F351">
            <v>289048.228</v>
          </cell>
          <cell r="H351">
            <v>151368</v>
          </cell>
          <cell r="J351">
            <v>38696</v>
          </cell>
          <cell r="L351">
            <v>98984.228000000003</v>
          </cell>
        </row>
        <row r="352">
          <cell r="A352" t="str">
            <v xml:space="preserve"> </v>
          </cell>
          <cell r="C352" t="str">
            <v>소모자재비</v>
          </cell>
          <cell r="E352" t="str">
            <v>TON</v>
          </cell>
          <cell r="F352">
            <v>26619</v>
          </cell>
          <cell r="J352">
            <v>26619</v>
          </cell>
        </row>
        <row r="354">
          <cell r="A354" t="str">
            <v xml:space="preserve"> </v>
          </cell>
          <cell r="B354" t="str">
            <v>▷GUIDE FRAME</v>
          </cell>
          <cell r="C354" t="str">
            <v>소   계</v>
          </cell>
          <cell r="F354">
            <v>4324511</v>
          </cell>
          <cell r="H354">
            <v>3911039</v>
          </cell>
          <cell r="J354">
            <v>289792</v>
          </cell>
          <cell r="L354">
            <v>123680</v>
          </cell>
          <cell r="M354" t="str">
            <v>ROLLER GATE 
GUIDE FRAME적용</v>
          </cell>
        </row>
        <row r="355">
          <cell r="A355" t="str">
            <v xml:space="preserve"> </v>
          </cell>
          <cell r="C355" t="str">
            <v>인 건 비</v>
          </cell>
          <cell r="E355" t="str">
            <v>TON</v>
          </cell>
          <cell r="F355">
            <v>3784537</v>
          </cell>
          <cell r="H355">
            <v>3784537</v>
          </cell>
          <cell r="M355" t="str">
            <v>"</v>
          </cell>
        </row>
        <row r="356">
          <cell r="A356" t="str">
            <v xml:space="preserve"> </v>
          </cell>
          <cell r="C356" t="str">
            <v>사용장비경비</v>
          </cell>
          <cell r="E356" t="str">
            <v>TON</v>
          </cell>
          <cell r="F356">
            <v>247732</v>
          </cell>
          <cell r="H356">
            <v>126502</v>
          </cell>
          <cell r="J356">
            <v>31430</v>
          </cell>
          <cell r="L356">
            <v>89800</v>
          </cell>
          <cell r="M356" t="str">
            <v>"</v>
          </cell>
        </row>
        <row r="357">
          <cell r="C357" t="str">
            <v>소모자재비</v>
          </cell>
          <cell r="E357" t="str">
            <v>TON</v>
          </cell>
          <cell r="F357">
            <v>292242</v>
          </cell>
          <cell r="J357">
            <v>258362</v>
          </cell>
          <cell r="L357">
            <v>33880</v>
          </cell>
          <cell r="M357" t="str">
            <v>"</v>
          </cell>
        </row>
        <row r="359">
          <cell r="B359" t="str">
            <v>▷LIFTING BEAM</v>
          </cell>
          <cell r="C359" t="str">
            <v>소   계</v>
          </cell>
          <cell r="F359">
            <v>1301484.2280000001</v>
          </cell>
          <cell r="H359">
            <v>1137185</v>
          </cell>
          <cell r="J359">
            <v>65315</v>
          </cell>
          <cell r="L359">
            <v>98984.228000000003</v>
          </cell>
          <cell r="M359" t="str">
            <v>STOP LOG LEAF
적용</v>
          </cell>
        </row>
        <row r="360">
          <cell r="C360" t="str">
            <v>인 건 비</v>
          </cell>
          <cell r="E360" t="str">
            <v>TON</v>
          </cell>
          <cell r="F360">
            <v>985817</v>
          </cell>
          <cell r="H360">
            <v>985817</v>
          </cell>
          <cell r="M360" t="str">
            <v>"</v>
          </cell>
        </row>
        <row r="361">
          <cell r="C361" t="str">
            <v>사용장비경비</v>
          </cell>
          <cell r="E361" t="str">
            <v>TON</v>
          </cell>
          <cell r="F361">
            <v>289048.228</v>
          </cell>
          <cell r="H361">
            <v>151368</v>
          </cell>
          <cell r="J361">
            <v>38696</v>
          </cell>
          <cell r="L361">
            <v>98984.228000000003</v>
          </cell>
          <cell r="M361" t="str">
            <v>"</v>
          </cell>
        </row>
        <row r="362">
          <cell r="C362" t="str">
            <v>소모자재비</v>
          </cell>
          <cell r="E362" t="str">
            <v>TON</v>
          </cell>
          <cell r="F362">
            <v>26619</v>
          </cell>
          <cell r="J362">
            <v>26619</v>
          </cell>
          <cell r="M362" t="str">
            <v>"</v>
          </cell>
        </row>
        <row r="363">
          <cell r="B363" t="str">
            <v>⊙ 설  치  비</v>
          </cell>
        </row>
        <row r="364">
          <cell r="B364" t="str">
            <v>▷GATE LEAF</v>
          </cell>
          <cell r="C364" t="str">
            <v>소   계</v>
          </cell>
          <cell r="F364">
            <v>1483011</v>
          </cell>
          <cell r="H364">
            <v>862692</v>
          </cell>
          <cell r="J364">
            <v>237294</v>
          </cell>
          <cell r="L364">
            <v>383025</v>
          </cell>
        </row>
        <row r="365">
          <cell r="C365" t="str">
            <v>인 건 비</v>
          </cell>
          <cell r="E365" t="str">
            <v>TON</v>
          </cell>
          <cell r="F365">
            <v>562444</v>
          </cell>
          <cell r="H365">
            <v>562444</v>
          </cell>
        </row>
        <row r="366">
          <cell r="C366" t="str">
            <v>사용장비경비</v>
          </cell>
          <cell r="E366" t="str">
            <v>TON</v>
          </cell>
          <cell r="F366">
            <v>744864</v>
          </cell>
          <cell r="H366">
            <v>300248</v>
          </cell>
          <cell r="J366">
            <v>80440</v>
          </cell>
          <cell r="L366">
            <v>364176</v>
          </cell>
        </row>
        <row r="367">
          <cell r="C367" t="str">
            <v>소모자재비</v>
          </cell>
          <cell r="E367" t="str">
            <v>TON</v>
          </cell>
          <cell r="F367">
            <v>175703</v>
          </cell>
          <cell r="J367">
            <v>156854</v>
          </cell>
          <cell r="L367">
            <v>18849</v>
          </cell>
        </row>
        <row r="368">
          <cell r="A368" t="str">
            <v>종       별</v>
          </cell>
          <cell r="C368" t="str">
            <v>재 료 또 는</v>
          </cell>
          <cell r="D368" t="str">
            <v xml:space="preserve">원 수 </v>
          </cell>
          <cell r="E368" t="str">
            <v>단 위</v>
          </cell>
          <cell r="F368" t="str">
            <v>총   액</v>
          </cell>
          <cell r="G368" t="str">
            <v>노   무   비</v>
          </cell>
          <cell r="I368" t="str">
            <v>재   료   비</v>
          </cell>
          <cell r="K368" t="str">
            <v>경      비</v>
          </cell>
          <cell r="M368" t="str">
            <v>비   고</v>
          </cell>
        </row>
        <row r="369">
          <cell r="C369" t="str">
            <v xml:space="preserve">규       격 </v>
          </cell>
          <cell r="F369" t="str">
            <v>금   액</v>
          </cell>
          <cell r="G369" t="str">
            <v>단  가</v>
          </cell>
          <cell r="H369" t="str">
            <v>금   액</v>
          </cell>
          <cell r="I369" t="str">
            <v>단  가</v>
          </cell>
          <cell r="J369" t="str">
            <v>금   액</v>
          </cell>
          <cell r="K369" t="str">
            <v>단  가</v>
          </cell>
          <cell r="L369" t="str">
            <v>금   액</v>
          </cell>
        </row>
        <row r="370">
          <cell r="B370" t="str">
            <v>▷GUIDE FRAME</v>
          </cell>
          <cell r="C370" t="str">
            <v>⇒ ROLLER GATE 적용</v>
          </cell>
        </row>
        <row r="371">
          <cell r="A371" t="str">
            <v xml:space="preserve"> </v>
          </cell>
          <cell r="B371" t="str">
            <v>▷LIFTING BEAM</v>
          </cell>
          <cell r="C371" t="str">
            <v>⇒ STOP LOG LEAF 적용</v>
          </cell>
        </row>
        <row r="373">
          <cell r="A373" t="str">
            <v>◈ RADIAL GATE</v>
          </cell>
        </row>
        <row r="374">
          <cell r="A374" t="str">
            <v xml:space="preserve"> </v>
          </cell>
          <cell r="B374" t="str">
            <v>⊙ 제작 가공비</v>
          </cell>
        </row>
        <row r="376">
          <cell r="A376" t="str">
            <v xml:space="preserve"> </v>
          </cell>
          <cell r="B376" t="str">
            <v>▷GATE LEAF</v>
          </cell>
          <cell r="C376" t="str">
            <v>소   계</v>
          </cell>
          <cell r="F376">
            <v>2124730</v>
          </cell>
          <cell r="H376">
            <v>1660499</v>
          </cell>
          <cell r="J376">
            <v>304929</v>
          </cell>
          <cell r="L376">
            <v>159302</v>
          </cell>
        </row>
        <row r="377">
          <cell r="A377" t="str">
            <v xml:space="preserve"> </v>
          </cell>
          <cell r="C377" t="str">
            <v>인 건 비</v>
          </cell>
          <cell r="E377" t="str">
            <v>TON</v>
          </cell>
          <cell r="F377">
            <v>1502694</v>
          </cell>
          <cell r="H377">
            <v>1502694</v>
          </cell>
        </row>
        <row r="378">
          <cell r="A378" t="str">
            <v xml:space="preserve"> </v>
          </cell>
          <cell r="C378" t="str">
            <v>사용장비경비</v>
          </cell>
          <cell r="E378" t="str">
            <v>TON</v>
          </cell>
          <cell r="F378">
            <v>341716</v>
          </cell>
          <cell r="H378">
            <v>157805</v>
          </cell>
          <cell r="J378">
            <v>47401</v>
          </cell>
          <cell r="L378">
            <v>136510</v>
          </cell>
        </row>
        <row r="379">
          <cell r="A379" t="str">
            <v xml:space="preserve"> </v>
          </cell>
          <cell r="C379" t="str">
            <v>소모자재비</v>
          </cell>
          <cell r="E379" t="str">
            <v>TON</v>
          </cell>
          <cell r="F379">
            <v>280320</v>
          </cell>
          <cell r="J379">
            <v>257528</v>
          </cell>
          <cell r="L379">
            <v>22792</v>
          </cell>
        </row>
        <row r="381">
          <cell r="A381" t="str">
            <v xml:space="preserve"> </v>
          </cell>
          <cell r="B381" t="str">
            <v>▷GUIDE FRAME</v>
          </cell>
          <cell r="C381" t="str">
            <v>소   계</v>
          </cell>
          <cell r="F381">
            <v>4842008</v>
          </cell>
          <cell r="H381">
            <v>4473673</v>
          </cell>
          <cell r="J381">
            <v>195173</v>
          </cell>
          <cell r="L381">
            <v>173162</v>
          </cell>
        </row>
        <row r="382">
          <cell r="A382" t="str">
            <v xml:space="preserve"> </v>
          </cell>
          <cell r="B382" t="str">
            <v xml:space="preserve"> </v>
          </cell>
          <cell r="C382" t="str">
            <v>인 건 비</v>
          </cell>
          <cell r="E382" t="str">
            <v>TON</v>
          </cell>
          <cell r="F382">
            <v>4315868</v>
          </cell>
          <cell r="H382">
            <v>4315868</v>
          </cell>
        </row>
        <row r="383">
          <cell r="A383" t="str">
            <v xml:space="preserve"> </v>
          </cell>
          <cell r="B383" t="str">
            <v xml:space="preserve"> </v>
          </cell>
          <cell r="C383" t="str">
            <v>사용장비경비</v>
          </cell>
          <cell r="E383" t="str">
            <v>TON</v>
          </cell>
          <cell r="F383">
            <v>341716</v>
          </cell>
          <cell r="H383">
            <v>157805</v>
          </cell>
          <cell r="J383">
            <v>47401</v>
          </cell>
          <cell r="L383">
            <v>136510</v>
          </cell>
          <cell r="M383" t="str">
            <v>RADIAL GATE
LEAF 적용</v>
          </cell>
        </row>
        <row r="384">
          <cell r="A384" t="str">
            <v xml:space="preserve"> </v>
          </cell>
          <cell r="C384" t="str">
            <v>소모자재비</v>
          </cell>
          <cell r="E384" t="str">
            <v>TON</v>
          </cell>
          <cell r="F384">
            <v>184424</v>
          </cell>
          <cell r="J384">
            <v>147772</v>
          </cell>
          <cell r="L384">
            <v>36652</v>
          </cell>
        </row>
        <row r="388">
          <cell r="A388" t="str">
            <v>종       별</v>
          </cell>
          <cell r="C388" t="str">
            <v>재 료 또 는</v>
          </cell>
          <cell r="D388" t="str">
            <v xml:space="preserve">원 수 </v>
          </cell>
          <cell r="E388" t="str">
            <v>단 위</v>
          </cell>
          <cell r="F388" t="str">
            <v>총   액</v>
          </cell>
          <cell r="G388" t="str">
            <v>노   무   비</v>
          </cell>
          <cell r="I388" t="str">
            <v>재   료   비</v>
          </cell>
          <cell r="K388" t="str">
            <v>경      비</v>
          </cell>
          <cell r="M388" t="str">
            <v>비   고</v>
          </cell>
        </row>
        <row r="389">
          <cell r="C389" t="str">
            <v xml:space="preserve">규       격 </v>
          </cell>
          <cell r="F389" t="str">
            <v>금   액</v>
          </cell>
          <cell r="G389" t="str">
            <v>단  가</v>
          </cell>
          <cell r="H389" t="str">
            <v>금   액</v>
          </cell>
          <cell r="I389" t="str">
            <v>단  가</v>
          </cell>
          <cell r="J389" t="str">
            <v>금   액</v>
          </cell>
          <cell r="K389" t="str">
            <v>단  가</v>
          </cell>
          <cell r="L389" t="str">
            <v>금   액</v>
          </cell>
        </row>
        <row r="390">
          <cell r="B390" t="str">
            <v>▷ANCHORAGE</v>
          </cell>
          <cell r="C390" t="str">
            <v>소   계</v>
          </cell>
          <cell r="F390">
            <v>3706842</v>
          </cell>
          <cell r="H390">
            <v>3389225</v>
          </cell>
          <cell r="J390">
            <v>155235</v>
          </cell>
          <cell r="L390">
            <v>162382</v>
          </cell>
        </row>
        <row r="391">
          <cell r="C391" t="str">
            <v>인 건 비</v>
          </cell>
          <cell r="E391" t="str">
            <v>TON</v>
          </cell>
          <cell r="F391">
            <v>3231420</v>
          </cell>
          <cell r="H391">
            <v>3231420</v>
          </cell>
        </row>
        <row r="392">
          <cell r="C392" t="str">
            <v>사용장비경비</v>
          </cell>
          <cell r="E392" t="str">
            <v>TON</v>
          </cell>
          <cell r="F392">
            <v>341716</v>
          </cell>
          <cell r="H392">
            <v>157805</v>
          </cell>
          <cell r="J392">
            <v>47401</v>
          </cell>
          <cell r="L392">
            <v>136510</v>
          </cell>
          <cell r="M392" t="str">
            <v>RADIAL GATE
LEAF 적용</v>
          </cell>
        </row>
        <row r="393">
          <cell r="C393" t="str">
            <v>소모자재비</v>
          </cell>
          <cell r="E393" t="str">
            <v>TON</v>
          </cell>
          <cell r="F393">
            <v>133706</v>
          </cell>
          <cell r="J393">
            <v>107834</v>
          </cell>
          <cell r="L393">
            <v>25872</v>
          </cell>
        </row>
        <row r="395">
          <cell r="B395" t="str">
            <v>⊙ 설  치  비</v>
          </cell>
        </row>
        <row r="397">
          <cell r="B397" t="str">
            <v>▷GATE LEAF</v>
          </cell>
          <cell r="C397" t="str">
            <v>소   계</v>
          </cell>
          <cell r="F397">
            <v>3544844.4</v>
          </cell>
          <cell r="H397">
            <v>2061690</v>
          </cell>
          <cell r="J397">
            <v>360170.4</v>
          </cell>
          <cell r="L397">
            <v>1122984</v>
          </cell>
        </row>
        <row r="398">
          <cell r="C398" t="str">
            <v>인 건 비</v>
          </cell>
          <cell r="E398" t="str">
            <v>TON</v>
          </cell>
          <cell r="F398">
            <v>1192994</v>
          </cell>
          <cell r="H398">
            <v>1192994</v>
          </cell>
        </row>
        <row r="399">
          <cell r="A399" t="str">
            <v xml:space="preserve"> </v>
          </cell>
          <cell r="C399" t="str">
            <v>사용장비경비</v>
          </cell>
          <cell r="E399" t="str">
            <v>TON</v>
          </cell>
          <cell r="F399">
            <v>2312752</v>
          </cell>
          <cell r="H399">
            <v>868696</v>
          </cell>
          <cell r="J399">
            <v>321072</v>
          </cell>
          <cell r="K399" t="str">
            <v xml:space="preserve"> </v>
          </cell>
          <cell r="L399">
            <v>1122984</v>
          </cell>
        </row>
        <row r="400">
          <cell r="C400" t="str">
            <v>소모자재비</v>
          </cell>
          <cell r="E400" t="str">
            <v>TON</v>
          </cell>
          <cell r="F400">
            <v>39098.400000000001</v>
          </cell>
          <cell r="J400">
            <v>39098.400000000001</v>
          </cell>
        </row>
        <row r="401">
          <cell r="A401" t="str">
            <v xml:space="preserve"> </v>
          </cell>
        </row>
        <row r="402">
          <cell r="A402" t="str">
            <v xml:space="preserve"> </v>
          </cell>
          <cell r="B402" t="str">
            <v>▷GUIDE FRAME</v>
          </cell>
          <cell r="C402" t="str">
            <v>소   계</v>
          </cell>
          <cell r="F402">
            <v>11345142</v>
          </cell>
          <cell r="H402">
            <v>10426754</v>
          </cell>
          <cell r="J402">
            <v>282044</v>
          </cell>
          <cell r="L402">
            <v>636344</v>
          </cell>
        </row>
        <row r="403">
          <cell r="A403" t="str">
            <v xml:space="preserve"> </v>
          </cell>
          <cell r="C403" t="str">
            <v>인 건 비</v>
          </cell>
          <cell r="E403" t="str">
            <v>TON</v>
          </cell>
          <cell r="F403">
            <v>9780858</v>
          </cell>
          <cell r="H403">
            <v>9780858</v>
          </cell>
        </row>
        <row r="404">
          <cell r="A404" t="str">
            <v xml:space="preserve"> </v>
          </cell>
          <cell r="C404" t="str">
            <v>사용장비경비</v>
          </cell>
          <cell r="E404" t="str">
            <v>TON</v>
          </cell>
          <cell r="F404">
            <v>1533472</v>
          </cell>
          <cell r="H404">
            <v>645896</v>
          </cell>
          <cell r="J404">
            <v>251232</v>
          </cell>
          <cell r="K404" t="str">
            <v xml:space="preserve"> </v>
          </cell>
          <cell r="L404">
            <v>636344</v>
          </cell>
        </row>
        <row r="405">
          <cell r="A405" t="str">
            <v xml:space="preserve"> </v>
          </cell>
          <cell r="C405" t="str">
            <v>소모자재비</v>
          </cell>
          <cell r="E405" t="str">
            <v>TON</v>
          </cell>
          <cell r="F405">
            <v>30812</v>
          </cell>
          <cell r="J405">
            <v>30812</v>
          </cell>
        </row>
        <row r="407">
          <cell r="A407" t="str">
            <v>종       별</v>
          </cell>
          <cell r="C407" t="str">
            <v>재 료 또 는</v>
          </cell>
          <cell r="D407" t="str">
            <v xml:space="preserve">원 수 </v>
          </cell>
          <cell r="E407" t="str">
            <v>단 위</v>
          </cell>
          <cell r="F407" t="str">
            <v>총   액</v>
          </cell>
          <cell r="G407" t="str">
            <v>노   무   비</v>
          </cell>
          <cell r="I407" t="str">
            <v>재   료   비</v>
          </cell>
          <cell r="K407" t="str">
            <v>경      비</v>
          </cell>
          <cell r="M407" t="str">
            <v>비   고</v>
          </cell>
        </row>
        <row r="408">
          <cell r="C408" t="str">
            <v xml:space="preserve">규       격 </v>
          </cell>
          <cell r="F408" t="str">
            <v>금   액</v>
          </cell>
          <cell r="G408" t="str">
            <v>단  가</v>
          </cell>
          <cell r="H408" t="str">
            <v>금   액</v>
          </cell>
          <cell r="I408" t="str">
            <v>단  가</v>
          </cell>
          <cell r="J408" t="str">
            <v>금   액</v>
          </cell>
          <cell r="K408" t="str">
            <v>단  가</v>
          </cell>
          <cell r="L408" t="str">
            <v>금   액</v>
          </cell>
        </row>
        <row r="409">
          <cell r="A409" t="str">
            <v xml:space="preserve"> </v>
          </cell>
          <cell r="B409" t="str">
            <v>▷ANCHORAGE</v>
          </cell>
          <cell r="C409" t="str">
            <v>소   계</v>
          </cell>
          <cell r="F409">
            <v>3544844.4</v>
          </cell>
          <cell r="H409">
            <v>2061690</v>
          </cell>
          <cell r="J409">
            <v>360170.4</v>
          </cell>
          <cell r="L409">
            <v>1122984</v>
          </cell>
        </row>
        <row r="410">
          <cell r="A410" t="str">
            <v xml:space="preserve"> </v>
          </cell>
          <cell r="C410" t="str">
            <v>인 건 비</v>
          </cell>
          <cell r="E410" t="str">
            <v>TON</v>
          </cell>
          <cell r="F410">
            <v>1192994</v>
          </cell>
          <cell r="H410">
            <v>1192994</v>
          </cell>
          <cell r="M410" t="str">
            <v>RADIAL GATE 
LEAF 적용</v>
          </cell>
        </row>
        <row r="411">
          <cell r="A411" t="str">
            <v xml:space="preserve"> </v>
          </cell>
          <cell r="C411" t="str">
            <v>사용장비경비</v>
          </cell>
          <cell r="E411" t="str">
            <v>TON</v>
          </cell>
          <cell r="F411">
            <v>2312752</v>
          </cell>
          <cell r="H411">
            <v>868696</v>
          </cell>
          <cell r="J411">
            <v>321072</v>
          </cell>
          <cell r="L411">
            <v>1122984</v>
          </cell>
          <cell r="M411" t="str">
            <v>"</v>
          </cell>
        </row>
        <row r="412">
          <cell r="A412" t="str">
            <v xml:space="preserve"> </v>
          </cell>
          <cell r="C412" t="str">
            <v>소모자재비</v>
          </cell>
          <cell r="E412" t="str">
            <v>TON</v>
          </cell>
          <cell r="F412">
            <v>39098.400000000001</v>
          </cell>
          <cell r="J412">
            <v>39098.400000000001</v>
          </cell>
          <cell r="M412" t="str">
            <v>"</v>
          </cell>
        </row>
        <row r="414">
          <cell r="B414" t="str">
            <v>▷ HOIST</v>
          </cell>
          <cell r="C414" t="str">
            <v>소   계</v>
          </cell>
          <cell r="F414">
            <v>1509190</v>
          </cell>
          <cell r="H414">
            <v>1047968</v>
          </cell>
          <cell r="J414">
            <v>84566</v>
          </cell>
          <cell r="L414">
            <v>376656</v>
          </cell>
        </row>
        <row r="415">
          <cell r="A415" t="str">
            <v xml:space="preserve"> </v>
          </cell>
          <cell r="C415" t="str">
            <v>인 건 비</v>
          </cell>
          <cell r="E415" t="str">
            <v>TON</v>
          </cell>
          <cell r="F415">
            <v>687704</v>
          </cell>
          <cell r="H415">
            <v>687704</v>
          </cell>
          <cell r="M415" t="str">
            <v>ROLLER HOIST와
동일</v>
          </cell>
        </row>
        <row r="416">
          <cell r="A416" t="str">
            <v xml:space="preserve"> </v>
          </cell>
          <cell r="C416" t="str">
            <v>사용장비경비</v>
          </cell>
          <cell r="E416" t="str">
            <v>TON</v>
          </cell>
          <cell r="F416">
            <v>793288</v>
          </cell>
          <cell r="H416">
            <v>360264</v>
          </cell>
          <cell r="J416">
            <v>56368</v>
          </cell>
          <cell r="L416">
            <v>376656</v>
          </cell>
        </row>
        <row r="417">
          <cell r="A417" t="str">
            <v xml:space="preserve"> </v>
          </cell>
          <cell r="C417" t="str">
            <v>소모자재비</v>
          </cell>
          <cell r="E417" t="str">
            <v>TON</v>
          </cell>
          <cell r="F417">
            <v>28198</v>
          </cell>
          <cell r="J417">
            <v>28198</v>
          </cell>
          <cell r="M417" t="str">
            <v>ROLLER HOIST와
동일</v>
          </cell>
        </row>
        <row r="418">
          <cell r="A418" t="str">
            <v xml:space="preserve"> </v>
          </cell>
        </row>
        <row r="419">
          <cell r="A419" t="str">
            <v>◈ TRASH RACK</v>
          </cell>
        </row>
        <row r="420">
          <cell r="B420" t="str">
            <v>⊙ 제작가공비</v>
          </cell>
          <cell r="C420" t="str">
            <v>소   계</v>
          </cell>
          <cell r="F420">
            <v>8169306</v>
          </cell>
          <cell r="H420">
            <v>7960762</v>
          </cell>
          <cell r="J420">
            <v>118744</v>
          </cell>
          <cell r="L420">
            <v>89800</v>
          </cell>
        </row>
        <row r="421">
          <cell r="C421" t="str">
            <v>인  건  비</v>
          </cell>
          <cell r="E421" t="str">
            <v>TON</v>
          </cell>
          <cell r="F421">
            <v>7834260</v>
          </cell>
          <cell r="H421">
            <v>7834260</v>
          </cell>
        </row>
        <row r="422">
          <cell r="C422" t="str">
            <v>사용장비경비</v>
          </cell>
          <cell r="E422" t="str">
            <v>TON</v>
          </cell>
          <cell r="F422">
            <v>247732</v>
          </cell>
          <cell r="H422">
            <v>126502</v>
          </cell>
          <cell r="J422">
            <v>31430</v>
          </cell>
          <cell r="L422">
            <v>89800</v>
          </cell>
          <cell r="M422" t="str">
            <v>ROLLER GATE
LEAF 적용</v>
          </cell>
        </row>
        <row r="423">
          <cell r="A423" t="str">
            <v xml:space="preserve"> </v>
          </cell>
          <cell r="C423" t="str">
            <v>소모자재비</v>
          </cell>
          <cell r="E423" t="str">
            <v>TON</v>
          </cell>
          <cell r="F423">
            <v>87314</v>
          </cell>
          <cell r="J423">
            <v>87314</v>
          </cell>
        </row>
        <row r="425">
          <cell r="A425" t="str">
            <v xml:space="preserve"> </v>
          </cell>
          <cell r="B425" t="str">
            <v>⊙ 설  치  비</v>
          </cell>
          <cell r="C425" t="str">
            <v>소   계</v>
          </cell>
          <cell r="F425">
            <v>2369875</v>
          </cell>
          <cell r="H425">
            <v>1599040</v>
          </cell>
          <cell r="J425">
            <v>195411</v>
          </cell>
          <cell r="L425">
            <v>575424</v>
          </cell>
        </row>
        <row r="426">
          <cell r="A426" t="str">
            <v>종       별</v>
          </cell>
          <cell r="C426" t="str">
            <v>재 료 또 는</v>
          </cell>
          <cell r="D426" t="str">
            <v xml:space="preserve">원 수 </v>
          </cell>
          <cell r="E426" t="str">
            <v>단 위</v>
          </cell>
          <cell r="F426" t="str">
            <v>총   액</v>
          </cell>
          <cell r="G426" t="str">
            <v>노   무   비</v>
          </cell>
          <cell r="I426" t="str">
            <v>재   료   비</v>
          </cell>
          <cell r="K426" t="str">
            <v>경      비</v>
          </cell>
          <cell r="M426" t="str">
            <v>비   고</v>
          </cell>
        </row>
        <row r="427">
          <cell r="C427" t="str">
            <v xml:space="preserve">규       격 </v>
          </cell>
          <cell r="F427" t="str">
            <v>금   액</v>
          </cell>
          <cell r="G427" t="str">
            <v>단  가</v>
          </cell>
          <cell r="H427" t="str">
            <v>금   액</v>
          </cell>
          <cell r="I427" t="str">
            <v>단  가</v>
          </cell>
          <cell r="J427" t="str">
            <v>금   액</v>
          </cell>
          <cell r="K427" t="str">
            <v>단  가</v>
          </cell>
          <cell r="L427" t="str">
            <v>금   액</v>
          </cell>
        </row>
        <row r="428">
          <cell r="A428" t="str">
            <v xml:space="preserve"> </v>
          </cell>
          <cell r="C428" t="str">
            <v>인  건  비</v>
          </cell>
          <cell r="E428" t="str">
            <v>TON</v>
          </cell>
          <cell r="F428">
            <v>1020296</v>
          </cell>
          <cell r="H428">
            <v>1020296</v>
          </cell>
        </row>
        <row r="429">
          <cell r="A429" t="str">
            <v xml:space="preserve"> </v>
          </cell>
          <cell r="C429" t="str">
            <v>사용장비경비</v>
          </cell>
          <cell r="E429" t="str">
            <v>TON</v>
          </cell>
          <cell r="F429">
            <v>1341424</v>
          </cell>
          <cell r="H429">
            <v>578744</v>
          </cell>
          <cell r="J429">
            <v>187256</v>
          </cell>
          <cell r="L429">
            <v>575424</v>
          </cell>
          <cell r="M429" t="str">
            <v>ROLLER GATE
LEAF 적용</v>
          </cell>
        </row>
        <row r="430">
          <cell r="A430" t="str">
            <v xml:space="preserve"> </v>
          </cell>
          <cell r="C430" t="str">
            <v>소모자재비</v>
          </cell>
          <cell r="E430" t="str">
            <v>TON</v>
          </cell>
          <cell r="F430">
            <v>8155</v>
          </cell>
          <cell r="J430">
            <v>8155</v>
          </cell>
        </row>
        <row r="431">
          <cell r="A431" t="str">
            <v xml:space="preserve"> </v>
          </cell>
        </row>
        <row r="432">
          <cell r="A432" t="str">
            <v>◈ 잡철물 제작,설치 (SCREEN등)</v>
          </cell>
        </row>
        <row r="433">
          <cell r="B433" t="str">
            <v>▷ 간단한 구조</v>
          </cell>
          <cell r="C433" t="str">
            <v>100 %</v>
          </cell>
          <cell r="F433">
            <v>2792160</v>
          </cell>
          <cell r="H433">
            <v>2636784</v>
          </cell>
          <cell r="J433">
            <v>65284</v>
          </cell>
          <cell r="L433">
            <v>90092</v>
          </cell>
        </row>
        <row r="434">
          <cell r="B434" t="str">
            <v>▷ 복잡한 구조</v>
          </cell>
          <cell r="C434" t="str">
            <v>140 %</v>
          </cell>
          <cell r="F434">
            <v>3909022</v>
          </cell>
          <cell r="H434">
            <v>3691497</v>
          </cell>
          <cell r="J434">
            <v>91397</v>
          </cell>
          <cell r="L434">
            <v>126128</v>
          </cell>
        </row>
        <row r="435">
          <cell r="A435" t="str">
            <v xml:space="preserve"> </v>
          </cell>
        </row>
        <row r="436">
          <cell r="A436" t="str">
            <v>◈ 도   장   비 - Ⅰ- (기존 도장 방식)</v>
          </cell>
        </row>
        <row r="437">
          <cell r="A437">
            <v>1</v>
          </cell>
          <cell r="B437" t="str">
            <v>▷ SAND BLASTING</v>
          </cell>
          <cell r="E437" t="str">
            <v>㎡</v>
          </cell>
          <cell r="F437">
            <v>9436</v>
          </cell>
          <cell r="H437">
            <v>4928</v>
          </cell>
          <cell r="J437">
            <v>2852</v>
          </cell>
          <cell r="L437">
            <v>1656</v>
          </cell>
        </row>
        <row r="438">
          <cell r="A438">
            <v>2</v>
          </cell>
          <cell r="B438" t="str">
            <v>▷ PRIMERY COATING (유기질)</v>
          </cell>
          <cell r="D438" t="str">
            <v>(  20μ)</v>
          </cell>
          <cell r="E438" t="str">
            <v>㎡</v>
          </cell>
          <cell r="F438">
            <v>1627</v>
          </cell>
          <cell r="H438">
            <v>945</v>
          </cell>
          <cell r="J438">
            <v>664</v>
          </cell>
          <cell r="L438">
            <v>18</v>
          </cell>
        </row>
        <row r="439">
          <cell r="A439">
            <v>3</v>
          </cell>
          <cell r="B439" t="str">
            <v>▷ COVER COATING(PURE EPOXY)</v>
          </cell>
          <cell r="D439" t="str">
            <v>( 280μ)</v>
          </cell>
          <cell r="E439" t="str">
            <v>㎡</v>
          </cell>
          <cell r="F439">
            <v>8981</v>
          </cell>
          <cell r="H439">
            <v>6808</v>
          </cell>
          <cell r="J439">
            <v>2037</v>
          </cell>
          <cell r="L439">
            <v>136</v>
          </cell>
        </row>
        <row r="440">
          <cell r="A440">
            <v>4</v>
          </cell>
          <cell r="B440" t="str">
            <v>▷ COVER COATING(TAL EPOXY)</v>
          </cell>
          <cell r="D440" t="str">
            <v>( 280μ)</v>
          </cell>
          <cell r="E440" t="str">
            <v>㎡</v>
          </cell>
          <cell r="F440">
            <v>8769</v>
          </cell>
          <cell r="H440">
            <v>6808</v>
          </cell>
          <cell r="J440">
            <v>1825</v>
          </cell>
          <cell r="L440">
            <v>136</v>
          </cell>
        </row>
        <row r="441">
          <cell r="A441">
            <v>5</v>
          </cell>
          <cell r="B441" t="str">
            <v>▷ 방 오 도 료</v>
          </cell>
          <cell r="D441" t="str">
            <v>(  80μ)</v>
          </cell>
          <cell r="E441" t="str">
            <v>㎡</v>
          </cell>
          <cell r="F441">
            <v>20722</v>
          </cell>
          <cell r="H441">
            <v>18911</v>
          </cell>
          <cell r="J441">
            <v>1433</v>
          </cell>
          <cell r="L441">
            <v>378</v>
          </cell>
        </row>
        <row r="442">
          <cell r="A442" t="str">
            <v xml:space="preserve"> </v>
          </cell>
        </row>
        <row r="443">
          <cell r="A443" t="str">
            <v>◈ 도   장   비 - Ⅱ- (신공법 도장방식)  ㎡ 당</v>
          </cell>
        </row>
        <row r="444">
          <cell r="A444">
            <v>1</v>
          </cell>
          <cell r="B444" t="str">
            <v>▷ 전처리 (육상용)(WATER SAND JET 공법)</v>
          </cell>
          <cell r="F444">
            <v>14435</v>
          </cell>
          <cell r="H444">
            <v>8755</v>
          </cell>
          <cell r="J444">
            <v>3405</v>
          </cell>
          <cell r="L444">
            <v>2275</v>
          </cell>
        </row>
        <row r="445">
          <cell r="A445">
            <v>2</v>
          </cell>
          <cell r="B445" t="str">
            <v>▷ 전처리 (수중용)(WATER SAND JET 공법)</v>
          </cell>
          <cell r="F445">
            <v>141391</v>
          </cell>
          <cell r="H445">
            <v>111758</v>
          </cell>
          <cell r="J445">
            <v>4458</v>
          </cell>
          <cell r="L445">
            <v>25175</v>
          </cell>
        </row>
        <row r="446">
          <cell r="A446">
            <v>3</v>
          </cell>
          <cell r="B446" t="str">
            <v>▷ 도장 SYSTEM 1 (상시 물속에 잠기는 구조물)</v>
          </cell>
          <cell r="F446">
            <v>26239</v>
          </cell>
          <cell r="H446">
            <v>10076</v>
          </cell>
          <cell r="J446">
            <v>15962</v>
          </cell>
          <cell r="L446">
            <v>201</v>
          </cell>
        </row>
        <row r="448">
          <cell r="A448" t="str">
            <v>종       별</v>
          </cell>
          <cell r="C448" t="str">
            <v>재 료 또 는</v>
          </cell>
          <cell r="D448" t="str">
            <v xml:space="preserve">원 수 </v>
          </cell>
          <cell r="E448" t="str">
            <v>단 위</v>
          </cell>
          <cell r="F448" t="str">
            <v>총   액</v>
          </cell>
          <cell r="G448" t="str">
            <v>노   무   비</v>
          </cell>
          <cell r="I448" t="str">
            <v>재   료   비</v>
          </cell>
          <cell r="K448" t="str">
            <v>경      비</v>
          </cell>
          <cell r="M448" t="str">
            <v>비   고</v>
          </cell>
        </row>
        <row r="449">
          <cell r="C449" t="str">
            <v xml:space="preserve">규       격 </v>
          </cell>
          <cell r="F449" t="str">
            <v>금   액</v>
          </cell>
          <cell r="G449" t="str">
            <v>단  가</v>
          </cell>
          <cell r="H449" t="str">
            <v>금   액</v>
          </cell>
          <cell r="I449" t="str">
            <v>단  가</v>
          </cell>
          <cell r="J449" t="str">
            <v>금   액</v>
          </cell>
          <cell r="K449" t="str">
            <v>단  가</v>
          </cell>
          <cell r="L449" t="str">
            <v>금   액</v>
          </cell>
        </row>
        <row r="450">
          <cell r="A450">
            <v>4</v>
          </cell>
          <cell r="B450" t="str">
            <v>▷ 도장 SYSTEM 2 (해수 가까이 상시 노출되어있는 구조물)</v>
          </cell>
        </row>
        <row r="451">
          <cell r="F451">
            <v>29188</v>
          </cell>
          <cell r="H451">
            <v>13099</v>
          </cell>
          <cell r="J451">
            <v>15828</v>
          </cell>
          <cell r="L451">
            <v>261</v>
          </cell>
        </row>
        <row r="452">
          <cell r="A452">
            <v>5</v>
          </cell>
          <cell r="B452" t="str">
            <v>▷ 도장 SYSTEM 3 (해중에서 작업해야하는 구조물)</v>
          </cell>
        </row>
        <row r="453">
          <cell r="F453">
            <v>86974</v>
          </cell>
          <cell r="H453">
            <v>40916</v>
          </cell>
          <cell r="J453">
            <v>45240</v>
          </cell>
          <cell r="L453">
            <v>818</v>
          </cell>
        </row>
        <row r="454">
          <cell r="A454">
            <v>6</v>
          </cell>
          <cell r="B454" t="str">
            <v xml:space="preserve">▷ CERAMIC COATING (ATO) 200μ </v>
          </cell>
        </row>
        <row r="455">
          <cell r="B455" t="str">
            <v xml:space="preserve">▷1. 바탕만들기 </v>
          </cell>
          <cell r="F455">
            <v>17788</v>
          </cell>
          <cell r="H455">
            <v>16913</v>
          </cell>
          <cell r="J455">
            <v>537</v>
          </cell>
          <cell r="L455">
            <v>338</v>
          </cell>
        </row>
        <row r="456">
          <cell r="B456" t="str">
            <v>▷2. CERAMIC COATING</v>
          </cell>
          <cell r="F456">
            <v>71178</v>
          </cell>
          <cell r="H456">
            <v>5507</v>
          </cell>
          <cell r="J456">
            <v>63337</v>
          </cell>
          <cell r="L456">
            <v>2334</v>
          </cell>
        </row>
        <row r="458">
          <cell r="A458" t="str">
            <v>◈ 비파괴 검사</v>
          </cell>
        </row>
        <row r="459">
          <cell r="A459" t="str">
            <v>1.초음파 탐상검사(U.T) - 1M당</v>
          </cell>
          <cell r="F459">
            <v>54686</v>
          </cell>
          <cell r="H459">
            <v>21307</v>
          </cell>
          <cell r="J459">
            <v>994</v>
          </cell>
          <cell r="L459">
            <v>32385</v>
          </cell>
        </row>
        <row r="460">
          <cell r="A460" t="str">
            <v>2.방사선 투과검사(R.T) - 1매당</v>
          </cell>
          <cell r="F460">
            <v>55824</v>
          </cell>
          <cell r="H460">
            <v>21230</v>
          </cell>
          <cell r="J460">
            <v>2325</v>
          </cell>
          <cell r="L460">
            <v>32269</v>
          </cell>
        </row>
        <row r="461">
          <cell r="A461" t="str">
            <v>3.자분탐상검사(M.T) - 1M당</v>
          </cell>
          <cell r="F461">
            <v>30165</v>
          </cell>
          <cell r="H461">
            <v>11795</v>
          </cell>
          <cell r="J461">
            <v>443</v>
          </cell>
          <cell r="L461">
            <v>17927</v>
          </cell>
        </row>
        <row r="462">
          <cell r="A462" t="str">
            <v>4.액체침투탐상검사(P.T) - 1M당</v>
          </cell>
          <cell r="F462">
            <v>38002</v>
          </cell>
          <cell r="H462">
            <v>14726</v>
          </cell>
          <cell r="J462">
            <v>894</v>
          </cell>
          <cell r="L462">
            <v>22382</v>
          </cell>
        </row>
        <row r="471">
          <cell r="E471" t="str">
            <v xml:space="preserve"> </v>
          </cell>
        </row>
        <row r="472">
          <cell r="B472" t="str">
            <v>ROLLER GATE 제작 인건비</v>
          </cell>
        </row>
        <row r="473">
          <cell r="A473" t="str">
            <v>종       별</v>
          </cell>
          <cell r="C473" t="str">
            <v>재 료 또 는</v>
          </cell>
          <cell r="D473" t="str">
            <v xml:space="preserve">원 수 </v>
          </cell>
          <cell r="E473" t="str">
            <v>단 위</v>
          </cell>
          <cell r="F473" t="str">
            <v>총   액</v>
          </cell>
          <cell r="G473" t="str">
            <v>노   무   비</v>
          </cell>
          <cell r="I473" t="str">
            <v>재   료   비</v>
          </cell>
          <cell r="K473" t="str">
            <v>경      비</v>
          </cell>
          <cell r="M473" t="str">
            <v>비   고</v>
          </cell>
        </row>
        <row r="474">
          <cell r="C474" t="str">
            <v xml:space="preserve">규       격 </v>
          </cell>
          <cell r="F474" t="str">
            <v>금   액</v>
          </cell>
          <cell r="G474" t="str">
            <v>단  가</v>
          </cell>
          <cell r="H474" t="str">
            <v>금   액</v>
          </cell>
          <cell r="I474" t="str">
            <v>단  가</v>
          </cell>
          <cell r="J474" t="str">
            <v>금   액</v>
          </cell>
          <cell r="K474" t="str">
            <v>단  가</v>
          </cell>
          <cell r="L474" t="str">
            <v>금   액</v>
          </cell>
        </row>
        <row r="475">
          <cell r="A475" t="str">
            <v>기 술 관 리</v>
          </cell>
          <cell r="C475" t="str">
            <v>기계기사1급</v>
          </cell>
          <cell r="D475">
            <v>0.5</v>
          </cell>
          <cell r="E475" t="str">
            <v>인</v>
          </cell>
          <cell r="G475">
            <v>97488</v>
          </cell>
          <cell r="H475">
            <v>48744</v>
          </cell>
        </row>
        <row r="476">
          <cell r="A476" t="str">
            <v>본  뜨  기</v>
          </cell>
          <cell r="C476" t="str">
            <v>프랜트제관공</v>
          </cell>
          <cell r="D476">
            <v>0.437</v>
          </cell>
          <cell r="E476" t="str">
            <v>인</v>
          </cell>
          <cell r="G476">
            <v>81966</v>
          </cell>
          <cell r="H476">
            <v>35819</v>
          </cell>
        </row>
        <row r="477">
          <cell r="A477" t="str">
            <v>금  긋  기</v>
          </cell>
          <cell r="C477" t="str">
            <v>프랜트제관공</v>
          </cell>
          <cell r="D477">
            <v>1.161</v>
          </cell>
          <cell r="E477" t="str">
            <v>인</v>
          </cell>
          <cell r="G477">
            <v>81966</v>
          </cell>
          <cell r="H477">
            <v>95162</v>
          </cell>
        </row>
        <row r="478">
          <cell r="A478" t="str">
            <v>절      단</v>
          </cell>
          <cell r="C478" t="str">
            <v>프랜트제관공</v>
          </cell>
          <cell r="D478">
            <v>0.318</v>
          </cell>
          <cell r="E478" t="str">
            <v>인</v>
          </cell>
          <cell r="G478">
            <v>81966</v>
          </cell>
          <cell r="H478">
            <v>26065</v>
          </cell>
        </row>
        <row r="479">
          <cell r="A479" t="str">
            <v>가      공</v>
          </cell>
          <cell r="C479" t="str">
            <v>프랜트제관공</v>
          </cell>
          <cell r="D479">
            <v>1.359</v>
          </cell>
          <cell r="E479" t="str">
            <v>인</v>
          </cell>
          <cell r="G479">
            <v>81966</v>
          </cell>
          <cell r="H479">
            <v>111391</v>
          </cell>
        </row>
        <row r="481">
          <cell r="A481" t="str">
            <v>구 멍 뚫 기</v>
          </cell>
          <cell r="C481" t="str">
            <v>프랜트제관공</v>
          </cell>
          <cell r="D481">
            <v>0.39700000000000002</v>
          </cell>
          <cell r="E481" t="str">
            <v>인</v>
          </cell>
          <cell r="G481">
            <v>81966</v>
          </cell>
          <cell r="H481">
            <v>32540</v>
          </cell>
        </row>
        <row r="482">
          <cell r="A482" t="str">
            <v>용      접</v>
          </cell>
          <cell r="C482" t="str">
            <v>프랜트용접공</v>
          </cell>
          <cell r="D482">
            <v>2.125</v>
          </cell>
          <cell r="E482" t="str">
            <v>인</v>
          </cell>
          <cell r="G482">
            <v>95379</v>
          </cell>
          <cell r="H482">
            <v>202680</v>
          </cell>
        </row>
        <row r="483">
          <cell r="A483" t="str">
            <v>부 품 조 립</v>
          </cell>
          <cell r="C483" t="str">
            <v>비 계 공</v>
          </cell>
          <cell r="D483">
            <v>1.0900000000000001</v>
          </cell>
          <cell r="E483" t="str">
            <v>인</v>
          </cell>
          <cell r="G483">
            <v>79467</v>
          </cell>
          <cell r="H483">
            <v>86619</v>
          </cell>
        </row>
        <row r="484">
          <cell r="C484" t="str">
            <v>프랜트기계설치공</v>
          </cell>
          <cell r="D484">
            <v>1.0900000000000001</v>
          </cell>
          <cell r="E484" t="str">
            <v>인</v>
          </cell>
          <cell r="G484">
            <v>80805</v>
          </cell>
          <cell r="H484">
            <v>88077</v>
          </cell>
        </row>
        <row r="485">
          <cell r="A485" t="str">
            <v>소운반 조립</v>
          </cell>
          <cell r="C485" t="str">
            <v>산소 절단공</v>
          </cell>
          <cell r="D485">
            <v>0.17</v>
          </cell>
          <cell r="E485" t="str">
            <v>인</v>
          </cell>
          <cell r="G485">
            <v>31794</v>
          </cell>
          <cell r="H485">
            <v>5404</v>
          </cell>
        </row>
        <row r="487">
          <cell r="A487" t="str">
            <v>가   조   립</v>
          </cell>
          <cell r="C487" t="str">
            <v>비   계   공</v>
          </cell>
          <cell r="D487">
            <v>0.86399999999999999</v>
          </cell>
          <cell r="E487" t="str">
            <v>인</v>
          </cell>
          <cell r="G487">
            <v>79467</v>
          </cell>
          <cell r="H487">
            <v>68659</v>
          </cell>
        </row>
        <row r="488">
          <cell r="C488" t="str">
            <v>프랜트 제관공</v>
          </cell>
          <cell r="D488">
            <v>1.766</v>
          </cell>
          <cell r="E488" t="str">
            <v>인</v>
          </cell>
          <cell r="G488">
            <v>81966</v>
          </cell>
          <cell r="H488">
            <v>144751</v>
          </cell>
        </row>
        <row r="489">
          <cell r="C489" t="str">
            <v>프랜트 용접공</v>
          </cell>
          <cell r="D489">
            <v>0.85299999999999998</v>
          </cell>
          <cell r="E489" t="str">
            <v>인</v>
          </cell>
          <cell r="G489">
            <v>95379</v>
          </cell>
          <cell r="H489">
            <v>81358</v>
          </cell>
        </row>
        <row r="490">
          <cell r="C490" t="str">
            <v>측   량   사</v>
          </cell>
          <cell r="D490">
            <v>0.14299999999999999</v>
          </cell>
          <cell r="E490" t="str">
            <v>인</v>
          </cell>
          <cell r="G490">
            <v>58506</v>
          </cell>
          <cell r="H490">
            <v>8366</v>
          </cell>
        </row>
        <row r="491">
          <cell r="C491" t="str">
            <v>프랜트기계설치공</v>
          </cell>
          <cell r="D491">
            <v>0.51800000000000002</v>
          </cell>
          <cell r="E491" t="str">
            <v>인</v>
          </cell>
          <cell r="G491">
            <v>80805</v>
          </cell>
          <cell r="H491">
            <v>41856</v>
          </cell>
        </row>
        <row r="492">
          <cell r="E492" t="str">
            <v xml:space="preserve"> </v>
          </cell>
        </row>
        <row r="493">
          <cell r="C493" t="str">
            <v>특 별 인 부</v>
          </cell>
          <cell r="D493">
            <v>0.245</v>
          </cell>
          <cell r="E493" t="str">
            <v>인</v>
          </cell>
          <cell r="G493">
            <v>57379</v>
          </cell>
          <cell r="H493">
            <v>14057</v>
          </cell>
        </row>
        <row r="494">
          <cell r="A494" t="str">
            <v>검사 및 교정</v>
          </cell>
          <cell r="C494" t="str">
            <v>기술관리 제외한</v>
          </cell>
          <cell r="D494" t="str">
            <v>1</v>
          </cell>
          <cell r="E494" t="str">
            <v>식</v>
          </cell>
          <cell r="H494">
            <v>104280</v>
          </cell>
        </row>
        <row r="495">
          <cell r="C495" t="str">
            <v>10%</v>
          </cell>
        </row>
        <row r="497">
          <cell r="B497" t="str">
            <v>계</v>
          </cell>
          <cell r="F497">
            <v>1195828</v>
          </cell>
          <cell r="H497">
            <v>1195828</v>
          </cell>
        </row>
        <row r="499">
          <cell r="A499" t="str">
            <v>ROLLER GATE 제작 사용장비 경비</v>
          </cell>
        </row>
        <row r="500">
          <cell r="E500" t="str">
            <v xml:space="preserve"> </v>
          </cell>
        </row>
        <row r="501">
          <cell r="A501" t="str">
            <v>종       별</v>
          </cell>
          <cell r="C501" t="str">
            <v>재 료 또 는</v>
          </cell>
          <cell r="D501" t="str">
            <v xml:space="preserve">원 수 </v>
          </cell>
          <cell r="E501" t="str">
            <v>단 위</v>
          </cell>
          <cell r="F501" t="str">
            <v>총   액</v>
          </cell>
          <cell r="G501" t="str">
            <v>노   무   비</v>
          </cell>
          <cell r="I501" t="str">
            <v>재   료   비</v>
          </cell>
          <cell r="K501" t="str">
            <v>경      비</v>
          </cell>
          <cell r="M501" t="str">
            <v>비   고</v>
          </cell>
        </row>
        <row r="502">
          <cell r="C502" t="str">
            <v xml:space="preserve">규       격 </v>
          </cell>
          <cell r="F502" t="str">
            <v>금   액</v>
          </cell>
          <cell r="G502" t="str">
            <v>단  가</v>
          </cell>
          <cell r="H502" t="str">
            <v>금   액</v>
          </cell>
          <cell r="I502" t="str">
            <v>단  가</v>
          </cell>
          <cell r="J502" t="str">
            <v>금   액</v>
          </cell>
          <cell r="K502" t="str">
            <v>단  가</v>
          </cell>
          <cell r="L502" t="str">
            <v>금   액</v>
          </cell>
        </row>
        <row r="503">
          <cell r="A503" t="str">
            <v>LATHE</v>
          </cell>
          <cell r="C503" t="str">
            <v>12FT x 7.5HP</v>
          </cell>
          <cell r="D503">
            <v>0.53600000000000003</v>
          </cell>
          <cell r="E503" t="str">
            <v>Hr</v>
          </cell>
          <cell r="G503">
            <v>3418</v>
          </cell>
          <cell r="H503">
            <v>1832</v>
          </cell>
          <cell r="I503" t="str">
            <v xml:space="preserve"> </v>
          </cell>
          <cell r="J503" t="str">
            <v xml:space="preserve"> </v>
          </cell>
          <cell r="K503">
            <v>3775</v>
          </cell>
          <cell r="L503">
            <v>2023</v>
          </cell>
        </row>
        <row r="504">
          <cell r="A504" t="str">
            <v>PLANER</v>
          </cell>
          <cell r="C504" t="str">
            <v>4FT x 8FT</v>
          </cell>
          <cell r="D504">
            <v>7.5999999999999998E-2</v>
          </cell>
          <cell r="E504" t="str">
            <v>Hr</v>
          </cell>
          <cell r="G504">
            <v>3129</v>
          </cell>
          <cell r="H504">
            <v>237</v>
          </cell>
          <cell r="I504" t="str">
            <v xml:space="preserve"> </v>
          </cell>
          <cell r="J504" t="str">
            <v xml:space="preserve"> </v>
          </cell>
          <cell r="K504">
            <v>2743</v>
          </cell>
          <cell r="L504">
            <v>208</v>
          </cell>
        </row>
        <row r="505">
          <cell r="A505" t="str">
            <v>BORING M/C</v>
          </cell>
          <cell r="C505" t="str">
            <v>Hori.type,3HP</v>
          </cell>
          <cell r="D505">
            <v>1.4359999999999999</v>
          </cell>
          <cell r="E505" t="str">
            <v>Hr</v>
          </cell>
          <cell r="G505">
            <v>3547</v>
          </cell>
          <cell r="H505">
            <v>5093</v>
          </cell>
          <cell r="I505" t="str">
            <v xml:space="preserve"> </v>
          </cell>
          <cell r="J505" t="str">
            <v xml:space="preserve"> </v>
          </cell>
          <cell r="K505">
            <v>8928</v>
          </cell>
          <cell r="L505">
            <v>12820</v>
          </cell>
        </row>
        <row r="506">
          <cell r="A506" t="str">
            <v>UNION MELT WELDER</v>
          </cell>
          <cell r="C506" t="str">
            <v>5.5 KVA</v>
          </cell>
          <cell r="D506">
            <v>2.72</v>
          </cell>
          <cell r="E506" t="str">
            <v>Hr</v>
          </cell>
          <cell r="G506">
            <v>3488</v>
          </cell>
          <cell r="H506">
            <v>9487</v>
          </cell>
          <cell r="I506" t="str">
            <v xml:space="preserve"> </v>
          </cell>
          <cell r="J506" t="str">
            <v xml:space="preserve"> </v>
          </cell>
          <cell r="K506">
            <v>1797</v>
          </cell>
          <cell r="L506">
            <v>4887</v>
          </cell>
        </row>
        <row r="507">
          <cell r="A507" t="str">
            <v>A.C WELDER</v>
          </cell>
          <cell r="C507" t="str">
            <v>10KVA</v>
          </cell>
          <cell r="D507">
            <v>8.16</v>
          </cell>
          <cell r="E507" t="str">
            <v>Hr</v>
          </cell>
          <cell r="I507" t="str">
            <v xml:space="preserve"> </v>
          </cell>
          <cell r="J507" t="str">
            <v xml:space="preserve"> </v>
          </cell>
          <cell r="K507">
            <v>155</v>
          </cell>
          <cell r="L507">
            <v>1264</v>
          </cell>
        </row>
        <row r="508">
          <cell r="E508" t="str">
            <v xml:space="preserve"> </v>
          </cell>
          <cell r="I508" t="str">
            <v xml:space="preserve"> </v>
          </cell>
          <cell r="J508" t="str">
            <v xml:space="preserve"> </v>
          </cell>
        </row>
        <row r="509">
          <cell r="A509" t="str">
            <v>GOUGING M/C</v>
          </cell>
          <cell r="C509" t="str">
            <v>중 형</v>
          </cell>
          <cell r="D509">
            <v>1.7</v>
          </cell>
          <cell r="E509" t="str">
            <v>Hr</v>
          </cell>
          <cell r="G509">
            <v>3380</v>
          </cell>
          <cell r="H509">
            <v>5746</v>
          </cell>
          <cell r="I509" t="str">
            <v xml:space="preserve"> </v>
          </cell>
          <cell r="J509" t="str">
            <v xml:space="preserve"> </v>
          </cell>
          <cell r="K509">
            <v>670</v>
          </cell>
          <cell r="L509">
            <v>1139</v>
          </cell>
        </row>
        <row r="510">
          <cell r="A510" t="str">
            <v>GAS CUTTING M/C</v>
          </cell>
          <cell r="C510" t="str">
            <v>Auto형</v>
          </cell>
          <cell r="D510">
            <v>1.016</v>
          </cell>
          <cell r="E510" t="str">
            <v>Hr</v>
          </cell>
          <cell r="G510">
            <v>11922</v>
          </cell>
          <cell r="H510">
            <v>12112</v>
          </cell>
          <cell r="I510" t="str">
            <v xml:space="preserve"> </v>
          </cell>
          <cell r="J510" t="str">
            <v xml:space="preserve"> </v>
          </cell>
          <cell r="K510">
            <v>119</v>
          </cell>
          <cell r="L510">
            <v>120</v>
          </cell>
        </row>
        <row r="511">
          <cell r="A511" t="str">
            <v>GAS CUTTING M/C</v>
          </cell>
          <cell r="C511" t="str">
            <v>수 동</v>
          </cell>
          <cell r="D511">
            <v>1.016</v>
          </cell>
          <cell r="E511" t="str">
            <v>Hr</v>
          </cell>
          <cell r="G511">
            <v>3974</v>
          </cell>
          <cell r="H511">
            <v>4037</v>
          </cell>
          <cell r="I511" t="str">
            <v xml:space="preserve"> </v>
          </cell>
          <cell r="J511" t="str">
            <v xml:space="preserve"> </v>
          </cell>
          <cell r="K511">
            <v>115</v>
          </cell>
          <cell r="L511">
            <v>116</v>
          </cell>
        </row>
        <row r="512">
          <cell r="A512" t="str">
            <v>GAS HEATING TOUCH</v>
          </cell>
          <cell r="C512" t="str">
            <v>중 형</v>
          </cell>
          <cell r="D512">
            <v>3.3279999999999998</v>
          </cell>
          <cell r="E512" t="str">
            <v>Hr</v>
          </cell>
          <cell r="G512">
            <v>3174</v>
          </cell>
          <cell r="H512">
            <v>10563</v>
          </cell>
          <cell r="I512" t="str">
            <v xml:space="preserve"> </v>
          </cell>
          <cell r="J512" t="str">
            <v xml:space="preserve"> </v>
          </cell>
          <cell r="K512">
            <v>115</v>
          </cell>
          <cell r="L512">
            <v>382</v>
          </cell>
        </row>
        <row r="513">
          <cell r="A513" t="str">
            <v>OVER HEAD CRANE</v>
          </cell>
          <cell r="C513" t="str">
            <v>30 TON</v>
          </cell>
          <cell r="D513">
            <v>1.2689999999999999</v>
          </cell>
          <cell r="E513" t="str">
            <v>Hr</v>
          </cell>
          <cell r="G513">
            <v>9681</v>
          </cell>
          <cell r="H513">
            <v>12285</v>
          </cell>
          <cell r="I513" t="str">
            <v xml:space="preserve"> </v>
          </cell>
          <cell r="J513" t="str">
            <v xml:space="preserve"> </v>
          </cell>
          <cell r="K513">
            <v>4123</v>
          </cell>
          <cell r="L513">
            <v>5232</v>
          </cell>
        </row>
        <row r="514">
          <cell r="E514" t="str">
            <v xml:space="preserve"> </v>
          </cell>
          <cell r="I514" t="str">
            <v xml:space="preserve"> </v>
          </cell>
          <cell r="J514" t="str">
            <v xml:space="preserve"> </v>
          </cell>
        </row>
        <row r="515">
          <cell r="A515" t="str">
            <v>HYDRO PRESS</v>
          </cell>
          <cell r="C515" t="str">
            <v>100 TON</v>
          </cell>
          <cell r="D515">
            <v>1.48</v>
          </cell>
          <cell r="E515" t="str">
            <v>Hr</v>
          </cell>
          <cell r="G515">
            <v>3281</v>
          </cell>
          <cell r="H515">
            <v>4855</v>
          </cell>
          <cell r="I515" t="str">
            <v xml:space="preserve"> </v>
          </cell>
          <cell r="J515" t="str">
            <v xml:space="preserve"> </v>
          </cell>
          <cell r="K515">
            <v>6045</v>
          </cell>
          <cell r="L515">
            <v>8946</v>
          </cell>
        </row>
        <row r="516">
          <cell r="A516" t="str">
            <v>BENDING ROLLER</v>
          </cell>
          <cell r="C516" t="str">
            <v>23 FT</v>
          </cell>
          <cell r="D516">
            <v>1.0880000000000001</v>
          </cell>
          <cell r="E516" t="str">
            <v>Hr</v>
          </cell>
          <cell r="G516">
            <v>4281</v>
          </cell>
          <cell r="H516">
            <v>4657</v>
          </cell>
          <cell r="I516" t="str">
            <v xml:space="preserve"> </v>
          </cell>
          <cell r="J516" t="str">
            <v xml:space="preserve"> </v>
          </cell>
          <cell r="K516">
            <v>6323</v>
          </cell>
          <cell r="L516">
            <v>6879</v>
          </cell>
        </row>
        <row r="517">
          <cell r="A517" t="str">
            <v>SHEARING M/C</v>
          </cell>
          <cell r="D517">
            <v>0.25600000000000001</v>
          </cell>
          <cell r="E517" t="str">
            <v>Hr</v>
          </cell>
          <cell r="G517">
            <v>3688</v>
          </cell>
          <cell r="H517">
            <v>944</v>
          </cell>
          <cell r="I517" t="str">
            <v xml:space="preserve"> </v>
          </cell>
          <cell r="J517" t="str">
            <v xml:space="preserve"> </v>
          </cell>
          <cell r="K517">
            <v>3209</v>
          </cell>
          <cell r="L517">
            <v>821</v>
          </cell>
        </row>
        <row r="518">
          <cell r="A518" t="str">
            <v>DRILLING M/C</v>
          </cell>
          <cell r="C518" t="str">
            <v>3 HP</v>
          </cell>
          <cell r="D518">
            <v>1.6319999999999999</v>
          </cell>
          <cell r="E518" t="str">
            <v>Hr</v>
          </cell>
          <cell r="G518">
            <v>3401</v>
          </cell>
          <cell r="H518">
            <v>5550</v>
          </cell>
          <cell r="I518" t="str">
            <v xml:space="preserve"> </v>
          </cell>
          <cell r="J518" t="str">
            <v xml:space="preserve"> </v>
          </cell>
          <cell r="K518">
            <v>576</v>
          </cell>
          <cell r="L518">
            <v>940</v>
          </cell>
        </row>
        <row r="519">
          <cell r="A519" t="str">
            <v>DRILLING M/C</v>
          </cell>
          <cell r="C519" t="str">
            <v>Radial,5 HP</v>
          </cell>
          <cell r="D519">
            <v>0.81599999999999995</v>
          </cell>
          <cell r="E519" t="str">
            <v>Hr</v>
          </cell>
          <cell r="G519">
            <v>3401</v>
          </cell>
          <cell r="H519">
            <v>2775</v>
          </cell>
          <cell r="I519" t="str">
            <v xml:space="preserve"> </v>
          </cell>
          <cell r="J519" t="str">
            <v xml:space="preserve"> </v>
          </cell>
          <cell r="K519">
            <v>1720</v>
          </cell>
          <cell r="L519">
            <v>1403</v>
          </cell>
        </row>
        <row r="520">
          <cell r="E520" t="str">
            <v xml:space="preserve"> </v>
          </cell>
          <cell r="I520" t="str">
            <v xml:space="preserve"> </v>
          </cell>
          <cell r="J520" t="str">
            <v xml:space="preserve"> </v>
          </cell>
        </row>
        <row r="521">
          <cell r="A521" t="str">
            <v>COMPRESSOR</v>
          </cell>
          <cell r="C521" t="str">
            <v>7.1㎥/min</v>
          </cell>
          <cell r="D521">
            <v>3.17</v>
          </cell>
          <cell r="E521" t="str">
            <v>Hr</v>
          </cell>
          <cell r="G521">
            <v>9681</v>
          </cell>
          <cell r="H521">
            <v>30688</v>
          </cell>
          <cell r="I521">
            <v>6189</v>
          </cell>
          <cell r="J521">
            <v>19619</v>
          </cell>
          <cell r="K521">
            <v>3137</v>
          </cell>
          <cell r="L521">
            <v>9944</v>
          </cell>
        </row>
        <row r="522">
          <cell r="A522" t="str">
            <v>PORTABLE DRILL</v>
          </cell>
          <cell r="C522" t="str">
            <v>0.5 HP</v>
          </cell>
          <cell r="D522">
            <v>1.2210000000000001</v>
          </cell>
          <cell r="E522" t="str">
            <v>Hr</v>
          </cell>
          <cell r="K522">
            <v>12</v>
          </cell>
          <cell r="L522">
            <v>14</v>
          </cell>
        </row>
        <row r="523">
          <cell r="A523" t="str">
            <v>TRUCK CRANE</v>
          </cell>
          <cell r="C523" t="str">
            <v>30 TON</v>
          </cell>
          <cell r="D523">
            <v>0.42299999999999999</v>
          </cell>
          <cell r="E523" t="str">
            <v>Hr</v>
          </cell>
          <cell r="G523">
            <v>18615</v>
          </cell>
          <cell r="H523">
            <v>7874</v>
          </cell>
          <cell r="I523">
            <v>7046</v>
          </cell>
          <cell r="J523">
            <v>2980</v>
          </cell>
          <cell r="K523">
            <v>44939</v>
          </cell>
          <cell r="L523">
            <v>19009</v>
          </cell>
        </row>
        <row r="524">
          <cell r="A524" t="str">
            <v>Fork Lift</v>
          </cell>
          <cell r="C524" t="str">
            <v>5 TON</v>
          </cell>
          <cell r="D524">
            <v>0.42299999999999999</v>
          </cell>
          <cell r="E524" t="str">
            <v>Hr</v>
          </cell>
          <cell r="G524">
            <v>9681</v>
          </cell>
          <cell r="H524">
            <v>4095</v>
          </cell>
          <cell r="I524">
            <v>5116.08</v>
          </cell>
          <cell r="J524">
            <v>2164</v>
          </cell>
          <cell r="K524">
            <v>4863</v>
          </cell>
          <cell r="L524">
            <v>2057</v>
          </cell>
        </row>
        <row r="525">
          <cell r="A525" t="str">
            <v>Trailer</v>
          </cell>
          <cell r="C525" t="str">
            <v>30ton</v>
          </cell>
          <cell r="D525">
            <v>0.42299999999999999</v>
          </cell>
          <cell r="E525" t="str">
            <v>Hr</v>
          </cell>
          <cell r="G525">
            <v>8683</v>
          </cell>
          <cell r="H525">
            <v>3672</v>
          </cell>
          <cell r="I525">
            <v>15763</v>
          </cell>
          <cell r="J525">
            <v>6667</v>
          </cell>
          <cell r="K525">
            <v>27414</v>
          </cell>
          <cell r="L525">
            <v>11596</v>
          </cell>
        </row>
        <row r="527">
          <cell r="B527" t="str">
            <v>계</v>
          </cell>
          <cell r="F527">
            <v>247732</v>
          </cell>
          <cell r="H527">
            <v>126502</v>
          </cell>
          <cell r="J527">
            <v>31430</v>
          </cell>
          <cell r="K527" t="str">
            <v xml:space="preserve"> </v>
          </cell>
          <cell r="L527">
            <v>89800</v>
          </cell>
        </row>
        <row r="528">
          <cell r="A528" t="str">
            <v>ROLLER GATE 제작 소모 자재비</v>
          </cell>
        </row>
        <row r="529">
          <cell r="E529" t="str">
            <v xml:space="preserve"> </v>
          </cell>
        </row>
        <row r="530">
          <cell r="A530" t="str">
            <v>종       별</v>
          </cell>
          <cell r="C530" t="str">
            <v>재 료 또 는</v>
          </cell>
          <cell r="D530" t="str">
            <v xml:space="preserve">원 수 </v>
          </cell>
          <cell r="E530" t="str">
            <v>단 위</v>
          </cell>
          <cell r="F530" t="str">
            <v>총   액</v>
          </cell>
          <cell r="G530" t="str">
            <v>노   무   비</v>
          </cell>
          <cell r="I530" t="str">
            <v>재   료   비</v>
          </cell>
          <cell r="K530" t="str">
            <v>경      비</v>
          </cell>
          <cell r="M530" t="str">
            <v>비   고</v>
          </cell>
        </row>
        <row r="531">
          <cell r="C531" t="str">
            <v xml:space="preserve">규       격 </v>
          </cell>
          <cell r="F531" t="str">
            <v>금   액</v>
          </cell>
          <cell r="G531" t="str">
            <v>단  가</v>
          </cell>
          <cell r="H531" t="str">
            <v>금   액</v>
          </cell>
          <cell r="I531" t="str">
            <v>단  가</v>
          </cell>
          <cell r="J531" t="str">
            <v>금   액</v>
          </cell>
          <cell r="K531" t="str">
            <v>단  가</v>
          </cell>
          <cell r="L531" t="str">
            <v>금   액</v>
          </cell>
        </row>
        <row r="533">
          <cell r="A533" t="str">
            <v>산       소</v>
          </cell>
          <cell r="C533" t="str">
            <v>6,000L용</v>
          </cell>
          <cell r="D533">
            <v>3</v>
          </cell>
          <cell r="E533" t="str">
            <v>병</v>
          </cell>
          <cell r="G533" t="str">
            <v xml:space="preserve"> </v>
          </cell>
          <cell r="I533">
            <v>12000</v>
          </cell>
          <cell r="J533">
            <v>36000</v>
          </cell>
        </row>
        <row r="534">
          <cell r="A534" t="str">
            <v>아 세 치 렌</v>
          </cell>
          <cell r="C534" t="str">
            <v>4,500L용</v>
          </cell>
          <cell r="D534">
            <v>2.58</v>
          </cell>
          <cell r="E534" t="str">
            <v>병</v>
          </cell>
          <cell r="I534">
            <v>55392</v>
          </cell>
          <cell r="J534">
            <v>142911</v>
          </cell>
        </row>
        <row r="535">
          <cell r="A535" t="str">
            <v>함       석</v>
          </cell>
          <cell r="C535" t="str">
            <v>#31 x 3' x 6'</v>
          </cell>
          <cell r="D535">
            <v>0.62</v>
          </cell>
          <cell r="E535" t="str">
            <v>매</v>
          </cell>
          <cell r="I535">
            <v>2825</v>
          </cell>
          <cell r="J535">
            <v>1751</v>
          </cell>
        </row>
        <row r="536">
          <cell r="A536" t="str">
            <v>용   접  봉</v>
          </cell>
          <cell r="C536" t="str">
            <v>SS41, 4M/Mx350L</v>
          </cell>
          <cell r="D536">
            <v>20</v>
          </cell>
          <cell r="E536" t="str">
            <v>KG</v>
          </cell>
          <cell r="I536">
            <v>1260</v>
          </cell>
          <cell r="J536">
            <v>25200</v>
          </cell>
        </row>
        <row r="537">
          <cell r="A537" t="str">
            <v>전       력</v>
          </cell>
          <cell r="D537">
            <v>310</v>
          </cell>
          <cell r="E537" t="str">
            <v>KWH</v>
          </cell>
          <cell r="I537" t="str">
            <v xml:space="preserve"> </v>
          </cell>
          <cell r="K537">
            <v>61.6</v>
          </cell>
          <cell r="L537">
            <v>19096</v>
          </cell>
        </row>
        <row r="538">
          <cell r="E538" t="str">
            <v xml:space="preserve"> </v>
          </cell>
          <cell r="I538" t="str">
            <v xml:space="preserve"> </v>
          </cell>
          <cell r="K538" t="str">
            <v xml:space="preserve"> </v>
          </cell>
        </row>
        <row r="540">
          <cell r="B540" t="str">
            <v>계</v>
          </cell>
          <cell r="F540">
            <v>224958</v>
          </cell>
          <cell r="J540">
            <v>205862</v>
          </cell>
          <cell r="L540">
            <v>19096</v>
          </cell>
        </row>
        <row r="557">
          <cell r="A557" t="str">
            <v>ROLLER GATE GUIDE FRAME 제작 인건비</v>
          </cell>
        </row>
        <row r="558">
          <cell r="E558" t="str">
            <v xml:space="preserve"> </v>
          </cell>
        </row>
        <row r="559">
          <cell r="A559" t="str">
            <v>종       별</v>
          </cell>
          <cell r="C559" t="str">
            <v>재 료 또 는</v>
          </cell>
          <cell r="D559" t="str">
            <v xml:space="preserve">원 수 </v>
          </cell>
          <cell r="E559" t="str">
            <v>단 위</v>
          </cell>
          <cell r="F559" t="str">
            <v>총   액</v>
          </cell>
          <cell r="G559" t="str">
            <v>노   무   비</v>
          </cell>
          <cell r="I559" t="str">
            <v>재   료   비</v>
          </cell>
          <cell r="K559" t="str">
            <v>경      비</v>
          </cell>
          <cell r="M559" t="str">
            <v>비   고</v>
          </cell>
        </row>
        <row r="560">
          <cell r="C560" t="str">
            <v xml:space="preserve">규       격 </v>
          </cell>
          <cell r="F560" t="str">
            <v>금   액</v>
          </cell>
          <cell r="G560" t="str">
            <v>단  가</v>
          </cell>
          <cell r="H560" t="str">
            <v>금   액</v>
          </cell>
          <cell r="I560" t="str">
            <v>단  가</v>
          </cell>
          <cell r="J560" t="str">
            <v>금   액</v>
          </cell>
          <cell r="K560" t="str">
            <v>단  가</v>
          </cell>
          <cell r="L560" t="str">
            <v>금   액</v>
          </cell>
        </row>
        <row r="561">
          <cell r="A561" t="str">
            <v>기 술 관 리</v>
          </cell>
          <cell r="C561" t="str">
            <v>기계기사1급</v>
          </cell>
          <cell r="D561">
            <v>2.5</v>
          </cell>
          <cell r="E561" t="str">
            <v>인</v>
          </cell>
          <cell r="G561">
            <v>97488</v>
          </cell>
          <cell r="H561">
            <v>243720</v>
          </cell>
        </row>
        <row r="562">
          <cell r="A562" t="str">
            <v>사      도</v>
          </cell>
          <cell r="C562" t="str">
            <v>제   도   공</v>
          </cell>
          <cell r="D562">
            <v>1</v>
          </cell>
          <cell r="E562" t="str">
            <v>인</v>
          </cell>
          <cell r="G562">
            <v>32747</v>
          </cell>
          <cell r="H562">
            <v>32747</v>
          </cell>
        </row>
        <row r="563">
          <cell r="A563" t="str">
            <v>재료 절단 현도</v>
          </cell>
          <cell r="C563" t="str">
            <v>현   도   공</v>
          </cell>
          <cell r="D563">
            <v>0.63</v>
          </cell>
          <cell r="E563" t="str">
            <v>인</v>
          </cell>
          <cell r="G563">
            <v>28487</v>
          </cell>
          <cell r="H563">
            <v>17946</v>
          </cell>
        </row>
        <row r="564">
          <cell r="A564" t="str">
            <v xml:space="preserve"> </v>
          </cell>
          <cell r="B564" t="str">
            <v>괘    서</v>
          </cell>
          <cell r="C564" t="str">
            <v>마   킹   공</v>
          </cell>
          <cell r="D564">
            <v>1.26</v>
          </cell>
          <cell r="E564" t="str">
            <v>인</v>
          </cell>
          <cell r="G564">
            <v>26924</v>
          </cell>
          <cell r="H564">
            <v>33924</v>
          </cell>
        </row>
        <row r="565">
          <cell r="A565" t="str">
            <v xml:space="preserve"> </v>
          </cell>
          <cell r="B565" t="str">
            <v>절    단</v>
          </cell>
          <cell r="C565" t="str">
            <v>절   단   공</v>
          </cell>
          <cell r="D565">
            <v>0.33</v>
          </cell>
          <cell r="E565" t="str">
            <v>인</v>
          </cell>
          <cell r="G565">
            <v>65881</v>
          </cell>
          <cell r="H565">
            <v>21740</v>
          </cell>
        </row>
        <row r="567">
          <cell r="B567" t="str">
            <v>교    정</v>
          </cell>
          <cell r="C567" t="str">
            <v>프랜트 제관공</v>
          </cell>
          <cell r="D567">
            <v>0.6</v>
          </cell>
          <cell r="E567" t="str">
            <v>인</v>
          </cell>
          <cell r="G567">
            <v>81966</v>
          </cell>
          <cell r="H567">
            <v>49179</v>
          </cell>
        </row>
        <row r="568">
          <cell r="A568" t="str">
            <v>단재가공 괘서</v>
          </cell>
          <cell r="C568" t="str">
            <v>마   킹   공</v>
          </cell>
          <cell r="D568">
            <v>1.26</v>
          </cell>
          <cell r="E568" t="str">
            <v>인</v>
          </cell>
          <cell r="G568">
            <v>26924</v>
          </cell>
          <cell r="H568">
            <v>33924</v>
          </cell>
        </row>
        <row r="569">
          <cell r="A569" t="str">
            <v xml:space="preserve"> </v>
          </cell>
          <cell r="B569" t="str">
            <v>절    단</v>
          </cell>
          <cell r="C569" t="str">
            <v>절   단   공</v>
          </cell>
          <cell r="D569">
            <v>0.16</v>
          </cell>
          <cell r="E569" t="str">
            <v>인</v>
          </cell>
          <cell r="G569">
            <v>65881</v>
          </cell>
          <cell r="H569">
            <v>10540</v>
          </cell>
        </row>
        <row r="570">
          <cell r="B570" t="str">
            <v>EDGE가공</v>
          </cell>
          <cell r="C570" t="str">
            <v>산소 절단공</v>
          </cell>
          <cell r="D570">
            <v>0.17</v>
          </cell>
          <cell r="E570" t="str">
            <v>인</v>
          </cell>
          <cell r="G570">
            <v>31794</v>
          </cell>
          <cell r="H570">
            <v>5404</v>
          </cell>
        </row>
        <row r="571">
          <cell r="A571" t="str">
            <v xml:space="preserve"> </v>
          </cell>
          <cell r="B571" t="str">
            <v>용    접</v>
          </cell>
          <cell r="C571" t="str">
            <v>프랜트 용접공</v>
          </cell>
          <cell r="D571">
            <v>1.3</v>
          </cell>
          <cell r="E571" t="str">
            <v>인</v>
          </cell>
          <cell r="G571">
            <v>95379</v>
          </cell>
          <cell r="H571">
            <v>123992</v>
          </cell>
        </row>
        <row r="573">
          <cell r="A573" t="str">
            <v xml:space="preserve"> </v>
          </cell>
          <cell r="B573" t="str">
            <v>교    정</v>
          </cell>
          <cell r="C573" t="str">
            <v>프랜트 제관공</v>
          </cell>
          <cell r="D573">
            <v>0.75</v>
          </cell>
          <cell r="E573" t="str">
            <v>인</v>
          </cell>
          <cell r="G573">
            <v>81966</v>
          </cell>
          <cell r="H573">
            <v>61474</v>
          </cell>
        </row>
        <row r="574">
          <cell r="B574" t="str">
            <v>HOLING</v>
          </cell>
          <cell r="C574" t="str">
            <v>프랜트 제관공</v>
          </cell>
          <cell r="D574">
            <v>0.15</v>
          </cell>
          <cell r="E574" t="str">
            <v>인</v>
          </cell>
          <cell r="G574">
            <v>81966</v>
          </cell>
          <cell r="H574">
            <v>12294</v>
          </cell>
        </row>
        <row r="575">
          <cell r="A575" t="str">
            <v>부분조립,취부조정</v>
          </cell>
          <cell r="C575" t="str">
            <v>프랜트기계설치공</v>
          </cell>
          <cell r="D575">
            <v>3.7</v>
          </cell>
          <cell r="E575" t="str">
            <v>인</v>
          </cell>
          <cell r="G575">
            <v>80805</v>
          </cell>
          <cell r="H575">
            <v>298978</v>
          </cell>
        </row>
        <row r="576">
          <cell r="A576" t="str">
            <v>용      접</v>
          </cell>
          <cell r="C576" t="str">
            <v>프랜트 용접공</v>
          </cell>
          <cell r="D576">
            <v>8.4</v>
          </cell>
          <cell r="E576" t="str">
            <v>인</v>
          </cell>
          <cell r="G576">
            <v>95379</v>
          </cell>
          <cell r="H576">
            <v>801183</v>
          </cell>
        </row>
        <row r="577">
          <cell r="A577" t="str">
            <v>절      단</v>
          </cell>
          <cell r="C577" t="str">
            <v>절   단   공</v>
          </cell>
          <cell r="D577">
            <v>0.1</v>
          </cell>
          <cell r="E577" t="str">
            <v>인</v>
          </cell>
          <cell r="G577">
            <v>65881</v>
          </cell>
          <cell r="H577">
            <v>6588</v>
          </cell>
        </row>
        <row r="578">
          <cell r="E578" t="str">
            <v xml:space="preserve"> </v>
          </cell>
        </row>
        <row r="579">
          <cell r="A579" t="str">
            <v>교      정</v>
          </cell>
          <cell r="C579" t="str">
            <v>프랜트 제관공</v>
          </cell>
          <cell r="D579">
            <v>1.75</v>
          </cell>
          <cell r="E579" t="str">
            <v>인</v>
          </cell>
          <cell r="G579">
            <v>81966</v>
          </cell>
          <cell r="H579">
            <v>143440</v>
          </cell>
        </row>
        <row r="580">
          <cell r="A580" t="str">
            <v>기 계 가 공</v>
          </cell>
          <cell r="C580" t="str">
            <v>기   계   공</v>
          </cell>
          <cell r="D580">
            <v>1.26</v>
          </cell>
          <cell r="E580" t="str">
            <v>인</v>
          </cell>
          <cell r="G580">
            <v>58906</v>
          </cell>
          <cell r="H580">
            <v>74221</v>
          </cell>
        </row>
        <row r="581">
          <cell r="C581" t="str">
            <v>기계 연마공</v>
          </cell>
          <cell r="D581">
            <v>0.126</v>
          </cell>
          <cell r="E581" t="str">
            <v>인</v>
          </cell>
          <cell r="G581">
            <v>26032</v>
          </cell>
          <cell r="H581">
            <v>3280</v>
          </cell>
        </row>
        <row r="582">
          <cell r="A582" t="str">
            <v>가 조 립,조 립</v>
          </cell>
          <cell r="C582" t="str">
            <v>프랜트기계설치공</v>
          </cell>
          <cell r="D582">
            <v>2</v>
          </cell>
          <cell r="E582" t="str">
            <v>인</v>
          </cell>
          <cell r="G582">
            <v>80805</v>
          </cell>
          <cell r="H582">
            <v>161610</v>
          </cell>
        </row>
        <row r="583">
          <cell r="A583" t="str">
            <v>가 조 립,해 체</v>
          </cell>
          <cell r="C583" t="str">
            <v>프랜트기계설치공</v>
          </cell>
          <cell r="D583">
            <v>1</v>
          </cell>
          <cell r="E583" t="str">
            <v>인</v>
          </cell>
          <cell r="G583">
            <v>80805</v>
          </cell>
          <cell r="H583">
            <v>80805</v>
          </cell>
        </row>
        <row r="584">
          <cell r="E584" t="str">
            <v xml:space="preserve"> </v>
          </cell>
        </row>
        <row r="585">
          <cell r="A585" t="str">
            <v>운 반 조 작</v>
          </cell>
          <cell r="C585" t="str">
            <v>특수 비계공</v>
          </cell>
          <cell r="D585">
            <v>5</v>
          </cell>
          <cell r="E585" t="str">
            <v>인</v>
          </cell>
          <cell r="G585">
            <v>85884</v>
          </cell>
          <cell r="H585">
            <v>429420</v>
          </cell>
        </row>
        <row r="586">
          <cell r="A586" t="str">
            <v>종       별</v>
          </cell>
          <cell r="C586" t="str">
            <v>재 료 또 는</v>
          </cell>
          <cell r="D586" t="str">
            <v xml:space="preserve">원 수 </v>
          </cell>
          <cell r="E586" t="str">
            <v>단 위</v>
          </cell>
          <cell r="F586" t="str">
            <v>총   액</v>
          </cell>
          <cell r="G586" t="str">
            <v>노   무   비</v>
          </cell>
          <cell r="I586" t="str">
            <v>재   료   비</v>
          </cell>
          <cell r="K586" t="str">
            <v>경      비</v>
          </cell>
          <cell r="M586" t="str">
            <v>비   고</v>
          </cell>
        </row>
        <row r="587">
          <cell r="C587" t="str">
            <v xml:space="preserve">규       격 </v>
          </cell>
          <cell r="F587" t="str">
            <v>금   액</v>
          </cell>
          <cell r="G587" t="str">
            <v>단  가</v>
          </cell>
          <cell r="H587" t="str">
            <v>금   액</v>
          </cell>
          <cell r="I587" t="str">
            <v>단  가</v>
          </cell>
          <cell r="J587" t="str">
            <v>금   액</v>
          </cell>
          <cell r="K587" t="str">
            <v>단  가</v>
          </cell>
          <cell r="L587" t="str">
            <v>금   액</v>
          </cell>
        </row>
        <row r="588">
          <cell r="A588" t="str">
            <v>동 력 조 작</v>
          </cell>
          <cell r="C588" t="str">
            <v>플랜트전공</v>
          </cell>
          <cell r="D588">
            <v>1</v>
          </cell>
          <cell r="E588" t="str">
            <v>인</v>
          </cell>
          <cell r="G588">
            <v>64285</v>
          </cell>
          <cell r="H588">
            <v>64285</v>
          </cell>
        </row>
        <row r="589">
          <cell r="A589" t="str">
            <v>보      조</v>
          </cell>
          <cell r="C589" t="str">
            <v>특 별 인 부</v>
          </cell>
          <cell r="D589">
            <v>14.4</v>
          </cell>
          <cell r="E589" t="str">
            <v>인</v>
          </cell>
          <cell r="G589">
            <v>57379</v>
          </cell>
          <cell r="H589">
            <v>826257</v>
          </cell>
        </row>
        <row r="590">
          <cell r="A590" t="str">
            <v>검      사</v>
          </cell>
          <cell r="C590" t="str">
            <v>인건비 7%</v>
          </cell>
          <cell r="D590" t="str">
            <v>1</v>
          </cell>
          <cell r="E590" t="str">
            <v>식</v>
          </cell>
          <cell r="H590">
            <v>247586</v>
          </cell>
        </row>
        <row r="592">
          <cell r="B592" t="str">
            <v>계</v>
          </cell>
          <cell r="F592">
            <v>3784537</v>
          </cell>
          <cell r="H592">
            <v>3784537</v>
          </cell>
        </row>
        <row r="615">
          <cell r="A615" t="str">
            <v>ROLLER GATE GUIDE FRAME 제작 소모 자재비</v>
          </cell>
        </row>
        <row r="616">
          <cell r="E616" t="str">
            <v xml:space="preserve"> </v>
          </cell>
        </row>
        <row r="617">
          <cell r="A617" t="str">
            <v>종       별</v>
          </cell>
          <cell r="C617" t="str">
            <v>재 료 또 는</v>
          </cell>
          <cell r="D617" t="str">
            <v xml:space="preserve">원 수 </v>
          </cell>
          <cell r="E617" t="str">
            <v>단 위</v>
          </cell>
          <cell r="F617" t="str">
            <v>총   액</v>
          </cell>
          <cell r="G617" t="str">
            <v>노   무   비</v>
          </cell>
          <cell r="I617" t="str">
            <v>재   료   비</v>
          </cell>
          <cell r="K617" t="str">
            <v>경      비</v>
          </cell>
          <cell r="M617" t="str">
            <v>비   고</v>
          </cell>
        </row>
        <row r="618">
          <cell r="C618" t="str">
            <v xml:space="preserve">규       격 </v>
          </cell>
          <cell r="F618" t="str">
            <v>금   액</v>
          </cell>
          <cell r="G618" t="str">
            <v>단  가</v>
          </cell>
          <cell r="H618" t="str">
            <v>금   액</v>
          </cell>
          <cell r="I618" t="str">
            <v>단  가</v>
          </cell>
          <cell r="J618" t="str">
            <v>금   액</v>
          </cell>
          <cell r="K618" t="str">
            <v>단  가</v>
          </cell>
          <cell r="L618" t="str">
            <v>금   액</v>
          </cell>
        </row>
        <row r="619">
          <cell r="A619" t="str">
            <v>산       소</v>
          </cell>
          <cell r="C619" t="str">
            <v>6,000L용</v>
          </cell>
          <cell r="D619">
            <v>2.2999999999999998</v>
          </cell>
          <cell r="E619" t="str">
            <v>병</v>
          </cell>
          <cell r="G619" t="str">
            <v xml:space="preserve"> </v>
          </cell>
          <cell r="I619">
            <v>12000</v>
          </cell>
          <cell r="J619">
            <v>27600</v>
          </cell>
        </row>
        <row r="620">
          <cell r="A620" t="str">
            <v>아 세 치 렌</v>
          </cell>
          <cell r="C620" t="str">
            <v>2,100L용</v>
          </cell>
          <cell r="D620">
            <v>1.6</v>
          </cell>
          <cell r="E620" t="str">
            <v>병</v>
          </cell>
          <cell r="I620">
            <v>25849</v>
          </cell>
          <cell r="J620">
            <v>41358</v>
          </cell>
        </row>
        <row r="621">
          <cell r="A621" t="str">
            <v>함       석</v>
          </cell>
          <cell r="C621" t="str">
            <v>#32 x 3' x 6'</v>
          </cell>
          <cell r="D621">
            <v>1.9</v>
          </cell>
          <cell r="E621" t="str">
            <v>매</v>
          </cell>
          <cell r="I621">
            <v>2597</v>
          </cell>
          <cell r="J621">
            <v>4934</v>
          </cell>
        </row>
        <row r="622">
          <cell r="A622" t="str">
            <v>용   접  봉</v>
          </cell>
          <cell r="C622" t="str">
            <v>SS41+STS304,4M/M</v>
          </cell>
          <cell r="D622">
            <v>54.6</v>
          </cell>
          <cell r="E622" t="str">
            <v>KG</v>
          </cell>
          <cell r="I622">
            <v>3360</v>
          </cell>
          <cell r="J622">
            <v>183456</v>
          </cell>
        </row>
        <row r="623">
          <cell r="A623" t="str">
            <v>전       력</v>
          </cell>
          <cell r="D623">
            <v>550</v>
          </cell>
          <cell r="E623" t="str">
            <v>KWH</v>
          </cell>
          <cell r="K623">
            <v>61.6</v>
          </cell>
          <cell r="L623">
            <v>33880</v>
          </cell>
        </row>
        <row r="624">
          <cell r="A624" t="str">
            <v>그라인다돌</v>
          </cell>
          <cell r="C624" t="str">
            <v>300 M/M</v>
          </cell>
          <cell r="D624">
            <v>0.3</v>
          </cell>
          <cell r="E624" t="str">
            <v>개</v>
          </cell>
          <cell r="I624">
            <v>3380</v>
          </cell>
          <cell r="J624">
            <v>1014</v>
          </cell>
        </row>
        <row r="625">
          <cell r="A625" t="str">
            <v xml:space="preserve"> </v>
          </cell>
        </row>
        <row r="627">
          <cell r="B627" t="str">
            <v>계</v>
          </cell>
          <cell r="F627">
            <v>292242</v>
          </cell>
          <cell r="J627">
            <v>258362</v>
          </cell>
          <cell r="L627">
            <v>33880</v>
          </cell>
        </row>
        <row r="628">
          <cell r="F628" t="str">
            <v xml:space="preserve"> </v>
          </cell>
          <cell r="J628" t="str">
            <v xml:space="preserve"> </v>
          </cell>
          <cell r="L628" t="str">
            <v xml:space="preserve"> </v>
          </cell>
        </row>
        <row r="629">
          <cell r="F629" t="str">
            <v xml:space="preserve"> </v>
          </cell>
          <cell r="J629" t="str">
            <v xml:space="preserve"> </v>
          </cell>
          <cell r="L629" t="str">
            <v xml:space="preserve"> </v>
          </cell>
        </row>
        <row r="630">
          <cell r="F630" t="str">
            <v xml:space="preserve"> </v>
          </cell>
          <cell r="J630" t="str">
            <v xml:space="preserve"> </v>
          </cell>
          <cell r="L630" t="str">
            <v xml:space="preserve"> </v>
          </cell>
        </row>
        <row r="631">
          <cell r="F631" t="str">
            <v xml:space="preserve"> </v>
          </cell>
          <cell r="J631" t="str">
            <v xml:space="preserve"> </v>
          </cell>
          <cell r="L631" t="str">
            <v xml:space="preserve"> </v>
          </cell>
        </row>
        <row r="632">
          <cell r="F632" t="str">
            <v xml:space="preserve"> </v>
          </cell>
          <cell r="J632" t="str">
            <v xml:space="preserve"> </v>
          </cell>
          <cell r="L632" t="str">
            <v xml:space="preserve"> </v>
          </cell>
        </row>
        <row r="633">
          <cell r="F633" t="str">
            <v xml:space="preserve"> </v>
          </cell>
          <cell r="J633" t="str">
            <v xml:space="preserve"> </v>
          </cell>
          <cell r="L633" t="str">
            <v xml:space="preserve"> </v>
          </cell>
        </row>
        <row r="634">
          <cell r="F634" t="str">
            <v xml:space="preserve"> </v>
          </cell>
          <cell r="J634" t="str">
            <v xml:space="preserve"> </v>
          </cell>
          <cell r="L634" t="str">
            <v xml:space="preserve"> </v>
          </cell>
        </row>
        <row r="635">
          <cell r="F635" t="str">
            <v xml:space="preserve"> </v>
          </cell>
          <cell r="J635" t="str">
            <v xml:space="preserve"> </v>
          </cell>
          <cell r="L635" t="str">
            <v xml:space="preserve"> </v>
          </cell>
        </row>
        <row r="636">
          <cell r="F636" t="str">
            <v xml:space="preserve"> </v>
          </cell>
          <cell r="J636" t="str">
            <v xml:space="preserve"> </v>
          </cell>
          <cell r="L636" t="str">
            <v xml:space="preserve"> </v>
          </cell>
        </row>
        <row r="637">
          <cell r="F637" t="str">
            <v xml:space="preserve"> </v>
          </cell>
          <cell r="J637" t="str">
            <v xml:space="preserve"> </v>
          </cell>
          <cell r="L637" t="str">
            <v xml:space="preserve"> </v>
          </cell>
        </row>
        <row r="638">
          <cell r="F638" t="str">
            <v xml:space="preserve"> </v>
          </cell>
          <cell r="J638" t="str">
            <v xml:space="preserve"> </v>
          </cell>
          <cell r="L638" t="str">
            <v xml:space="preserve"> </v>
          </cell>
        </row>
        <row r="639">
          <cell r="F639" t="str">
            <v xml:space="preserve"> </v>
          </cell>
          <cell r="J639" t="str">
            <v xml:space="preserve"> </v>
          </cell>
          <cell r="L639" t="str">
            <v xml:space="preserve"> </v>
          </cell>
        </row>
        <row r="640">
          <cell r="F640" t="str">
            <v xml:space="preserve"> </v>
          </cell>
          <cell r="J640" t="str">
            <v xml:space="preserve"> </v>
          </cell>
          <cell r="L640" t="str">
            <v xml:space="preserve"> </v>
          </cell>
        </row>
        <row r="641">
          <cell r="F641" t="str">
            <v xml:space="preserve"> </v>
          </cell>
          <cell r="J641" t="str">
            <v xml:space="preserve"> </v>
          </cell>
          <cell r="L641" t="str">
            <v xml:space="preserve"> </v>
          </cell>
        </row>
        <row r="642">
          <cell r="F642" t="str">
            <v xml:space="preserve"> </v>
          </cell>
          <cell r="J642" t="str">
            <v xml:space="preserve"> </v>
          </cell>
          <cell r="L642" t="str">
            <v xml:space="preserve"> </v>
          </cell>
        </row>
        <row r="643">
          <cell r="F643" t="str">
            <v xml:space="preserve"> </v>
          </cell>
          <cell r="J643" t="str">
            <v xml:space="preserve"> </v>
          </cell>
          <cell r="L643" t="str">
            <v xml:space="preserve"> </v>
          </cell>
        </row>
        <row r="644">
          <cell r="A644" t="str">
            <v>ROLLER GATE 설치 인건비</v>
          </cell>
        </row>
        <row r="645">
          <cell r="E645" t="str">
            <v xml:space="preserve"> </v>
          </cell>
        </row>
        <row r="646">
          <cell r="A646" t="str">
            <v>종       별</v>
          </cell>
          <cell r="C646" t="str">
            <v>재 료 또 는</v>
          </cell>
          <cell r="D646" t="str">
            <v xml:space="preserve">원 수 </v>
          </cell>
          <cell r="E646" t="str">
            <v>단 위</v>
          </cell>
          <cell r="F646" t="str">
            <v>총   액</v>
          </cell>
          <cell r="G646" t="str">
            <v>노   무   비</v>
          </cell>
          <cell r="I646" t="str">
            <v>재   료   비</v>
          </cell>
          <cell r="K646" t="str">
            <v>경      비</v>
          </cell>
          <cell r="M646" t="str">
            <v>비   고</v>
          </cell>
        </row>
        <row r="647">
          <cell r="C647" t="str">
            <v xml:space="preserve">규       격 </v>
          </cell>
          <cell r="F647" t="str">
            <v>금   액</v>
          </cell>
          <cell r="G647" t="str">
            <v>단  가</v>
          </cell>
          <cell r="H647" t="str">
            <v>금   액</v>
          </cell>
          <cell r="I647" t="str">
            <v>단  가</v>
          </cell>
          <cell r="J647" t="str">
            <v>금   액</v>
          </cell>
          <cell r="K647" t="str">
            <v>단  가</v>
          </cell>
          <cell r="L647" t="str">
            <v>금   액</v>
          </cell>
        </row>
        <row r="648">
          <cell r="A648" t="str">
            <v>기 술 관 리</v>
          </cell>
          <cell r="C648" t="str">
            <v>기계기사1급</v>
          </cell>
          <cell r="D648">
            <v>0.5</v>
          </cell>
          <cell r="E648" t="str">
            <v>인</v>
          </cell>
          <cell r="G648">
            <v>97488</v>
          </cell>
          <cell r="H648">
            <v>48744</v>
          </cell>
        </row>
        <row r="649">
          <cell r="A649" t="str">
            <v>형 장 교 정</v>
          </cell>
          <cell r="C649" t="str">
            <v>프랜트 제관공</v>
          </cell>
          <cell r="D649">
            <v>0.81599999999999995</v>
          </cell>
          <cell r="E649" t="str">
            <v>인</v>
          </cell>
          <cell r="G649">
            <v>81966</v>
          </cell>
          <cell r="H649">
            <v>66884</v>
          </cell>
        </row>
        <row r="650">
          <cell r="A650" t="str">
            <v xml:space="preserve"> </v>
          </cell>
          <cell r="C650" t="str">
            <v>비   계   공</v>
          </cell>
          <cell r="D650">
            <v>0.14599999999999999</v>
          </cell>
          <cell r="E650" t="str">
            <v>인</v>
          </cell>
          <cell r="G650">
            <v>79467</v>
          </cell>
          <cell r="H650">
            <v>11602</v>
          </cell>
        </row>
        <row r="651">
          <cell r="A651" t="str">
            <v>소 운 반 제 작</v>
          </cell>
          <cell r="C651" t="str">
            <v>비   계   공</v>
          </cell>
          <cell r="D651">
            <v>1.992</v>
          </cell>
          <cell r="E651" t="str">
            <v>인</v>
          </cell>
          <cell r="G651">
            <v>79467</v>
          </cell>
          <cell r="H651">
            <v>158298</v>
          </cell>
        </row>
        <row r="652">
          <cell r="A652" t="str">
            <v xml:space="preserve"> </v>
          </cell>
          <cell r="C652" t="str">
            <v>프랜트기계설치공</v>
          </cell>
          <cell r="D652">
            <v>0.79100000000000004</v>
          </cell>
          <cell r="E652" t="str">
            <v>인</v>
          </cell>
          <cell r="G652">
            <v>80805</v>
          </cell>
          <cell r="H652">
            <v>63916</v>
          </cell>
        </row>
        <row r="654">
          <cell r="A654" t="str">
            <v>조 립 조 정</v>
          </cell>
          <cell r="C654" t="str">
            <v>비   계   공</v>
          </cell>
          <cell r="D654">
            <v>2.4300000000000002</v>
          </cell>
          <cell r="E654" t="str">
            <v>인</v>
          </cell>
          <cell r="G654">
            <v>79467</v>
          </cell>
          <cell r="H654">
            <v>193104</v>
          </cell>
        </row>
        <row r="655">
          <cell r="A655" t="str">
            <v xml:space="preserve"> </v>
          </cell>
          <cell r="C655" t="str">
            <v>프랜트 제관공</v>
          </cell>
          <cell r="D655">
            <v>2.0350000000000001</v>
          </cell>
          <cell r="E655" t="str">
            <v>인</v>
          </cell>
          <cell r="G655">
            <v>81966</v>
          </cell>
          <cell r="H655">
            <v>166800</v>
          </cell>
        </row>
        <row r="656">
          <cell r="A656" t="str">
            <v xml:space="preserve"> </v>
          </cell>
          <cell r="C656" t="str">
            <v>측   량   사</v>
          </cell>
          <cell r="D656">
            <v>0.81200000000000006</v>
          </cell>
          <cell r="E656" t="str">
            <v>인</v>
          </cell>
          <cell r="G656">
            <v>58506</v>
          </cell>
          <cell r="H656">
            <v>47506</v>
          </cell>
        </row>
        <row r="657">
          <cell r="A657" t="str">
            <v>리  벳  팅</v>
          </cell>
          <cell r="C657" t="str">
            <v>리 벳 팅 공</v>
          </cell>
          <cell r="D657">
            <v>1.4470000000000001</v>
          </cell>
          <cell r="E657" t="str">
            <v>인</v>
          </cell>
          <cell r="G657">
            <v>71579</v>
          </cell>
          <cell r="H657">
            <v>103574</v>
          </cell>
        </row>
        <row r="658">
          <cell r="A658" t="str">
            <v xml:space="preserve"> </v>
          </cell>
          <cell r="C658" t="str">
            <v>플랜트기계설치공</v>
          </cell>
          <cell r="D658">
            <v>0.52700000000000002</v>
          </cell>
          <cell r="E658" t="str">
            <v>인</v>
          </cell>
          <cell r="G658">
            <v>80805</v>
          </cell>
          <cell r="H658">
            <v>42584</v>
          </cell>
        </row>
        <row r="659">
          <cell r="C659" t="str">
            <v xml:space="preserve"> </v>
          </cell>
        </row>
        <row r="660">
          <cell r="A660" t="str">
            <v>용      접</v>
          </cell>
          <cell r="C660" t="str">
            <v>프랜트 용접공</v>
          </cell>
          <cell r="D660">
            <v>0.70499999999999996</v>
          </cell>
          <cell r="E660" t="str">
            <v>인</v>
          </cell>
          <cell r="G660">
            <v>95379</v>
          </cell>
          <cell r="H660">
            <v>67242</v>
          </cell>
        </row>
        <row r="661">
          <cell r="A661" t="str">
            <v xml:space="preserve"> </v>
          </cell>
          <cell r="C661" t="str">
            <v>프랜트 제관공</v>
          </cell>
          <cell r="D661">
            <v>0.187</v>
          </cell>
          <cell r="E661" t="str">
            <v>인</v>
          </cell>
          <cell r="G661">
            <v>81966</v>
          </cell>
          <cell r="H661">
            <v>15327</v>
          </cell>
        </row>
        <row r="662">
          <cell r="A662" t="str">
            <v>전 원 배 선</v>
          </cell>
          <cell r="C662" t="str">
            <v>플랜트 전공</v>
          </cell>
          <cell r="D662">
            <v>0.187</v>
          </cell>
          <cell r="E662" t="str">
            <v>인</v>
          </cell>
          <cell r="G662">
            <v>64285</v>
          </cell>
          <cell r="H662">
            <v>12021</v>
          </cell>
        </row>
        <row r="664">
          <cell r="A664" t="str">
            <v>검사 및 교정</v>
          </cell>
          <cell r="C664" t="str">
            <v xml:space="preserve">기술관리,전원 </v>
          </cell>
          <cell r="D664" t="str">
            <v>1</v>
          </cell>
          <cell r="E664" t="str">
            <v>식</v>
          </cell>
          <cell r="H664">
            <v>93683</v>
          </cell>
        </row>
        <row r="665">
          <cell r="C665" t="str">
            <v>배선 제외 10%</v>
          </cell>
        </row>
        <row r="669">
          <cell r="B669" t="str">
            <v>계</v>
          </cell>
          <cell r="F669">
            <v>1091285</v>
          </cell>
          <cell r="H669">
            <v>1091285</v>
          </cell>
        </row>
        <row r="673">
          <cell r="A673" t="str">
            <v>ROLLER GATE 설치 사용장비 경비</v>
          </cell>
        </row>
        <row r="674">
          <cell r="E674" t="str">
            <v xml:space="preserve"> </v>
          </cell>
        </row>
        <row r="675">
          <cell r="A675" t="str">
            <v>종       별</v>
          </cell>
          <cell r="C675" t="str">
            <v>재 료 또 는</v>
          </cell>
          <cell r="D675" t="str">
            <v xml:space="preserve">원 수 </v>
          </cell>
          <cell r="E675" t="str">
            <v>단 위</v>
          </cell>
          <cell r="F675" t="str">
            <v>총   액</v>
          </cell>
          <cell r="G675" t="str">
            <v>노   무   비</v>
          </cell>
          <cell r="I675" t="str">
            <v>재   료   비</v>
          </cell>
          <cell r="K675" t="str">
            <v>경      비</v>
          </cell>
          <cell r="M675" t="str">
            <v>비   고</v>
          </cell>
        </row>
        <row r="676">
          <cell r="C676" t="str">
            <v xml:space="preserve">규       격 </v>
          </cell>
          <cell r="F676" t="str">
            <v>금   액</v>
          </cell>
          <cell r="G676" t="str">
            <v>단  가</v>
          </cell>
          <cell r="H676" t="str">
            <v>금   액</v>
          </cell>
          <cell r="I676" t="str">
            <v>단  가</v>
          </cell>
          <cell r="J676" t="str">
            <v>금   액</v>
          </cell>
          <cell r="K676" t="str">
            <v>단  가</v>
          </cell>
          <cell r="L676" t="str">
            <v>금   액</v>
          </cell>
        </row>
        <row r="677">
          <cell r="A677" t="str">
            <v>A.C WELDER</v>
          </cell>
          <cell r="C677" t="str">
            <v>10KVA</v>
          </cell>
          <cell r="D677">
            <v>8</v>
          </cell>
          <cell r="E677" t="str">
            <v>Hr</v>
          </cell>
          <cell r="K677">
            <v>155</v>
          </cell>
          <cell r="L677">
            <v>1240</v>
          </cell>
        </row>
        <row r="678">
          <cell r="A678" t="str">
            <v>D.C WELDER</v>
          </cell>
          <cell r="C678" t="str">
            <v>5.5KW</v>
          </cell>
          <cell r="D678">
            <v>32</v>
          </cell>
          <cell r="E678" t="str">
            <v>Hr</v>
          </cell>
          <cell r="K678">
            <v>359</v>
          </cell>
          <cell r="L678">
            <v>11488</v>
          </cell>
        </row>
        <row r="679">
          <cell r="A679" t="str">
            <v>GAS CUTTING M/C</v>
          </cell>
          <cell r="C679" t="str">
            <v>중 형</v>
          </cell>
          <cell r="D679">
            <v>32</v>
          </cell>
          <cell r="E679" t="str">
            <v>Hr</v>
          </cell>
          <cell r="G679">
            <v>3974</v>
          </cell>
          <cell r="H679">
            <v>127168</v>
          </cell>
          <cell r="K679">
            <v>115</v>
          </cell>
          <cell r="L679">
            <v>3680</v>
          </cell>
        </row>
        <row r="680">
          <cell r="A680" t="str">
            <v>GAS WELDER</v>
          </cell>
          <cell r="C680" t="str">
            <v>중 형</v>
          </cell>
          <cell r="D680">
            <v>24</v>
          </cell>
          <cell r="E680" t="str">
            <v>Hr</v>
          </cell>
          <cell r="K680">
            <v>115</v>
          </cell>
          <cell r="L680">
            <v>2760</v>
          </cell>
        </row>
        <row r="681">
          <cell r="A681" t="str">
            <v>PORTABLE DRILL</v>
          </cell>
          <cell r="C681" t="str">
            <v>1.5 HP</v>
          </cell>
          <cell r="D681">
            <v>16</v>
          </cell>
          <cell r="E681" t="str">
            <v>Hr</v>
          </cell>
          <cell r="K681">
            <v>14</v>
          </cell>
          <cell r="L681">
            <v>224</v>
          </cell>
        </row>
        <row r="683">
          <cell r="A683" t="str">
            <v>PORTABLE GRINDER</v>
          </cell>
          <cell r="C683" t="str">
            <v>0.5 HP</v>
          </cell>
          <cell r="D683">
            <v>32</v>
          </cell>
          <cell r="E683" t="str">
            <v>Hr</v>
          </cell>
          <cell r="K683">
            <v>22</v>
          </cell>
          <cell r="L683">
            <v>704</v>
          </cell>
        </row>
        <row r="684">
          <cell r="A684" t="str">
            <v>COMPRESSOR</v>
          </cell>
          <cell r="C684" t="str">
            <v>8.9㎥/min</v>
          </cell>
          <cell r="D684">
            <v>8</v>
          </cell>
          <cell r="E684" t="str">
            <v>Hr</v>
          </cell>
          <cell r="G684">
            <v>9681</v>
          </cell>
          <cell r="H684">
            <v>77448</v>
          </cell>
          <cell r="I684">
            <v>8779</v>
          </cell>
          <cell r="J684">
            <v>70232</v>
          </cell>
          <cell r="K684">
            <v>6250</v>
          </cell>
          <cell r="L684">
            <v>50000</v>
          </cell>
        </row>
        <row r="685">
          <cell r="A685" t="str">
            <v>WINCH</v>
          </cell>
          <cell r="C685" t="str">
            <v>10 HP</v>
          </cell>
          <cell r="D685">
            <v>16</v>
          </cell>
          <cell r="E685" t="str">
            <v>Hr</v>
          </cell>
          <cell r="G685">
            <v>9235</v>
          </cell>
          <cell r="H685">
            <v>147760</v>
          </cell>
          <cell r="K685">
            <v>850</v>
          </cell>
          <cell r="L685">
            <v>13600</v>
          </cell>
        </row>
        <row r="686">
          <cell r="A686" t="str">
            <v>리프트 트럭</v>
          </cell>
          <cell r="C686" t="str">
            <v>7 TON</v>
          </cell>
          <cell r="D686">
            <v>8</v>
          </cell>
          <cell r="E686" t="str">
            <v>Hr</v>
          </cell>
          <cell r="G686">
            <v>9681</v>
          </cell>
          <cell r="H686">
            <v>77448</v>
          </cell>
          <cell r="I686">
            <v>5898</v>
          </cell>
          <cell r="J686">
            <v>47184</v>
          </cell>
          <cell r="K686">
            <v>5845</v>
          </cell>
          <cell r="L686">
            <v>46760</v>
          </cell>
        </row>
        <row r="687">
          <cell r="A687" t="str">
            <v>TRUCK CRANE</v>
          </cell>
          <cell r="C687" t="str">
            <v>40 TON</v>
          </cell>
          <cell r="D687">
            <v>8</v>
          </cell>
          <cell r="E687" t="str">
            <v>Hr</v>
          </cell>
          <cell r="G687">
            <v>18615</v>
          </cell>
          <cell r="H687">
            <v>148920</v>
          </cell>
          <cell r="I687">
            <v>8730</v>
          </cell>
          <cell r="J687">
            <v>69840</v>
          </cell>
          <cell r="K687">
            <v>55621</v>
          </cell>
          <cell r="L687">
            <v>444968</v>
          </cell>
        </row>
        <row r="691">
          <cell r="B691" t="str">
            <v xml:space="preserve"> 계</v>
          </cell>
          <cell r="F691">
            <v>1341424</v>
          </cell>
          <cell r="H691">
            <v>578744</v>
          </cell>
          <cell r="J691">
            <v>187256</v>
          </cell>
          <cell r="L691">
            <v>575424</v>
          </cell>
        </row>
        <row r="699">
          <cell r="J699" t="str">
            <v xml:space="preserve"> </v>
          </cell>
        </row>
        <row r="700">
          <cell r="J700" t="str">
            <v xml:space="preserve"> </v>
          </cell>
        </row>
        <row r="701">
          <cell r="J701" t="str">
            <v xml:space="preserve"> </v>
          </cell>
        </row>
        <row r="702">
          <cell r="A702" t="str">
            <v>ROLLER GATE LEAF 설치 소모 자재비</v>
          </cell>
        </row>
        <row r="703">
          <cell r="E703" t="str">
            <v xml:space="preserve"> </v>
          </cell>
        </row>
        <row r="704">
          <cell r="A704" t="str">
            <v>종       별</v>
          </cell>
          <cell r="C704" t="str">
            <v>재 료 또 는</v>
          </cell>
          <cell r="D704" t="str">
            <v xml:space="preserve">원 수 </v>
          </cell>
          <cell r="E704" t="str">
            <v>단 위</v>
          </cell>
          <cell r="F704" t="str">
            <v>총   액</v>
          </cell>
          <cell r="G704" t="str">
            <v>노   무   비</v>
          </cell>
          <cell r="I704" t="str">
            <v>재   료   비</v>
          </cell>
          <cell r="K704" t="str">
            <v>경      비</v>
          </cell>
          <cell r="M704" t="str">
            <v>비   고</v>
          </cell>
        </row>
        <row r="705">
          <cell r="C705" t="str">
            <v xml:space="preserve">규       격 </v>
          </cell>
          <cell r="F705" t="str">
            <v>금   액</v>
          </cell>
          <cell r="G705" t="str">
            <v>단  가</v>
          </cell>
          <cell r="H705" t="str">
            <v>금   액</v>
          </cell>
          <cell r="I705" t="str">
            <v>단  가</v>
          </cell>
          <cell r="J705" t="str">
            <v>금   액</v>
          </cell>
          <cell r="K705" t="str">
            <v>단  가</v>
          </cell>
          <cell r="L705" t="str">
            <v>금   액</v>
          </cell>
        </row>
        <row r="706">
          <cell r="A706" t="str">
            <v>산       소</v>
          </cell>
          <cell r="C706" t="str">
            <v>6,000L용</v>
          </cell>
          <cell r="D706">
            <v>0.46</v>
          </cell>
          <cell r="E706" t="str">
            <v>병</v>
          </cell>
          <cell r="G706" t="str">
            <v xml:space="preserve"> </v>
          </cell>
          <cell r="I706">
            <v>12000</v>
          </cell>
          <cell r="J706">
            <v>5520</v>
          </cell>
        </row>
        <row r="707">
          <cell r="A707" t="str">
            <v>아 세 치 렌</v>
          </cell>
          <cell r="C707" t="str">
            <v>4,500L용</v>
          </cell>
          <cell r="D707">
            <v>0.39</v>
          </cell>
          <cell r="E707" t="str">
            <v>병</v>
          </cell>
          <cell r="I707">
            <v>55392</v>
          </cell>
          <cell r="J707">
            <v>21602</v>
          </cell>
        </row>
        <row r="708">
          <cell r="A708" t="str">
            <v>용   접  봉</v>
          </cell>
          <cell r="C708" t="str">
            <v>SS400 , 4M/M</v>
          </cell>
          <cell r="D708">
            <v>5.4</v>
          </cell>
          <cell r="E708" t="str">
            <v>KG</v>
          </cell>
          <cell r="I708">
            <v>1260</v>
          </cell>
          <cell r="J708">
            <v>6804</v>
          </cell>
        </row>
        <row r="709">
          <cell r="A709" t="str">
            <v>코  크  스</v>
          </cell>
          <cell r="D709">
            <v>27</v>
          </cell>
          <cell r="E709" t="str">
            <v>KG</v>
          </cell>
          <cell r="I709">
            <v>183</v>
          </cell>
          <cell r="J709">
            <v>4941</v>
          </cell>
        </row>
        <row r="712">
          <cell r="A712" t="str">
            <v xml:space="preserve"> </v>
          </cell>
        </row>
        <row r="713">
          <cell r="L713" t="str">
            <v xml:space="preserve"> </v>
          </cell>
        </row>
        <row r="714">
          <cell r="B714" t="str">
            <v>계</v>
          </cell>
          <cell r="F714">
            <v>38867</v>
          </cell>
          <cell r="J714">
            <v>38867</v>
          </cell>
        </row>
        <row r="715">
          <cell r="A715" t="str">
            <v xml:space="preserve"> </v>
          </cell>
        </row>
        <row r="716">
          <cell r="A716" t="str">
            <v xml:space="preserve"> </v>
          </cell>
        </row>
        <row r="717">
          <cell r="A717" t="str">
            <v xml:space="preserve"> </v>
          </cell>
        </row>
        <row r="718">
          <cell r="A718" t="str">
            <v xml:space="preserve"> </v>
          </cell>
        </row>
        <row r="719">
          <cell r="A719" t="str">
            <v xml:space="preserve"> </v>
          </cell>
        </row>
        <row r="720">
          <cell r="A720" t="str">
            <v xml:space="preserve"> </v>
          </cell>
        </row>
        <row r="721">
          <cell r="A721" t="str">
            <v xml:space="preserve"> </v>
          </cell>
        </row>
        <row r="722">
          <cell r="A722" t="str">
            <v xml:space="preserve"> </v>
          </cell>
        </row>
        <row r="723">
          <cell r="A723" t="str">
            <v xml:space="preserve"> </v>
          </cell>
        </row>
        <row r="724">
          <cell r="A724" t="str">
            <v xml:space="preserve"> </v>
          </cell>
        </row>
        <row r="725">
          <cell r="A725" t="str">
            <v xml:space="preserve"> </v>
          </cell>
        </row>
        <row r="726">
          <cell r="A726" t="str">
            <v xml:space="preserve"> </v>
          </cell>
        </row>
        <row r="727">
          <cell r="A727" t="str">
            <v xml:space="preserve"> </v>
          </cell>
        </row>
        <row r="728">
          <cell r="A728" t="str">
            <v xml:space="preserve"> </v>
          </cell>
        </row>
        <row r="729">
          <cell r="A729" t="str">
            <v xml:space="preserve"> </v>
          </cell>
        </row>
        <row r="730">
          <cell r="A730" t="str">
            <v xml:space="preserve"> </v>
          </cell>
        </row>
        <row r="731">
          <cell r="A731" t="str">
            <v>ROLLER GATE GUIDE FRAME 설치 인건비</v>
          </cell>
        </row>
        <row r="732">
          <cell r="E732" t="str">
            <v xml:space="preserve"> </v>
          </cell>
        </row>
        <row r="733">
          <cell r="A733" t="str">
            <v>종       별</v>
          </cell>
          <cell r="C733" t="str">
            <v>재 료 또 는</v>
          </cell>
          <cell r="D733" t="str">
            <v xml:space="preserve">원 수 </v>
          </cell>
          <cell r="E733" t="str">
            <v>단 위</v>
          </cell>
          <cell r="F733" t="str">
            <v>총   액</v>
          </cell>
          <cell r="G733" t="str">
            <v>노   무   비</v>
          </cell>
          <cell r="I733" t="str">
            <v>재   료   비</v>
          </cell>
          <cell r="K733" t="str">
            <v>경      비</v>
          </cell>
          <cell r="M733" t="str">
            <v>비   고</v>
          </cell>
        </row>
        <row r="734">
          <cell r="C734" t="str">
            <v xml:space="preserve">규       격 </v>
          </cell>
          <cell r="F734" t="str">
            <v>금   액</v>
          </cell>
          <cell r="G734" t="str">
            <v>단  가</v>
          </cell>
          <cell r="H734" t="str">
            <v>금   액</v>
          </cell>
          <cell r="I734" t="str">
            <v>단  가</v>
          </cell>
          <cell r="J734" t="str">
            <v>금   액</v>
          </cell>
          <cell r="K734" t="str">
            <v>단  가</v>
          </cell>
          <cell r="L734" t="str">
            <v>금   액</v>
          </cell>
        </row>
        <row r="735">
          <cell r="A735" t="str">
            <v>기 술 지 도</v>
          </cell>
          <cell r="C735" t="str">
            <v>기계기사1급</v>
          </cell>
          <cell r="D735">
            <v>5.33</v>
          </cell>
          <cell r="E735" t="str">
            <v>인</v>
          </cell>
          <cell r="G735">
            <v>97488</v>
          </cell>
          <cell r="H735">
            <v>519611</v>
          </cell>
        </row>
        <row r="736">
          <cell r="A736" t="str">
            <v>박 스 해 체</v>
          </cell>
          <cell r="C736" t="str">
            <v>목       공</v>
          </cell>
          <cell r="D736">
            <v>0.34</v>
          </cell>
          <cell r="E736" t="str">
            <v>인</v>
          </cell>
          <cell r="G736">
            <v>75306</v>
          </cell>
          <cell r="H736">
            <v>25604</v>
          </cell>
        </row>
        <row r="737">
          <cell r="C737" t="str">
            <v>특 별 인 부</v>
          </cell>
          <cell r="D737">
            <v>0.34</v>
          </cell>
          <cell r="E737" t="str">
            <v>인</v>
          </cell>
          <cell r="G737">
            <v>57379</v>
          </cell>
          <cell r="H737">
            <v>19508</v>
          </cell>
        </row>
        <row r="738">
          <cell r="A738" t="str">
            <v>검       측</v>
          </cell>
          <cell r="C738" t="str">
            <v>플랜트기계설치공</v>
          </cell>
          <cell r="D738">
            <v>0.17</v>
          </cell>
          <cell r="E738" t="str">
            <v>인</v>
          </cell>
          <cell r="G738">
            <v>80805</v>
          </cell>
          <cell r="H738">
            <v>13736</v>
          </cell>
        </row>
        <row r="739">
          <cell r="C739" t="str">
            <v>특 별 인 부</v>
          </cell>
          <cell r="D739">
            <v>0.17</v>
          </cell>
          <cell r="E739" t="str">
            <v>인</v>
          </cell>
          <cell r="G739">
            <v>57379</v>
          </cell>
          <cell r="H739">
            <v>9754</v>
          </cell>
        </row>
        <row r="741">
          <cell r="A741" t="str">
            <v xml:space="preserve">수정 및 교정 </v>
          </cell>
          <cell r="C741" t="str">
            <v>프랜트기계설치공</v>
          </cell>
          <cell r="D741">
            <v>0.34</v>
          </cell>
          <cell r="E741" t="str">
            <v>인</v>
          </cell>
          <cell r="G741">
            <v>80805</v>
          </cell>
          <cell r="H741">
            <v>27473</v>
          </cell>
        </row>
        <row r="742">
          <cell r="C742" t="str">
            <v>특 별 인 부</v>
          </cell>
          <cell r="D742">
            <v>0.17</v>
          </cell>
          <cell r="E742" t="str">
            <v>인</v>
          </cell>
          <cell r="G742">
            <v>57379</v>
          </cell>
          <cell r="H742">
            <v>9754</v>
          </cell>
        </row>
        <row r="743">
          <cell r="A743" t="str">
            <v>설치준비,CHIPPING</v>
          </cell>
          <cell r="C743" t="str">
            <v>석      공</v>
          </cell>
          <cell r="D743">
            <v>1.1499999999999999</v>
          </cell>
          <cell r="E743" t="str">
            <v>인</v>
          </cell>
          <cell r="G743">
            <v>77005</v>
          </cell>
          <cell r="H743">
            <v>88555</v>
          </cell>
        </row>
        <row r="744">
          <cell r="C744" t="str">
            <v>특 별 인 부</v>
          </cell>
          <cell r="D744">
            <v>0.86</v>
          </cell>
          <cell r="E744" t="str">
            <v>인</v>
          </cell>
          <cell r="G744">
            <v>57379</v>
          </cell>
          <cell r="H744">
            <v>49345</v>
          </cell>
        </row>
        <row r="745">
          <cell r="A745" t="str">
            <v>가설 장비 설치</v>
          </cell>
          <cell r="C745" t="str">
            <v>프랜트기계설치공</v>
          </cell>
          <cell r="D745">
            <v>0.19</v>
          </cell>
          <cell r="E745" t="str">
            <v>인</v>
          </cell>
          <cell r="G745">
            <v>80805</v>
          </cell>
          <cell r="H745">
            <v>15352</v>
          </cell>
        </row>
        <row r="747">
          <cell r="C747" t="str">
            <v>프랜트 배관공</v>
          </cell>
          <cell r="D747">
            <v>0.19</v>
          </cell>
          <cell r="E747" t="str">
            <v>인</v>
          </cell>
          <cell r="G747">
            <v>97219</v>
          </cell>
          <cell r="H747">
            <v>18471</v>
          </cell>
        </row>
        <row r="748">
          <cell r="C748" t="str">
            <v>산소 절단공</v>
          </cell>
          <cell r="D748">
            <v>0.12</v>
          </cell>
          <cell r="E748" t="str">
            <v>인</v>
          </cell>
          <cell r="G748">
            <v>31794</v>
          </cell>
          <cell r="H748">
            <v>3815</v>
          </cell>
        </row>
        <row r="749">
          <cell r="C749" t="str">
            <v>프랜트 용접공</v>
          </cell>
          <cell r="D749">
            <v>0.12</v>
          </cell>
          <cell r="E749" t="str">
            <v>인</v>
          </cell>
          <cell r="G749">
            <v>95379</v>
          </cell>
          <cell r="H749">
            <v>11445</v>
          </cell>
        </row>
        <row r="750">
          <cell r="C750" t="str">
            <v>특 별 인 부</v>
          </cell>
          <cell r="D750">
            <v>0.51</v>
          </cell>
          <cell r="E750" t="str">
            <v>인</v>
          </cell>
          <cell r="G750">
            <v>57379</v>
          </cell>
          <cell r="H750">
            <v>29263</v>
          </cell>
        </row>
        <row r="751">
          <cell r="A751" t="str">
            <v>앙카바 정리 작업</v>
          </cell>
          <cell r="C751" t="str">
            <v>산소 절단공</v>
          </cell>
          <cell r="D751">
            <v>0.56000000000000005</v>
          </cell>
          <cell r="E751" t="str">
            <v>인</v>
          </cell>
          <cell r="G751">
            <v>31794</v>
          </cell>
          <cell r="H751">
            <v>17804</v>
          </cell>
        </row>
        <row r="753">
          <cell r="A753" t="str">
            <v xml:space="preserve"> </v>
          </cell>
          <cell r="C753" t="str">
            <v>프랜트기계설치공</v>
          </cell>
          <cell r="D753">
            <v>0.56000000000000005</v>
          </cell>
          <cell r="E753" t="str">
            <v>인</v>
          </cell>
          <cell r="G753">
            <v>80805</v>
          </cell>
          <cell r="H753">
            <v>45250</v>
          </cell>
        </row>
        <row r="754">
          <cell r="A754" t="str">
            <v xml:space="preserve"> </v>
          </cell>
          <cell r="C754" t="str">
            <v>특 별 인 부</v>
          </cell>
          <cell r="D754">
            <v>1.1200000000000001</v>
          </cell>
          <cell r="E754" t="str">
            <v>인</v>
          </cell>
          <cell r="G754">
            <v>57379</v>
          </cell>
          <cell r="H754">
            <v>64264</v>
          </cell>
        </row>
        <row r="755">
          <cell r="A755" t="str">
            <v>조       립</v>
          </cell>
          <cell r="C755" t="str">
            <v>특수 비계공</v>
          </cell>
          <cell r="D755">
            <v>0.79</v>
          </cell>
          <cell r="E755" t="str">
            <v>인</v>
          </cell>
          <cell r="G755">
            <v>85884</v>
          </cell>
          <cell r="H755">
            <v>67848</v>
          </cell>
        </row>
        <row r="756">
          <cell r="A756" t="str">
            <v xml:space="preserve"> </v>
          </cell>
          <cell r="C756" t="str">
            <v>프랜트기계설치공</v>
          </cell>
          <cell r="D756">
            <v>0.59</v>
          </cell>
          <cell r="E756" t="str">
            <v>인</v>
          </cell>
          <cell r="G756">
            <v>80805</v>
          </cell>
          <cell r="H756">
            <v>47674</v>
          </cell>
        </row>
        <row r="757">
          <cell r="C757" t="str">
            <v>산소 절단공</v>
          </cell>
          <cell r="D757">
            <v>0.28999999999999998</v>
          </cell>
          <cell r="E757" t="str">
            <v>인</v>
          </cell>
          <cell r="G757">
            <v>31794</v>
          </cell>
          <cell r="H757">
            <v>9220</v>
          </cell>
        </row>
        <row r="758">
          <cell r="C758" t="str">
            <v>플랜트기계설치공</v>
          </cell>
          <cell r="D758">
            <v>0.28999999999999998</v>
          </cell>
          <cell r="E758" t="str">
            <v>인</v>
          </cell>
          <cell r="G758">
            <v>80805</v>
          </cell>
          <cell r="H758">
            <v>23433</v>
          </cell>
        </row>
        <row r="759">
          <cell r="C759" t="str">
            <v>프랜트 용접공</v>
          </cell>
          <cell r="D759">
            <v>1.6</v>
          </cell>
          <cell r="E759" t="str">
            <v>인</v>
          </cell>
          <cell r="G759">
            <v>95379</v>
          </cell>
          <cell r="H759">
            <v>152606</v>
          </cell>
        </row>
        <row r="760">
          <cell r="A760" t="str">
            <v>종       별</v>
          </cell>
          <cell r="C760" t="str">
            <v>재 료 또 는</v>
          </cell>
          <cell r="D760" t="str">
            <v xml:space="preserve">원 수 </v>
          </cell>
          <cell r="E760" t="str">
            <v>단 위</v>
          </cell>
          <cell r="F760" t="str">
            <v>총   액</v>
          </cell>
          <cell r="G760" t="str">
            <v>노   무   비</v>
          </cell>
          <cell r="I760" t="str">
            <v>재   료   비</v>
          </cell>
          <cell r="K760" t="str">
            <v>경      비</v>
          </cell>
          <cell r="M760" t="str">
            <v>비   고</v>
          </cell>
        </row>
        <row r="761">
          <cell r="C761" t="str">
            <v xml:space="preserve">규       격 </v>
          </cell>
          <cell r="F761" t="str">
            <v>금   액</v>
          </cell>
          <cell r="G761" t="str">
            <v>단  가</v>
          </cell>
          <cell r="H761" t="str">
            <v>금   액</v>
          </cell>
          <cell r="I761" t="str">
            <v>단  가</v>
          </cell>
          <cell r="J761" t="str">
            <v>금   액</v>
          </cell>
          <cell r="K761" t="str">
            <v>단  가</v>
          </cell>
          <cell r="L761" t="str">
            <v>금   액</v>
          </cell>
        </row>
        <row r="762">
          <cell r="C762" t="str">
            <v>특 별 인 부</v>
          </cell>
          <cell r="D762">
            <v>2.77</v>
          </cell>
          <cell r="E762" t="str">
            <v>인</v>
          </cell>
          <cell r="G762">
            <v>57379</v>
          </cell>
          <cell r="H762">
            <v>158939</v>
          </cell>
        </row>
        <row r="763">
          <cell r="A763" t="str">
            <v>쎈   터   링</v>
          </cell>
          <cell r="C763" t="str">
            <v>특수 비계공</v>
          </cell>
          <cell r="D763">
            <v>0.79</v>
          </cell>
          <cell r="E763" t="str">
            <v>인</v>
          </cell>
          <cell r="G763">
            <v>85884</v>
          </cell>
          <cell r="H763">
            <v>67848</v>
          </cell>
        </row>
        <row r="764">
          <cell r="C764" t="str">
            <v>프랜트 용접공</v>
          </cell>
          <cell r="D764">
            <v>4.9000000000000004</v>
          </cell>
          <cell r="E764" t="str">
            <v>인</v>
          </cell>
          <cell r="G764">
            <v>95379</v>
          </cell>
          <cell r="H764">
            <v>467357</v>
          </cell>
        </row>
        <row r="765">
          <cell r="A765" t="str">
            <v xml:space="preserve"> </v>
          </cell>
          <cell r="C765" t="str">
            <v>측   량   사</v>
          </cell>
          <cell r="D765">
            <v>0.59</v>
          </cell>
          <cell r="E765" t="str">
            <v>인</v>
          </cell>
          <cell r="G765">
            <v>58506</v>
          </cell>
          <cell r="H765">
            <v>34518</v>
          </cell>
          <cell r="I765" t="str">
            <v xml:space="preserve"> </v>
          </cell>
        </row>
        <row r="766">
          <cell r="C766" t="str">
            <v>측 량 조 수</v>
          </cell>
          <cell r="D766">
            <v>0.59</v>
          </cell>
          <cell r="E766" t="str">
            <v>인</v>
          </cell>
          <cell r="G766">
            <v>38777</v>
          </cell>
          <cell r="H766">
            <v>22878</v>
          </cell>
        </row>
        <row r="767">
          <cell r="A767" t="str">
            <v xml:space="preserve"> </v>
          </cell>
          <cell r="C767" t="str">
            <v>산소 절단공</v>
          </cell>
          <cell r="D767">
            <v>0.59</v>
          </cell>
          <cell r="E767" t="str">
            <v>인</v>
          </cell>
          <cell r="G767">
            <v>31794</v>
          </cell>
          <cell r="H767">
            <v>18758</v>
          </cell>
        </row>
        <row r="768">
          <cell r="C768" t="str">
            <v>프랜트기계설치공</v>
          </cell>
          <cell r="D768">
            <v>1.48</v>
          </cell>
          <cell r="E768" t="str">
            <v>인</v>
          </cell>
          <cell r="G768">
            <v>80805</v>
          </cell>
          <cell r="H768">
            <v>119591</v>
          </cell>
        </row>
        <row r="769">
          <cell r="A769" t="str">
            <v xml:space="preserve"> </v>
          </cell>
          <cell r="C769" t="str">
            <v>특 별 인 부</v>
          </cell>
          <cell r="D769">
            <v>7.76</v>
          </cell>
          <cell r="E769" t="str">
            <v>인</v>
          </cell>
          <cell r="G769">
            <v>57379</v>
          </cell>
          <cell r="H769">
            <v>445261</v>
          </cell>
        </row>
        <row r="771">
          <cell r="A771" t="str">
            <v>거프집용 앙카설치</v>
          </cell>
          <cell r="C771" t="str">
            <v>산소 절단공</v>
          </cell>
          <cell r="D771">
            <v>0.21</v>
          </cell>
          <cell r="E771" t="str">
            <v>인</v>
          </cell>
          <cell r="G771">
            <v>31794</v>
          </cell>
          <cell r="H771">
            <v>6676</v>
          </cell>
        </row>
        <row r="772">
          <cell r="A772" t="str">
            <v xml:space="preserve"> </v>
          </cell>
          <cell r="C772" t="str">
            <v>프랜트 용접공</v>
          </cell>
          <cell r="D772">
            <v>1.6</v>
          </cell>
          <cell r="E772" t="str">
            <v>인</v>
          </cell>
          <cell r="G772">
            <v>95379</v>
          </cell>
          <cell r="H772">
            <v>152606</v>
          </cell>
        </row>
        <row r="773">
          <cell r="C773" t="str">
            <v>특 별 인 부</v>
          </cell>
          <cell r="D773">
            <v>1.81</v>
          </cell>
          <cell r="E773" t="str">
            <v>인</v>
          </cell>
          <cell r="G773">
            <v>57379</v>
          </cell>
          <cell r="H773">
            <v>103855</v>
          </cell>
        </row>
        <row r="774">
          <cell r="A774" t="str">
            <v>검 사 기 록</v>
          </cell>
          <cell r="C774" t="str">
            <v>측   량   사</v>
          </cell>
          <cell r="D774">
            <v>0.28999999999999998</v>
          </cell>
          <cell r="E774" t="str">
            <v>인</v>
          </cell>
          <cell r="G774">
            <v>58506</v>
          </cell>
          <cell r="H774">
            <v>16966</v>
          </cell>
        </row>
        <row r="775">
          <cell r="C775" t="str">
            <v>측 량 조 수</v>
          </cell>
          <cell r="D775">
            <v>0.28999999999999998</v>
          </cell>
          <cell r="E775" t="str">
            <v>인</v>
          </cell>
          <cell r="G775">
            <v>38777</v>
          </cell>
          <cell r="H775">
            <v>11245</v>
          </cell>
        </row>
        <row r="777">
          <cell r="C777" t="str">
            <v>프랜트기계설치공</v>
          </cell>
          <cell r="D777">
            <v>0.73</v>
          </cell>
          <cell r="E777" t="str">
            <v>인</v>
          </cell>
          <cell r="G777">
            <v>80805</v>
          </cell>
          <cell r="H777">
            <v>58987</v>
          </cell>
        </row>
        <row r="778">
          <cell r="C778" t="str">
            <v>특 별 인 부</v>
          </cell>
          <cell r="D778">
            <v>2.29</v>
          </cell>
          <cell r="E778" t="str">
            <v>인</v>
          </cell>
          <cell r="G778">
            <v>57379</v>
          </cell>
          <cell r="H778">
            <v>131397</v>
          </cell>
        </row>
        <row r="779">
          <cell r="A779" t="str">
            <v>뒷   정   리</v>
          </cell>
          <cell r="C779" t="str">
            <v>특수 비계공</v>
          </cell>
          <cell r="D779">
            <v>0.22</v>
          </cell>
          <cell r="E779" t="str">
            <v>인</v>
          </cell>
          <cell r="G779">
            <v>85884</v>
          </cell>
          <cell r="H779">
            <v>18894</v>
          </cell>
        </row>
        <row r="780">
          <cell r="C780" t="str">
            <v>프랜트기계설치공</v>
          </cell>
          <cell r="D780">
            <v>0.34</v>
          </cell>
          <cell r="E780" t="str">
            <v>인</v>
          </cell>
          <cell r="G780">
            <v>80805</v>
          </cell>
          <cell r="H780">
            <v>27473</v>
          </cell>
        </row>
        <row r="781">
          <cell r="C781" t="str">
            <v>산소 절단공</v>
          </cell>
          <cell r="D781">
            <v>0.22</v>
          </cell>
          <cell r="E781" t="str">
            <v>인</v>
          </cell>
          <cell r="G781">
            <v>31794</v>
          </cell>
          <cell r="H781">
            <v>6994</v>
          </cell>
        </row>
        <row r="783">
          <cell r="C783" t="str">
            <v>특 별 인 부</v>
          </cell>
          <cell r="D783">
            <v>0.56000000000000005</v>
          </cell>
          <cell r="E783" t="str">
            <v>인</v>
          </cell>
          <cell r="G783">
            <v>57379</v>
          </cell>
          <cell r="H783">
            <v>32132</v>
          </cell>
        </row>
        <row r="784">
          <cell r="A784" t="str">
            <v>전기설비,설치유지비</v>
          </cell>
          <cell r="C784" t="str">
            <v>플랜트전공</v>
          </cell>
          <cell r="D784">
            <v>4.25</v>
          </cell>
          <cell r="E784" t="str">
            <v>인</v>
          </cell>
          <cell r="G784">
            <v>64285</v>
          </cell>
          <cell r="H784">
            <v>273211</v>
          </cell>
        </row>
        <row r="785">
          <cell r="A785" t="str">
            <v>철     거</v>
          </cell>
          <cell r="C785" t="str">
            <v>특 별 인 부</v>
          </cell>
          <cell r="D785">
            <v>4.25</v>
          </cell>
          <cell r="E785" t="str">
            <v>인</v>
          </cell>
          <cell r="G785">
            <v>57379</v>
          </cell>
          <cell r="H785">
            <v>243860</v>
          </cell>
        </row>
        <row r="787">
          <cell r="B787" t="str">
            <v>계</v>
          </cell>
          <cell r="F787">
            <v>3689231</v>
          </cell>
          <cell r="H787">
            <v>3689231</v>
          </cell>
        </row>
        <row r="789">
          <cell r="A789" t="str">
            <v>ROLLER GATE GUIDE FRAME 설치 사용장비 경비</v>
          </cell>
        </row>
        <row r="790">
          <cell r="E790" t="str">
            <v xml:space="preserve"> </v>
          </cell>
        </row>
        <row r="791">
          <cell r="A791" t="str">
            <v>종       별</v>
          </cell>
          <cell r="C791" t="str">
            <v>재 료 또 는</v>
          </cell>
          <cell r="D791" t="str">
            <v xml:space="preserve">원 수 </v>
          </cell>
          <cell r="E791" t="str">
            <v>단 위</v>
          </cell>
          <cell r="F791" t="str">
            <v>총   액</v>
          </cell>
          <cell r="G791" t="str">
            <v>노   무   비</v>
          </cell>
          <cell r="I791" t="str">
            <v>재   료   비</v>
          </cell>
          <cell r="K791" t="str">
            <v>경      비</v>
          </cell>
          <cell r="M791" t="str">
            <v>비   고</v>
          </cell>
        </row>
        <row r="792">
          <cell r="C792" t="str">
            <v xml:space="preserve">규       격 </v>
          </cell>
          <cell r="F792" t="str">
            <v>금   액</v>
          </cell>
          <cell r="G792" t="str">
            <v>단  가</v>
          </cell>
          <cell r="H792" t="str">
            <v>금   액</v>
          </cell>
          <cell r="I792" t="str">
            <v>단  가</v>
          </cell>
          <cell r="J792" t="str">
            <v>금   액</v>
          </cell>
          <cell r="K792" t="str">
            <v>단  가</v>
          </cell>
          <cell r="L792" t="str">
            <v>금   액</v>
          </cell>
        </row>
        <row r="793">
          <cell r="A793" t="str">
            <v>A.C WELDER</v>
          </cell>
          <cell r="C793" t="str">
            <v>10KVA</v>
          </cell>
          <cell r="D793">
            <v>8</v>
          </cell>
          <cell r="E793" t="str">
            <v>Hr</v>
          </cell>
          <cell r="K793">
            <v>155</v>
          </cell>
          <cell r="L793">
            <v>1240</v>
          </cell>
        </row>
        <row r="794">
          <cell r="A794" t="str">
            <v>D.C WELDER</v>
          </cell>
          <cell r="C794" t="str">
            <v>5.5KW</v>
          </cell>
          <cell r="D794">
            <v>32</v>
          </cell>
          <cell r="E794" t="str">
            <v>Hr</v>
          </cell>
          <cell r="K794">
            <v>359</v>
          </cell>
          <cell r="L794">
            <v>11488</v>
          </cell>
        </row>
        <row r="795">
          <cell r="A795" t="str">
            <v>GAS CUTTING M/C</v>
          </cell>
          <cell r="C795" t="str">
            <v>중 형</v>
          </cell>
          <cell r="D795">
            <v>32</v>
          </cell>
          <cell r="E795" t="str">
            <v>Hr</v>
          </cell>
          <cell r="G795">
            <v>3974</v>
          </cell>
          <cell r="H795">
            <v>127168</v>
          </cell>
          <cell r="K795">
            <v>115</v>
          </cell>
          <cell r="L795">
            <v>3680</v>
          </cell>
        </row>
        <row r="796">
          <cell r="A796" t="str">
            <v>GAS WELDER</v>
          </cell>
          <cell r="C796" t="str">
            <v>중 형</v>
          </cell>
          <cell r="D796">
            <v>24</v>
          </cell>
          <cell r="E796" t="str">
            <v>Hr</v>
          </cell>
          <cell r="K796">
            <v>115</v>
          </cell>
          <cell r="L796">
            <v>2760</v>
          </cell>
        </row>
        <row r="797">
          <cell r="A797" t="str">
            <v>PORTABLE DRILL</v>
          </cell>
          <cell r="C797" t="str">
            <v>1.5 HP</v>
          </cell>
          <cell r="D797">
            <v>16</v>
          </cell>
          <cell r="E797" t="str">
            <v>Hr</v>
          </cell>
          <cell r="K797">
            <v>14</v>
          </cell>
          <cell r="L797">
            <v>224</v>
          </cell>
        </row>
        <row r="799">
          <cell r="A799" t="str">
            <v>PORTABLE GRINDER</v>
          </cell>
          <cell r="C799" t="str">
            <v>0.5 HP</v>
          </cell>
          <cell r="D799">
            <v>32</v>
          </cell>
          <cell r="E799" t="str">
            <v>Hr</v>
          </cell>
          <cell r="K799">
            <v>22</v>
          </cell>
          <cell r="L799">
            <v>704</v>
          </cell>
        </row>
        <row r="800">
          <cell r="A800" t="str">
            <v>COMPRESSOR</v>
          </cell>
          <cell r="C800" t="str">
            <v>8.9㎥/min</v>
          </cell>
          <cell r="D800">
            <v>8</v>
          </cell>
          <cell r="E800" t="str">
            <v>Hr</v>
          </cell>
          <cell r="G800">
            <v>9681</v>
          </cell>
          <cell r="H800">
            <v>77448</v>
          </cell>
          <cell r="I800">
            <v>8779</v>
          </cell>
          <cell r="J800">
            <v>70232</v>
          </cell>
          <cell r="K800">
            <v>6250</v>
          </cell>
          <cell r="L800">
            <v>50000</v>
          </cell>
        </row>
        <row r="801">
          <cell r="A801" t="str">
            <v>WINCH</v>
          </cell>
          <cell r="C801" t="str">
            <v>10 HP</v>
          </cell>
          <cell r="D801">
            <v>16</v>
          </cell>
          <cell r="E801" t="str">
            <v>Hr</v>
          </cell>
          <cell r="G801">
            <v>9235</v>
          </cell>
          <cell r="H801">
            <v>147760</v>
          </cell>
          <cell r="K801">
            <v>850</v>
          </cell>
          <cell r="L801">
            <v>13600</v>
          </cell>
        </row>
        <row r="802">
          <cell r="A802" t="str">
            <v>리프트 트럭</v>
          </cell>
          <cell r="C802" t="str">
            <v>7 TON</v>
          </cell>
          <cell r="D802">
            <v>8</v>
          </cell>
          <cell r="E802" t="str">
            <v>Hr</v>
          </cell>
          <cell r="G802">
            <v>9681</v>
          </cell>
          <cell r="H802">
            <v>77448</v>
          </cell>
          <cell r="I802">
            <v>5898</v>
          </cell>
          <cell r="J802">
            <v>47184</v>
          </cell>
          <cell r="K802">
            <v>5845</v>
          </cell>
          <cell r="L802">
            <v>46760</v>
          </cell>
        </row>
        <row r="803">
          <cell r="A803" t="str">
            <v>TRUCK CRANE</v>
          </cell>
          <cell r="C803" t="str">
            <v>40 TON</v>
          </cell>
          <cell r="D803">
            <v>8</v>
          </cell>
          <cell r="E803" t="str">
            <v>Hr</v>
          </cell>
          <cell r="G803">
            <v>18615</v>
          </cell>
          <cell r="H803">
            <v>148920</v>
          </cell>
          <cell r="I803">
            <v>8730</v>
          </cell>
          <cell r="J803">
            <v>69840</v>
          </cell>
          <cell r="K803">
            <v>55621</v>
          </cell>
          <cell r="L803">
            <v>444968</v>
          </cell>
        </row>
        <row r="807">
          <cell r="B807" t="str">
            <v xml:space="preserve"> 계</v>
          </cell>
          <cell r="F807">
            <v>1341424</v>
          </cell>
          <cell r="H807">
            <v>578744</v>
          </cell>
          <cell r="J807">
            <v>187256</v>
          </cell>
          <cell r="L807">
            <v>575424</v>
          </cell>
        </row>
        <row r="815">
          <cell r="J815" t="str">
            <v xml:space="preserve"> </v>
          </cell>
        </row>
        <row r="816">
          <cell r="J816" t="str">
            <v xml:space="preserve"> </v>
          </cell>
        </row>
        <row r="817">
          <cell r="J817" t="str">
            <v xml:space="preserve"> </v>
          </cell>
        </row>
        <row r="818">
          <cell r="A818" t="str">
            <v>ROLLER GATE GUIDE FRAME 설치 소모 자재비</v>
          </cell>
        </row>
        <row r="819">
          <cell r="E819" t="str">
            <v xml:space="preserve"> </v>
          </cell>
        </row>
        <row r="820">
          <cell r="A820" t="str">
            <v>종       별</v>
          </cell>
          <cell r="C820" t="str">
            <v>재 료 또 는</v>
          </cell>
          <cell r="D820" t="str">
            <v xml:space="preserve">원 수 </v>
          </cell>
          <cell r="E820" t="str">
            <v>단 위</v>
          </cell>
          <cell r="F820" t="str">
            <v>총   액</v>
          </cell>
          <cell r="G820" t="str">
            <v>노   무   비</v>
          </cell>
          <cell r="I820" t="str">
            <v>재   료   비</v>
          </cell>
          <cell r="K820" t="str">
            <v>경      비</v>
          </cell>
          <cell r="M820" t="str">
            <v>비   고</v>
          </cell>
        </row>
        <row r="821">
          <cell r="C821" t="str">
            <v xml:space="preserve">규       격 </v>
          </cell>
          <cell r="F821" t="str">
            <v>금   액</v>
          </cell>
          <cell r="G821" t="str">
            <v>단  가</v>
          </cell>
          <cell r="H821" t="str">
            <v>금   액</v>
          </cell>
          <cell r="I821" t="str">
            <v>단  가</v>
          </cell>
          <cell r="J821" t="str">
            <v>금   액</v>
          </cell>
          <cell r="K821" t="str">
            <v>단  가</v>
          </cell>
          <cell r="L821" t="str">
            <v>금   액</v>
          </cell>
        </row>
        <row r="822">
          <cell r="A822" t="str">
            <v>산       소</v>
          </cell>
          <cell r="C822" t="str">
            <v>6,000L용</v>
          </cell>
          <cell r="D822">
            <v>0.69</v>
          </cell>
          <cell r="E822" t="str">
            <v>병</v>
          </cell>
          <cell r="G822" t="str">
            <v xml:space="preserve"> </v>
          </cell>
          <cell r="I822">
            <v>12000</v>
          </cell>
          <cell r="J822">
            <v>8280</v>
          </cell>
        </row>
        <row r="823">
          <cell r="A823" t="str">
            <v>아 세 치 렌</v>
          </cell>
          <cell r="C823" t="str">
            <v>2,100L용</v>
          </cell>
          <cell r="D823">
            <v>0.2</v>
          </cell>
          <cell r="E823" t="str">
            <v>병</v>
          </cell>
          <cell r="I823">
            <v>25849</v>
          </cell>
          <cell r="J823">
            <v>5169</v>
          </cell>
        </row>
        <row r="824">
          <cell r="A824" t="str">
            <v>용   접  봉</v>
          </cell>
          <cell r="C824" t="str">
            <v>SS41+STS304,4M/M</v>
          </cell>
          <cell r="D824">
            <v>31.05</v>
          </cell>
          <cell r="E824" t="str">
            <v>KG</v>
          </cell>
          <cell r="I824">
            <v>3360</v>
          </cell>
          <cell r="J824">
            <v>104328</v>
          </cell>
        </row>
        <row r="825">
          <cell r="A825" t="str">
            <v xml:space="preserve"> </v>
          </cell>
          <cell r="D825" t="str">
            <v xml:space="preserve"> </v>
          </cell>
          <cell r="E825" t="str">
            <v xml:space="preserve"> </v>
          </cell>
        </row>
        <row r="828">
          <cell r="A828" t="str">
            <v xml:space="preserve"> </v>
          </cell>
        </row>
        <row r="829">
          <cell r="L829" t="str">
            <v xml:space="preserve"> </v>
          </cell>
        </row>
        <row r="830">
          <cell r="B830" t="str">
            <v>계</v>
          </cell>
          <cell r="F830">
            <v>117777</v>
          </cell>
          <cell r="J830">
            <v>117777</v>
          </cell>
          <cell r="L830" t="str">
            <v xml:space="preserve"> </v>
          </cell>
        </row>
        <row r="831">
          <cell r="F831" t="str">
            <v xml:space="preserve"> </v>
          </cell>
          <cell r="L831" t="str">
            <v xml:space="preserve"> </v>
          </cell>
        </row>
        <row r="832">
          <cell r="F832" t="str">
            <v xml:space="preserve"> </v>
          </cell>
          <cell r="J832" t="str">
            <v xml:space="preserve"> </v>
          </cell>
          <cell r="L832" t="str">
            <v xml:space="preserve"> </v>
          </cell>
        </row>
        <row r="833">
          <cell r="F833" t="str">
            <v xml:space="preserve"> </v>
          </cell>
          <cell r="J833" t="str">
            <v xml:space="preserve"> </v>
          </cell>
          <cell r="L833" t="str">
            <v xml:space="preserve"> </v>
          </cell>
        </row>
        <row r="834">
          <cell r="F834" t="str">
            <v xml:space="preserve"> </v>
          </cell>
          <cell r="J834" t="str">
            <v xml:space="preserve"> </v>
          </cell>
          <cell r="L834" t="str">
            <v xml:space="preserve"> </v>
          </cell>
        </row>
        <row r="835">
          <cell r="F835" t="str">
            <v xml:space="preserve"> </v>
          </cell>
          <cell r="J835" t="str">
            <v xml:space="preserve"> </v>
          </cell>
          <cell r="L835" t="str">
            <v xml:space="preserve"> </v>
          </cell>
        </row>
        <row r="836">
          <cell r="F836" t="str">
            <v xml:space="preserve"> </v>
          </cell>
          <cell r="J836" t="str">
            <v xml:space="preserve"> </v>
          </cell>
          <cell r="L836" t="str">
            <v xml:space="preserve"> </v>
          </cell>
        </row>
        <row r="837">
          <cell r="F837" t="str">
            <v xml:space="preserve"> </v>
          </cell>
          <cell r="J837" t="str">
            <v xml:space="preserve"> </v>
          </cell>
          <cell r="L837" t="str">
            <v xml:space="preserve"> </v>
          </cell>
        </row>
        <row r="838">
          <cell r="F838" t="str">
            <v xml:space="preserve"> </v>
          </cell>
          <cell r="J838" t="str">
            <v xml:space="preserve"> </v>
          </cell>
          <cell r="L838" t="str">
            <v xml:space="preserve"> </v>
          </cell>
        </row>
        <row r="839">
          <cell r="F839" t="str">
            <v xml:space="preserve"> </v>
          </cell>
          <cell r="J839" t="str">
            <v xml:space="preserve"> </v>
          </cell>
          <cell r="L839" t="str">
            <v xml:space="preserve"> </v>
          </cell>
        </row>
        <row r="840">
          <cell r="F840" t="str">
            <v xml:space="preserve"> </v>
          </cell>
          <cell r="J840" t="str">
            <v xml:space="preserve"> </v>
          </cell>
          <cell r="L840" t="str">
            <v xml:space="preserve"> </v>
          </cell>
        </row>
        <row r="841">
          <cell r="F841" t="str">
            <v xml:space="preserve"> </v>
          </cell>
          <cell r="J841" t="str">
            <v xml:space="preserve"> </v>
          </cell>
          <cell r="L841" t="str">
            <v xml:space="preserve"> </v>
          </cell>
        </row>
        <row r="842">
          <cell r="F842" t="str">
            <v xml:space="preserve"> </v>
          </cell>
          <cell r="J842" t="str">
            <v xml:space="preserve"> </v>
          </cell>
          <cell r="L842" t="str">
            <v xml:space="preserve"> </v>
          </cell>
        </row>
        <row r="843">
          <cell r="F843" t="str">
            <v xml:space="preserve"> </v>
          </cell>
          <cell r="J843" t="str">
            <v xml:space="preserve"> </v>
          </cell>
          <cell r="L843" t="str">
            <v xml:space="preserve"> </v>
          </cell>
        </row>
        <row r="844">
          <cell r="F844" t="str">
            <v xml:space="preserve"> </v>
          </cell>
          <cell r="J844" t="str">
            <v xml:space="preserve"> </v>
          </cell>
          <cell r="L844" t="str">
            <v xml:space="preserve"> </v>
          </cell>
        </row>
        <row r="845">
          <cell r="F845" t="str">
            <v xml:space="preserve"> </v>
          </cell>
          <cell r="J845" t="str">
            <v xml:space="preserve"> </v>
          </cell>
          <cell r="L845" t="str">
            <v xml:space="preserve"> </v>
          </cell>
        </row>
        <row r="846">
          <cell r="F846" t="str">
            <v xml:space="preserve"> </v>
          </cell>
          <cell r="J846" t="str">
            <v xml:space="preserve"> </v>
          </cell>
          <cell r="L846" t="str">
            <v xml:space="preserve"> </v>
          </cell>
        </row>
        <row r="847">
          <cell r="A847" t="str">
            <v>HOIST 설치 인건비</v>
          </cell>
        </row>
        <row r="848">
          <cell r="E848" t="str">
            <v xml:space="preserve"> </v>
          </cell>
        </row>
        <row r="849">
          <cell r="A849" t="str">
            <v>종       별</v>
          </cell>
          <cell r="C849" t="str">
            <v>재 료 또 는</v>
          </cell>
          <cell r="D849" t="str">
            <v xml:space="preserve">원 수 </v>
          </cell>
          <cell r="E849" t="str">
            <v>단 위</v>
          </cell>
          <cell r="F849" t="str">
            <v>총   액</v>
          </cell>
          <cell r="G849" t="str">
            <v>노   무   비</v>
          </cell>
          <cell r="I849" t="str">
            <v>재   료   비</v>
          </cell>
          <cell r="K849" t="str">
            <v>경      비</v>
          </cell>
          <cell r="M849" t="str">
            <v>비   고</v>
          </cell>
        </row>
        <row r="850">
          <cell r="C850" t="str">
            <v xml:space="preserve">규       격 </v>
          </cell>
          <cell r="F850" t="str">
            <v>금   액</v>
          </cell>
          <cell r="G850" t="str">
            <v>단  가</v>
          </cell>
          <cell r="H850" t="str">
            <v>금   액</v>
          </cell>
          <cell r="I850" t="str">
            <v>단  가</v>
          </cell>
          <cell r="J850" t="str">
            <v>금   액</v>
          </cell>
          <cell r="K850" t="str">
            <v>단  가</v>
          </cell>
          <cell r="L850" t="str">
            <v>금   액</v>
          </cell>
        </row>
        <row r="851">
          <cell r="A851" t="str">
            <v>기 술 관 리</v>
          </cell>
          <cell r="C851" t="str">
            <v>기계기사2급</v>
          </cell>
          <cell r="D851">
            <v>0.5</v>
          </cell>
          <cell r="E851" t="str">
            <v>인</v>
          </cell>
          <cell r="G851">
            <v>69405</v>
          </cell>
          <cell r="H851">
            <v>34702</v>
          </cell>
        </row>
        <row r="852">
          <cell r="A852" t="str">
            <v>소운반 조작</v>
          </cell>
          <cell r="C852" t="str">
            <v>비   계   공</v>
          </cell>
          <cell r="D852">
            <v>1.105</v>
          </cell>
          <cell r="E852" t="str">
            <v>인</v>
          </cell>
          <cell r="G852">
            <v>79467</v>
          </cell>
          <cell r="H852">
            <v>87811</v>
          </cell>
        </row>
        <row r="853">
          <cell r="A853" t="str">
            <v>조립 및 조정</v>
          </cell>
          <cell r="C853" t="str">
            <v>비   계   공</v>
          </cell>
          <cell r="D853">
            <v>1.9279999999999999</v>
          </cell>
          <cell r="E853" t="str">
            <v>인</v>
          </cell>
          <cell r="G853">
            <v>79467</v>
          </cell>
          <cell r="H853">
            <v>153212</v>
          </cell>
        </row>
        <row r="854">
          <cell r="A854" t="str">
            <v xml:space="preserve"> </v>
          </cell>
          <cell r="C854" t="str">
            <v>측   량   사</v>
          </cell>
          <cell r="D854">
            <v>0.26800000000000002</v>
          </cell>
          <cell r="E854" t="str">
            <v>인</v>
          </cell>
          <cell r="G854">
            <v>58506</v>
          </cell>
          <cell r="H854">
            <v>15679</v>
          </cell>
        </row>
        <row r="855">
          <cell r="A855" t="str">
            <v xml:space="preserve"> </v>
          </cell>
          <cell r="C855" t="str">
            <v>프랜트기계설치공</v>
          </cell>
          <cell r="D855">
            <v>2.1150000000000002</v>
          </cell>
          <cell r="E855" t="str">
            <v>인</v>
          </cell>
          <cell r="G855">
            <v>80805</v>
          </cell>
          <cell r="H855">
            <v>170902</v>
          </cell>
        </row>
        <row r="857">
          <cell r="A857" t="str">
            <v>용       접</v>
          </cell>
          <cell r="C857" t="str">
            <v>프랜트 용접공</v>
          </cell>
          <cell r="D857">
            <v>1.03</v>
          </cell>
          <cell r="E857" t="str">
            <v>인</v>
          </cell>
          <cell r="G857">
            <v>95379</v>
          </cell>
          <cell r="H857">
            <v>98240</v>
          </cell>
        </row>
        <row r="858">
          <cell r="A858" t="str">
            <v>시운전 및 조작</v>
          </cell>
          <cell r="C858" t="str">
            <v>프랜트기계설치공</v>
          </cell>
          <cell r="D858">
            <v>0.36</v>
          </cell>
          <cell r="E858" t="str">
            <v>인</v>
          </cell>
          <cell r="G858">
            <v>80805</v>
          </cell>
          <cell r="H858">
            <v>29089</v>
          </cell>
        </row>
        <row r="859">
          <cell r="A859" t="str">
            <v xml:space="preserve"> </v>
          </cell>
          <cell r="B859" t="str">
            <v xml:space="preserve"> </v>
          </cell>
          <cell r="C859" t="str">
            <v>프랜트 전공</v>
          </cell>
          <cell r="D859">
            <v>0.41299999999999998</v>
          </cell>
          <cell r="E859" t="str">
            <v>인</v>
          </cell>
          <cell r="G859">
            <v>64285</v>
          </cell>
          <cell r="H859">
            <v>26549</v>
          </cell>
        </row>
        <row r="860">
          <cell r="C860" t="str">
            <v>비   계   공</v>
          </cell>
          <cell r="D860">
            <v>0.9</v>
          </cell>
          <cell r="E860" t="str">
            <v>인</v>
          </cell>
          <cell r="G860">
            <v>79467</v>
          </cell>
          <cell r="H860">
            <v>71520</v>
          </cell>
        </row>
        <row r="861">
          <cell r="A861" t="str">
            <v>검사 및 교정</v>
          </cell>
          <cell r="C861" t="str">
            <v>기술관리,시운</v>
          </cell>
          <cell r="D861" t="str">
            <v>1</v>
          </cell>
          <cell r="E861" t="str">
            <v>식</v>
          </cell>
        </row>
        <row r="862">
          <cell r="C862" t="str">
            <v>전및조작제외</v>
          </cell>
          <cell r="E862" t="str">
            <v xml:space="preserve"> </v>
          </cell>
        </row>
        <row r="863">
          <cell r="A863" t="str">
            <v xml:space="preserve"> </v>
          </cell>
          <cell r="C863" t="str">
            <v>10 %</v>
          </cell>
        </row>
        <row r="865">
          <cell r="B865" t="str">
            <v>계</v>
          </cell>
          <cell r="F865">
            <v>687704</v>
          </cell>
          <cell r="H865">
            <v>687704</v>
          </cell>
        </row>
        <row r="876">
          <cell r="A876" t="str">
            <v>ROLLER GATE HOIST 설치 사용장비 경비</v>
          </cell>
        </row>
        <row r="877">
          <cell r="E877" t="str">
            <v xml:space="preserve"> </v>
          </cell>
        </row>
        <row r="878">
          <cell r="A878" t="str">
            <v>종       별</v>
          </cell>
          <cell r="C878" t="str">
            <v>재 료 또 는</v>
          </cell>
          <cell r="D878" t="str">
            <v xml:space="preserve">원 수 </v>
          </cell>
          <cell r="E878" t="str">
            <v>단 위</v>
          </cell>
          <cell r="F878" t="str">
            <v>총   액</v>
          </cell>
          <cell r="G878" t="str">
            <v>노   무   비</v>
          </cell>
          <cell r="I878" t="str">
            <v>재   료   비</v>
          </cell>
          <cell r="K878" t="str">
            <v>경      비</v>
          </cell>
          <cell r="M878" t="str">
            <v>비   고</v>
          </cell>
        </row>
        <row r="879">
          <cell r="C879" t="str">
            <v xml:space="preserve">규       격 </v>
          </cell>
          <cell r="F879" t="str">
            <v>금   액</v>
          </cell>
          <cell r="G879" t="str">
            <v>단  가</v>
          </cell>
          <cell r="H879" t="str">
            <v>금   액</v>
          </cell>
          <cell r="I879" t="str">
            <v>단  가</v>
          </cell>
          <cell r="J879" t="str">
            <v>금   액</v>
          </cell>
          <cell r="K879" t="str">
            <v>단  가</v>
          </cell>
          <cell r="L879" t="str">
            <v>금   액</v>
          </cell>
        </row>
        <row r="880">
          <cell r="A880" t="str">
            <v>A.C WELDER</v>
          </cell>
          <cell r="C880" t="str">
            <v>10KVA</v>
          </cell>
          <cell r="D880">
            <v>8</v>
          </cell>
          <cell r="E880" t="str">
            <v>Hr</v>
          </cell>
          <cell r="K880">
            <v>155</v>
          </cell>
          <cell r="L880">
            <v>1240</v>
          </cell>
        </row>
        <row r="881">
          <cell r="A881" t="str">
            <v>D.C WELDER</v>
          </cell>
          <cell r="C881" t="str">
            <v>300A,5.5KW</v>
          </cell>
          <cell r="D881">
            <v>8</v>
          </cell>
          <cell r="E881" t="str">
            <v>Hr</v>
          </cell>
          <cell r="K881">
            <v>359</v>
          </cell>
          <cell r="L881">
            <v>2872</v>
          </cell>
        </row>
        <row r="882">
          <cell r="A882" t="str">
            <v>GAS CUTTING M/C</v>
          </cell>
          <cell r="C882" t="str">
            <v>중 형</v>
          </cell>
          <cell r="D882">
            <v>16</v>
          </cell>
          <cell r="E882" t="str">
            <v>Hr</v>
          </cell>
          <cell r="G882">
            <v>3974</v>
          </cell>
          <cell r="H882">
            <v>63584</v>
          </cell>
          <cell r="K882">
            <v>115</v>
          </cell>
          <cell r="L882">
            <v>1840</v>
          </cell>
        </row>
        <row r="883">
          <cell r="A883" t="str">
            <v>PORTABLE DRILL</v>
          </cell>
          <cell r="C883" t="str">
            <v>1.5 HP</v>
          </cell>
          <cell r="D883">
            <v>8</v>
          </cell>
          <cell r="E883" t="str">
            <v>Hr</v>
          </cell>
          <cell r="K883">
            <v>14</v>
          </cell>
          <cell r="L883">
            <v>112</v>
          </cell>
        </row>
        <row r="884">
          <cell r="A884" t="str">
            <v>PORTABLE GRINDER</v>
          </cell>
          <cell r="C884" t="str">
            <v>0.5 HP</v>
          </cell>
          <cell r="D884">
            <v>16</v>
          </cell>
          <cell r="E884" t="str">
            <v>Hr</v>
          </cell>
          <cell r="K884">
            <v>22</v>
          </cell>
          <cell r="L884">
            <v>352</v>
          </cell>
        </row>
        <row r="886">
          <cell r="A886" t="str">
            <v>TRUCK CRANE</v>
          </cell>
          <cell r="C886" t="str">
            <v>30 TON</v>
          </cell>
          <cell r="D886">
            <v>8</v>
          </cell>
          <cell r="E886" t="str">
            <v>Hr</v>
          </cell>
          <cell r="G886">
            <v>18615</v>
          </cell>
          <cell r="H886">
            <v>148920</v>
          </cell>
          <cell r="I886">
            <v>7046</v>
          </cell>
          <cell r="J886">
            <v>56368</v>
          </cell>
          <cell r="K886">
            <v>44939</v>
          </cell>
          <cell r="L886">
            <v>359512</v>
          </cell>
        </row>
        <row r="887">
          <cell r="A887" t="str">
            <v>WINCH</v>
          </cell>
          <cell r="C887" t="str">
            <v>10 HP</v>
          </cell>
          <cell r="D887">
            <v>16</v>
          </cell>
          <cell r="E887" t="str">
            <v>Hr</v>
          </cell>
          <cell r="G887">
            <v>9235</v>
          </cell>
          <cell r="H887">
            <v>147760</v>
          </cell>
          <cell r="K887">
            <v>850</v>
          </cell>
          <cell r="L887">
            <v>13600</v>
          </cell>
        </row>
        <row r="888">
          <cell r="A888" t="str">
            <v>TRAILER</v>
          </cell>
          <cell r="C888" t="str">
            <v>30 TON</v>
          </cell>
          <cell r="D888">
            <v>8</v>
          </cell>
          <cell r="E888" t="str">
            <v>Hr</v>
          </cell>
          <cell r="G888">
            <v>8683</v>
          </cell>
          <cell r="H888">
            <v>69464</v>
          </cell>
          <cell r="I888">
            <v>15763</v>
          </cell>
          <cell r="J888">
            <v>126104</v>
          </cell>
          <cell r="K888">
            <v>27414</v>
          </cell>
          <cell r="L888">
            <v>219312</v>
          </cell>
        </row>
        <row r="889">
          <cell r="A889" t="str">
            <v>TRUCK</v>
          </cell>
          <cell r="C889" t="str">
            <v>6TON</v>
          </cell>
          <cell r="D889">
            <v>8</v>
          </cell>
          <cell r="E889" t="str">
            <v>Hr</v>
          </cell>
          <cell r="G889">
            <v>8683</v>
          </cell>
          <cell r="H889">
            <v>69464</v>
          </cell>
          <cell r="I889">
            <v>8110</v>
          </cell>
          <cell r="J889">
            <v>64880</v>
          </cell>
          <cell r="K889">
            <v>4902</v>
          </cell>
          <cell r="L889">
            <v>39216</v>
          </cell>
        </row>
        <row r="892">
          <cell r="B892" t="str">
            <v xml:space="preserve"> 계</v>
          </cell>
          <cell r="F892">
            <v>1384600</v>
          </cell>
          <cell r="H892">
            <v>499192</v>
          </cell>
          <cell r="J892">
            <v>247352</v>
          </cell>
          <cell r="L892">
            <v>638056</v>
          </cell>
        </row>
        <row r="905">
          <cell r="A905" t="str">
            <v>HOIST 설치 소모 자재비</v>
          </cell>
        </row>
        <row r="906">
          <cell r="E906" t="str">
            <v xml:space="preserve"> </v>
          </cell>
        </row>
        <row r="907">
          <cell r="A907" t="str">
            <v>종       별</v>
          </cell>
          <cell r="C907" t="str">
            <v>재 료 또 는</v>
          </cell>
          <cell r="D907" t="str">
            <v xml:space="preserve">원 수 </v>
          </cell>
          <cell r="E907" t="str">
            <v>단 위</v>
          </cell>
          <cell r="F907" t="str">
            <v>총   액</v>
          </cell>
          <cell r="G907" t="str">
            <v>노   무   비</v>
          </cell>
          <cell r="I907" t="str">
            <v>재   료   비</v>
          </cell>
          <cell r="K907" t="str">
            <v>경      비</v>
          </cell>
          <cell r="M907" t="str">
            <v>비   고</v>
          </cell>
        </row>
        <row r="908">
          <cell r="C908" t="str">
            <v xml:space="preserve">규       격 </v>
          </cell>
          <cell r="F908" t="str">
            <v>금   액</v>
          </cell>
          <cell r="G908" t="str">
            <v>단  가</v>
          </cell>
          <cell r="H908" t="str">
            <v>금   액</v>
          </cell>
          <cell r="I908" t="str">
            <v>단  가</v>
          </cell>
          <cell r="J908" t="str">
            <v>금   액</v>
          </cell>
          <cell r="K908" t="str">
            <v>단  가</v>
          </cell>
          <cell r="L908" t="str">
            <v>금   액</v>
          </cell>
        </row>
        <row r="909">
          <cell r="A909" t="str">
            <v>산       소</v>
          </cell>
          <cell r="C909" t="str">
            <v>6,000L용</v>
          </cell>
          <cell r="D909">
            <v>0.38</v>
          </cell>
          <cell r="E909" t="str">
            <v>병</v>
          </cell>
          <cell r="G909" t="str">
            <v xml:space="preserve"> </v>
          </cell>
          <cell r="I909">
            <v>12000</v>
          </cell>
          <cell r="J909">
            <v>4560</v>
          </cell>
        </row>
        <row r="910">
          <cell r="A910" t="str">
            <v>아 세 치 렌</v>
          </cell>
          <cell r="C910" t="str">
            <v>4,500L용</v>
          </cell>
          <cell r="D910">
            <v>0.33</v>
          </cell>
          <cell r="E910" t="str">
            <v>병</v>
          </cell>
          <cell r="I910">
            <v>55392</v>
          </cell>
          <cell r="J910">
            <v>18279</v>
          </cell>
        </row>
        <row r="911">
          <cell r="A911" t="str">
            <v>용   접  봉</v>
          </cell>
          <cell r="C911" t="str">
            <v>SS400 , 4M/M</v>
          </cell>
          <cell r="D911">
            <v>3</v>
          </cell>
          <cell r="E911" t="str">
            <v>KG</v>
          </cell>
          <cell r="I911">
            <v>1260</v>
          </cell>
          <cell r="J911">
            <v>3780</v>
          </cell>
        </row>
        <row r="912">
          <cell r="A912" t="str">
            <v>세    유(경유)</v>
          </cell>
          <cell r="D912">
            <v>3</v>
          </cell>
          <cell r="E912" t="str">
            <v>L</v>
          </cell>
          <cell r="I912">
            <v>526.4</v>
          </cell>
          <cell r="J912">
            <v>1579</v>
          </cell>
        </row>
        <row r="915">
          <cell r="A915" t="str">
            <v xml:space="preserve"> </v>
          </cell>
        </row>
        <row r="916">
          <cell r="L916" t="str">
            <v xml:space="preserve"> </v>
          </cell>
        </row>
        <row r="917">
          <cell r="B917" t="str">
            <v>계</v>
          </cell>
          <cell r="F917">
            <v>28198</v>
          </cell>
          <cell r="J917">
            <v>28198</v>
          </cell>
          <cell r="L917" t="str">
            <v xml:space="preserve"> </v>
          </cell>
        </row>
        <row r="918">
          <cell r="A918" t="str">
            <v xml:space="preserve"> </v>
          </cell>
        </row>
        <row r="919">
          <cell r="A919" t="str">
            <v xml:space="preserve"> </v>
          </cell>
        </row>
        <row r="920">
          <cell r="A920" t="str">
            <v xml:space="preserve"> </v>
          </cell>
        </row>
        <row r="921">
          <cell r="A921" t="str">
            <v xml:space="preserve"> </v>
          </cell>
        </row>
        <row r="922">
          <cell r="A922" t="str">
            <v xml:space="preserve"> </v>
          </cell>
        </row>
        <row r="923">
          <cell r="A923" t="str">
            <v xml:space="preserve"> </v>
          </cell>
        </row>
        <row r="924">
          <cell r="A924" t="str">
            <v xml:space="preserve"> </v>
          </cell>
        </row>
        <row r="925">
          <cell r="A925" t="str">
            <v xml:space="preserve"> </v>
          </cell>
        </row>
        <row r="926">
          <cell r="A926" t="str">
            <v xml:space="preserve"> </v>
          </cell>
        </row>
        <row r="927">
          <cell r="A927" t="str">
            <v xml:space="preserve"> </v>
          </cell>
        </row>
        <row r="928">
          <cell r="A928" t="str">
            <v xml:space="preserve"> </v>
          </cell>
        </row>
        <row r="929">
          <cell r="A929" t="str">
            <v xml:space="preserve"> </v>
          </cell>
        </row>
        <row r="930">
          <cell r="A930" t="str">
            <v xml:space="preserve"> </v>
          </cell>
        </row>
        <row r="931">
          <cell r="A931" t="str">
            <v xml:space="preserve"> </v>
          </cell>
        </row>
        <row r="932">
          <cell r="A932" t="str">
            <v xml:space="preserve"> </v>
          </cell>
        </row>
        <row r="933">
          <cell r="A933" t="str">
            <v xml:space="preserve"> </v>
          </cell>
        </row>
        <row r="934">
          <cell r="A934" t="str">
            <v>STOP LOG LEAF 제작 인건비</v>
          </cell>
        </row>
        <row r="935">
          <cell r="E935" t="str">
            <v xml:space="preserve"> </v>
          </cell>
        </row>
        <row r="936">
          <cell r="A936" t="str">
            <v>종       별</v>
          </cell>
          <cell r="C936" t="str">
            <v>재 료 또 는</v>
          </cell>
          <cell r="D936" t="str">
            <v xml:space="preserve">원 수 </v>
          </cell>
          <cell r="E936" t="str">
            <v>단 위</v>
          </cell>
          <cell r="F936" t="str">
            <v>총   액</v>
          </cell>
          <cell r="G936" t="str">
            <v>노   무   비</v>
          </cell>
          <cell r="I936" t="str">
            <v>재   료   비</v>
          </cell>
          <cell r="K936" t="str">
            <v>경      비</v>
          </cell>
          <cell r="M936" t="str">
            <v>비   고</v>
          </cell>
        </row>
        <row r="937">
          <cell r="C937" t="str">
            <v xml:space="preserve">규       격 </v>
          </cell>
          <cell r="F937" t="str">
            <v>금   액</v>
          </cell>
          <cell r="G937" t="str">
            <v>단  가</v>
          </cell>
          <cell r="H937" t="str">
            <v>금   액</v>
          </cell>
          <cell r="I937" t="str">
            <v>단  가</v>
          </cell>
          <cell r="J937" t="str">
            <v>금   액</v>
          </cell>
          <cell r="K937" t="str">
            <v>단  가</v>
          </cell>
          <cell r="L937" t="str">
            <v>금   액</v>
          </cell>
        </row>
        <row r="938">
          <cell r="A938" t="str">
            <v>기 술 관 리</v>
          </cell>
          <cell r="C938" t="str">
            <v>기계기사2급</v>
          </cell>
          <cell r="D938">
            <v>0.5</v>
          </cell>
          <cell r="E938" t="str">
            <v>인</v>
          </cell>
          <cell r="G938">
            <v>69405</v>
          </cell>
          <cell r="H938">
            <v>34702</v>
          </cell>
        </row>
        <row r="939">
          <cell r="A939" t="str">
            <v>본  뜨  기</v>
          </cell>
          <cell r="C939" t="str">
            <v>프랜트 제관공</v>
          </cell>
          <cell r="D939">
            <v>0.52300000000000002</v>
          </cell>
          <cell r="E939" t="str">
            <v>인</v>
          </cell>
          <cell r="G939">
            <v>81966</v>
          </cell>
          <cell r="H939">
            <v>42868</v>
          </cell>
        </row>
        <row r="940">
          <cell r="A940" t="str">
            <v>금  긋  기</v>
          </cell>
          <cell r="C940" t="str">
            <v>프랜트 제관공</v>
          </cell>
          <cell r="D940">
            <v>1.514</v>
          </cell>
          <cell r="E940" t="str">
            <v>인</v>
          </cell>
          <cell r="G940">
            <v>81966</v>
          </cell>
          <cell r="H940">
            <v>124096</v>
          </cell>
        </row>
        <row r="941">
          <cell r="A941" t="str">
            <v>절      단</v>
          </cell>
          <cell r="C941" t="str">
            <v>프랜트 제관공</v>
          </cell>
          <cell r="D941">
            <v>0.41399999999999998</v>
          </cell>
          <cell r="E941" t="str">
            <v>인</v>
          </cell>
          <cell r="G941">
            <v>81966</v>
          </cell>
          <cell r="H941">
            <v>33933</v>
          </cell>
        </row>
        <row r="942">
          <cell r="A942" t="str">
            <v>가      공</v>
          </cell>
          <cell r="C942" t="str">
            <v>프랜트 제관공</v>
          </cell>
          <cell r="D942">
            <v>0.5</v>
          </cell>
          <cell r="E942" t="str">
            <v>인</v>
          </cell>
          <cell r="G942">
            <v>81966</v>
          </cell>
          <cell r="H942">
            <v>40983</v>
          </cell>
        </row>
        <row r="944">
          <cell r="A944" t="str">
            <v>구 멍 뚫 기</v>
          </cell>
          <cell r="C944" t="str">
            <v>프랜트 제관공</v>
          </cell>
          <cell r="D944">
            <v>0.61299999999999999</v>
          </cell>
          <cell r="E944" t="str">
            <v>인</v>
          </cell>
          <cell r="G944">
            <v>81966</v>
          </cell>
          <cell r="H944">
            <v>50245</v>
          </cell>
        </row>
        <row r="945">
          <cell r="A945" t="str">
            <v>용      접</v>
          </cell>
          <cell r="C945" t="str">
            <v>프랜트 용접공</v>
          </cell>
          <cell r="D945">
            <v>2.968</v>
          </cell>
          <cell r="E945" t="str">
            <v>인</v>
          </cell>
          <cell r="G945">
            <v>95379</v>
          </cell>
          <cell r="H945">
            <v>283084</v>
          </cell>
        </row>
        <row r="946">
          <cell r="A946" t="str">
            <v>부 품 조 립</v>
          </cell>
          <cell r="C946" t="str">
            <v>비   계   공</v>
          </cell>
          <cell r="D946">
            <v>1.325</v>
          </cell>
          <cell r="E946" t="str">
            <v>인</v>
          </cell>
          <cell r="G946">
            <v>79467</v>
          </cell>
          <cell r="H946">
            <v>105293</v>
          </cell>
        </row>
        <row r="947">
          <cell r="C947" t="str">
            <v>프랜트기계설치공</v>
          </cell>
          <cell r="D947">
            <v>1.325</v>
          </cell>
          <cell r="E947" t="str">
            <v>인</v>
          </cell>
          <cell r="G947">
            <v>80805</v>
          </cell>
          <cell r="H947">
            <v>107066</v>
          </cell>
        </row>
        <row r="948">
          <cell r="A948" t="str">
            <v>소운반 조작</v>
          </cell>
          <cell r="C948" t="str">
            <v>비   계   공</v>
          </cell>
          <cell r="D948">
            <v>0.97</v>
          </cell>
          <cell r="E948" t="str">
            <v>인</v>
          </cell>
          <cell r="G948">
            <v>79467</v>
          </cell>
          <cell r="H948">
            <v>77082</v>
          </cell>
        </row>
        <row r="949">
          <cell r="A949" t="str">
            <v>검사 및 교정</v>
          </cell>
          <cell r="C949" t="str">
            <v>기술관리 제외한</v>
          </cell>
          <cell r="D949" t="str">
            <v>1</v>
          </cell>
          <cell r="E949" t="str">
            <v>식</v>
          </cell>
          <cell r="H949">
            <v>86465</v>
          </cell>
        </row>
        <row r="950">
          <cell r="C950" t="str">
            <v>10%</v>
          </cell>
        </row>
        <row r="953">
          <cell r="B953" t="str">
            <v>계</v>
          </cell>
          <cell r="F953">
            <v>985817</v>
          </cell>
          <cell r="H953">
            <v>985817</v>
          </cell>
        </row>
        <row r="963">
          <cell r="A963" t="str">
            <v>STOP LOG LEAF 제작 사용장비 경비</v>
          </cell>
        </row>
        <row r="964">
          <cell r="E964" t="str">
            <v xml:space="preserve"> </v>
          </cell>
        </row>
        <row r="965">
          <cell r="A965" t="str">
            <v>종       별</v>
          </cell>
          <cell r="C965" t="str">
            <v>재 료 또 는</v>
          </cell>
          <cell r="D965" t="str">
            <v xml:space="preserve">원 수 </v>
          </cell>
          <cell r="E965" t="str">
            <v>단 위</v>
          </cell>
          <cell r="F965" t="str">
            <v>총   액</v>
          </cell>
          <cell r="G965" t="str">
            <v>노   무   비</v>
          </cell>
          <cell r="I965" t="str">
            <v>재   료   비</v>
          </cell>
          <cell r="K965" t="str">
            <v>경      비</v>
          </cell>
          <cell r="M965" t="str">
            <v>비   고</v>
          </cell>
        </row>
        <row r="966">
          <cell r="C966" t="str">
            <v xml:space="preserve">규       격 </v>
          </cell>
          <cell r="F966" t="str">
            <v>금   액</v>
          </cell>
          <cell r="G966" t="str">
            <v>단  가</v>
          </cell>
          <cell r="H966" t="str">
            <v>금   액</v>
          </cell>
          <cell r="I966" t="str">
            <v>단  가</v>
          </cell>
          <cell r="J966" t="str">
            <v>금   액</v>
          </cell>
          <cell r="K966" t="str">
            <v>단  가</v>
          </cell>
          <cell r="L966" t="str">
            <v>금   액</v>
          </cell>
        </row>
        <row r="967">
          <cell r="A967" t="str">
            <v>LATHE</v>
          </cell>
          <cell r="C967" t="str">
            <v>12FT x 7.5HP</v>
          </cell>
          <cell r="D967">
            <v>0.41599999999999998</v>
          </cell>
          <cell r="E967" t="str">
            <v>Hr</v>
          </cell>
          <cell r="G967">
            <v>3418</v>
          </cell>
          <cell r="H967">
            <v>1421</v>
          </cell>
          <cell r="K967">
            <v>3775</v>
          </cell>
          <cell r="L967">
            <v>1570.3999999999999</v>
          </cell>
        </row>
        <row r="968">
          <cell r="A968" t="str">
            <v>PLANER</v>
          </cell>
          <cell r="C968" t="str">
            <v>4FT x 8FT</v>
          </cell>
          <cell r="D968">
            <v>7.5999999999999998E-2</v>
          </cell>
          <cell r="E968" t="str">
            <v>Hr</v>
          </cell>
          <cell r="G968">
            <v>3129</v>
          </cell>
          <cell r="H968">
            <v>237</v>
          </cell>
          <cell r="K968">
            <v>2743</v>
          </cell>
          <cell r="L968">
            <v>208.46799999999999</v>
          </cell>
        </row>
        <row r="969">
          <cell r="A969" t="str">
            <v>BORING M/C</v>
          </cell>
          <cell r="C969" t="str">
            <v>Hori.type,3HP</v>
          </cell>
          <cell r="D969">
            <v>0.248</v>
          </cell>
          <cell r="E969" t="str">
            <v>Hr</v>
          </cell>
          <cell r="G969">
            <v>3547</v>
          </cell>
          <cell r="H969">
            <v>879</v>
          </cell>
          <cell r="K969">
            <v>8928</v>
          </cell>
          <cell r="L969">
            <v>2214.1439999999998</v>
          </cell>
        </row>
        <row r="970">
          <cell r="A970" t="str">
            <v>UNION MELT WELDER</v>
          </cell>
          <cell r="C970" t="str">
            <v>5.5 KVA</v>
          </cell>
          <cell r="D970">
            <v>3.2240000000000002</v>
          </cell>
          <cell r="E970" t="str">
            <v>Hr</v>
          </cell>
          <cell r="G970">
            <v>3488</v>
          </cell>
          <cell r="H970">
            <v>11245</v>
          </cell>
          <cell r="K970">
            <v>1797</v>
          </cell>
          <cell r="L970">
            <v>5793.5280000000002</v>
          </cell>
        </row>
        <row r="971">
          <cell r="A971" t="str">
            <v>A.C WELDER</v>
          </cell>
          <cell r="C971" t="str">
            <v>10KVA</v>
          </cell>
          <cell r="D971">
            <v>9.9760000000000009</v>
          </cell>
          <cell r="E971" t="str">
            <v>Hr</v>
          </cell>
          <cell r="K971">
            <v>155</v>
          </cell>
          <cell r="L971">
            <v>1546.2800000000002</v>
          </cell>
        </row>
        <row r="972">
          <cell r="E972" t="str">
            <v xml:space="preserve"> </v>
          </cell>
        </row>
        <row r="973">
          <cell r="A973" t="str">
            <v>GOUGING M/C</v>
          </cell>
          <cell r="C973" t="str">
            <v>중 형</v>
          </cell>
          <cell r="D973">
            <v>3.56</v>
          </cell>
          <cell r="E973" t="str">
            <v>Hr</v>
          </cell>
          <cell r="G973">
            <v>3380</v>
          </cell>
          <cell r="H973">
            <v>12032</v>
          </cell>
          <cell r="K973">
            <v>670</v>
          </cell>
          <cell r="L973">
            <v>2385.1999999999998</v>
          </cell>
        </row>
        <row r="974">
          <cell r="A974" t="str">
            <v>GAS CUTTING M/C</v>
          </cell>
          <cell r="C974" t="str">
            <v>Auto형</v>
          </cell>
          <cell r="D974">
            <v>1.3280000000000001</v>
          </cell>
          <cell r="E974" t="str">
            <v>Hr</v>
          </cell>
          <cell r="G974">
            <v>11922</v>
          </cell>
          <cell r="H974">
            <v>15832</v>
          </cell>
          <cell r="K974">
            <v>119</v>
          </cell>
          <cell r="L974">
            <v>158.03200000000001</v>
          </cell>
        </row>
        <row r="975">
          <cell r="A975" t="str">
            <v>GAS CUTTING M/C</v>
          </cell>
          <cell r="C975" t="str">
            <v>수 동</v>
          </cell>
          <cell r="D975">
            <v>1.984</v>
          </cell>
          <cell r="E975" t="str">
            <v>Hr</v>
          </cell>
          <cell r="G975">
            <v>3974</v>
          </cell>
          <cell r="H975">
            <v>7884</v>
          </cell>
          <cell r="K975">
            <v>115</v>
          </cell>
          <cell r="L975">
            <v>228.16</v>
          </cell>
        </row>
        <row r="976">
          <cell r="A976" t="str">
            <v>GAS HEATING TOUCH</v>
          </cell>
          <cell r="C976" t="str">
            <v>중 형</v>
          </cell>
          <cell r="D976">
            <v>3.8719999999999999</v>
          </cell>
          <cell r="E976" t="str">
            <v>Hr</v>
          </cell>
          <cell r="G976">
            <v>3174</v>
          </cell>
          <cell r="H976">
            <v>12289</v>
          </cell>
          <cell r="K976">
            <v>115</v>
          </cell>
          <cell r="L976">
            <v>445.28</v>
          </cell>
        </row>
        <row r="977">
          <cell r="A977" t="str">
            <v>OVER HEAD CRANE</v>
          </cell>
          <cell r="C977" t="str">
            <v>30 TON</v>
          </cell>
          <cell r="D977">
            <v>0.88</v>
          </cell>
          <cell r="E977" t="str">
            <v>Hr</v>
          </cell>
          <cell r="G977">
            <v>9681</v>
          </cell>
          <cell r="H977">
            <v>8519</v>
          </cell>
          <cell r="K977">
            <v>3338</v>
          </cell>
          <cell r="L977">
            <v>2937.44</v>
          </cell>
        </row>
        <row r="978">
          <cell r="E978" t="str">
            <v xml:space="preserve"> </v>
          </cell>
        </row>
        <row r="979">
          <cell r="A979" t="str">
            <v>OVER HEAD CRANE</v>
          </cell>
          <cell r="C979" t="str">
            <v>20 TON</v>
          </cell>
          <cell r="D979">
            <v>0.88</v>
          </cell>
          <cell r="E979" t="str">
            <v>Hr</v>
          </cell>
          <cell r="G979">
            <v>9681</v>
          </cell>
          <cell r="H979">
            <v>8519</v>
          </cell>
          <cell r="K979">
            <v>3338</v>
          </cell>
          <cell r="L979">
            <v>2937.44</v>
          </cell>
        </row>
        <row r="980">
          <cell r="A980" t="str">
            <v>HYDRO PRESS</v>
          </cell>
          <cell r="C980" t="str">
            <v>100 TON</v>
          </cell>
          <cell r="D980">
            <v>1.72</v>
          </cell>
          <cell r="E980" t="str">
            <v>Hr</v>
          </cell>
          <cell r="G980">
            <v>3281</v>
          </cell>
          <cell r="H980">
            <v>5643</v>
          </cell>
          <cell r="K980">
            <v>6045</v>
          </cell>
          <cell r="L980">
            <v>10397.4</v>
          </cell>
        </row>
        <row r="981">
          <cell r="A981" t="str">
            <v>SHEARING M/C</v>
          </cell>
          <cell r="D981">
            <v>2</v>
          </cell>
          <cell r="E981" t="str">
            <v>Hr</v>
          </cell>
          <cell r="G981">
            <v>3688</v>
          </cell>
          <cell r="H981">
            <v>7376</v>
          </cell>
          <cell r="K981">
            <v>3209</v>
          </cell>
          <cell r="L981">
            <v>6418</v>
          </cell>
        </row>
        <row r="982">
          <cell r="A982" t="str">
            <v>DRILLING M/C</v>
          </cell>
          <cell r="C982" t="str">
            <v>3 HP</v>
          </cell>
          <cell r="D982">
            <v>0.48799999999999999</v>
          </cell>
          <cell r="E982" t="str">
            <v>Hr</v>
          </cell>
          <cell r="G982">
            <v>3401</v>
          </cell>
          <cell r="H982">
            <v>1659</v>
          </cell>
          <cell r="K982">
            <v>576</v>
          </cell>
          <cell r="L982">
            <v>281.08799999999997</v>
          </cell>
        </row>
        <row r="983">
          <cell r="A983" t="str">
            <v>DRILLING M/C</v>
          </cell>
          <cell r="C983" t="str">
            <v>Radial,5 HP</v>
          </cell>
          <cell r="D983">
            <v>0.48799999999999999</v>
          </cell>
          <cell r="E983" t="str">
            <v>Hr</v>
          </cell>
          <cell r="G983">
            <v>3401</v>
          </cell>
          <cell r="H983">
            <v>1659</v>
          </cell>
          <cell r="K983">
            <v>1720</v>
          </cell>
          <cell r="L983">
            <v>839.36</v>
          </cell>
        </row>
        <row r="984">
          <cell r="E984" t="str">
            <v xml:space="preserve"> </v>
          </cell>
        </row>
        <row r="985">
          <cell r="A985" t="str">
            <v>PORTABLE DRILL</v>
          </cell>
          <cell r="C985" t="str">
            <v>0.5 HP</v>
          </cell>
          <cell r="D985">
            <v>1.5640000000000001</v>
          </cell>
          <cell r="E985" t="str">
            <v>Hr</v>
          </cell>
          <cell r="K985">
            <v>12</v>
          </cell>
          <cell r="L985">
            <v>18.768000000000001</v>
          </cell>
        </row>
        <row r="986">
          <cell r="A986" t="str">
            <v>TRUCK CRANE</v>
          </cell>
          <cell r="C986" t="str">
            <v>30 TON</v>
          </cell>
          <cell r="D986">
            <v>0.65</v>
          </cell>
          <cell r="E986" t="str">
            <v>Hr</v>
          </cell>
          <cell r="G986">
            <v>18615</v>
          </cell>
          <cell r="H986">
            <v>12099</v>
          </cell>
          <cell r="I986">
            <v>7046</v>
          </cell>
          <cell r="J986">
            <v>4579</v>
          </cell>
          <cell r="K986">
            <v>44939</v>
          </cell>
          <cell r="L986">
            <v>29210.350000000002</v>
          </cell>
        </row>
        <row r="987">
          <cell r="A987" t="str">
            <v>리프트 트럭</v>
          </cell>
          <cell r="C987" t="str">
            <v>5 TON</v>
          </cell>
          <cell r="D987">
            <v>0.65</v>
          </cell>
          <cell r="E987" t="str">
            <v>Hr</v>
          </cell>
          <cell r="G987">
            <v>9681</v>
          </cell>
          <cell r="H987">
            <v>6292</v>
          </cell>
          <cell r="I987">
            <v>5116.08</v>
          </cell>
          <cell r="J987">
            <v>3325</v>
          </cell>
          <cell r="K987">
            <v>4863</v>
          </cell>
          <cell r="L987">
            <v>3160.9500000000003</v>
          </cell>
        </row>
        <row r="988">
          <cell r="A988" t="str">
            <v>COMPRESSOR</v>
          </cell>
          <cell r="C988" t="str">
            <v>7.1㎥/min</v>
          </cell>
          <cell r="D988">
            <v>3.32</v>
          </cell>
          <cell r="E988" t="str">
            <v>Hr</v>
          </cell>
          <cell r="G988">
            <v>9681</v>
          </cell>
          <cell r="H988">
            <v>32140</v>
          </cell>
          <cell r="I988">
            <v>6189</v>
          </cell>
          <cell r="J988">
            <v>20547</v>
          </cell>
          <cell r="K988">
            <v>3137</v>
          </cell>
          <cell r="L988">
            <v>10414.84</v>
          </cell>
        </row>
        <row r="989">
          <cell r="A989" t="str">
            <v>TRAILER</v>
          </cell>
          <cell r="C989" t="str">
            <v>30 TON</v>
          </cell>
          <cell r="D989">
            <v>0.65</v>
          </cell>
          <cell r="E989" t="str">
            <v>Hr</v>
          </cell>
          <cell r="G989">
            <v>8683</v>
          </cell>
          <cell r="H989">
            <v>5643</v>
          </cell>
          <cell r="I989">
            <v>15763</v>
          </cell>
          <cell r="J989">
            <v>10245</v>
          </cell>
          <cell r="K989">
            <v>27414</v>
          </cell>
          <cell r="L989">
            <v>17819.100000000002</v>
          </cell>
        </row>
        <row r="991">
          <cell r="B991" t="str">
            <v>계</v>
          </cell>
          <cell r="F991">
            <v>289048.228</v>
          </cell>
          <cell r="H991">
            <v>151368</v>
          </cell>
          <cell r="J991">
            <v>38696</v>
          </cell>
          <cell r="K991" t="str">
            <v xml:space="preserve"> </v>
          </cell>
          <cell r="L991">
            <v>98984.228000000003</v>
          </cell>
        </row>
        <row r="992">
          <cell r="A992" t="str">
            <v>STOP LOG LEAF 제작 소모 자재비</v>
          </cell>
        </row>
        <row r="993">
          <cell r="E993" t="str">
            <v xml:space="preserve"> </v>
          </cell>
        </row>
        <row r="994">
          <cell r="A994" t="str">
            <v>종       별</v>
          </cell>
          <cell r="C994" t="str">
            <v>재 료 또 는</v>
          </cell>
          <cell r="D994" t="str">
            <v xml:space="preserve">원 수 </v>
          </cell>
          <cell r="E994" t="str">
            <v>단 위</v>
          </cell>
          <cell r="F994" t="str">
            <v>총   액</v>
          </cell>
          <cell r="G994" t="str">
            <v>노   무   비</v>
          </cell>
          <cell r="I994" t="str">
            <v>재   료   비</v>
          </cell>
          <cell r="K994" t="str">
            <v>경      비</v>
          </cell>
          <cell r="M994" t="str">
            <v>비   고</v>
          </cell>
        </row>
        <row r="995">
          <cell r="C995" t="str">
            <v xml:space="preserve">규       격 </v>
          </cell>
          <cell r="F995" t="str">
            <v>금   액</v>
          </cell>
          <cell r="G995" t="str">
            <v>단  가</v>
          </cell>
          <cell r="H995" t="str">
            <v>금   액</v>
          </cell>
          <cell r="I995" t="str">
            <v>단  가</v>
          </cell>
          <cell r="J995" t="str">
            <v>금   액</v>
          </cell>
          <cell r="K995" t="str">
            <v>단  가</v>
          </cell>
          <cell r="L995" t="str">
            <v>금   액</v>
          </cell>
        </row>
        <row r="996">
          <cell r="A996" t="str">
            <v>산       소</v>
          </cell>
          <cell r="C996" t="str">
            <v>6,000L용</v>
          </cell>
          <cell r="D996">
            <v>0.38</v>
          </cell>
          <cell r="E996" t="str">
            <v>병</v>
          </cell>
          <cell r="G996" t="str">
            <v xml:space="preserve"> </v>
          </cell>
          <cell r="I996">
            <v>12000</v>
          </cell>
          <cell r="J996">
            <v>4560</v>
          </cell>
        </row>
        <row r="997">
          <cell r="A997" t="str">
            <v>아 세 치 렌</v>
          </cell>
          <cell r="C997" t="str">
            <v>4,500L용</v>
          </cell>
          <cell r="D997">
            <v>0.33</v>
          </cell>
          <cell r="E997" t="str">
            <v>병</v>
          </cell>
          <cell r="I997">
            <v>55392</v>
          </cell>
          <cell r="J997">
            <v>18279</v>
          </cell>
        </row>
        <row r="998">
          <cell r="A998" t="str">
            <v>용   접  봉</v>
          </cell>
          <cell r="C998" t="str">
            <v>SS41, 4M/Mx350L</v>
          </cell>
          <cell r="D998">
            <v>3</v>
          </cell>
          <cell r="E998" t="str">
            <v>KG</v>
          </cell>
          <cell r="I998">
            <v>1260</v>
          </cell>
          <cell r="J998">
            <v>3780</v>
          </cell>
        </row>
        <row r="1000">
          <cell r="A1000" t="str">
            <v xml:space="preserve"> </v>
          </cell>
          <cell r="D1000" t="str">
            <v xml:space="preserve"> </v>
          </cell>
          <cell r="E1000" t="str">
            <v xml:space="preserve"> </v>
          </cell>
        </row>
        <row r="1001">
          <cell r="E1001" t="str">
            <v xml:space="preserve"> </v>
          </cell>
        </row>
        <row r="1003">
          <cell r="B1003" t="str">
            <v>계</v>
          </cell>
          <cell r="F1003">
            <v>26619</v>
          </cell>
          <cell r="J1003">
            <v>26619</v>
          </cell>
        </row>
        <row r="1021">
          <cell r="A1021" t="str">
            <v>STOP LOG LEAF 설치 인건비</v>
          </cell>
        </row>
        <row r="1022">
          <cell r="E1022" t="str">
            <v xml:space="preserve"> </v>
          </cell>
        </row>
        <row r="1023">
          <cell r="A1023" t="str">
            <v>종       별</v>
          </cell>
          <cell r="C1023" t="str">
            <v>재 료 또 는</v>
          </cell>
          <cell r="D1023" t="str">
            <v xml:space="preserve">원 수 </v>
          </cell>
          <cell r="E1023" t="str">
            <v>단 위</v>
          </cell>
          <cell r="F1023" t="str">
            <v>총   액</v>
          </cell>
          <cell r="G1023" t="str">
            <v>노   무   비</v>
          </cell>
          <cell r="I1023" t="str">
            <v>재   료   비</v>
          </cell>
          <cell r="K1023" t="str">
            <v>경      비</v>
          </cell>
          <cell r="M1023" t="str">
            <v>비   고</v>
          </cell>
        </row>
        <row r="1024">
          <cell r="C1024" t="str">
            <v xml:space="preserve">규       격 </v>
          </cell>
          <cell r="F1024" t="str">
            <v>금   액</v>
          </cell>
          <cell r="G1024" t="str">
            <v>단  가</v>
          </cell>
          <cell r="H1024" t="str">
            <v>금   액</v>
          </cell>
          <cell r="I1024" t="str">
            <v>단  가</v>
          </cell>
          <cell r="J1024" t="str">
            <v>금   액</v>
          </cell>
          <cell r="K1024" t="str">
            <v>단  가</v>
          </cell>
          <cell r="L1024" t="str">
            <v>금   액</v>
          </cell>
        </row>
        <row r="1025">
          <cell r="A1025" t="str">
            <v>기 술 관 리</v>
          </cell>
          <cell r="C1025" t="str">
            <v>기계기사2급</v>
          </cell>
          <cell r="D1025">
            <v>0.5</v>
          </cell>
          <cell r="E1025" t="str">
            <v>인</v>
          </cell>
          <cell r="G1025">
            <v>69405</v>
          </cell>
          <cell r="H1025">
            <v>34702</v>
          </cell>
        </row>
        <row r="1026">
          <cell r="A1026" t="str">
            <v>운 반 조 작</v>
          </cell>
          <cell r="C1026" t="str">
            <v>비   계   공</v>
          </cell>
          <cell r="D1026">
            <v>0.97</v>
          </cell>
          <cell r="E1026" t="str">
            <v>인</v>
          </cell>
          <cell r="G1026">
            <v>79467</v>
          </cell>
          <cell r="H1026">
            <v>77082</v>
          </cell>
        </row>
        <row r="1027">
          <cell r="A1027" t="str">
            <v>조 립 조 정</v>
          </cell>
          <cell r="C1027" t="str">
            <v>비   계   공</v>
          </cell>
          <cell r="D1027">
            <v>2.02</v>
          </cell>
          <cell r="E1027" t="str">
            <v>인</v>
          </cell>
          <cell r="G1027">
            <v>79467</v>
          </cell>
          <cell r="H1027">
            <v>160523</v>
          </cell>
        </row>
        <row r="1028">
          <cell r="A1028" t="str">
            <v xml:space="preserve"> </v>
          </cell>
          <cell r="C1028" t="str">
            <v>프랜트 제관공</v>
          </cell>
          <cell r="D1028">
            <v>1.19</v>
          </cell>
          <cell r="E1028" t="str">
            <v>인</v>
          </cell>
          <cell r="G1028">
            <v>81966</v>
          </cell>
          <cell r="H1028">
            <v>97539</v>
          </cell>
        </row>
        <row r="1029">
          <cell r="A1029" t="str">
            <v xml:space="preserve"> </v>
          </cell>
          <cell r="C1029" t="str">
            <v>측   량   사</v>
          </cell>
          <cell r="D1029">
            <v>0.122</v>
          </cell>
          <cell r="E1029" t="str">
            <v>인</v>
          </cell>
          <cell r="G1029">
            <v>58506</v>
          </cell>
          <cell r="H1029">
            <v>7137</v>
          </cell>
        </row>
        <row r="1031">
          <cell r="C1031" t="str">
            <v>프랜트기계설치공</v>
          </cell>
          <cell r="D1031">
            <v>1.17</v>
          </cell>
          <cell r="E1031" t="str">
            <v>인</v>
          </cell>
          <cell r="G1031">
            <v>80805</v>
          </cell>
          <cell r="H1031">
            <v>94541</v>
          </cell>
        </row>
        <row r="1032">
          <cell r="A1032" t="str">
            <v>설      치</v>
          </cell>
          <cell r="C1032" t="str">
            <v>비   계   공</v>
          </cell>
          <cell r="D1032">
            <v>0.36</v>
          </cell>
          <cell r="E1032" t="str">
            <v>인</v>
          </cell>
          <cell r="G1032">
            <v>79467</v>
          </cell>
          <cell r="H1032">
            <v>28608</v>
          </cell>
        </row>
        <row r="1033">
          <cell r="C1033" t="str">
            <v>프랜트기계설치공</v>
          </cell>
          <cell r="D1033">
            <v>0.13</v>
          </cell>
          <cell r="E1033" t="str">
            <v>인</v>
          </cell>
          <cell r="G1033">
            <v>81966</v>
          </cell>
          <cell r="H1033">
            <v>10655</v>
          </cell>
        </row>
        <row r="1034">
          <cell r="A1034" t="str">
            <v>전 원 배 선</v>
          </cell>
          <cell r="C1034" t="str">
            <v>플랜트전공</v>
          </cell>
          <cell r="D1034">
            <v>6.3E-2</v>
          </cell>
          <cell r="E1034" t="str">
            <v>인</v>
          </cell>
          <cell r="G1034">
            <v>64285</v>
          </cell>
          <cell r="H1034">
            <v>4049</v>
          </cell>
          <cell r="I1034" t="str">
            <v xml:space="preserve"> </v>
          </cell>
          <cell r="J1034" t="str">
            <v xml:space="preserve"> </v>
          </cell>
        </row>
        <row r="1035">
          <cell r="A1035" t="str">
            <v xml:space="preserve"> </v>
          </cell>
          <cell r="C1035" t="str">
            <v xml:space="preserve"> </v>
          </cell>
          <cell r="D1035" t="str">
            <v xml:space="preserve"> </v>
          </cell>
          <cell r="E1035" t="str">
            <v xml:space="preserve"> </v>
          </cell>
          <cell r="G1035" t="str">
            <v xml:space="preserve"> </v>
          </cell>
        </row>
        <row r="1036">
          <cell r="A1036" t="str">
            <v>검사 및 교정</v>
          </cell>
          <cell r="C1036" t="str">
            <v>기술관리,전원</v>
          </cell>
          <cell r="D1036" t="str">
            <v>1</v>
          </cell>
          <cell r="E1036" t="str">
            <v>식</v>
          </cell>
          <cell r="H1036">
            <v>47608</v>
          </cell>
        </row>
        <row r="1037">
          <cell r="C1037" t="str">
            <v>배선제외10%</v>
          </cell>
        </row>
        <row r="1040">
          <cell r="B1040" t="str">
            <v>계</v>
          </cell>
          <cell r="F1040">
            <v>562444</v>
          </cell>
          <cell r="H1040">
            <v>562444</v>
          </cell>
        </row>
        <row r="1050">
          <cell r="E1050" t="str">
            <v xml:space="preserve"> </v>
          </cell>
          <cell r="F1050" t="str">
            <v>STOP LOG LEAF 설치 사용장비 경비</v>
          </cell>
        </row>
        <row r="1051">
          <cell r="E1051" t="str">
            <v xml:space="preserve"> </v>
          </cell>
        </row>
        <row r="1052">
          <cell r="A1052" t="str">
            <v>종       별</v>
          </cell>
          <cell r="C1052" t="str">
            <v>재 료 또 는</v>
          </cell>
          <cell r="D1052" t="str">
            <v xml:space="preserve">원 수 </v>
          </cell>
          <cell r="E1052" t="str">
            <v>단 위</v>
          </cell>
          <cell r="F1052" t="str">
            <v>총   액</v>
          </cell>
          <cell r="G1052" t="str">
            <v>노   무   비</v>
          </cell>
          <cell r="I1052" t="str">
            <v>재   료   비</v>
          </cell>
          <cell r="K1052" t="str">
            <v>경      비</v>
          </cell>
          <cell r="M1052" t="str">
            <v>비   고</v>
          </cell>
        </row>
        <row r="1053">
          <cell r="C1053" t="str">
            <v xml:space="preserve">규       격 </v>
          </cell>
          <cell r="F1053" t="str">
            <v>금   액</v>
          </cell>
          <cell r="G1053" t="str">
            <v>단  가</v>
          </cell>
          <cell r="H1053" t="str">
            <v>금   액</v>
          </cell>
          <cell r="I1053" t="str">
            <v>단  가</v>
          </cell>
          <cell r="J1053" t="str">
            <v>금   액</v>
          </cell>
          <cell r="K1053" t="str">
            <v>단  가</v>
          </cell>
          <cell r="L1053" t="str">
            <v>금   액</v>
          </cell>
        </row>
        <row r="1054">
          <cell r="A1054" t="str">
            <v>A.C WELDER</v>
          </cell>
          <cell r="C1054" t="str">
            <v>10KVA</v>
          </cell>
          <cell r="D1054">
            <v>8</v>
          </cell>
          <cell r="E1054" t="str">
            <v>Hr</v>
          </cell>
          <cell r="K1054">
            <v>155</v>
          </cell>
          <cell r="L1054">
            <v>1240</v>
          </cell>
        </row>
        <row r="1055">
          <cell r="A1055" t="str">
            <v>PORTABLE DRILL</v>
          </cell>
          <cell r="C1055" t="str">
            <v>1.5 Hp</v>
          </cell>
          <cell r="D1055">
            <v>16</v>
          </cell>
          <cell r="E1055" t="str">
            <v>Hr</v>
          </cell>
          <cell r="K1055">
            <v>14</v>
          </cell>
          <cell r="L1055">
            <v>224</v>
          </cell>
        </row>
        <row r="1056">
          <cell r="A1056" t="str">
            <v>PORTABLE GRINDER</v>
          </cell>
          <cell r="C1056" t="str">
            <v>0.5 Hp</v>
          </cell>
          <cell r="D1056">
            <v>16</v>
          </cell>
          <cell r="E1056" t="str">
            <v>Hr</v>
          </cell>
          <cell r="K1056">
            <v>22</v>
          </cell>
          <cell r="L1056">
            <v>352</v>
          </cell>
        </row>
        <row r="1057">
          <cell r="A1057" t="str">
            <v>WINCH</v>
          </cell>
          <cell r="C1057" t="str">
            <v>10Hp</v>
          </cell>
          <cell r="D1057">
            <v>8</v>
          </cell>
          <cell r="E1057" t="str">
            <v>Hr</v>
          </cell>
          <cell r="G1057">
            <v>9235</v>
          </cell>
          <cell r="H1057">
            <v>73880</v>
          </cell>
          <cell r="K1057">
            <v>850</v>
          </cell>
          <cell r="L1057">
            <v>6800</v>
          </cell>
        </row>
        <row r="1058">
          <cell r="A1058" t="str">
            <v>FORK LIFT</v>
          </cell>
          <cell r="C1058" t="str">
            <v>3.5TON</v>
          </cell>
          <cell r="D1058">
            <v>8</v>
          </cell>
          <cell r="E1058" t="str">
            <v>Hr</v>
          </cell>
          <cell r="G1058">
            <v>9681</v>
          </cell>
          <cell r="H1058">
            <v>77448</v>
          </cell>
          <cell r="I1058">
            <v>5116</v>
          </cell>
          <cell r="J1058">
            <v>40928</v>
          </cell>
          <cell r="K1058">
            <v>3470</v>
          </cell>
          <cell r="L1058">
            <v>27760</v>
          </cell>
        </row>
        <row r="1060">
          <cell r="A1060" t="str">
            <v>TRUCK CRANE</v>
          </cell>
          <cell r="C1060" t="str">
            <v>20TON</v>
          </cell>
          <cell r="D1060">
            <v>8</v>
          </cell>
          <cell r="E1060" t="str">
            <v>Hr</v>
          </cell>
          <cell r="G1060">
            <v>18615</v>
          </cell>
          <cell r="H1060">
            <v>148920</v>
          </cell>
          <cell r="I1060">
            <v>4939</v>
          </cell>
          <cell r="J1060">
            <v>39512</v>
          </cell>
          <cell r="K1060">
            <v>40975</v>
          </cell>
          <cell r="L1060">
            <v>327800</v>
          </cell>
        </row>
        <row r="1063">
          <cell r="A1063" t="str">
            <v xml:space="preserve">      계</v>
          </cell>
          <cell r="F1063">
            <v>744864</v>
          </cell>
          <cell r="H1063">
            <v>300248</v>
          </cell>
          <cell r="J1063">
            <v>80440</v>
          </cell>
          <cell r="L1063">
            <v>364176</v>
          </cell>
        </row>
        <row r="1079">
          <cell r="E1079" t="str">
            <v xml:space="preserve"> </v>
          </cell>
          <cell r="F1079" t="str">
            <v>STOP LOG LEAF 설치 소모 자재비</v>
          </cell>
        </row>
        <row r="1080">
          <cell r="E1080" t="str">
            <v xml:space="preserve"> </v>
          </cell>
        </row>
        <row r="1081">
          <cell r="A1081" t="str">
            <v>종       별</v>
          </cell>
          <cell r="C1081" t="str">
            <v>재 료 또 는</v>
          </cell>
          <cell r="D1081" t="str">
            <v xml:space="preserve">원 수 </v>
          </cell>
          <cell r="E1081" t="str">
            <v>단 위</v>
          </cell>
          <cell r="F1081" t="str">
            <v>총   액</v>
          </cell>
          <cell r="G1081" t="str">
            <v>노   무   비</v>
          </cell>
          <cell r="I1081" t="str">
            <v>재   료   비</v>
          </cell>
          <cell r="K1081" t="str">
            <v>경      비</v>
          </cell>
          <cell r="M1081" t="str">
            <v>비   고</v>
          </cell>
        </row>
        <row r="1082">
          <cell r="C1082" t="str">
            <v xml:space="preserve">규       격 </v>
          </cell>
          <cell r="F1082" t="str">
            <v>금   액</v>
          </cell>
          <cell r="G1082" t="str">
            <v>단  가</v>
          </cell>
          <cell r="H1082" t="str">
            <v>금   액</v>
          </cell>
          <cell r="I1082" t="str">
            <v>단  가</v>
          </cell>
          <cell r="J1082" t="str">
            <v>금   액</v>
          </cell>
          <cell r="K1082" t="str">
            <v>단  가</v>
          </cell>
          <cell r="L1082" t="str">
            <v>금   액</v>
          </cell>
        </row>
        <row r="1083">
          <cell r="A1083" t="str">
            <v>산       소</v>
          </cell>
          <cell r="C1083" t="str">
            <v>6,000L용</v>
          </cell>
          <cell r="D1083">
            <v>2.2999999999999998</v>
          </cell>
          <cell r="E1083" t="str">
            <v>병</v>
          </cell>
          <cell r="G1083" t="str">
            <v xml:space="preserve"> </v>
          </cell>
          <cell r="I1083">
            <v>12000</v>
          </cell>
          <cell r="J1083">
            <v>27600</v>
          </cell>
        </row>
        <row r="1084">
          <cell r="A1084" t="str">
            <v>아 세 치 렌</v>
          </cell>
          <cell r="C1084" t="str">
            <v>4,500L용</v>
          </cell>
          <cell r="D1084">
            <v>1.98</v>
          </cell>
          <cell r="E1084" t="str">
            <v>병</v>
          </cell>
          <cell r="I1084">
            <v>55392</v>
          </cell>
          <cell r="J1084">
            <v>109676</v>
          </cell>
        </row>
        <row r="1085">
          <cell r="A1085" t="str">
            <v>용   접  봉</v>
          </cell>
          <cell r="C1085" t="str">
            <v>SS41 , 4M/M</v>
          </cell>
          <cell r="D1085">
            <v>14.35</v>
          </cell>
          <cell r="E1085" t="str">
            <v>KG</v>
          </cell>
          <cell r="I1085">
            <v>1260</v>
          </cell>
          <cell r="J1085">
            <v>18081</v>
          </cell>
        </row>
        <row r="1086">
          <cell r="A1086" t="str">
            <v>함       석</v>
          </cell>
          <cell r="C1086" t="str">
            <v>#31x3'x6'</v>
          </cell>
          <cell r="D1086">
            <v>0.53</v>
          </cell>
          <cell r="E1086" t="str">
            <v>매</v>
          </cell>
          <cell r="I1086">
            <v>2825</v>
          </cell>
          <cell r="J1086">
            <v>1497</v>
          </cell>
        </row>
        <row r="1087">
          <cell r="A1087" t="str">
            <v>전       력</v>
          </cell>
          <cell r="D1087">
            <v>306</v>
          </cell>
          <cell r="E1087" t="str">
            <v>KWH</v>
          </cell>
          <cell r="K1087">
            <v>61.6</v>
          </cell>
          <cell r="L1087">
            <v>18849</v>
          </cell>
        </row>
        <row r="1089">
          <cell r="A1089" t="str">
            <v xml:space="preserve"> </v>
          </cell>
        </row>
        <row r="1091">
          <cell r="B1091" t="str">
            <v>계</v>
          </cell>
          <cell r="F1091">
            <v>175703</v>
          </cell>
          <cell r="J1091">
            <v>156854</v>
          </cell>
          <cell r="L1091">
            <v>18849</v>
          </cell>
        </row>
        <row r="1092">
          <cell r="A1092" t="str">
            <v xml:space="preserve"> </v>
          </cell>
        </row>
        <row r="1093">
          <cell r="A1093" t="str">
            <v xml:space="preserve"> </v>
          </cell>
        </row>
        <row r="1094">
          <cell r="A1094" t="str">
            <v xml:space="preserve"> </v>
          </cell>
        </row>
        <row r="1095">
          <cell r="A1095" t="str">
            <v xml:space="preserve"> </v>
          </cell>
        </row>
        <row r="1096">
          <cell r="A1096" t="str">
            <v xml:space="preserve"> </v>
          </cell>
        </row>
        <row r="1097">
          <cell r="A1097" t="str">
            <v xml:space="preserve"> </v>
          </cell>
        </row>
        <row r="1098">
          <cell r="A1098" t="str">
            <v xml:space="preserve"> </v>
          </cell>
        </row>
        <row r="1099">
          <cell r="A1099" t="str">
            <v xml:space="preserve"> </v>
          </cell>
        </row>
        <row r="1100">
          <cell r="A1100" t="str">
            <v xml:space="preserve"> </v>
          </cell>
        </row>
        <row r="1101">
          <cell r="A1101" t="str">
            <v xml:space="preserve"> </v>
          </cell>
        </row>
        <row r="1102">
          <cell r="A1102" t="str">
            <v xml:space="preserve"> </v>
          </cell>
        </row>
        <row r="1103">
          <cell r="A1103" t="str">
            <v xml:space="preserve"> </v>
          </cell>
        </row>
        <row r="1105">
          <cell r="A1105" t="str">
            <v xml:space="preserve"> </v>
          </cell>
        </row>
        <row r="1106">
          <cell r="A1106" t="str">
            <v xml:space="preserve"> </v>
          </cell>
        </row>
        <row r="1107">
          <cell r="A1107" t="str">
            <v xml:space="preserve"> </v>
          </cell>
        </row>
        <row r="1108">
          <cell r="E1108" t="str">
            <v xml:space="preserve"> </v>
          </cell>
          <cell r="F1108" t="str">
            <v>RADIAL GATE LEAF 제작 인건비</v>
          </cell>
        </row>
        <row r="1109">
          <cell r="E1109" t="str">
            <v xml:space="preserve"> </v>
          </cell>
        </row>
        <row r="1110">
          <cell r="A1110" t="str">
            <v>종       별</v>
          </cell>
          <cell r="C1110" t="str">
            <v>재 료 또 는</v>
          </cell>
          <cell r="F1110" t="str">
            <v>총   액</v>
          </cell>
          <cell r="G1110" t="str">
            <v xml:space="preserve">    노   무   비</v>
          </cell>
          <cell r="I1110" t="str">
            <v xml:space="preserve">    재   료   비</v>
          </cell>
          <cell r="K1110" t="str">
            <v xml:space="preserve">    경      비</v>
          </cell>
        </row>
        <row r="1111">
          <cell r="C1111" t="str">
            <v xml:space="preserve">규       격 </v>
          </cell>
          <cell r="E1111" t="str">
            <v xml:space="preserve"> </v>
          </cell>
          <cell r="F1111" t="str">
            <v>금   액</v>
          </cell>
          <cell r="G1111" t="str">
            <v>단  가</v>
          </cell>
          <cell r="H1111" t="str">
            <v>금   액</v>
          </cell>
          <cell r="I1111" t="str">
            <v>단  가</v>
          </cell>
          <cell r="J1111" t="str">
            <v>금   액</v>
          </cell>
          <cell r="K1111" t="str">
            <v>단  가</v>
          </cell>
          <cell r="L1111" t="str">
            <v>금   액</v>
          </cell>
        </row>
        <row r="1112">
          <cell r="A1112" t="str">
            <v>기술관리</v>
          </cell>
          <cell r="C1112" t="str">
            <v>기계기사1급</v>
          </cell>
          <cell r="D1112">
            <v>0.5</v>
          </cell>
          <cell r="E1112" t="str">
            <v>인</v>
          </cell>
          <cell r="G1112">
            <v>97488</v>
          </cell>
          <cell r="H1112">
            <v>48744</v>
          </cell>
        </row>
        <row r="1113">
          <cell r="A1113" t="str">
            <v>본  뜨  기</v>
          </cell>
          <cell r="C1113" t="str">
            <v>프랜트 제관공</v>
          </cell>
          <cell r="D1113">
            <v>0.52300000000000002</v>
          </cell>
          <cell r="E1113" t="str">
            <v>인</v>
          </cell>
          <cell r="G1113">
            <v>81966</v>
          </cell>
          <cell r="H1113">
            <v>42868</v>
          </cell>
        </row>
        <row r="1114">
          <cell r="A1114" t="str">
            <v>금  긋  기</v>
          </cell>
          <cell r="C1114" t="str">
            <v>프랜트 제관공</v>
          </cell>
          <cell r="D1114">
            <v>1.39</v>
          </cell>
          <cell r="E1114" t="str">
            <v>인</v>
          </cell>
          <cell r="G1114">
            <v>81966</v>
          </cell>
          <cell r="H1114">
            <v>113932</v>
          </cell>
        </row>
        <row r="1115">
          <cell r="A1115" t="str">
            <v>절      단</v>
          </cell>
          <cell r="C1115" t="str">
            <v>프랜트 제관공</v>
          </cell>
          <cell r="D1115">
            <v>0.38</v>
          </cell>
          <cell r="E1115" t="str">
            <v>인</v>
          </cell>
          <cell r="G1115">
            <v>81966</v>
          </cell>
          <cell r="H1115">
            <v>31147</v>
          </cell>
        </row>
        <row r="1116">
          <cell r="A1116" t="str">
            <v>가      공</v>
          </cell>
          <cell r="C1116" t="str">
            <v>프랜트 제관공</v>
          </cell>
          <cell r="D1116">
            <v>1.59</v>
          </cell>
          <cell r="E1116" t="str">
            <v>인</v>
          </cell>
          <cell r="G1116">
            <v>81966</v>
          </cell>
          <cell r="H1116">
            <v>130325</v>
          </cell>
        </row>
        <row r="1118">
          <cell r="A1118" t="str">
            <v>구 멍 뚫 기</v>
          </cell>
          <cell r="C1118" t="str">
            <v>프랜트 제관공</v>
          </cell>
          <cell r="D1118">
            <v>0.47499999999999998</v>
          </cell>
          <cell r="E1118" t="str">
            <v>인</v>
          </cell>
          <cell r="G1118">
            <v>81966</v>
          </cell>
          <cell r="H1118">
            <v>38933</v>
          </cell>
        </row>
        <row r="1119">
          <cell r="A1119" t="str">
            <v>용      접</v>
          </cell>
          <cell r="C1119" t="str">
            <v>프랜트 용접공</v>
          </cell>
          <cell r="D1119">
            <v>2.5499999999999998</v>
          </cell>
          <cell r="E1119" t="str">
            <v>인</v>
          </cell>
          <cell r="G1119">
            <v>95379</v>
          </cell>
          <cell r="H1119">
            <v>243216</v>
          </cell>
        </row>
        <row r="1120">
          <cell r="A1120" t="str">
            <v>부 품 조 립</v>
          </cell>
          <cell r="C1120" t="str">
            <v>비   계   공</v>
          </cell>
          <cell r="D1120">
            <v>1.3049999999999999</v>
          </cell>
          <cell r="E1120" t="str">
            <v>인</v>
          </cell>
          <cell r="G1120">
            <v>79467</v>
          </cell>
          <cell r="H1120">
            <v>103704</v>
          </cell>
        </row>
        <row r="1121">
          <cell r="C1121" t="str">
            <v>프랜트기계설치공</v>
          </cell>
          <cell r="D1121">
            <v>1.3049999999999999</v>
          </cell>
          <cell r="E1121" t="str">
            <v>인</v>
          </cell>
          <cell r="G1121">
            <v>80805</v>
          </cell>
          <cell r="H1121">
            <v>105450</v>
          </cell>
        </row>
        <row r="1122">
          <cell r="A1122" t="str">
            <v>소운반 조작</v>
          </cell>
          <cell r="C1122" t="str">
            <v>비   계   공</v>
          </cell>
          <cell r="D1122">
            <v>0.98</v>
          </cell>
          <cell r="E1122" t="str">
            <v>인</v>
          </cell>
          <cell r="G1122">
            <v>79467</v>
          </cell>
          <cell r="H1122">
            <v>77877</v>
          </cell>
        </row>
        <row r="1124">
          <cell r="A1124" t="str">
            <v>가   조   립</v>
          </cell>
          <cell r="C1124" t="str">
            <v>비   계   공</v>
          </cell>
          <cell r="D1124">
            <v>1.0329999999999999</v>
          </cell>
          <cell r="E1124" t="str">
            <v>인</v>
          </cell>
          <cell r="G1124">
            <v>79467</v>
          </cell>
          <cell r="H1124">
            <v>82089</v>
          </cell>
        </row>
        <row r="1125">
          <cell r="C1125" t="str">
            <v>프랜트 제관공</v>
          </cell>
          <cell r="D1125">
            <v>2.1160000000000001</v>
          </cell>
          <cell r="E1125" t="str">
            <v>인</v>
          </cell>
          <cell r="G1125">
            <v>81966</v>
          </cell>
          <cell r="H1125">
            <v>173440</v>
          </cell>
        </row>
        <row r="1126">
          <cell r="C1126" t="str">
            <v>프랜트 용접공</v>
          </cell>
          <cell r="D1126">
            <v>1.02</v>
          </cell>
          <cell r="E1126" t="str">
            <v>인</v>
          </cell>
          <cell r="G1126">
            <v>95379</v>
          </cell>
          <cell r="H1126">
            <v>97286</v>
          </cell>
        </row>
        <row r="1127">
          <cell r="C1127" t="str">
            <v>측   량   사</v>
          </cell>
          <cell r="D1127">
            <v>0.17199999999999999</v>
          </cell>
          <cell r="E1127" t="str">
            <v>인</v>
          </cell>
          <cell r="G1127">
            <v>58506</v>
          </cell>
          <cell r="H1127">
            <v>10063</v>
          </cell>
        </row>
        <row r="1128">
          <cell r="C1128" t="str">
            <v>프랜트기계설치공</v>
          </cell>
          <cell r="D1128">
            <v>0.62</v>
          </cell>
          <cell r="E1128" t="str">
            <v>인</v>
          </cell>
          <cell r="G1128">
            <v>80805</v>
          </cell>
          <cell r="H1128">
            <v>50099</v>
          </cell>
        </row>
        <row r="1129">
          <cell r="E1129" t="str">
            <v xml:space="preserve"> </v>
          </cell>
        </row>
        <row r="1130">
          <cell r="C1130" t="str">
            <v>특 별 인 부</v>
          </cell>
          <cell r="D1130">
            <v>0.372</v>
          </cell>
          <cell r="E1130" t="str">
            <v>인</v>
          </cell>
          <cell r="G1130">
            <v>57379</v>
          </cell>
          <cell r="H1130">
            <v>21344</v>
          </cell>
        </row>
        <row r="1131">
          <cell r="A1131" t="str">
            <v>검사 및 교정</v>
          </cell>
          <cell r="C1131" t="str">
            <v>기술관리 제외한</v>
          </cell>
          <cell r="D1131" t="str">
            <v>1</v>
          </cell>
          <cell r="E1131" t="str">
            <v>식</v>
          </cell>
          <cell r="H1131">
            <v>132177</v>
          </cell>
        </row>
        <row r="1132">
          <cell r="C1132" t="str">
            <v>10%</v>
          </cell>
        </row>
        <row r="1134">
          <cell r="B1134" t="str">
            <v>계</v>
          </cell>
          <cell r="F1134">
            <v>1502694</v>
          </cell>
          <cell r="H1134">
            <v>1502694</v>
          </cell>
        </row>
        <row r="1137">
          <cell r="E1137" t="str">
            <v xml:space="preserve"> </v>
          </cell>
          <cell r="F1137" t="str">
            <v>RADIAL GATE LEAF 제작 사용장비 경비</v>
          </cell>
        </row>
        <row r="1138">
          <cell r="E1138" t="str">
            <v xml:space="preserve"> </v>
          </cell>
        </row>
        <row r="1139">
          <cell r="A1139" t="str">
            <v>종       별</v>
          </cell>
          <cell r="C1139" t="str">
            <v>재 료 또 는</v>
          </cell>
          <cell r="D1139" t="str">
            <v xml:space="preserve">원 수 </v>
          </cell>
          <cell r="E1139" t="str">
            <v>단 위</v>
          </cell>
          <cell r="F1139" t="str">
            <v>총   액</v>
          </cell>
          <cell r="G1139" t="str">
            <v>노   무   비</v>
          </cell>
          <cell r="I1139" t="str">
            <v>재   료   비</v>
          </cell>
          <cell r="K1139" t="str">
            <v>경      비</v>
          </cell>
          <cell r="M1139" t="str">
            <v>비   고</v>
          </cell>
        </row>
        <row r="1140">
          <cell r="C1140" t="str">
            <v xml:space="preserve">규       격 </v>
          </cell>
          <cell r="F1140" t="str">
            <v>금   액</v>
          </cell>
          <cell r="G1140" t="str">
            <v>단  가</v>
          </cell>
          <cell r="H1140" t="str">
            <v>금   액</v>
          </cell>
          <cell r="I1140" t="str">
            <v>단  가</v>
          </cell>
          <cell r="J1140" t="str">
            <v>금   액</v>
          </cell>
          <cell r="K1140" t="str">
            <v>단  가</v>
          </cell>
          <cell r="L1140" t="str">
            <v>금   액</v>
          </cell>
        </row>
        <row r="1141">
          <cell r="A1141" t="str">
            <v>LATHE</v>
          </cell>
          <cell r="C1141" t="str">
            <v>12FT x 7.5HP</v>
          </cell>
          <cell r="D1141">
            <v>0.64</v>
          </cell>
          <cell r="E1141" t="str">
            <v>Hr</v>
          </cell>
          <cell r="G1141">
            <v>3418</v>
          </cell>
          <cell r="H1141">
            <v>2187</v>
          </cell>
          <cell r="K1141">
            <v>3775</v>
          </cell>
          <cell r="L1141">
            <v>2416</v>
          </cell>
        </row>
        <row r="1142">
          <cell r="A1142" t="str">
            <v>PLANER</v>
          </cell>
          <cell r="C1142" t="str">
            <v>4FT x 8FT</v>
          </cell>
          <cell r="D1142">
            <v>0.72</v>
          </cell>
          <cell r="E1142" t="str">
            <v>Hr</v>
          </cell>
          <cell r="G1142">
            <v>3129</v>
          </cell>
          <cell r="H1142">
            <v>2252</v>
          </cell>
          <cell r="K1142">
            <v>2743</v>
          </cell>
          <cell r="L1142">
            <v>1974</v>
          </cell>
        </row>
        <row r="1143">
          <cell r="A1143" t="str">
            <v>BORING M/C</v>
          </cell>
          <cell r="C1143" t="str">
            <v>Hori.type,3HP</v>
          </cell>
          <cell r="D1143">
            <v>1.72</v>
          </cell>
          <cell r="E1143" t="str">
            <v>Hr</v>
          </cell>
          <cell r="G1143">
            <v>3547</v>
          </cell>
          <cell r="H1143">
            <v>6100</v>
          </cell>
          <cell r="K1143">
            <v>8928</v>
          </cell>
          <cell r="L1143">
            <v>15356</v>
          </cell>
        </row>
        <row r="1144">
          <cell r="A1144" t="str">
            <v>UNION MELT WELDER</v>
          </cell>
          <cell r="C1144" t="str">
            <v>5.5 KVA</v>
          </cell>
          <cell r="D1144">
            <v>2.8559999999999999</v>
          </cell>
          <cell r="E1144" t="str">
            <v>Hr</v>
          </cell>
          <cell r="G1144">
            <v>3488</v>
          </cell>
          <cell r="H1144">
            <v>9961</v>
          </cell>
          <cell r="K1144">
            <v>1797</v>
          </cell>
          <cell r="L1144">
            <v>5132</v>
          </cell>
        </row>
        <row r="1145">
          <cell r="A1145" t="str">
            <v>A.C WELDER</v>
          </cell>
          <cell r="C1145" t="str">
            <v>10KVA</v>
          </cell>
          <cell r="D1145">
            <v>8.5679999999999996</v>
          </cell>
          <cell r="E1145" t="str">
            <v>Hr</v>
          </cell>
          <cell r="K1145">
            <v>107</v>
          </cell>
          <cell r="L1145">
            <v>916</v>
          </cell>
        </row>
        <row r="1146">
          <cell r="E1146" t="str">
            <v xml:space="preserve"> </v>
          </cell>
        </row>
        <row r="1147">
          <cell r="A1147" t="str">
            <v>GOUGING M/C</v>
          </cell>
          <cell r="C1147" t="str">
            <v>중 형</v>
          </cell>
          <cell r="D1147">
            <v>3.06</v>
          </cell>
          <cell r="E1147" t="str">
            <v>Hr</v>
          </cell>
          <cell r="G1147">
            <v>3380</v>
          </cell>
          <cell r="H1147">
            <v>10342</v>
          </cell>
          <cell r="K1147">
            <v>670</v>
          </cell>
          <cell r="L1147">
            <v>2050</v>
          </cell>
        </row>
        <row r="1148">
          <cell r="A1148" t="str">
            <v>GAS CUTTING M/C</v>
          </cell>
          <cell r="C1148" t="str">
            <v>Auto형</v>
          </cell>
          <cell r="D1148">
            <v>1.24</v>
          </cell>
          <cell r="E1148" t="str">
            <v>Hr</v>
          </cell>
          <cell r="G1148">
            <v>11922</v>
          </cell>
          <cell r="H1148">
            <v>14783</v>
          </cell>
          <cell r="K1148">
            <v>119</v>
          </cell>
          <cell r="L1148">
            <v>147</v>
          </cell>
        </row>
        <row r="1149">
          <cell r="A1149" t="str">
            <v>GAS CUTTING M/C</v>
          </cell>
          <cell r="C1149" t="str">
            <v>수 동</v>
          </cell>
          <cell r="D1149">
            <v>1.8</v>
          </cell>
          <cell r="E1149" t="str">
            <v>Hr</v>
          </cell>
          <cell r="G1149">
            <v>3974</v>
          </cell>
          <cell r="H1149">
            <v>7153</v>
          </cell>
          <cell r="K1149">
            <v>115</v>
          </cell>
          <cell r="L1149">
            <v>207</v>
          </cell>
        </row>
        <row r="1150">
          <cell r="A1150" t="str">
            <v>GAS HEATING TOUCH</v>
          </cell>
          <cell r="C1150" t="str">
            <v>중 형</v>
          </cell>
          <cell r="D1150">
            <v>3.984</v>
          </cell>
          <cell r="E1150" t="str">
            <v>Hr</v>
          </cell>
          <cell r="G1150">
            <v>3174</v>
          </cell>
          <cell r="H1150">
            <v>12645</v>
          </cell>
          <cell r="K1150">
            <v>115</v>
          </cell>
          <cell r="L1150">
            <v>458</v>
          </cell>
        </row>
        <row r="1152">
          <cell r="A1152" t="str">
            <v>OVER HEAD CRANE</v>
          </cell>
          <cell r="C1152" t="str">
            <v>30 TON</v>
          </cell>
          <cell r="D1152">
            <v>0.75900000000000001</v>
          </cell>
          <cell r="E1152" t="str">
            <v>Hr</v>
          </cell>
          <cell r="G1152">
            <v>9681</v>
          </cell>
          <cell r="H1152">
            <v>7347</v>
          </cell>
          <cell r="K1152">
            <v>3338</v>
          </cell>
          <cell r="L1152">
            <v>2533</v>
          </cell>
        </row>
        <row r="1153">
          <cell r="A1153" t="str">
            <v>OVER HEAD CRANE</v>
          </cell>
          <cell r="C1153" t="str">
            <v>20 TON</v>
          </cell>
          <cell r="D1153">
            <v>0.75900000000000001</v>
          </cell>
          <cell r="E1153" t="str">
            <v>Hr</v>
          </cell>
          <cell r="G1153">
            <v>9681</v>
          </cell>
          <cell r="H1153">
            <v>7347</v>
          </cell>
          <cell r="K1153">
            <v>3338</v>
          </cell>
          <cell r="L1153">
            <v>2533</v>
          </cell>
        </row>
        <row r="1154">
          <cell r="A1154" t="str">
            <v>HYDRO PRESS</v>
          </cell>
          <cell r="C1154" t="str">
            <v>300 TON</v>
          </cell>
          <cell r="D1154">
            <v>1.7709999999999999</v>
          </cell>
          <cell r="E1154" t="str">
            <v>Hr</v>
          </cell>
          <cell r="G1154">
            <v>3281</v>
          </cell>
          <cell r="H1154">
            <v>5810</v>
          </cell>
          <cell r="K1154">
            <v>8463</v>
          </cell>
          <cell r="L1154">
            <v>14987</v>
          </cell>
        </row>
        <row r="1155">
          <cell r="A1155" t="str">
            <v>BENDING ROLLER</v>
          </cell>
          <cell r="C1155" t="str">
            <v>23 FT</v>
          </cell>
          <cell r="D1155">
            <v>1.48</v>
          </cell>
          <cell r="E1155" t="str">
            <v>Hr</v>
          </cell>
          <cell r="G1155">
            <v>4281</v>
          </cell>
          <cell r="H1155">
            <v>6335</v>
          </cell>
          <cell r="K1155">
            <v>6323</v>
          </cell>
          <cell r="L1155">
            <v>9358</v>
          </cell>
        </row>
        <row r="1156">
          <cell r="A1156" t="str">
            <v>EDGE BENDING ROLLER</v>
          </cell>
          <cell r="C1156" t="str">
            <v>23 FT</v>
          </cell>
          <cell r="D1156">
            <v>1.38</v>
          </cell>
          <cell r="E1156" t="str">
            <v>Hr</v>
          </cell>
          <cell r="G1156">
            <v>4281</v>
          </cell>
          <cell r="H1156">
            <v>5907</v>
          </cell>
          <cell r="K1156">
            <v>9484.5</v>
          </cell>
          <cell r="L1156">
            <v>13088</v>
          </cell>
        </row>
        <row r="1158">
          <cell r="A1158" t="str">
            <v>SHEARING M/C</v>
          </cell>
          <cell r="D1158">
            <v>0.64</v>
          </cell>
          <cell r="E1158" t="str">
            <v>Hr</v>
          </cell>
          <cell r="G1158">
            <v>3688</v>
          </cell>
          <cell r="H1158">
            <v>2360</v>
          </cell>
          <cell r="K1158">
            <v>3209</v>
          </cell>
          <cell r="L1158">
            <v>2053</v>
          </cell>
        </row>
        <row r="1159">
          <cell r="A1159" t="str">
            <v>DRILLING M/C</v>
          </cell>
          <cell r="C1159" t="str">
            <v>3 HP</v>
          </cell>
          <cell r="D1159">
            <v>0.36799999999999999</v>
          </cell>
          <cell r="E1159" t="str">
            <v>Hr</v>
          </cell>
          <cell r="G1159">
            <v>3401</v>
          </cell>
          <cell r="H1159">
            <v>1251</v>
          </cell>
          <cell r="K1159">
            <v>576</v>
          </cell>
          <cell r="L1159">
            <v>211</v>
          </cell>
        </row>
        <row r="1160">
          <cell r="A1160" t="str">
            <v>DRILLING M/C</v>
          </cell>
          <cell r="C1160" t="str">
            <v>Radial,5 HP</v>
          </cell>
          <cell r="D1160">
            <v>0.184</v>
          </cell>
          <cell r="E1160" t="str">
            <v>Hr</v>
          </cell>
          <cell r="G1160">
            <v>3401</v>
          </cell>
          <cell r="H1160">
            <v>625</v>
          </cell>
          <cell r="K1160">
            <v>1720</v>
          </cell>
          <cell r="L1160">
            <v>316</v>
          </cell>
        </row>
        <row r="1161">
          <cell r="A1161" t="str">
            <v>PORTABLE DRILL</v>
          </cell>
          <cell r="C1161" t="str">
            <v>0.5 HP</v>
          </cell>
          <cell r="D1161">
            <v>1.532</v>
          </cell>
          <cell r="E1161" t="str">
            <v>Hr</v>
          </cell>
          <cell r="K1161">
            <v>12</v>
          </cell>
          <cell r="L1161">
            <v>18</v>
          </cell>
        </row>
        <row r="1162">
          <cell r="A1162" t="str">
            <v>TRUCK CRANE</v>
          </cell>
          <cell r="C1162" t="str">
            <v>30 TON</v>
          </cell>
          <cell r="D1162">
            <v>0.50600000000000001</v>
          </cell>
          <cell r="E1162" t="str">
            <v>Hr</v>
          </cell>
          <cell r="G1162">
            <v>18615</v>
          </cell>
          <cell r="H1162">
            <v>9419</v>
          </cell>
          <cell r="I1162">
            <v>7046</v>
          </cell>
          <cell r="J1162">
            <v>3565</v>
          </cell>
          <cell r="K1162">
            <v>44939</v>
          </cell>
          <cell r="L1162">
            <v>22739</v>
          </cell>
        </row>
        <row r="1164">
          <cell r="A1164" t="str">
            <v>리프트 트럭</v>
          </cell>
          <cell r="C1164" t="str">
            <v xml:space="preserve"> 5 TON</v>
          </cell>
          <cell r="D1164">
            <v>0.50600000000000001</v>
          </cell>
          <cell r="E1164" t="str">
            <v>Hr</v>
          </cell>
          <cell r="G1164">
            <v>9681</v>
          </cell>
          <cell r="H1164">
            <v>4898</v>
          </cell>
          <cell r="I1164">
            <v>5116.08</v>
          </cell>
          <cell r="J1164">
            <v>2588</v>
          </cell>
          <cell r="K1164">
            <v>4863</v>
          </cell>
          <cell r="L1164">
            <v>2460</v>
          </cell>
        </row>
        <row r="1165">
          <cell r="A1165" t="str">
            <v>TRAILER</v>
          </cell>
          <cell r="C1165" t="str">
            <v>30 TON</v>
          </cell>
          <cell r="D1165">
            <v>0.50600000000000001</v>
          </cell>
          <cell r="E1165" t="str">
            <v>Hr</v>
          </cell>
          <cell r="G1165">
            <v>8683</v>
          </cell>
          <cell r="H1165">
            <v>4393</v>
          </cell>
          <cell r="I1165">
            <v>15763</v>
          </cell>
          <cell r="J1165">
            <v>7976</v>
          </cell>
          <cell r="K1165">
            <v>27414</v>
          </cell>
          <cell r="L1165">
            <v>13871</v>
          </cell>
        </row>
        <row r="1166">
          <cell r="A1166" t="str">
            <v>종       별</v>
          </cell>
          <cell r="C1166" t="str">
            <v>재 료 또 는</v>
          </cell>
          <cell r="D1166" t="str">
            <v xml:space="preserve">원 수 </v>
          </cell>
          <cell r="E1166" t="str">
            <v>단 위</v>
          </cell>
          <cell r="F1166" t="str">
            <v>총   액</v>
          </cell>
          <cell r="G1166" t="str">
            <v>노   무   비</v>
          </cell>
          <cell r="I1166" t="str">
            <v>재   료   비</v>
          </cell>
          <cell r="K1166" t="str">
            <v>경      비</v>
          </cell>
          <cell r="M1166" t="str">
            <v>비   고</v>
          </cell>
        </row>
        <row r="1167">
          <cell r="C1167" t="str">
            <v xml:space="preserve">규       격 </v>
          </cell>
          <cell r="F1167" t="str">
            <v>금   액</v>
          </cell>
          <cell r="G1167" t="str">
            <v>단  가</v>
          </cell>
          <cell r="H1167" t="str">
            <v>금   액</v>
          </cell>
          <cell r="I1167" t="str">
            <v>단  가</v>
          </cell>
          <cell r="J1167" t="str">
            <v>금   액</v>
          </cell>
          <cell r="K1167" t="str">
            <v>단  가</v>
          </cell>
          <cell r="L1167" t="str">
            <v>금   액</v>
          </cell>
        </row>
        <row r="1168">
          <cell r="A1168" t="str">
            <v>COMPRESSOR</v>
          </cell>
          <cell r="C1168" t="str">
            <v>7.1㎥/min</v>
          </cell>
          <cell r="D1168">
            <v>3.79</v>
          </cell>
          <cell r="E1168" t="str">
            <v>Hr</v>
          </cell>
          <cell r="G1168">
            <v>9681</v>
          </cell>
          <cell r="H1168">
            <v>36690</v>
          </cell>
          <cell r="I1168">
            <v>8779</v>
          </cell>
          <cell r="J1168">
            <v>33272</v>
          </cell>
          <cell r="K1168">
            <v>6250</v>
          </cell>
          <cell r="L1168">
            <v>23687</v>
          </cell>
        </row>
        <row r="1170">
          <cell r="B1170" t="str">
            <v>계</v>
          </cell>
          <cell r="F1170">
            <v>341716</v>
          </cell>
          <cell r="H1170">
            <v>157805</v>
          </cell>
          <cell r="J1170">
            <v>47401</v>
          </cell>
          <cell r="K1170" t="str">
            <v xml:space="preserve"> </v>
          </cell>
          <cell r="L1170">
            <v>136510</v>
          </cell>
        </row>
        <row r="1195">
          <cell r="E1195" t="str">
            <v xml:space="preserve"> </v>
          </cell>
          <cell r="F1195" t="str">
            <v>RADIAL GATE LEAF 제작 소모 자재비</v>
          </cell>
        </row>
        <row r="1196">
          <cell r="E1196" t="str">
            <v xml:space="preserve"> </v>
          </cell>
        </row>
        <row r="1197">
          <cell r="A1197" t="str">
            <v>종       별</v>
          </cell>
          <cell r="C1197" t="str">
            <v>재 료 또 는</v>
          </cell>
          <cell r="D1197" t="str">
            <v xml:space="preserve">원 수 </v>
          </cell>
          <cell r="E1197" t="str">
            <v>단 위</v>
          </cell>
          <cell r="F1197" t="str">
            <v>총   액</v>
          </cell>
          <cell r="G1197" t="str">
            <v>노   무   비</v>
          </cell>
          <cell r="I1197" t="str">
            <v>재   료   비</v>
          </cell>
          <cell r="K1197" t="str">
            <v>경      비</v>
          </cell>
          <cell r="M1197" t="str">
            <v>비   고</v>
          </cell>
        </row>
        <row r="1198">
          <cell r="C1198" t="str">
            <v xml:space="preserve">규       격 </v>
          </cell>
          <cell r="F1198" t="str">
            <v>금   액</v>
          </cell>
          <cell r="G1198" t="str">
            <v>단  가</v>
          </cell>
          <cell r="H1198" t="str">
            <v>금   액</v>
          </cell>
          <cell r="I1198" t="str">
            <v>단  가</v>
          </cell>
          <cell r="J1198" t="str">
            <v>금   액</v>
          </cell>
          <cell r="K1198" t="str">
            <v>단  가</v>
          </cell>
          <cell r="L1198" t="str">
            <v>금   액</v>
          </cell>
        </row>
        <row r="1199">
          <cell r="A1199" t="str">
            <v>산       소</v>
          </cell>
          <cell r="C1199" t="str">
            <v>6,000L용</v>
          </cell>
          <cell r="D1199">
            <v>3.76</v>
          </cell>
          <cell r="E1199" t="str">
            <v>병</v>
          </cell>
          <cell r="G1199" t="str">
            <v xml:space="preserve"> </v>
          </cell>
          <cell r="I1199">
            <v>12000</v>
          </cell>
          <cell r="J1199">
            <v>45120</v>
          </cell>
        </row>
        <row r="1200">
          <cell r="A1200" t="str">
            <v>아 세 치 렌</v>
          </cell>
          <cell r="C1200" t="str">
            <v>4,500L용</v>
          </cell>
          <cell r="D1200">
            <v>3.23</v>
          </cell>
          <cell r="E1200" t="str">
            <v>병</v>
          </cell>
          <cell r="I1200">
            <v>55392</v>
          </cell>
          <cell r="J1200">
            <v>178916</v>
          </cell>
        </row>
        <row r="1201">
          <cell r="A1201" t="str">
            <v>함       석</v>
          </cell>
          <cell r="C1201" t="str">
            <v>#31 x 3' x 6'</v>
          </cell>
          <cell r="D1201">
            <v>0.71</v>
          </cell>
          <cell r="E1201" t="str">
            <v>매</v>
          </cell>
          <cell r="I1201">
            <v>2825</v>
          </cell>
          <cell r="J1201">
            <v>2005</v>
          </cell>
        </row>
        <row r="1202">
          <cell r="A1202" t="str">
            <v>용   접  봉</v>
          </cell>
          <cell r="C1202" t="str">
            <v>SS400, 4M/Mx350L</v>
          </cell>
          <cell r="D1202">
            <v>24.99</v>
          </cell>
          <cell r="E1202" t="str">
            <v>KG</v>
          </cell>
          <cell r="I1202">
            <v>1260</v>
          </cell>
          <cell r="J1202">
            <v>31487</v>
          </cell>
        </row>
        <row r="1203">
          <cell r="A1203" t="str">
            <v>전       력</v>
          </cell>
          <cell r="D1203">
            <v>370</v>
          </cell>
          <cell r="E1203" t="str">
            <v>KWH</v>
          </cell>
          <cell r="K1203">
            <v>61.6</v>
          </cell>
          <cell r="L1203">
            <v>22792</v>
          </cell>
        </row>
        <row r="1204">
          <cell r="E1204" t="str">
            <v xml:space="preserve"> </v>
          </cell>
          <cell r="K1204" t="str">
            <v xml:space="preserve"> </v>
          </cell>
        </row>
        <row r="1206">
          <cell r="B1206" t="str">
            <v>계</v>
          </cell>
          <cell r="F1206">
            <v>280320</v>
          </cell>
          <cell r="J1206">
            <v>257528</v>
          </cell>
          <cell r="L1206">
            <v>22792</v>
          </cell>
        </row>
        <row r="1224">
          <cell r="E1224" t="str">
            <v xml:space="preserve"> </v>
          </cell>
          <cell r="F1224" t="str">
            <v>RADIAL GATE GUIDE FRAME 제작 인건비</v>
          </cell>
        </row>
        <row r="1225">
          <cell r="E1225" t="str">
            <v xml:space="preserve"> </v>
          </cell>
        </row>
        <row r="1226">
          <cell r="A1226" t="str">
            <v>종       별</v>
          </cell>
          <cell r="C1226" t="str">
            <v>재 료 또 는</v>
          </cell>
          <cell r="D1226" t="str">
            <v xml:space="preserve">원 수 </v>
          </cell>
          <cell r="E1226" t="str">
            <v>단 위</v>
          </cell>
          <cell r="F1226" t="str">
            <v>총   액</v>
          </cell>
          <cell r="G1226" t="str">
            <v>노   무   비</v>
          </cell>
          <cell r="I1226" t="str">
            <v>재   료   비</v>
          </cell>
          <cell r="K1226" t="str">
            <v>경      비</v>
          </cell>
          <cell r="M1226" t="str">
            <v>비   고</v>
          </cell>
        </row>
        <row r="1227">
          <cell r="C1227" t="str">
            <v xml:space="preserve">규       격 </v>
          </cell>
          <cell r="F1227" t="str">
            <v>금   액</v>
          </cell>
          <cell r="G1227" t="str">
            <v>단  가</v>
          </cell>
          <cell r="H1227" t="str">
            <v>금   액</v>
          </cell>
          <cell r="I1227" t="str">
            <v>단  가</v>
          </cell>
          <cell r="J1227" t="str">
            <v>금   액</v>
          </cell>
          <cell r="K1227" t="str">
            <v>단  가</v>
          </cell>
          <cell r="L1227" t="str">
            <v>금   액</v>
          </cell>
        </row>
        <row r="1228">
          <cell r="A1228" t="str">
            <v>기 술 관 리</v>
          </cell>
          <cell r="C1228" t="str">
            <v>기계기사1급</v>
          </cell>
          <cell r="D1228">
            <v>8</v>
          </cell>
          <cell r="E1228" t="str">
            <v>인</v>
          </cell>
          <cell r="G1228">
            <v>97488</v>
          </cell>
          <cell r="H1228">
            <v>779904</v>
          </cell>
        </row>
        <row r="1229">
          <cell r="A1229" t="str">
            <v>재료 절단 사도</v>
          </cell>
          <cell r="C1229" t="str">
            <v>제   도   공</v>
          </cell>
          <cell r="D1229">
            <v>2</v>
          </cell>
          <cell r="E1229" t="str">
            <v>인</v>
          </cell>
          <cell r="G1229">
            <v>32747</v>
          </cell>
          <cell r="H1229">
            <v>65494</v>
          </cell>
        </row>
        <row r="1230">
          <cell r="A1230" t="str">
            <v xml:space="preserve"> </v>
          </cell>
          <cell r="B1230" t="str">
            <v>현    도</v>
          </cell>
          <cell r="C1230" t="str">
            <v>현   도   공</v>
          </cell>
          <cell r="D1230">
            <v>1.4</v>
          </cell>
          <cell r="E1230" t="str">
            <v>인</v>
          </cell>
          <cell r="G1230">
            <v>28487</v>
          </cell>
          <cell r="H1230">
            <v>39881</v>
          </cell>
        </row>
        <row r="1231">
          <cell r="A1231" t="str">
            <v xml:space="preserve"> </v>
          </cell>
          <cell r="B1231" t="str">
            <v>괘    서</v>
          </cell>
          <cell r="C1231" t="str">
            <v>마   킹   공</v>
          </cell>
          <cell r="D1231">
            <v>2.8</v>
          </cell>
          <cell r="E1231" t="str">
            <v>인</v>
          </cell>
          <cell r="G1231">
            <v>26924</v>
          </cell>
          <cell r="H1231">
            <v>75387</v>
          </cell>
        </row>
        <row r="1232">
          <cell r="A1232" t="str">
            <v xml:space="preserve"> </v>
          </cell>
          <cell r="B1232" t="str">
            <v>절    단</v>
          </cell>
          <cell r="C1232" t="str">
            <v>절   단   공</v>
          </cell>
          <cell r="D1232">
            <v>0.52</v>
          </cell>
          <cell r="E1232" t="str">
            <v>인</v>
          </cell>
          <cell r="G1232">
            <v>65881</v>
          </cell>
          <cell r="H1232">
            <v>34258</v>
          </cell>
        </row>
        <row r="1234">
          <cell r="A1234" t="str">
            <v>단재가공 괘서</v>
          </cell>
          <cell r="C1234" t="str">
            <v>마   킹   공</v>
          </cell>
          <cell r="D1234">
            <v>2.8</v>
          </cell>
          <cell r="E1234" t="str">
            <v>인</v>
          </cell>
          <cell r="G1234">
            <v>26250</v>
          </cell>
          <cell r="H1234">
            <v>73500</v>
          </cell>
        </row>
        <row r="1235">
          <cell r="A1235" t="str">
            <v xml:space="preserve"> </v>
          </cell>
          <cell r="B1235" t="str">
            <v>절    단</v>
          </cell>
          <cell r="C1235" t="str">
            <v>산소 절단공</v>
          </cell>
          <cell r="D1235">
            <v>0.26</v>
          </cell>
          <cell r="E1235" t="str">
            <v>인</v>
          </cell>
          <cell r="G1235">
            <v>31794</v>
          </cell>
          <cell r="H1235">
            <v>8266</v>
          </cell>
        </row>
        <row r="1236">
          <cell r="C1236" t="str">
            <v>프랜트기계설치공</v>
          </cell>
          <cell r="D1236">
            <v>2.2999999999999998</v>
          </cell>
          <cell r="E1236" t="str">
            <v>인</v>
          </cell>
          <cell r="G1236">
            <v>80805</v>
          </cell>
          <cell r="H1236">
            <v>185851</v>
          </cell>
        </row>
        <row r="1237">
          <cell r="B1237" t="str">
            <v>EDGE가공</v>
          </cell>
          <cell r="C1237" t="str">
            <v>산소 절단공</v>
          </cell>
          <cell r="D1237">
            <v>1.1000000000000001</v>
          </cell>
          <cell r="E1237" t="str">
            <v>인</v>
          </cell>
          <cell r="G1237">
            <v>31794</v>
          </cell>
          <cell r="H1237">
            <v>34973</v>
          </cell>
        </row>
        <row r="1238">
          <cell r="A1238" t="str">
            <v xml:space="preserve"> </v>
          </cell>
          <cell r="B1238" t="str">
            <v>용    접</v>
          </cell>
          <cell r="C1238" t="str">
            <v>프랜트 용접공</v>
          </cell>
          <cell r="D1238">
            <v>0.78</v>
          </cell>
          <cell r="E1238" t="str">
            <v>인</v>
          </cell>
          <cell r="G1238">
            <v>95379</v>
          </cell>
          <cell r="H1238">
            <v>74395</v>
          </cell>
        </row>
        <row r="1240">
          <cell r="A1240" t="str">
            <v xml:space="preserve"> </v>
          </cell>
          <cell r="B1240" t="str">
            <v>교    정</v>
          </cell>
          <cell r="C1240" t="str">
            <v>프랜트 제관공</v>
          </cell>
          <cell r="D1240">
            <v>0.75</v>
          </cell>
          <cell r="E1240" t="str">
            <v>인</v>
          </cell>
          <cell r="G1240">
            <v>81966</v>
          </cell>
          <cell r="H1240">
            <v>61474</v>
          </cell>
        </row>
        <row r="1241">
          <cell r="B1241" t="str">
            <v>HOLING</v>
          </cell>
          <cell r="C1241" t="str">
            <v>프랜트 제관공</v>
          </cell>
          <cell r="D1241">
            <v>0.62</v>
          </cell>
          <cell r="E1241" t="str">
            <v>인</v>
          </cell>
          <cell r="G1241">
            <v>81966</v>
          </cell>
          <cell r="H1241">
            <v>50818</v>
          </cell>
        </row>
        <row r="1242">
          <cell r="A1242" t="str">
            <v>부분조립,취부조정</v>
          </cell>
          <cell r="C1242" t="str">
            <v>프랜트기계설치공</v>
          </cell>
          <cell r="D1242">
            <v>6.2</v>
          </cell>
          <cell r="E1242" t="str">
            <v>인</v>
          </cell>
          <cell r="G1242">
            <v>80805</v>
          </cell>
          <cell r="H1242">
            <v>500991</v>
          </cell>
        </row>
        <row r="1243">
          <cell r="A1243" t="str">
            <v xml:space="preserve"> </v>
          </cell>
          <cell r="B1243" t="str">
            <v>용    접</v>
          </cell>
          <cell r="C1243" t="str">
            <v>프랜트 용접공</v>
          </cell>
          <cell r="D1243">
            <v>3.9</v>
          </cell>
          <cell r="E1243" t="str">
            <v>인</v>
          </cell>
          <cell r="G1243">
            <v>95379</v>
          </cell>
          <cell r="H1243">
            <v>371978</v>
          </cell>
        </row>
        <row r="1244">
          <cell r="A1244" t="str">
            <v xml:space="preserve"> </v>
          </cell>
          <cell r="B1244" t="str">
            <v>교    정</v>
          </cell>
          <cell r="C1244" t="str">
            <v>프랜트 제관공</v>
          </cell>
          <cell r="D1244">
            <v>1.75</v>
          </cell>
          <cell r="E1244" t="str">
            <v>인</v>
          </cell>
          <cell r="G1244">
            <v>81966</v>
          </cell>
          <cell r="H1244">
            <v>143440</v>
          </cell>
        </row>
        <row r="1246">
          <cell r="A1246" t="str">
            <v>기 계 가 공</v>
          </cell>
          <cell r="C1246" t="str">
            <v>기   계   공</v>
          </cell>
          <cell r="D1246">
            <v>10</v>
          </cell>
          <cell r="E1246" t="str">
            <v>인</v>
          </cell>
          <cell r="G1246">
            <v>58906</v>
          </cell>
          <cell r="H1246">
            <v>589060</v>
          </cell>
        </row>
        <row r="1247">
          <cell r="A1247" t="str">
            <v>가 조 립,조 립</v>
          </cell>
          <cell r="C1247" t="str">
            <v>프랜트기계설치공</v>
          </cell>
          <cell r="D1247">
            <v>2</v>
          </cell>
          <cell r="E1247" t="str">
            <v>인</v>
          </cell>
          <cell r="G1247">
            <v>80805</v>
          </cell>
          <cell r="H1247">
            <v>161610</v>
          </cell>
        </row>
        <row r="1248">
          <cell r="A1248" t="str">
            <v xml:space="preserve"> </v>
          </cell>
          <cell r="B1248" t="str">
            <v>해    체</v>
          </cell>
          <cell r="C1248" t="str">
            <v>프랜트기계설치공</v>
          </cell>
          <cell r="D1248">
            <v>1</v>
          </cell>
          <cell r="E1248" t="str">
            <v>인</v>
          </cell>
          <cell r="G1248">
            <v>80805</v>
          </cell>
          <cell r="H1248">
            <v>80805</v>
          </cell>
        </row>
        <row r="1249">
          <cell r="A1249" t="str">
            <v>운 반 조 작</v>
          </cell>
          <cell r="C1249" t="str">
            <v>특수 비계공</v>
          </cell>
          <cell r="D1249">
            <v>5</v>
          </cell>
          <cell r="E1249" t="str">
            <v>인</v>
          </cell>
          <cell r="G1249">
            <v>85884</v>
          </cell>
          <cell r="H1249">
            <v>429420</v>
          </cell>
        </row>
        <row r="1250">
          <cell r="A1250" t="str">
            <v>동 력 조 작</v>
          </cell>
          <cell r="C1250" t="str">
            <v>프랜트 전공</v>
          </cell>
          <cell r="D1250">
            <v>2</v>
          </cell>
          <cell r="E1250" t="str">
            <v>인</v>
          </cell>
          <cell r="G1250">
            <v>64285</v>
          </cell>
          <cell r="H1250">
            <v>128570</v>
          </cell>
        </row>
        <row r="1252">
          <cell r="A1252" t="str">
            <v xml:space="preserve">      보 조</v>
          </cell>
          <cell r="C1252" t="str">
            <v>특 별 인 부</v>
          </cell>
          <cell r="D1252">
            <v>2.5</v>
          </cell>
          <cell r="E1252" t="str">
            <v>인</v>
          </cell>
          <cell r="G1252">
            <v>57379</v>
          </cell>
          <cell r="H1252">
            <v>143447</v>
          </cell>
        </row>
        <row r="1253">
          <cell r="A1253" t="str">
            <v>종       별</v>
          </cell>
          <cell r="C1253" t="str">
            <v>재 료 또 는</v>
          </cell>
          <cell r="D1253" t="str">
            <v xml:space="preserve">원 수 </v>
          </cell>
          <cell r="E1253" t="str">
            <v>단 위</v>
          </cell>
          <cell r="F1253" t="str">
            <v>총   액</v>
          </cell>
          <cell r="G1253" t="str">
            <v>노   무   비</v>
          </cell>
          <cell r="I1253" t="str">
            <v>재   료   비</v>
          </cell>
          <cell r="K1253" t="str">
            <v>경      비</v>
          </cell>
          <cell r="M1253" t="str">
            <v>비   고</v>
          </cell>
        </row>
        <row r="1254">
          <cell r="C1254" t="str">
            <v xml:space="preserve">규       격 </v>
          </cell>
          <cell r="F1254" t="str">
            <v>금   액</v>
          </cell>
          <cell r="G1254" t="str">
            <v>단  가</v>
          </cell>
          <cell r="H1254" t="str">
            <v>금   액</v>
          </cell>
          <cell r="I1254" t="str">
            <v>단  가</v>
          </cell>
          <cell r="J1254" t="str">
            <v>금   액</v>
          </cell>
          <cell r="K1254" t="str">
            <v>단  가</v>
          </cell>
          <cell r="L1254" t="str">
            <v>금   액</v>
          </cell>
        </row>
        <row r="1255">
          <cell r="A1255" t="str">
            <v>검      사</v>
          </cell>
          <cell r="C1255" t="str">
            <v>노무비의 7%</v>
          </cell>
          <cell r="D1255" t="str">
            <v>1</v>
          </cell>
          <cell r="E1255" t="str">
            <v>식</v>
          </cell>
          <cell r="H1255">
            <v>282346</v>
          </cell>
        </row>
        <row r="1256">
          <cell r="E1256" t="str">
            <v xml:space="preserve"> </v>
          </cell>
          <cell r="F1256" t="str">
            <v xml:space="preserve"> </v>
          </cell>
          <cell r="H1256" t="str">
            <v xml:space="preserve"> </v>
          </cell>
        </row>
        <row r="1257">
          <cell r="A1257" t="str">
            <v xml:space="preserve">       계</v>
          </cell>
          <cell r="F1257">
            <v>4315868</v>
          </cell>
          <cell r="H1257">
            <v>4315868</v>
          </cell>
        </row>
        <row r="1282">
          <cell r="E1282" t="str">
            <v xml:space="preserve"> </v>
          </cell>
          <cell r="F1282" t="str">
            <v>RADIAL GATE GUIDE FRAME 제작 소모 자재비</v>
          </cell>
        </row>
        <row r="1283">
          <cell r="E1283" t="str">
            <v xml:space="preserve"> </v>
          </cell>
        </row>
        <row r="1284">
          <cell r="A1284" t="str">
            <v>종       별</v>
          </cell>
          <cell r="C1284" t="str">
            <v>재 료 또 는</v>
          </cell>
          <cell r="D1284" t="str">
            <v xml:space="preserve">원 수 </v>
          </cell>
          <cell r="E1284" t="str">
            <v>단 위</v>
          </cell>
          <cell r="F1284" t="str">
            <v>총   액</v>
          </cell>
          <cell r="G1284" t="str">
            <v>노   무   비</v>
          </cell>
          <cell r="I1284" t="str">
            <v>재   료   비</v>
          </cell>
          <cell r="K1284" t="str">
            <v>경      비</v>
          </cell>
          <cell r="M1284" t="str">
            <v>비   고</v>
          </cell>
        </row>
        <row r="1285">
          <cell r="C1285" t="str">
            <v xml:space="preserve">규       격 </v>
          </cell>
          <cell r="F1285" t="str">
            <v>금   액</v>
          </cell>
          <cell r="G1285" t="str">
            <v>단  가</v>
          </cell>
          <cell r="H1285" t="str">
            <v>금   액</v>
          </cell>
          <cell r="I1285" t="str">
            <v>단  가</v>
          </cell>
          <cell r="J1285" t="str">
            <v>금   액</v>
          </cell>
          <cell r="K1285" t="str">
            <v>단  가</v>
          </cell>
          <cell r="L1285" t="str">
            <v>금   액</v>
          </cell>
        </row>
        <row r="1286">
          <cell r="A1286" t="str">
            <v>산       소</v>
          </cell>
          <cell r="C1286" t="str">
            <v>6,000L용</v>
          </cell>
          <cell r="D1286">
            <v>2.2000000000000002</v>
          </cell>
          <cell r="E1286" t="str">
            <v>병</v>
          </cell>
          <cell r="G1286" t="str">
            <v xml:space="preserve"> </v>
          </cell>
          <cell r="I1286">
            <v>12000</v>
          </cell>
          <cell r="J1286">
            <v>26400</v>
          </cell>
        </row>
        <row r="1287">
          <cell r="A1287" t="str">
            <v>아 세 치 렌</v>
          </cell>
          <cell r="C1287" t="str">
            <v>2,100L용</v>
          </cell>
          <cell r="D1287">
            <v>1.6</v>
          </cell>
          <cell r="E1287" t="str">
            <v>병</v>
          </cell>
          <cell r="I1287">
            <v>25849</v>
          </cell>
          <cell r="J1287">
            <v>41358</v>
          </cell>
        </row>
        <row r="1288">
          <cell r="A1288" t="str">
            <v>함       석</v>
          </cell>
          <cell r="C1288" t="str">
            <v>#32 x 3' x 6'</v>
          </cell>
          <cell r="D1288">
            <v>1.7</v>
          </cell>
          <cell r="E1288" t="str">
            <v>매</v>
          </cell>
          <cell r="I1288">
            <v>2597</v>
          </cell>
          <cell r="J1288">
            <v>4414</v>
          </cell>
        </row>
        <row r="1289">
          <cell r="A1289" t="str">
            <v>용   접  봉</v>
          </cell>
          <cell r="C1289" t="str">
            <v>SS41+STS304,4M/M</v>
          </cell>
          <cell r="D1289">
            <v>22.5</v>
          </cell>
          <cell r="E1289" t="str">
            <v>KG</v>
          </cell>
          <cell r="I1289">
            <v>3360</v>
          </cell>
          <cell r="J1289">
            <v>75600</v>
          </cell>
        </row>
        <row r="1290">
          <cell r="A1290" t="str">
            <v>전       력</v>
          </cell>
          <cell r="D1290">
            <v>595</v>
          </cell>
          <cell r="E1290" t="str">
            <v>KWH</v>
          </cell>
          <cell r="I1290" t="str">
            <v xml:space="preserve"> </v>
          </cell>
          <cell r="K1290">
            <v>61.6</v>
          </cell>
          <cell r="L1290">
            <v>36652</v>
          </cell>
        </row>
        <row r="1291">
          <cell r="A1291" t="str">
            <v xml:space="preserve"> </v>
          </cell>
          <cell r="C1291" t="str">
            <v xml:space="preserve"> </v>
          </cell>
          <cell r="D1291" t="str">
            <v xml:space="preserve"> </v>
          </cell>
          <cell r="E1291" t="str">
            <v xml:space="preserve"> </v>
          </cell>
          <cell r="I1291" t="str">
            <v xml:space="preserve">  </v>
          </cell>
          <cell r="K1291" t="str">
            <v xml:space="preserve"> </v>
          </cell>
        </row>
        <row r="1293">
          <cell r="L1293" t="str">
            <v xml:space="preserve"> </v>
          </cell>
        </row>
        <row r="1294">
          <cell r="B1294" t="str">
            <v>계</v>
          </cell>
          <cell r="F1294">
            <v>184424</v>
          </cell>
          <cell r="J1294">
            <v>147772</v>
          </cell>
          <cell r="L1294">
            <v>36652</v>
          </cell>
        </row>
        <row r="1295">
          <cell r="F1295" t="str">
            <v xml:space="preserve"> </v>
          </cell>
          <cell r="J1295" t="str">
            <v xml:space="preserve"> </v>
          </cell>
          <cell r="L1295" t="str">
            <v xml:space="preserve"> </v>
          </cell>
        </row>
        <row r="1296">
          <cell r="F1296" t="str">
            <v xml:space="preserve"> </v>
          </cell>
          <cell r="J1296" t="str">
            <v xml:space="preserve"> </v>
          </cell>
          <cell r="L1296" t="str">
            <v xml:space="preserve"> </v>
          </cell>
        </row>
        <row r="1297">
          <cell r="F1297" t="str">
            <v xml:space="preserve"> </v>
          </cell>
          <cell r="J1297" t="str">
            <v xml:space="preserve"> </v>
          </cell>
          <cell r="L1297" t="str">
            <v xml:space="preserve"> </v>
          </cell>
        </row>
        <row r="1298">
          <cell r="F1298" t="str">
            <v xml:space="preserve"> </v>
          </cell>
          <cell r="J1298" t="str">
            <v xml:space="preserve"> </v>
          </cell>
          <cell r="L1298" t="str">
            <v xml:space="preserve"> </v>
          </cell>
        </row>
        <row r="1299">
          <cell r="F1299" t="str">
            <v xml:space="preserve"> </v>
          </cell>
          <cell r="J1299" t="str">
            <v xml:space="preserve"> </v>
          </cell>
          <cell r="L1299" t="str">
            <v xml:space="preserve"> </v>
          </cell>
        </row>
        <row r="1300">
          <cell r="F1300" t="str">
            <v xml:space="preserve"> </v>
          </cell>
          <cell r="J1300" t="str">
            <v xml:space="preserve"> </v>
          </cell>
          <cell r="L1300" t="str">
            <v xml:space="preserve"> </v>
          </cell>
        </row>
        <row r="1301">
          <cell r="F1301" t="str">
            <v xml:space="preserve"> </v>
          </cell>
          <cell r="J1301" t="str">
            <v xml:space="preserve"> </v>
          </cell>
          <cell r="L1301" t="str">
            <v xml:space="preserve"> </v>
          </cell>
        </row>
        <row r="1302">
          <cell r="F1302" t="str">
            <v xml:space="preserve"> </v>
          </cell>
          <cell r="J1302" t="str">
            <v xml:space="preserve"> </v>
          </cell>
          <cell r="L1302" t="str">
            <v xml:space="preserve"> </v>
          </cell>
        </row>
        <row r="1303">
          <cell r="F1303" t="str">
            <v xml:space="preserve"> </v>
          </cell>
          <cell r="J1303" t="str">
            <v xml:space="preserve"> </v>
          </cell>
          <cell r="L1303" t="str">
            <v xml:space="preserve"> </v>
          </cell>
        </row>
        <row r="1304">
          <cell r="F1304" t="str">
            <v xml:space="preserve"> </v>
          </cell>
          <cell r="J1304" t="str">
            <v xml:space="preserve"> </v>
          </cell>
          <cell r="L1304" t="str">
            <v xml:space="preserve"> </v>
          </cell>
        </row>
        <row r="1305">
          <cell r="F1305" t="str">
            <v xml:space="preserve"> </v>
          </cell>
          <cell r="J1305" t="str">
            <v xml:space="preserve"> </v>
          </cell>
          <cell r="L1305" t="str">
            <v xml:space="preserve"> </v>
          </cell>
        </row>
        <row r="1306">
          <cell r="F1306" t="str">
            <v xml:space="preserve"> </v>
          </cell>
          <cell r="J1306" t="str">
            <v xml:space="preserve"> </v>
          </cell>
          <cell r="L1306" t="str">
            <v xml:space="preserve"> </v>
          </cell>
        </row>
        <row r="1307">
          <cell r="F1307" t="str">
            <v xml:space="preserve"> </v>
          </cell>
          <cell r="J1307" t="str">
            <v xml:space="preserve"> </v>
          </cell>
          <cell r="L1307" t="str">
            <v xml:space="preserve"> </v>
          </cell>
        </row>
        <row r="1308">
          <cell r="F1308" t="str">
            <v xml:space="preserve"> </v>
          </cell>
          <cell r="J1308" t="str">
            <v xml:space="preserve"> </v>
          </cell>
          <cell r="L1308" t="str">
            <v xml:space="preserve"> </v>
          </cell>
        </row>
        <row r="1309">
          <cell r="F1309" t="str">
            <v xml:space="preserve"> </v>
          </cell>
          <cell r="J1309" t="str">
            <v xml:space="preserve"> </v>
          </cell>
          <cell r="L1309" t="str">
            <v xml:space="preserve"> </v>
          </cell>
        </row>
        <row r="1310">
          <cell r="F1310" t="str">
            <v xml:space="preserve"> </v>
          </cell>
          <cell r="J1310" t="str">
            <v xml:space="preserve"> </v>
          </cell>
          <cell r="L1310" t="str">
            <v xml:space="preserve"> </v>
          </cell>
        </row>
        <row r="1311">
          <cell r="E1311" t="str">
            <v xml:space="preserve"> </v>
          </cell>
          <cell r="F1311" t="str">
            <v>RADIAL GATE ANCHORAGE 제작 인건비</v>
          </cell>
        </row>
        <row r="1312">
          <cell r="E1312" t="str">
            <v xml:space="preserve"> </v>
          </cell>
        </row>
        <row r="1313">
          <cell r="A1313" t="str">
            <v>종       별</v>
          </cell>
          <cell r="C1313" t="str">
            <v>재 료 또 는</v>
          </cell>
          <cell r="D1313" t="str">
            <v xml:space="preserve">원 수 </v>
          </cell>
          <cell r="E1313" t="str">
            <v>단 위</v>
          </cell>
          <cell r="F1313" t="str">
            <v>총   액</v>
          </cell>
          <cell r="G1313" t="str">
            <v>노   무   비</v>
          </cell>
          <cell r="I1313" t="str">
            <v>재   료   비</v>
          </cell>
          <cell r="K1313" t="str">
            <v>경      비</v>
          </cell>
          <cell r="M1313" t="str">
            <v>비   고</v>
          </cell>
        </row>
        <row r="1314">
          <cell r="C1314" t="str">
            <v xml:space="preserve">규       격 </v>
          </cell>
          <cell r="F1314" t="str">
            <v>금   액</v>
          </cell>
          <cell r="G1314" t="str">
            <v>단  가</v>
          </cell>
          <cell r="H1314" t="str">
            <v>금   액</v>
          </cell>
          <cell r="I1314" t="str">
            <v>단  가</v>
          </cell>
          <cell r="J1314" t="str">
            <v>금   액</v>
          </cell>
          <cell r="K1314" t="str">
            <v>단  가</v>
          </cell>
          <cell r="L1314" t="str">
            <v>금   액</v>
          </cell>
        </row>
        <row r="1315">
          <cell r="A1315" t="str">
            <v>기 술 관 리</v>
          </cell>
          <cell r="C1315" t="str">
            <v>기계기사1급</v>
          </cell>
          <cell r="D1315">
            <v>1.6</v>
          </cell>
          <cell r="E1315" t="str">
            <v>인</v>
          </cell>
          <cell r="G1315">
            <v>97488</v>
          </cell>
          <cell r="H1315">
            <v>155980</v>
          </cell>
        </row>
        <row r="1316">
          <cell r="A1316" t="str">
            <v>재료 절단 사도</v>
          </cell>
          <cell r="C1316" t="str">
            <v>제   도   공</v>
          </cell>
          <cell r="D1316">
            <v>0.5</v>
          </cell>
          <cell r="E1316" t="str">
            <v>인</v>
          </cell>
          <cell r="G1316">
            <v>32747</v>
          </cell>
          <cell r="H1316">
            <v>16373</v>
          </cell>
        </row>
        <row r="1317">
          <cell r="A1317" t="str">
            <v xml:space="preserve"> </v>
          </cell>
          <cell r="B1317" t="str">
            <v>현    도</v>
          </cell>
          <cell r="C1317" t="str">
            <v>현   도   공</v>
          </cell>
          <cell r="D1317">
            <v>0.2</v>
          </cell>
          <cell r="E1317" t="str">
            <v>인</v>
          </cell>
          <cell r="G1317">
            <v>28487</v>
          </cell>
          <cell r="H1317">
            <v>5697</v>
          </cell>
        </row>
        <row r="1318">
          <cell r="A1318" t="str">
            <v xml:space="preserve"> </v>
          </cell>
          <cell r="B1318" t="str">
            <v>괘    서</v>
          </cell>
          <cell r="C1318" t="str">
            <v>마   킹   공</v>
          </cell>
          <cell r="D1318">
            <v>1.3</v>
          </cell>
          <cell r="E1318" t="str">
            <v>인</v>
          </cell>
          <cell r="G1318">
            <v>26924</v>
          </cell>
          <cell r="H1318">
            <v>35001</v>
          </cell>
        </row>
        <row r="1319">
          <cell r="B1319" t="str">
            <v>절    단</v>
          </cell>
          <cell r="C1319" t="str">
            <v>절   단   공</v>
          </cell>
          <cell r="D1319">
            <v>0.28000000000000003</v>
          </cell>
          <cell r="E1319" t="str">
            <v>인</v>
          </cell>
          <cell r="G1319">
            <v>65881</v>
          </cell>
          <cell r="H1319">
            <v>18446</v>
          </cell>
        </row>
        <row r="1321">
          <cell r="A1321" t="str">
            <v xml:space="preserve"> </v>
          </cell>
          <cell r="B1321" t="str">
            <v>교    정</v>
          </cell>
          <cell r="C1321" t="str">
            <v>프랜트 제관공</v>
          </cell>
          <cell r="D1321">
            <v>0.5</v>
          </cell>
          <cell r="E1321" t="str">
            <v>인</v>
          </cell>
          <cell r="G1321">
            <v>81966</v>
          </cell>
          <cell r="H1321">
            <v>40983</v>
          </cell>
        </row>
        <row r="1322">
          <cell r="A1322" t="str">
            <v>단재가공 괘서</v>
          </cell>
          <cell r="C1322" t="str">
            <v>마   킹   공</v>
          </cell>
          <cell r="D1322">
            <v>1.3</v>
          </cell>
          <cell r="E1322" t="str">
            <v>인</v>
          </cell>
          <cell r="G1322">
            <v>26924</v>
          </cell>
          <cell r="H1322">
            <v>35001</v>
          </cell>
        </row>
        <row r="1323">
          <cell r="A1323" t="str">
            <v xml:space="preserve"> </v>
          </cell>
          <cell r="B1323" t="str">
            <v>절    단</v>
          </cell>
          <cell r="C1323" t="str">
            <v>절   단   공</v>
          </cell>
          <cell r="D1323">
            <v>0.14000000000000001</v>
          </cell>
          <cell r="E1323" t="str">
            <v>인</v>
          </cell>
          <cell r="G1323">
            <v>65881</v>
          </cell>
          <cell r="H1323">
            <v>9223</v>
          </cell>
        </row>
        <row r="1324">
          <cell r="A1324" t="str">
            <v>EDGE     가공</v>
          </cell>
          <cell r="C1324" t="str">
            <v>산 소 절 단 공</v>
          </cell>
          <cell r="D1324">
            <v>0.14000000000000001</v>
          </cell>
          <cell r="E1324" t="str">
            <v>인</v>
          </cell>
          <cell r="G1324">
            <v>31794</v>
          </cell>
          <cell r="H1324">
            <v>4451</v>
          </cell>
        </row>
        <row r="1325">
          <cell r="A1325" t="str">
            <v xml:space="preserve"> </v>
          </cell>
          <cell r="B1325" t="str">
            <v>용    접</v>
          </cell>
          <cell r="C1325" t="str">
            <v>프랜트 용접공</v>
          </cell>
          <cell r="D1325">
            <v>1</v>
          </cell>
          <cell r="E1325" t="str">
            <v>인</v>
          </cell>
          <cell r="G1325">
            <v>95379</v>
          </cell>
          <cell r="H1325">
            <v>95379</v>
          </cell>
        </row>
        <row r="1327">
          <cell r="B1327" t="str">
            <v>교    정</v>
          </cell>
          <cell r="C1327" t="str">
            <v>프랜트 제관공</v>
          </cell>
          <cell r="D1327">
            <v>0.75</v>
          </cell>
          <cell r="E1327" t="str">
            <v>인</v>
          </cell>
          <cell r="G1327">
            <v>81966</v>
          </cell>
          <cell r="H1327">
            <v>61474</v>
          </cell>
          <cell r="M1327" t="str">
            <v xml:space="preserve"> </v>
          </cell>
        </row>
        <row r="1328">
          <cell r="A1328" t="str">
            <v>HOLING</v>
          </cell>
          <cell r="C1328" t="str">
            <v>프랜트 제관공</v>
          </cell>
          <cell r="D1328">
            <v>0.37</v>
          </cell>
          <cell r="E1328" t="str">
            <v>인</v>
          </cell>
          <cell r="G1328">
            <v>81966</v>
          </cell>
          <cell r="H1328">
            <v>30327</v>
          </cell>
        </row>
        <row r="1329">
          <cell r="A1329" t="str">
            <v>부분조립취부조정</v>
          </cell>
          <cell r="C1329" t="str">
            <v>프랜트기계설치공</v>
          </cell>
          <cell r="D1329">
            <v>2.5</v>
          </cell>
          <cell r="E1329" t="str">
            <v>인</v>
          </cell>
          <cell r="G1329">
            <v>80805</v>
          </cell>
          <cell r="H1329">
            <v>202012</v>
          </cell>
        </row>
        <row r="1330">
          <cell r="B1330" t="str">
            <v>용    접</v>
          </cell>
          <cell r="C1330" t="str">
            <v>프랜트 용접공</v>
          </cell>
          <cell r="D1330">
            <v>6.8</v>
          </cell>
          <cell r="E1330" t="str">
            <v>인</v>
          </cell>
          <cell r="G1330">
            <v>95379</v>
          </cell>
          <cell r="H1330">
            <v>648577</v>
          </cell>
        </row>
        <row r="1331">
          <cell r="B1331" t="str">
            <v>절    단</v>
          </cell>
          <cell r="C1331" t="str">
            <v>산 소 절 단 공</v>
          </cell>
          <cell r="D1331">
            <v>0.08</v>
          </cell>
          <cell r="E1331" t="str">
            <v>인</v>
          </cell>
          <cell r="G1331">
            <v>31794</v>
          </cell>
          <cell r="H1331">
            <v>2543</v>
          </cell>
        </row>
        <row r="1332">
          <cell r="E1332" t="str">
            <v xml:space="preserve"> </v>
          </cell>
        </row>
        <row r="1333">
          <cell r="A1333" t="str">
            <v>부분조립 수정</v>
          </cell>
          <cell r="C1333" t="str">
            <v>프랜트 제관공</v>
          </cell>
          <cell r="D1333">
            <v>1.75</v>
          </cell>
          <cell r="E1333" t="str">
            <v>인</v>
          </cell>
          <cell r="G1333">
            <v>81966</v>
          </cell>
          <cell r="H1333">
            <v>143440</v>
          </cell>
        </row>
        <row r="1334">
          <cell r="A1334" t="str">
            <v>GRINDING</v>
          </cell>
          <cell r="C1334" t="str">
            <v>프랜트 제관공</v>
          </cell>
          <cell r="D1334">
            <v>1.5</v>
          </cell>
          <cell r="E1334" t="str">
            <v>인</v>
          </cell>
          <cell r="G1334">
            <v>81966</v>
          </cell>
          <cell r="H1334">
            <v>122949</v>
          </cell>
        </row>
        <row r="1335">
          <cell r="C1335" t="str">
            <v>연 마 공 (기계)</v>
          </cell>
          <cell r="D1335">
            <v>0.13</v>
          </cell>
          <cell r="E1335" t="str">
            <v>인</v>
          </cell>
          <cell r="G1335">
            <v>26032</v>
          </cell>
          <cell r="H1335">
            <v>3384</v>
          </cell>
        </row>
        <row r="1336">
          <cell r="A1336" t="str">
            <v>가 조 립 조립</v>
          </cell>
          <cell r="C1336" t="str">
            <v>프랜트기계설치공</v>
          </cell>
          <cell r="D1336">
            <v>2</v>
          </cell>
          <cell r="E1336" t="str">
            <v>인</v>
          </cell>
          <cell r="G1336">
            <v>80805</v>
          </cell>
          <cell r="H1336">
            <v>161610</v>
          </cell>
        </row>
        <row r="1337">
          <cell r="B1337" t="str">
            <v>해    체</v>
          </cell>
          <cell r="C1337" t="str">
            <v>프랜트기계설치공</v>
          </cell>
          <cell r="D1337">
            <v>1</v>
          </cell>
          <cell r="E1337" t="str">
            <v>인</v>
          </cell>
          <cell r="G1337">
            <v>80805</v>
          </cell>
          <cell r="H1337">
            <v>80805</v>
          </cell>
        </row>
        <row r="1338">
          <cell r="E1338" t="str">
            <v xml:space="preserve"> </v>
          </cell>
        </row>
        <row r="1339">
          <cell r="A1339" t="str">
            <v>운 반 조 작</v>
          </cell>
          <cell r="C1339" t="str">
            <v>특 수 비 계 공</v>
          </cell>
          <cell r="D1339">
            <v>3.3</v>
          </cell>
          <cell r="E1339" t="str">
            <v>인</v>
          </cell>
          <cell r="G1339">
            <v>85884</v>
          </cell>
          <cell r="H1339">
            <v>283417</v>
          </cell>
        </row>
        <row r="1340">
          <cell r="A1340" t="str">
            <v>종       별</v>
          </cell>
          <cell r="C1340" t="str">
            <v>재 료 또 는</v>
          </cell>
          <cell r="D1340" t="str">
            <v xml:space="preserve">원 수 </v>
          </cell>
          <cell r="E1340" t="str">
            <v>단 위</v>
          </cell>
          <cell r="F1340" t="str">
            <v>총   액</v>
          </cell>
          <cell r="G1340" t="str">
            <v>노   무   비</v>
          </cell>
          <cell r="I1340" t="str">
            <v>재   료   비</v>
          </cell>
          <cell r="K1340" t="str">
            <v>경      비</v>
          </cell>
          <cell r="M1340" t="str">
            <v>비   고</v>
          </cell>
        </row>
        <row r="1341">
          <cell r="C1341" t="str">
            <v xml:space="preserve">규       격 </v>
          </cell>
          <cell r="F1341" t="str">
            <v>금   액</v>
          </cell>
          <cell r="G1341" t="str">
            <v>단  가</v>
          </cell>
          <cell r="H1341" t="str">
            <v>금   액</v>
          </cell>
          <cell r="I1341" t="str">
            <v>단  가</v>
          </cell>
          <cell r="J1341" t="str">
            <v>금   액</v>
          </cell>
          <cell r="K1341" t="str">
            <v>단  가</v>
          </cell>
          <cell r="L1341" t="str">
            <v>금   액</v>
          </cell>
        </row>
        <row r="1342">
          <cell r="A1342" t="str">
            <v>동 력 조 작</v>
          </cell>
          <cell r="C1342" t="str">
            <v>프 랜 트 전 공</v>
          </cell>
          <cell r="D1342">
            <v>0.66</v>
          </cell>
          <cell r="E1342" t="str">
            <v>인</v>
          </cell>
          <cell r="G1342">
            <v>64285</v>
          </cell>
          <cell r="H1342">
            <v>42428</v>
          </cell>
        </row>
        <row r="1343">
          <cell r="B1343" t="str">
            <v xml:space="preserve">보    조  </v>
          </cell>
          <cell r="C1343" t="str">
            <v>특 별 인 부</v>
          </cell>
          <cell r="D1343">
            <v>14.3</v>
          </cell>
          <cell r="E1343" t="str">
            <v>인</v>
          </cell>
          <cell r="G1343">
            <v>57379</v>
          </cell>
          <cell r="H1343">
            <v>820519</v>
          </cell>
        </row>
        <row r="1344">
          <cell r="B1344" t="str">
            <v xml:space="preserve">검    사  </v>
          </cell>
          <cell r="C1344" t="str">
            <v>7 %</v>
          </cell>
          <cell r="D1344">
            <v>1</v>
          </cell>
          <cell r="E1344" t="str">
            <v>식</v>
          </cell>
          <cell r="H1344">
            <v>211401</v>
          </cell>
        </row>
        <row r="1346">
          <cell r="B1346" t="str">
            <v>계</v>
          </cell>
          <cell r="F1346">
            <v>3231420</v>
          </cell>
          <cell r="H1346">
            <v>3231420</v>
          </cell>
        </row>
        <row r="1369">
          <cell r="E1369" t="str">
            <v xml:space="preserve"> </v>
          </cell>
          <cell r="F1369" t="str">
            <v>RADIAL GATE ANCHORAGE 제작 소모 자재비</v>
          </cell>
        </row>
        <row r="1370">
          <cell r="E1370" t="str">
            <v xml:space="preserve"> </v>
          </cell>
        </row>
        <row r="1371">
          <cell r="A1371" t="str">
            <v>종       별</v>
          </cell>
          <cell r="C1371" t="str">
            <v>재 료 또 는</v>
          </cell>
          <cell r="D1371" t="str">
            <v xml:space="preserve">원 수 </v>
          </cell>
          <cell r="E1371" t="str">
            <v>단 위</v>
          </cell>
          <cell r="F1371" t="str">
            <v>총   액</v>
          </cell>
          <cell r="G1371" t="str">
            <v>노   무   비</v>
          </cell>
          <cell r="I1371" t="str">
            <v>재   료   비</v>
          </cell>
          <cell r="K1371" t="str">
            <v>경      비</v>
          </cell>
          <cell r="M1371" t="str">
            <v>비   고</v>
          </cell>
        </row>
        <row r="1372">
          <cell r="C1372" t="str">
            <v xml:space="preserve">규       격 </v>
          </cell>
          <cell r="F1372" t="str">
            <v>금   액</v>
          </cell>
          <cell r="G1372" t="str">
            <v>단  가</v>
          </cell>
          <cell r="H1372" t="str">
            <v>금   액</v>
          </cell>
          <cell r="I1372" t="str">
            <v>단  가</v>
          </cell>
          <cell r="J1372" t="str">
            <v>금   액</v>
          </cell>
          <cell r="K1372" t="str">
            <v>단  가</v>
          </cell>
          <cell r="L1372" t="str">
            <v>금   액</v>
          </cell>
        </row>
        <row r="1373">
          <cell r="A1373" t="str">
            <v>산       소</v>
          </cell>
          <cell r="C1373" t="str">
            <v>6,000L용</v>
          </cell>
          <cell r="D1373">
            <v>2.2000000000000002</v>
          </cell>
          <cell r="E1373" t="str">
            <v>병</v>
          </cell>
          <cell r="G1373" t="str">
            <v xml:space="preserve"> </v>
          </cell>
          <cell r="I1373">
            <v>12000</v>
          </cell>
          <cell r="J1373">
            <v>26400</v>
          </cell>
        </row>
        <row r="1374">
          <cell r="A1374" t="str">
            <v>아 세 치 렌</v>
          </cell>
          <cell r="C1374" t="str">
            <v>2,100L용</v>
          </cell>
          <cell r="D1374">
            <v>1.5</v>
          </cell>
          <cell r="E1374" t="str">
            <v>병</v>
          </cell>
          <cell r="I1374">
            <v>25849</v>
          </cell>
          <cell r="J1374">
            <v>38773</v>
          </cell>
        </row>
        <row r="1375">
          <cell r="A1375" t="str">
            <v>함       석</v>
          </cell>
          <cell r="C1375" t="str">
            <v>#32 x 3' x 6'</v>
          </cell>
          <cell r="D1375">
            <v>1.2</v>
          </cell>
          <cell r="E1375" t="str">
            <v>매</v>
          </cell>
          <cell r="I1375">
            <v>2597</v>
          </cell>
          <cell r="J1375">
            <v>3116</v>
          </cell>
        </row>
        <row r="1376">
          <cell r="A1376" t="str">
            <v>용   접  봉</v>
          </cell>
          <cell r="C1376" t="str">
            <v>SS400, 4M/Mx350L</v>
          </cell>
          <cell r="D1376">
            <v>30.5</v>
          </cell>
          <cell r="E1376" t="str">
            <v>KG</v>
          </cell>
          <cell r="I1376">
            <v>1260</v>
          </cell>
          <cell r="J1376">
            <v>38430</v>
          </cell>
        </row>
        <row r="1377">
          <cell r="A1377" t="str">
            <v>전       력</v>
          </cell>
          <cell r="D1377">
            <v>420</v>
          </cell>
          <cell r="E1377" t="str">
            <v>KWH</v>
          </cell>
          <cell r="K1377">
            <v>61.6</v>
          </cell>
          <cell r="L1377">
            <v>25872</v>
          </cell>
        </row>
        <row r="1378">
          <cell r="A1378" t="str">
            <v>그라인다돌</v>
          </cell>
          <cell r="C1378" t="str">
            <v>300m/mΦ</v>
          </cell>
          <cell r="D1378">
            <v>0.33</v>
          </cell>
          <cell r="E1378" t="str">
            <v>개</v>
          </cell>
          <cell r="I1378">
            <v>3380</v>
          </cell>
          <cell r="J1378">
            <v>1115</v>
          </cell>
          <cell r="K1378" t="str">
            <v xml:space="preserve"> </v>
          </cell>
        </row>
        <row r="1380">
          <cell r="B1380" t="str">
            <v>계</v>
          </cell>
          <cell r="F1380">
            <v>133706</v>
          </cell>
          <cell r="J1380">
            <v>107834</v>
          </cell>
          <cell r="L1380">
            <v>25872</v>
          </cell>
        </row>
        <row r="1398">
          <cell r="E1398" t="str">
            <v xml:space="preserve"> </v>
          </cell>
          <cell r="F1398" t="str">
            <v>RADIAL GATE LEAF 설치 인건비</v>
          </cell>
        </row>
        <row r="1399">
          <cell r="E1399" t="str">
            <v xml:space="preserve"> </v>
          </cell>
        </row>
        <row r="1400">
          <cell r="A1400" t="str">
            <v>종       별</v>
          </cell>
          <cell r="C1400" t="str">
            <v>재 료 또 는</v>
          </cell>
          <cell r="D1400" t="str">
            <v xml:space="preserve">원 수 </v>
          </cell>
          <cell r="E1400" t="str">
            <v>단 위</v>
          </cell>
          <cell r="F1400" t="str">
            <v>총   액</v>
          </cell>
          <cell r="G1400" t="str">
            <v>노   무   비</v>
          </cell>
          <cell r="I1400" t="str">
            <v>재   료   비</v>
          </cell>
          <cell r="K1400" t="str">
            <v>경      비</v>
          </cell>
          <cell r="M1400" t="str">
            <v>비   고</v>
          </cell>
        </row>
        <row r="1401">
          <cell r="C1401" t="str">
            <v xml:space="preserve">규       격 </v>
          </cell>
          <cell r="F1401" t="str">
            <v>금   액</v>
          </cell>
          <cell r="G1401" t="str">
            <v>단  가</v>
          </cell>
          <cell r="H1401" t="str">
            <v>금   액</v>
          </cell>
          <cell r="I1401" t="str">
            <v>단  가</v>
          </cell>
          <cell r="J1401" t="str">
            <v>금   액</v>
          </cell>
          <cell r="K1401" t="str">
            <v>단  가</v>
          </cell>
          <cell r="L1401" t="str">
            <v>금   액</v>
          </cell>
        </row>
        <row r="1402">
          <cell r="A1402" t="str">
            <v>기술관리</v>
          </cell>
          <cell r="C1402" t="str">
            <v>기계기사1급</v>
          </cell>
          <cell r="D1402">
            <v>0.5</v>
          </cell>
          <cell r="E1402" t="str">
            <v>인</v>
          </cell>
          <cell r="G1402">
            <v>97488</v>
          </cell>
          <cell r="H1402">
            <v>48744</v>
          </cell>
        </row>
        <row r="1403">
          <cell r="A1403" t="str">
            <v>현 장 교 정</v>
          </cell>
          <cell r="C1403" t="str">
            <v>프랜트 제관공</v>
          </cell>
          <cell r="D1403">
            <v>1.034</v>
          </cell>
          <cell r="E1403" t="str">
            <v>인</v>
          </cell>
          <cell r="G1403">
            <v>81966</v>
          </cell>
          <cell r="H1403">
            <v>84752</v>
          </cell>
        </row>
        <row r="1404">
          <cell r="A1404" t="str">
            <v xml:space="preserve"> </v>
          </cell>
          <cell r="C1404" t="str">
            <v>비   계   공</v>
          </cell>
          <cell r="D1404">
            <v>0.51700000000000002</v>
          </cell>
          <cell r="E1404" t="str">
            <v>인</v>
          </cell>
          <cell r="G1404">
            <v>79467</v>
          </cell>
          <cell r="H1404">
            <v>41084</v>
          </cell>
        </row>
        <row r="1405">
          <cell r="A1405" t="str">
            <v>소운반 조작</v>
          </cell>
          <cell r="C1405" t="str">
            <v>비   계   공</v>
          </cell>
          <cell r="D1405">
            <v>2.2999999999999998</v>
          </cell>
          <cell r="E1405" t="str">
            <v>인</v>
          </cell>
          <cell r="G1405">
            <v>79467</v>
          </cell>
          <cell r="H1405">
            <v>182774</v>
          </cell>
        </row>
        <row r="1406">
          <cell r="A1406" t="str">
            <v xml:space="preserve"> </v>
          </cell>
          <cell r="C1406" t="str">
            <v>프랜트기계설치공</v>
          </cell>
          <cell r="D1406">
            <v>0.91</v>
          </cell>
          <cell r="E1406" t="str">
            <v>인</v>
          </cell>
          <cell r="G1406">
            <v>80805</v>
          </cell>
          <cell r="H1406">
            <v>73532</v>
          </cell>
        </row>
        <row r="1408">
          <cell r="A1408" t="str">
            <v>조 립 조 정</v>
          </cell>
          <cell r="C1408" t="str">
            <v>비   계   공</v>
          </cell>
          <cell r="D1408">
            <v>1.46</v>
          </cell>
          <cell r="E1408" t="str">
            <v>인</v>
          </cell>
          <cell r="G1408">
            <v>79467</v>
          </cell>
          <cell r="H1408">
            <v>116021</v>
          </cell>
        </row>
        <row r="1409">
          <cell r="C1409" t="str">
            <v>프랜트 제관공</v>
          </cell>
          <cell r="D1409">
            <v>4.92</v>
          </cell>
          <cell r="E1409" t="str">
            <v>인</v>
          </cell>
          <cell r="G1409">
            <v>81966</v>
          </cell>
          <cell r="H1409">
            <v>403272</v>
          </cell>
        </row>
        <row r="1410">
          <cell r="C1410" t="str">
            <v>측   량   사</v>
          </cell>
          <cell r="D1410">
            <v>0.41</v>
          </cell>
          <cell r="E1410" t="str">
            <v>인</v>
          </cell>
          <cell r="G1410">
            <v>58506</v>
          </cell>
          <cell r="H1410">
            <v>23987</v>
          </cell>
        </row>
        <row r="1411">
          <cell r="A1411" t="str">
            <v>용      접</v>
          </cell>
          <cell r="C1411" t="str">
            <v>프랜트 용접공</v>
          </cell>
          <cell r="D1411">
            <v>0.81</v>
          </cell>
          <cell r="E1411" t="str">
            <v>인</v>
          </cell>
          <cell r="G1411">
            <v>95379</v>
          </cell>
          <cell r="H1411">
            <v>77256</v>
          </cell>
        </row>
        <row r="1412">
          <cell r="C1412" t="str">
            <v>프랜트 제관공</v>
          </cell>
          <cell r="D1412">
            <v>0.215</v>
          </cell>
          <cell r="E1412" t="str">
            <v>인</v>
          </cell>
          <cell r="G1412">
            <v>81966</v>
          </cell>
          <cell r="H1412">
            <v>17622</v>
          </cell>
        </row>
        <row r="1414">
          <cell r="A1414" t="str">
            <v>전 원 배 선</v>
          </cell>
          <cell r="C1414" t="str">
            <v>프랜트 전공</v>
          </cell>
          <cell r="D1414">
            <v>0.31</v>
          </cell>
          <cell r="E1414" t="str">
            <v>인</v>
          </cell>
          <cell r="G1414">
            <v>64285</v>
          </cell>
          <cell r="H1414">
            <v>19928</v>
          </cell>
        </row>
        <row r="1415">
          <cell r="A1415" t="str">
            <v>검사 및 교정</v>
          </cell>
          <cell r="C1415" t="str">
            <v>기술관리</v>
          </cell>
          <cell r="D1415" t="str">
            <v>1</v>
          </cell>
          <cell r="E1415" t="str">
            <v>식</v>
          </cell>
          <cell r="H1415">
            <v>104022</v>
          </cell>
        </row>
        <row r="1416">
          <cell r="C1416" t="str">
            <v>를 제외한 10%</v>
          </cell>
        </row>
        <row r="1419">
          <cell r="A1419" t="str">
            <v xml:space="preserve">      계  </v>
          </cell>
          <cell r="F1419">
            <v>1192994</v>
          </cell>
          <cell r="H1419">
            <v>1192994</v>
          </cell>
        </row>
        <row r="1427">
          <cell r="E1427" t="str">
            <v xml:space="preserve"> </v>
          </cell>
          <cell r="F1427" t="str">
            <v>RADIAL GATE 설치 사용장비 경비</v>
          </cell>
        </row>
        <row r="1428">
          <cell r="E1428" t="str">
            <v xml:space="preserve"> </v>
          </cell>
        </row>
        <row r="1429">
          <cell r="A1429" t="str">
            <v>종       별</v>
          </cell>
          <cell r="C1429" t="str">
            <v>재 료 또 는</v>
          </cell>
          <cell r="D1429" t="str">
            <v xml:space="preserve">원 수 </v>
          </cell>
          <cell r="E1429" t="str">
            <v>단 위</v>
          </cell>
          <cell r="F1429" t="str">
            <v>총   액</v>
          </cell>
          <cell r="G1429" t="str">
            <v>노   무   비</v>
          </cell>
          <cell r="I1429" t="str">
            <v>재   료   비</v>
          </cell>
          <cell r="K1429" t="str">
            <v>경      비</v>
          </cell>
          <cell r="M1429" t="str">
            <v>비   고</v>
          </cell>
        </row>
        <row r="1430">
          <cell r="C1430" t="str">
            <v xml:space="preserve">규       격 </v>
          </cell>
          <cell r="F1430" t="str">
            <v>금   액</v>
          </cell>
          <cell r="G1430" t="str">
            <v>단  가</v>
          </cell>
          <cell r="H1430" t="str">
            <v>금   액</v>
          </cell>
          <cell r="I1430" t="str">
            <v>단  가</v>
          </cell>
          <cell r="J1430" t="str">
            <v>금   액</v>
          </cell>
          <cell r="K1430" t="str">
            <v>단  가</v>
          </cell>
          <cell r="L1430" t="str">
            <v>금   액</v>
          </cell>
        </row>
        <row r="1432">
          <cell r="A1432" t="str">
            <v>A.C WELDER</v>
          </cell>
          <cell r="C1432" t="str">
            <v>10KVA</v>
          </cell>
          <cell r="D1432">
            <v>8</v>
          </cell>
          <cell r="E1432" t="str">
            <v>Hr</v>
          </cell>
          <cell r="K1432">
            <v>155</v>
          </cell>
          <cell r="L1432">
            <v>1240</v>
          </cell>
        </row>
        <row r="1433">
          <cell r="A1433" t="str">
            <v>GAS CUTTING M/C</v>
          </cell>
          <cell r="C1433" t="str">
            <v>중 형</v>
          </cell>
          <cell r="D1433">
            <v>48</v>
          </cell>
          <cell r="E1433" t="str">
            <v>Hr</v>
          </cell>
          <cell r="G1433">
            <v>3974</v>
          </cell>
          <cell r="H1433">
            <v>190752</v>
          </cell>
          <cell r="K1433">
            <v>115</v>
          </cell>
          <cell r="L1433">
            <v>5520</v>
          </cell>
        </row>
        <row r="1434">
          <cell r="A1434" t="str">
            <v>GAS WELDER</v>
          </cell>
          <cell r="C1434" t="str">
            <v>중 형</v>
          </cell>
          <cell r="D1434">
            <v>24</v>
          </cell>
          <cell r="E1434" t="str">
            <v>Hr</v>
          </cell>
          <cell r="K1434">
            <v>115</v>
          </cell>
          <cell r="L1434">
            <v>2760</v>
          </cell>
        </row>
        <row r="1435">
          <cell r="A1435" t="str">
            <v>PORTABLE DRILL</v>
          </cell>
          <cell r="C1435" t="str">
            <v>1.5 HP</v>
          </cell>
          <cell r="D1435">
            <v>16</v>
          </cell>
          <cell r="E1435" t="str">
            <v>Hr</v>
          </cell>
          <cell r="K1435">
            <v>14</v>
          </cell>
          <cell r="L1435">
            <v>224</v>
          </cell>
        </row>
        <row r="1436">
          <cell r="A1436" t="str">
            <v>PORTABLE GRINDER</v>
          </cell>
          <cell r="C1436" t="str">
            <v>0.5 HP</v>
          </cell>
          <cell r="D1436">
            <v>48</v>
          </cell>
          <cell r="E1436" t="str">
            <v>Hr</v>
          </cell>
          <cell r="K1436">
            <v>22</v>
          </cell>
          <cell r="L1436">
            <v>1056</v>
          </cell>
        </row>
        <row r="1438">
          <cell r="A1438" t="str">
            <v>COMPRESSOR</v>
          </cell>
          <cell r="C1438" t="str">
            <v>7.1㎥/min</v>
          </cell>
          <cell r="D1438">
            <v>16</v>
          </cell>
          <cell r="E1438" t="str">
            <v>Hr</v>
          </cell>
          <cell r="G1438">
            <v>9681</v>
          </cell>
          <cell r="H1438">
            <v>154896</v>
          </cell>
          <cell r="I1438">
            <v>8779</v>
          </cell>
          <cell r="J1438">
            <v>140464</v>
          </cell>
          <cell r="K1438">
            <v>6250</v>
          </cell>
          <cell r="L1438">
            <v>100000</v>
          </cell>
        </row>
        <row r="1439">
          <cell r="A1439" t="str">
            <v>리프트 트럭</v>
          </cell>
          <cell r="C1439" t="str">
            <v>5 TON</v>
          </cell>
          <cell r="D1439">
            <v>8</v>
          </cell>
          <cell r="E1439" t="str">
            <v>Hr</v>
          </cell>
          <cell r="G1439">
            <v>9681</v>
          </cell>
          <cell r="H1439">
            <v>77448</v>
          </cell>
          <cell r="I1439">
            <v>5116.08</v>
          </cell>
          <cell r="J1439">
            <v>40928</v>
          </cell>
          <cell r="K1439">
            <v>4863</v>
          </cell>
          <cell r="L1439">
            <v>38904</v>
          </cell>
        </row>
        <row r="1440">
          <cell r="A1440" t="str">
            <v>TRUCK CRANE</v>
          </cell>
          <cell r="C1440" t="str">
            <v>40 TON</v>
          </cell>
          <cell r="D1440">
            <v>16</v>
          </cell>
          <cell r="E1440" t="str">
            <v>Hr</v>
          </cell>
          <cell r="G1440">
            <v>18615</v>
          </cell>
          <cell r="H1440">
            <v>297840</v>
          </cell>
          <cell r="I1440">
            <v>8730</v>
          </cell>
          <cell r="J1440">
            <v>139680</v>
          </cell>
          <cell r="K1440">
            <v>55621</v>
          </cell>
          <cell r="L1440">
            <v>889936</v>
          </cell>
        </row>
        <row r="1441">
          <cell r="A1441" t="str">
            <v>WINCH</v>
          </cell>
          <cell r="C1441" t="str">
            <v>50 HP</v>
          </cell>
          <cell r="D1441">
            <v>16</v>
          </cell>
          <cell r="E1441" t="str">
            <v>Hr</v>
          </cell>
          <cell r="G1441">
            <v>9235</v>
          </cell>
          <cell r="H1441">
            <v>147760</v>
          </cell>
          <cell r="K1441">
            <v>5209</v>
          </cell>
          <cell r="L1441">
            <v>83344</v>
          </cell>
        </row>
        <row r="1445">
          <cell r="B1445" t="str">
            <v xml:space="preserve"> 계</v>
          </cell>
          <cell r="F1445">
            <v>2312752</v>
          </cell>
          <cell r="H1445">
            <v>868696</v>
          </cell>
          <cell r="J1445">
            <v>321072</v>
          </cell>
          <cell r="L1445">
            <v>1122984</v>
          </cell>
        </row>
        <row r="1456">
          <cell r="E1456" t="str">
            <v xml:space="preserve"> </v>
          </cell>
          <cell r="F1456" t="str">
            <v>RADIAL GATE LEAF 설치 소모 자재비</v>
          </cell>
        </row>
        <row r="1457">
          <cell r="E1457" t="str">
            <v xml:space="preserve"> </v>
          </cell>
        </row>
        <row r="1458">
          <cell r="A1458" t="str">
            <v>종       별</v>
          </cell>
          <cell r="C1458" t="str">
            <v>재 료 또 는</v>
          </cell>
          <cell r="D1458" t="str">
            <v xml:space="preserve">원 수 </v>
          </cell>
          <cell r="E1458" t="str">
            <v>단 위</v>
          </cell>
          <cell r="F1458" t="str">
            <v>총   액</v>
          </cell>
          <cell r="G1458" t="str">
            <v>노   무   비</v>
          </cell>
          <cell r="I1458" t="str">
            <v>재   료   비</v>
          </cell>
          <cell r="K1458" t="str">
            <v>경      비</v>
          </cell>
          <cell r="M1458" t="str">
            <v>비   고</v>
          </cell>
        </row>
        <row r="1459">
          <cell r="C1459" t="str">
            <v xml:space="preserve">규       격 </v>
          </cell>
          <cell r="F1459" t="str">
            <v>금   액</v>
          </cell>
          <cell r="G1459" t="str">
            <v>단  가</v>
          </cell>
          <cell r="H1459" t="str">
            <v>금   액</v>
          </cell>
          <cell r="I1459" t="str">
            <v>단  가</v>
          </cell>
          <cell r="J1459" t="str">
            <v>금   액</v>
          </cell>
          <cell r="K1459" t="str">
            <v>단  가</v>
          </cell>
          <cell r="L1459" t="str">
            <v>금   액</v>
          </cell>
        </row>
        <row r="1460">
          <cell r="A1460" t="str">
            <v>산       소</v>
          </cell>
          <cell r="C1460" t="str">
            <v>6,000L용</v>
          </cell>
          <cell r="D1460">
            <v>0.53</v>
          </cell>
          <cell r="E1460" t="str">
            <v>병</v>
          </cell>
          <cell r="G1460" t="str">
            <v xml:space="preserve"> </v>
          </cell>
          <cell r="I1460">
            <v>12000</v>
          </cell>
          <cell r="J1460">
            <v>6360</v>
          </cell>
        </row>
        <row r="1461">
          <cell r="A1461" t="str">
            <v>아 세 치 렌</v>
          </cell>
          <cell r="C1461" t="str">
            <v>4,500L용</v>
          </cell>
          <cell r="D1461">
            <v>0.45</v>
          </cell>
          <cell r="E1461" t="str">
            <v>병</v>
          </cell>
          <cell r="I1461">
            <v>55392</v>
          </cell>
          <cell r="J1461">
            <v>24926.400000000001</v>
          </cell>
        </row>
        <row r="1462">
          <cell r="A1462" t="str">
            <v>용   접  봉</v>
          </cell>
          <cell r="C1462" t="str">
            <v>SS400 , 4M/M</v>
          </cell>
          <cell r="D1462">
            <v>6.2</v>
          </cell>
          <cell r="E1462" t="str">
            <v>KG</v>
          </cell>
          <cell r="I1462">
            <v>1260</v>
          </cell>
          <cell r="J1462">
            <v>7812</v>
          </cell>
        </row>
        <row r="1463">
          <cell r="A1463" t="str">
            <v xml:space="preserve"> </v>
          </cell>
          <cell r="D1463" t="str">
            <v xml:space="preserve"> </v>
          </cell>
          <cell r="E1463" t="str">
            <v xml:space="preserve"> </v>
          </cell>
        </row>
        <row r="1466">
          <cell r="B1466" t="str">
            <v>계</v>
          </cell>
          <cell r="F1466">
            <v>39098.400000000001</v>
          </cell>
          <cell r="J1466">
            <v>39098.400000000001</v>
          </cell>
        </row>
        <row r="1485">
          <cell r="E1485" t="str">
            <v xml:space="preserve"> </v>
          </cell>
          <cell r="F1485" t="str">
            <v>RADIAL GATE GUIDE FRAME 설치 인건비</v>
          </cell>
        </row>
        <row r="1486">
          <cell r="E1486" t="str">
            <v xml:space="preserve"> </v>
          </cell>
        </row>
        <row r="1487">
          <cell r="A1487" t="str">
            <v>종       별</v>
          </cell>
          <cell r="C1487" t="str">
            <v>재 료 또 는</v>
          </cell>
          <cell r="D1487" t="str">
            <v xml:space="preserve">원 수 </v>
          </cell>
          <cell r="E1487" t="str">
            <v>단 위</v>
          </cell>
          <cell r="F1487" t="str">
            <v>총   액</v>
          </cell>
          <cell r="G1487" t="str">
            <v>노   무   비</v>
          </cell>
          <cell r="I1487" t="str">
            <v>재   료   비</v>
          </cell>
          <cell r="K1487" t="str">
            <v>경      비</v>
          </cell>
          <cell r="M1487" t="str">
            <v>비   고</v>
          </cell>
        </row>
        <row r="1488">
          <cell r="C1488" t="str">
            <v xml:space="preserve">규       격 </v>
          </cell>
          <cell r="F1488" t="str">
            <v>금   액</v>
          </cell>
          <cell r="G1488" t="str">
            <v>단  가</v>
          </cell>
          <cell r="H1488" t="str">
            <v>금   액</v>
          </cell>
          <cell r="I1488" t="str">
            <v>단  가</v>
          </cell>
          <cell r="J1488" t="str">
            <v>금   액</v>
          </cell>
          <cell r="K1488" t="str">
            <v>단  가</v>
          </cell>
          <cell r="L1488" t="str">
            <v>금   액</v>
          </cell>
        </row>
        <row r="1489">
          <cell r="A1489" t="str">
            <v>기 술 관 리</v>
          </cell>
          <cell r="C1489" t="str">
            <v>기계기사1급</v>
          </cell>
          <cell r="D1489">
            <v>12.882</v>
          </cell>
          <cell r="E1489" t="str">
            <v>인</v>
          </cell>
          <cell r="G1489">
            <v>97488</v>
          </cell>
          <cell r="H1489">
            <v>1255840</v>
          </cell>
        </row>
        <row r="1490">
          <cell r="A1490" t="str">
            <v>BOX 해 체 검 수</v>
          </cell>
          <cell r="C1490" t="str">
            <v>(해체) 목  공</v>
          </cell>
          <cell r="D1490">
            <v>4.7060000000000004</v>
          </cell>
          <cell r="E1490" t="str">
            <v>인</v>
          </cell>
          <cell r="G1490">
            <v>75306</v>
          </cell>
          <cell r="H1490">
            <v>354390</v>
          </cell>
        </row>
        <row r="1491">
          <cell r="B1491" t="str">
            <v xml:space="preserve">      검 수</v>
          </cell>
          <cell r="C1491" t="str">
            <v>프랜트기계설치공</v>
          </cell>
          <cell r="D1491">
            <v>4.7060000000000004</v>
          </cell>
          <cell r="E1491" t="str">
            <v>인</v>
          </cell>
          <cell r="G1491">
            <v>80805</v>
          </cell>
          <cell r="H1491">
            <v>380268</v>
          </cell>
        </row>
        <row r="1492">
          <cell r="B1492" t="str">
            <v xml:space="preserve">      보 조</v>
          </cell>
          <cell r="C1492" t="str">
            <v>특 별 인 부</v>
          </cell>
          <cell r="D1492">
            <v>4.7060000000000004</v>
          </cell>
          <cell r="E1492" t="str">
            <v>인</v>
          </cell>
          <cell r="G1492">
            <v>57379</v>
          </cell>
          <cell r="H1492">
            <v>270025</v>
          </cell>
        </row>
        <row r="1493">
          <cell r="A1493" t="str">
            <v>설치준비,CHIPPING</v>
          </cell>
          <cell r="C1493" t="str">
            <v>석      공</v>
          </cell>
          <cell r="D1493">
            <v>3.294</v>
          </cell>
          <cell r="E1493" t="str">
            <v>인</v>
          </cell>
          <cell r="G1493">
            <v>77005</v>
          </cell>
          <cell r="H1493">
            <v>253654</v>
          </cell>
        </row>
        <row r="1495">
          <cell r="A1495" t="str">
            <v xml:space="preserve"> </v>
          </cell>
          <cell r="C1495" t="str">
            <v>특 별 인 부</v>
          </cell>
          <cell r="D1495">
            <v>2.4700000000000002</v>
          </cell>
          <cell r="E1495" t="str">
            <v>인</v>
          </cell>
          <cell r="G1495">
            <v>57379</v>
          </cell>
          <cell r="H1495">
            <v>141726</v>
          </cell>
        </row>
        <row r="1496">
          <cell r="A1496" t="str">
            <v>가설비 Jig 및</v>
          </cell>
        </row>
        <row r="1497">
          <cell r="A1497" t="str">
            <v>Support  설  치</v>
          </cell>
          <cell r="C1497" t="str">
            <v>프랜트기계설치공</v>
          </cell>
          <cell r="D1497">
            <v>1.1759999999999999</v>
          </cell>
          <cell r="E1497" t="str">
            <v>인</v>
          </cell>
          <cell r="G1497">
            <v>80805</v>
          </cell>
          <cell r="H1497">
            <v>95026</v>
          </cell>
        </row>
        <row r="1498">
          <cell r="B1498" t="str">
            <v xml:space="preserve">     배  관</v>
          </cell>
          <cell r="C1498" t="str">
            <v>프랜트 배관공</v>
          </cell>
          <cell r="D1498">
            <v>1.1759999999999999</v>
          </cell>
          <cell r="E1498" t="str">
            <v>인</v>
          </cell>
          <cell r="G1498">
            <v>97219</v>
          </cell>
          <cell r="H1498">
            <v>114329</v>
          </cell>
        </row>
        <row r="1499">
          <cell r="B1499" t="str">
            <v xml:space="preserve">     절  단</v>
          </cell>
          <cell r="C1499" t="str">
            <v>산 소 절 단 공</v>
          </cell>
          <cell r="D1499">
            <v>0.94099999999999995</v>
          </cell>
          <cell r="E1499" t="str">
            <v>인</v>
          </cell>
          <cell r="G1499">
            <v>31794</v>
          </cell>
          <cell r="H1499">
            <v>29918</v>
          </cell>
        </row>
        <row r="1501">
          <cell r="B1501" t="str">
            <v xml:space="preserve">     용  접</v>
          </cell>
          <cell r="C1501" t="str">
            <v>프랜트 용접공</v>
          </cell>
          <cell r="D1501">
            <v>0.58799999999999997</v>
          </cell>
          <cell r="E1501" t="str">
            <v>인</v>
          </cell>
          <cell r="G1501">
            <v>95379</v>
          </cell>
          <cell r="H1501">
            <v>56082</v>
          </cell>
        </row>
        <row r="1502">
          <cell r="B1502" t="str">
            <v xml:space="preserve">     보  조</v>
          </cell>
          <cell r="C1502" t="str">
            <v>특 별 인 부</v>
          </cell>
          <cell r="D1502">
            <v>4.7060000000000004</v>
          </cell>
          <cell r="E1502" t="str">
            <v>인</v>
          </cell>
          <cell r="G1502">
            <v>57379</v>
          </cell>
          <cell r="H1502">
            <v>270025</v>
          </cell>
        </row>
        <row r="1503">
          <cell r="A1503" t="str">
            <v>조 립 및 조 작</v>
          </cell>
          <cell r="C1503" t="str">
            <v>특수 비계공</v>
          </cell>
          <cell r="D1503">
            <v>4.7060000000000004</v>
          </cell>
          <cell r="E1503" t="str">
            <v>인</v>
          </cell>
          <cell r="G1503">
            <v>85884</v>
          </cell>
          <cell r="H1503">
            <v>404170</v>
          </cell>
        </row>
        <row r="1504">
          <cell r="B1504" t="str">
            <v xml:space="preserve">     조  립</v>
          </cell>
          <cell r="C1504" t="str">
            <v>프랜트기계설치공</v>
          </cell>
          <cell r="D1504">
            <v>4.7060000000000004</v>
          </cell>
          <cell r="E1504" t="str">
            <v>인</v>
          </cell>
          <cell r="G1504">
            <v>80805</v>
          </cell>
          <cell r="H1504">
            <v>380268</v>
          </cell>
        </row>
        <row r="1505">
          <cell r="B1505" t="str">
            <v xml:space="preserve">     교  정</v>
          </cell>
          <cell r="C1505" t="str">
            <v>프랜트 제관공</v>
          </cell>
          <cell r="D1505">
            <v>2.3530000000000002</v>
          </cell>
          <cell r="E1505" t="str">
            <v>인</v>
          </cell>
          <cell r="G1505">
            <v>81966</v>
          </cell>
          <cell r="H1505">
            <v>192865</v>
          </cell>
        </row>
        <row r="1507">
          <cell r="B1507" t="str">
            <v xml:space="preserve">     측  량</v>
          </cell>
          <cell r="C1507" t="str">
            <v>시공측량기사</v>
          </cell>
          <cell r="D1507">
            <v>9.4120000000000008</v>
          </cell>
          <cell r="E1507" t="str">
            <v>인</v>
          </cell>
          <cell r="G1507">
            <v>58506</v>
          </cell>
          <cell r="H1507">
            <v>550658</v>
          </cell>
        </row>
        <row r="1508">
          <cell r="B1508" t="str">
            <v xml:space="preserve">   측량조수</v>
          </cell>
          <cell r="C1508" t="str">
            <v>시공측량조수</v>
          </cell>
          <cell r="D1508">
            <v>9.4120000000000008</v>
          </cell>
          <cell r="E1508" t="str">
            <v>인</v>
          </cell>
          <cell r="G1508">
            <v>38777</v>
          </cell>
          <cell r="H1508">
            <v>364969</v>
          </cell>
        </row>
        <row r="1509">
          <cell r="B1509" t="str">
            <v xml:space="preserve">     조  정</v>
          </cell>
          <cell r="C1509" t="str">
            <v>프랜트기계설치공</v>
          </cell>
          <cell r="D1509">
            <v>9.4120000000000008</v>
          </cell>
          <cell r="E1509" t="str">
            <v>인</v>
          </cell>
          <cell r="G1509">
            <v>80805</v>
          </cell>
          <cell r="H1509">
            <v>760536</v>
          </cell>
        </row>
        <row r="1510">
          <cell r="A1510" t="str">
            <v xml:space="preserve"> </v>
          </cell>
          <cell r="B1510" t="str">
            <v xml:space="preserve">     검  측</v>
          </cell>
          <cell r="C1510" t="str">
            <v>프랜트기계설치공</v>
          </cell>
          <cell r="D1510">
            <v>9.4120000000000008</v>
          </cell>
          <cell r="E1510" t="str">
            <v>인</v>
          </cell>
          <cell r="G1510">
            <v>80805</v>
          </cell>
          <cell r="H1510">
            <v>760536</v>
          </cell>
        </row>
        <row r="1511">
          <cell r="B1511" t="str">
            <v xml:space="preserve">     기  록</v>
          </cell>
          <cell r="C1511" t="str">
            <v>프랜트기계설치공</v>
          </cell>
          <cell r="D1511">
            <v>4.7060000000000004</v>
          </cell>
          <cell r="E1511" t="str">
            <v>인</v>
          </cell>
          <cell r="G1511">
            <v>80805</v>
          </cell>
          <cell r="H1511">
            <v>380268</v>
          </cell>
        </row>
        <row r="1513">
          <cell r="B1513" t="str">
            <v xml:space="preserve">     용  접</v>
          </cell>
          <cell r="C1513" t="str">
            <v>프랜트 용접공</v>
          </cell>
          <cell r="D1513">
            <v>4.7060000000000004</v>
          </cell>
          <cell r="E1513" t="str">
            <v>인</v>
          </cell>
          <cell r="G1513">
            <v>95379</v>
          </cell>
          <cell r="H1513">
            <v>448853</v>
          </cell>
          <cell r="I1513" t="str">
            <v xml:space="preserve"> </v>
          </cell>
        </row>
        <row r="1514">
          <cell r="A1514" t="str">
            <v>종       별</v>
          </cell>
          <cell r="C1514" t="str">
            <v>재 료 또 는</v>
          </cell>
          <cell r="D1514" t="str">
            <v xml:space="preserve">원 수 </v>
          </cell>
          <cell r="E1514" t="str">
            <v>단 위</v>
          </cell>
          <cell r="F1514" t="str">
            <v>총   액</v>
          </cell>
          <cell r="G1514" t="str">
            <v>노   무   비</v>
          </cell>
          <cell r="I1514" t="str">
            <v>재   료   비</v>
          </cell>
          <cell r="K1514" t="str">
            <v>경      비</v>
          </cell>
          <cell r="M1514" t="str">
            <v>비   고</v>
          </cell>
        </row>
        <row r="1515">
          <cell r="C1515" t="str">
            <v xml:space="preserve">규       격 </v>
          </cell>
          <cell r="F1515" t="str">
            <v>금   액</v>
          </cell>
          <cell r="G1515" t="str">
            <v>단  가</v>
          </cell>
          <cell r="H1515" t="str">
            <v>금   액</v>
          </cell>
          <cell r="I1515" t="str">
            <v>단  가</v>
          </cell>
          <cell r="J1515" t="str">
            <v>금   액</v>
          </cell>
          <cell r="K1515" t="str">
            <v>단  가</v>
          </cell>
          <cell r="L1515" t="str">
            <v>금   액</v>
          </cell>
        </row>
        <row r="1516">
          <cell r="B1516" t="str">
            <v xml:space="preserve">     보  조</v>
          </cell>
          <cell r="C1516" t="str">
            <v>특 별 인 부</v>
          </cell>
          <cell r="D1516">
            <v>14.118</v>
          </cell>
          <cell r="E1516" t="str">
            <v>인</v>
          </cell>
          <cell r="G1516">
            <v>57379</v>
          </cell>
          <cell r="H1516">
            <v>810076</v>
          </cell>
        </row>
        <row r="1517">
          <cell r="A1517" t="str">
            <v>검 사 및 기 록</v>
          </cell>
        </row>
        <row r="1518">
          <cell r="B1518" t="str">
            <v xml:space="preserve">     측  량</v>
          </cell>
          <cell r="C1518" t="str">
            <v>시공측량기사</v>
          </cell>
          <cell r="D1518">
            <v>2.3530000000000002</v>
          </cell>
          <cell r="E1518" t="str">
            <v>인</v>
          </cell>
          <cell r="G1518">
            <v>58506</v>
          </cell>
          <cell r="H1518">
            <v>137664</v>
          </cell>
        </row>
        <row r="1519">
          <cell r="B1519" t="str">
            <v xml:space="preserve">     측량조수</v>
          </cell>
          <cell r="C1519" t="str">
            <v>시공측량조수</v>
          </cell>
          <cell r="D1519">
            <v>2.3530000000000002</v>
          </cell>
          <cell r="E1519" t="str">
            <v>인</v>
          </cell>
          <cell r="G1519">
            <v>38777</v>
          </cell>
          <cell r="H1519">
            <v>91242</v>
          </cell>
        </row>
        <row r="1520">
          <cell r="B1520" t="str">
            <v xml:space="preserve">     검  측</v>
          </cell>
          <cell r="C1520" t="str">
            <v>프랜트기계설치공</v>
          </cell>
          <cell r="D1520">
            <v>2.3530000000000002</v>
          </cell>
          <cell r="E1520" t="str">
            <v>인</v>
          </cell>
          <cell r="G1520">
            <v>80805</v>
          </cell>
          <cell r="H1520">
            <v>190134</v>
          </cell>
        </row>
        <row r="1521">
          <cell r="A1521" t="str">
            <v>도면대조 및 기록</v>
          </cell>
          <cell r="C1521" t="str">
            <v>프랜트기계설치공</v>
          </cell>
          <cell r="D1521">
            <v>2.3530000000000002</v>
          </cell>
          <cell r="E1521" t="str">
            <v>인</v>
          </cell>
          <cell r="G1521">
            <v>80805</v>
          </cell>
          <cell r="H1521">
            <v>190134</v>
          </cell>
        </row>
        <row r="1522">
          <cell r="B1522" t="str">
            <v xml:space="preserve">     보  조</v>
          </cell>
          <cell r="C1522" t="str">
            <v>특 별 인 부</v>
          </cell>
          <cell r="D1522">
            <v>2.3530000000000002</v>
          </cell>
          <cell r="E1522" t="str">
            <v>인</v>
          </cell>
          <cell r="G1522">
            <v>57379</v>
          </cell>
          <cell r="H1522">
            <v>135012</v>
          </cell>
        </row>
        <row r="1523">
          <cell r="A1523" t="str">
            <v>뒷 정 리,조  작</v>
          </cell>
          <cell r="C1523" t="str">
            <v>특수 비계공</v>
          </cell>
          <cell r="D1523">
            <v>0.624</v>
          </cell>
          <cell r="E1523" t="str">
            <v>인</v>
          </cell>
          <cell r="G1523">
            <v>85884</v>
          </cell>
          <cell r="H1523">
            <v>53591</v>
          </cell>
        </row>
        <row r="1524">
          <cell r="B1524" t="str">
            <v xml:space="preserve">     철  거</v>
          </cell>
          <cell r="C1524" t="str">
            <v>프랜트기계설치공</v>
          </cell>
          <cell r="D1524">
            <v>1.4119999999999999</v>
          </cell>
          <cell r="E1524" t="str">
            <v>인</v>
          </cell>
          <cell r="G1524">
            <v>80805</v>
          </cell>
          <cell r="H1524">
            <v>114096</v>
          </cell>
        </row>
        <row r="1526">
          <cell r="B1526" t="str">
            <v xml:space="preserve">     절  단</v>
          </cell>
          <cell r="C1526" t="str">
            <v>산 소 절 단 공</v>
          </cell>
          <cell r="D1526">
            <v>0.94799999999999995</v>
          </cell>
          <cell r="E1526" t="str">
            <v>인</v>
          </cell>
          <cell r="G1526">
            <v>31794</v>
          </cell>
          <cell r="H1526">
            <v>30140</v>
          </cell>
        </row>
        <row r="1527">
          <cell r="B1527" t="str">
            <v xml:space="preserve">     보  조</v>
          </cell>
          <cell r="C1527" t="str">
            <v>특 별 인 부</v>
          </cell>
          <cell r="D1527">
            <v>2.3530000000000002</v>
          </cell>
          <cell r="E1527" t="str">
            <v>인</v>
          </cell>
          <cell r="G1527">
            <v>57379</v>
          </cell>
          <cell r="H1527">
            <v>135012</v>
          </cell>
        </row>
        <row r="1528">
          <cell r="A1528" t="str">
            <v>전기설비설치유지</v>
          </cell>
        </row>
        <row r="1529">
          <cell r="B1529" t="str">
            <v xml:space="preserve">     철  거</v>
          </cell>
          <cell r="C1529" t="str">
            <v>프 랜 트 전 공</v>
          </cell>
          <cell r="D1529">
            <v>3.5289999999999999</v>
          </cell>
          <cell r="E1529" t="str">
            <v>인</v>
          </cell>
          <cell r="G1529">
            <v>64285</v>
          </cell>
          <cell r="H1529">
            <v>226861</v>
          </cell>
        </row>
        <row r="1530">
          <cell r="B1530" t="str">
            <v xml:space="preserve">     보  조</v>
          </cell>
          <cell r="C1530" t="str">
            <v>특 별 인 부</v>
          </cell>
          <cell r="D1530">
            <v>3.5289999999999999</v>
          </cell>
          <cell r="E1530" t="str">
            <v>인</v>
          </cell>
          <cell r="G1530">
            <v>57379</v>
          </cell>
          <cell r="H1530">
            <v>202490</v>
          </cell>
        </row>
        <row r="1535">
          <cell r="A1535" t="str">
            <v xml:space="preserve">        계</v>
          </cell>
          <cell r="F1535">
            <v>9780858</v>
          </cell>
          <cell r="H1535">
            <v>9780858</v>
          </cell>
        </row>
        <row r="1543">
          <cell r="E1543" t="str">
            <v xml:space="preserve"> </v>
          </cell>
          <cell r="F1543" t="str">
            <v>RADIAL GATE GUIDE FRAME 설치 사용장비 경비</v>
          </cell>
        </row>
        <row r="1544">
          <cell r="E1544" t="str">
            <v xml:space="preserve"> </v>
          </cell>
        </row>
        <row r="1545">
          <cell r="A1545" t="str">
            <v>종       별</v>
          </cell>
          <cell r="C1545" t="str">
            <v>재 료 또 는</v>
          </cell>
          <cell r="D1545" t="str">
            <v xml:space="preserve">원 수 </v>
          </cell>
          <cell r="E1545" t="str">
            <v>단 위</v>
          </cell>
          <cell r="F1545" t="str">
            <v>총   액</v>
          </cell>
          <cell r="G1545" t="str">
            <v>노   무   비</v>
          </cell>
          <cell r="I1545" t="str">
            <v>재   료   비</v>
          </cell>
          <cell r="K1545" t="str">
            <v>경      비</v>
          </cell>
          <cell r="M1545" t="str">
            <v>비   고</v>
          </cell>
        </row>
        <row r="1546">
          <cell r="C1546" t="str">
            <v xml:space="preserve">규       격 </v>
          </cell>
          <cell r="F1546" t="str">
            <v>금   액</v>
          </cell>
          <cell r="G1546" t="str">
            <v>단  가</v>
          </cell>
          <cell r="H1546" t="str">
            <v>금   액</v>
          </cell>
          <cell r="I1546" t="str">
            <v>단  가</v>
          </cell>
          <cell r="J1546" t="str">
            <v>금   액</v>
          </cell>
          <cell r="K1546" t="str">
            <v>단  가</v>
          </cell>
          <cell r="L1546" t="str">
            <v>금   액</v>
          </cell>
        </row>
        <row r="1548">
          <cell r="A1548" t="str">
            <v>A.C WELDER</v>
          </cell>
          <cell r="C1548" t="str">
            <v>10KVA</v>
          </cell>
          <cell r="D1548">
            <v>8</v>
          </cell>
          <cell r="E1548" t="str">
            <v>Hr</v>
          </cell>
          <cell r="K1548">
            <v>155</v>
          </cell>
          <cell r="L1548">
            <v>1240</v>
          </cell>
        </row>
        <row r="1549">
          <cell r="A1549" t="str">
            <v>GAS CUTTING M/C</v>
          </cell>
          <cell r="C1549" t="str">
            <v>중 형</v>
          </cell>
          <cell r="D1549">
            <v>48</v>
          </cell>
          <cell r="E1549" t="str">
            <v>Hr</v>
          </cell>
          <cell r="G1549">
            <v>3974</v>
          </cell>
          <cell r="H1549">
            <v>190752</v>
          </cell>
          <cell r="K1549">
            <v>115</v>
          </cell>
          <cell r="L1549">
            <v>5520</v>
          </cell>
        </row>
        <row r="1550">
          <cell r="A1550" t="str">
            <v>GAS WELDER</v>
          </cell>
          <cell r="C1550" t="str">
            <v>중 형</v>
          </cell>
          <cell r="D1550">
            <v>24</v>
          </cell>
          <cell r="E1550" t="str">
            <v>Hr</v>
          </cell>
          <cell r="K1550">
            <v>115</v>
          </cell>
          <cell r="L1550">
            <v>2760</v>
          </cell>
        </row>
        <row r="1551">
          <cell r="A1551" t="str">
            <v>PORTABLE DRILL</v>
          </cell>
          <cell r="C1551" t="str">
            <v>1.5 HP</v>
          </cell>
          <cell r="D1551">
            <v>16</v>
          </cell>
          <cell r="E1551" t="str">
            <v>Hr</v>
          </cell>
          <cell r="K1551">
            <v>14</v>
          </cell>
          <cell r="L1551">
            <v>224</v>
          </cell>
        </row>
        <row r="1552">
          <cell r="A1552" t="str">
            <v>PORTABLE GRINDER</v>
          </cell>
          <cell r="C1552" t="str">
            <v>0.5 HP</v>
          </cell>
          <cell r="D1552">
            <v>48</v>
          </cell>
          <cell r="E1552" t="str">
            <v>Hr</v>
          </cell>
          <cell r="K1552">
            <v>22</v>
          </cell>
          <cell r="L1552">
            <v>1056</v>
          </cell>
        </row>
        <row r="1554">
          <cell r="A1554" t="str">
            <v>COMPRESSOR</v>
          </cell>
          <cell r="C1554" t="str">
            <v>7.1㎥/min</v>
          </cell>
          <cell r="D1554">
            <v>16</v>
          </cell>
          <cell r="E1554" t="str">
            <v>Hr</v>
          </cell>
          <cell r="G1554">
            <v>9681</v>
          </cell>
          <cell r="H1554">
            <v>154896</v>
          </cell>
          <cell r="I1554">
            <v>8779</v>
          </cell>
          <cell r="J1554">
            <v>140464</v>
          </cell>
          <cell r="K1554">
            <v>6250</v>
          </cell>
          <cell r="L1554">
            <v>100000</v>
          </cell>
        </row>
        <row r="1555">
          <cell r="A1555" t="str">
            <v>리프트 트럭</v>
          </cell>
          <cell r="C1555" t="str">
            <v>5 TON</v>
          </cell>
          <cell r="D1555">
            <v>8</v>
          </cell>
          <cell r="E1555" t="str">
            <v>Hr</v>
          </cell>
          <cell r="G1555">
            <v>9681</v>
          </cell>
          <cell r="H1555">
            <v>77448</v>
          </cell>
          <cell r="I1555">
            <v>5116.08</v>
          </cell>
          <cell r="J1555">
            <v>40928</v>
          </cell>
          <cell r="K1555">
            <v>4863</v>
          </cell>
          <cell r="L1555">
            <v>38904</v>
          </cell>
        </row>
        <row r="1556">
          <cell r="A1556" t="str">
            <v>TRUCK CRANE</v>
          </cell>
          <cell r="C1556" t="str">
            <v>40 TON</v>
          </cell>
          <cell r="D1556">
            <v>8</v>
          </cell>
          <cell r="E1556" t="str">
            <v>Hr</v>
          </cell>
          <cell r="G1556">
            <v>18615</v>
          </cell>
          <cell r="H1556">
            <v>148920</v>
          </cell>
          <cell r="I1556">
            <v>8730</v>
          </cell>
          <cell r="J1556">
            <v>69840</v>
          </cell>
          <cell r="K1556">
            <v>55621</v>
          </cell>
          <cell r="L1556">
            <v>444968</v>
          </cell>
        </row>
        <row r="1557">
          <cell r="A1557" t="str">
            <v>WINCH</v>
          </cell>
          <cell r="C1557" t="str">
            <v>50 HP</v>
          </cell>
          <cell r="D1557">
            <v>8</v>
          </cell>
          <cell r="E1557" t="str">
            <v>Hr</v>
          </cell>
          <cell r="G1557">
            <v>9235</v>
          </cell>
          <cell r="H1557">
            <v>73880</v>
          </cell>
          <cell r="K1557">
            <v>5209</v>
          </cell>
          <cell r="L1557">
            <v>41672</v>
          </cell>
        </row>
        <row r="1560">
          <cell r="B1560" t="str">
            <v xml:space="preserve"> 계</v>
          </cell>
          <cell r="F1560">
            <v>1533472</v>
          </cell>
          <cell r="H1560">
            <v>645896</v>
          </cell>
          <cell r="J1560">
            <v>251232</v>
          </cell>
          <cell r="L1560">
            <v>636344</v>
          </cell>
        </row>
        <row r="1572">
          <cell r="E1572" t="str">
            <v xml:space="preserve"> </v>
          </cell>
          <cell r="F1572" t="str">
            <v>RADIAL GATE GUIDE FRAME 설치 소모 자재비</v>
          </cell>
        </row>
        <row r="1573">
          <cell r="E1573" t="str">
            <v xml:space="preserve"> </v>
          </cell>
        </row>
        <row r="1574">
          <cell r="A1574" t="str">
            <v>종       별</v>
          </cell>
          <cell r="C1574" t="str">
            <v>재 료 또 는</v>
          </cell>
          <cell r="D1574" t="str">
            <v xml:space="preserve">원 수 </v>
          </cell>
          <cell r="E1574" t="str">
            <v>단 위</v>
          </cell>
          <cell r="F1574" t="str">
            <v>총   액</v>
          </cell>
          <cell r="G1574" t="str">
            <v>노   무   비</v>
          </cell>
          <cell r="I1574" t="str">
            <v>재   료   비</v>
          </cell>
          <cell r="K1574" t="str">
            <v>경      비</v>
          </cell>
          <cell r="M1574" t="str">
            <v>비   고</v>
          </cell>
        </row>
        <row r="1575">
          <cell r="C1575" t="str">
            <v xml:space="preserve">규       격 </v>
          </cell>
          <cell r="F1575" t="str">
            <v>금   액</v>
          </cell>
          <cell r="G1575" t="str">
            <v>단  가</v>
          </cell>
          <cell r="H1575" t="str">
            <v>금   액</v>
          </cell>
          <cell r="I1575" t="str">
            <v>단  가</v>
          </cell>
          <cell r="J1575" t="str">
            <v>금   액</v>
          </cell>
          <cell r="K1575" t="str">
            <v>단  가</v>
          </cell>
          <cell r="L1575" t="str">
            <v>금   액</v>
          </cell>
        </row>
        <row r="1576">
          <cell r="A1576" t="str">
            <v>산       소</v>
          </cell>
          <cell r="C1576" t="str">
            <v>6,000L용</v>
          </cell>
          <cell r="D1576">
            <v>0.5</v>
          </cell>
          <cell r="E1576" t="str">
            <v>병</v>
          </cell>
          <cell r="G1576" t="str">
            <v xml:space="preserve"> </v>
          </cell>
          <cell r="I1576">
            <v>12000</v>
          </cell>
          <cell r="J1576">
            <v>6000</v>
          </cell>
        </row>
        <row r="1577">
          <cell r="A1577" t="str">
            <v>아 세 치 렌</v>
          </cell>
          <cell r="C1577" t="str">
            <v>2,100L용</v>
          </cell>
          <cell r="D1577">
            <v>0.05</v>
          </cell>
          <cell r="E1577" t="str">
            <v>병</v>
          </cell>
          <cell r="I1577">
            <v>25849</v>
          </cell>
          <cell r="J1577">
            <v>1292</v>
          </cell>
        </row>
        <row r="1578">
          <cell r="A1578" t="str">
            <v>용   접  봉</v>
          </cell>
          <cell r="C1578" t="str">
            <v>SS41+STS304,4M/M</v>
          </cell>
          <cell r="D1578">
            <v>7</v>
          </cell>
          <cell r="E1578" t="str">
            <v>KG</v>
          </cell>
          <cell r="I1578">
            <v>3360</v>
          </cell>
          <cell r="J1578">
            <v>23520</v>
          </cell>
        </row>
        <row r="1579">
          <cell r="A1579" t="str">
            <v xml:space="preserve"> </v>
          </cell>
          <cell r="D1579" t="str">
            <v xml:space="preserve"> </v>
          </cell>
          <cell r="E1579" t="str">
            <v xml:space="preserve"> </v>
          </cell>
          <cell r="I1579" t="str">
            <v xml:space="preserve"> </v>
          </cell>
          <cell r="J1579" t="str">
            <v xml:space="preserve"> </v>
          </cell>
        </row>
        <row r="1582">
          <cell r="B1582" t="str">
            <v>계</v>
          </cell>
          <cell r="F1582">
            <v>30812</v>
          </cell>
          <cell r="J1582">
            <v>30812</v>
          </cell>
          <cell r="L1582" t="str">
            <v xml:space="preserve"> </v>
          </cell>
        </row>
        <row r="1601">
          <cell r="E1601" t="str">
            <v xml:space="preserve"> </v>
          </cell>
          <cell r="F1601" t="str">
            <v>RADIAL GATE HOIST 설치 사용장비 경비</v>
          </cell>
        </row>
        <row r="1602">
          <cell r="E1602" t="str">
            <v xml:space="preserve"> </v>
          </cell>
        </row>
        <row r="1603">
          <cell r="A1603" t="str">
            <v>종       별</v>
          </cell>
          <cell r="C1603" t="str">
            <v>재 료 또 는</v>
          </cell>
          <cell r="D1603" t="str">
            <v xml:space="preserve">원 수 </v>
          </cell>
          <cell r="E1603" t="str">
            <v>단 위</v>
          </cell>
          <cell r="F1603" t="str">
            <v>총   액</v>
          </cell>
          <cell r="G1603" t="str">
            <v>노   무   비</v>
          </cell>
          <cell r="I1603" t="str">
            <v>재   료   비</v>
          </cell>
          <cell r="K1603" t="str">
            <v>경      비</v>
          </cell>
          <cell r="M1603" t="str">
            <v>비   고</v>
          </cell>
        </row>
        <row r="1604">
          <cell r="C1604" t="str">
            <v xml:space="preserve">규       격 </v>
          </cell>
          <cell r="F1604" t="str">
            <v>금   액</v>
          </cell>
          <cell r="G1604" t="str">
            <v>단  가</v>
          </cell>
          <cell r="H1604" t="str">
            <v>금   액</v>
          </cell>
          <cell r="I1604" t="str">
            <v>단  가</v>
          </cell>
          <cell r="J1604" t="str">
            <v>금   액</v>
          </cell>
          <cell r="K1604" t="str">
            <v>단  가</v>
          </cell>
          <cell r="L1604" t="str">
            <v>금   액</v>
          </cell>
        </row>
        <row r="1607">
          <cell r="A1607" t="str">
            <v>A.C WELDER</v>
          </cell>
          <cell r="C1607" t="str">
            <v>10KVA</v>
          </cell>
          <cell r="D1607">
            <v>8</v>
          </cell>
          <cell r="E1607" t="str">
            <v>Hr</v>
          </cell>
          <cell r="K1607">
            <v>155</v>
          </cell>
          <cell r="L1607">
            <v>1240</v>
          </cell>
        </row>
        <row r="1608">
          <cell r="A1608" t="str">
            <v>GAS CUTTING M/C</v>
          </cell>
          <cell r="C1608" t="str">
            <v>중 형</v>
          </cell>
          <cell r="D1608">
            <v>16</v>
          </cell>
          <cell r="E1608" t="str">
            <v>Hr</v>
          </cell>
          <cell r="G1608">
            <v>3974</v>
          </cell>
          <cell r="H1608">
            <v>63584</v>
          </cell>
          <cell r="K1608">
            <v>115</v>
          </cell>
          <cell r="L1608">
            <v>1840</v>
          </cell>
        </row>
        <row r="1609">
          <cell r="A1609" t="str">
            <v>PORTABLE DRILL</v>
          </cell>
          <cell r="C1609" t="str">
            <v>1.5 HP</v>
          </cell>
          <cell r="D1609">
            <v>8</v>
          </cell>
          <cell r="E1609" t="str">
            <v>Hr</v>
          </cell>
          <cell r="K1609">
            <v>14</v>
          </cell>
          <cell r="L1609">
            <v>112</v>
          </cell>
        </row>
        <row r="1610">
          <cell r="A1610" t="str">
            <v>PORTABLE GRINDER</v>
          </cell>
          <cell r="C1610" t="str">
            <v>0.5 HP</v>
          </cell>
          <cell r="D1610">
            <v>16</v>
          </cell>
          <cell r="E1610" t="str">
            <v>Hr</v>
          </cell>
          <cell r="K1610">
            <v>22</v>
          </cell>
          <cell r="L1610">
            <v>352</v>
          </cell>
        </row>
        <row r="1611">
          <cell r="A1611" t="str">
            <v>TRUCK CRANE</v>
          </cell>
          <cell r="C1611" t="str">
            <v>30 TON</v>
          </cell>
          <cell r="D1611">
            <v>8</v>
          </cell>
          <cell r="E1611" t="str">
            <v>Hr</v>
          </cell>
          <cell r="G1611">
            <v>18615</v>
          </cell>
          <cell r="H1611">
            <v>148920</v>
          </cell>
          <cell r="I1611">
            <v>7046</v>
          </cell>
          <cell r="J1611">
            <v>56368</v>
          </cell>
          <cell r="K1611">
            <v>44939</v>
          </cell>
          <cell r="L1611">
            <v>359512</v>
          </cell>
        </row>
        <row r="1612">
          <cell r="E1612" t="str">
            <v xml:space="preserve"> </v>
          </cell>
          <cell r="G1612" t="str">
            <v xml:space="preserve"> </v>
          </cell>
          <cell r="I1612" t="str">
            <v xml:space="preserve"> </v>
          </cell>
          <cell r="J1612" t="str">
            <v xml:space="preserve"> </v>
          </cell>
          <cell r="K1612" t="str">
            <v xml:space="preserve"> </v>
          </cell>
        </row>
        <row r="1613">
          <cell r="A1613" t="str">
            <v>WINCH</v>
          </cell>
          <cell r="C1613" t="str">
            <v>10 HP</v>
          </cell>
          <cell r="D1613">
            <v>16</v>
          </cell>
          <cell r="E1613" t="str">
            <v>Hr</v>
          </cell>
          <cell r="G1613">
            <v>9235</v>
          </cell>
          <cell r="H1613">
            <v>147760</v>
          </cell>
          <cell r="I1613" t="str">
            <v xml:space="preserve"> </v>
          </cell>
          <cell r="J1613" t="str">
            <v xml:space="preserve"> </v>
          </cell>
          <cell r="K1613">
            <v>850</v>
          </cell>
          <cell r="L1613">
            <v>13600</v>
          </cell>
        </row>
        <row r="1618">
          <cell r="B1618" t="str">
            <v xml:space="preserve"> 계</v>
          </cell>
          <cell r="F1618">
            <v>793288</v>
          </cell>
          <cell r="H1618">
            <v>360264</v>
          </cell>
          <cell r="J1618">
            <v>56368</v>
          </cell>
          <cell r="L1618">
            <v>376656</v>
          </cell>
        </row>
        <row r="1630">
          <cell r="E1630" t="str">
            <v xml:space="preserve"> </v>
          </cell>
          <cell r="F1630" t="str">
            <v>TRASH RACK 제작 인건비</v>
          </cell>
        </row>
        <row r="1631">
          <cell r="E1631" t="str">
            <v xml:space="preserve"> </v>
          </cell>
        </row>
        <row r="1632">
          <cell r="A1632" t="str">
            <v>종       별</v>
          </cell>
          <cell r="C1632" t="str">
            <v>재 료 또 는</v>
          </cell>
          <cell r="D1632" t="str">
            <v xml:space="preserve">원 수 </v>
          </cell>
          <cell r="E1632" t="str">
            <v>단 위</v>
          </cell>
          <cell r="F1632" t="str">
            <v>총   액</v>
          </cell>
          <cell r="G1632" t="str">
            <v>노   무   비</v>
          </cell>
          <cell r="I1632" t="str">
            <v>재   료   비</v>
          </cell>
          <cell r="K1632" t="str">
            <v>경      비</v>
          </cell>
          <cell r="M1632" t="str">
            <v>비   고</v>
          </cell>
        </row>
        <row r="1633">
          <cell r="C1633" t="str">
            <v xml:space="preserve">규       격 </v>
          </cell>
          <cell r="F1633" t="str">
            <v>금   액</v>
          </cell>
          <cell r="G1633" t="str">
            <v>단  가</v>
          </cell>
          <cell r="H1633" t="str">
            <v>금   액</v>
          </cell>
          <cell r="I1633" t="str">
            <v>단  가</v>
          </cell>
          <cell r="J1633" t="str">
            <v>금   액</v>
          </cell>
          <cell r="K1633" t="str">
            <v>단  가</v>
          </cell>
          <cell r="L1633" t="str">
            <v>금   액</v>
          </cell>
        </row>
        <row r="1634">
          <cell r="A1634" t="str">
            <v>기 술 관 리</v>
          </cell>
          <cell r="C1634" t="str">
            <v>기계기사1급</v>
          </cell>
          <cell r="D1634">
            <v>5.2</v>
          </cell>
          <cell r="E1634" t="str">
            <v>인</v>
          </cell>
          <cell r="G1634">
            <v>97488</v>
          </cell>
          <cell r="H1634">
            <v>506937</v>
          </cell>
        </row>
        <row r="1635">
          <cell r="A1635" t="str">
            <v>제 작 정 리</v>
          </cell>
          <cell r="C1635" t="str">
            <v>프랜트 제관공</v>
          </cell>
          <cell r="D1635">
            <v>1.25</v>
          </cell>
          <cell r="E1635" t="str">
            <v>인</v>
          </cell>
          <cell r="G1635">
            <v>81966</v>
          </cell>
          <cell r="H1635">
            <v>102457</v>
          </cell>
        </row>
        <row r="1636">
          <cell r="A1636" t="str">
            <v xml:space="preserve"> </v>
          </cell>
          <cell r="B1636" t="str">
            <v>절    단</v>
          </cell>
          <cell r="C1636" t="str">
            <v>산소 절단공</v>
          </cell>
          <cell r="D1636">
            <v>0.65600000000000003</v>
          </cell>
          <cell r="E1636" t="str">
            <v>인</v>
          </cell>
          <cell r="G1636">
            <v>31794</v>
          </cell>
          <cell r="H1636">
            <v>20856</v>
          </cell>
        </row>
        <row r="1637">
          <cell r="B1637" t="str">
            <v>절    단</v>
          </cell>
          <cell r="C1637" t="str">
            <v>프랜트 제관공</v>
          </cell>
          <cell r="D1637">
            <v>36.902000000000001</v>
          </cell>
          <cell r="E1637" t="str">
            <v>인</v>
          </cell>
          <cell r="G1637">
            <v>81966</v>
          </cell>
          <cell r="H1637">
            <v>3024709</v>
          </cell>
        </row>
        <row r="1638">
          <cell r="A1638" t="str">
            <v>HOLING</v>
          </cell>
          <cell r="C1638" t="str">
            <v>프랜트 제관공</v>
          </cell>
          <cell r="D1638">
            <v>3.22</v>
          </cell>
          <cell r="E1638" t="str">
            <v>인</v>
          </cell>
          <cell r="G1638">
            <v>81966</v>
          </cell>
          <cell r="H1638">
            <v>263930</v>
          </cell>
        </row>
        <row r="1640">
          <cell r="A1640" t="str">
            <v>THREADING</v>
          </cell>
          <cell r="C1640" t="str">
            <v>프랜트 제관공</v>
          </cell>
          <cell r="D1640">
            <v>4.3</v>
          </cell>
          <cell r="E1640" t="str">
            <v>인</v>
          </cell>
          <cell r="G1640">
            <v>81966</v>
          </cell>
          <cell r="H1640">
            <v>352453</v>
          </cell>
        </row>
        <row r="1641">
          <cell r="B1641" t="str">
            <v>끝   손   질</v>
          </cell>
          <cell r="C1641" t="str">
            <v>기계 연마공</v>
          </cell>
          <cell r="D1641">
            <v>18.66</v>
          </cell>
          <cell r="E1641" t="str">
            <v>인</v>
          </cell>
          <cell r="G1641">
            <v>26032</v>
          </cell>
          <cell r="H1641">
            <v>485757</v>
          </cell>
        </row>
        <row r="1642">
          <cell r="B1642" t="str">
            <v>사    도</v>
          </cell>
          <cell r="C1642" t="str">
            <v>제   도   공</v>
          </cell>
          <cell r="D1642">
            <v>0.3</v>
          </cell>
          <cell r="E1642" t="str">
            <v>인</v>
          </cell>
          <cell r="G1642">
            <v>32747</v>
          </cell>
          <cell r="H1642">
            <v>9824</v>
          </cell>
        </row>
        <row r="1643">
          <cell r="B1643" t="str">
            <v>현    도</v>
          </cell>
          <cell r="C1643" t="str">
            <v>현   도   공</v>
          </cell>
          <cell r="D1643">
            <v>8.5999999999999993E-2</v>
          </cell>
          <cell r="E1643" t="str">
            <v>인</v>
          </cell>
          <cell r="G1643">
            <v>28487</v>
          </cell>
          <cell r="H1643">
            <v>2449</v>
          </cell>
        </row>
        <row r="1644">
          <cell r="B1644" t="str">
            <v>괘    서</v>
          </cell>
          <cell r="C1644" t="str">
            <v>마   킹   공</v>
          </cell>
          <cell r="D1644">
            <v>2</v>
          </cell>
          <cell r="E1644" t="str">
            <v>인</v>
          </cell>
          <cell r="G1644">
            <v>26924</v>
          </cell>
          <cell r="H1644">
            <v>53848</v>
          </cell>
        </row>
        <row r="1646">
          <cell r="A1646" t="str">
            <v xml:space="preserve"> </v>
          </cell>
          <cell r="B1646" t="str">
            <v>교    정</v>
          </cell>
          <cell r="C1646" t="str">
            <v>프랜트 제관공</v>
          </cell>
          <cell r="D1646">
            <v>0.5</v>
          </cell>
          <cell r="E1646" t="str">
            <v>인</v>
          </cell>
          <cell r="G1646">
            <v>81966</v>
          </cell>
          <cell r="H1646">
            <v>40983</v>
          </cell>
        </row>
        <row r="1647">
          <cell r="A1647" t="str">
            <v>용        접</v>
          </cell>
          <cell r="C1647" t="str">
            <v>프랜트 용접공</v>
          </cell>
          <cell r="D1647">
            <v>4.46</v>
          </cell>
          <cell r="E1647" t="str">
            <v>인</v>
          </cell>
          <cell r="G1647">
            <v>95379</v>
          </cell>
          <cell r="H1647">
            <v>425390</v>
          </cell>
        </row>
        <row r="1648">
          <cell r="B1648" t="str">
            <v>교    정</v>
          </cell>
          <cell r="C1648" t="str">
            <v>프랜트 제관공</v>
          </cell>
          <cell r="D1648">
            <v>0.75</v>
          </cell>
          <cell r="E1648" t="str">
            <v>인</v>
          </cell>
          <cell r="G1648">
            <v>81966</v>
          </cell>
          <cell r="H1648">
            <v>61474</v>
          </cell>
        </row>
        <row r="1649">
          <cell r="B1649" t="str">
            <v>조    작</v>
          </cell>
          <cell r="C1649" t="str">
            <v>특수 비계공</v>
          </cell>
          <cell r="D1649">
            <v>3.3</v>
          </cell>
          <cell r="E1649" t="str">
            <v>인</v>
          </cell>
          <cell r="G1649">
            <v>85884</v>
          </cell>
          <cell r="H1649">
            <v>283417</v>
          </cell>
        </row>
        <row r="1650">
          <cell r="B1650" t="str">
            <v>소  운  반</v>
          </cell>
          <cell r="C1650" t="str">
            <v>보 통 인 부</v>
          </cell>
          <cell r="D1650">
            <v>1</v>
          </cell>
          <cell r="E1650" t="str">
            <v>인</v>
          </cell>
          <cell r="G1650">
            <v>37736</v>
          </cell>
          <cell r="H1650">
            <v>37736</v>
          </cell>
        </row>
        <row r="1652">
          <cell r="B1652" t="str">
            <v>보  조(기 능)</v>
          </cell>
          <cell r="C1652" t="str">
            <v>특 별 인 부</v>
          </cell>
          <cell r="D1652">
            <v>37.68</v>
          </cell>
          <cell r="G1652">
            <v>57379</v>
          </cell>
          <cell r="H1652">
            <v>2162040</v>
          </cell>
        </row>
        <row r="1656">
          <cell r="B1656" t="str">
            <v xml:space="preserve">    계</v>
          </cell>
          <cell r="F1656">
            <v>7834260</v>
          </cell>
          <cell r="H1656">
            <v>7834260</v>
          </cell>
        </row>
        <row r="1659">
          <cell r="E1659" t="str">
            <v xml:space="preserve"> </v>
          </cell>
          <cell r="F1659" t="str">
            <v>TRASH RACK 제작 소모 자재비</v>
          </cell>
        </row>
        <row r="1660">
          <cell r="E1660" t="str">
            <v xml:space="preserve"> </v>
          </cell>
        </row>
        <row r="1661">
          <cell r="A1661" t="str">
            <v>종       별</v>
          </cell>
          <cell r="C1661" t="str">
            <v>재 료 또 는</v>
          </cell>
          <cell r="D1661" t="str">
            <v xml:space="preserve">원 수 </v>
          </cell>
          <cell r="E1661" t="str">
            <v>단 위</v>
          </cell>
          <cell r="F1661" t="str">
            <v>총   액</v>
          </cell>
          <cell r="G1661" t="str">
            <v>노   무   비</v>
          </cell>
          <cell r="I1661" t="str">
            <v>재   료   비</v>
          </cell>
          <cell r="K1661" t="str">
            <v>경      비</v>
          </cell>
          <cell r="M1661" t="str">
            <v>비   고</v>
          </cell>
        </row>
        <row r="1662">
          <cell r="C1662" t="str">
            <v xml:space="preserve">규       격 </v>
          </cell>
          <cell r="F1662" t="str">
            <v>금   액</v>
          </cell>
          <cell r="G1662" t="str">
            <v>단  가</v>
          </cell>
          <cell r="H1662" t="str">
            <v>금   액</v>
          </cell>
          <cell r="I1662" t="str">
            <v>단  가</v>
          </cell>
          <cell r="J1662" t="str">
            <v>금   액</v>
          </cell>
          <cell r="K1662" t="str">
            <v>단  가</v>
          </cell>
          <cell r="L1662" t="str">
            <v>금   액</v>
          </cell>
        </row>
        <row r="1663">
          <cell r="A1663" t="str">
            <v>산       소</v>
          </cell>
          <cell r="C1663" t="str">
            <v>6,000L용</v>
          </cell>
          <cell r="D1663">
            <v>1.8049999999999999</v>
          </cell>
          <cell r="E1663" t="str">
            <v>병</v>
          </cell>
          <cell r="G1663" t="str">
            <v xml:space="preserve"> </v>
          </cell>
          <cell r="I1663">
            <v>12000</v>
          </cell>
          <cell r="J1663">
            <v>21660</v>
          </cell>
        </row>
        <row r="1664">
          <cell r="A1664" t="str">
            <v>아 세 치 렌</v>
          </cell>
          <cell r="C1664" t="str">
            <v>2,100L용</v>
          </cell>
          <cell r="D1664">
            <v>1.2749999999999999</v>
          </cell>
          <cell r="E1664" t="str">
            <v>병</v>
          </cell>
          <cell r="I1664">
            <v>25849</v>
          </cell>
          <cell r="J1664">
            <v>32957</v>
          </cell>
        </row>
        <row r="1665">
          <cell r="A1665" t="str">
            <v>함       석</v>
          </cell>
          <cell r="C1665" t="str">
            <v>#32 x 3' x 6'</v>
          </cell>
          <cell r="D1665">
            <v>0.53</v>
          </cell>
          <cell r="E1665" t="str">
            <v>매</v>
          </cell>
          <cell r="I1665">
            <v>2597</v>
          </cell>
          <cell r="J1665">
            <v>1376</v>
          </cell>
        </row>
        <row r="1666">
          <cell r="A1666" t="str">
            <v>용   접  봉</v>
          </cell>
          <cell r="C1666" t="str">
            <v>SS400, 4M/Mx350L</v>
          </cell>
          <cell r="D1666">
            <v>20.7</v>
          </cell>
          <cell r="E1666" t="str">
            <v>KG</v>
          </cell>
          <cell r="I1666">
            <v>1260</v>
          </cell>
          <cell r="J1666">
            <v>26082</v>
          </cell>
        </row>
        <row r="1667">
          <cell r="A1667" t="str">
            <v xml:space="preserve"> </v>
          </cell>
          <cell r="D1667" t="str">
            <v xml:space="preserve"> </v>
          </cell>
          <cell r="E1667" t="str">
            <v xml:space="preserve"> </v>
          </cell>
          <cell r="K1667" t="str">
            <v xml:space="preserve"> </v>
          </cell>
          <cell r="L1667" t="str">
            <v xml:space="preserve"> </v>
          </cell>
        </row>
        <row r="1668">
          <cell r="A1668" t="str">
            <v>그라인다돌</v>
          </cell>
          <cell r="C1668" t="str">
            <v>300m/mΦ</v>
          </cell>
          <cell r="D1668">
            <v>1.55</v>
          </cell>
          <cell r="E1668" t="str">
            <v>개</v>
          </cell>
          <cell r="I1668">
            <v>3380</v>
          </cell>
          <cell r="J1668">
            <v>5239</v>
          </cell>
          <cell r="K1668" t="str">
            <v xml:space="preserve"> </v>
          </cell>
        </row>
        <row r="1670">
          <cell r="B1670" t="str">
            <v>계</v>
          </cell>
          <cell r="F1670">
            <v>87314</v>
          </cell>
          <cell r="J1670">
            <v>87314</v>
          </cell>
          <cell r="L1670" t="str">
            <v xml:space="preserve"> </v>
          </cell>
        </row>
        <row r="1672">
          <cell r="M1672" t="str">
            <v xml:space="preserve"> </v>
          </cell>
        </row>
        <row r="1673">
          <cell r="M1673" t="str">
            <v xml:space="preserve"> </v>
          </cell>
        </row>
        <row r="1674">
          <cell r="M1674" t="str">
            <v xml:space="preserve"> </v>
          </cell>
        </row>
        <row r="1675">
          <cell r="M1675" t="str">
            <v xml:space="preserve"> </v>
          </cell>
        </row>
        <row r="1676">
          <cell r="M1676" t="str">
            <v xml:space="preserve"> </v>
          </cell>
        </row>
        <row r="1677">
          <cell r="M1677" t="str">
            <v xml:space="preserve"> </v>
          </cell>
        </row>
        <row r="1678">
          <cell r="M1678" t="str">
            <v xml:space="preserve"> </v>
          </cell>
        </row>
        <row r="1679">
          <cell r="M1679" t="str">
            <v xml:space="preserve"> </v>
          </cell>
        </row>
        <row r="1680">
          <cell r="M1680" t="str">
            <v xml:space="preserve"> </v>
          </cell>
        </row>
        <row r="1681">
          <cell r="M1681" t="str">
            <v xml:space="preserve"> </v>
          </cell>
        </row>
        <row r="1682">
          <cell r="M1682" t="str">
            <v xml:space="preserve"> </v>
          </cell>
        </row>
        <row r="1683">
          <cell r="M1683" t="str">
            <v xml:space="preserve"> </v>
          </cell>
        </row>
        <row r="1684">
          <cell r="M1684" t="str">
            <v xml:space="preserve"> </v>
          </cell>
        </row>
        <row r="1685">
          <cell r="M1685" t="str">
            <v xml:space="preserve"> </v>
          </cell>
        </row>
        <row r="1686">
          <cell r="M1686" t="str">
            <v xml:space="preserve"> </v>
          </cell>
        </row>
        <row r="1687">
          <cell r="M1687" t="str">
            <v xml:space="preserve"> </v>
          </cell>
        </row>
        <row r="1688">
          <cell r="E1688" t="str">
            <v xml:space="preserve"> </v>
          </cell>
          <cell r="F1688" t="str">
            <v>TRASH RACK 설치 인건비</v>
          </cell>
        </row>
        <row r="1689">
          <cell r="E1689" t="str">
            <v xml:space="preserve"> </v>
          </cell>
        </row>
        <row r="1690">
          <cell r="A1690" t="str">
            <v>종       별</v>
          </cell>
          <cell r="C1690" t="str">
            <v>재 료 또 는</v>
          </cell>
          <cell r="D1690" t="str">
            <v xml:space="preserve">원 수 </v>
          </cell>
          <cell r="E1690" t="str">
            <v>단 위</v>
          </cell>
          <cell r="F1690" t="str">
            <v>총   액</v>
          </cell>
          <cell r="G1690" t="str">
            <v>노   무   비</v>
          </cell>
          <cell r="I1690" t="str">
            <v>재   료   비</v>
          </cell>
          <cell r="K1690" t="str">
            <v>경      비</v>
          </cell>
          <cell r="M1690" t="str">
            <v>비   고</v>
          </cell>
        </row>
        <row r="1691">
          <cell r="C1691" t="str">
            <v xml:space="preserve">규       격 </v>
          </cell>
          <cell r="F1691" t="str">
            <v>금   액</v>
          </cell>
          <cell r="G1691" t="str">
            <v>단  가</v>
          </cell>
          <cell r="H1691" t="str">
            <v>금   액</v>
          </cell>
          <cell r="I1691" t="str">
            <v>단  가</v>
          </cell>
          <cell r="J1691" t="str">
            <v>금   액</v>
          </cell>
          <cell r="K1691" t="str">
            <v>단  가</v>
          </cell>
          <cell r="L1691" t="str">
            <v>금   액</v>
          </cell>
        </row>
        <row r="1692">
          <cell r="A1692" t="str">
            <v>기 술 관 리</v>
          </cell>
          <cell r="C1692" t="str">
            <v>기계기사1급</v>
          </cell>
          <cell r="D1692">
            <v>1.66</v>
          </cell>
          <cell r="E1692" t="str">
            <v>인</v>
          </cell>
          <cell r="G1692">
            <v>97488</v>
          </cell>
          <cell r="H1692">
            <v>161830</v>
          </cell>
        </row>
        <row r="1693">
          <cell r="A1693" t="str">
            <v>운 반 검 측</v>
          </cell>
          <cell r="C1693" t="str">
            <v>프랜트기계설치공</v>
          </cell>
          <cell r="D1693">
            <v>0.05</v>
          </cell>
          <cell r="E1693" t="str">
            <v>인</v>
          </cell>
          <cell r="G1693">
            <v>80805</v>
          </cell>
          <cell r="H1693">
            <v>4040</v>
          </cell>
        </row>
        <row r="1694">
          <cell r="C1694" t="str">
            <v>특 별 인 부</v>
          </cell>
          <cell r="D1694">
            <v>0.05</v>
          </cell>
          <cell r="E1694" t="str">
            <v>인</v>
          </cell>
          <cell r="G1694">
            <v>57379</v>
          </cell>
          <cell r="H1694">
            <v>2868</v>
          </cell>
        </row>
        <row r="1695">
          <cell r="A1695" t="str">
            <v>수      정</v>
          </cell>
          <cell r="C1695" t="str">
            <v>산소 절단공</v>
          </cell>
          <cell r="D1695">
            <v>0.05</v>
          </cell>
          <cell r="E1695" t="str">
            <v>인</v>
          </cell>
          <cell r="G1695">
            <v>31794</v>
          </cell>
          <cell r="H1695">
            <v>1589</v>
          </cell>
        </row>
        <row r="1696">
          <cell r="A1696" t="str">
            <v xml:space="preserve"> </v>
          </cell>
          <cell r="C1696" t="str">
            <v>프랜트기계설치공</v>
          </cell>
          <cell r="D1696">
            <v>0.05</v>
          </cell>
          <cell r="E1696" t="str">
            <v>인</v>
          </cell>
          <cell r="G1696">
            <v>80805</v>
          </cell>
          <cell r="H1696">
            <v>4040</v>
          </cell>
        </row>
        <row r="1698">
          <cell r="A1698" t="str">
            <v xml:space="preserve"> </v>
          </cell>
          <cell r="C1698" t="str">
            <v>특 별 인 부</v>
          </cell>
          <cell r="D1698">
            <v>0.1</v>
          </cell>
          <cell r="E1698" t="str">
            <v>인</v>
          </cell>
          <cell r="G1698">
            <v>57379</v>
          </cell>
          <cell r="H1698">
            <v>5737</v>
          </cell>
        </row>
        <row r="1699">
          <cell r="A1699" t="str">
            <v>설치준비 철근정리</v>
          </cell>
          <cell r="C1699" t="str">
            <v>산 소 절 단 공</v>
          </cell>
          <cell r="D1699">
            <v>4.7E-2</v>
          </cell>
          <cell r="E1699" t="str">
            <v>인</v>
          </cell>
          <cell r="G1699">
            <v>31794</v>
          </cell>
          <cell r="H1699">
            <v>1494</v>
          </cell>
        </row>
        <row r="1700">
          <cell r="C1700" t="str">
            <v>특 별 인 부</v>
          </cell>
          <cell r="D1700">
            <v>4.7E-2</v>
          </cell>
          <cell r="E1700" t="str">
            <v>인</v>
          </cell>
          <cell r="G1700">
            <v>57379</v>
          </cell>
          <cell r="H1700">
            <v>2696</v>
          </cell>
        </row>
        <row r="1701">
          <cell r="A1701" t="str">
            <v>CHIPPING</v>
          </cell>
          <cell r="C1701" t="str">
            <v>석      공</v>
          </cell>
          <cell r="D1701">
            <v>0.1</v>
          </cell>
          <cell r="E1701" t="str">
            <v>인</v>
          </cell>
          <cell r="G1701">
            <v>77005</v>
          </cell>
          <cell r="H1701">
            <v>7700</v>
          </cell>
        </row>
        <row r="1702">
          <cell r="C1702" t="str">
            <v>특 별 인 부</v>
          </cell>
          <cell r="D1702">
            <v>0.05</v>
          </cell>
          <cell r="E1702" t="str">
            <v>인</v>
          </cell>
          <cell r="G1702">
            <v>57379</v>
          </cell>
          <cell r="H1702">
            <v>2868</v>
          </cell>
        </row>
        <row r="1704">
          <cell r="A1704" t="str">
            <v>BEAM설치,CRANE</v>
          </cell>
          <cell r="C1704" t="str">
            <v>특 별 인 부</v>
          </cell>
          <cell r="D1704">
            <v>0.17499999999999999</v>
          </cell>
          <cell r="E1704" t="str">
            <v>인</v>
          </cell>
          <cell r="G1704">
            <v>57379</v>
          </cell>
          <cell r="H1704">
            <v>10041</v>
          </cell>
        </row>
        <row r="1705">
          <cell r="A1705" t="str">
            <v xml:space="preserve"> </v>
          </cell>
          <cell r="B1705" t="str">
            <v>작업</v>
          </cell>
          <cell r="C1705" t="str">
            <v>특수 비계공</v>
          </cell>
          <cell r="D1705">
            <v>0.18</v>
          </cell>
          <cell r="E1705" t="str">
            <v>인</v>
          </cell>
          <cell r="G1705">
            <v>85884</v>
          </cell>
          <cell r="H1705">
            <v>15459</v>
          </cell>
        </row>
        <row r="1706">
          <cell r="A1706" t="str">
            <v>BEAM설치,CRANE</v>
          </cell>
          <cell r="C1706" t="str">
            <v>측   량   사</v>
          </cell>
          <cell r="D1706">
            <v>0.14000000000000001</v>
          </cell>
          <cell r="E1706" t="str">
            <v>인</v>
          </cell>
          <cell r="G1706">
            <v>58506</v>
          </cell>
          <cell r="H1706">
            <v>8190</v>
          </cell>
        </row>
        <row r="1707">
          <cell r="A1707" t="str">
            <v>작업,1차 쎈타링</v>
          </cell>
          <cell r="C1707" t="str">
            <v>측 량 조 수</v>
          </cell>
          <cell r="D1707">
            <v>0.14000000000000001</v>
          </cell>
          <cell r="E1707" t="str">
            <v>인</v>
          </cell>
          <cell r="G1707">
            <v>38777</v>
          </cell>
          <cell r="H1707">
            <v>5428</v>
          </cell>
        </row>
        <row r="1708">
          <cell r="C1708" t="str">
            <v>특수 비계공</v>
          </cell>
          <cell r="D1708">
            <v>0.14000000000000001</v>
          </cell>
          <cell r="E1708" t="str">
            <v>인</v>
          </cell>
          <cell r="G1708">
            <v>85884</v>
          </cell>
          <cell r="H1708">
            <v>12023</v>
          </cell>
        </row>
        <row r="1709">
          <cell r="A1709" t="str">
            <v xml:space="preserve"> </v>
          </cell>
          <cell r="B1709" t="str">
            <v xml:space="preserve"> </v>
          </cell>
        </row>
        <row r="1710">
          <cell r="A1710" t="str">
            <v xml:space="preserve"> </v>
          </cell>
          <cell r="B1710" t="str">
            <v xml:space="preserve"> </v>
          </cell>
          <cell r="C1710" t="str">
            <v>특 별 인 부</v>
          </cell>
          <cell r="D1710">
            <v>0.28000000000000003</v>
          </cell>
          <cell r="E1710" t="str">
            <v>인</v>
          </cell>
          <cell r="G1710">
            <v>57379</v>
          </cell>
          <cell r="H1710">
            <v>16066</v>
          </cell>
        </row>
        <row r="1711">
          <cell r="A1711" t="str">
            <v xml:space="preserve"> </v>
          </cell>
          <cell r="B1711" t="str">
            <v xml:space="preserve"> </v>
          </cell>
          <cell r="C1711" t="str">
            <v>프랜트기계설치공</v>
          </cell>
          <cell r="D1711">
            <v>0.14000000000000001</v>
          </cell>
          <cell r="E1711" t="str">
            <v>인</v>
          </cell>
          <cell r="G1711">
            <v>80805</v>
          </cell>
          <cell r="H1711">
            <v>11312</v>
          </cell>
        </row>
        <row r="1712">
          <cell r="A1712" t="str">
            <v>턴 바 클 용 접</v>
          </cell>
          <cell r="C1712" t="str">
            <v xml:space="preserve">프랜트 용접공 </v>
          </cell>
          <cell r="D1712">
            <v>0.21</v>
          </cell>
          <cell r="E1712" t="str">
            <v>인</v>
          </cell>
          <cell r="G1712">
            <v>95379</v>
          </cell>
          <cell r="H1712">
            <v>20029</v>
          </cell>
        </row>
        <row r="1713">
          <cell r="A1713" t="str">
            <v xml:space="preserve"> </v>
          </cell>
          <cell r="B1713" t="str">
            <v xml:space="preserve"> </v>
          </cell>
          <cell r="C1713" t="str">
            <v>특 별 인 부</v>
          </cell>
          <cell r="D1713">
            <v>0.21</v>
          </cell>
          <cell r="E1713" t="str">
            <v>인</v>
          </cell>
          <cell r="G1713">
            <v>57379</v>
          </cell>
          <cell r="H1713">
            <v>12049</v>
          </cell>
        </row>
        <row r="1714">
          <cell r="A1714" t="str">
            <v>BEAM 완전고정</v>
          </cell>
          <cell r="C1714" t="str">
            <v>산소 절단공</v>
          </cell>
          <cell r="D1714">
            <v>1.4999999999999999E-2</v>
          </cell>
          <cell r="E1714" t="str">
            <v>인</v>
          </cell>
          <cell r="G1714">
            <v>31794</v>
          </cell>
          <cell r="H1714">
            <v>476</v>
          </cell>
        </row>
        <row r="1717">
          <cell r="A1717" t="str">
            <v>종       별</v>
          </cell>
          <cell r="C1717" t="str">
            <v>재 료 또 는</v>
          </cell>
          <cell r="D1717" t="str">
            <v xml:space="preserve">원 수 </v>
          </cell>
          <cell r="E1717" t="str">
            <v>단 위</v>
          </cell>
          <cell r="F1717" t="str">
            <v>총   액</v>
          </cell>
          <cell r="G1717" t="str">
            <v>노   무   비</v>
          </cell>
          <cell r="I1717" t="str">
            <v>재   료   비</v>
          </cell>
          <cell r="K1717" t="str">
            <v>경      비</v>
          </cell>
          <cell r="M1717" t="str">
            <v>비   고</v>
          </cell>
        </row>
        <row r="1718">
          <cell r="C1718" t="str">
            <v xml:space="preserve">규       격 </v>
          </cell>
          <cell r="F1718" t="str">
            <v>금   액</v>
          </cell>
          <cell r="G1718" t="str">
            <v>단  가</v>
          </cell>
          <cell r="H1718" t="str">
            <v>금   액</v>
          </cell>
          <cell r="I1718" t="str">
            <v>단  가</v>
          </cell>
          <cell r="J1718" t="str">
            <v>금   액</v>
          </cell>
          <cell r="K1718" t="str">
            <v>단  가</v>
          </cell>
          <cell r="L1718" t="str">
            <v>금   액</v>
          </cell>
        </row>
        <row r="1719">
          <cell r="C1719" t="str">
            <v>프랜트 용접공</v>
          </cell>
          <cell r="D1719">
            <v>2.7</v>
          </cell>
          <cell r="E1719" t="str">
            <v>인</v>
          </cell>
          <cell r="G1719">
            <v>95379</v>
          </cell>
          <cell r="H1719">
            <v>257523</v>
          </cell>
        </row>
        <row r="1720">
          <cell r="A1720" t="str">
            <v xml:space="preserve"> </v>
          </cell>
          <cell r="C1720" t="str">
            <v>특 별 인 부</v>
          </cell>
          <cell r="D1720">
            <v>2.7</v>
          </cell>
          <cell r="E1720" t="str">
            <v>인</v>
          </cell>
          <cell r="G1720">
            <v>57379</v>
          </cell>
          <cell r="H1720">
            <v>154923</v>
          </cell>
        </row>
        <row r="1721">
          <cell r="A1721" t="str">
            <v>TRASH RACK 설치</v>
          </cell>
          <cell r="C1721" t="str">
            <v>특 별 인 부</v>
          </cell>
          <cell r="D1721">
            <v>0.67</v>
          </cell>
          <cell r="E1721" t="str">
            <v>인</v>
          </cell>
          <cell r="G1721">
            <v>57379</v>
          </cell>
          <cell r="H1721">
            <v>38443</v>
          </cell>
        </row>
        <row r="1722">
          <cell r="A1722" t="str">
            <v>1 차 조 립</v>
          </cell>
          <cell r="C1722" t="str">
            <v>특수 비계공</v>
          </cell>
          <cell r="D1722">
            <v>0.59</v>
          </cell>
          <cell r="E1722" t="str">
            <v>인</v>
          </cell>
          <cell r="G1722">
            <v>85884</v>
          </cell>
          <cell r="H1722">
            <v>50671</v>
          </cell>
        </row>
        <row r="1723">
          <cell r="B1723" t="str">
            <v xml:space="preserve"> </v>
          </cell>
          <cell r="C1723" t="str">
            <v>프랜트기계설치공</v>
          </cell>
          <cell r="D1723">
            <v>0.45</v>
          </cell>
          <cell r="E1723" t="str">
            <v>인</v>
          </cell>
          <cell r="G1723">
            <v>80805</v>
          </cell>
          <cell r="H1723">
            <v>36362</v>
          </cell>
        </row>
        <row r="1724">
          <cell r="A1724" t="str">
            <v>2차 쎈 타 링</v>
          </cell>
          <cell r="C1724" t="str">
            <v>측   량   사</v>
          </cell>
          <cell r="D1724">
            <v>8.6999999999999994E-2</v>
          </cell>
          <cell r="E1724" t="str">
            <v>인</v>
          </cell>
          <cell r="G1724">
            <v>58506</v>
          </cell>
          <cell r="H1724">
            <v>5090</v>
          </cell>
        </row>
        <row r="1725">
          <cell r="B1725" t="str">
            <v xml:space="preserve"> </v>
          </cell>
          <cell r="C1725" t="str">
            <v>측 량 조 수</v>
          </cell>
          <cell r="D1725">
            <v>8.6999999999999994E-2</v>
          </cell>
          <cell r="E1725" t="str">
            <v>인</v>
          </cell>
          <cell r="G1725">
            <v>38777</v>
          </cell>
          <cell r="H1725">
            <v>3373</v>
          </cell>
        </row>
        <row r="1726">
          <cell r="C1726" t="str">
            <v>프랜트기계설치공</v>
          </cell>
          <cell r="D1726">
            <v>8.6999999999999994E-2</v>
          </cell>
          <cell r="E1726" t="str">
            <v>인</v>
          </cell>
          <cell r="G1726">
            <v>80805</v>
          </cell>
          <cell r="H1726">
            <v>7030</v>
          </cell>
        </row>
        <row r="1727">
          <cell r="C1727" t="str">
            <v>특 별 인 부</v>
          </cell>
          <cell r="D1727">
            <v>0.16600000000000001</v>
          </cell>
          <cell r="E1727" t="str">
            <v>인</v>
          </cell>
          <cell r="G1727">
            <v>57379</v>
          </cell>
          <cell r="H1727">
            <v>9524</v>
          </cell>
        </row>
        <row r="1728">
          <cell r="C1728" t="str">
            <v>프랜트 용접공</v>
          </cell>
          <cell r="D1728">
            <v>0.79</v>
          </cell>
          <cell r="E1728" t="str">
            <v>인</v>
          </cell>
          <cell r="G1728">
            <v>95379</v>
          </cell>
          <cell r="H1728">
            <v>75349</v>
          </cell>
        </row>
        <row r="1729">
          <cell r="B1729" t="str">
            <v xml:space="preserve"> </v>
          </cell>
        </row>
        <row r="1730">
          <cell r="A1730" t="str">
            <v>검        사</v>
          </cell>
          <cell r="C1730" t="str">
            <v>프랜트기계설치공</v>
          </cell>
          <cell r="D1730">
            <v>3.5000000000000003E-2</v>
          </cell>
          <cell r="E1730" t="str">
            <v>인</v>
          </cell>
          <cell r="G1730">
            <v>80805</v>
          </cell>
          <cell r="H1730">
            <v>2828</v>
          </cell>
        </row>
        <row r="1731">
          <cell r="A1731" t="str">
            <v xml:space="preserve"> </v>
          </cell>
          <cell r="C1731" t="str">
            <v>특 별 인 부</v>
          </cell>
          <cell r="D1731">
            <v>3.5000000000000003E-2</v>
          </cell>
          <cell r="E1731" t="str">
            <v>인</v>
          </cell>
          <cell r="G1731">
            <v>57379</v>
          </cell>
          <cell r="H1731">
            <v>2008</v>
          </cell>
        </row>
        <row r="1732">
          <cell r="A1732" t="str">
            <v>강제거푸집철거</v>
          </cell>
          <cell r="C1732" t="str">
            <v>프랜트 용접공</v>
          </cell>
          <cell r="D1732">
            <v>1.7000000000000001E-2</v>
          </cell>
          <cell r="E1732" t="str">
            <v>인</v>
          </cell>
          <cell r="G1732">
            <v>95379</v>
          </cell>
          <cell r="H1732">
            <v>1621</v>
          </cell>
        </row>
        <row r="1733">
          <cell r="B1733" t="str">
            <v xml:space="preserve"> </v>
          </cell>
          <cell r="C1733" t="str">
            <v>특 별 인 부</v>
          </cell>
          <cell r="D1733">
            <v>1.7000000000000001E-2</v>
          </cell>
          <cell r="E1733" t="str">
            <v>인</v>
          </cell>
          <cell r="G1733">
            <v>57379</v>
          </cell>
          <cell r="H1733">
            <v>975</v>
          </cell>
        </row>
        <row r="1734">
          <cell r="A1734" t="str">
            <v>뒷    정    리</v>
          </cell>
          <cell r="C1734" t="str">
            <v>프랜트기계설치공</v>
          </cell>
          <cell r="D1734">
            <v>3.5000000000000003E-2</v>
          </cell>
          <cell r="E1734" t="str">
            <v>인</v>
          </cell>
          <cell r="G1734">
            <v>80805</v>
          </cell>
          <cell r="H1734">
            <v>2828</v>
          </cell>
        </row>
        <row r="1735">
          <cell r="B1735" t="str">
            <v xml:space="preserve"> </v>
          </cell>
        </row>
        <row r="1736">
          <cell r="C1736" t="str">
            <v>산소 절단공</v>
          </cell>
          <cell r="D1736">
            <v>1.7000000000000001E-2</v>
          </cell>
          <cell r="E1736" t="str">
            <v>인</v>
          </cell>
          <cell r="G1736">
            <v>31794</v>
          </cell>
          <cell r="H1736">
            <v>540</v>
          </cell>
        </row>
        <row r="1737">
          <cell r="C1737" t="str">
            <v>특 별 인 부</v>
          </cell>
          <cell r="D1737">
            <v>3.5000000000000003E-2</v>
          </cell>
          <cell r="E1737" t="str">
            <v>인</v>
          </cell>
          <cell r="G1737">
            <v>57379</v>
          </cell>
          <cell r="H1737">
            <v>2008</v>
          </cell>
        </row>
        <row r="1738">
          <cell r="A1738" t="str">
            <v>전 원 조 작</v>
          </cell>
          <cell r="C1738" t="str">
            <v>프랜트 전공</v>
          </cell>
          <cell r="D1738">
            <v>0.52</v>
          </cell>
          <cell r="E1738" t="str">
            <v>인</v>
          </cell>
          <cell r="G1738">
            <v>64285</v>
          </cell>
          <cell r="H1738">
            <v>33428</v>
          </cell>
        </row>
        <row r="1739">
          <cell r="C1739" t="str">
            <v>특 별 인 부</v>
          </cell>
          <cell r="D1739">
            <v>0.52</v>
          </cell>
          <cell r="E1739" t="str">
            <v>인</v>
          </cell>
          <cell r="G1739">
            <v>57379</v>
          </cell>
          <cell r="H1739">
            <v>29837</v>
          </cell>
        </row>
        <row r="1743">
          <cell r="B1743" t="str">
            <v xml:space="preserve">    계</v>
          </cell>
          <cell r="F1743">
            <v>1020296</v>
          </cell>
          <cell r="H1743">
            <v>1020296</v>
          </cell>
        </row>
        <row r="1746">
          <cell r="E1746" t="str">
            <v xml:space="preserve"> </v>
          </cell>
          <cell r="F1746" t="str">
            <v>TRASH RACK 설치 소모 자재비</v>
          </cell>
        </row>
        <row r="1747">
          <cell r="E1747" t="str">
            <v xml:space="preserve"> </v>
          </cell>
        </row>
        <row r="1748">
          <cell r="A1748" t="str">
            <v>종       별</v>
          </cell>
          <cell r="C1748" t="str">
            <v>재 료 또 는</v>
          </cell>
          <cell r="D1748" t="str">
            <v xml:space="preserve">원 수 </v>
          </cell>
          <cell r="E1748" t="str">
            <v>단 위</v>
          </cell>
          <cell r="F1748" t="str">
            <v>총   액</v>
          </cell>
          <cell r="G1748" t="str">
            <v>노   무   비</v>
          </cell>
          <cell r="I1748" t="str">
            <v>재   료   비</v>
          </cell>
          <cell r="K1748" t="str">
            <v>경      비</v>
          </cell>
          <cell r="M1748" t="str">
            <v>비   고</v>
          </cell>
        </row>
        <row r="1749">
          <cell r="C1749" t="str">
            <v xml:space="preserve">규       격 </v>
          </cell>
          <cell r="F1749" t="str">
            <v>금   액</v>
          </cell>
          <cell r="G1749" t="str">
            <v>단  가</v>
          </cell>
          <cell r="H1749" t="str">
            <v>금   액</v>
          </cell>
          <cell r="I1749" t="str">
            <v>단  가</v>
          </cell>
          <cell r="J1749" t="str">
            <v>금   액</v>
          </cell>
          <cell r="K1749" t="str">
            <v>단  가</v>
          </cell>
          <cell r="L1749" t="str">
            <v>금   액</v>
          </cell>
        </row>
        <row r="1750">
          <cell r="A1750" t="str">
            <v>산       소</v>
          </cell>
          <cell r="C1750" t="str">
            <v>6,000L용</v>
          </cell>
          <cell r="D1750">
            <v>2.9000000000000001E-2</v>
          </cell>
          <cell r="E1750" t="str">
            <v>병</v>
          </cell>
          <cell r="G1750" t="str">
            <v xml:space="preserve"> </v>
          </cell>
          <cell r="I1750">
            <v>12000</v>
          </cell>
          <cell r="J1750">
            <v>348</v>
          </cell>
        </row>
        <row r="1751">
          <cell r="A1751" t="str">
            <v>아 세 치 렌</v>
          </cell>
          <cell r="C1751" t="str">
            <v>2,100L용</v>
          </cell>
          <cell r="D1751">
            <v>1.2E-2</v>
          </cell>
          <cell r="E1751" t="str">
            <v>병</v>
          </cell>
          <cell r="I1751">
            <v>25849</v>
          </cell>
          <cell r="J1751">
            <v>310</v>
          </cell>
        </row>
        <row r="1752">
          <cell r="A1752" t="str">
            <v>용   접  봉</v>
          </cell>
          <cell r="C1752" t="str">
            <v>SS400, 4M/Mx350L</v>
          </cell>
          <cell r="D1752">
            <v>5.95</v>
          </cell>
          <cell r="E1752" t="str">
            <v>KG</v>
          </cell>
          <cell r="I1752">
            <v>1260</v>
          </cell>
          <cell r="J1752">
            <v>7497</v>
          </cell>
        </row>
        <row r="1754">
          <cell r="A1754" t="str">
            <v xml:space="preserve"> </v>
          </cell>
          <cell r="D1754" t="str">
            <v xml:space="preserve"> </v>
          </cell>
          <cell r="E1754" t="str">
            <v xml:space="preserve"> </v>
          </cell>
        </row>
        <row r="1755">
          <cell r="B1755" t="str">
            <v>계</v>
          </cell>
          <cell r="F1755">
            <v>8155</v>
          </cell>
          <cell r="J1755">
            <v>8155</v>
          </cell>
        </row>
        <row r="1757">
          <cell r="A1757" t="str">
            <v xml:space="preserve"> </v>
          </cell>
          <cell r="D1757" t="str">
            <v xml:space="preserve"> </v>
          </cell>
          <cell r="E1757" t="str">
            <v xml:space="preserve"> </v>
          </cell>
        </row>
        <row r="1758">
          <cell r="A1758" t="str">
            <v xml:space="preserve"> </v>
          </cell>
          <cell r="D1758" t="str">
            <v xml:space="preserve"> </v>
          </cell>
          <cell r="E1758" t="str">
            <v xml:space="preserve"> </v>
          </cell>
        </row>
        <row r="1759">
          <cell r="A1759" t="str">
            <v xml:space="preserve"> </v>
          </cell>
          <cell r="D1759" t="str">
            <v xml:space="preserve"> </v>
          </cell>
          <cell r="E1759" t="str">
            <v xml:space="preserve"> </v>
          </cell>
        </row>
        <row r="1760">
          <cell r="A1760" t="str">
            <v xml:space="preserve"> </v>
          </cell>
          <cell r="D1760" t="str">
            <v xml:space="preserve"> </v>
          </cell>
          <cell r="E1760" t="str">
            <v xml:space="preserve"> </v>
          </cell>
        </row>
        <row r="1761">
          <cell r="A1761" t="str">
            <v xml:space="preserve"> </v>
          </cell>
          <cell r="D1761" t="str">
            <v xml:space="preserve"> </v>
          </cell>
          <cell r="E1761" t="str">
            <v xml:space="preserve"> </v>
          </cell>
        </row>
        <row r="1762">
          <cell r="A1762" t="str">
            <v xml:space="preserve"> </v>
          </cell>
          <cell r="D1762" t="str">
            <v xml:space="preserve"> </v>
          </cell>
          <cell r="E1762" t="str">
            <v xml:space="preserve"> </v>
          </cell>
        </row>
        <row r="1763">
          <cell r="A1763" t="str">
            <v xml:space="preserve"> </v>
          </cell>
          <cell r="D1763" t="str">
            <v xml:space="preserve"> </v>
          </cell>
          <cell r="E1763" t="str">
            <v xml:space="preserve"> </v>
          </cell>
        </row>
        <row r="1764">
          <cell r="A1764" t="str">
            <v xml:space="preserve"> </v>
          </cell>
          <cell r="D1764" t="str">
            <v xml:space="preserve"> </v>
          </cell>
          <cell r="E1764" t="str">
            <v xml:space="preserve"> </v>
          </cell>
        </row>
        <row r="1765">
          <cell r="A1765" t="str">
            <v xml:space="preserve"> </v>
          </cell>
          <cell r="D1765" t="str">
            <v xml:space="preserve"> </v>
          </cell>
          <cell r="E1765" t="str">
            <v xml:space="preserve"> </v>
          </cell>
        </row>
        <row r="1766">
          <cell r="A1766" t="str">
            <v xml:space="preserve"> </v>
          </cell>
          <cell r="D1766" t="str">
            <v xml:space="preserve"> </v>
          </cell>
          <cell r="E1766" t="str">
            <v xml:space="preserve"> </v>
          </cell>
        </row>
        <row r="1767">
          <cell r="A1767" t="str">
            <v xml:space="preserve"> </v>
          </cell>
          <cell r="D1767" t="str">
            <v xml:space="preserve"> </v>
          </cell>
          <cell r="E1767" t="str">
            <v xml:space="preserve"> </v>
          </cell>
        </row>
        <row r="1768">
          <cell r="A1768" t="str">
            <v xml:space="preserve"> </v>
          </cell>
          <cell r="D1768" t="str">
            <v xml:space="preserve"> </v>
          </cell>
          <cell r="E1768" t="str">
            <v xml:space="preserve"> </v>
          </cell>
        </row>
        <row r="1769">
          <cell r="A1769" t="str">
            <v xml:space="preserve"> </v>
          </cell>
          <cell r="D1769" t="str">
            <v xml:space="preserve"> </v>
          </cell>
          <cell r="E1769" t="str">
            <v xml:space="preserve"> </v>
          </cell>
        </row>
        <row r="1770">
          <cell r="A1770" t="str">
            <v xml:space="preserve"> </v>
          </cell>
          <cell r="D1770" t="str">
            <v xml:space="preserve"> </v>
          </cell>
          <cell r="E1770" t="str">
            <v xml:space="preserve"> </v>
          </cell>
        </row>
        <row r="1771">
          <cell r="A1771" t="str">
            <v xml:space="preserve"> </v>
          </cell>
          <cell r="D1771" t="str">
            <v xml:space="preserve"> </v>
          </cell>
          <cell r="E1771" t="str">
            <v xml:space="preserve"> </v>
          </cell>
        </row>
        <row r="1772">
          <cell r="A1772" t="str">
            <v xml:space="preserve"> </v>
          </cell>
          <cell r="D1772" t="str">
            <v xml:space="preserve"> </v>
          </cell>
          <cell r="E1772" t="str">
            <v xml:space="preserve"> </v>
          </cell>
        </row>
        <row r="1773">
          <cell r="A1773" t="str">
            <v xml:space="preserve"> </v>
          </cell>
          <cell r="D1773" t="str">
            <v xml:space="preserve"> </v>
          </cell>
          <cell r="E1773" t="str">
            <v xml:space="preserve"> </v>
          </cell>
        </row>
        <row r="1774">
          <cell r="A1774" t="str">
            <v xml:space="preserve"> </v>
          </cell>
          <cell r="D1774" t="str">
            <v xml:space="preserve"> </v>
          </cell>
          <cell r="E1774" t="str">
            <v xml:space="preserve"> </v>
          </cell>
        </row>
        <row r="1775">
          <cell r="A1775" t="str">
            <v>잡철물 제작,설치(SCREEN등)</v>
          </cell>
        </row>
        <row r="1776">
          <cell r="E1776" t="str">
            <v xml:space="preserve"> </v>
          </cell>
        </row>
        <row r="1777">
          <cell r="A1777" t="str">
            <v>종       별</v>
          </cell>
          <cell r="C1777" t="str">
            <v>재 료 또 는</v>
          </cell>
          <cell r="D1777" t="str">
            <v xml:space="preserve">원 수 </v>
          </cell>
          <cell r="E1777" t="str">
            <v>단 위</v>
          </cell>
          <cell r="F1777" t="str">
            <v>총   액</v>
          </cell>
          <cell r="G1777" t="str">
            <v>노   무   비</v>
          </cell>
          <cell r="I1777" t="str">
            <v>재   료   비</v>
          </cell>
          <cell r="K1777" t="str">
            <v>경      비</v>
          </cell>
          <cell r="M1777" t="str">
            <v>비   고</v>
          </cell>
        </row>
        <row r="1778">
          <cell r="C1778" t="str">
            <v xml:space="preserve">규       격 </v>
          </cell>
          <cell r="F1778" t="str">
            <v>금   액</v>
          </cell>
          <cell r="G1778" t="str">
            <v>단  가</v>
          </cell>
          <cell r="H1778" t="str">
            <v>금   액</v>
          </cell>
          <cell r="I1778" t="str">
            <v>단  가</v>
          </cell>
          <cell r="J1778" t="str">
            <v>금   액</v>
          </cell>
          <cell r="K1778" t="str">
            <v>단  가</v>
          </cell>
          <cell r="L1778" t="str">
            <v>금   액</v>
          </cell>
        </row>
        <row r="1779">
          <cell r="A1779" t="str">
            <v>용  접  봉</v>
          </cell>
          <cell r="C1779" t="str">
            <v>KSE4301  3.2Φ</v>
          </cell>
          <cell r="D1779">
            <v>18.48</v>
          </cell>
          <cell r="E1779" t="str">
            <v>KG</v>
          </cell>
          <cell r="I1779">
            <v>1260</v>
          </cell>
          <cell r="J1779">
            <v>23284</v>
          </cell>
        </row>
        <row r="1780">
          <cell r="A1780" t="str">
            <v>산      소</v>
          </cell>
          <cell r="C1780" t="str">
            <v>6,000L</v>
          </cell>
          <cell r="D1780">
            <v>1.05</v>
          </cell>
          <cell r="E1780" t="str">
            <v>병</v>
          </cell>
          <cell r="I1780">
            <v>12000</v>
          </cell>
          <cell r="J1780">
            <v>12600</v>
          </cell>
        </row>
        <row r="1781">
          <cell r="A1781" t="str">
            <v>아 세 치 렌</v>
          </cell>
          <cell r="C1781" t="str">
            <v>4,500L</v>
          </cell>
          <cell r="D1781">
            <v>2.8</v>
          </cell>
          <cell r="E1781" t="str">
            <v>KG</v>
          </cell>
          <cell r="I1781">
            <v>10500</v>
          </cell>
          <cell r="J1781">
            <v>29400</v>
          </cell>
        </row>
        <row r="1782">
          <cell r="A1782" t="str">
            <v>철      공</v>
          </cell>
          <cell r="D1782">
            <v>27.65</v>
          </cell>
          <cell r="E1782" t="str">
            <v>인</v>
          </cell>
          <cell r="G1782">
            <v>72430</v>
          </cell>
          <cell r="H1782">
            <v>2002689</v>
          </cell>
        </row>
        <row r="1783">
          <cell r="A1783" t="str">
            <v>비  계   공</v>
          </cell>
          <cell r="D1783">
            <v>4.71</v>
          </cell>
          <cell r="E1783" t="str">
            <v>인</v>
          </cell>
          <cell r="G1783">
            <v>79467</v>
          </cell>
          <cell r="H1783">
            <v>374289</v>
          </cell>
        </row>
        <row r="1785">
          <cell r="A1785" t="str">
            <v>보 통 인 부</v>
          </cell>
          <cell r="D1785">
            <v>0.66</v>
          </cell>
          <cell r="E1785" t="str">
            <v>인</v>
          </cell>
          <cell r="G1785">
            <v>37736</v>
          </cell>
          <cell r="H1785">
            <v>24905</v>
          </cell>
        </row>
        <row r="1786">
          <cell r="A1786" t="str">
            <v>용  접  공</v>
          </cell>
          <cell r="D1786">
            <v>2.6</v>
          </cell>
          <cell r="E1786" t="str">
            <v>인</v>
          </cell>
          <cell r="G1786">
            <v>74016</v>
          </cell>
          <cell r="H1786">
            <v>192441</v>
          </cell>
        </row>
        <row r="1787">
          <cell r="A1787" t="str">
            <v>특 별 인 부</v>
          </cell>
          <cell r="D1787">
            <v>0.74</v>
          </cell>
          <cell r="E1787" t="str">
            <v>인</v>
          </cell>
          <cell r="G1787">
            <v>57379</v>
          </cell>
          <cell r="H1787">
            <v>42460</v>
          </cell>
        </row>
        <row r="1788">
          <cell r="A1788" t="str">
            <v>용접기 손료</v>
          </cell>
          <cell r="D1788">
            <v>20.83</v>
          </cell>
          <cell r="E1788" t="str">
            <v>Hr</v>
          </cell>
          <cell r="K1788">
            <v>155</v>
          </cell>
          <cell r="L1788">
            <v>3228</v>
          </cell>
        </row>
        <row r="1789">
          <cell r="A1789" t="str">
            <v>전력 소요량</v>
          </cell>
          <cell r="D1789">
            <v>126</v>
          </cell>
          <cell r="E1789" t="str">
            <v>KWH</v>
          </cell>
          <cell r="K1789">
            <v>61.6</v>
          </cell>
          <cell r="L1789">
            <v>7761</v>
          </cell>
        </row>
        <row r="1790">
          <cell r="A1790" t="str">
            <v>공 구 손 료</v>
          </cell>
          <cell r="C1790" t="str">
            <v>인건비의 3%</v>
          </cell>
          <cell r="L1790">
            <v>79103</v>
          </cell>
        </row>
        <row r="1792">
          <cell r="A1792" t="str">
            <v>소    계</v>
          </cell>
          <cell r="F1792">
            <v>2792160</v>
          </cell>
          <cell r="H1792">
            <v>2636784</v>
          </cell>
          <cell r="J1792">
            <v>65284</v>
          </cell>
          <cell r="L1792">
            <v>90092</v>
          </cell>
        </row>
        <row r="1794">
          <cell r="A1794" t="str">
            <v>계 ( 간단한구조 )</v>
          </cell>
          <cell r="C1794" t="str">
            <v>100 %</v>
          </cell>
          <cell r="F1794">
            <v>2792160</v>
          </cell>
          <cell r="H1794">
            <v>2636784</v>
          </cell>
          <cell r="J1794">
            <v>65284</v>
          </cell>
          <cell r="L1794">
            <v>90092</v>
          </cell>
        </row>
        <row r="1796">
          <cell r="A1796" t="str">
            <v>계 ( 복잡한구조 )</v>
          </cell>
          <cell r="C1796" t="str">
            <v>140 %</v>
          </cell>
          <cell r="F1796">
            <v>3909022</v>
          </cell>
          <cell r="H1796">
            <v>3691497</v>
          </cell>
          <cell r="J1796">
            <v>91397</v>
          </cell>
          <cell r="L1796">
            <v>126128</v>
          </cell>
        </row>
        <row r="1799">
          <cell r="F1799" t="str">
            <v xml:space="preserve"> </v>
          </cell>
        </row>
        <row r="1800">
          <cell r="F1800" t="str">
            <v xml:space="preserve"> </v>
          </cell>
        </row>
        <row r="1801">
          <cell r="F1801" t="str">
            <v xml:space="preserve"> </v>
          </cell>
        </row>
        <row r="1802">
          <cell r="F1802" t="str">
            <v xml:space="preserve"> </v>
          </cell>
        </row>
        <row r="1803">
          <cell r="B1803" t="str">
            <v>기존도장 방식을 채택할 경우</v>
          </cell>
          <cell r="E1803" t="str">
            <v xml:space="preserve"> </v>
          </cell>
          <cell r="F1803" t="str">
            <v>도 장 비 (M²당) 일 위 대 가</v>
          </cell>
        </row>
        <row r="1805">
          <cell r="A1805" t="str">
            <v>종       별</v>
          </cell>
          <cell r="C1805" t="str">
            <v>재 료 또 는</v>
          </cell>
          <cell r="D1805" t="str">
            <v xml:space="preserve">원 수 </v>
          </cell>
          <cell r="E1805" t="str">
            <v>단 위</v>
          </cell>
          <cell r="F1805" t="str">
            <v>총   액</v>
          </cell>
          <cell r="G1805" t="str">
            <v>노   무   비</v>
          </cell>
          <cell r="I1805" t="str">
            <v>재   료   비</v>
          </cell>
          <cell r="K1805" t="str">
            <v>경      비</v>
          </cell>
          <cell r="M1805" t="str">
            <v>비   고</v>
          </cell>
        </row>
        <row r="1806">
          <cell r="C1806" t="str">
            <v xml:space="preserve">규       격 </v>
          </cell>
          <cell r="F1806" t="str">
            <v>금   액</v>
          </cell>
          <cell r="G1806" t="str">
            <v>단  가</v>
          </cell>
          <cell r="H1806" t="str">
            <v>금   액</v>
          </cell>
          <cell r="I1806" t="str">
            <v>단  가</v>
          </cell>
          <cell r="J1806" t="str">
            <v>금   액</v>
          </cell>
          <cell r="K1806" t="str">
            <v>단  가</v>
          </cell>
          <cell r="L1806" t="str">
            <v>금   액</v>
          </cell>
        </row>
        <row r="1807">
          <cell r="A1807" t="str">
            <v>1. SAND BLASTING</v>
          </cell>
        </row>
        <row r="1808">
          <cell r="B1808" t="str">
            <v>모      래</v>
          </cell>
          <cell r="D1808">
            <v>5.0799999999999998E-2</v>
          </cell>
          <cell r="E1808" t="str">
            <v>㎥</v>
          </cell>
          <cell r="G1808">
            <v>17799.248685199098</v>
          </cell>
          <cell r="H1808">
            <v>904</v>
          </cell>
          <cell r="I1808">
            <v>10845.529676934633</v>
          </cell>
          <cell r="J1808">
            <v>550</v>
          </cell>
          <cell r="K1808">
            <v>13551.915852742301</v>
          </cell>
          <cell r="L1808">
            <v>688</v>
          </cell>
        </row>
        <row r="1809">
          <cell r="B1809" t="str">
            <v>계  령  공</v>
          </cell>
          <cell r="D1809">
            <v>3.2899999999999999E-2</v>
          </cell>
          <cell r="E1809" t="str">
            <v>인</v>
          </cell>
          <cell r="G1809">
            <v>41937</v>
          </cell>
          <cell r="H1809">
            <v>1379</v>
          </cell>
        </row>
        <row r="1810">
          <cell r="B1810" t="str">
            <v>보 통 인 부</v>
          </cell>
          <cell r="D1810">
            <v>3.5999999999999997E-2</v>
          </cell>
          <cell r="E1810" t="str">
            <v>인</v>
          </cell>
          <cell r="G1810">
            <v>37736</v>
          </cell>
          <cell r="H1810">
            <v>1358</v>
          </cell>
        </row>
        <row r="1811">
          <cell r="B1811" t="str">
            <v>COMPRESSOR</v>
          </cell>
          <cell r="C1811" t="str">
            <v>7.1㎥/min</v>
          </cell>
          <cell r="D1811">
            <v>0.13300000000000001</v>
          </cell>
          <cell r="E1811" t="str">
            <v>Hr</v>
          </cell>
          <cell r="G1811">
            <v>9681</v>
          </cell>
          <cell r="H1811">
            <v>1287</v>
          </cell>
          <cell r="I1811">
            <v>8779</v>
          </cell>
          <cell r="J1811">
            <v>1167</v>
          </cell>
          <cell r="K1811">
            <v>6250</v>
          </cell>
          <cell r="L1811">
            <v>831</v>
          </cell>
        </row>
        <row r="1812">
          <cell r="B1812" t="str">
            <v>AIR HOSE</v>
          </cell>
          <cell r="C1812" t="str">
            <v>3/4" ,1"</v>
          </cell>
          <cell r="D1812">
            <v>0.13300000000000001</v>
          </cell>
          <cell r="E1812" t="str">
            <v>Hr</v>
          </cell>
          <cell r="K1812">
            <v>48</v>
          </cell>
          <cell r="L1812">
            <v>6</v>
          </cell>
        </row>
        <row r="1813">
          <cell r="B1813" t="str">
            <v>브라스트기</v>
          </cell>
          <cell r="D1813">
            <v>0.13300000000000001</v>
          </cell>
          <cell r="E1813" t="str">
            <v>Hr</v>
          </cell>
          <cell r="K1813">
            <v>659</v>
          </cell>
          <cell r="L1813">
            <v>87</v>
          </cell>
        </row>
        <row r="1814">
          <cell r="B1814" t="str">
            <v>건  조  기</v>
          </cell>
          <cell r="D1814">
            <v>0.13300000000000001</v>
          </cell>
          <cell r="E1814" t="str">
            <v>Hr</v>
          </cell>
          <cell r="K1814">
            <v>211</v>
          </cell>
          <cell r="L1814">
            <v>28</v>
          </cell>
        </row>
        <row r="1815">
          <cell r="B1815" t="str">
            <v>방  진  복</v>
          </cell>
          <cell r="D1815">
            <v>0.13300000000000001</v>
          </cell>
          <cell r="E1815" t="str">
            <v>Hr</v>
          </cell>
          <cell r="K1815">
            <v>107</v>
          </cell>
          <cell r="L1815">
            <v>14</v>
          </cell>
        </row>
        <row r="1816">
          <cell r="B1816" t="str">
            <v>방  진  모</v>
          </cell>
          <cell r="D1816">
            <v>0.13300000000000001</v>
          </cell>
          <cell r="E1816" t="str">
            <v>Hr</v>
          </cell>
          <cell r="K1816">
            <v>21</v>
          </cell>
          <cell r="L1816">
            <v>2</v>
          </cell>
        </row>
        <row r="1817">
          <cell r="B1817" t="str">
            <v>건  조  유</v>
          </cell>
          <cell r="D1817">
            <v>0.33300000000000002</v>
          </cell>
          <cell r="E1817" t="str">
            <v>L</v>
          </cell>
          <cell r="I1817">
            <v>526.4</v>
          </cell>
          <cell r="J1817">
            <v>175</v>
          </cell>
        </row>
        <row r="1818">
          <cell r="B1818" t="str">
            <v>노      즐</v>
          </cell>
          <cell r="D1818">
            <v>0.03</v>
          </cell>
          <cell r="E1818" t="str">
            <v>개</v>
          </cell>
          <cell r="I1818">
            <v>32000</v>
          </cell>
          <cell r="J1818">
            <v>960</v>
          </cell>
        </row>
        <row r="1819">
          <cell r="B1819" t="str">
            <v>소      계</v>
          </cell>
          <cell r="F1819">
            <v>9436</v>
          </cell>
          <cell r="H1819">
            <v>4928</v>
          </cell>
          <cell r="J1819">
            <v>2852</v>
          </cell>
          <cell r="L1819">
            <v>1656</v>
          </cell>
        </row>
        <row r="1821">
          <cell r="A1821" t="str">
            <v>2. PRIMERY COATING (20μ)</v>
          </cell>
        </row>
        <row r="1822">
          <cell r="B1822" t="str">
            <v>ZINC RICH PRIMER</v>
          </cell>
          <cell r="D1822">
            <v>8.1000000000000003E-2</v>
          </cell>
          <cell r="E1822" t="str">
            <v>Liter</v>
          </cell>
          <cell r="I1822">
            <v>7945</v>
          </cell>
          <cell r="J1822">
            <v>643</v>
          </cell>
        </row>
        <row r="1823">
          <cell r="B1823" t="str">
            <v>신      나</v>
          </cell>
          <cell r="D1823">
            <v>0.01</v>
          </cell>
          <cell r="E1823" t="str">
            <v>Liter</v>
          </cell>
          <cell r="I1823">
            <v>2111</v>
          </cell>
          <cell r="J1823">
            <v>21</v>
          </cell>
        </row>
        <row r="1824">
          <cell r="B1824" t="str">
            <v>도  장  공</v>
          </cell>
          <cell r="D1824">
            <v>1.4999999999999999E-2</v>
          </cell>
          <cell r="E1824" t="str">
            <v>인</v>
          </cell>
          <cell r="G1824">
            <v>63038</v>
          </cell>
          <cell r="H1824">
            <v>945</v>
          </cell>
        </row>
        <row r="1825">
          <cell r="B1825" t="str">
            <v>공 구 손 료</v>
          </cell>
          <cell r="C1825" t="str">
            <v>2%</v>
          </cell>
          <cell r="D1825" t="str">
            <v>1</v>
          </cell>
          <cell r="E1825" t="str">
            <v>식</v>
          </cell>
          <cell r="L1825">
            <v>18</v>
          </cell>
        </row>
        <row r="1826">
          <cell r="B1826" t="str">
            <v>소      계</v>
          </cell>
          <cell r="F1826">
            <v>1627</v>
          </cell>
          <cell r="H1826">
            <v>945</v>
          </cell>
          <cell r="J1826">
            <v>664</v>
          </cell>
          <cell r="L1826">
            <v>18</v>
          </cell>
        </row>
        <row r="1828">
          <cell r="A1828" t="str">
            <v>3. COVER COATING (280μ)</v>
          </cell>
        </row>
        <row r="1829">
          <cell r="B1829" t="str">
            <v>PURE EPOXY</v>
          </cell>
          <cell r="D1829">
            <v>0.48299999999999998</v>
          </cell>
          <cell r="E1829" t="str">
            <v>Liter</v>
          </cell>
          <cell r="I1829">
            <v>4010</v>
          </cell>
          <cell r="J1829">
            <v>1936</v>
          </cell>
        </row>
        <row r="1830">
          <cell r="B1830" t="str">
            <v>신      나</v>
          </cell>
          <cell r="D1830">
            <v>4.8000000000000001E-2</v>
          </cell>
          <cell r="E1830" t="str">
            <v>Liter</v>
          </cell>
          <cell r="I1830">
            <v>2111</v>
          </cell>
          <cell r="J1830">
            <v>101</v>
          </cell>
        </row>
        <row r="1831">
          <cell r="B1831" t="str">
            <v>도  장  공</v>
          </cell>
          <cell r="D1831">
            <v>0.108</v>
          </cell>
          <cell r="E1831" t="str">
            <v>인</v>
          </cell>
          <cell r="G1831">
            <v>63038</v>
          </cell>
          <cell r="H1831">
            <v>6808</v>
          </cell>
        </row>
        <row r="1832">
          <cell r="A1832" t="str">
            <v>종       별</v>
          </cell>
          <cell r="C1832" t="str">
            <v>재 료 또 는</v>
          </cell>
          <cell r="D1832" t="str">
            <v xml:space="preserve">원 수 </v>
          </cell>
          <cell r="E1832" t="str">
            <v>단 위</v>
          </cell>
          <cell r="F1832" t="str">
            <v>총   액</v>
          </cell>
          <cell r="G1832" t="str">
            <v>노   무   비</v>
          </cell>
          <cell r="I1832" t="str">
            <v>재   료   비</v>
          </cell>
          <cell r="K1832" t="str">
            <v>경      비</v>
          </cell>
          <cell r="M1832" t="str">
            <v>비   고</v>
          </cell>
        </row>
        <row r="1833">
          <cell r="C1833" t="str">
            <v xml:space="preserve">규       격 </v>
          </cell>
          <cell r="F1833" t="str">
            <v>금   액</v>
          </cell>
          <cell r="G1833" t="str">
            <v>단  가</v>
          </cell>
          <cell r="H1833" t="str">
            <v>금   액</v>
          </cell>
          <cell r="I1833" t="str">
            <v>단  가</v>
          </cell>
          <cell r="J1833" t="str">
            <v>금   액</v>
          </cell>
          <cell r="K1833" t="str">
            <v>단  가</v>
          </cell>
          <cell r="L1833" t="str">
            <v>금   액</v>
          </cell>
        </row>
        <row r="1834">
          <cell r="B1834" t="str">
            <v>공 구 손 료</v>
          </cell>
          <cell r="C1834" t="str">
            <v>2%</v>
          </cell>
          <cell r="D1834" t="str">
            <v>1</v>
          </cell>
          <cell r="E1834" t="str">
            <v>식</v>
          </cell>
          <cell r="L1834">
            <v>136</v>
          </cell>
        </row>
        <row r="1835">
          <cell r="B1835" t="str">
            <v>소      계</v>
          </cell>
          <cell r="F1835">
            <v>8981</v>
          </cell>
          <cell r="H1835">
            <v>6808</v>
          </cell>
          <cell r="J1835">
            <v>2037</v>
          </cell>
          <cell r="L1835">
            <v>136</v>
          </cell>
        </row>
        <row r="1837">
          <cell r="A1837" t="str">
            <v>4. COVER COATING (280μ)</v>
          </cell>
        </row>
        <row r="1838">
          <cell r="B1838" t="str">
            <v>TAL  EPOXY</v>
          </cell>
          <cell r="D1838">
            <v>0.48299999999999998</v>
          </cell>
          <cell r="E1838" t="str">
            <v>Liter</v>
          </cell>
          <cell r="I1838">
            <v>3570</v>
          </cell>
          <cell r="J1838">
            <v>1724</v>
          </cell>
        </row>
        <row r="1839">
          <cell r="B1839" t="str">
            <v>신      나</v>
          </cell>
          <cell r="D1839">
            <v>4.8000000000000001E-2</v>
          </cell>
          <cell r="E1839" t="str">
            <v>Liter</v>
          </cell>
          <cell r="I1839">
            <v>2111</v>
          </cell>
          <cell r="J1839">
            <v>101</v>
          </cell>
        </row>
        <row r="1840">
          <cell r="B1840" t="str">
            <v>도  장  공</v>
          </cell>
          <cell r="D1840">
            <v>0.108</v>
          </cell>
          <cell r="E1840" t="str">
            <v>인</v>
          </cell>
          <cell r="G1840">
            <v>63038</v>
          </cell>
          <cell r="H1840">
            <v>6808</v>
          </cell>
        </row>
        <row r="1841">
          <cell r="B1841" t="str">
            <v>공 구 손 료</v>
          </cell>
          <cell r="C1841" t="str">
            <v>2%</v>
          </cell>
          <cell r="D1841" t="str">
            <v>1</v>
          </cell>
          <cell r="E1841" t="str">
            <v>식</v>
          </cell>
          <cell r="L1841">
            <v>136</v>
          </cell>
        </row>
        <row r="1843">
          <cell r="B1843" t="str">
            <v>소      계</v>
          </cell>
          <cell r="F1843">
            <v>8769</v>
          </cell>
          <cell r="H1843">
            <v>6808</v>
          </cell>
          <cell r="J1843">
            <v>1825</v>
          </cell>
          <cell r="L1843">
            <v>136</v>
          </cell>
        </row>
        <row r="1845">
          <cell r="A1845" t="str">
            <v>5. 방 오 도 료</v>
          </cell>
        </row>
        <row r="1846">
          <cell r="B1846" t="str">
            <v>방 오 도 료</v>
          </cell>
          <cell r="D1846">
            <v>0.154</v>
          </cell>
          <cell r="E1846" t="str">
            <v>Liter</v>
          </cell>
          <cell r="I1846">
            <v>9231</v>
          </cell>
          <cell r="J1846">
            <v>1421</v>
          </cell>
        </row>
        <row r="1847">
          <cell r="B1847" t="str">
            <v>신      나(ANTI FOULING)</v>
          </cell>
          <cell r="D1847">
            <v>8.0000000000000002E-3</v>
          </cell>
          <cell r="E1847" t="str">
            <v>Liter</v>
          </cell>
          <cell r="I1847">
            <v>1530</v>
          </cell>
          <cell r="J1847">
            <v>12</v>
          </cell>
        </row>
        <row r="1848">
          <cell r="B1848" t="str">
            <v>도  장  공</v>
          </cell>
          <cell r="D1848">
            <v>0.3</v>
          </cell>
          <cell r="E1848" t="str">
            <v>인</v>
          </cell>
          <cell r="G1848">
            <v>63038</v>
          </cell>
          <cell r="H1848">
            <v>18911</v>
          </cell>
        </row>
        <row r="1849">
          <cell r="B1849" t="str">
            <v>공 구 손 료</v>
          </cell>
          <cell r="C1849" t="str">
            <v>2%</v>
          </cell>
          <cell r="D1849" t="str">
            <v>1</v>
          </cell>
          <cell r="E1849" t="str">
            <v>식</v>
          </cell>
          <cell r="L1849">
            <v>378</v>
          </cell>
        </row>
        <row r="1850">
          <cell r="B1850" t="str">
            <v>소      계</v>
          </cell>
          <cell r="F1850">
            <v>20722</v>
          </cell>
          <cell r="H1850">
            <v>18911</v>
          </cell>
          <cell r="J1850">
            <v>1433</v>
          </cell>
          <cell r="L1850">
            <v>378</v>
          </cell>
        </row>
        <row r="1861">
          <cell r="B1861" t="str">
            <v>신공법 도장방식을 채택할 경우</v>
          </cell>
          <cell r="F1861" t="str">
            <v>도 장 비 (M²당) 일 위 대 가</v>
          </cell>
        </row>
        <row r="1862">
          <cell r="E1862" t="str">
            <v xml:space="preserve"> </v>
          </cell>
        </row>
        <row r="1863">
          <cell r="A1863" t="str">
            <v>종       별</v>
          </cell>
          <cell r="C1863" t="str">
            <v>재 료 또 는</v>
          </cell>
          <cell r="D1863" t="str">
            <v xml:space="preserve">원 수 </v>
          </cell>
          <cell r="E1863" t="str">
            <v>단 위</v>
          </cell>
          <cell r="F1863" t="str">
            <v>총   액</v>
          </cell>
          <cell r="G1863" t="str">
            <v>노   무   비</v>
          </cell>
          <cell r="I1863" t="str">
            <v>재   료   비</v>
          </cell>
          <cell r="K1863" t="str">
            <v>경      비</v>
          </cell>
          <cell r="M1863" t="str">
            <v>비   고</v>
          </cell>
        </row>
        <row r="1864">
          <cell r="C1864" t="str">
            <v xml:space="preserve">규       격 </v>
          </cell>
          <cell r="F1864" t="str">
            <v>금   액</v>
          </cell>
          <cell r="G1864" t="str">
            <v>단  가</v>
          </cell>
          <cell r="H1864" t="str">
            <v>금   액</v>
          </cell>
          <cell r="I1864" t="str">
            <v>단  가</v>
          </cell>
          <cell r="J1864" t="str">
            <v>금   액</v>
          </cell>
          <cell r="K1864" t="str">
            <v>단  가</v>
          </cell>
          <cell r="L1864" t="str">
            <v>금   액</v>
          </cell>
        </row>
        <row r="1865">
          <cell r="A1865" t="str">
            <v>1. 전처리 ( 육상용 ) (WATER SAND JET 공법) : BLAST CLEANINING  SA 2½</v>
          </cell>
        </row>
        <row r="1866">
          <cell r="B1866" t="str">
            <v>WATER JET</v>
          </cell>
          <cell r="C1866" t="str">
            <v>500 KG/㎡</v>
          </cell>
          <cell r="D1866">
            <v>1</v>
          </cell>
          <cell r="E1866" t="str">
            <v>㎡</v>
          </cell>
          <cell r="K1866">
            <v>1400</v>
          </cell>
          <cell r="L1866">
            <v>1400</v>
          </cell>
        </row>
        <row r="1867">
          <cell r="B1867" t="str">
            <v>시 리 카</v>
          </cell>
          <cell r="D1867">
            <v>10</v>
          </cell>
          <cell r="E1867" t="str">
            <v>kg</v>
          </cell>
          <cell r="I1867">
            <v>130</v>
          </cell>
          <cell r="J1867">
            <v>1300</v>
          </cell>
        </row>
        <row r="1868">
          <cell r="B1868" t="str">
            <v>경    유</v>
          </cell>
          <cell r="D1868">
            <v>4</v>
          </cell>
          <cell r="E1868" t="str">
            <v>L</v>
          </cell>
          <cell r="I1868">
            <v>526.4</v>
          </cell>
          <cell r="J1868">
            <v>2105</v>
          </cell>
        </row>
        <row r="1869">
          <cell r="B1869" t="str">
            <v>특별인부</v>
          </cell>
          <cell r="D1869">
            <v>0.1</v>
          </cell>
          <cell r="E1869" t="str">
            <v>인</v>
          </cell>
          <cell r="G1869">
            <v>57379</v>
          </cell>
          <cell r="H1869">
            <v>5737</v>
          </cell>
        </row>
        <row r="1870">
          <cell r="B1870" t="str">
            <v>보통인부</v>
          </cell>
          <cell r="D1870">
            <v>0.08</v>
          </cell>
          <cell r="E1870" t="str">
            <v>"</v>
          </cell>
          <cell r="G1870">
            <v>37736</v>
          </cell>
          <cell r="H1870">
            <v>3018</v>
          </cell>
        </row>
        <row r="1871">
          <cell r="B1871" t="str">
            <v>공구손료</v>
          </cell>
          <cell r="C1871" t="str">
            <v>10 %</v>
          </cell>
          <cell r="D1871" t="str">
            <v>1</v>
          </cell>
          <cell r="E1871" t="str">
            <v>식</v>
          </cell>
          <cell r="L1871">
            <v>875</v>
          </cell>
          <cell r="M1871" t="str">
            <v>열풍기,발청억</v>
          </cell>
        </row>
        <row r="1872">
          <cell r="B1872" t="str">
            <v>소      계</v>
          </cell>
          <cell r="F1872">
            <v>14435</v>
          </cell>
          <cell r="H1872">
            <v>8755</v>
          </cell>
          <cell r="J1872">
            <v>3405</v>
          </cell>
          <cell r="L1872">
            <v>2275</v>
          </cell>
        </row>
        <row r="1874">
          <cell r="A1874" t="str">
            <v>2. 전처리 ( 수중용 ) (WATER SAND JET 공법) : BLAST CLEANINING  ST 2</v>
          </cell>
        </row>
        <row r="1875">
          <cell r="B1875" t="str">
            <v>WATER JET</v>
          </cell>
          <cell r="C1875" t="str">
            <v>500 KG/㎡</v>
          </cell>
          <cell r="D1875">
            <v>1</v>
          </cell>
          <cell r="E1875" t="str">
            <v>㎡</v>
          </cell>
          <cell r="K1875">
            <v>2000</v>
          </cell>
          <cell r="L1875">
            <v>2000</v>
          </cell>
        </row>
        <row r="1876">
          <cell r="B1876" t="str">
            <v>시 리 카</v>
          </cell>
          <cell r="D1876">
            <v>10</v>
          </cell>
          <cell r="E1876" t="str">
            <v>kg</v>
          </cell>
          <cell r="I1876">
            <v>130</v>
          </cell>
          <cell r="J1876">
            <v>1300</v>
          </cell>
        </row>
        <row r="1877">
          <cell r="B1877" t="str">
            <v>경    유</v>
          </cell>
          <cell r="D1877">
            <v>6</v>
          </cell>
          <cell r="E1877" t="str">
            <v>L</v>
          </cell>
          <cell r="I1877">
            <v>526.4</v>
          </cell>
          <cell r="J1877">
            <v>3158</v>
          </cell>
        </row>
        <row r="1878">
          <cell r="B1878" t="str">
            <v>잠 수 부</v>
          </cell>
          <cell r="D1878">
            <v>0.7</v>
          </cell>
          <cell r="E1878" t="str">
            <v>인</v>
          </cell>
          <cell r="G1878">
            <v>81832</v>
          </cell>
          <cell r="H1878">
            <v>57282</v>
          </cell>
        </row>
        <row r="1879">
          <cell r="B1879" t="str">
            <v>보통인부</v>
          </cell>
          <cell r="D1879">
            <v>0.7</v>
          </cell>
          <cell r="E1879" t="str">
            <v>"</v>
          </cell>
          <cell r="G1879">
            <v>37736</v>
          </cell>
          <cell r="H1879">
            <v>26415</v>
          </cell>
        </row>
        <row r="1880">
          <cell r="B1880" t="str">
            <v>선    부</v>
          </cell>
          <cell r="D1880">
            <v>0.7</v>
          </cell>
          <cell r="E1880" t="str">
            <v>"</v>
          </cell>
          <cell r="G1880">
            <v>40088</v>
          </cell>
          <cell r="H1880">
            <v>28061</v>
          </cell>
        </row>
        <row r="1881">
          <cell r="B1881" t="str">
            <v>도선임대료</v>
          </cell>
          <cell r="D1881" t="str">
            <v>1</v>
          </cell>
          <cell r="E1881" t="str">
            <v>식</v>
          </cell>
          <cell r="L1881">
            <v>12000</v>
          </cell>
        </row>
        <row r="1882">
          <cell r="B1882" t="str">
            <v>공구손료</v>
          </cell>
          <cell r="C1882" t="str">
            <v>10 %</v>
          </cell>
          <cell r="D1882" t="str">
            <v>1</v>
          </cell>
          <cell r="E1882" t="str">
            <v>식</v>
          </cell>
          <cell r="L1882">
            <v>11175</v>
          </cell>
          <cell r="M1882" t="str">
            <v>열풍기,발청억</v>
          </cell>
        </row>
        <row r="1883">
          <cell r="B1883" t="str">
            <v>소      계</v>
          </cell>
          <cell r="F1883">
            <v>141391</v>
          </cell>
          <cell r="H1883">
            <v>111758</v>
          </cell>
          <cell r="J1883">
            <v>4458</v>
          </cell>
          <cell r="L1883">
            <v>25175</v>
          </cell>
        </row>
        <row r="1884">
          <cell r="F1884" t="str">
            <v xml:space="preserve"> </v>
          </cell>
        </row>
        <row r="1885">
          <cell r="A1885" t="str">
            <v>3. 도장 SYSTEM 1 : 상시 물속에 잠기는 구조물</v>
          </cell>
        </row>
        <row r="1886">
          <cell r="B1886" t="str">
            <v xml:space="preserve">소지처리 </v>
          </cell>
          <cell r="C1886" t="str">
            <v>BLASTING 작업으로서 SIS Sa2½ 이상</v>
          </cell>
        </row>
        <row r="1887">
          <cell r="B1887" t="str">
            <v>하    도</v>
          </cell>
          <cell r="C1887" t="str">
            <v>무기질 징크리치 푸라이머</v>
          </cell>
          <cell r="F1887" t="str">
            <v xml:space="preserve"> 75 μ</v>
          </cell>
        </row>
        <row r="1888">
          <cell r="B1888" t="str">
            <v>중    도</v>
          </cell>
          <cell r="C1888" t="str">
            <v>중도용 엑폭시 수지도료</v>
          </cell>
          <cell r="F1888" t="str">
            <v xml:space="preserve"> 45 μ</v>
          </cell>
        </row>
        <row r="1889">
          <cell r="B1889" t="str">
            <v>상    도</v>
          </cell>
          <cell r="C1889" t="str">
            <v>상도용 엑폭시</v>
          </cell>
          <cell r="F1889" t="str">
            <v>400 μ</v>
          </cell>
        </row>
        <row r="1890">
          <cell r="A1890" t="str">
            <v>종       별</v>
          </cell>
          <cell r="C1890" t="str">
            <v>재 료 또 는</v>
          </cell>
          <cell r="D1890" t="str">
            <v xml:space="preserve">원 수 </v>
          </cell>
          <cell r="E1890" t="str">
            <v>단 위</v>
          </cell>
          <cell r="F1890" t="str">
            <v>총   액</v>
          </cell>
          <cell r="G1890" t="str">
            <v>노   무   비</v>
          </cell>
          <cell r="I1890" t="str">
            <v>재   료   비</v>
          </cell>
          <cell r="K1890" t="str">
            <v>경      비</v>
          </cell>
          <cell r="M1890" t="str">
            <v>비   고</v>
          </cell>
        </row>
        <row r="1891">
          <cell r="C1891" t="str">
            <v xml:space="preserve">규       격 </v>
          </cell>
          <cell r="F1891" t="str">
            <v>금   액</v>
          </cell>
          <cell r="G1891" t="str">
            <v>단  가</v>
          </cell>
          <cell r="H1891" t="str">
            <v>금   액</v>
          </cell>
          <cell r="I1891" t="str">
            <v>단  가</v>
          </cell>
          <cell r="J1891" t="str">
            <v>금   액</v>
          </cell>
          <cell r="K1891" t="str">
            <v>단  가</v>
          </cell>
          <cell r="L1891" t="str">
            <v>금   액</v>
          </cell>
        </row>
        <row r="1892">
          <cell r="A1892" t="str">
            <v>공사비 산출</v>
          </cell>
          <cell r="F1892" t="str">
            <v xml:space="preserve"> </v>
          </cell>
        </row>
        <row r="1893">
          <cell r="B1893" t="str">
            <v>무기질 징크리치 푸라이머</v>
          </cell>
          <cell r="D1893">
            <v>0.2</v>
          </cell>
          <cell r="E1893" t="str">
            <v>L</v>
          </cell>
          <cell r="F1893" t="str">
            <v xml:space="preserve"> </v>
          </cell>
          <cell r="I1893">
            <v>7945</v>
          </cell>
          <cell r="J1893">
            <v>1589</v>
          </cell>
        </row>
        <row r="1894">
          <cell r="B1894" t="str">
            <v>중도용 엑폭시 수지도료</v>
          </cell>
          <cell r="D1894">
            <v>0.2</v>
          </cell>
          <cell r="E1894" t="str">
            <v>L</v>
          </cell>
          <cell r="F1894" t="str">
            <v xml:space="preserve"> </v>
          </cell>
          <cell r="I1894">
            <v>7500</v>
          </cell>
          <cell r="J1894">
            <v>1500</v>
          </cell>
        </row>
        <row r="1895">
          <cell r="B1895" t="str">
            <v>상도용 엑폭시</v>
          </cell>
          <cell r="D1895">
            <v>0.68</v>
          </cell>
          <cell r="E1895" t="str">
            <v>L</v>
          </cell>
          <cell r="F1895" t="str">
            <v xml:space="preserve"> </v>
          </cell>
          <cell r="I1895">
            <v>18000</v>
          </cell>
          <cell r="J1895">
            <v>12240</v>
          </cell>
        </row>
        <row r="1896">
          <cell r="B1896" t="str">
            <v>희 석 제</v>
          </cell>
          <cell r="D1896">
            <v>0.3</v>
          </cell>
          <cell r="E1896" t="str">
            <v>L</v>
          </cell>
          <cell r="F1896" t="str">
            <v xml:space="preserve"> </v>
          </cell>
          <cell r="I1896">
            <v>2111</v>
          </cell>
          <cell r="J1896">
            <v>633</v>
          </cell>
        </row>
        <row r="1897">
          <cell r="B1897" t="str">
            <v>도  장  공</v>
          </cell>
          <cell r="D1897">
            <v>0.1</v>
          </cell>
          <cell r="E1897" t="str">
            <v>인</v>
          </cell>
          <cell r="F1897" t="str">
            <v xml:space="preserve"> </v>
          </cell>
          <cell r="G1897">
            <v>63038</v>
          </cell>
          <cell r="H1897">
            <v>6303</v>
          </cell>
        </row>
        <row r="1898">
          <cell r="B1898" t="str">
            <v>보 통 인 부</v>
          </cell>
          <cell r="D1898">
            <v>0.1</v>
          </cell>
          <cell r="E1898" t="str">
            <v>인</v>
          </cell>
          <cell r="F1898" t="str">
            <v xml:space="preserve"> </v>
          </cell>
          <cell r="G1898">
            <v>37736</v>
          </cell>
          <cell r="H1898">
            <v>3773</v>
          </cell>
        </row>
        <row r="1899">
          <cell r="B1899" t="str">
            <v>공 구 손 료</v>
          </cell>
          <cell r="C1899" t="str">
            <v>노임의 2%</v>
          </cell>
          <cell r="D1899" t="str">
            <v>1</v>
          </cell>
          <cell r="E1899" t="str">
            <v>식</v>
          </cell>
          <cell r="F1899" t="str">
            <v xml:space="preserve"> </v>
          </cell>
          <cell r="L1899">
            <v>201</v>
          </cell>
        </row>
        <row r="1900">
          <cell r="B1900" t="str">
            <v>소      계</v>
          </cell>
          <cell r="F1900">
            <v>26239</v>
          </cell>
          <cell r="H1900">
            <v>10076</v>
          </cell>
          <cell r="J1900">
            <v>15962</v>
          </cell>
          <cell r="L1900">
            <v>201</v>
          </cell>
        </row>
        <row r="1901">
          <cell r="F1901" t="str">
            <v xml:space="preserve"> </v>
          </cell>
        </row>
        <row r="1902">
          <cell r="A1902" t="str">
            <v>4. 도장 SYSTEM 2 : 해수 가까이 상시 노출되어있는 구조물</v>
          </cell>
        </row>
        <row r="1903">
          <cell r="B1903" t="str">
            <v xml:space="preserve">소지처리 </v>
          </cell>
          <cell r="C1903" t="str">
            <v>BLASTING 작업으로서 SIS Sa2½ 이상</v>
          </cell>
        </row>
        <row r="1904">
          <cell r="B1904" t="str">
            <v>하    도</v>
          </cell>
          <cell r="C1904" t="str">
            <v>무기질 징크리치 푸라이머</v>
          </cell>
          <cell r="F1904" t="str">
            <v xml:space="preserve"> 75 μ</v>
          </cell>
        </row>
        <row r="1905">
          <cell r="B1905" t="str">
            <v>중    도 1</v>
          </cell>
          <cell r="C1905" t="str">
            <v>중도용 엑폭시 수지도료</v>
          </cell>
          <cell r="F1905" t="str">
            <v xml:space="preserve"> 45 μ</v>
          </cell>
        </row>
        <row r="1906">
          <cell r="B1906" t="str">
            <v>중    도 2</v>
          </cell>
          <cell r="C1906" t="str">
            <v>중도용 엑폭시 수지도료</v>
          </cell>
          <cell r="F1906" t="str">
            <v>355 μ</v>
          </cell>
        </row>
        <row r="1907">
          <cell r="B1907" t="str">
            <v>상    도</v>
          </cell>
          <cell r="C1907" t="str">
            <v>상도용 엑폭시</v>
          </cell>
          <cell r="F1907" t="str">
            <v xml:space="preserve"> 45 μ</v>
          </cell>
        </row>
        <row r="1908">
          <cell r="F1908" t="str">
            <v xml:space="preserve"> </v>
          </cell>
        </row>
        <row r="1909">
          <cell r="A1909" t="str">
            <v>공사비 산출</v>
          </cell>
          <cell r="F1909" t="str">
            <v xml:space="preserve"> </v>
          </cell>
        </row>
        <row r="1910">
          <cell r="B1910" t="str">
            <v>무기질 징크리치 푸라이머</v>
          </cell>
          <cell r="D1910">
            <v>0.2</v>
          </cell>
          <cell r="E1910" t="str">
            <v>L</v>
          </cell>
          <cell r="F1910" t="str">
            <v xml:space="preserve"> </v>
          </cell>
          <cell r="I1910">
            <v>7945</v>
          </cell>
          <cell r="J1910">
            <v>1589</v>
          </cell>
        </row>
        <row r="1911">
          <cell r="B1911" t="str">
            <v>중도용 엑폭시 수지도료 1</v>
          </cell>
          <cell r="D1911">
            <v>0.2</v>
          </cell>
          <cell r="E1911" t="str">
            <v>L</v>
          </cell>
          <cell r="F1911" t="str">
            <v xml:space="preserve"> </v>
          </cell>
          <cell r="I1911">
            <v>7500</v>
          </cell>
          <cell r="J1911">
            <v>1500</v>
          </cell>
        </row>
        <row r="1912">
          <cell r="B1912" t="str">
            <v>중도용 엑폭시 수지도료 2</v>
          </cell>
          <cell r="D1912">
            <v>0.6</v>
          </cell>
          <cell r="E1912" t="str">
            <v>L</v>
          </cell>
          <cell r="F1912" t="str">
            <v xml:space="preserve"> </v>
          </cell>
          <cell r="I1912">
            <v>18000</v>
          </cell>
          <cell r="J1912">
            <v>10800</v>
          </cell>
        </row>
        <row r="1913">
          <cell r="B1913" t="str">
            <v>상도용 엑폭시</v>
          </cell>
          <cell r="D1913">
            <v>0.2</v>
          </cell>
          <cell r="E1913" t="str">
            <v>L</v>
          </cell>
          <cell r="F1913" t="str">
            <v xml:space="preserve"> </v>
          </cell>
          <cell r="I1913">
            <v>5900</v>
          </cell>
          <cell r="J1913">
            <v>1180</v>
          </cell>
        </row>
        <row r="1914">
          <cell r="B1914" t="str">
            <v>희 석 제</v>
          </cell>
          <cell r="D1914">
            <v>0.36</v>
          </cell>
          <cell r="E1914" t="str">
            <v>L</v>
          </cell>
          <cell r="F1914" t="str">
            <v xml:space="preserve"> </v>
          </cell>
          <cell r="I1914">
            <v>2111</v>
          </cell>
          <cell r="J1914">
            <v>759</v>
          </cell>
        </row>
        <row r="1915">
          <cell r="B1915" t="str">
            <v>도  장  공</v>
          </cell>
          <cell r="D1915">
            <v>0.13</v>
          </cell>
          <cell r="E1915" t="str">
            <v>인</v>
          </cell>
          <cell r="F1915" t="str">
            <v xml:space="preserve"> </v>
          </cell>
          <cell r="G1915">
            <v>63038</v>
          </cell>
          <cell r="H1915">
            <v>8194</v>
          </cell>
        </row>
        <row r="1916">
          <cell r="B1916" t="str">
            <v>보 통 인 부</v>
          </cell>
          <cell r="D1916">
            <v>0.13</v>
          </cell>
          <cell r="E1916" t="str">
            <v>인</v>
          </cell>
          <cell r="F1916" t="str">
            <v xml:space="preserve"> </v>
          </cell>
          <cell r="G1916">
            <v>37736</v>
          </cell>
          <cell r="H1916">
            <v>4905</v>
          </cell>
        </row>
        <row r="1917">
          <cell r="B1917" t="str">
            <v>공 구 손 료</v>
          </cell>
          <cell r="C1917" t="str">
            <v>노임의 2%</v>
          </cell>
          <cell r="D1917" t="str">
            <v>1</v>
          </cell>
          <cell r="E1917" t="str">
            <v>식</v>
          </cell>
          <cell r="F1917" t="str">
            <v xml:space="preserve"> </v>
          </cell>
          <cell r="L1917">
            <v>261</v>
          </cell>
        </row>
        <row r="1918">
          <cell r="B1918" t="str">
            <v>소      계</v>
          </cell>
          <cell r="F1918">
            <v>29188</v>
          </cell>
          <cell r="H1918">
            <v>13099</v>
          </cell>
          <cell r="J1918">
            <v>15828</v>
          </cell>
          <cell r="L1918">
            <v>261</v>
          </cell>
        </row>
        <row r="1919">
          <cell r="A1919" t="str">
            <v>종       별</v>
          </cell>
          <cell r="C1919" t="str">
            <v>재 료 또 는</v>
          </cell>
          <cell r="D1919" t="str">
            <v xml:space="preserve">원 수 </v>
          </cell>
          <cell r="E1919" t="str">
            <v>단 위</v>
          </cell>
          <cell r="F1919" t="str">
            <v>총   액</v>
          </cell>
          <cell r="G1919" t="str">
            <v>노   무   비</v>
          </cell>
          <cell r="I1919" t="str">
            <v>재   료   비</v>
          </cell>
          <cell r="K1919" t="str">
            <v>경      비</v>
          </cell>
          <cell r="M1919" t="str">
            <v>비   고</v>
          </cell>
        </row>
        <row r="1920">
          <cell r="C1920" t="str">
            <v xml:space="preserve">규       격 </v>
          </cell>
          <cell r="F1920" t="str">
            <v>금   액</v>
          </cell>
          <cell r="G1920" t="str">
            <v>단  가</v>
          </cell>
          <cell r="H1920" t="str">
            <v>금   액</v>
          </cell>
          <cell r="I1920" t="str">
            <v>단  가</v>
          </cell>
          <cell r="J1920" t="str">
            <v>금   액</v>
          </cell>
          <cell r="K1920" t="str">
            <v>단  가</v>
          </cell>
          <cell r="L1920" t="str">
            <v>금   액</v>
          </cell>
        </row>
        <row r="1921">
          <cell r="A1921" t="str">
            <v>5. 도장 SYSTEM 3 : 해중에서 작업해야하는 구조물</v>
          </cell>
        </row>
        <row r="1922">
          <cell r="B1922" t="str">
            <v xml:space="preserve">소지처리 </v>
          </cell>
          <cell r="C1922" t="str">
            <v>WATER SAND JET나 WATER JET로써 피도면의 밀스케일등 이물질을 완전 제거하여 SIS ST 2 이상되게 할것.</v>
          </cell>
        </row>
        <row r="1923">
          <cell r="B1923" t="str">
            <v>하    도</v>
          </cell>
          <cell r="C1923" t="str">
            <v>수중용 엑폭시</v>
          </cell>
          <cell r="F1923" t="str">
            <v>1,000 μ</v>
          </cell>
        </row>
        <row r="1924">
          <cell r="F1924" t="str">
            <v xml:space="preserve"> </v>
          </cell>
        </row>
        <row r="1925">
          <cell r="A1925" t="str">
            <v>공사비 산출</v>
          </cell>
          <cell r="F1925" t="str">
            <v xml:space="preserve"> </v>
          </cell>
        </row>
        <row r="1926">
          <cell r="B1926" t="str">
            <v>상도용 엑폭시</v>
          </cell>
          <cell r="D1926">
            <v>1.74</v>
          </cell>
          <cell r="E1926" t="str">
            <v>L</v>
          </cell>
          <cell r="F1926" t="str">
            <v xml:space="preserve"> </v>
          </cell>
          <cell r="I1926">
            <v>26000</v>
          </cell>
          <cell r="J1926">
            <v>45240</v>
          </cell>
        </row>
        <row r="1927">
          <cell r="B1927" t="str">
            <v>잠  수  부</v>
          </cell>
          <cell r="D1927">
            <v>0.5</v>
          </cell>
          <cell r="E1927" t="str">
            <v>인</v>
          </cell>
          <cell r="F1927" t="str">
            <v xml:space="preserve"> </v>
          </cell>
          <cell r="G1927">
            <v>81832</v>
          </cell>
          <cell r="H1927">
            <v>40916</v>
          </cell>
        </row>
        <row r="1928">
          <cell r="B1928" t="str">
            <v>공 구 손 료</v>
          </cell>
          <cell r="C1928" t="str">
            <v>노임의 2%</v>
          </cell>
          <cell r="D1928" t="str">
            <v>1</v>
          </cell>
          <cell r="E1928" t="str">
            <v>식</v>
          </cell>
          <cell r="F1928" t="str">
            <v xml:space="preserve"> </v>
          </cell>
          <cell r="L1928">
            <v>818</v>
          </cell>
        </row>
        <row r="1929">
          <cell r="B1929" t="str">
            <v>소      계</v>
          </cell>
          <cell r="F1929">
            <v>86974</v>
          </cell>
          <cell r="H1929">
            <v>40916</v>
          </cell>
          <cell r="J1929">
            <v>45240</v>
          </cell>
          <cell r="L1929">
            <v>818</v>
          </cell>
        </row>
        <row r="1930">
          <cell r="F1930" t="str">
            <v xml:space="preserve"> </v>
          </cell>
        </row>
        <row r="1931">
          <cell r="A1931" t="str">
            <v>6. CERAMIC COATING (ATO) 200μ</v>
          </cell>
        </row>
        <row r="1932">
          <cell r="B1932" t="str">
            <v>6-1. 바탕만들기</v>
          </cell>
        </row>
        <row r="1933">
          <cell r="B1933" t="str">
            <v>SNAD</v>
          </cell>
          <cell r="D1933">
            <v>5.0799999999999998E-2</v>
          </cell>
          <cell r="E1933" t="str">
            <v>㎥</v>
          </cell>
          <cell r="F1933">
            <v>355</v>
          </cell>
          <cell r="I1933">
            <v>7000</v>
          </cell>
          <cell r="J1933">
            <v>355</v>
          </cell>
        </row>
        <row r="1934">
          <cell r="B1934" t="str">
            <v>계 령 공</v>
          </cell>
          <cell r="D1934">
            <v>0.05</v>
          </cell>
          <cell r="E1934" t="str">
            <v>인</v>
          </cell>
          <cell r="F1934">
            <v>2096</v>
          </cell>
          <cell r="G1934">
            <v>41937</v>
          </cell>
          <cell r="H1934">
            <v>2096</v>
          </cell>
        </row>
        <row r="1935">
          <cell r="B1935" t="str">
            <v>보 통 인 부</v>
          </cell>
          <cell r="D1935">
            <v>0.1</v>
          </cell>
          <cell r="E1935" t="str">
            <v>인</v>
          </cell>
          <cell r="F1935">
            <v>3773</v>
          </cell>
          <cell r="G1935">
            <v>37736</v>
          </cell>
          <cell r="H1935">
            <v>3773</v>
          </cell>
        </row>
        <row r="1936">
          <cell r="B1936" t="str">
            <v>POWER BRUSH</v>
          </cell>
          <cell r="D1936">
            <v>0.03</v>
          </cell>
          <cell r="E1936" t="str">
            <v>KG</v>
          </cell>
          <cell r="F1936">
            <v>150</v>
          </cell>
          <cell r="I1936">
            <v>5000</v>
          </cell>
          <cell r="J1936">
            <v>150</v>
          </cell>
        </row>
        <row r="1937">
          <cell r="B1937" t="str">
            <v>WIRE BRUSH</v>
          </cell>
          <cell r="D1937">
            <v>1.6E-2</v>
          </cell>
          <cell r="E1937" t="str">
            <v>KG</v>
          </cell>
          <cell r="F1937">
            <v>32</v>
          </cell>
          <cell r="I1937">
            <v>2000</v>
          </cell>
          <cell r="J1937">
            <v>32</v>
          </cell>
        </row>
        <row r="1938">
          <cell r="B1938" t="str">
            <v>기 계 공</v>
          </cell>
          <cell r="D1938">
            <v>0.13300000000000001</v>
          </cell>
          <cell r="E1938" t="str">
            <v>인</v>
          </cell>
          <cell r="F1938">
            <v>7834</v>
          </cell>
          <cell r="G1938">
            <v>58906</v>
          </cell>
          <cell r="H1938">
            <v>7834</v>
          </cell>
        </row>
        <row r="1939">
          <cell r="B1939" t="str">
            <v>조 력 공</v>
          </cell>
          <cell r="D1939">
            <v>0.05</v>
          </cell>
          <cell r="E1939" t="str">
            <v>인</v>
          </cell>
          <cell r="F1939">
            <v>2445</v>
          </cell>
          <cell r="G1939">
            <v>48912</v>
          </cell>
          <cell r="H1939">
            <v>2445</v>
          </cell>
        </row>
        <row r="1940">
          <cell r="B1940" t="str">
            <v>품질관리공(시험사1급)</v>
          </cell>
          <cell r="D1940">
            <v>1.6E-2</v>
          </cell>
          <cell r="E1940" t="str">
            <v>인</v>
          </cell>
          <cell r="F1940">
            <v>765</v>
          </cell>
          <cell r="G1940">
            <v>47867</v>
          </cell>
          <cell r="H1940">
            <v>765</v>
          </cell>
        </row>
        <row r="1941">
          <cell r="B1941" t="str">
            <v>공 구 손 료</v>
          </cell>
          <cell r="C1941" t="str">
            <v>노임의 2%</v>
          </cell>
          <cell r="D1941" t="str">
            <v>1</v>
          </cell>
          <cell r="E1941" t="str">
            <v>식</v>
          </cell>
          <cell r="F1941">
            <v>338</v>
          </cell>
          <cell r="L1941">
            <v>338</v>
          </cell>
        </row>
        <row r="1942">
          <cell r="B1942" t="str">
            <v>소      계</v>
          </cell>
          <cell r="F1942">
            <v>17788</v>
          </cell>
          <cell r="H1942">
            <v>16913</v>
          </cell>
          <cell r="J1942">
            <v>537</v>
          </cell>
          <cell r="L1942">
            <v>338</v>
          </cell>
        </row>
        <row r="1943">
          <cell r="F1943" t="str">
            <v xml:space="preserve"> </v>
          </cell>
        </row>
        <row r="1944">
          <cell r="B1944" t="str">
            <v>6-2. CERAMIC COATING (200μ)</v>
          </cell>
        </row>
        <row r="1945">
          <cell r="B1945" t="str">
            <v>세 척 제</v>
          </cell>
          <cell r="D1945">
            <v>0.05</v>
          </cell>
          <cell r="E1945" t="str">
            <v>통</v>
          </cell>
          <cell r="F1945">
            <v>525</v>
          </cell>
          <cell r="I1945">
            <v>10500</v>
          </cell>
          <cell r="J1945">
            <v>525</v>
          </cell>
        </row>
        <row r="1946">
          <cell r="B1946" t="str">
            <v>세 척 공(보통인부)</v>
          </cell>
          <cell r="D1946">
            <v>1.6E-2</v>
          </cell>
          <cell r="E1946" t="str">
            <v>인</v>
          </cell>
          <cell r="F1946">
            <v>603</v>
          </cell>
          <cell r="G1946">
            <v>37736</v>
          </cell>
          <cell r="H1946">
            <v>603</v>
          </cell>
        </row>
        <row r="1947">
          <cell r="B1947" t="str">
            <v>넝    마</v>
          </cell>
          <cell r="D1947">
            <v>0.01</v>
          </cell>
          <cell r="E1947" t="str">
            <v>KG</v>
          </cell>
          <cell r="F1947">
            <v>13</v>
          </cell>
          <cell r="I1947">
            <v>1363</v>
          </cell>
          <cell r="J1947">
            <v>13</v>
          </cell>
        </row>
        <row r="1948">
          <cell r="A1948" t="str">
            <v>종       별</v>
          </cell>
          <cell r="C1948" t="str">
            <v>재 료 또 는</v>
          </cell>
          <cell r="D1948" t="str">
            <v xml:space="preserve">원 수 </v>
          </cell>
          <cell r="E1948" t="str">
            <v>단 위</v>
          </cell>
          <cell r="F1948" t="str">
            <v>총   액</v>
          </cell>
          <cell r="G1948" t="str">
            <v>노   무   비</v>
          </cell>
          <cell r="I1948" t="str">
            <v>재   료   비</v>
          </cell>
          <cell r="K1948" t="str">
            <v>경      비</v>
          </cell>
          <cell r="M1948" t="str">
            <v>비   고</v>
          </cell>
        </row>
        <row r="1949">
          <cell r="C1949" t="str">
            <v xml:space="preserve">규       격 </v>
          </cell>
          <cell r="F1949" t="str">
            <v>금   액</v>
          </cell>
          <cell r="G1949" t="str">
            <v>단  가</v>
          </cell>
          <cell r="H1949" t="str">
            <v>금   액</v>
          </cell>
          <cell r="I1949" t="str">
            <v>단  가</v>
          </cell>
          <cell r="J1949" t="str">
            <v>금   액</v>
          </cell>
          <cell r="K1949" t="str">
            <v>단  가</v>
          </cell>
          <cell r="L1949" t="str">
            <v>금   액</v>
          </cell>
        </row>
        <row r="1950">
          <cell r="B1950" t="str">
            <v>세라믹코팅제</v>
          </cell>
          <cell r="D1950">
            <v>0.36</v>
          </cell>
          <cell r="E1950" t="str">
            <v>KG</v>
          </cell>
          <cell r="F1950">
            <v>60588</v>
          </cell>
          <cell r="I1950">
            <v>168300</v>
          </cell>
          <cell r="J1950">
            <v>60588</v>
          </cell>
        </row>
        <row r="1951">
          <cell r="B1951" t="str">
            <v>희 석 제</v>
          </cell>
          <cell r="D1951">
            <v>0.188</v>
          </cell>
          <cell r="E1951" t="str">
            <v>통</v>
          </cell>
          <cell r="F1951">
            <v>962</v>
          </cell>
          <cell r="I1951">
            <v>5120</v>
          </cell>
          <cell r="J1951">
            <v>962</v>
          </cell>
        </row>
        <row r="1952">
          <cell r="B1952" t="str">
            <v>도 장 공</v>
          </cell>
          <cell r="D1952">
            <v>6.6000000000000003E-2</v>
          </cell>
          <cell r="E1952" t="str">
            <v>인</v>
          </cell>
          <cell r="F1952">
            <v>4160</v>
          </cell>
          <cell r="G1952">
            <v>63038</v>
          </cell>
          <cell r="H1952">
            <v>4160</v>
          </cell>
        </row>
        <row r="1953">
          <cell r="B1953" t="str">
            <v>규    사</v>
          </cell>
          <cell r="D1953">
            <v>3.5999999999999997E-2</v>
          </cell>
          <cell r="E1953" t="str">
            <v>㎥</v>
          </cell>
          <cell r="F1953">
            <v>900</v>
          </cell>
          <cell r="I1953">
            <v>25000</v>
          </cell>
          <cell r="J1953">
            <v>900</v>
          </cell>
        </row>
        <row r="1954">
          <cell r="B1954" t="str">
            <v>장비사용료</v>
          </cell>
          <cell r="C1954" t="str">
            <v>TRUCK CRANE 
40TON x 2대</v>
          </cell>
          <cell r="D1954">
            <v>0.02</v>
          </cell>
          <cell r="E1954" t="str">
            <v>HR</v>
          </cell>
          <cell r="F1954">
            <v>3317</v>
          </cell>
          <cell r="G1954">
            <v>37230</v>
          </cell>
          <cell r="H1954">
            <v>744</v>
          </cell>
          <cell r="I1954">
            <v>17460</v>
          </cell>
          <cell r="J1954">
            <v>349</v>
          </cell>
          <cell r="K1954">
            <v>111242</v>
          </cell>
          <cell r="L1954">
            <v>2224</v>
          </cell>
        </row>
        <row r="1955">
          <cell r="B1955" t="str">
            <v>공 구 손 료</v>
          </cell>
          <cell r="C1955" t="str">
            <v>노임의 2%</v>
          </cell>
          <cell r="D1955">
            <v>1</v>
          </cell>
          <cell r="E1955" t="str">
            <v>식</v>
          </cell>
          <cell r="F1955">
            <v>110</v>
          </cell>
          <cell r="L1955">
            <v>110</v>
          </cell>
        </row>
        <row r="1956">
          <cell r="B1956" t="str">
            <v>소     계</v>
          </cell>
          <cell r="F1956">
            <v>71178</v>
          </cell>
          <cell r="H1956">
            <v>5507</v>
          </cell>
          <cell r="J1956">
            <v>63337</v>
          </cell>
          <cell r="L1956">
            <v>2334</v>
          </cell>
        </row>
        <row r="1958">
          <cell r="B1958" t="str">
            <v>합     계</v>
          </cell>
          <cell r="F1958">
            <v>88966</v>
          </cell>
          <cell r="H1958">
            <v>22420</v>
          </cell>
          <cell r="J1958">
            <v>63874</v>
          </cell>
          <cell r="L1958">
            <v>2672</v>
          </cell>
        </row>
        <row r="1971">
          <cell r="F1971" t="str">
            <v xml:space="preserve"> </v>
          </cell>
        </row>
        <row r="1976">
          <cell r="E1976" t="str">
            <v xml:space="preserve"> </v>
          </cell>
          <cell r="F1976" t="str">
            <v>S.T.S 잡철물 제작,설치(SCREEN등)</v>
          </cell>
        </row>
        <row r="1977">
          <cell r="E1977" t="str">
            <v xml:space="preserve"> </v>
          </cell>
        </row>
        <row r="1978">
          <cell r="A1978" t="str">
            <v>종       별</v>
          </cell>
          <cell r="C1978" t="str">
            <v>재 료 또 는</v>
          </cell>
          <cell r="D1978" t="str">
            <v xml:space="preserve">원 수 </v>
          </cell>
          <cell r="E1978" t="str">
            <v>단 위</v>
          </cell>
          <cell r="F1978" t="str">
            <v>총   액</v>
          </cell>
          <cell r="G1978" t="str">
            <v>노   무   비</v>
          </cell>
          <cell r="I1978" t="str">
            <v>재   료   비</v>
          </cell>
          <cell r="K1978" t="str">
            <v>경      비</v>
          </cell>
          <cell r="M1978" t="str">
            <v>비   고</v>
          </cell>
        </row>
        <row r="1979">
          <cell r="C1979" t="str">
            <v xml:space="preserve">규       격 </v>
          </cell>
          <cell r="F1979" t="str">
            <v>금   액</v>
          </cell>
          <cell r="G1979" t="str">
            <v>단  가</v>
          </cell>
          <cell r="H1979" t="str">
            <v>금   액</v>
          </cell>
          <cell r="I1979" t="str">
            <v>단  가</v>
          </cell>
          <cell r="J1979" t="str">
            <v>금   액</v>
          </cell>
          <cell r="K1979" t="str">
            <v>단  가</v>
          </cell>
          <cell r="L1979" t="str">
            <v>금   액</v>
          </cell>
        </row>
        <row r="1980">
          <cell r="A1980" t="str">
            <v>용  접  봉</v>
          </cell>
          <cell r="C1980" t="str">
            <v>AWSE 306-16 4Φ</v>
          </cell>
          <cell r="D1980">
            <v>18.48</v>
          </cell>
          <cell r="E1980" t="str">
            <v>KG</v>
          </cell>
          <cell r="I1980">
            <v>5460</v>
          </cell>
          <cell r="J1980">
            <v>100900</v>
          </cell>
        </row>
        <row r="1981">
          <cell r="A1981" t="str">
            <v>산      소</v>
          </cell>
          <cell r="C1981" t="str">
            <v>6,000L</v>
          </cell>
          <cell r="D1981">
            <v>1.05</v>
          </cell>
          <cell r="E1981" t="str">
            <v>병</v>
          </cell>
          <cell r="I1981">
            <v>12000</v>
          </cell>
          <cell r="J1981">
            <v>12600</v>
          </cell>
        </row>
        <row r="1982">
          <cell r="A1982" t="str">
            <v>아 세 치 렌</v>
          </cell>
          <cell r="C1982" t="str">
            <v>4,500L</v>
          </cell>
          <cell r="D1982">
            <v>2.8</v>
          </cell>
          <cell r="E1982" t="str">
            <v>KG</v>
          </cell>
          <cell r="I1982">
            <v>10500</v>
          </cell>
          <cell r="J1982">
            <v>29400</v>
          </cell>
        </row>
        <row r="1983">
          <cell r="A1983" t="str">
            <v>철      공</v>
          </cell>
          <cell r="D1983">
            <v>27.65</v>
          </cell>
          <cell r="E1983" t="str">
            <v>인</v>
          </cell>
          <cell r="G1983">
            <v>72430</v>
          </cell>
          <cell r="H1983">
            <v>2002689</v>
          </cell>
        </row>
        <row r="1984">
          <cell r="A1984" t="str">
            <v>비  계   공</v>
          </cell>
          <cell r="D1984">
            <v>4.71</v>
          </cell>
          <cell r="E1984" t="str">
            <v>인</v>
          </cell>
          <cell r="G1984">
            <v>79467</v>
          </cell>
          <cell r="H1984">
            <v>374289</v>
          </cell>
        </row>
        <row r="1986">
          <cell r="A1986" t="str">
            <v>보 통 인 부</v>
          </cell>
          <cell r="D1986">
            <v>0.66</v>
          </cell>
          <cell r="E1986" t="str">
            <v>인</v>
          </cell>
          <cell r="G1986">
            <v>37736</v>
          </cell>
          <cell r="H1986">
            <v>24905</v>
          </cell>
        </row>
        <row r="1987">
          <cell r="A1987" t="str">
            <v>용  접  공</v>
          </cell>
          <cell r="D1987">
            <v>2.6</v>
          </cell>
          <cell r="E1987" t="str">
            <v>인</v>
          </cell>
          <cell r="G1987">
            <v>74016</v>
          </cell>
          <cell r="H1987">
            <v>192441</v>
          </cell>
        </row>
        <row r="1988">
          <cell r="A1988" t="str">
            <v>특 별 인 부</v>
          </cell>
          <cell r="D1988">
            <v>0.74</v>
          </cell>
          <cell r="E1988" t="str">
            <v>인</v>
          </cell>
          <cell r="G1988">
            <v>57379</v>
          </cell>
          <cell r="H1988">
            <v>42460</v>
          </cell>
        </row>
        <row r="1989">
          <cell r="A1989" t="str">
            <v>용접기 손료</v>
          </cell>
          <cell r="D1989">
            <v>20.83</v>
          </cell>
          <cell r="E1989" t="str">
            <v>Hr</v>
          </cell>
          <cell r="K1989">
            <v>155</v>
          </cell>
          <cell r="L1989">
            <v>3228</v>
          </cell>
        </row>
        <row r="1990">
          <cell r="A1990" t="str">
            <v>전력 소요량</v>
          </cell>
          <cell r="D1990">
            <v>126</v>
          </cell>
          <cell r="E1990" t="str">
            <v>KWH</v>
          </cell>
          <cell r="K1990">
            <v>61.6</v>
          </cell>
          <cell r="L1990">
            <v>7761</v>
          </cell>
        </row>
        <row r="1991">
          <cell r="A1991" t="str">
            <v>공 구 손 료</v>
          </cell>
          <cell r="C1991" t="str">
            <v>인건비의 3%</v>
          </cell>
          <cell r="L1991">
            <v>79103</v>
          </cell>
        </row>
        <row r="1993">
          <cell r="A1993" t="str">
            <v>소    계</v>
          </cell>
          <cell r="F1993">
            <v>2869776</v>
          </cell>
          <cell r="H1993">
            <v>2636784</v>
          </cell>
          <cell r="J1993">
            <v>142900</v>
          </cell>
          <cell r="L1993">
            <v>90092</v>
          </cell>
        </row>
        <row r="1995">
          <cell r="A1995" t="str">
            <v>계 ( 간단한구조 )</v>
          </cell>
          <cell r="C1995" t="str">
            <v>100 %</v>
          </cell>
          <cell r="F1995">
            <v>2869776</v>
          </cell>
          <cell r="H1995">
            <v>2636784</v>
          </cell>
          <cell r="J1995">
            <v>142900</v>
          </cell>
          <cell r="L1995">
            <v>90092</v>
          </cell>
        </row>
        <row r="1997">
          <cell r="A1997" t="str">
            <v>계 ( 복잡한구조 )</v>
          </cell>
          <cell r="C1997" t="str">
            <v>140 %</v>
          </cell>
          <cell r="F1997">
            <v>4017685</v>
          </cell>
          <cell r="H1997">
            <v>3691497</v>
          </cell>
          <cell r="J1997">
            <v>200060</v>
          </cell>
          <cell r="L1997">
            <v>126128</v>
          </cell>
        </row>
        <row r="2000">
          <cell r="F2000" t="str">
            <v xml:space="preserve"> </v>
          </cell>
        </row>
        <row r="2001">
          <cell r="F2001" t="str">
            <v xml:space="preserve"> </v>
          </cell>
        </row>
        <row r="2002">
          <cell r="F2002" t="str">
            <v xml:space="preserve"> </v>
          </cell>
        </row>
        <row r="2004">
          <cell r="F2004"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토목변 (2)"/>
      <sheetName val="원가계산"/>
      <sheetName val="산출내역서"/>
      <sheetName val="건축"/>
      <sheetName val="토목"/>
      <sheetName val="산출변"/>
      <sheetName val="원가변"/>
      <sheetName val="토목변"/>
      <sheetName val="건축변"/>
      <sheetName val="관"/>
      <sheetName val="Sheet6"/>
      <sheetName val="2차계약설변112"/>
      <sheetName val="총괄표"/>
      <sheetName val="건축내역"/>
      <sheetName val="JOIN(2span)"/>
      <sheetName val="간접"/>
      <sheetName val="부대공Ⅱ"/>
      <sheetName val="3.자재비(총괄)"/>
      <sheetName val="가감수량"/>
      <sheetName val="맨홀수량산출"/>
      <sheetName val="(A)내역서"/>
      <sheetName val="단가 및 재료비"/>
      <sheetName val="중기사용료산출근거"/>
      <sheetName val="공사설계"/>
      <sheetName val="데이타"/>
      <sheetName val="식재인부"/>
      <sheetName val="요율"/>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2차변경"/>
      <sheetName val="구분표"/>
      <sheetName val="제원입력"/>
      <sheetName val="E.P.T수량산출서"/>
      <sheetName val="Sheet1 (2)"/>
      <sheetName val="설계예시"/>
      <sheetName val="약품공급2"/>
      <sheetName val="좌홍배수장토목"/>
      <sheetName val="배수로총"/>
      <sheetName val="평야부총괄표"/>
      <sheetName val="배수장총괄표"/>
      <sheetName val="총괄"/>
      <sheetName val="지급자재"/>
      <sheetName val="내역서"/>
      <sheetName val="일위대가표"/>
      <sheetName val="5.정산서"/>
      <sheetName val="Total"/>
      <sheetName val="가설공사비"/>
      <sheetName val="도로구조공사비"/>
      <sheetName val="도로토공공사비"/>
      <sheetName val="여수토공사비"/>
      <sheetName val="총괄내역"/>
      <sheetName val="부대공사"/>
      <sheetName val="총괄내역서"/>
      <sheetName val="노임"/>
      <sheetName val="터파기및재료"/>
      <sheetName val="공사개요"/>
      <sheetName val="토공연장"/>
      <sheetName val="자재"/>
      <sheetName val="교각1"/>
      <sheetName val="수로BOX"/>
      <sheetName val="2"/>
      <sheetName val="마장"/>
      <sheetName val="해평견적"/>
      <sheetName val="단가산출서 (2)"/>
      <sheetName val="단가산출서"/>
      <sheetName val="단위수량"/>
      <sheetName val="단가적용기준"/>
      <sheetName val="마감코팅제산출근거"/>
      <sheetName val="노임단가명세표"/>
      <sheetName val="품공수산출표"/>
      <sheetName val="자재물량산출표"/>
      <sheetName val="제품단가명세표"/>
      <sheetName val="설명"/>
      <sheetName val="북제주원가"/>
      <sheetName val="기초단가"/>
      <sheetName val="단가산출2"/>
      <sheetName val="단가산출1"/>
      <sheetName val="일위대가"/>
      <sheetName val="견적조건"/>
      <sheetName val="중기기초목록"/>
      <sheetName val="자재단가조사표-수목"/>
      <sheetName val="DATE"/>
      <sheetName val="관접합및부설"/>
      <sheetName val="단가"/>
      <sheetName val="간선토공재집"/>
      <sheetName val="지선토공재집"/>
      <sheetName val="단가(1)"/>
      <sheetName val="단가조건(02년)"/>
      <sheetName val="노무산출서"/>
      <sheetName val="9GNG운반"/>
      <sheetName val="AS포장복구 "/>
      <sheetName val="STEEL BOX 단면설계(SEC.8)"/>
      <sheetName val="산출근거"/>
      <sheetName val="약품설비"/>
      <sheetName val="토공(우물통,기타) "/>
      <sheetName val="수량산출"/>
      <sheetName val="D"/>
      <sheetName val="일위목록"/>
      <sheetName val="단가산출"/>
      <sheetName val="전기일위목록"/>
      <sheetName val="고등학교"/>
      <sheetName val="공사요율"/>
      <sheetName val="제출문"/>
      <sheetName val="공사별 가중치 산출근거(토목)"/>
      <sheetName val="가중치근거(조경)"/>
      <sheetName val="설계내역서"/>
      <sheetName val="설계명세서"/>
      <sheetName val="소요자재명세서"/>
      <sheetName val="5 일위목록"/>
      <sheetName val="7 단가조사"/>
      <sheetName val="6 일위대가"/>
      <sheetName val="토사(PE)"/>
      <sheetName val="토목변_(2)"/>
      <sheetName val="3_자재비(총괄)"/>
      <sheetName val="단가_및_재료비"/>
      <sheetName val="데리네이타현황"/>
      <sheetName val="발주내역서"/>
      <sheetName val="공종별원가계산"/>
      <sheetName val="2공구산출내역"/>
      <sheetName val="기본1"/>
      <sheetName val="수정일위대가"/>
      <sheetName val="시설물일위"/>
      <sheetName val="가설공사"/>
      <sheetName val="단가결정"/>
      <sheetName val="내역아"/>
      <sheetName val="울타리"/>
      <sheetName val="내역서01"/>
      <sheetName val="DATA1"/>
      <sheetName val="집계표_식재"/>
      <sheetName val="장비종합부표"/>
      <sheetName val="부표"/>
      <sheetName val="산출내역서집계표"/>
      <sheetName val="#REF"/>
      <sheetName val="ⴭⴭⴭⴭ"/>
      <sheetName val="토목주소"/>
      <sheetName val="프랜트면허"/>
      <sheetName val="경비"/>
      <sheetName val="실행철강하도"/>
      <sheetName val="자재단가"/>
      <sheetName val="노임단가"/>
      <sheetName val="기계경비집계표"/>
      <sheetName val="문학간접"/>
      <sheetName val="인부신상자료"/>
      <sheetName val="EP0618"/>
      <sheetName val="1차증가원가계산"/>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예산내역서"/>
      <sheetName val="공사원가"/>
      <sheetName val="총괄표"/>
      <sheetName val="가설공사비"/>
      <sheetName val="한전인입"/>
      <sheetName val="일위대가(옥외전력인입공사)"/>
      <sheetName val="일위대가(옥내전력간선공사)"/>
      <sheetName val="일위대가(옥외보안등)"/>
      <sheetName val="일위대가(약전설비)"/>
      <sheetName val="기초일위대가집계"/>
      <sheetName val="일위대가(통신설비)"/>
      <sheetName val="간지"/>
      <sheetName val="옥외전력인입공사"/>
      <sheetName val="옥내전력간선공사(갑)"/>
      <sheetName val="1.옥외전기설비"/>
      <sheetName val="옥외전시설비(갑)"/>
      <sheetName val="2.전등설비"/>
      <sheetName val="3.전열설비"/>
      <sheetName val="4.배수지동력설비"/>
      <sheetName val="옥외보안등공사"/>
      <sheetName val="기계경비산출"/>
      <sheetName val="단가비교표"/>
      <sheetName val="견적비교표"/>
      <sheetName val="노임단가"/>
      <sheetName val="기초일위대가"/>
      <sheetName val="각종기초산출"/>
      <sheetName val="일위대가산출근거-1"/>
      <sheetName val="부록단가"/>
      <sheetName val="Sheet2"/>
      <sheetName val="Sheet3"/>
      <sheetName val="Sheet1"/>
      <sheetName val="전기공사원가"/>
      <sheetName val="원가계산서(금구)"/>
      <sheetName val="도급총공사비"/>
      <sheetName val="공사비총괄표"/>
      <sheetName val="공사비집계표"/>
      <sheetName val="한전위탁공사비"/>
      <sheetName val="인입선로공사"/>
      <sheetName val="수배전반 설비공사"/>
      <sheetName val="케이블 포설공사"/>
      <sheetName val="전선로 설치공사"/>
      <sheetName val="전등 및 전열설비"/>
      <sheetName val="접지 및 피뢰설비"/>
      <sheetName val="방송 설비"/>
      <sheetName val="전화 설비"/>
      <sheetName val="TV 설비"/>
      <sheetName val="시계설비"/>
      <sheetName val="화재 탐지 설비"/>
      <sheetName val="옥외통신설비공사"/>
      <sheetName val="일위집계"/>
      <sheetName val="일위대가"/>
      <sheetName val="자재"/>
      <sheetName val="자재(일위대가)"/>
      <sheetName val="등주설치(5~7M)"/>
      <sheetName val="등주설치(8M)"/>
      <sheetName val="견적"/>
      <sheetName val="노무비"/>
      <sheetName val="산출서 "/>
      <sheetName val="예비품 "/>
      <sheetName val="특수공구"/>
      <sheetName val="중계펌프장"/>
      <sheetName val="자재단가비교표"/>
      <sheetName val="목차,표지"/>
      <sheetName val="신설토사"/>
      <sheetName val="토사다짐물량"/>
      <sheetName val="자갈신설물량"/>
      <sheetName val="수량집계"/>
      <sheetName val="수량총집계"/>
      <sheetName val="일위산출"/>
      <sheetName val="기초일위"/>
      <sheetName val="기초총괄"/>
      <sheetName val="전기공사(팔)"/>
      <sheetName val="토목공사내역서"/>
      <sheetName val="중량산출표"/>
      <sheetName val="신설노무총괄"/>
      <sheetName val="신설경총괄"/>
      <sheetName val="운반비"/>
      <sheetName val="일반관리비"/>
      <sheetName val="이윤명세서"/>
      <sheetName val="도급분내역서"/>
      <sheetName val="VXXXXXXXXXXXXXXXXXXXXXXXX"/>
      <sheetName val="찬재♥정희2"/>
      <sheetName val="실세 및 우대금리"/>
      <sheetName val="산출"/>
      <sheetName val="타행실세"/>
      <sheetName val="타행MM"/>
      <sheetName val="전화"/>
      <sheetName val="Sheet8"/>
      <sheetName val="Sheet10"/>
      <sheetName val="Sheet11"/>
      <sheetName val="Sheet12"/>
      <sheetName val="Sheet13"/>
      <sheetName val="Sheet14"/>
      <sheetName val="Sheet15"/>
      <sheetName val="-------"/>
      <sheetName val="품의"/>
      <sheetName val="공문"/>
      <sheetName val="공문2"/>
      <sheetName val="게시안내문"/>
      <sheetName val="Sheet4"/>
      <sheetName val="Sheet5"/>
      <sheetName val="Sheet6"/>
      <sheetName val="Sheet7"/>
      <sheetName val="Sheet9"/>
      <sheetName val="Sheet16"/>
      <sheetName val="0000000"/>
      <sheetName val="1년제비교"/>
      <sheetName val="우대금리"/>
      <sheetName val="찬재♥정희3"/>
      <sheetName val="여수신금리체계"/>
      <sheetName val="Sheet1 (2)"/>
      <sheetName val="Sheet7 (2)"/>
      <sheetName val="iV,ih"/>
      <sheetName val="참고"/>
      <sheetName val="분야별환경분석(INV)"/>
      <sheetName val="별첨.분야별환경분석CHART"/>
      <sheetName val="별첨.전체시장규모(INV)"/>
      <sheetName val="1.SPEC별환경분석"/>
      <sheetName val="마케팅전략(INV)"/>
      <sheetName val="활동실적"/>
      <sheetName val="분야별"/>
      <sheetName val="박용필"/>
      <sheetName val="윤형식"/>
      <sheetName val="김현"/>
      <sheetName val="조현환"/>
      <sheetName val="허명"/>
      <sheetName val="이진규"/>
      <sheetName val="이춘복"/>
      <sheetName val="백현진"/>
      <sheetName val="Chart2"/>
      <sheetName val="전체(특약점별4월누계)"/>
      <sheetName val="전체(분야별4월누계)"/>
      <sheetName val="전체(등급별4월누계) (2)"/>
      <sheetName val="영업활동계획"/>
      <sheetName val="고정거래처"/>
      <sheetName val="6월상담"/>
      <sheetName val="7월상담"/>
      <sheetName val="구매정보(5월)"/>
      <sheetName val="구매정보(6,7월)"/>
      <sheetName val="구매정보 전체"/>
      <sheetName val="실행계획"/>
      <sheetName val="6월 중점추진계획"/>
      <sheetName val="promotion"/>
      <sheetName val="5월 실적"/>
      <sheetName val="3-1영업활동"/>
      <sheetName val="3-2영업활동"/>
      <sheetName val="물량산출서(고재처리)"/>
      <sheetName val="순공사비산출서"/>
      <sheetName val="일위대가(가설)"/>
      <sheetName val=" 갑지"/>
      <sheetName val="목차"/>
      <sheetName val="1.공사개요"/>
      <sheetName val="2.실행변경(안) 집계표"/>
      <sheetName val="2-1.공종별 변경내역 대비표"/>
      <sheetName val="3. 항목별 변경내역 대비표"/>
      <sheetName val="4-1시공사업단 간접비변경요지"/>
      <sheetName val="4-2건설사업소 간접비변경요지"/>
      <sheetName val="4-3공통"/>
      <sheetName val="별첨-1MOB투입안"/>
      <sheetName val="가.가설사무실공사비 배분표"/>
      <sheetName val="다.가설사무실 소요면적 수량산출"/>
      <sheetName val="라. 타사업소 설치면적 비교표"/>
      <sheetName val="가설사무실부지임대현황"/>
      <sheetName val="4.시공사업단 실행변경안"/>
      <sheetName val="5.건설사업소 실행변경안"/>
      <sheetName val="2.실행예산 대비표"/>
      <sheetName val="3-1각사기준"/>
      <sheetName val="3-2가설사무실 축조공사비 대비표"/>
      <sheetName val="3-3건설사업소 간접비 수량 대비표"/>
      <sheetName val="사업소"/>
      <sheetName val="제조부문"/>
      <sheetName val="내역 (2)"/>
      <sheetName val="단가표 (2)"/>
      <sheetName val="단가"/>
      <sheetName val="단가 (2)"/>
      <sheetName val="단가 (3)"/>
      <sheetName val="단가 (4)"/>
      <sheetName val="단가 (5)"/>
      <sheetName val="인테리어 (2)"/>
      <sheetName val="총괄"/>
      <sheetName val="집계"/>
      <sheetName val="내역"/>
      <sheetName val="소요"/>
      <sheetName val="목록"/>
      <sheetName val="일위"/>
      <sheetName val="간노비"/>
      <sheetName val="경비"/>
      <sheetName val="배부율"/>
      <sheetName val="완성1"/>
      <sheetName val="완성2"/>
      <sheetName val="산재"/>
      <sheetName val="산재비율"/>
      <sheetName val="안전"/>
      <sheetName val="안전비율"/>
      <sheetName val="일반"/>
      <sheetName val="일반비율"/>
      <sheetName val="이윤"/>
      <sheetName val="이윤비율"/>
      <sheetName val="노임"/>
      <sheetName val="표지"/>
      <sheetName val="총괄집계"/>
      <sheetName val="공량집"/>
      <sheetName val="공량"/>
      <sheetName val="고용"/>
      <sheetName val="전체공정 (3)"/>
      <sheetName val="전체공정 (2)"/>
      <sheetName val="MCR부분"/>
      <sheetName val="전체공정"/>
      <sheetName val="영광공정표"/>
      <sheetName val="예비품 및 특수공구 LIST"/>
      <sheetName val="부자재정산보고"/>
      <sheetName val="안전관리비사용"/>
      <sheetName val="재해발생현황"/>
      <sheetName val="중기가동내역서"/>
      <sheetName val="외주품떼기계약의뢰서"/>
      <sheetName val="외주기성내역서"/>
      <sheetName val="외주산출내역서"/>
      <sheetName val="작업일보"/>
      <sheetName val="주간공정보고"/>
      <sheetName val="WEEKLY SCHEDULE"/>
      <sheetName val="기성"/>
      <sheetName val="외주비총괄표"/>
      <sheetName val="기성대외주기성"/>
      <sheetName val="일일투입관리"/>
      <sheetName val="미지급관리대장"/>
      <sheetName val="현황 (2)"/>
      <sheetName val="휴무조"/>
      <sheetName val="유니폼"/>
      <sheetName val="조직도"/>
      <sheetName val="현장사원급료 (2)"/>
      <sheetName val="현장사원급료"/>
      <sheetName val="조직도 (2)"/>
      <sheetName val="1.간지(해창교)"/>
      <sheetName val="3.교대집계표"/>
      <sheetName val="철근총괄수량"/>
      <sheetName val="철근수량"/>
      <sheetName val="철근수량 (2)"/>
      <sheetName val="4.교대수량산출"/>
      <sheetName val="laroux"/>
      <sheetName val="Ⅲ공정표"/>
      <sheetName val="INDEX"/>
      <sheetName val="Ⅰ현장배치도"/>
      <sheetName val="개요"/>
      <sheetName val="Ⅱ사업계획"/>
      <sheetName val="1차공정분"/>
      <sheetName val="하도급현황"/>
      <sheetName val="Ⅳ발주처.감리"/>
      <sheetName val="현장조직표"/>
      <sheetName val="Ⅴ문제점 및 대책"/>
      <sheetName val="설계내역"/>
      <sheetName val="품의서"/>
      <sheetName val="공사개요(REV)"/>
      <sheetName val="품의서 (2)"/>
      <sheetName val="내역서"/>
      <sheetName val="내역표지"/>
      <sheetName val="내역(기산)"/>
      <sheetName val="내역 (전산)"/>
      <sheetName val="일위1"/>
      <sheetName val="일위2"/>
      <sheetName val="물가"/>
      <sheetName val="기산"/>
      <sheetName val="전산"/>
      <sheetName val="명갑"/>
      <sheetName val="명1"/>
      <sheetName val="대아갑지"/>
      <sheetName val="대1"/>
      <sheetName val="경성기업"/>
      <sheetName val="경1"/>
      <sheetName val="명갑-내역가"/>
      <sheetName val="찬재♥정희1"/>
      <sheetName val="갑지"/>
      <sheetName val="건축내역"/>
      <sheetName val="기계내역"/>
      <sheetName val="전기내역"/>
      <sheetName val="실행갑지"/>
      <sheetName val="실행분할"/>
      <sheetName val="실행분할 (2)"/>
      <sheetName val="동별현황"/>
      <sheetName val="견적개요"/>
      <sheetName val="일정표"/>
      <sheetName val="견적업체LIST"/>
      <sheetName val="실행갑지99"/>
      <sheetName val="실행내역"/>
      <sheetName val="견적조건"/>
      <sheetName val="인건비갑지"/>
      <sheetName val="냉동장비"/>
      <sheetName val="잡철물"/>
      <sheetName val="산출근거 (2)"/>
      <sheetName val="연습내역"/>
      <sheetName val="연습산출"/>
      <sheetName val="산출근거"/>
      <sheetName val="승강기"/>
      <sheetName val="PANEL"/>
      <sheetName val="조건"/>
      <sheetName val="공종구분"/>
      <sheetName val="실행내역(1~6)"/>
      <sheetName val="실행내역 (7~11)"/>
      <sheetName val="매입세"/>
      <sheetName val="실행조건"/>
      <sheetName val="장비기초"/>
      <sheetName val="연도"/>
      <sheetName val="가스"/>
      <sheetName val="자동제어"/>
      <sheetName val="방진"/>
      <sheetName val="항온항습용량"/>
      <sheetName val="비교표"/>
      <sheetName val="일위대가(목록)"/>
      <sheetName val="단가산출(목록)"/>
      <sheetName val="일위대가-단가산출"/>
      <sheetName val="자재(06년)"/>
      <sheetName val="노임(06년)"/>
      <sheetName val="경비단가"/>
      <sheetName val="중기목록표"/>
      <sheetName val="장비부표(06년)"/>
      <sheetName val="장비단가(06)"/>
      <sheetName val="중기산출근거"/>
      <sheetName val="찬재♥정희13"/>
      <sheetName val="찬재♥정희14"/>
      <sheetName val="찬재♥정희15"/>
      <sheetName val="찬재♥정희16"/>
      <sheetName val="찬재♥정희17"/>
      <sheetName val="찬재♥정희18"/>
      <sheetName val="찬재♥정희19"/>
      <sheetName val="찬재♥정희20"/>
      <sheetName val="찬재♥정희21"/>
      <sheetName val="찬재♥정희22"/>
      <sheetName val="찬재♥정희23"/>
      <sheetName val="찬재♥정희24"/>
      <sheetName val="찬재♥정희25"/>
      <sheetName val="찬재♥정희26"/>
      <sheetName val="찬재♥정희27"/>
      <sheetName val="찬재♥정희28"/>
      <sheetName val="찬재♥정희29"/>
      <sheetName val="찬재♥정희30"/>
      <sheetName val="찬재♥정희31"/>
      <sheetName val="찬재♥정희32"/>
      <sheetName val="찬재♥정희33"/>
      <sheetName val="찬재♥정희34"/>
      <sheetName val="찬재♥정희35"/>
      <sheetName val="찬재♥정희36"/>
      <sheetName val="찬재♥정희37"/>
      <sheetName val="찬재♥정희38"/>
      <sheetName val="찬재♥정희39"/>
      <sheetName val="찬재♥정희40"/>
      <sheetName val="토-(작업지시서-공사협조요청서)"/>
      <sheetName val="집계표(총괄)"/>
      <sheetName val="집계표(기자재)"/>
      <sheetName val="2.1.집계표(기자재비)"/>
      <sheetName val="2.1. 1)금액내역서_기자재비"/>
      <sheetName val="2.2.집계표(기자재설치)"/>
      <sheetName val="2.2. 1)내역서_기자재설치"/>
      <sheetName val="2.3. 집계표(기자재보온)"/>
      <sheetName val="2.3. 1)내역서_기자재보온"/>
      <sheetName val="2.4. 기자재 설치 장비비"/>
      <sheetName val="일위대가목차"/>
      <sheetName val="일위대가표"/>
      <sheetName val="탱크류일위대가표"/>
      <sheetName val="제작단가조사서"/>
      <sheetName val="단가조사표"/>
      <sheetName val="수량산출서"/>
      <sheetName val="집계표(3. 배관및철골)"/>
      <sheetName val="3.1 집계표(덕트)"/>
      <sheetName val="3.1.1내역서_덕트"/>
      <sheetName val="3.2 집계표(철골)"/>
      <sheetName val="3.2.1)내역서_철골"/>
      <sheetName val="덕트및철골일위대가목차"/>
      <sheetName val="덕트및철골일위대가표"/>
      <sheetName val="덕트및철골단가표"/>
      <sheetName val="수량산출서_덕트및철골"/>
      <sheetName val="3.3 배관집계표"/>
      <sheetName val="3.3 1) 배관내역서"/>
      <sheetName val="배관일위대가목록"/>
      <sheetName val="배관일위대가"/>
      <sheetName val="배관단가조사서"/>
      <sheetName val="배관수량산출서(집계)"/>
      <sheetName val="배관수량산출서"/>
      <sheetName val="경부선"/>
      <sheetName val="중부선"/>
      <sheetName val="영동선"/>
      <sheetName val="서해안선"/>
      <sheetName val="공설"/>
      <sheetName val="예공"/>
      <sheetName val="공계"/>
      <sheetName val="공총"/>
      <sheetName val="원가계산서"/>
      <sheetName val="예산내역서"/>
      <sheetName val="단가표"/>
      <sheetName val="기별총괄표"/>
      <sheetName val="요율"/>
      <sheetName val="가설사무소비"/>
      <sheetName val="작업설"/>
      <sheetName val="VXXXXXX"/>
      <sheetName val="foxz"/>
      <sheetName val="이현동SKT~명석면우수리SKT"/>
      <sheetName val="1(사)"/>
      <sheetName val="1(지)"/>
      <sheetName val="2(사)"/>
      <sheetName val="2(지) "/>
      <sheetName val="3(사)"/>
      <sheetName val="3(지)"/>
      <sheetName val="종합기별(사)"/>
      <sheetName val="종합기별(지)"/>
      <sheetName val="설계명세서"/>
      <sheetName val="정산내역서"/>
      <sheetName val="지입자재단가"/>
      <sheetName val="사급자재단가"/>
      <sheetName val="시공통보서"/>
      <sheetName val="접속기별"/>
      <sheetName val="공사비예산서"/>
      <sheetName val="준공검사양식"/>
      <sheetName val="준공계"/>
      <sheetName val="단가공사기준단가"/>
      <sheetName val="옥산금정(사)"/>
      <sheetName val="옥산금정(지)"/>
      <sheetName val="강서우정(사)"/>
      <sheetName val="강서우정(지)"/>
      <sheetName val="기본설계 "/>
      <sheetName val="자재검수"/>
      <sheetName val="업무분장"/>
      <sheetName val="년간업무"/>
      <sheetName val="의장"/>
      <sheetName val="총(의장)"/>
      <sheetName val="전기"/>
      <sheetName val="사인"/>
      <sheetName val="모형"/>
      <sheetName val="영상hw"/>
      <sheetName val="영상sw"/>
      <sheetName val="정보HW"/>
      <sheetName val="정보sw1"/>
      <sheetName val="정보sw2"/>
      <sheetName val="정보sw3"/>
      <sheetName val="수장고 (2)"/>
      <sheetName val="CCTV 노무비산출내역"/>
      <sheetName val="#REF"/>
      <sheetName val="Chart1"/>
      <sheetName val="내역서(총괄)"/>
      <sheetName val="내역서(통신)"/>
      <sheetName val="최종비교표"/>
      <sheetName val="수량및단가(1,2안)"/>
      <sheetName val="수량및단가(3안)"/>
      <sheetName val="수량(통신)"/>
      <sheetName val="일위대가(통신)"/>
      <sheetName val="설계변경세부계획서1"/>
      <sheetName val="계약FLOW"/>
      <sheetName val="일위대가(조경1)"/>
      <sheetName val="ㅇㅇ"/>
      <sheetName val="겉장"/>
      <sheetName val="당초"/>
      <sheetName val="수정"/>
      <sheetName val="도면삽입"/>
      <sheetName val="수목"/>
      <sheetName val="이식목"/>
      <sheetName val="00000"/>
      <sheetName val="회원록"/>
      <sheetName val="회비"/>
      <sheetName val="工총괄"/>
      <sheetName val="설치부문"/>
      <sheetName val="工총괄-신설만"/>
      <sheetName val="工총괄-북상주"/>
      <sheetName val="집계표"/>
      <sheetName val="신설만"/>
      <sheetName val="중부"/>
      <sheetName val="강원"/>
      <sheetName val="충청"/>
      <sheetName val="경북"/>
      <sheetName val="경남"/>
      <sheetName val="노후설비교체"/>
      <sheetName val="유형합계"/>
      <sheetName val="차선유형"/>
      <sheetName val="설치단가data"/>
      <sheetName val="설노임단가"/>
      <sheetName val="설간노-북상주"/>
      <sheetName val="설간노-신설만"/>
      <sheetName val="설간노"/>
      <sheetName val="03간노율 (2)"/>
      <sheetName val="경비-북상주"/>
      <sheetName val="경비-신설만"/>
      <sheetName val="03경비율 (2)"/>
      <sheetName val="03완성공사율 (2)"/>
      <sheetName val="03완성공사율(3)"/>
      <sheetName val="차량운영비"/>
      <sheetName val="자동차보험료data"/>
      <sheetName val="03산재율 (2)"/>
      <sheetName val="03안전관리율 (2)"/>
      <sheetName val="03관리비율 (2)"/>
      <sheetName val="원가분류"/>
      <sheetName val="총괄내역"/>
      <sheetName val="CCTV 세부내역"/>
      <sheetName val="VMS 세부내역"/>
      <sheetName val="루프검지기"/>
      <sheetName val="영상검지기 세부내역"/>
      <sheetName val="광통신 세부내역"/>
      <sheetName val="센터설비"/>
      <sheetName val="비상전화기"/>
      <sheetName val="산정기준"/>
      <sheetName val="단가산출"/>
      <sheetName val="CCTV일위대가"/>
      <sheetName val="CCTV 철주 설치 일위대가"/>
      <sheetName val="영상검지일위대가"/>
      <sheetName val="광케이블 및 부대설비 일위대가"/>
      <sheetName val="센터 설비 일위대가"/>
      <sheetName val="비상전화 일위대가"/>
      <sheetName val="단가대비표"/>
      <sheetName val="사업예산 검토 보고서"/>
      <sheetName val="B. 재료비"/>
      <sheetName val="C. 인건비"/>
      <sheetName val="D. 외주비"/>
      <sheetName val="증감요약"/>
      <sheetName val="품적용률"/>
      <sheetName val="원가(전)"/>
      <sheetName val="내역(전)1안"/>
      <sheetName val="내역(전)2안"/>
      <sheetName val="신규품목(전)"/>
      <sheetName val="인입-변경1안"/>
      <sheetName val="인입-변경2안"/>
      <sheetName val="전등-변경"/>
      <sheetName val="전열-변경"/>
      <sheetName val="간선-변경"/>
      <sheetName val="동력-변경"/>
      <sheetName val="자탐-변경"/>
      <sheetName val="원가(통)"/>
      <sheetName val="내역(통)"/>
      <sheetName val="전화-변경"/>
      <sheetName val="신규품목(통)"/>
      <sheetName val="간선굵기"/>
      <sheetName val="내역(전)"/>
      <sheetName val="인입-변경1"/>
      <sheetName val="TRAY-변경"/>
      <sheetName val="공수적용"/>
      <sheetName val="공수적용(전체)"/>
      <sheetName val="전등-당초"/>
      <sheetName val="간선-당초"/>
      <sheetName val="TRAY-당초"/>
      <sheetName val="FCR"/>
      <sheetName val="변경사유"/>
      <sheetName val="원가"/>
      <sheetName val="물량비교"/>
      <sheetName val="산출서"/>
      <sheetName val="신규단가비교표"/>
      <sheetName val="일위목록"/>
      <sheetName val="산출서표지"/>
      <sheetName val="증감내역"/>
      <sheetName val="산출근거(당초)전등"/>
      <sheetName val="산출근거(당초)방송"/>
      <sheetName val="산출근거(당초)화재경보"/>
      <sheetName val="산출근거(변경)전등"/>
      <sheetName val="pldt"/>
      <sheetName val="차이"/>
      <sheetName val="참조-(1)"/>
      <sheetName val="총공사비 (2)"/>
      <sheetName val="5-8CELL 사진"/>
      <sheetName val="5-8CELL 사진 (2)"/>
      <sheetName val="자재검수(스페이스)"/>
      <sheetName val="자재검수(문주리)"/>
      <sheetName val="PE내관"/>
      <sheetName val="내관공정"/>
      <sheetName val="기별명세서"/>
      <sheetName val="피스표"/>
      <sheetName val="피스총괄"/>
      <sheetName val="피스표2"/>
      <sheetName val="메인화면"/>
      <sheetName val="지장보고"/>
      <sheetName val="이설계획"/>
      <sheetName val="설계기별"/>
      <sheetName val="준공기별"/>
      <sheetName val="공사내역서"/>
      <sheetName val="인력지원내역"/>
      <sheetName val="인력지원지시"/>
      <sheetName val="품셈기준"/>
      <sheetName val="품셈표"/>
      <sheetName val="분기기"/>
      <sheetName val="최종시험"/>
      <sheetName val="ISX"/>
      <sheetName val="지입검수"/>
      <sheetName val="지입사진"/>
      <sheetName val="준공사진"/>
      <sheetName val="광접속"/>
      <sheetName val="접속후손실"/>
      <sheetName val="시험성적서"/>
      <sheetName val="전력공급기"/>
      <sheetName val="단독접지"/>
      <sheetName val="분기증폭기"/>
      <sheetName val="연장증폭기"/>
      <sheetName val="지입목록대장"/>
      <sheetName val="Module1"/>
      <sheetName val="Module2"/>
      <sheetName val="SKT감만중계기 (2)"/>
      <sheetName val="자재산출내역"/>
      <sheetName val="노무산출내역서"/>
      <sheetName val="광케이블 피스표"/>
      <sheetName val="광케이블접속물량"/>
      <sheetName val="케이블바인딩"/>
      <sheetName val="OFD,접속함체선번장"/>
      <sheetName val="기지국인입(양정)"/>
      <sheetName val="기지국인입(정자)"/>
      <sheetName val="기지국평면도"/>
      <sheetName val="데이타양식"/>
      <sheetName val="광계통도"/>
      <sheetName val="루트도"/>
      <sheetName val="현장사진첩"/>
      <sheetName val="준공"/>
      <sheetName val="착공계"/>
      <sheetName val="대리인계"/>
      <sheetName val="이력서"/>
      <sheetName val="재방선임"/>
      <sheetName val="안전각서"/>
      <sheetName val="보증금"/>
      <sheetName val="보증금 (2)"/>
      <sheetName val="요청서"/>
      <sheetName val="견적서"/>
      <sheetName val="타견적서"/>
      <sheetName val="계통도"/>
      <sheetName val="산출명세"/>
      <sheetName val="기별"/>
      <sheetName val="예산서"/>
      <sheetName val="도급정산"/>
      <sheetName val="VXXX"/>
      <sheetName val="총계"/>
      <sheetName val="소요자재명세서"/>
      <sheetName val="법수"/>
      <sheetName val="원외리"/>
      <sheetName val="흑룡리"/>
      <sheetName val="화정리"/>
      <sheetName val="웅양"/>
      <sheetName val="남부면"/>
      <sheetName val="연초2"/>
      <sheetName val="덕신리"/>
      <sheetName val="하고리"/>
      <sheetName val="처용"/>
      <sheetName val="노무비명세서"/>
      <sheetName val="케이블피스표"/>
      <sheetName val="물량산출내역서"/>
      <sheetName val="성단접속물량(A)"/>
      <sheetName val="OFD선번장(0)"/>
      <sheetName val="접속함체선번장(A)"/>
      <sheetName val="광계통(0)"/>
      <sheetName val="광계통도(2)(A)"/>
      <sheetName val="도면표지"/>
      <sheetName val="SKT5-1차 종합기별"/>
      <sheetName val="1"/>
      <sheetName val="2"/>
      <sheetName val="3"/>
      <sheetName val="4"/>
      <sheetName val="5"/>
      <sheetName val="6"/>
      <sheetName val="7"/>
      <sheetName val="8"/>
      <sheetName val="9"/>
      <sheetName val="10"/>
      <sheetName val="11"/>
      <sheetName val="12"/>
      <sheetName val="13"/>
      <sheetName val="14"/>
      <sheetName val="15"/>
      <sheetName val="16"/>
      <sheetName val="일위대가_양식"/>
      <sheetName val="공사설명서"/>
      <sheetName val="예정공정표"/>
      <sheetName val="동원인원"/>
      <sheetName val="총공사비"/>
      <sheetName val="내역서총괄"/>
      <sheetName val="폐기물"/>
      <sheetName val="공제대산출"/>
      <sheetName val="공구손료_금액"/>
      <sheetName val="공구손료_산출"/>
      <sheetName val="사급자재"/>
      <sheetName val="지입자재"/>
      <sheetName val="소요노력"/>
      <sheetName val="FTTC구축현황"/>
      <sheetName val="FTTO진행현황"/>
      <sheetName val="추적성품목"/>
      <sheetName val="지입자재소요내역"/>
      <sheetName val="중복실사"/>
      <sheetName val="진도계획"/>
      <sheetName val="연락처"/>
      <sheetName val="지역별분류"/>
      <sheetName val="목차 (3)"/>
      <sheetName val="목차 (2)"/>
      <sheetName val="내역총괄1차"/>
      <sheetName val="원가(총괄)"/>
      <sheetName val="LIST"/>
      <sheetName val="UPRC"/>
      <sheetName val="PU1"/>
      <sheetName val="PU2"/>
      <sheetName val="PU4"/>
      <sheetName val="PU41"/>
      <sheetName val="PU5"/>
      <sheetName val="PU51"/>
      <sheetName val="SUBPU"/>
      <sheetName val="cable"/>
      <sheetName val="보수공사"/>
      <sheetName val="단가산출서"/>
      <sheetName val="시정사진"/>
      <sheetName val="시정사진 (2)"/>
      <sheetName val="도면 (2)"/>
      <sheetName val="Sheet4 (2)"/>
      <sheetName val="성남기지국"/>
      <sheetName val="준공사진1"/>
      <sheetName val="표지1"/>
      <sheetName val="표지1 (2)"/>
      <sheetName val="표지1 (3)"/>
      <sheetName val="표지1 (4)"/>
      <sheetName val="준공사진2"/>
      <sheetName val="내관총량"/>
      <sheetName val="울산"/>
      <sheetName val="양정"/>
      <sheetName val="북울산"/>
      <sheetName val="원가계산"/>
      <sheetName val="국별사급"/>
      <sheetName val="원가계산(국별)"/>
      <sheetName val="내역서(국별)"/>
      <sheetName val="증감조서"/>
      <sheetName val="증감조서 (2)"/>
      <sheetName val="사유조서"/>
      <sheetName val="물량추가"/>
      <sheetName val="전주건식"/>
      <sheetName val="광공정집계"/>
      <sheetName val="광피스(총괄)"/>
      <sheetName val="광피스"/>
      <sheetName val="PE공정집계"/>
      <sheetName val="PE피스"/>
      <sheetName val="스파이랄"/>
      <sheetName val="위험표시판"/>
      <sheetName val="중량산출"/>
      <sheetName val="중기운반"/>
      <sheetName val="기계경비"/>
      <sheetName val="측정기손료"/>
      <sheetName val="물자산출서 (2)"/>
      <sheetName val="물자산출서"/>
      <sheetName val="물품수불"/>
      <sheetName val="사급조서"/>
      <sheetName val="지입조서"/>
      <sheetName val="지급임차료"/>
      <sheetName val="사급"/>
      <sheetName val="간이공사"/>
      <sheetName val="설계1"/>
      <sheetName val="자재산출"/>
      <sheetName val="지입단가(00년)"/>
      <sheetName val="노무내역"/>
      <sheetName val="기별(철거1)"/>
      <sheetName val="기별(신설1)"/>
      <sheetName val="코어접속"/>
      <sheetName val="부표"/>
      <sheetName val="노임단가표"/>
      <sheetName val="작업지시서"/>
      <sheetName val="기별(철거)"/>
      <sheetName val="기별(신설)"/>
      <sheetName val="기별(이설)"/>
      <sheetName val="바인드,PE"/>
      <sheetName val="기별(구포)"/>
      <sheetName val="기별(김해)"/>
      <sheetName val="기별(남울산)"/>
      <sheetName val="기별(동래)"/>
      <sheetName val="기별(동울산)"/>
      <sheetName val="기별(전하)"/>
      <sheetName val="기별(좌동)"/>
      <sheetName val="기별(부산노드)"/>
      <sheetName val="기별(범일)"/>
      <sheetName val="기별(울산노드)"/>
      <sheetName val="기별(옥교)"/>
      <sheetName val="자재산출내역서"/>
      <sheetName val="광접속물량"/>
      <sheetName val="설계명세서(선로)"/>
      <sheetName val="c-1"/>
      <sheetName val="c-7"/>
      <sheetName val="c-8"/>
      <sheetName val="c-7 "/>
      <sheetName val="기별(가천)"/>
      <sheetName val="기별(삼랑진)"/>
      <sheetName val="기별(척과리)"/>
      <sheetName val="자재산출내역부산"/>
      <sheetName val="노무산출내역"/>
      <sheetName val="광케이블 피스표부산"/>
      <sheetName val="케이블바인딩부산"/>
      <sheetName val="기안"/>
      <sheetName val="준공검사보고서"/>
      <sheetName val="공사비내역서"/>
      <sheetName val="cost9801"/>
      <sheetName val="원가(케이블)"/>
      <sheetName val="원가(관로)"/>
      <sheetName val="예산총괄(케이블)"/>
      <sheetName val="예산총괄(관로)"/>
      <sheetName val="공구손료"/>
      <sheetName val="사급자재사용내역서"/>
      <sheetName val="코드"/>
      <sheetName val="첨부1"/>
      <sheetName val="첨부2 "/>
      <sheetName val="평면도"/>
      <sheetName val="이설요청서"/>
      <sheetName val="첨부3"/>
      <sheetName val="수입원가"/>
      <sheetName val="호표"/>
      <sheetName val="망도"/>
      <sheetName val="관로 CA망도"/>
      <sheetName val="내역 (명)"/>
      <sheetName val="내역 (대)"/>
      <sheetName val="내역 (경)"/>
      <sheetName val="대직접"/>
      <sheetName val="기계산출"/>
      <sheetName val="전기산출"/>
      <sheetName val="임률기준"/>
      <sheetName val="견적대비"/>
      <sheetName val="유도등설비(집계표)"/>
      <sheetName val="유도등설비"/>
      <sheetName val="설직재-1"/>
      <sheetName val="표지(가로)"/>
      <sheetName val="산출근거(변경)방송"/>
      <sheetName val="산출근거(변경)화재경보"/>
      <sheetName val="인공산출"/>
      <sheetName val="공사원가계산서"/>
      <sheetName val="증설예산내역서"/>
      <sheetName val="증설재료비노무비"/>
      <sheetName val="증설운반비"/>
      <sheetName val="Chart4"/>
      <sheetName val="평균터파기"/>
      <sheetName val="예산내역"/>
      <sheetName val="이설비내역서"/>
      <sheetName val="단가비교"/>
      <sheetName val="인입공사비"/>
      <sheetName val="제어반안전진단수수료"/>
      <sheetName val="가로등주안전진단수수료"/>
      <sheetName val="전력사용요금"/>
      <sheetName val="전선관부설(횡단부)"/>
      <sheetName val="전선관부설(일반부)"/>
      <sheetName val="공원등기초(5m)"/>
      <sheetName val="가로등기초(10m)"/>
      <sheetName val="가로등기초(12m)"/>
      <sheetName val="가로등제어반기초"/>
      <sheetName val="공원등제어반기초"/>
      <sheetName val="핸드홀(600×600×600)"/>
      <sheetName val="잡철물제작설치(분전반)"/>
      <sheetName val="기계화시공(5~7m)"/>
      <sheetName val="기계화시공(8~9m)"/>
      <sheetName val="기계화시공(10~12m)"/>
      <sheetName val="단가산출-1"/>
      <sheetName val="단가산출-2"/>
      <sheetName val="산출집계(가로등)"/>
      <sheetName val="L-1A"/>
      <sheetName val="L-2A"/>
      <sheetName val="L-1B"/>
      <sheetName val="L-2B"/>
      <sheetName val="L-3B"/>
      <sheetName val="L-1C"/>
      <sheetName val="L-2C"/>
      <sheetName val="L-1D"/>
      <sheetName val="L-2D"/>
      <sheetName val="L-1E"/>
      <sheetName val="L-2E"/>
      <sheetName val="L-1F"/>
      <sheetName val="L-2F"/>
      <sheetName val="L-1G"/>
      <sheetName val="L-1H"/>
      <sheetName val="L-2H"/>
      <sheetName val="L-1I"/>
      <sheetName val="L-2I"/>
      <sheetName val="L-1J"/>
      <sheetName val="L-1K"/>
      <sheetName val="L-2K"/>
      <sheetName val="L-1L"/>
      <sheetName val="L-1M"/>
      <sheetName val="L-1N"/>
      <sheetName val="L-1O"/>
      <sheetName val="산출집계(어린이공원등)"/>
      <sheetName val="LP-어-1"/>
      <sheetName val="LP-어-2"/>
      <sheetName val="LP-어-3"/>
      <sheetName val="LP-어-4"/>
      <sheetName val="산출집계(근린공원등)"/>
      <sheetName val="LP-근1-1"/>
      <sheetName val="LP-근1-2"/>
      <sheetName val="LP-근1-3"/>
      <sheetName val="TCP-1"/>
      <sheetName val="TCP-2"/>
      <sheetName val="LP-근2-1"/>
      <sheetName val="LP-근2-2"/>
      <sheetName val="산출집계(STBOX)"/>
      <sheetName val="STBOX"/>
      <sheetName val="산출집계(선사가로등)"/>
      <sheetName val="LP-1A"/>
      <sheetName val="LP-1B"/>
      <sheetName val="LP-1C"/>
      <sheetName val="약품공급2"/>
      <sheetName val="밸브설치"/>
      <sheetName val="앉음벽 (2)"/>
      <sheetName val="출고계획"/>
      <sheetName val="출고계획 (2)"/>
      <sheetName val="매출계획"/>
      <sheetName val="모델계획"/>
      <sheetName val="수주계획"/>
      <sheetName val="2월"/>
      <sheetName val="22.9KV변전소자재LIST"/>
      <sheetName val="산출근거(변경전)"/>
      <sheetName val="산출근거(변경)"/>
      <sheetName val="단가조사"/>
      <sheetName val="견적단가"/>
      <sheetName val="노임공량"/>
      <sheetName val="공정보고서"/>
      <sheetName val="공사진행현황"/>
      <sheetName val="신규비목발생사유서"/>
      <sheetName val="신규비목검토"/>
      <sheetName val="신규비목"/>
      <sheetName val="공정표"/>
      <sheetName val="내역서-1"/>
      <sheetName val="내역서-2"/>
      <sheetName val="물량증감비교"/>
      <sheetName val="가로등,맨홀,핸드홀 터파기물량"/>
      <sheetName val="단가(자료지)"/>
      <sheetName val="단가비교(견적)"/>
      <sheetName val="간선계산서"/>
      <sheetName val="허용전류"/>
      <sheetName val="부하계산서"/>
      <sheetName val="요약집계"/>
      <sheetName val="요약대비표"/>
      <sheetName val="산출서집계(배관배선)"/>
      <sheetName val="산출서(배관배선 전)"/>
      <sheetName val="산출서(배관배선 후)"/>
      <sheetName val="분전반,조명기구집계"/>
      <sheetName val="분전반,조명기구(전)"/>
      <sheetName val="분전반,조명기구(후)"/>
      <sheetName val="보안등터파기물량(당초)"/>
      <sheetName val="보안등터파기물량(변경)"/>
      <sheetName val="부하계산서(당초)"/>
      <sheetName val="부하계산서(변경)"/>
      <sheetName val="산출근거(전)"/>
      <sheetName val="산출근거(후)"/>
      <sheetName val="신규비목list"/>
      <sheetName val="내역서(↕)-안맞음"/>
      <sheetName val="집계내역"/>
      <sheetName val="집계내역-내역반영용"/>
      <sheetName val="제어기비교표"/>
      <sheetName val="연동화작업"/>
      <sheetName val="수량산출"/>
      <sheetName val="연동수량"/>
      <sheetName val="케이블"/>
      <sheetName val="간선"/>
      <sheetName val="연동"/>
      <sheetName val="수량산출(변경)"/>
      <sheetName val="연동수량(변경)"/>
      <sheetName val="케이블(변경)"/>
      <sheetName val="간선(변경)"/>
      <sheetName val="연동(변경)"/>
      <sheetName val="문형산출(A,B)"/>
      <sheetName val="좌대기초(공통)"/>
      <sheetName val="차량기초(공통)"/>
      <sheetName val="보행기초(공통)"/>
      <sheetName val="신호맨홀(공통)"/>
      <sheetName val="굴착(공통)"/>
      <sheetName val="문형기초(공통)"/>
      <sheetName val="설계변경사유"/>
      <sheetName val="신규비목발생사유"/>
      <sheetName val="내역↔"/>
      <sheetName val="내역↓"/>
      <sheetName val="신규비목검토서"/>
      <sheetName val="단가(견적자료)"/>
      <sheetName val="부대입찰의뢰(토공1및철콘)"/>
      <sheetName val="부대입찰의뢰(토공1및철콘) (2)"/>
      <sheetName val="1.공사금액비교표"/>
      <sheetName val="2.갑지"/>
      <sheetName val="3.을지(과세)"/>
      <sheetName val="변경내역서"/>
      <sheetName val="4.현장설명서"/>
      <sheetName val="첨부1.일반조건"/>
      <sheetName val="첨부2.특수조건"/>
      <sheetName val="2PNCT"/>
      <sheetName val="결재"/>
      <sheetName val="손익분석"/>
      <sheetName val="견적의뢰"/>
      <sheetName val="접지수량"/>
      <sheetName val="Ⅰ공사개요,Ⅱ전체사업현황"/>
      <sheetName val="Ⅲ공구별사업현황"/>
      <sheetName val="Ⅳ조직도"/>
      <sheetName val="Ⅴ사업추진현황"/>
      <sheetName val="자료"/>
      <sheetName val="공사일지"/>
      <sheetName val=" 공정사진"/>
      <sheetName val=" 공정사진 (1)"/>
      <sheetName val=" 공정사진 (2)"/>
      <sheetName val=" 공정사진 (3)"/>
      <sheetName val="시운전PROGRESS"/>
      <sheetName val="품의서 (수해복구비)"/>
      <sheetName val="품의서 (추가간접비)"/>
      <sheetName val="품의서 (추가간접비) (2)"/>
      <sheetName val="품의서 (추가간접비) (최종)"/>
      <sheetName val="품의서 (구조물안전진단)"/>
      <sheetName val="품의서 (준건설)"/>
      <sheetName val="표준양식(2001)"/>
      <sheetName val="혼화제"/>
      <sheetName val="컬러프린터구입"/>
      <sheetName val="실행예산내역서(05039)"/>
      <sheetName val="pmn20140"/>
      <sheetName val="발열량검토"/>
      <sheetName val="발열량 분포도"/>
      <sheetName val="증기발생량"/>
      <sheetName val="화학적조성"/>
      <sheetName val="VOC전기 "/>
      <sheetName val="SCR전기"/>
      <sheetName val="M동전기"/>
      <sheetName val="조합 페인트칠 (철재면)"/>
      <sheetName val="등록등급"/>
      <sheetName val="A등급"/>
      <sheetName val="C등급"/>
      <sheetName val="평가분석"/>
      <sheetName val="분석2"/>
      <sheetName val="분석3"/>
      <sheetName val="평가결과"/>
      <sheetName val="평가분석 (2)"/>
      <sheetName val="A"/>
      <sheetName val="C"/>
      <sheetName val="평가분석(3)"/>
      <sheetName val="평가분석(4)"/>
      <sheetName val="결과표"/>
      <sheetName val="회의록"/>
      <sheetName val="미지급(대아레저)"/>
      <sheetName val="철근공(대아레저)"/>
      <sheetName val="피시빔노무비(대아레저)"/>
      <sheetName val="목공(대아레저)"/>
      <sheetName val="직영노무비(대아레저)"/>
      <sheetName val="2.냉난방설비공사"/>
      <sheetName val="7.자동제어공사"/>
      <sheetName val="원내역"/>
      <sheetName val="토적계산"/>
      <sheetName val="바탕만들기"/>
      <sheetName val="위생기구 설치"/>
      <sheetName val="건축공사"/>
      <sheetName val="아코스틱 텍스"/>
      <sheetName val="산출서집계"/>
      <sheetName val="COVER"/>
      <sheetName val="calculation"/>
      <sheetName val="수량산출서13"/>
      <sheetName val="직접인건비집계표"/>
      <sheetName val="14.일반관리비율"/>
      <sheetName val="간지 (6)"/>
      <sheetName val="이윤율"/>
      <sheetName val="참고자료"/>
      <sheetName val="손익계산"/>
      <sheetName val="제조원가"/>
      <sheetName val="Chart6"/>
      <sheetName val="원가계산서 (2)"/>
      <sheetName val="타시비교"/>
      <sheetName val="재정자립도"/>
      <sheetName val="추정인구수"/>
      <sheetName val="등차급수법"/>
      <sheetName val="등비급수법"/>
      <sheetName val="과거인구현황"/>
      <sheetName val="추정발생량"/>
      <sheetName val="인원차량집계"/>
      <sheetName val="적정규모산정"/>
      <sheetName val="원가적용폐기물"/>
      <sheetName val="폐기물산출"/>
      <sheetName val="폐기물산출(2)"/>
      <sheetName val="수거량집계"/>
      <sheetName val="수집운반인원"/>
      <sheetName val="현행.적정장비비교"/>
      <sheetName val="잉여인력"/>
      <sheetName val="인력배분"/>
      <sheetName val="현행.적정장비비교 (2)"/>
      <sheetName val="출력하면 안됨."/>
      <sheetName val="간지(원가계산서)"/>
      <sheetName val="종합원가"/>
      <sheetName val="현체제직접노무비"/>
      <sheetName val="현체제간접노무비율"/>
      <sheetName val="현체제복리후생비집계표"/>
      <sheetName val="적정노임"/>
      <sheetName val="현체제단위당노임"/>
      <sheetName val="현체제단위당복리후생비"/>
      <sheetName val="업체적정단위당노임"/>
      <sheetName val="업체적정단위당복리후생비"/>
      <sheetName val="피복비"/>
      <sheetName val="업체평균노무비"/>
      <sheetName val="실적노무비"/>
      <sheetName val="행자부집계"/>
      <sheetName val="행자부임금(2004운전원)"/>
      <sheetName val="행자부임금(2004미화원)"/>
      <sheetName val="작업감독"/>
      <sheetName val="재활용운전원"/>
      <sheetName val="재활용인부"/>
      <sheetName val="행자부복리후생비"/>
      <sheetName val="시중(공사)"/>
      <sheetName val="현체제차량경비집계"/>
      <sheetName val="현체제유류비"/>
      <sheetName val="단위당유류비"/>
      <sheetName val="현체제차량규격별산출"/>
      <sheetName val="현체제수리수선비"/>
      <sheetName val="단위당수리수선비"/>
      <sheetName val="현체제감가상각비"/>
      <sheetName val="차량수선감가"/>
      <sheetName val="단위당감가상각비"/>
      <sheetName val="현체제세금과공과"/>
      <sheetName val="기타경비율"/>
      <sheetName val="기타경비(완성공사)"/>
      <sheetName val="기타경비명세(완성공사)"/>
      <sheetName val="기타경비(기업경영)"/>
      <sheetName val="제조원가명세"/>
      <sheetName val="간지(적정규모)"/>
      <sheetName val="적정현체제원가"/>
      <sheetName val="적정동별원가(덕진구)"/>
      <sheetName val="적정동별원가(완산구)"/>
      <sheetName val="적정동별원가(덕진구)세대수"/>
      <sheetName val="적정동별원가(완산구)세대수"/>
      <sheetName val="적정직접노무비"/>
      <sheetName val="적정간접노무비율 (2)"/>
      <sheetName val="적정복리후생비집계표"/>
      <sheetName val="현행단위당노임(1)"/>
      <sheetName val="적정단위당복리후생비"/>
      <sheetName val="적정차량경비집"/>
      <sheetName val="적정유류비"/>
      <sheetName val="적정차량규격별산출"/>
      <sheetName val="적정수리수선비"/>
      <sheetName val="적정감가상각비"/>
      <sheetName val="적정세금과공과"/>
      <sheetName val="차량경비(실적)"/>
      <sheetName val="적정적정노임원가"/>
      <sheetName val="적정적정노임직접노무비"/>
      <sheetName val="적정적정노임간접노무비율"/>
      <sheetName val="적정적정노임복리후생비집계표"/>
      <sheetName val="적정시중노임원가"/>
      <sheetName val="적정노임직접노무비"/>
      <sheetName val="적정노임간접노무비율"/>
      <sheetName val="적정노임복리후생비집계표"/>
      <sheetName val="간지(가로청소)"/>
      <sheetName val="가로원가"/>
      <sheetName val="재료비"/>
      <sheetName val="가로단위재료비"/>
      <sheetName val="가로단위재료수량"/>
      <sheetName val="노무비(가로청소)"/>
      <sheetName val="복리후생비(가로청소)"/>
      <sheetName val="가로인원"/>
      <sheetName val="가로인원(타시군)"/>
      <sheetName val="간지(노면청소)"/>
      <sheetName val="노면청소원가"/>
      <sheetName val="노면청소현황"/>
      <sheetName val="노무비(노면) (2)"/>
      <sheetName val="복리후생비(노면)"/>
      <sheetName val="유류비(노면)"/>
      <sheetName val="단위당유류비(노면)"/>
      <sheetName val="수리수선비(노면)"/>
      <sheetName val="단위당수리수선비(노면)"/>
      <sheetName val="감가상각비(노면)"/>
      <sheetName val="세금과공과(노면)"/>
      <sheetName val="단위당세금과공과 (3)"/>
      <sheetName val="단위당세금과공과"/>
      <sheetName val="소모품비(노면)"/>
      <sheetName val="간지(종량제봉투)"/>
      <sheetName val="봉투단가"/>
      <sheetName val="매립장반입료"/>
      <sheetName val="대행업체봉투단가"/>
      <sheetName val="매립장반입료 (2)"/>
      <sheetName val="종량제봉투판매현황"/>
      <sheetName val="종량제봉투대행업체수입"/>
      <sheetName val="간지(대형폐기물수수료)"/>
      <sheetName val="대형폐기물원가"/>
      <sheetName val="민간수수료(대형)"/>
      <sheetName val="직영수수료(대형)"/>
      <sheetName val="03년수거량"/>
      <sheetName val="재활용품매각현황"/>
      <sheetName val="대형폐기물수거현황"/>
      <sheetName val="전주시인구"/>
      <sheetName val="상가수"/>
      <sheetName val="차량현황"/>
      <sheetName val="혼합폐기물집계표(03~04)"/>
      <sheetName val="동별배분"/>
      <sheetName val="혼합폐기물동별거래처별집계표"/>
      <sheetName val="음식물류폐기물집계표(03~04)"/>
      <sheetName val="음식물동별거래처별집계표"/>
      <sheetName val="차량별작업현황"/>
      <sheetName val="폐기물배분(전체)"/>
      <sheetName val="강당내역(기계)"/>
      <sheetName val="강당내역(전기)"/>
      <sheetName val="강당산출(기계)"/>
      <sheetName val="강당산출(전기)"/>
      <sheetName val="자재비"/>
      <sheetName val="총괄일위"/>
      <sheetName val="공란(구)"/>
      <sheetName val="1.견적대비(구조물)"/>
      <sheetName val="내역서2"/>
      <sheetName val="BD원가계산서(증설1)"/>
      <sheetName val="BD직재(2)"/>
      <sheetName val="BD직노(2)"/>
      <sheetName val="시공내역"/>
      <sheetName val="정산총괄(케이블)"/>
      <sheetName val="심선배분도"/>
      <sheetName val="작업사진"/>
      <sheetName val="운반공사"/>
      <sheetName val="감독용차량"/>
      <sheetName val="공정"/>
      <sheetName val="주요자재"/>
      <sheetName val="전체수량"/>
      <sheetName val="자재집계"/>
      <sheetName val="구조물공수량산출서"/>
      <sheetName val="제수변실집계"/>
      <sheetName val="제수(1.45H)산근"/>
      <sheetName val="제수위치표(1.45H)"/>
      <sheetName val="공기변실수량집계표"/>
      <sheetName val="공기변실수량산출"/>
      <sheetName val="공기변위치표(0.9H)"/>
      <sheetName val="이토변실집계표(H=2.51)"/>
      <sheetName val="이토변실수량산출서(H=2.51)"/>
      <sheetName val="이토위치표(2.51H)"/>
      <sheetName val="보호통"/>
      <sheetName val="보호-산"/>
      <sheetName val="보호통위치표"/>
      <sheetName val="이토변방류부집계"/>
      <sheetName val="이토변방류부"/>
      <sheetName val="관로표석및표지못"/>
      <sheetName val="관로안전시설집계표"/>
      <sheetName val="관로안전시설산근"/>
      <sheetName val="가물막이집계"/>
      <sheetName val="가물막이"/>
      <sheetName val="가물막이수량산출서(1)"/>
      <sheetName val="물푸기"/>
      <sheetName val="7.부대공"/>
      <sheetName val="부대공자재집계"/>
      <sheetName val="부대공수량집계"/>
      <sheetName val="상수도이설집계"/>
      <sheetName val="상수관이설수량"/>
      <sheetName val="상수도이설(D80)"/>
      <sheetName val="상수도이설(D200)"/>
      <sheetName val="관보호공집계"/>
      <sheetName val="관보호공연장산출"/>
      <sheetName val="관보호공단위"/>
      <sheetName val="교통산출"/>
      <sheetName val="교통산근"/>
      <sheetName val="교통신호수단위"/>
      <sheetName val="품질시험비수량"/>
      <sheetName val="안전시설물"/>
      <sheetName val="가물막이수량산출서"/>
      <sheetName val="석축수량집계표"/>
      <sheetName val="석축 LIST"/>
      <sheetName val="석축단위수량"/>
      <sheetName val="상수도이설(D100)"/>
      <sheetName val="관매달기집계"/>
      <sheetName val="관매달기수량산"/>
      <sheetName val="관매달기단위수량"/>
      <sheetName val="물푸기집계"/>
      <sheetName val="물푸기수량"/>
      <sheetName val="간이흙막이수량집계"/>
      <sheetName val="SK300평균H"/>
      <sheetName val="SK400평균H"/>
      <sheetName val="15955Data"/>
      <sheetName val="계량기수량(전체)"/>
      <sheetName val="2.1집계표(전체)"/>
      <sheetName val="2.2산출서(전체)"/>
      <sheetName val="계량기수량(개별)"/>
      <sheetName val="2.1집계표(개별)"/>
      <sheetName val="2.2산출서(개별)"/>
      <sheetName val="계량기수량(다세대)"/>
      <sheetName val="2.1집계표(다세대)"/>
      <sheetName val="2.2산출서(다세대)"/>
      <sheetName val="철거산출근거"/>
      <sheetName val="VXXXXX"/>
      <sheetName val="하기지계"/>
      <sheetName val="하대지계"/>
      <sheetName val="하대지실"/>
      <sheetName val="일양하기"/>
      <sheetName val="성보하기"/>
      <sheetName val="기검원(정식) "/>
      <sheetName val="기검원(약식)"/>
      <sheetName val="내집(원)"/>
      <sheetName val="관기내서(원)"/>
      <sheetName val="관기내서(대+현)집계(원)"/>
      <sheetName val="기성요약(원)"/>
      <sheetName val="도급표지"/>
      <sheetName val="안전집"/>
      <sheetName val="기성검사원 (현대)"/>
      <sheetName val="차막이곡주"/>
      <sheetName val="xxxxxx"/>
      <sheetName val="공사비증감내역"/>
      <sheetName val="수량증감"/>
      <sheetName val="산출근거(당초)"/>
      <sheetName val="산출근거(당초) (2)"/>
      <sheetName val="원석유용량"/>
      <sheetName val="골재집계표"/>
      <sheetName val="세골재집계표"/>
      <sheetName val="포장공골재집계표 "/>
      <sheetName val="재료분리표(선택,보조)"/>
      <sheetName val="집계표(선택,보조-전체)"/>
      <sheetName val="집계표(선택,보조-포장공)"/>
      <sheetName val="콘크리트 재료분리표"/>
      <sheetName val="포장용 콘크리트 집계표"/>
      <sheetName val="타공종이기(1)"/>
      <sheetName val="뒷채움 (1)"/>
      <sheetName val="배수관공(표지)"/>
      <sheetName val="배수관296"/>
      <sheetName val="배수관297"/>
      <sheetName val="횡배수관(표지)"/>
      <sheetName val="횡배수관관종별현황"/>
      <sheetName val="횡배수관총괄수량집계"/>
      <sheetName val="횡배수관수량집계표(보강흄관)"/>
      <sheetName val="횡배수관수량집계표(흄관)"/>
      <sheetName val="횡배수관설치현황표(보강)"/>
      <sheetName val="횡배수관설치현황표(흄관)"/>
      <sheetName val="PIPE수량집계표-1"/>
      <sheetName val="PIPE수량집계표-2"/>
      <sheetName val="구체단위수량"/>
      <sheetName val="PIPE표준DATA-46+464(부5)"/>
      <sheetName val="PIPE표준DATA-46+540(부5)"/>
      <sheetName val="PIPE표준DATA-48+630"/>
      <sheetName val="토공계산48+630"/>
      <sheetName val="표지(종배수관)"/>
      <sheetName val="종배수관415"/>
      <sheetName val="종배수관현황(1)-416"/>
      <sheetName val="종배수관현황(2)-417"/>
      <sheetName val="토공단위수량-418"/>
      <sheetName val="토공단위수량-419"/>
      <sheetName val="표지(2.13)"/>
      <sheetName val="배수관날개+면벽수량집계"/>
      <sheetName val="배수관날개벽수량집계표(1)"/>
      <sheetName val="PIPE표준DATA-1200"/>
      <sheetName val="표지(2.14)"/>
      <sheetName val="2.14집수정수량집계표(1)"/>
      <sheetName val="2.14집수정수량집계표(2)"/>
      <sheetName val="흙쌓기부집수정수량집계표"/>
      <sheetName val="땅깍기부집수정수량집계표(1)"/>
      <sheetName val="땅깍기부집수정수량집계표(2)"/>
      <sheetName val="절토부집수정공제량"/>
      <sheetName val="집수정현황(4)"/>
      <sheetName val="집수정현황(5)"/>
      <sheetName val="집수정현황(6)"/>
      <sheetName val="집수정현황(7)"/>
      <sheetName val="Book4"/>
      <sheetName val="5.3상부구조물설치"/>
      <sheetName val="N賃率-職"/>
      <sheetName val="옆표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sheetData sheetId="53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sheetData sheetId="969"/>
      <sheetData sheetId="970"/>
      <sheetData sheetId="97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refreshError="1"/>
      <sheetData sheetId="1022" refreshError="1"/>
      <sheetData sheetId="1023" refreshError="1"/>
      <sheetData sheetId="1024" refreshError="1"/>
      <sheetData sheetId="1025" refreshError="1"/>
      <sheetData sheetId="1026" refreshError="1"/>
      <sheetData sheetId="1027" refreshError="1"/>
      <sheetData sheetId="1028"/>
      <sheetData sheetId="1029"/>
      <sheetData sheetId="1030"/>
      <sheetData sheetId="1031"/>
      <sheetData sheetId="1032"/>
      <sheetData sheetId="1033"/>
      <sheetData sheetId="1034"/>
      <sheetData sheetId="1035"/>
      <sheetData sheetId="1036" refreshError="1"/>
      <sheetData sheetId="1037"/>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sheetData sheetId="117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sheetData sheetId="1192"/>
      <sheetData sheetId="1193"/>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sheetData sheetId="1228"/>
      <sheetData sheetId="1229"/>
      <sheetData sheetId="1230"/>
      <sheetData sheetId="1231"/>
      <sheetData sheetId="1232"/>
      <sheetData sheetId="1233"/>
      <sheetData sheetId="1234"/>
      <sheetData sheetId="1235" refreshError="1"/>
      <sheetData sheetId="1236" refreshError="1"/>
      <sheetData sheetId="1237" refreshError="1"/>
      <sheetData sheetId="1238"/>
      <sheetData sheetId="1239"/>
      <sheetData sheetId="1240"/>
      <sheetData sheetId="1241"/>
      <sheetData sheetId="1242"/>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sheetData sheetId="1295"/>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자재집계표"/>
      <sheetName val="총수량집계표"/>
      <sheetName val="총철근"/>
      <sheetName val="포장"/>
      <sheetName val="우수공"/>
      <sheetName val="우수철근"/>
      <sheetName val="오수공"/>
      <sheetName val="오수철근"/>
      <sheetName val="부대공"/>
      <sheetName val="부대공철근"/>
      <sheetName val="기타공"/>
      <sheetName val="기타공철근"/>
      <sheetName val="스텐드및계단"/>
      <sheetName val="스텐드및계단 (0)"/>
      <sheetName val="스텐드및계단철근"/>
    </sheetNames>
    <sheetDataSet>
      <sheetData sheetId="0"/>
      <sheetData sheetId="1"/>
      <sheetData sheetId="2"/>
      <sheetData sheetId="3"/>
      <sheetData sheetId="4">
        <row r="1">
          <cell r="A1" t="str">
            <v>공       종</v>
          </cell>
          <cell r="B1" t="str">
            <v>규    격</v>
          </cell>
          <cell r="D1" t="str">
            <v>단위</v>
          </cell>
          <cell r="E1" t="str">
            <v>맨   홀</v>
          </cell>
          <cell r="I1" t="str">
            <v>우수PIT</v>
          </cell>
          <cell r="J1" t="str">
            <v>집수정</v>
          </cell>
          <cell r="K1" t="str">
            <v>P.E</v>
          </cell>
          <cell r="L1" t="str">
            <v>P.E 빗물받이</v>
          </cell>
          <cell r="M1" t="str">
            <v>흄 관</v>
          </cell>
          <cell r="O1" t="str">
            <v>D.C PIPE</v>
          </cell>
          <cell r="Q1" t="str">
            <v>U형측구</v>
          </cell>
          <cell r="R1" t="str">
            <v>U형 플륨관</v>
          </cell>
          <cell r="U1" t="str">
            <v>계</v>
          </cell>
        </row>
        <row r="2">
          <cell r="E2" t="str">
            <v>Φ900</v>
          </cell>
          <cell r="G2" t="str">
            <v>Φ1200</v>
          </cell>
          <cell r="I2" t="str">
            <v>300X580X950</v>
          </cell>
          <cell r="J2" t="str">
            <v>600x700</v>
          </cell>
          <cell r="K2" t="str">
            <v>홈통받이</v>
          </cell>
          <cell r="L2" t="str">
            <v>940x510x410</v>
          </cell>
          <cell r="M2" t="str">
            <v>D450</v>
          </cell>
          <cell r="N2" t="str">
            <v>D600</v>
          </cell>
          <cell r="O2" t="str">
            <v>Φ150</v>
          </cell>
          <cell r="P2" t="str">
            <v>Φ250</v>
          </cell>
          <cell r="Q2" t="str">
            <v>300x400</v>
          </cell>
          <cell r="R2" t="str">
            <v>B=300</v>
          </cell>
        </row>
        <row r="3">
          <cell r="A3" t="str">
            <v>수     량</v>
          </cell>
          <cell r="E3">
            <v>13</v>
          </cell>
          <cell r="F3" t="str">
            <v>EA</v>
          </cell>
          <cell r="G3">
            <v>6</v>
          </cell>
          <cell r="H3" t="str">
            <v>EA</v>
          </cell>
          <cell r="I3" t="str">
            <v>6 EA</v>
          </cell>
          <cell r="J3" t="str">
            <v>6 EA</v>
          </cell>
          <cell r="K3" t="str">
            <v>15 EA</v>
          </cell>
          <cell r="L3" t="str">
            <v>27 EA</v>
          </cell>
          <cell r="M3" t="str">
            <v>312.50 M</v>
          </cell>
          <cell r="N3" t="str">
            <v>90.00 M</v>
          </cell>
          <cell r="O3" t="str">
            <v>90.00 M</v>
          </cell>
          <cell r="P3" t="str">
            <v>155.00 M</v>
          </cell>
          <cell r="Q3" t="str">
            <v>302.00 M</v>
          </cell>
          <cell r="R3">
            <v>655</v>
          </cell>
          <cell r="S3" t="str">
            <v>M</v>
          </cell>
        </row>
        <row r="4">
          <cell r="A4" t="str">
            <v>콘크리트</v>
          </cell>
          <cell r="B4" t="str">
            <v>25-210-12</v>
          </cell>
          <cell r="D4" t="str">
            <v>M3</v>
          </cell>
        </row>
        <row r="5">
          <cell r="B5" t="str">
            <v>25-180-12</v>
          </cell>
          <cell r="D5" t="str">
            <v>M3</v>
          </cell>
        </row>
        <row r="6">
          <cell r="A6" t="str">
            <v>거푸집</v>
          </cell>
          <cell r="B6" t="str">
            <v>합판 4회</v>
          </cell>
          <cell r="D6" t="str">
            <v>M2</v>
          </cell>
        </row>
        <row r="7">
          <cell r="B7" t="str">
            <v>합판 6회</v>
          </cell>
          <cell r="D7" t="str">
            <v>M2</v>
          </cell>
        </row>
        <row r="8">
          <cell r="B8" t="str">
            <v>목재 4회</v>
          </cell>
          <cell r="D8" t="str">
            <v>M2</v>
          </cell>
        </row>
        <row r="9">
          <cell r="A9" t="str">
            <v>이음몰탈</v>
          </cell>
          <cell r="B9" t="str">
            <v>1 : 3</v>
          </cell>
          <cell r="D9" t="str">
            <v>M3</v>
          </cell>
        </row>
        <row r="10">
          <cell r="A10" t="str">
            <v>흄    관</v>
          </cell>
          <cell r="B10" t="str">
            <v>D 450</v>
          </cell>
          <cell r="D10" t="str">
            <v>M</v>
          </cell>
        </row>
        <row r="11">
          <cell r="B11" t="str">
            <v>D 600</v>
          </cell>
          <cell r="D11" t="str">
            <v>M</v>
          </cell>
        </row>
        <row r="12">
          <cell r="A12" t="str">
            <v>P.E 빗물받이</v>
          </cell>
          <cell r="B12" t="str">
            <v>940x510x410</v>
          </cell>
          <cell r="D12" t="str">
            <v>EA</v>
          </cell>
        </row>
        <row r="13">
          <cell r="A13" t="str">
            <v>빗물받이뚜껑</v>
          </cell>
          <cell r="B13" t="str">
            <v>495x395x50</v>
          </cell>
          <cell r="D13" t="str">
            <v>EA</v>
          </cell>
        </row>
        <row r="14">
          <cell r="A14" t="str">
            <v>사 다 리</v>
          </cell>
          <cell r="B14" t="str">
            <v>D19</v>
          </cell>
          <cell r="D14" t="str">
            <v>TON</v>
          </cell>
        </row>
        <row r="15">
          <cell r="A15" t="str">
            <v>홈통받이</v>
          </cell>
          <cell r="B15" t="str">
            <v>P.E Φ430 H=600</v>
          </cell>
          <cell r="D15" t="str">
            <v>EA</v>
          </cell>
        </row>
        <row r="16">
          <cell r="A16" t="str">
            <v>맨홀뚜껑</v>
          </cell>
          <cell r="B16" t="str">
            <v>주철제 Φ648</v>
          </cell>
          <cell r="D16" t="str">
            <v>EA</v>
          </cell>
        </row>
        <row r="17">
          <cell r="A17" t="str">
            <v>토  공</v>
          </cell>
          <cell r="B17" t="str">
            <v>터파기</v>
          </cell>
          <cell r="C17" t="str">
            <v>토  사</v>
          </cell>
          <cell r="D17" t="str">
            <v>M3</v>
          </cell>
        </row>
        <row r="18">
          <cell r="C18" t="str">
            <v>연  암</v>
          </cell>
          <cell r="D18" t="str">
            <v>M3</v>
          </cell>
        </row>
        <row r="19">
          <cell r="C19" t="str">
            <v>소  계</v>
          </cell>
          <cell r="D19" t="str">
            <v>M3</v>
          </cell>
        </row>
        <row r="20">
          <cell r="B20" t="str">
            <v>잔   토</v>
          </cell>
          <cell r="D20" t="str">
            <v>M3</v>
          </cell>
        </row>
        <row r="21">
          <cell r="B21" t="str">
            <v>되메우기</v>
          </cell>
          <cell r="D21" t="str">
            <v>M3</v>
          </cell>
        </row>
        <row r="22">
          <cell r="A22" t="str">
            <v>D.C PIPE</v>
          </cell>
          <cell r="B22" t="str">
            <v>Φ150M/M</v>
          </cell>
          <cell r="D22" t="str">
            <v>M</v>
          </cell>
        </row>
        <row r="23">
          <cell r="B23" t="str">
            <v>Φ250M/M</v>
          </cell>
          <cell r="D23" t="str">
            <v>M</v>
          </cell>
        </row>
        <row r="24">
          <cell r="A24" t="str">
            <v xml:space="preserve">STEEL </v>
          </cell>
          <cell r="B24" t="str">
            <v>495x395x50</v>
          </cell>
          <cell r="D24" t="str">
            <v xml:space="preserve"> 조</v>
          </cell>
        </row>
        <row r="25">
          <cell r="A25" t="str">
            <v>GREATING</v>
          </cell>
          <cell r="B25" t="str">
            <v>680x390x50</v>
          </cell>
          <cell r="D25" t="str">
            <v xml:space="preserve"> 조</v>
          </cell>
        </row>
        <row r="26">
          <cell r="A26" t="str">
            <v>COVER</v>
          </cell>
          <cell r="B26" t="str">
            <v>400x400x50</v>
          </cell>
          <cell r="D26" t="str">
            <v xml:space="preserve"> 조</v>
          </cell>
        </row>
        <row r="27">
          <cell r="A27" t="str">
            <v>U형벤치 플륨관</v>
          </cell>
          <cell r="B27" t="str">
            <v>B = 300 M</v>
          </cell>
          <cell r="D27" t="str">
            <v>M</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내역서총괄"/>
      <sheetName val="내역서"/>
      <sheetName val="일위대가"/>
      <sheetName val="산근1,2"/>
      <sheetName val="산근3"/>
      <sheetName val="Y-WORK"/>
      <sheetName val="견적대비"/>
      <sheetName val="노임"/>
      <sheetName val="단가조사서"/>
      <sheetName val="목차"/>
      <sheetName val="1.설계조건"/>
      <sheetName val="우수공"/>
      <sheetName val="SG"/>
      <sheetName val="tggwan(mac)"/>
      <sheetName val="노임단가"/>
      <sheetName val="6PILE  (돌출)"/>
      <sheetName val="산출근거(9)"/>
      <sheetName val="원형1호맨홀토공수량"/>
      <sheetName val="종배수관"/>
      <sheetName val="설계내역서(송수)"/>
      <sheetName val="DATE"/>
      <sheetName val="ABUT수량-A1"/>
      <sheetName val="관접합및부설"/>
      <sheetName val="단가"/>
      <sheetName val="밸브설치"/>
      <sheetName val="용량(1-2)"/>
      <sheetName val="기초단가"/>
      <sheetName val="설계기준"/>
      <sheetName val="집계표1"/>
      <sheetName val="A"/>
      <sheetName val="과천MAIN"/>
      <sheetName val="MOTOR"/>
      <sheetName val="산식3"/>
      <sheetName val="가도공"/>
      <sheetName val="1호맨홀토공"/>
      <sheetName val="Macro(차단기)"/>
      <sheetName val="2000전체분"/>
      <sheetName val="2000년1차"/>
      <sheetName val="총괄"/>
      <sheetName val="1.설계기준"/>
      <sheetName val="교각1"/>
      <sheetName val="Sheet1"/>
      <sheetName val="내역1"/>
      <sheetName val="시설일위"/>
      <sheetName val="찍기"/>
      <sheetName val="품셈(기초)"/>
      <sheetName val="변단면집계"/>
      <sheetName val="수량집계"/>
      <sheetName val="총괄집계표"/>
      <sheetName val="2.대외공문"/>
      <sheetName val="교각(P1)수량"/>
      <sheetName val="잡비계산"/>
      <sheetName val="자재"/>
      <sheetName val="중기"/>
      <sheetName val="총괄내역서"/>
      <sheetName val="C3"/>
      <sheetName val="공량산출서"/>
      <sheetName val="내역"/>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ATA"/>
      <sheetName val="Sheet3"/>
      <sheetName val="F갑지"/>
      <sheetName val="F라인"/>
      <sheetName val="관공"/>
      <sheetName val="추진검토"/>
      <sheetName val="나관"/>
      <sheetName val="Sheet4"/>
      <sheetName val="삼보"/>
      <sheetName val="추진"/>
      <sheetName val="쉬트파일"/>
      <sheetName val="하천횡단"/>
      <sheetName val="실행"/>
      <sheetName val="대비"/>
      <sheetName val="관외주"/>
      <sheetName val="Sheet2"/>
      <sheetName val="Sheet5"/>
      <sheetName val="설계도급하도"/>
      <sheetName val="GRP"/>
      <sheetName val="사급자재"/>
      <sheetName val="m당대비"/>
      <sheetName val="터널조도"/>
      <sheetName val="기기리스트"/>
      <sheetName val="LX-JU"/>
      <sheetName val="DATE"/>
      <sheetName val="EQT-ESTN"/>
      <sheetName val="계수시트"/>
      <sheetName val="원가계산서"/>
      <sheetName val="BID"/>
      <sheetName val="토공집계표"/>
      <sheetName val="동해title"/>
      <sheetName val="집수정(600-700)"/>
      <sheetName val="SG"/>
      <sheetName val="cable-data"/>
      <sheetName val="횡배수공토공집계"/>
      <sheetName val="tggwan(mac)"/>
      <sheetName val="S0"/>
      <sheetName val="본체"/>
      <sheetName val="JUCKEYK"/>
      <sheetName val="우수공"/>
      <sheetName val="수입"/>
      <sheetName val="배수내역"/>
      <sheetName val="ITEM"/>
      <sheetName val="G.R300경비"/>
      <sheetName val="하수급견적대비"/>
      <sheetName val="CAL"/>
      <sheetName val="적격"/>
      <sheetName val="입찰내역서"/>
      <sheetName val="견적대비"/>
      <sheetName val="일위대가목차"/>
      <sheetName val="전체철근집계"/>
      <sheetName val="N賃率-職"/>
      <sheetName val="교대시점"/>
      <sheetName val="A"/>
      <sheetName val="설계가"/>
      <sheetName val="BID-도로"/>
      <sheetName val="단가비교표"/>
      <sheetName val="견적조건"/>
      <sheetName val="집계표"/>
      <sheetName val="전기일위대가"/>
      <sheetName val="견적서"/>
      <sheetName val="슬래브"/>
      <sheetName val="예정(3)"/>
      <sheetName val="동원(3)"/>
      <sheetName val="단가대비표"/>
      <sheetName val="단중표-ST"/>
      <sheetName val="대치판정"/>
      <sheetName val="총괄집계표"/>
      <sheetName val="TARGET"/>
      <sheetName val="TDTKP"/>
      <sheetName val="DK-KH"/>
      <sheetName val="2.손익계산서"/>
      <sheetName val="Factor"/>
      <sheetName val="3차설계"/>
      <sheetName val="Sensitivity and GC Value"/>
      <sheetName val="토목"/>
      <sheetName val="부하LOAD"/>
      <sheetName val="MOTOR"/>
      <sheetName val="유동표"/>
      <sheetName val="F°©Áö"/>
      <sheetName val="F¶óÀÎ"/>
      <sheetName val="°ü°ø"/>
      <sheetName val="ÃßÁø°ËÅä"/>
      <sheetName val="³ª°ü"/>
      <sheetName val="»ïº¸"/>
      <sheetName val="ÃßÁø"/>
      <sheetName val="½¬Æ®ÆÄÀÏ"/>
      <sheetName val="ÇÏÃµÈ¾´Ü"/>
      <sheetName val="½ÇÇà"/>
      <sheetName val="´ëºñ"/>
      <sheetName val="°ü¿ÜÁÖ"/>
      <sheetName val="¼³°èµµ±ÞÇÏµµ"/>
      <sheetName val="»ç±ÞÀÚÀç"/>
      <sheetName val="m´ç´ëºñ"/>
      <sheetName val="µ¿ÇØtitle"/>
      <sheetName val="º»Ã¼"/>
      <sheetName val="비교표"/>
      <sheetName val="차액보증"/>
      <sheetName val="수량산출"/>
      <sheetName val="C3"/>
      <sheetName val="제출내역 (2)"/>
      <sheetName val="가도공"/>
      <sheetName val="설계조건"/>
      <sheetName val="충주"/>
      <sheetName val="7.PILE  (돌출)"/>
      <sheetName val="내역서"/>
      <sheetName val="Baby일위대가"/>
      <sheetName val="노무비 근거"/>
      <sheetName val="총괄"/>
      <sheetName val="자재단가"/>
      <sheetName val="22수량"/>
      <sheetName val="음봉방향"/>
      <sheetName val="단면 (2)"/>
      <sheetName val="연결관산출조서"/>
      <sheetName val="원형1호맨홀토공수량"/>
      <sheetName val="INPUT"/>
      <sheetName val="1NYS(당)"/>
      <sheetName val="기계경비(시간당)"/>
      <sheetName val="램머"/>
      <sheetName val="교대"/>
      <sheetName val="플랜트 설치"/>
      <sheetName val="부대내역"/>
      <sheetName val="지수"/>
      <sheetName val="EP0618"/>
      <sheetName val="일위대가"/>
      <sheetName val="1.설계조건"/>
      <sheetName val="내역(정지)"/>
      <sheetName val="부하계산서"/>
      <sheetName val="부하(성남)"/>
      <sheetName val="조도계산서 (도서)"/>
      <sheetName val="실행내역서 "/>
      <sheetName val="bm(CIcable)"/>
      <sheetName val="증감대비"/>
      <sheetName val="ABUT수량-A1"/>
      <sheetName val="Price List"/>
      <sheetName val="일위(PN)"/>
      <sheetName val="노무비산출"/>
      <sheetName val="Total"/>
      <sheetName val="UNIT"/>
      <sheetName val="일위대가표"/>
      <sheetName val="왕십리방향"/>
      <sheetName val="1.설계기준"/>
      <sheetName val="견적을"/>
      <sheetName val="SUMMARY"/>
      <sheetName val="JUCK"/>
      <sheetName val="시설일위"/>
      <sheetName val="을지"/>
      <sheetName val="UPDATA"/>
      <sheetName val="의정부문예회관변경내역"/>
      <sheetName val="#REF"/>
      <sheetName val="001"/>
      <sheetName val="설계명세서"/>
      <sheetName val="예산명세서"/>
      <sheetName val="자료입력"/>
      <sheetName val="COVER"/>
      <sheetName val="화재 탐지 설비"/>
      <sheetName val="b t mong"/>
      <sheetName val="노임"/>
      <sheetName val="슬래브1"/>
      <sheetName val="주현(해보)"/>
      <sheetName val="주현(영광)"/>
      <sheetName val="자동화재탐지"/>
      <sheetName val="2.대외공문"/>
      <sheetName val="도체종-상수표"/>
      <sheetName val="자재"/>
      <sheetName val="토공연장"/>
      <sheetName val="명세서"/>
      <sheetName val="수량집계"/>
      <sheetName val="RangeObject"/>
      <sheetName val="Y-WORK"/>
      <sheetName val="공종별자재"/>
      <sheetName val="1경간당 상부수량"/>
      <sheetName val="인건-측정"/>
      <sheetName val="FOOTING단면력"/>
      <sheetName val="Áý¼öÁ¤(600-700)"/>
      <sheetName val="Åä°øÁý°èÇ¥"/>
      <sheetName val="°è¼ö½ÃÆ®"/>
      <sheetName val="¿ø°¡°è»ê¼­"/>
      <sheetName val="도면자료제출일정"/>
      <sheetName val="울산시산표"/>
      <sheetName val="우각부보강"/>
      <sheetName val="공량산출서"/>
      <sheetName val="LOPCALC"/>
      <sheetName val="단가"/>
      <sheetName val="COPING"/>
      <sheetName val="CA"/>
      <sheetName val="건축공사"/>
      <sheetName val="중갑지"/>
      <sheetName val="노임단가"/>
      <sheetName val="청구내역(9807)"/>
      <sheetName val="PT_ED"/>
      <sheetName val="토공A"/>
      <sheetName val="입찰안"/>
      <sheetName val="빌딩 안내"/>
      <sheetName val="단중표"/>
      <sheetName val="품셈(기초)"/>
      <sheetName val="WORK"/>
      <sheetName val="내역1"/>
      <sheetName val="갑지(추정)"/>
      <sheetName val="수량산출(수평맹암거)"/>
      <sheetName val="설계내역(2000)"/>
      <sheetName val="내역"/>
      <sheetName val="잡철물"/>
      <sheetName val="가설공사내역"/>
      <sheetName val="401"/>
      <sheetName val="품셈TABLE"/>
      <sheetName val="3련 BOX"/>
      <sheetName val="가설건물"/>
      <sheetName val="간접비"/>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수안보-MBR1"/>
      <sheetName val="ÀÏÀ§´ë°¡¸ñÂ÷"/>
      <sheetName val="Àû°Ý"/>
      <sheetName val="±â±â¸®½ºÆ®"/>
      <sheetName val="ÀÔÂû³»¿ª¼­"/>
      <sheetName val="¿ì¼ö°ø"/>
      <sheetName val="È¾¹è¼ö°øÅä°øÁý°è"/>
      <sheetName val="¹è¼ö³»¿ª"/>
      <sheetName val="¼öÀÔ"/>
      <sheetName val="G.R300°æºñ"/>
      <sheetName val="ÇÏ¼ö±Þ°ßÀû´ëºñ"/>
      <sheetName val="¼³°è°¡"/>
      <sheetName val="ÀÚÀç´Ü°¡"/>
      <sheetName val="22¼ö·®"/>
      <sheetName val="½ÇÇà³»¿ª¼­ "/>
      <sheetName val="°ßÀû´ëºñ"/>
      <sheetName val="BID-µµ·Î"/>
      <sheetName val="°ßÀûÁ¶°Ç"/>
      <sheetName val="Áý°èÇ¥"/>
      <sheetName val="Àü±âÀÏÀ§´ë°¡"/>
      <sheetName val="´Ü°¡ºñ±³Ç¥"/>
      <sheetName val="¿¹Á¤(3)"/>
      <sheetName val="µ¿¿ø(3)"/>
      <sheetName val="´Ü°¡´ëºñÇ¥"/>
      <sheetName val="´ÜÁßÇ¥-ST"/>
      <sheetName val="2.¼ÕÀÍ°è»ê¼­"/>
      <sheetName val="ºÎÇÏLOAD"/>
      <sheetName val="ÅÍ³ÎÁ¶µµ"/>
      <sheetName val="Åä¸ñ"/>
      <sheetName val="Á¦Ãâ³»¿ª (2)"/>
      <sheetName val="´ëÄ¡ÆÇÁ¤"/>
      <sheetName val="À¯µ¿Ç¥"/>
      <sheetName val="°ßÀû¼­"/>
      <sheetName val="ºñ±³Ç¥"/>
      <sheetName val="Â÷¾×º¸Áõ"/>
      <sheetName val="NìüëÒ-òÅ"/>
      <sheetName val="±³´ë½ÃÁ¡"/>
      <sheetName val="°¡µµ°ø"/>
      <sheetName val="¼ö·®»êÃâ"/>
      <sheetName val="¼³°èÁ¶°Ç"/>
      <sheetName val="ºôµù ¾È³»"/>
      <sheetName val="±³´ë"/>
      <sheetName val="´ÜÁßÇ¥"/>
      <sheetName val="ÀÔÂû¾È"/>
      <sheetName val="Åä°øA"/>
      <sheetName val="7.PILE  (µ¹Ãâ)"/>
      <sheetName val="³ëÀÓ´Ü°¡"/>
      <sheetName val="³ë¹«ºñ ±Ù°Å"/>
      <sheetName val="¼³°è¸í¼¼¼­"/>
      <sheetName val="¿¹»ê¸í¼¼¼­"/>
      <sheetName val="ÀÚ·áÀÔ·Â"/>
      <sheetName val="ÃÑ°ýÁý°èÇ¥"/>
      <sheetName val="전기"/>
      <sheetName val="노무비단가"/>
      <sheetName val="지명송금"/>
      <sheetName val="환율"/>
      <sheetName val="suk(mac)"/>
      <sheetName val="RFP002"/>
      <sheetName val="MatchCode"/>
      <sheetName val="입출재고현황 (2)"/>
      <sheetName val="archi(본사)"/>
      <sheetName val="Final(1)summary"/>
      <sheetName val="실행간접비"/>
      <sheetName val="표지 (2)"/>
      <sheetName val="집수정_600_700_"/>
      <sheetName val="전차선로 물량표"/>
      <sheetName val="내역서-대공연장"/>
      <sheetName val="Macro(차단기)"/>
      <sheetName val="2_대외공문"/>
      <sheetName val="청하배수"/>
      <sheetName val="천마갑지"/>
      <sheetName val="월별수입"/>
      <sheetName val="노무비"/>
      <sheetName val="토목주소"/>
      <sheetName val="프랜트면허"/>
      <sheetName val="SLAB"/>
      <sheetName val="P-산#1-1(WOWA1)"/>
      <sheetName val="M-MG1"/>
      <sheetName val="인부신상자료"/>
      <sheetName val="411-00 외화장기"/>
      <sheetName val="당정동경상이수"/>
      <sheetName val="당정동공통이수"/>
      <sheetName val="HVAC"/>
      <sheetName val="INDEX"/>
      <sheetName val="FCM"/>
      <sheetName val="b_balju_cho"/>
      <sheetName val="설계산출표지"/>
      <sheetName val="민감도분석"/>
      <sheetName val="시청방향슬래브수량"/>
      <sheetName val="우수"/>
      <sheetName val="산출근거"/>
      <sheetName val="TYPE-B 평균H"/>
      <sheetName val="2F 회의실견적(5_14 일대)"/>
      <sheetName val="MAT"/>
      <sheetName val="1"/>
      <sheetName val="보할공정"/>
      <sheetName val="6.노임"/>
      <sheetName val="정부노임단가"/>
      <sheetName val="말뚝지지력산정"/>
      <sheetName val="(A)내역서"/>
      <sheetName val="ⴭⴭⴭⴭ"/>
      <sheetName val="동력부하(도산)"/>
      <sheetName val="터파기및재료"/>
      <sheetName val="수량산출서"/>
      <sheetName val="계정"/>
      <sheetName val="공통비"/>
      <sheetName val="설계변경원가계산총괄표(근린,시설,가로,공공)"/>
      <sheetName val="잡철단가대비"/>
      <sheetName val="무산소조"/>
      <sheetName val="IW-LIST"/>
      <sheetName val="사급자재총괄"/>
      <sheetName val="실행철강하도"/>
      <sheetName val="장비"/>
      <sheetName val="내역(을)"/>
      <sheetName val="잡비"/>
      <sheetName val="설계기준 및 하중계산"/>
      <sheetName val="3.하중계산"/>
      <sheetName val="견적보고"/>
      <sheetName val="중기단가LIST"/>
      <sheetName val="일위대가 "/>
      <sheetName val="갑지"/>
      <sheetName val="2000년1차"/>
      <sheetName val="일위대가목록"/>
      <sheetName val="일반공사"/>
      <sheetName val="파일의이용"/>
      <sheetName val="자동제어"/>
      <sheetName val="ASP"/>
      <sheetName val="공사개요"/>
      <sheetName val="L_RPTA05_목록"/>
      <sheetName val="LANGUAGE"/>
      <sheetName val="96.12"/>
      <sheetName val="001BA"/>
      <sheetName val="Proposal"/>
      <sheetName val="예가표"/>
      <sheetName val="공사비예산서(토목분)"/>
      <sheetName val="자재단가_사급"/>
      <sheetName val="중기적산목록"/>
      <sheetName val="우배수"/>
      <sheetName val="데이타"/>
      <sheetName val="FORM"/>
      <sheetName val="관급원내역"/>
      <sheetName val="수량산출서-2"/>
      <sheetName val="산근-10"/>
      <sheetName val="ATS단가"/>
      <sheetName val="아수배전(1회)"/>
      <sheetName val="일위"/>
      <sheetName val="부대공"/>
      <sheetName val="우각부검토"/>
      <sheetName val="집계표1"/>
      <sheetName val="표지"/>
      <sheetName val="조도계산"/>
      <sheetName val="PF_일반수량(35m)"/>
      <sheetName val="건축내역"/>
      <sheetName val="3.바닥판설계"/>
      <sheetName val="당초"/>
      <sheetName val="일위대가양식"/>
      <sheetName val="일위대가서식"/>
      <sheetName val="주형"/>
      <sheetName val="Piping Design Data"/>
      <sheetName val="링크해지용"/>
      <sheetName val="연결관암거"/>
      <sheetName val="위치조서"/>
      <sheetName val="교각1"/>
      <sheetName val="보차도경계석"/>
      <sheetName val="G_R300경비"/>
      <sheetName val="직재"/>
      <sheetName val="TTDZ 679"/>
      <sheetName val="영동(D)"/>
      <sheetName val="조명율표"/>
      <sheetName val="단위내역서"/>
      <sheetName val="물량산출"/>
      <sheetName val="전 기"/>
      <sheetName val="단"/>
      <sheetName val="2000전체분"/>
      <sheetName val="Macro상수"/>
      <sheetName val="설계자료"/>
      <sheetName val="양식"/>
      <sheetName val="????"/>
      <sheetName val="견적서-을지"/>
      <sheetName val="__MAIN"/>
      <sheetName val="건축내역서"/>
      <sheetName val="설비내역서"/>
      <sheetName val="전기내역서"/>
      <sheetName val="단면치수"/>
      <sheetName val="설계예산서"/>
      <sheetName val="6m기존암거철거공"/>
      <sheetName val="단가표"/>
      <sheetName val="Macro1"/>
      <sheetName val="경계석"/>
      <sheetName val="4.5 휨응력"/>
      <sheetName val="토공계산서(부체도로)"/>
      <sheetName val="3.하중산정4.지지력"/>
      <sheetName val="Sheet1 (2)"/>
      <sheetName val="가시설"/>
      <sheetName val="PROJECT BRIEF"/>
      <sheetName val="PROJECT BRIEF(EX.NEW)"/>
      <sheetName val="6.7.8.우물통"/>
      <sheetName val="STBOX"/>
      <sheetName val="FT_금액"/>
      <sheetName val="중동상가"/>
      <sheetName val="조명율"/>
      <sheetName val="신규일위대가"/>
      <sheetName val="안정검토"/>
      <sheetName val="98수문일위"/>
      <sheetName val="수질정화시설"/>
      <sheetName val="현금"/>
      <sheetName val="물가시세"/>
      <sheetName val="가로등제어반 설치공사(수량)"/>
      <sheetName val="조명율데이타"/>
      <sheetName val="입찰결과보고"/>
      <sheetName val="노무비 "/>
      <sheetName val="DESIGN CRETERIA"/>
      <sheetName val="참조-(1)"/>
      <sheetName val="중기일위대가"/>
      <sheetName val="산근1,2"/>
      <sheetName val="Control"/>
      <sheetName val="입고장부 (4)"/>
      <sheetName val="로우프"/>
      <sheetName val="장비가동집계표"/>
      <sheetName val="6PILE  (돌출)"/>
      <sheetName val="Languages"/>
      <sheetName val="내역기준"/>
      <sheetName val="TRAY Data"/>
      <sheetName val="동력부하"/>
      <sheetName val="10월판관"/>
      <sheetName val="공정계획(내부계획25%,내부w.f)"/>
      <sheetName val="시점교대"/>
      <sheetName val="도로토적"/>
      <sheetName val="수산(A1)"/>
      <sheetName val="현장관리비 산출내역"/>
      <sheetName val="단가산출서"/>
      <sheetName val="본부소개"/>
      <sheetName val="날개벽(시점좌측)"/>
      <sheetName val="인건비"/>
      <sheetName val="static.cal"/>
      <sheetName val="기본"/>
      <sheetName val="교각(P1)수량"/>
      <sheetName val="기술자료 (연수)"/>
      <sheetName val="설계내역서"/>
      <sheetName val="_shtOpr_"/>
      <sheetName val="Variables"/>
      <sheetName val="RCSPlan"/>
      <sheetName val="을"/>
      <sheetName val="FB25JN"/>
      <sheetName val="선급법인세 (2)"/>
      <sheetName val="공통(20-91)"/>
      <sheetName val="한강운반비"/>
      <sheetName val="총급여"/>
      <sheetName val="철근집계표"/>
      <sheetName val="타견적(을)"/>
      <sheetName val="지진시"/>
      <sheetName val="ilch"/>
      <sheetName val="LX-JU.XLS"/>
      <sheetName val="Pricelist TAC AB"/>
      <sheetName val="물가정보자료"/>
      <sheetName val="을(1차)"/>
      <sheetName val="사전공사"/>
      <sheetName val="list"/>
      <sheetName val="단면가정"/>
      <sheetName val="매장-시행견적"/>
      <sheetName val="인테리어세부내역"/>
      <sheetName val="투찰내역"/>
      <sheetName val="총괄표"/>
      <sheetName val="Hauptdaten"/>
      <sheetName val="건축집계표"/>
      <sheetName val="기둥(원형)"/>
      <sheetName val="신우"/>
      <sheetName val="CP(1)"/>
      <sheetName val="Sheet17"/>
      <sheetName val="구조물"/>
      <sheetName val="3.공통공사대비"/>
      <sheetName val="뚝토공"/>
      <sheetName val="업무분장"/>
      <sheetName val="방송(체육관)"/>
      <sheetName val="CTEMCOST"/>
      <sheetName val="공문"/>
      <sheetName val="공종별지급자재"/>
      <sheetName val="실행내역"/>
      <sheetName val="세원견적서"/>
      <sheetName val="견적시담(송포2공구)"/>
      <sheetName val="포장공"/>
      <sheetName val="전계가"/>
      <sheetName val="CODE"/>
      <sheetName val="날개벽수량표"/>
      <sheetName val="ROOF(ALKALI)"/>
      <sheetName val="금호"/>
      <sheetName val="(4-2)열관류값-2"/>
      <sheetName val="기계"/>
      <sheetName val="TOTAL_BOQ"/>
      <sheetName val="작성"/>
      <sheetName val="직접공사비집계표"/>
      <sheetName val="2000자금소요"/>
      <sheetName val="견"/>
      <sheetName val="견적정보"/>
      <sheetName val="카렌스센터계량기설치공사"/>
      <sheetName val="DB"/>
      <sheetName val="과천MAIN"/>
      <sheetName val="POOM_MOTO"/>
      <sheetName val="POOM_MOTO2"/>
      <sheetName val="내역표지"/>
      <sheetName val="건축"/>
      <sheetName val="5.전사투자계획종함안"/>
      <sheetName val="TOP"/>
      <sheetName val="0001new"/>
      <sheetName val="POWER"/>
      <sheetName val="전력구구조물산근"/>
      <sheetName val="주요공사"/>
      <sheetName val="BR.1(원)"/>
      <sheetName val="DAN"/>
      <sheetName val="조건"/>
      <sheetName val="약전닥트"/>
      <sheetName val="건축부하"/>
      <sheetName val="FA설치명세"/>
      <sheetName val="FD"/>
      <sheetName val="교통대책내역"/>
      <sheetName val="MixBed"/>
      <sheetName val="CondPol"/>
      <sheetName val="국내조달(통합-1)"/>
      <sheetName val="단가조사"/>
      <sheetName val="맨홀수량"/>
      <sheetName val="입출재고현황 _2_"/>
      <sheetName val="200"/>
      <sheetName val="제품정보"/>
      <sheetName val="대림경상68억"/>
      <sheetName val="DATASPEC(VT1)"/>
      <sheetName val="96작생능"/>
      <sheetName val="가공비"/>
      <sheetName val="용량(1-2)"/>
      <sheetName val="3BL공동구 수량"/>
      <sheetName val="A-4"/>
      <sheetName val="MEXICO-C"/>
      <sheetName val="현장지지물물량"/>
      <sheetName val="중기사용료"/>
      <sheetName val="토공"/>
      <sheetName val="케이블규격"/>
      <sheetName val="전가1"/>
      <sheetName val="방송노임"/>
      <sheetName val="TABLE"/>
      <sheetName val="견적"/>
      <sheetName val="내역서1"/>
      <sheetName val="단가조사서"/>
      <sheetName val="건축집계"/>
      <sheetName val="갑지1"/>
      <sheetName val="연부97-1"/>
      <sheetName val="Macro2"/>
      <sheetName val="SS2"/>
      <sheetName val="내역(한신APT)"/>
      <sheetName val="쌍송교"/>
      <sheetName val="약품공급2"/>
      <sheetName val="D040416"/>
      <sheetName val="BJJIN"/>
      <sheetName val="단가 및 재료비"/>
      <sheetName val="중기사용료산출근거"/>
      <sheetName val="기본일위"/>
      <sheetName val="49일위"/>
      <sheetName val="22일위"/>
      <sheetName val="DATA1"/>
      <sheetName val="경비"/>
      <sheetName val="변경비교-을"/>
      <sheetName val="견적대비표"/>
      <sheetName val="토사(PE)"/>
      <sheetName val="돈암사업"/>
      <sheetName val="공용정보"/>
      <sheetName val="FCU (2)"/>
      <sheetName val="BOQ"/>
      <sheetName val="식재인부"/>
      <sheetName val="광양방향"/>
      <sheetName val="PI"/>
      <sheetName val="부표총괄"/>
      <sheetName val="품셈1-17"/>
      <sheetName val="공통가설"/>
      <sheetName val="특별교실"/>
      <sheetName val="남평내역"/>
      <sheetName val="수목데이타"/>
      <sheetName val="선택"/>
      <sheetName val="골재집계"/>
      <sheetName val="DATA 입력란"/>
      <sheetName val="용수지선토적"/>
      <sheetName val="유동표(변경)"/>
      <sheetName val="REDUCER"/>
      <sheetName val="WE'T"/>
      <sheetName val="6호기"/>
      <sheetName val="증감분석"/>
      <sheetName val="A-100전제"/>
      <sheetName val="Schedule"/>
      <sheetName val="9GNG운반"/>
      <sheetName val="LCS-SEAT"/>
      <sheetName val="대가수량"/>
      <sheetName val="9.품셈"/>
      <sheetName val="schtable"/>
      <sheetName val="1호토공"/>
      <sheetName val="12호기내역서(건축분)"/>
      <sheetName val="주간계획"/>
      <sheetName val="산업"/>
      <sheetName val="BQ"/>
      <sheetName val="단면검토"/>
      <sheetName val="BATCH"/>
      <sheetName val="48평단가"/>
      <sheetName val="57단가"/>
      <sheetName val="54평단가"/>
      <sheetName val="66평단가"/>
      <sheetName val="61단가"/>
      <sheetName val="89평단가"/>
      <sheetName val="84평단가"/>
      <sheetName val="현금흐름"/>
      <sheetName val="장비집계"/>
      <sheetName val="갈현동"/>
      <sheetName val="2"/>
      <sheetName val="케이블DATA"/>
      <sheetName val="방음벽기초"/>
      <sheetName val="평가데이터"/>
      <sheetName val="일위대가(계측기설치)"/>
      <sheetName val="기준"/>
      <sheetName val="청천내"/>
      <sheetName val="G_R300경비1"/>
      <sheetName val="실행내역서_"/>
      <sheetName val="제출내역_(2)"/>
      <sheetName val="노무비_근거"/>
      <sheetName val="Sensitivity_and_GC_Value"/>
      <sheetName val="2_손익계산서"/>
      <sheetName val="2_대외공문1"/>
      <sheetName val="7_PILE__(돌출)"/>
      <sheetName val="전차선로_물량표"/>
      <sheetName val="단면_(2)"/>
      <sheetName val="1_설계조건"/>
      <sheetName val="화재_탐지_설비"/>
      <sheetName val="b_t_mong"/>
      <sheetName val="플랜트_설치"/>
      <sheetName val="1경간당_상부수량"/>
      <sheetName val="빌딩_안내"/>
      <sheetName val="표지_(2)"/>
      <sheetName val="3련_BOX"/>
      <sheetName val="소방일위 "/>
      <sheetName val="품의서(TL)"/>
      <sheetName val="기계경비"/>
      <sheetName val="일위대가(원본)"/>
      <sheetName val="내역서적용수량 (지방도893)"/>
      <sheetName val="참조"/>
      <sheetName val="A_7"/>
      <sheetName val="6.교좌면보강"/>
      <sheetName val="수주추정"/>
      <sheetName val="SAN"/>
      <sheetName val="工완성공사율"/>
      <sheetName val="G_R300°æºñ"/>
      <sheetName val="½ÇÇà³»¿ª¼­_"/>
      <sheetName val="2_¼ÕÀÍ°è»ê¼­"/>
      <sheetName val="Á¦Ãâ³»¿ª_(2)"/>
      <sheetName val="ºôµù_¾È³»"/>
      <sheetName val="7_PILE__(µ¹Ãâ)"/>
      <sheetName val="³ë¹«ºñ_±Ù°Å"/>
      <sheetName val="Price_List"/>
      <sheetName val="조도계산서_(도서)"/>
      <sheetName val="411-00_외화장기"/>
      <sheetName val="6_노임"/>
      <sheetName val="Piping_Design_Data"/>
      <sheetName val="전_기"/>
      <sheetName val="2F_회의실견적(5_14_일대)"/>
      <sheetName val="TYPE-B_평균H"/>
      <sheetName val="입출재고현황_(2)"/>
      <sheetName val="TTDZ_679"/>
      <sheetName val="설계기준_및_하중계산"/>
      <sheetName val="3_하중계산"/>
      <sheetName val="96_12"/>
      <sheetName val="4_5_휨응력"/>
      <sheetName val="6PILE__(돌출)"/>
      <sheetName val="1_설계기준"/>
      <sheetName val="일위대가_"/>
      <sheetName val="선급법인세_(2)"/>
      <sheetName val="PROJECT_BRIEF"/>
      <sheetName val="3_하중산정4_지지력"/>
      <sheetName val="Sheet1_(2)"/>
      <sheetName val="static_cal"/>
      <sheetName val="PROJECT_BRIEF(EX_NEW)"/>
      <sheetName val="입고장부_(4)"/>
      <sheetName val="5_전사투자계획종함안"/>
      <sheetName val="3_공통공사대비"/>
      <sheetName val="현장관리비_산출내역"/>
      <sheetName val="간선DATA"/>
      <sheetName val="세부내역서"/>
      <sheetName val="48일위"/>
      <sheetName val="계산근거"/>
      <sheetName val="입력"/>
      <sheetName val="c_balju"/>
      <sheetName val="wall"/>
      <sheetName val="1월"/>
      <sheetName val="기계경비일람"/>
      <sheetName val="시공계획"/>
      <sheetName val="TC표지"/>
      <sheetName val="1.수인터널"/>
      <sheetName val="옹벽"/>
      <sheetName val="預算表 (3)"/>
      <sheetName val="개략"/>
      <sheetName val=" 견적서"/>
      <sheetName val="제진기"/>
      <sheetName val="현황"/>
      <sheetName val="S1"/>
      <sheetName val="XL4Poppy"/>
      <sheetName val="식재"/>
      <sheetName val="시설물"/>
      <sheetName val="식재출력용"/>
      <sheetName val="유지관리"/>
      <sheetName val="3-구교-오리지날"/>
      <sheetName val="참고"/>
      <sheetName val="자료"/>
      <sheetName val="다이꾸"/>
      <sheetName val="DNT OSBL"/>
      <sheetName val="식재가격"/>
      <sheetName val="식재총괄"/>
      <sheetName val="일위목록"/>
      <sheetName val="포장복구집계"/>
      <sheetName val="XXXXXXXX"/>
      <sheetName val="통계자료"/>
      <sheetName val="YOEMAGUM"/>
      <sheetName val="CB"/>
      <sheetName val="재료비"/>
      <sheetName val="SEISMIC"/>
      <sheetName val="대로근거"/>
      <sheetName val="수량집"/>
      <sheetName val="환율 및 참고"/>
      <sheetName val="FAB_I"/>
      <sheetName val="intake"/>
      <sheetName val="단가설계"/>
      <sheetName val="Tracks"/>
      <sheetName val="TB-내역서"/>
      <sheetName val="단위단가"/>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공사비"/>
      <sheetName val="장비자재비"/>
      <sheetName val="장비설치비"/>
      <sheetName val="배관 자재비 "/>
      <sheetName val="배관 설치비"/>
      <sheetName val="기계공사비(장래분)"/>
      <sheetName val="장비자재비 (장래분)"/>
      <sheetName val="장비설치비 (장래분)"/>
      <sheetName val="배관 공사비 (장래분)"/>
      <sheetName val="일위대가목차"/>
      <sheetName val="양구일위"/>
      <sheetName val="장비단가비교표 "/>
      <sheetName val="단가조사서"/>
      <sheetName val="인건비"/>
      <sheetName val="1.전처리 설비BM"/>
      <sheetName val="2.1차처리 설비BM"/>
      <sheetName val="3.2차처리 설비BM"/>
      <sheetName val="4.3차처리 설비BM"/>
      <sheetName val="5.고도처리 설비(장래분)BM"/>
      <sheetName val="6.슬러지 처리설비BM"/>
      <sheetName val="7.약품 공급설비BM"/>
      <sheetName val="8.기타설비BM"/>
      <sheetName val="노무비단가"/>
    </sheetNames>
    <sheetDataSet>
      <sheetData sheetId="0" refreshError="1"/>
      <sheetData sheetId="1"/>
      <sheetData sheetId="2"/>
      <sheetData sheetId="3"/>
      <sheetData sheetId="4"/>
      <sheetData sheetId="5" refreshError="1"/>
      <sheetData sheetId="6" refreshError="1"/>
      <sheetData sheetId="7" refreshError="1"/>
      <sheetData sheetId="8" refreshError="1"/>
      <sheetData sheetId="9">
        <row r="3">
          <cell r="D3" t="str">
            <v>톤당</v>
          </cell>
        </row>
        <row r="4">
          <cell r="D4" t="str">
            <v>톤당</v>
          </cell>
        </row>
        <row r="5">
          <cell r="D5" t="str">
            <v>톤당</v>
          </cell>
        </row>
        <row r="6">
          <cell r="D6" t="str">
            <v>톤당</v>
          </cell>
        </row>
        <row r="7">
          <cell r="D7" t="str">
            <v>톤당</v>
          </cell>
        </row>
        <row r="8">
          <cell r="D8" t="str">
            <v>톤당</v>
          </cell>
        </row>
        <row r="9">
          <cell r="D9" t="str">
            <v>톤당</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가대비표"/>
      <sheetName val="견적대비표"/>
      <sheetName val="내역서"/>
      <sheetName val="PANEL 중량산출"/>
      <sheetName val="중량산출"/>
      <sheetName val="수량산출"/>
      <sheetName val="N賃率-職"/>
      <sheetName val="일위"/>
      <sheetName val="내역서1999.8최종"/>
      <sheetName val="자재단가_사급"/>
      <sheetName val="노임단가"/>
      <sheetName val="중기적산목록"/>
      <sheetName val="가도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맨홀수량산출"/>
      <sheetName val="집계표"/>
      <sheetName val="가감수량"/>
      <sheetName val="단위수량"/>
      <sheetName val="맨홀H"/>
      <sheetName val="1.설계조건"/>
      <sheetName val="11-원형맨홀"/>
      <sheetName val="노무비단가"/>
      <sheetName val="슬래브"/>
      <sheetName val="DATE"/>
      <sheetName val="지장물C"/>
      <sheetName val="토공(우물통,기타) "/>
    </sheetNames>
    <sheetDataSet>
      <sheetData sheetId="0" refreshError="1"/>
      <sheetData sheetId="1" refreshError="1">
        <row r="2">
          <cell r="A2">
            <v>1</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공정표"/>
      <sheetName val="공사총괄"/>
      <sheetName val="공사비예산서(토목분)"/>
      <sheetName val="일위목록"/>
      <sheetName val="일위대가"/>
      <sheetName val="부표총괄"/>
      <sheetName val="부표장비"/>
      <sheetName val="물가대비표"/>
      <sheetName val="평균L,C,K,E값 산출표"/>
      <sheetName val="부표장비 (2)"/>
      <sheetName val="노임단가"/>
      <sheetName val="일위대가(계측기설치)"/>
      <sheetName val="진주방향"/>
      <sheetName val="마산방향"/>
      <sheetName val="간선계산"/>
      <sheetName val="세부내역(직접인건비)"/>
      <sheetName val="DATE"/>
      <sheetName val="내역표지"/>
      <sheetName val="데이타"/>
      <sheetName val="ABUT수량-A1"/>
      <sheetName val="포장복구집계"/>
      <sheetName val="교각계산"/>
      <sheetName val="조명일위"/>
      <sheetName val="CABLE SIZE-3"/>
      <sheetName val="6PILE  (돌출)"/>
      <sheetName val="총괄표 "/>
      <sheetName val="피벗테이블데이터분석"/>
      <sheetName val="적용단위길이"/>
      <sheetName val="특수기호강도거푸집"/>
      <sheetName val="종배수관면벽신"/>
      <sheetName val="종배수관(신)"/>
      <sheetName val="자료입력"/>
      <sheetName val="금액내역서"/>
      <sheetName val="DATA"/>
      <sheetName val="기초일위"/>
      <sheetName val="시설일위"/>
      <sheetName val="#REF"/>
      <sheetName val="9509"/>
      <sheetName val="유림골조"/>
      <sheetName val="Sheet4"/>
      <sheetName val="갑지1"/>
      <sheetName val="입출재고현황 (2)"/>
      <sheetName val="내역서"/>
      <sheetName val="국공유지및사유지"/>
      <sheetName val="입찰안"/>
      <sheetName val="개요입력"/>
      <sheetName val="수량기준"/>
      <sheetName val="공사내역"/>
      <sheetName val="교통대책내역"/>
      <sheetName val="집계표"/>
      <sheetName val="일위대가목차"/>
      <sheetName val="여과지동"/>
      <sheetName val="기초자료"/>
      <sheetName val="상수도토공집계표"/>
      <sheetName val="총괄표"/>
      <sheetName val="IMPEADENCE MAP 취수장"/>
      <sheetName val="처리단락"/>
      <sheetName val="철근량"/>
      <sheetName val="소비자가"/>
      <sheetName val="변경별표"/>
      <sheetName val="건축내역"/>
      <sheetName val="SLIDES"/>
      <sheetName val="기본DATA"/>
      <sheetName val="전차선로 물량표"/>
      <sheetName val="Sheet1"/>
      <sheetName val="검색"/>
      <sheetName val="Sheet5"/>
      <sheetName val="9811"/>
      <sheetName val="태안9)3-2)원내역"/>
      <sheetName val="Sheet2"/>
      <sheetName val="Sheet6"/>
      <sheetName val="Sheet1 (2)"/>
      <sheetName val="단가LIST"/>
      <sheetName val="참조"/>
      <sheetName val="단가"/>
      <sheetName val="인사자료총집계"/>
      <sheetName val="BID"/>
      <sheetName val="내역"/>
      <sheetName val="단가산출서 (2)"/>
      <sheetName val="단가산출서"/>
      <sheetName val="CAT_5"/>
      <sheetName val="맨홀(2~4)"/>
      <sheetName val="1호맨홀토공"/>
      <sheetName val="갑지"/>
      <sheetName val="INPUT"/>
      <sheetName val="단가조사"/>
      <sheetName val="평균L,C,K,E값_산출표"/>
      <sheetName val="부표장비_(2)"/>
      <sheetName val="자재단가비교표"/>
      <sheetName val="FB25JN"/>
      <sheetName val="청천내"/>
      <sheetName val="N賃率-職"/>
      <sheetName val="I一般比"/>
      <sheetName val="식재총괄"/>
      <sheetName val="전신환매도율"/>
      <sheetName val="금액"/>
      <sheetName val="물가시세"/>
      <sheetName val="결재판"/>
      <sheetName val="Total"/>
      <sheetName val="단가표"/>
      <sheetName val="산출내역서집계표"/>
      <sheetName val="설계조건"/>
      <sheetName val="내역을"/>
      <sheetName val="품셈TABLE"/>
      <sheetName val="토공사"/>
      <sheetName val="COVER"/>
      <sheetName val="제수"/>
      <sheetName val="공기"/>
      <sheetName val="CODE"/>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당진"/>
      <sheetName val="말뚝물량"/>
      <sheetName val="입찰"/>
      <sheetName val="현경"/>
      <sheetName val="일위대가목록"/>
      <sheetName val="상 부"/>
      <sheetName val="당1현"/>
    </sheetNames>
    <sheetDataSet>
      <sheetData sheetId="0"/>
      <sheetData sheetId="1" refreshError="1">
        <row r="11">
          <cell r="D11">
            <v>2.1</v>
          </cell>
        </row>
        <row r="14">
          <cell r="D14">
            <v>2.7</v>
          </cell>
        </row>
      </sheetData>
      <sheetData sheetId="2" refreshError="1"/>
      <sheetData sheetId="3" refreshError="1"/>
      <sheetData sheetId="4" refreshError="1"/>
      <sheetData sheetId="5" refreshError="1"/>
      <sheetData sheetId="6"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갑지"/>
      <sheetName val="수량집계표"/>
      <sheetName val="간지1"/>
      <sheetName val="1.보수공"/>
      <sheetName val="간지2"/>
      <sheetName val="2.부대공"/>
      <sheetName val="이설비 및 폐기물처리비"/>
      <sheetName val="단가조건(02년)"/>
      <sheetName val="약품공급2"/>
      <sheetName val="표층포설및다짐"/>
      <sheetName val="DATE"/>
    </sheetNames>
    <sheetDataSet>
      <sheetData sheetId="0" refreshError="1"/>
      <sheetData sheetId="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실행철강하도"/>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s>
    <sheetDataSet>
      <sheetData sheetId="0" refreshError="1">
        <row r="1">
          <cell r="A1">
            <v>1</v>
          </cell>
        </row>
        <row r="2">
          <cell r="A2">
            <v>2</v>
          </cell>
        </row>
        <row r="3">
          <cell r="A3">
            <v>3</v>
          </cell>
        </row>
        <row r="4">
          <cell r="A4">
            <v>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표지"/>
      <sheetName val="Ⅰ특성"/>
      <sheetName val="Ⅱ시방서"/>
      <sheetName val="Ⅲ대가표지"/>
      <sheetName val="설치표지"/>
      <sheetName val="일위대가1"/>
      <sheetName val="인력,장비품(설치)"/>
      <sheetName val="Ⅳ산출목차"/>
      <sheetName val="보수표지"/>
      <sheetName val="일위대가2(보수)"/>
      <sheetName val="인력,장비품"/>
      <sheetName val="아스콘,폐기물"/>
      <sheetName val="기계경비"/>
      <sheetName val="노임,자재"/>
      <sheetName val="Ⅴ측구목차"/>
      <sheetName val="측구특징"/>
      <sheetName val="측구시방서"/>
      <sheetName val="측구일위대가"/>
      <sheetName val="측구기계경비산출"/>
      <sheetName val="--------"/>
      <sheetName val="C-Ring-일위대가표"/>
      <sheetName val="노임단가"/>
      <sheetName val="자재단가_사급"/>
      <sheetName val="중기적산목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3">
          <cell r="F13">
            <v>23082</v>
          </cell>
          <cell r="H13">
            <v>34158</v>
          </cell>
          <cell r="J13">
            <v>31492</v>
          </cell>
        </row>
        <row r="24">
          <cell r="F24">
            <v>25182</v>
          </cell>
          <cell r="H24">
            <v>37270</v>
          </cell>
          <cell r="J24">
            <v>34366</v>
          </cell>
        </row>
        <row r="37">
          <cell r="F37">
            <v>34633</v>
          </cell>
          <cell r="H37">
            <v>51257</v>
          </cell>
          <cell r="J37">
            <v>47270</v>
          </cell>
        </row>
        <row r="48">
          <cell r="F48">
            <v>37789</v>
          </cell>
          <cell r="H48">
            <v>55918</v>
          </cell>
          <cell r="J48">
            <v>51568</v>
          </cell>
        </row>
        <row r="61">
          <cell r="F61">
            <v>38110</v>
          </cell>
          <cell r="H61">
            <v>56384</v>
          </cell>
          <cell r="J61">
            <v>51997</v>
          </cell>
        </row>
        <row r="72">
          <cell r="F72">
            <v>41577</v>
          </cell>
          <cell r="H72">
            <v>61524</v>
          </cell>
          <cell r="J72">
            <v>56737</v>
          </cell>
        </row>
      </sheetData>
      <sheetData sheetId="14" refreshError="1">
        <row r="5">
          <cell r="E5">
            <v>58000</v>
          </cell>
        </row>
        <row r="6">
          <cell r="E6">
            <v>525</v>
          </cell>
        </row>
        <row r="9">
          <cell r="E9">
            <v>2500</v>
          </cell>
        </row>
        <row r="10">
          <cell r="E10">
            <v>68300</v>
          </cell>
        </row>
        <row r="11">
          <cell r="E11">
            <v>78300</v>
          </cell>
        </row>
        <row r="12">
          <cell r="E12">
            <v>100159</v>
          </cell>
        </row>
        <row r="14">
          <cell r="E14">
            <v>78500</v>
          </cell>
        </row>
        <row r="15">
          <cell r="E15">
            <v>108000</v>
          </cell>
        </row>
        <row r="16">
          <cell r="E16">
            <v>138150</v>
          </cell>
        </row>
        <row r="18">
          <cell r="E18">
            <v>149400</v>
          </cell>
        </row>
        <row r="19">
          <cell r="E19">
            <v>180900</v>
          </cell>
        </row>
        <row r="20">
          <cell r="E20">
            <v>261113</v>
          </cell>
        </row>
        <row r="21">
          <cell r="E21">
            <v>6960</v>
          </cell>
        </row>
        <row r="22">
          <cell r="E22">
            <v>166500</v>
          </cell>
        </row>
        <row r="24">
          <cell r="E24">
            <v>193500</v>
          </cell>
        </row>
        <row r="25">
          <cell r="E25">
            <v>279300</v>
          </cell>
        </row>
        <row r="26">
          <cell r="E26">
            <v>9000</v>
          </cell>
        </row>
        <row r="27">
          <cell r="E27">
            <v>200700</v>
          </cell>
        </row>
        <row r="28">
          <cell r="E28">
            <v>257400</v>
          </cell>
        </row>
        <row r="29">
          <cell r="E29">
            <v>348750</v>
          </cell>
        </row>
        <row r="30">
          <cell r="E30">
            <v>11400</v>
          </cell>
        </row>
        <row r="31">
          <cell r="E31">
            <v>218700</v>
          </cell>
        </row>
        <row r="32">
          <cell r="E32">
            <v>292500</v>
          </cell>
        </row>
        <row r="33">
          <cell r="E33">
            <v>390600</v>
          </cell>
        </row>
        <row r="35">
          <cell r="E35">
            <v>218700</v>
          </cell>
        </row>
        <row r="36">
          <cell r="E36">
            <v>312300</v>
          </cell>
        </row>
        <row r="37">
          <cell r="E37">
            <v>405533</v>
          </cell>
        </row>
        <row r="38">
          <cell r="E38">
            <v>6960</v>
          </cell>
        </row>
        <row r="39">
          <cell r="E39">
            <v>210400</v>
          </cell>
        </row>
        <row r="40">
          <cell r="E40">
            <v>230400</v>
          </cell>
        </row>
        <row r="41">
          <cell r="E41">
            <v>326700</v>
          </cell>
        </row>
        <row r="42">
          <cell r="E42">
            <v>9000</v>
          </cell>
        </row>
        <row r="43">
          <cell r="E43">
            <v>277000</v>
          </cell>
        </row>
        <row r="44">
          <cell r="E44">
            <v>297000</v>
          </cell>
        </row>
        <row r="45">
          <cell r="E45">
            <v>410400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맨홀(안전시설비)"/>
      <sheetName val="삼중(표지)"/>
      <sheetName val="삼중(목록)"/>
      <sheetName val="삼중(일위)"/>
      <sheetName val="삼중(산출서)"/>
      <sheetName val="삼중(산출기준)"/>
      <sheetName val="삼중(자재품및인력품)"/>
      <sheetName val="삼중(단면도)"/>
      <sheetName val="삼중(기계경비)"/>
      <sheetName val="삼중(물가조사)"/>
      <sheetName val="씨링(표지)"/>
      <sheetName val="씨링(목차)"/>
      <sheetName val="씨링(일위대가)"/>
      <sheetName val="씨링(장비인력품)"/>
      <sheetName val="씨링(수량산출)"/>
      <sheetName val="씨링(기계경비)"/>
      <sheetName val="씨링(물가조사)"/>
      <sheetName val="DSM(표지)"/>
      <sheetName val="DSM(목록)"/>
      <sheetName val="DSM(일위대가)"/>
      <sheetName val="DSM(인력 장비품)"/>
      <sheetName val="DSM(기계경비)"/>
      <sheetName val="DSM(물가조사)"/>
      <sheetName val="MR(표지)"/>
      <sheetName val="MR(공사비산출)"/>
      <sheetName val="MR(인력품)"/>
      <sheetName val="MR(단면도)"/>
      <sheetName val="MR(기계경비)"/>
      <sheetName val="MR(물가조사)"/>
      <sheetName val="MR(일위대가)"/>
      <sheetName val="MR(수량산출)"/>
      <sheetName val="MR(추가굴착량) "/>
      <sheetName val="QMR(표지)"/>
      <sheetName val="QMR(목록)"/>
      <sheetName val="QMR(일위대가)"/>
      <sheetName val="QMR(자재량 및 인력)"/>
      <sheetName val="QMR(단면도)"/>
      <sheetName val="QMR(물가조사)"/>
      <sheetName val="QMR(노임)"/>
      <sheetName val="QMR(기계-재료비)"/>
      <sheetName val="QMR(기계-노무비)"/>
      <sheetName val="QMR(기계-경비)"/>
      <sheetName val="QMR(산출식)"/>
      <sheetName val="QMR(추가굴착량)"/>
      <sheetName val="SMT(표지)"/>
      <sheetName val="SMT(일위대가)"/>
      <sheetName val="SMT(재료산출공식)"/>
      <sheetName val="SMT(재료수량)"/>
      <sheetName val="SMT(노무비)"/>
      <sheetName val="SMT(노무비단가)"/>
      <sheetName val="SMT(기계경비1)"/>
      <sheetName val="SMT(기계경비2)"/>
      <sheetName val="SMT(폐기물량)"/>
      <sheetName val="SMT(폐기물운반비)"/>
      <sheetName val="SMT(물가조사1)"/>
      <sheetName val="SMT(물가조사2)"/>
      <sheetName val="TPL(표지)"/>
      <sheetName val="TPL(집계표)"/>
      <sheetName val="TPL(일위대가표)"/>
      <sheetName val="TPL(재료소요량)"/>
      <sheetName val="TPL(단위당재료비)"/>
      <sheetName val="TPL(인력품)"/>
      <sheetName val="TPL(기계-재료비)"/>
      <sheetName val="TPL(기계-노무비)"/>
      <sheetName val="TPL(기계-손료)"/>
      <sheetName val="TPL(폐기물)"/>
      <sheetName val="TPL(물가조사)"/>
      <sheetName val="TPL(노임)"/>
      <sheetName val="추가굴착산출량 "/>
      <sheetName val="1.설계조건"/>
      <sheetName val="노임,자재"/>
      <sheetName val="기계경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4">
          <cell r="E4">
            <v>80320</v>
          </cell>
        </row>
        <row r="10">
          <cell r="E10">
            <v>88300</v>
          </cell>
        </row>
        <row r="14">
          <cell r="E14">
            <v>230500</v>
          </cell>
        </row>
        <row r="16">
          <cell r="E16">
            <v>200700</v>
          </cell>
        </row>
        <row r="17">
          <cell r="E17">
            <v>257400</v>
          </cell>
        </row>
        <row r="18">
          <cell r="E18">
            <v>297400</v>
          </cell>
        </row>
        <row r="20">
          <cell r="E20">
            <v>218700</v>
          </cell>
        </row>
        <row r="21">
          <cell r="E21">
            <v>292500</v>
          </cell>
        </row>
        <row r="22">
          <cell r="E22">
            <v>341500</v>
          </cell>
        </row>
        <row r="29">
          <cell r="E29">
            <v>352000</v>
          </cell>
        </row>
        <row r="33">
          <cell r="E33">
            <v>270400</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간지"/>
      <sheetName val="제경비"/>
      <sheetName val="갑지"/>
      <sheetName val="공사원가(전기총괄 _ 참고)"/>
      <sheetName val="공사원가(총괄원가-당초_참고)"/>
      <sheetName val="공사원가(총괄원가-변경_참고)"/>
      <sheetName val="공사원가(전기_참고)"/>
      <sheetName val="공사원가(통신_참고)"/>
      <sheetName val="공사원가(전기소방_참고)"/>
      <sheetName val="터널총괄표"/>
      <sheetName val="전기내역"/>
      <sheetName val="전기내역_실시설계 오류"/>
      <sheetName val="공사비집계(총괄확인용)"/>
      <sheetName val="터널총괄표 (변경 신규 분리)"/>
      <sheetName val="전기내역 (변경 신규 분리)"/>
      <sheetName val="간지_1"/>
      <sheetName val="단위가격_할증"/>
      <sheetName val="단위가격"/>
      <sheetName val="단가적용"/>
      <sheetName val="인건비"/>
      <sheetName val="일위목록_기존"/>
      <sheetName val="단위가격_기존"/>
      <sheetName val="단가적용_기존"/>
      <sheetName val="인건비_기존"/>
      <sheetName val="일위목록_증가"/>
      <sheetName val="단위가격_증가"/>
      <sheetName val="단가적용_증가"/>
      <sheetName val="인건비_증가"/>
      <sheetName val="일위목록_신규"/>
      <sheetName val="단위가격(신규)"/>
      <sheetName val="단가적용(신규)"/>
      <sheetName val="인건비(신규)"/>
      <sheetName val="한전위탁공사비"/>
      <sheetName val="사용전 검사비"/>
      <sheetName val="간지_2"/>
      <sheetName val="간지_2-1"/>
      <sheetName val="기계경비_기존"/>
      <sheetName val="간지_3"/>
      <sheetName val="간지_3-1"/>
      <sheetName val="기계경비_증가"/>
      <sheetName val="전기내역(비콘)"/>
      <sheetName val="전기내역 (제연댐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품    명</v>
          </cell>
          <cell r="C1" t="str">
            <v>규    격</v>
          </cell>
          <cell r="D1" t="str">
            <v>단위</v>
          </cell>
          <cell r="E1" t="str">
            <v>수   량</v>
          </cell>
          <cell r="I1" t="str">
            <v>재   료   비</v>
          </cell>
          <cell r="K1" t="str">
            <v>노   무   비</v>
          </cell>
          <cell r="M1" t="str">
            <v>경       비</v>
          </cell>
          <cell r="O1" t="str">
            <v>합  계</v>
          </cell>
          <cell r="P1" t="str">
            <v>비 고</v>
          </cell>
        </row>
        <row r="2">
          <cell r="E2" t="str">
            <v>NET</v>
          </cell>
          <cell r="F2" t="str">
            <v>할증근거</v>
          </cell>
          <cell r="H2" t="str">
            <v>ADD</v>
          </cell>
          <cell r="I2" t="str">
            <v>단   가</v>
          </cell>
          <cell r="J2" t="str">
            <v>금    액</v>
          </cell>
          <cell r="K2" t="str">
            <v>단   가</v>
          </cell>
          <cell r="L2" t="str">
            <v>금    액</v>
          </cell>
          <cell r="M2" t="str">
            <v>단  가</v>
          </cell>
          <cell r="N2" t="str">
            <v>금  액</v>
          </cell>
        </row>
        <row r="3">
          <cell r="A3" t="str">
            <v>접지 단자반 설치 STS 7P</v>
          </cell>
          <cell r="B3" t="str">
            <v>접지 단자반 설치</v>
          </cell>
          <cell r="C3" t="str">
            <v>STS 7P</v>
          </cell>
          <cell r="D3" t="str">
            <v>면</v>
          </cell>
          <cell r="H3">
            <v>0</v>
          </cell>
          <cell r="J3">
            <v>238287</v>
          </cell>
          <cell r="K3">
            <v>0</v>
          </cell>
          <cell r="L3">
            <v>122503</v>
          </cell>
          <cell r="N3">
            <v>0</v>
          </cell>
          <cell r="O3">
            <v>360790</v>
          </cell>
          <cell r="P3">
            <v>1</v>
          </cell>
        </row>
        <row r="4">
          <cell r="B4" t="str">
            <v>접지 단자반</v>
          </cell>
          <cell r="C4" t="str">
            <v>STS 7P</v>
          </cell>
          <cell r="D4" t="str">
            <v>면</v>
          </cell>
          <cell r="E4">
            <v>1</v>
          </cell>
          <cell r="H4">
            <v>1</v>
          </cell>
          <cell r="I4">
            <v>238287</v>
          </cell>
          <cell r="J4">
            <v>238287</v>
          </cell>
          <cell r="K4">
            <v>0</v>
          </cell>
          <cell r="N4">
            <v>0</v>
          </cell>
        </row>
        <row r="5">
          <cell r="B5" t="str">
            <v>노무비</v>
          </cell>
          <cell r="C5" t="str">
            <v>내선전공</v>
          </cell>
          <cell r="D5" t="str">
            <v>인</v>
          </cell>
          <cell r="E5">
            <v>0.66</v>
          </cell>
          <cell r="H5">
            <v>0.66</v>
          </cell>
          <cell r="J5">
            <v>0</v>
          </cell>
          <cell r="K5">
            <v>185611</v>
          </cell>
          <cell r="L5">
            <v>122503</v>
          </cell>
          <cell r="N5">
            <v>0</v>
          </cell>
          <cell r="P5" t="str">
            <v>전3-38</v>
          </cell>
        </row>
        <row r="6">
          <cell r="A6" t="str">
            <v xml:space="preserve"> </v>
          </cell>
        </row>
        <row r="7">
          <cell r="A7" t="str">
            <v>접지설치 Φ18x2400L 3본연결</v>
          </cell>
          <cell r="B7" t="str">
            <v>접지설치</v>
          </cell>
          <cell r="C7" t="str">
            <v>Φ18x2400L 3본연결</v>
          </cell>
          <cell r="D7" t="str">
            <v>개소</v>
          </cell>
          <cell r="J7">
            <v>81508</v>
          </cell>
          <cell r="L7">
            <v>65072</v>
          </cell>
          <cell r="N7">
            <v>0</v>
          </cell>
          <cell r="O7">
            <v>146580</v>
          </cell>
          <cell r="P7">
            <v>2</v>
          </cell>
        </row>
        <row r="8">
          <cell r="B8" t="str">
            <v>접지동봉</v>
          </cell>
          <cell r="C8" t="str">
            <v>Φ18x2400L</v>
          </cell>
          <cell r="D8" t="str">
            <v>본</v>
          </cell>
          <cell r="E8">
            <v>3</v>
          </cell>
          <cell r="H8">
            <v>3</v>
          </cell>
          <cell r="I8">
            <v>8900</v>
          </cell>
          <cell r="J8">
            <v>26700</v>
          </cell>
          <cell r="L8">
            <v>0</v>
          </cell>
          <cell r="N8">
            <v>0</v>
          </cell>
        </row>
        <row r="9">
          <cell r="B9" t="str">
            <v>접지선</v>
          </cell>
          <cell r="C9" t="str">
            <v>AS 35㎟</v>
          </cell>
          <cell r="D9" t="str">
            <v>M</v>
          </cell>
          <cell r="E9">
            <v>6</v>
          </cell>
          <cell r="H9">
            <v>6</v>
          </cell>
          <cell r="I9">
            <v>2861</v>
          </cell>
          <cell r="J9">
            <v>17166</v>
          </cell>
          <cell r="L9">
            <v>0</v>
          </cell>
          <cell r="N9">
            <v>0</v>
          </cell>
        </row>
        <row r="10">
          <cell r="B10" t="str">
            <v>접지저항저감제</v>
          </cell>
          <cell r="C10" t="str">
            <v>아스판 10KG</v>
          </cell>
          <cell r="D10" t="str">
            <v>포</v>
          </cell>
          <cell r="E10">
            <v>1</v>
          </cell>
          <cell r="H10">
            <v>1</v>
          </cell>
          <cell r="I10">
            <v>13638</v>
          </cell>
          <cell r="J10">
            <v>13638</v>
          </cell>
          <cell r="L10">
            <v>0</v>
          </cell>
          <cell r="N10">
            <v>0</v>
          </cell>
        </row>
        <row r="11">
          <cell r="B11" t="str">
            <v>콘넥타</v>
          </cell>
          <cell r="C11" t="str">
            <v>U 볼트형 Φ18</v>
          </cell>
          <cell r="D11" t="str">
            <v>EA</v>
          </cell>
          <cell r="E11">
            <v>4</v>
          </cell>
          <cell r="H11">
            <v>4</v>
          </cell>
          <cell r="I11">
            <v>6001</v>
          </cell>
          <cell r="J11">
            <v>24004</v>
          </cell>
          <cell r="L11">
            <v>0</v>
          </cell>
          <cell r="N11">
            <v>0</v>
          </cell>
        </row>
        <row r="12">
          <cell r="B12" t="str">
            <v>노무비</v>
          </cell>
          <cell r="C12" t="str">
            <v>내선전공</v>
          </cell>
          <cell r="D12" t="str">
            <v>인</v>
          </cell>
          <cell r="E12">
            <v>0.24</v>
          </cell>
          <cell r="H12">
            <v>0.24</v>
          </cell>
          <cell r="K12">
            <v>185611</v>
          </cell>
          <cell r="L12">
            <v>44546.6</v>
          </cell>
          <cell r="N12">
            <v>0</v>
          </cell>
          <cell r="P12" t="str">
            <v>전3-38</v>
          </cell>
        </row>
        <row r="13">
          <cell r="B13" t="str">
            <v>노무비</v>
          </cell>
          <cell r="C13" t="str">
            <v>보통인부</v>
          </cell>
          <cell r="D13" t="str">
            <v>인</v>
          </cell>
          <cell r="E13">
            <v>0.2</v>
          </cell>
          <cell r="H13">
            <v>0.2</v>
          </cell>
          <cell r="K13">
            <v>102628</v>
          </cell>
          <cell r="L13">
            <v>20525.599999999999</v>
          </cell>
          <cell r="N13">
            <v>0</v>
          </cell>
          <cell r="P13" t="str">
            <v>전3-38</v>
          </cell>
        </row>
        <row r="15">
          <cell r="A15" t="str">
            <v>접지설치 Φ18x2400L 5본연결</v>
          </cell>
          <cell r="B15" t="str">
            <v>접지설치</v>
          </cell>
          <cell r="C15" t="str">
            <v>Φ18x2400L 5본연결</v>
          </cell>
          <cell r="D15" t="str">
            <v>개소</v>
          </cell>
          <cell r="J15">
            <v>155853</v>
          </cell>
          <cell r="L15">
            <v>101320</v>
          </cell>
          <cell r="N15">
            <v>0</v>
          </cell>
          <cell r="O15">
            <v>257173</v>
          </cell>
          <cell r="P15">
            <v>3</v>
          </cell>
        </row>
        <row r="16">
          <cell r="B16" t="str">
            <v>접지동봉</v>
          </cell>
          <cell r="C16" t="str">
            <v>Φ18x2400L</v>
          </cell>
          <cell r="D16" t="str">
            <v>본</v>
          </cell>
          <cell r="E16">
            <v>5</v>
          </cell>
          <cell r="H16">
            <v>5</v>
          </cell>
          <cell r="I16">
            <v>8900</v>
          </cell>
          <cell r="J16">
            <v>44500</v>
          </cell>
          <cell r="L16">
            <v>0</v>
          </cell>
          <cell r="N16">
            <v>0</v>
          </cell>
        </row>
        <row r="17">
          <cell r="B17" t="str">
            <v>접지선</v>
          </cell>
          <cell r="C17" t="str">
            <v>AS 35㎟</v>
          </cell>
          <cell r="D17" t="str">
            <v>M</v>
          </cell>
          <cell r="E17">
            <v>18.900000000000002</v>
          </cell>
          <cell r="H17">
            <v>18.900000000000002</v>
          </cell>
          <cell r="I17">
            <v>2861</v>
          </cell>
          <cell r="J17">
            <v>54072.9</v>
          </cell>
          <cell r="L17">
            <v>0</v>
          </cell>
          <cell r="N17">
            <v>0</v>
          </cell>
        </row>
        <row r="18">
          <cell r="B18" t="str">
            <v>접지저항저감제</v>
          </cell>
          <cell r="C18" t="str">
            <v>아스판 10KG</v>
          </cell>
          <cell r="D18" t="str">
            <v>포</v>
          </cell>
          <cell r="E18">
            <v>2</v>
          </cell>
          <cell r="H18">
            <v>2</v>
          </cell>
          <cell r="I18">
            <v>13638</v>
          </cell>
          <cell r="J18">
            <v>27276</v>
          </cell>
          <cell r="L18">
            <v>0</v>
          </cell>
          <cell r="N18">
            <v>0</v>
          </cell>
        </row>
        <row r="19">
          <cell r="B19" t="str">
            <v>콘넥타</v>
          </cell>
          <cell r="C19" t="str">
            <v>U 볼트형 Φ18</v>
          </cell>
          <cell r="D19" t="str">
            <v>EA</v>
          </cell>
          <cell r="E19">
            <v>5</v>
          </cell>
          <cell r="H19">
            <v>5</v>
          </cell>
          <cell r="I19">
            <v>6001</v>
          </cell>
          <cell r="J19">
            <v>30005</v>
          </cell>
          <cell r="L19">
            <v>0</v>
          </cell>
          <cell r="N19">
            <v>0</v>
          </cell>
        </row>
        <row r="20">
          <cell r="B20" t="str">
            <v>노무비</v>
          </cell>
          <cell r="C20" t="str">
            <v>내선전공</v>
          </cell>
          <cell r="D20" t="str">
            <v>인</v>
          </cell>
          <cell r="E20">
            <v>0.38</v>
          </cell>
          <cell r="H20">
            <v>0.38</v>
          </cell>
          <cell r="K20">
            <v>185611</v>
          </cell>
          <cell r="L20">
            <v>70532.100000000006</v>
          </cell>
          <cell r="N20">
            <v>0</v>
          </cell>
          <cell r="P20" t="str">
            <v>전3-38</v>
          </cell>
        </row>
        <row r="21">
          <cell r="B21" t="str">
            <v>노무비</v>
          </cell>
          <cell r="C21" t="str">
            <v>보통인부</v>
          </cell>
          <cell r="D21" t="str">
            <v>인</v>
          </cell>
          <cell r="E21">
            <v>0.30000000000000004</v>
          </cell>
          <cell r="H21">
            <v>0.3</v>
          </cell>
          <cell r="K21">
            <v>102628</v>
          </cell>
          <cell r="L21">
            <v>30788.400000000001</v>
          </cell>
          <cell r="N21">
            <v>0</v>
          </cell>
          <cell r="P21" t="str">
            <v>전3-38</v>
          </cell>
        </row>
        <row r="23">
          <cell r="A23" t="str">
            <v>접지설치 Φ18x2400L 1본연결</v>
          </cell>
          <cell r="B23" t="str">
            <v>접지설치</v>
          </cell>
          <cell r="C23" t="str">
            <v>Φ18x2400L 1본연결</v>
          </cell>
          <cell r="D23" t="str">
            <v>개소</v>
          </cell>
          <cell r="I23" t="str">
            <v xml:space="preserve"> </v>
          </cell>
          <cell r="J23">
            <v>14901</v>
          </cell>
          <cell r="L23">
            <v>28627</v>
          </cell>
          <cell r="N23">
            <v>0</v>
          </cell>
          <cell r="O23">
            <v>43528</v>
          </cell>
          <cell r="P23">
            <v>4</v>
          </cell>
        </row>
        <row r="24">
          <cell r="B24" t="str">
            <v>접지동봉</v>
          </cell>
          <cell r="C24" t="str">
            <v>Φ18x2400L</v>
          </cell>
          <cell r="D24" t="str">
            <v>본</v>
          </cell>
          <cell r="E24">
            <v>1</v>
          </cell>
          <cell r="H24">
            <v>1</v>
          </cell>
          <cell r="I24">
            <v>8900</v>
          </cell>
          <cell r="J24">
            <v>8900</v>
          </cell>
          <cell r="L24">
            <v>0</v>
          </cell>
          <cell r="N24">
            <v>0</v>
          </cell>
        </row>
        <row r="25">
          <cell r="B25" t="str">
            <v>콘넥타</v>
          </cell>
          <cell r="C25" t="str">
            <v>U 볼트형 Φ18</v>
          </cell>
          <cell r="D25" t="str">
            <v>EA</v>
          </cell>
          <cell r="E25">
            <v>1</v>
          </cell>
          <cell r="H25">
            <v>1</v>
          </cell>
          <cell r="I25">
            <v>6001</v>
          </cell>
          <cell r="J25">
            <v>6001</v>
          </cell>
          <cell r="L25">
            <v>0</v>
          </cell>
          <cell r="N25">
            <v>0</v>
          </cell>
        </row>
        <row r="26">
          <cell r="B26" t="str">
            <v>노무비</v>
          </cell>
          <cell r="C26" t="str">
            <v>내선전공</v>
          </cell>
          <cell r="D26" t="str">
            <v>인</v>
          </cell>
          <cell r="E26">
            <v>0.11</v>
          </cell>
          <cell r="H26">
            <v>0.11</v>
          </cell>
          <cell r="K26">
            <v>185611</v>
          </cell>
          <cell r="L26">
            <v>20417.2</v>
          </cell>
          <cell r="N26">
            <v>0</v>
          </cell>
          <cell r="P26" t="str">
            <v>전3-38</v>
          </cell>
        </row>
        <row r="27">
          <cell r="B27" t="str">
            <v>노무비</v>
          </cell>
          <cell r="C27" t="str">
            <v>보통인부</v>
          </cell>
          <cell r="D27" t="str">
            <v>인</v>
          </cell>
          <cell r="E27">
            <v>0.08</v>
          </cell>
          <cell r="H27">
            <v>0.08</v>
          </cell>
          <cell r="K27">
            <v>102628</v>
          </cell>
          <cell r="L27">
            <v>8210.2000000000007</v>
          </cell>
          <cell r="N27">
            <v>0</v>
          </cell>
          <cell r="P27" t="str">
            <v>전3-38</v>
          </cell>
        </row>
        <row r="29">
          <cell r="A29" t="str">
            <v>케이블 덕트 및 카바 설치 450W x 100</v>
          </cell>
          <cell r="B29" t="str">
            <v>케이블 덕트 및 카바 설치</v>
          </cell>
          <cell r="C29" t="str">
            <v>450W x 100</v>
          </cell>
          <cell r="D29" t="str">
            <v>m</v>
          </cell>
          <cell r="J29">
            <v>44215</v>
          </cell>
          <cell r="L29">
            <v>111366</v>
          </cell>
          <cell r="O29">
            <v>155581</v>
          </cell>
          <cell r="P29">
            <v>5</v>
          </cell>
        </row>
        <row r="30">
          <cell r="B30" t="str">
            <v>케이블 덕트 및 카바</v>
          </cell>
          <cell r="C30" t="str">
            <v>450W x 100</v>
          </cell>
          <cell r="D30" t="str">
            <v>m</v>
          </cell>
          <cell r="E30">
            <v>1</v>
          </cell>
          <cell r="H30">
            <v>1</v>
          </cell>
          <cell r="I30">
            <v>44215</v>
          </cell>
          <cell r="J30">
            <v>44215</v>
          </cell>
          <cell r="K30">
            <v>0</v>
          </cell>
          <cell r="N30">
            <v>0</v>
          </cell>
        </row>
        <row r="31">
          <cell r="B31" t="str">
            <v>노무비</v>
          </cell>
          <cell r="C31" t="str">
            <v>내선전공</v>
          </cell>
          <cell r="D31" t="str">
            <v>인</v>
          </cell>
          <cell r="E31">
            <v>0.6</v>
          </cell>
          <cell r="H31">
            <v>0.6</v>
          </cell>
          <cell r="J31">
            <v>0</v>
          </cell>
          <cell r="K31">
            <v>185611</v>
          </cell>
          <cell r="L31">
            <v>111366</v>
          </cell>
          <cell r="N31">
            <v>0</v>
          </cell>
          <cell r="P31" t="str">
            <v>전5-7</v>
          </cell>
        </row>
        <row r="32">
          <cell r="A32" t="str">
            <v xml:space="preserve"> </v>
          </cell>
        </row>
        <row r="33">
          <cell r="A33" t="str">
            <v>CABLE TRAY 300Wx60x1.2t</v>
          </cell>
          <cell r="B33" t="str">
            <v>CABLE TRAY</v>
          </cell>
          <cell r="C33" t="str">
            <v>300Wx60x1.2t</v>
          </cell>
          <cell r="D33" t="str">
            <v>m</v>
          </cell>
          <cell r="J33">
            <v>17888</v>
          </cell>
          <cell r="L33">
            <v>42690</v>
          </cell>
          <cell r="O33">
            <v>60578</v>
          </cell>
          <cell r="P33">
            <v>6</v>
          </cell>
        </row>
        <row r="34">
          <cell r="B34" t="str">
            <v>CABLE TRAY</v>
          </cell>
          <cell r="C34" t="str">
            <v>300Wx60x1.2t</v>
          </cell>
          <cell r="D34" t="str">
            <v>m</v>
          </cell>
          <cell r="E34">
            <v>1</v>
          </cell>
          <cell r="H34">
            <v>1</v>
          </cell>
          <cell r="I34">
            <v>17888</v>
          </cell>
          <cell r="J34">
            <v>17888</v>
          </cell>
          <cell r="K34">
            <v>0</v>
          </cell>
          <cell r="N34">
            <v>0</v>
          </cell>
        </row>
        <row r="35">
          <cell r="B35" t="str">
            <v>노무비</v>
          </cell>
          <cell r="C35" t="str">
            <v>내선전공</v>
          </cell>
          <cell r="D35" t="str">
            <v>인</v>
          </cell>
          <cell r="E35">
            <v>0.23</v>
          </cell>
          <cell r="H35">
            <v>0.23</v>
          </cell>
          <cell r="J35">
            <v>0</v>
          </cell>
          <cell r="K35">
            <v>185611</v>
          </cell>
          <cell r="L35">
            <v>42690</v>
          </cell>
          <cell r="N35">
            <v>0</v>
          </cell>
          <cell r="P35" t="str">
            <v>전5-8</v>
          </cell>
        </row>
        <row r="36">
          <cell r="A36" t="str">
            <v xml:space="preserve"> </v>
          </cell>
        </row>
        <row r="37">
          <cell r="A37" t="str">
            <v>CABLE TRAY 400Wx60x1.2t</v>
          </cell>
          <cell r="B37" t="str">
            <v>CABLE TRAY</v>
          </cell>
          <cell r="C37" t="str">
            <v>400Wx60x1.2t</v>
          </cell>
          <cell r="D37" t="str">
            <v>m</v>
          </cell>
          <cell r="J37">
            <v>22627</v>
          </cell>
          <cell r="L37">
            <v>42690</v>
          </cell>
          <cell r="O37">
            <v>65317</v>
          </cell>
          <cell r="P37">
            <v>7</v>
          </cell>
        </row>
        <row r="38">
          <cell r="B38" t="str">
            <v>CABLE TRAY</v>
          </cell>
          <cell r="C38" t="str">
            <v>400Wx60x1.2t</v>
          </cell>
          <cell r="D38" t="str">
            <v>m</v>
          </cell>
          <cell r="E38">
            <v>1</v>
          </cell>
          <cell r="H38">
            <v>1</v>
          </cell>
          <cell r="I38">
            <v>22627</v>
          </cell>
          <cell r="J38">
            <v>22627</v>
          </cell>
          <cell r="K38">
            <v>0</v>
          </cell>
          <cell r="N38">
            <v>0</v>
          </cell>
        </row>
        <row r="39">
          <cell r="B39" t="str">
            <v>노무비</v>
          </cell>
          <cell r="C39" t="str">
            <v>내선전공</v>
          </cell>
          <cell r="D39" t="str">
            <v>인</v>
          </cell>
          <cell r="E39">
            <v>0.23</v>
          </cell>
          <cell r="H39">
            <v>0.23</v>
          </cell>
          <cell r="J39">
            <v>0</v>
          </cell>
          <cell r="K39">
            <v>185611</v>
          </cell>
          <cell r="L39">
            <v>42690</v>
          </cell>
          <cell r="N39">
            <v>0</v>
          </cell>
          <cell r="P39" t="str">
            <v>전5-8</v>
          </cell>
        </row>
        <row r="40">
          <cell r="A40" t="str">
            <v xml:space="preserve"> </v>
          </cell>
        </row>
        <row r="41">
          <cell r="A41" t="str">
            <v>CABLE TRAY 500Wx60x1.2t</v>
          </cell>
          <cell r="B41" t="str">
            <v>CABLE TRAY</v>
          </cell>
          <cell r="C41" t="str">
            <v>500Wx60x1.2t</v>
          </cell>
          <cell r="D41" t="str">
            <v>m</v>
          </cell>
          <cell r="J41">
            <v>24657</v>
          </cell>
          <cell r="L41">
            <v>42690</v>
          </cell>
          <cell r="O41">
            <v>67347</v>
          </cell>
          <cell r="P41">
            <v>8</v>
          </cell>
        </row>
        <row r="42">
          <cell r="B42" t="str">
            <v>CABLE TRAY</v>
          </cell>
          <cell r="C42" t="str">
            <v>500Wx60x1.2t</v>
          </cell>
          <cell r="D42" t="str">
            <v>m</v>
          </cell>
          <cell r="E42">
            <v>1</v>
          </cell>
          <cell r="H42">
            <v>1</v>
          </cell>
          <cell r="I42">
            <v>24657</v>
          </cell>
          <cell r="J42">
            <v>24657</v>
          </cell>
          <cell r="K42">
            <v>0</v>
          </cell>
          <cell r="N42">
            <v>0</v>
          </cell>
        </row>
        <row r="43">
          <cell r="B43" t="str">
            <v>노무비</v>
          </cell>
          <cell r="C43" t="str">
            <v>내선전공</v>
          </cell>
          <cell r="D43" t="str">
            <v>인</v>
          </cell>
          <cell r="E43">
            <v>0.23</v>
          </cell>
          <cell r="H43">
            <v>0.23</v>
          </cell>
          <cell r="J43">
            <v>0</v>
          </cell>
          <cell r="K43">
            <v>185611</v>
          </cell>
          <cell r="L43">
            <v>42690</v>
          </cell>
          <cell r="N43">
            <v>0</v>
          </cell>
          <cell r="P43" t="str">
            <v>전5-8</v>
          </cell>
        </row>
        <row r="44">
          <cell r="A44" t="str">
            <v xml:space="preserve"> </v>
          </cell>
        </row>
        <row r="46">
          <cell r="A46" t="str">
            <v>CABLE TRAY 600Wx60x1.2t</v>
          </cell>
          <cell r="B46" t="str">
            <v>CABLE TRAY</v>
          </cell>
          <cell r="C46" t="str">
            <v>600Wx60x1.2t</v>
          </cell>
          <cell r="D46" t="str">
            <v>m</v>
          </cell>
          <cell r="J46">
            <v>28415</v>
          </cell>
          <cell r="L46">
            <v>55683</v>
          </cell>
          <cell r="O46">
            <v>84098</v>
          </cell>
          <cell r="P46">
            <v>9</v>
          </cell>
        </row>
        <row r="47">
          <cell r="B47" t="str">
            <v>CABLE TRAY</v>
          </cell>
          <cell r="C47" t="str">
            <v>600Wx60x1.2t</v>
          </cell>
          <cell r="D47" t="str">
            <v>m</v>
          </cell>
          <cell r="E47">
            <v>1</v>
          </cell>
          <cell r="H47">
            <v>1</v>
          </cell>
          <cell r="I47">
            <v>28415</v>
          </cell>
          <cell r="J47">
            <v>28415</v>
          </cell>
          <cell r="K47">
            <v>0</v>
          </cell>
          <cell r="N47">
            <v>0</v>
          </cell>
        </row>
        <row r="48">
          <cell r="B48" t="str">
            <v>노무비</v>
          </cell>
          <cell r="C48" t="str">
            <v>내선전공</v>
          </cell>
          <cell r="D48" t="str">
            <v>인</v>
          </cell>
          <cell r="E48">
            <v>0.3</v>
          </cell>
          <cell r="H48">
            <v>0.3</v>
          </cell>
          <cell r="J48">
            <v>0</v>
          </cell>
          <cell r="K48">
            <v>185611</v>
          </cell>
          <cell r="L48">
            <v>55683</v>
          </cell>
          <cell r="N48">
            <v>0</v>
          </cell>
          <cell r="P48" t="str">
            <v>전5-8</v>
          </cell>
        </row>
        <row r="49">
          <cell r="A49" t="str">
            <v xml:space="preserve"> </v>
          </cell>
        </row>
        <row r="50">
          <cell r="A50" t="str">
            <v>TRAY BEND(HORI.) 300Wx60x1.2t</v>
          </cell>
          <cell r="B50" t="str">
            <v>TRAY BEND(HORI.)</v>
          </cell>
          <cell r="C50" t="str">
            <v>300Wx60x1.2t</v>
          </cell>
          <cell r="D50" t="str">
            <v>EA</v>
          </cell>
          <cell r="J50">
            <v>23180</v>
          </cell>
          <cell r="L50">
            <v>42690</v>
          </cell>
          <cell r="O50">
            <v>65870</v>
          </cell>
          <cell r="P50">
            <v>10</v>
          </cell>
        </row>
        <row r="51">
          <cell r="B51" t="str">
            <v>TRAY BEND(HORI.)</v>
          </cell>
          <cell r="C51" t="str">
            <v>300Wx60x1.2t</v>
          </cell>
          <cell r="D51" t="str">
            <v>EA</v>
          </cell>
          <cell r="E51">
            <v>1</v>
          </cell>
          <cell r="H51">
            <v>1</v>
          </cell>
          <cell r="I51">
            <v>23180</v>
          </cell>
          <cell r="J51">
            <v>23180</v>
          </cell>
          <cell r="K51">
            <v>0</v>
          </cell>
          <cell r="N51">
            <v>0</v>
          </cell>
        </row>
        <row r="52">
          <cell r="B52" t="str">
            <v>노무비</v>
          </cell>
          <cell r="C52" t="str">
            <v>내선전공</v>
          </cell>
          <cell r="D52" t="str">
            <v>인</v>
          </cell>
          <cell r="E52">
            <v>0.23</v>
          </cell>
          <cell r="H52">
            <v>0.23</v>
          </cell>
          <cell r="J52">
            <v>0</v>
          </cell>
          <cell r="K52">
            <v>185611</v>
          </cell>
          <cell r="L52">
            <v>42690</v>
          </cell>
          <cell r="N52">
            <v>0</v>
          </cell>
          <cell r="P52" t="str">
            <v>전5-8</v>
          </cell>
        </row>
        <row r="54">
          <cell r="A54" t="str">
            <v xml:space="preserve"> </v>
          </cell>
        </row>
        <row r="55">
          <cell r="A55" t="str">
            <v>TRAY BEND(HORI.) 600Wx60x1.2t</v>
          </cell>
          <cell r="B55" t="str">
            <v>TRAY BEND(HORI.)</v>
          </cell>
          <cell r="C55" t="str">
            <v>600Wx60x1.2t</v>
          </cell>
          <cell r="D55" t="str">
            <v>EA</v>
          </cell>
          <cell r="J55">
            <v>40990</v>
          </cell>
          <cell r="L55">
            <v>55683</v>
          </cell>
          <cell r="O55">
            <v>96673</v>
          </cell>
          <cell r="P55">
            <v>11</v>
          </cell>
        </row>
        <row r="56">
          <cell r="B56" t="str">
            <v>TRAY BEND(HORI.)</v>
          </cell>
          <cell r="C56" t="str">
            <v>600Wx60x1.2t</v>
          </cell>
          <cell r="D56" t="str">
            <v>EA</v>
          </cell>
          <cell r="E56">
            <v>1</v>
          </cell>
          <cell r="H56">
            <v>1</v>
          </cell>
          <cell r="I56">
            <v>40990</v>
          </cell>
          <cell r="J56">
            <v>40990</v>
          </cell>
          <cell r="K56">
            <v>0</v>
          </cell>
          <cell r="N56">
            <v>0</v>
          </cell>
        </row>
        <row r="57">
          <cell r="B57" t="str">
            <v>노무비</v>
          </cell>
          <cell r="C57" t="str">
            <v>내선전공</v>
          </cell>
          <cell r="D57" t="str">
            <v>인</v>
          </cell>
          <cell r="E57">
            <v>0.3</v>
          </cell>
          <cell r="H57">
            <v>0.3</v>
          </cell>
          <cell r="J57">
            <v>0</v>
          </cell>
          <cell r="K57">
            <v>185611</v>
          </cell>
          <cell r="L57">
            <v>55683</v>
          </cell>
          <cell r="N57">
            <v>0</v>
          </cell>
          <cell r="P57" t="str">
            <v>전5-8</v>
          </cell>
        </row>
        <row r="58">
          <cell r="A58" t="str">
            <v xml:space="preserve"> </v>
          </cell>
        </row>
        <row r="59">
          <cell r="A59" t="str">
            <v>TRAY BEND(VERT.) 300Wx60x1.2t</v>
          </cell>
          <cell r="B59" t="str">
            <v>TRAY BEND(VERT.)</v>
          </cell>
          <cell r="C59" t="str">
            <v>300Wx60x1.2t</v>
          </cell>
          <cell r="D59" t="str">
            <v>EA</v>
          </cell>
          <cell r="J59">
            <v>24530</v>
          </cell>
          <cell r="L59">
            <v>42690</v>
          </cell>
          <cell r="O59">
            <v>67220</v>
          </cell>
          <cell r="P59">
            <v>12</v>
          </cell>
        </row>
        <row r="60">
          <cell r="B60" t="str">
            <v>TRAY BEND(VERT.)</v>
          </cell>
          <cell r="C60" t="str">
            <v>300Wx60x1.2t</v>
          </cell>
          <cell r="D60" t="str">
            <v>EA</v>
          </cell>
          <cell r="E60">
            <v>1</v>
          </cell>
          <cell r="H60">
            <v>1</v>
          </cell>
          <cell r="I60">
            <v>24530</v>
          </cell>
          <cell r="J60">
            <v>24530</v>
          </cell>
          <cell r="K60">
            <v>0</v>
          </cell>
          <cell r="N60">
            <v>0</v>
          </cell>
        </row>
        <row r="61">
          <cell r="B61" t="str">
            <v>노무비</v>
          </cell>
          <cell r="C61" t="str">
            <v>내선전공</v>
          </cell>
          <cell r="D61" t="str">
            <v>인</v>
          </cell>
          <cell r="E61">
            <v>0.23</v>
          </cell>
          <cell r="H61">
            <v>0.23</v>
          </cell>
          <cell r="J61">
            <v>0</v>
          </cell>
          <cell r="K61">
            <v>185611</v>
          </cell>
          <cell r="L61">
            <v>42690</v>
          </cell>
          <cell r="N61">
            <v>0</v>
          </cell>
          <cell r="P61" t="str">
            <v>전5-8</v>
          </cell>
        </row>
        <row r="62">
          <cell r="A62" t="str">
            <v xml:space="preserve"> </v>
          </cell>
        </row>
        <row r="63">
          <cell r="A63" t="str">
            <v>TRAY BEND(VERT.) 600Wx60x1.2t</v>
          </cell>
          <cell r="B63" t="str">
            <v>TRAY BEND(VERT.)</v>
          </cell>
          <cell r="C63" t="str">
            <v>600Wx60x1.2t</v>
          </cell>
          <cell r="D63" t="str">
            <v>EA</v>
          </cell>
          <cell r="J63">
            <v>43285</v>
          </cell>
          <cell r="L63">
            <v>55683</v>
          </cell>
          <cell r="O63">
            <v>98968</v>
          </cell>
          <cell r="P63">
            <v>13</v>
          </cell>
        </row>
        <row r="64">
          <cell r="B64" t="str">
            <v>TRAY BEND(VERT.)</v>
          </cell>
          <cell r="C64" t="str">
            <v>600Wx60x1.2t</v>
          </cell>
          <cell r="D64" t="str">
            <v>EA</v>
          </cell>
          <cell r="E64">
            <v>1</v>
          </cell>
          <cell r="H64">
            <v>1</v>
          </cell>
          <cell r="I64">
            <v>43285</v>
          </cell>
          <cell r="J64">
            <v>43285</v>
          </cell>
          <cell r="K64">
            <v>0</v>
          </cell>
          <cell r="N64">
            <v>0</v>
          </cell>
        </row>
        <row r="65">
          <cell r="B65" t="str">
            <v>노무비</v>
          </cell>
          <cell r="C65" t="str">
            <v>내선전공</v>
          </cell>
          <cell r="D65" t="str">
            <v>인</v>
          </cell>
          <cell r="E65">
            <v>0.3</v>
          </cell>
          <cell r="H65">
            <v>0.3</v>
          </cell>
          <cell r="J65">
            <v>0</v>
          </cell>
          <cell r="K65">
            <v>185611</v>
          </cell>
          <cell r="L65">
            <v>55683</v>
          </cell>
          <cell r="N65">
            <v>0</v>
          </cell>
          <cell r="P65" t="str">
            <v>전5-8</v>
          </cell>
        </row>
        <row r="67">
          <cell r="A67" t="str">
            <v>전등용 찬넬설치 41x41x2.6t 2열</v>
          </cell>
          <cell r="B67" t="str">
            <v>전등용 찬넬설치</v>
          </cell>
          <cell r="C67" t="str">
            <v>41x41x2.6t 2열</v>
          </cell>
          <cell r="D67" t="str">
            <v>m</v>
          </cell>
          <cell r="J67">
            <v>15430</v>
          </cell>
          <cell r="L67">
            <v>6681</v>
          </cell>
          <cell r="N67">
            <v>0</v>
          </cell>
          <cell r="O67">
            <v>22111</v>
          </cell>
          <cell r="P67">
            <v>14</v>
          </cell>
        </row>
        <row r="68">
          <cell r="B68" t="str">
            <v>UNI-CHANNEL</v>
          </cell>
          <cell r="C68" t="str">
            <v>41x41x2.6t</v>
          </cell>
          <cell r="D68" t="str">
            <v>m</v>
          </cell>
          <cell r="E68">
            <v>2.15</v>
          </cell>
          <cell r="H68">
            <v>2.15</v>
          </cell>
          <cell r="I68">
            <v>3810</v>
          </cell>
          <cell r="J68">
            <v>8191.5</v>
          </cell>
          <cell r="L68">
            <v>0</v>
          </cell>
          <cell r="N68">
            <v>0</v>
          </cell>
        </row>
        <row r="69">
          <cell r="B69" t="str">
            <v>전산볼트</v>
          </cell>
          <cell r="C69" t="str">
            <v>Φ12x1000(STS)</v>
          </cell>
          <cell r="D69" t="str">
            <v>EA</v>
          </cell>
          <cell r="E69">
            <v>1</v>
          </cell>
          <cell r="H69">
            <v>1</v>
          </cell>
          <cell r="I69">
            <v>4020</v>
          </cell>
          <cell r="J69">
            <v>4020</v>
          </cell>
          <cell r="L69">
            <v>0</v>
          </cell>
          <cell r="N69">
            <v>0</v>
          </cell>
        </row>
        <row r="70">
          <cell r="B70" t="str">
            <v>CHANNEL SPRING NUT</v>
          </cell>
          <cell r="C70" t="str">
            <v>Φ1/2"(STS)</v>
          </cell>
          <cell r="D70" t="str">
            <v>EA</v>
          </cell>
          <cell r="E70">
            <v>1</v>
          </cell>
          <cell r="H70">
            <v>1</v>
          </cell>
          <cell r="I70">
            <v>1233</v>
          </cell>
          <cell r="J70">
            <v>1233</v>
          </cell>
          <cell r="L70">
            <v>0</v>
          </cell>
          <cell r="N70">
            <v>0</v>
          </cell>
        </row>
        <row r="71">
          <cell r="B71" t="str">
            <v>SHANK B/N</v>
          </cell>
          <cell r="C71" t="str">
            <v>Φ1/2"x19(STS)</v>
          </cell>
          <cell r="D71" t="str">
            <v>EA</v>
          </cell>
          <cell r="E71">
            <v>2</v>
          </cell>
          <cell r="H71">
            <v>2</v>
          </cell>
          <cell r="I71">
            <v>308</v>
          </cell>
          <cell r="J71">
            <v>616</v>
          </cell>
          <cell r="L71">
            <v>0</v>
          </cell>
          <cell r="N71">
            <v>0</v>
          </cell>
        </row>
        <row r="72">
          <cell r="B72" t="str">
            <v>너트</v>
          </cell>
          <cell r="C72" t="str">
            <v>Φ12(STS)</v>
          </cell>
          <cell r="D72" t="str">
            <v>EA</v>
          </cell>
          <cell r="E72">
            <v>2</v>
          </cell>
          <cell r="H72">
            <v>2</v>
          </cell>
          <cell r="I72">
            <v>117</v>
          </cell>
          <cell r="J72">
            <v>234</v>
          </cell>
          <cell r="L72">
            <v>0</v>
          </cell>
          <cell r="N72">
            <v>0</v>
          </cell>
        </row>
        <row r="73">
          <cell r="B73" t="str">
            <v>세트앙카(STS)</v>
          </cell>
          <cell r="C73" t="str">
            <v>φ1/2"x100</v>
          </cell>
          <cell r="D73" t="str">
            <v>EA</v>
          </cell>
          <cell r="E73">
            <v>1</v>
          </cell>
          <cell r="H73">
            <v>1</v>
          </cell>
          <cell r="I73">
            <v>1136</v>
          </cell>
          <cell r="J73">
            <v>1136</v>
          </cell>
          <cell r="L73">
            <v>0</v>
          </cell>
          <cell r="N73">
            <v>0</v>
          </cell>
        </row>
        <row r="74">
          <cell r="B74" t="str">
            <v>노무비</v>
          </cell>
          <cell r="C74" t="str">
            <v>내선전공</v>
          </cell>
          <cell r="D74" t="str">
            <v>인</v>
          </cell>
          <cell r="E74">
            <v>3.5999999999999997E-2</v>
          </cell>
          <cell r="H74">
            <v>3.5999999999999997E-2</v>
          </cell>
          <cell r="J74">
            <v>0</v>
          </cell>
          <cell r="K74">
            <v>185611</v>
          </cell>
          <cell r="L74">
            <v>6681.9</v>
          </cell>
          <cell r="P74" t="str">
            <v>전5-29</v>
          </cell>
        </row>
        <row r="76">
          <cell r="A76" t="str">
            <v>찬넬설치 41x41x2.6t-200L</v>
          </cell>
          <cell r="B76" t="str">
            <v>찬넬설치</v>
          </cell>
          <cell r="C76" t="str">
            <v>41x41x2.6t-200L</v>
          </cell>
          <cell r="D76" t="str">
            <v>개소</v>
          </cell>
          <cell r="J76">
            <v>871</v>
          </cell>
          <cell r="L76">
            <v>6681</v>
          </cell>
          <cell r="N76">
            <v>0</v>
          </cell>
          <cell r="O76">
            <v>7552</v>
          </cell>
          <cell r="P76">
            <v>15</v>
          </cell>
        </row>
        <row r="77">
          <cell r="B77" t="str">
            <v>UNI-CHANNEL</v>
          </cell>
          <cell r="C77" t="str">
            <v>41x41x2.6t</v>
          </cell>
          <cell r="D77" t="str">
            <v>M</v>
          </cell>
          <cell r="E77">
            <v>0.2</v>
          </cell>
          <cell r="H77">
            <v>0.2</v>
          </cell>
          <cell r="I77">
            <v>3810</v>
          </cell>
          <cell r="J77">
            <v>762</v>
          </cell>
          <cell r="L77">
            <v>0</v>
          </cell>
          <cell r="N77">
            <v>0</v>
          </cell>
        </row>
        <row r="78">
          <cell r="B78" t="str">
            <v>세트앙카</v>
          </cell>
          <cell r="C78" t="str">
            <v>Φ3/8"</v>
          </cell>
          <cell r="D78" t="str">
            <v>EA</v>
          </cell>
          <cell r="E78">
            <v>1</v>
          </cell>
          <cell r="H78">
            <v>1</v>
          </cell>
          <cell r="I78">
            <v>109</v>
          </cell>
          <cell r="J78">
            <v>109</v>
          </cell>
          <cell r="L78">
            <v>0</v>
          </cell>
          <cell r="N78">
            <v>0</v>
          </cell>
        </row>
        <row r="79">
          <cell r="B79" t="str">
            <v>노무비</v>
          </cell>
          <cell r="C79" t="str">
            <v>내선전공</v>
          </cell>
          <cell r="D79" t="str">
            <v>인</v>
          </cell>
          <cell r="E79">
            <v>3.5999999999999997E-2</v>
          </cell>
          <cell r="H79">
            <v>3.5999999999999997E-2</v>
          </cell>
          <cell r="J79">
            <v>0</v>
          </cell>
          <cell r="K79">
            <v>185611</v>
          </cell>
          <cell r="L79">
            <v>6681.9</v>
          </cell>
          <cell r="P79" t="str">
            <v>전5-29</v>
          </cell>
        </row>
        <row r="81">
          <cell r="A81" t="str">
            <v>찬넬설치 41x41x2.6t-300L</v>
          </cell>
          <cell r="B81" t="str">
            <v>찬넬설치</v>
          </cell>
          <cell r="C81" t="str">
            <v>41x41x2.6t-300L</v>
          </cell>
          <cell r="D81" t="str">
            <v>개소</v>
          </cell>
          <cell r="J81">
            <v>1252</v>
          </cell>
          <cell r="L81">
            <v>6681</v>
          </cell>
          <cell r="N81">
            <v>0</v>
          </cell>
          <cell r="O81">
            <v>7933</v>
          </cell>
          <cell r="P81">
            <v>16</v>
          </cell>
        </row>
        <row r="82">
          <cell r="B82" t="str">
            <v>UNI-CHANNEL</v>
          </cell>
          <cell r="C82" t="str">
            <v>41x41x2.6t</v>
          </cell>
          <cell r="D82" t="str">
            <v>M</v>
          </cell>
          <cell r="E82">
            <v>0.3</v>
          </cell>
          <cell r="H82">
            <v>0.3</v>
          </cell>
          <cell r="I82">
            <v>3810</v>
          </cell>
          <cell r="J82">
            <v>1143</v>
          </cell>
          <cell r="L82">
            <v>0</v>
          </cell>
          <cell r="N82">
            <v>0</v>
          </cell>
        </row>
        <row r="83">
          <cell r="B83" t="str">
            <v>세트앙카</v>
          </cell>
          <cell r="C83" t="str">
            <v>Φ3/8"</v>
          </cell>
          <cell r="D83" t="str">
            <v>EA</v>
          </cell>
          <cell r="E83">
            <v>1</v>
          </cell>
          <cell r="H83">
            <v>1</v>
          </cell>
          <cell r="I83">
            <v>109</v>
          </cell>
          <cell r="J83">
            <v>109</v>
          </cell>
          <cell r="L83">
            <v>0</v>
          </cell>
          <cell r="N83">
            <v>0</v>
          </cell>
        </row>
        <row r="84">
          <cell r="B84" t="str">
            <v>노무비</v>
          </cell>
          <cell r="C84" t="str">
            <v>내선전공</v>
          </cell>
          <cell r="D84" t="str">
            <v>인</v>
          </cell>
          <cell r="E84">
            <v>3.5999999999999997E-2</v>
          </cell>
          <cell r="H84">
            <v>3.5999999999999997E-2</v>
          </cell>
          <cell r="J84">
            <v>0</v>
          </cell>
          <cell r="K84">
            <v>185611</v>
          </cell>
          <cell r="L84">
            <v>6681.9</v>
          </cell>
          <cell r="P84" t="str">
            <v>전5-29</v>
          </cell>
        </row>
        <row r="86">
          <cell r="A86" t="str">
            <v>VARIABLE BRACKET 설치 L-350</v>
          </cell>
          <cell r="B86" t="str">
            <v>VARIABLE BRACKET 설치</v>
          </cell>
          <cell r="C86" t="str">
            <v>L-350</v>
          </cell>
          <cell r="D86" t="str">
            <v>개소</v>
          </cell>
          <cell r="J86">
            <v>23775</v>
          </cell>
          <cell r="L86">
            <v>13363</v>
          </cell>
          <cell r="N86">
            <v>0</v>
          </cell>
          <cell r="O86">
            <v>37138</v>
          </cell>
          <cell r="P86">
            <v>17</v>
          </cell>
        </row>
        <row r="87">
          <cell r="B87" t="str">
            <v>VARIABLE BRACKET</v>
          </cell>
          <cell r="C87" t="str">
            <v>L-350</v>
          </cell>
          <cell r="D87" t="str">
            <v>EA</v>
          </cell>
          <cell r="E87">
            <v>1</v>
          </cell>
          <cell r="H87">
            <v>1</v>
          </cell>
          <cell r="I87">
            <v>23557</v>
          </cell>
          <cell r="J87">
            <v>23557</v>
          </cell>
          <cell r="L87">
            <v>0</v>
          </cell>
          <cell r="N87">
            <v>0</v>
          </cell>
        </row>
        <row r="88">
          <cell r="B88" t="str">
            <v>세트앙카</v>
          </cell>
          <cell r="C88" t="str">
            <v>Φ3/8"</v>
          </cell>
          <cell r="D88" t="str">
            <v>EA</v>
          </cell>
          <cell r="E88">
            <v>2</v>
          </cell>
          <cell r="H88">
            <v>2</v>
          </cell>
          <cell r="I88">
            <v>109</v>
          </cell>
          <cell r="J88">
            <v>218</v>
          </cell>
          <cell r="L88">
            <v>0</v>
          </cell>
          <cell r="N88">
            <v>0</v>
          </cell>
        </row>
        <row r="89">
          <cell r="B89" t="str">
            <v>노무비</v>
          </cell>
          <cell r="C89" t="str">
            <v>내선전공</v>
          </cell>
          <cell r="D89" t="str">
            <v>인</v>
          </cell>
          <cell r="E89">
            <v>7.1999999999999995E-2</v>
          </cell>
          <cell r="H89">
            <v>7.1999999999999995E-2</v>
          </cell>
          <cell r="J89">
            <v>0</v>
          </cell>
          <cell r="K89">
            <v>185611</v>
          </cell>
          <cell r="L89">
            <v>13363.9</v>
          </cell>
          <cell r="P89" t="str">
            <v>전5-29</v>
          </cell>
        </row>
        <row r="91">
          <cell r="A91" t="str">
            <v>찬넬 브라켓 설치 170L+320L 2단</v>
          </cell>
          <cell r="B91" t="str">
            <v>찬넬 브라켓 설치</v>
          </cell>
          <cell r="C91" t="str">
            <v>170L+320L 2단</v>
          </cell>
          <cell r="D91" t="str">
            <v>개소</v>
          </cell>
          <cell r="J91">
            <v>10606</v>
          </cell>
          <cell r="L91">
            <v>13363</v>
          </cell>
          <cell r="N91">
            <v>0</v>
          </cell>
          <cell r="O91">
            <v>23969</v>
          </cell>
          <cell r="P91">
            <v>18</v>
          </cell>
        </row>
        <row r="92">
          <cell r="B92" t="str">
            <v>UNI-CHANNEL</v>
          </cell>
          <cell r="C92" t="str">
            <v>41x41x2.6t</v>
          </cell>
          <cell r="D92" t="str">
            <v>M</v>
          </cell>
          <cell r="E92">
            <v>2.09</v>
          </cell>
          <cell r="H92">
            <v>2.09</v>
          </cell>
          <cell r="I92">
            <v>3810</v>
          </cell>
          <cell r="J92">
            <v>7962.9</v>
          </cell>
          <cell r="L92">
            <v>0</v>
          </cell>
          <cell r="N92">
            <v>0</v>
          </cell>
        </row>
        <row r="93">
          <cell r="B93" t="str">
            <v>CHANNEL SPRING NUT</v>
          </cell>
          <cell r="C93" t="str">
            <v>Φ3/8"</v>
          </cell>
          <cell r="D93" t="str">
            <v>EA</v>
          </cell>
          <cell r="E93">
            <v>2</v>
          </cell>
          <cell r="H93">
            <v>2</v>
          </cell>
          <cell r="I93">
            <v>455</v>
          </cell>
          <cell r="J93">
            <v>910</v>
          </cell>
          <cell r="L93">
            <v>0</v>
          </cell>
          <cell r="N93">
            <v>0</v>
          </cell>
        </row>
        <row r="94">
          <cell r="B94" t="str">
            <v>SIDE RAIL CLAMP</v>
          </cell>
          <cell r="D94" t="str">
            <v>EA</v>
          </cell>
          <cell r="E94">
            <v>2</v>
          </cell>
          <cell r="H94">
            <v>2</v>
          </cell>
          <cell r="I94">
            <v>440</v>
          </cell>
          <cell r="J94">
            <v>880</v>
          </cell>
          <cell r="L94">
            <v>0</v>
          </cell>
          <cell r="N94">
            <v>0</v>
          </cell>
        </row>
        <row r="95">
          <cell r="B95" t="str">
            <v>SHANK B/N</v>
          </cell>
          <cell r="C95" t="str">
            <v>Φ3/8"x19(STS)</v>
          </cell>
          <cell r="D95" t="str">
            <v>EA</v>
          </cell>
          <cell r="E95">
            <v>2</v>
          </cell>
          <cell r="H95">
            <v>2</v>
          </cell>
          <cell r="I95">
            <v>318</v>
          </cell>
          <cell r="J95">
            <v>636</v>
          </cell>
          <cell r="L95">
            <v>0</v>
          </cell>
          <cell r="N95">
            <v>0</v>
          </cell>
        </row>
        <row r="96">
          <cell r="B96" t="str">
            <v>세트앙카</v>
          </cell>
          <cell r="C96" t="str">
            <v>Φ3/8"</v>
          </cell>
          <cell r="D96" t="str">
            <v>EA</v>
          </cell>
          <cell r="E96">
            <v>2</v>
          </cell>
          <cell r="H96">
            <v>2</v>
          </cell>
          <cell r="I96">
            <v>109</v>
          </cell>
          <cell r="J96">
            <v>218</v>
          </cell>
          <cell r="L96">
            <v>0</v>
          </cell>
          <cell r="N96">
            <v>0</v>
          </cell>
        </row>
        <row r="97">
          <cell r="B97" t="str">
            <v>노무비</v>
          </cell>
          <cell r="C97" t="str">
            <v>내선전공</v>
          </cell>
          <cell r="D97" t="str">
            <v>인</v>
          </cell>
          <cell r="E97">
            <v>7.1999999999999995E-2</v>
          </cell>
          <cell r="H97">
            <v>7.1999999999999995E-2</v>
          </cell>
          <cell r="J97">
            <v>0</v>
          </cell>
          <cell r="K97">
            <v>185611</v>
          </cell>
          <cell r="L97">
            <v>13363.9</v>
          </cell>
          <cell r="P97" t="str">
            <v>전5-29</v>
          </cell>
        </row>
        <row r="99">
          <cell r="A99" t="str">
            <v>레이스웨이 70*40</v>
          </cell>
          <cell r="B99" t="str">
            <v>레이스웨이</v>
          </cell>
          <cell r="C99" t="str">
            <v>70*40</v>
          </cell>
          <cell r="D99" t="str">
            <v>m</v>
          </cell>
          <cell r="H99">
            <v>0</v>
          </cell>
          <cell r="J99">
            <v>4120</v>
          </cell>
          <cell r="K99">
            <v>0</v>
          </cell>
          <cell r="L99">
            <v>163336</v>
          </cell>
          <cell r="N99">
            <v>0</v>
          </cell>
          <cell r="O99">
            <v>167456</v>
          </cell>
          <cell r="P99">
            <v>19</v>
          </cell>
        </row>
        <row r="100">
          <cell r="B100" t="str">
            <v>레이스웨이</v>
          </cell>
          <cell r="C100" t="str">
            <v>70*40</v>
          </cell>
          <cell r="D100" t="str">
            <v>m</v>
          </cell>
          <cell r="E100">
            <v>1</v>
          </cell>
          <cell r="H100">
            <v>1</v>
          </cell>
          <cell r="I100">
            <v>2958</v>
          </cell>
          <cell r="J100">
            <v>2958</v>
          </cell>
          <cell r="K100">
            <v>0</v>
          </cell>
          <cell r="N100">
            <v>0</v>
          </cell>
        </row>
        <row r="101">
          <cell r="B101" t="str">
            <v>R.W COVER</v>
          </cell>
          <cell r="C101" t="str">
            <v>70*40</v>
          </cell>
          <cell r="D101" t="str">
            <v>m</v>
          </cell>
          <cell r="E101">
            <v>1</v>
          </cell>
          <cell r="H101">
            <v>1</v>
          </cell>
          <cell r="I101">
            <v>1162</v>
          </cell>
          <cell r="J101">
            <v>1162</v>
          </cell>
          <cell r="K101">
            <v>0</v>
          </cell>
          <cell r="L101">
            <v>81668</v>
          </cell>
          <cell r="N101">
            <v>0</v>
          </cell>
        </row>
        <row r="102">
          <cell r="B102" t="str">
            <v>노무비</v>
          </cell>
          <cell r="C102" t="str">
            <v>내선전공</v>
          </cell>
          <cell r="D102" t="str">
            <v>인</v>
          </cell>
          <cell r="E102">
            <v>0.44</v>
          </cell>
          <cell r="H102">
            <v>0.44</v>
          </cell>
          <cell r="J102">
            <v>0</v>
          </cell>
          <cell r="K102">
            <v>185611</v>
          </cell>
          <cell r="L102">
            <v>81668</v>
          </cell>
          <cell r="N102">
            <v>0</v>
          </cell>
          <cell r="P102" t="str">
            <v>전5-9</v>
          </cell>
        </row>
        <row r="103">
          <cell r="A103" t="str">
            <v xml:space="preserve"> </v>
          </cell>
        </row>
        <row r="104">
          <cell r="A104" t="str">
            <v>R.W 부속재 "T"-70*40</v>
          </cell>
          <cell r="B104" t="str">
            <v>R.W 부속재</v>
          </cell>
          <cell r="C104" t="str">
            <v>"T"-70*40</v>
          </cell>
          <cell r="D104" t="str">
            <v>EA</v>
          </cell>
          <cell r="H104">
            <v>0</v>
          </cell>
          <cell r="I104">
            <v>3816</v>
          </cell>
          <cell r="J104">
            <v>3816</v>
          </cell>
          <cell r="K104">
            <v>0</v>
          </cell>
          <cell r="L104">
            <v>81668</v>
          </cell>
          <cell r="N104">
            <v>0</v>
          </cell>
          <cell r="O104">
            <v>85484</v>
          </cell>
          <cell r="P104">
            <v>20</v>
          </cell>
        </row>
        <row r="105">
          <cell r="B105" t="str">
            <v>R.W 부속재</v>
          </cell>
          <cell r="C105" t="str">
            <v>"T"-70*40</v>
          </cell>
          <cell r="D105" t="str">
            <v>EA</v>
          </cell>
          <cell r="E105">
            <v>1</v>
          </cell>
          <cell r="H105">
            <v>1</v>
          </cell>
          <cell r="I105">
            <v>3816</v>
          </cell>
          <cell r="J105">
            <v>3816</v>
          </cell>
          <cell r="K105">
            <v>0</v>
          </cell>
          <cell r="N105">
            <v>0</v>
          </cell>
        </row>
        <row r="106">
          <cell r="B106" t="str">
            <v>노무비</v>
          </cell>
          <cell r="C106" t="str">
            <v>내선전공</v>
          </cell>
          <cell r="D106" t="str">
            <v>인</v>
          </cell>
          <cell r="E106">
            <v>0.44</v>
          </cell>
          <cell r="H106">
            <v>0.44</v>
          </cell>
          <cell r="J106">
            <v>0</v>
          </cell>
          <cell r="K106">
            <v>185611</v>
          </cell>
          <cell r="L106">
            <v>81668</v>
          </cell>
          <cell r="N106">
            <v>0</v>
          </cell>
          <cell r="P106" t="str">
            <v>전5-9</v>
          </cell>
        </row>
        <row r="107">
          <cell r="A107" t="str">
            <v>R.W 부속재 "L"-70*40</v>
          </cell>
          <cell r="B107" t="str">
            <v>R.W 부속재</v>
          </cell>
          <cell r="C107" t="str">
            <v>"L"-70*40</v>
          </cell>
          <cell r="D107" t="str">
            <v>EA</v>
          </cell>
          <cell r="H107">
            <v>0</v>
          </cell>
          <cell r="I107">
            <v>3309</v>
          </cell>
          <cell r="J107">
            <v>3309</v>
          </cell>
          <cell r="K107">
            <v>0</v>
          </cell>
          <cell r="L107">
            <v>81668</v>
          </cell>
          <cell r="N107">
            <v>0</v>
          </cell>
          <cell r="O107">
            <v>84977</v>
          </cell>
          <cell r="P107">
            <v>21</v>
          </cell>
        </row>
        <row r="108">
          <cell r="B108" t="str">
            <v>R.W 부속재</v>
          </cell>
          <cell r="C108" t="str">
            <v>"L"-70*40</v>
          </cell>
          <cell r="D108" t="str">
            <v>EA</v>
          </cell>
          <cell r="E108">
            <v>1</v>
          </cell>
          <cell r="H108">
            <v>1</v>
          </cell>
          <cell r="I108">
            <v>3309</v>
          </cell>
          <cell r="J108">
            <v>3309</v>
          </cell>
          <cell r="K108">
            <v>0</v>
          </cell>
          <cell r="N108">
            <v>0</v>
          </cell>
        </row>
        <row r="109">
          <cell r="B109" t="str">
            <v>노무비</v>
          </cell>
          <cell r="C109" t="str">
            <v>내선전공</v>
          </cell>
          <cell r="D109" t="str">
            <v>인</v>
          </cell>
          <cell r="E109">
            <v>0.44</v>
          </cell>
          <cell r="H109">
            <v>0.44</v>
          </cell>
          <cell r="J109">
            <v>0</v>
          </cell>
          <cell r="K109">
            <v>185611</v>
          </cell>
          <cell r="L109">
            <v>81668</v>
          </cell>
          <cell r="N109">
            <v>0</v>
          </cell>
          <cell r="P109" t="str">
            <v>전5-9</v>
          </cell>
        </row>
        <row r="111">
          <cell r="A111" t="str">
            <v>R.W행거 설치 C형 행거</v>
          </cell>
          <cell r="B111" t="str">
            <v>R.W행거 설치</v>
          </cell>
          <cell r="C111" t="str">
            <v>C형 행거</v>
          </cell>
          <cell r="D111" t="str">
            <v>개소</v>
          </cell>
          <cell r="J111">
            <v>5307</v>
          </cell>
          <cell r="K111">
            <v>0</v>
          </cell>
          <cell r="L111">
            <v>3340</v>
          </cell>
          <cell r="N111">
            <v>0</v>
          </cell>
          <cell r="O111">
            <v>8647</v>
          </cell>
          <cell r="P111">
            <v>22</v>
          </cell>
        </row>
        <row r="112">
          <cell r="B112" t="str">
            <v>R.W 부속재</v>
          </cell>
          <cell r="C112" t="str">
            <v>C형 행거</v>
          </cell>
          <cell r="D112" t="str">
            <v>EA</v>
          </cell>
          <cell r="E112">
            <v>1</v>
          </cell>
          <cell r="H112">
            <v>1</v>
          </cell>
          <cell r="I112">
            <v>1969</v>
          </cell>
          <cell r="J112">
            <v>1969</v>
          </cell>
          <cell r="K112">
            <v>0</v>
          </cell>
          <cell r="L112">
            <v>0</v>
          </cell>
          <cell r="N112">
            <v>0</v>
          </cell>
        </row>
        <row r="113">
          <cell r="B113" t="str">
            <v>전산볼트</v>
          </cell>
          <cell r="C113" t="str">
            <v>Φ9x1000</v>
          </cell>
          <cell r="D113" t="str">
            <v>EA</v>
          </cell>
          <cell r="E113">
            <v>1</v>
          </cell>
          <cell r="H113">
            <v>1</v>
          </cell>
          <cell r="I113">
            <v>883</v>
          </cell>
          <cell r="J113">
            <v>883</v>
          </cell>
          <cell r="K113">
            <v>0</v>
          </cell>
          <cell r="L113">
            <v>0</v>
          </cell>
          <cell r="N113">
            <v>0</v>
          </cell>
        </row>
        <row r="114">
          <cell r="B114" t="str">
            <v>인써트</v>
          </cell>
          <cell r="C114" t="str">
            <v>Φ3/8"</v>
          </cell>
          <cell r="D114" t="str">
            <v>EA</v>
          </cell>
          <cell r="E114">
            <v>1</v>
          </cell>
          <cell r="H114">
            <v>1</v>
          </cell>
          <cell r="I114">
            <v>2455</v>
          </cell>
          <cell r="J114">
            <v>2455</v>
          </cell>
          <cell r="K114">
            <v>0</v>
          </cell>
          <cell r="L114">
            <v>0</v>
          </cell>
          <cell r="N114">
            <v>0</v>
          </cell>
        </row>
        <row r="115">
          <cell r="B115" t="str">
            <v>노무비</v>
          </cell>
          <cell r="C115" t="str">
            <v>내선전공</v>
          </cell>
          <cell r="D115" t="str">
            <v>인</v>
          </cell>
          <cell r="E115">
            <v>1.7999999999999999E-2</v>
          </cell>
          <cell r="H115">
            <v>1.7999999999999999E-2</v>
          </cell>
          <cell r="J115">
            <v>0</v>
          </cell>
          <cell r="K115">
            <v>185611</v>
          </cell>
          <cell r="L115">
            <v>3340</v>
          </cell>
          <cell r="N115">
            <v>0</v>
          </cell>
          <cell r="P115" t="str">
            <v>전5-29</v>
          </cell>
        </row>
        <row r="116">
          <cell r="A116" t="str">
            <v xml:space="preserve"> </v>
          </cell>
        </row>
        <row r="117">
          <cell r="A117" t="str">
            <v>행거 설치 단독 28C</v>
          </cell>
          <cell r="B117" t="str">
            <v>행거 설치</v>
          </cell>
          <cell r="C117" t="str">
            <v>단독 28C</v>
          </cell>
          <cell r="D117" t="str">
            <v>개소</v>
          </cell>
          <cell r="H117">
            <v>0</v>
          </cell>
          <cell r="J117">
            <v>571</v>
          </cell>
          <cell r="K117">
            <v>0</v>
          </cell>
          <cell r="L117">
            <v>6681</v>
          </cell>
          <cell r="N117">
            <v>0</v>
          </cell>
          <cell r="O117">
            <v>7252</v>
          </cell>
          <cell r="P117">
            <v>23</v>
          </cell>
        </row>
        <row r="118">
          <cell r="B118" t="str">
            <v>전산볼트</v>
          </cell>
          <cell r="C118" t="str">
            <v>Φ9x1000</v>
          </cell>
          <cell r="D118" t="str">
            <v>EA</v>
          </cell>
          <cell r="E118">
            <v>2</v>
          </cell>
          <cell r="H118">
            <v>2</v>
          </cell>
          <cell r="I118">
            <v>883</v>
          </cell>
          <cell r="J118">
            <v>1766</v>
          </cell>
          <cell r="L118">
            <v>0</v>
          </cell>
          <cell r="N118">
            <v>0</v>
          </cell>
        </row>
        <row r="119">
          <cell r="B119" t="str">
            <v>스트롱앙카</v>
          </cell>
          <cell r="C119" t="str">
            <v>Φ3/8"</v>
          </cell>
          <cell r="D119" t="str">
            <v>EA</v>
          </cell>
          <cell r="E119">
            <v>1</v>
          </cell>
          <cell r="H119">
            <v>1</v>
          </cell>
          <cell r="I119">
            <v>91</v>
          </cell>
          <cell r="J119">
            <v>91</v>
          </cell>
          <cell r="L119">
            <v>0</v>
          </cell>
          <cell r="N119">
            <v>0</v>
          </cell>
        </row>
        <row r="120">
          <cell r="B120" t="str">
            <v>1선용 행거</v>
          </cell>
          <cell r="C120" t="str">
            <v>ST 28C</v>
          </cell>
          <cell r="D120" t="str">
            <v>EA</v>
          </cell>
          <cell r="E120">
            <v>1</v>
          </cell>
          <cell r="H120">
            <v>1</v>
          </cell>
          <cell r="I120">
            <v>571</v>
          </cell>
          <cell r="J120">
            <v>571</v>
          </cell>
          <cell r="K120">
            <v>0</v>
          </cell>
          <cell r="N120">
            <v>0</v>
          </cell>
        </row>
        <row r="121">
          <cell r="B121" t="str">
            <v>노무비</v>
          </cell>
          <cell r="C121" t="str">
            <v>내선전공</v>
          </cell>
          <cell r="D121" t="str">
            <v>인</v>
          </cell>
          <cell r="E121">
            <v>3.5999999999999997E-2</v>
          </cell>
          <cell r="H121">
            <v>3.5999999999999997E-2</v>
          </cell>
          <cell r="J121">
            <v>0</v>
          </cell>
          <cell r="K121">
            <v>185611</v>
          </cell>
          <cell r="L121">
            <v>6681</v>
          </cell>
          <cell r="N121">
            <v>0</v>
          </cell>
          <cell r="P121" t="str">
            <v>전5-29</v>
          </cell>
        </row>
        <row r="122">
          <cell r="A122" t="str">
            <v xml:space="preserve"> </v>
          </cell>
        </row>
        <row r="123">
          <cell r="A123" t="str">
            <v>행거 설치 단독 36C</v>
          </cell>
          <cell r="B123" t="str">
            <v>행거 설치</v>
          </cell>
          <cell r="C123" t="str">
            <v>단독 36C</v>
          </cell>
          <cell r="D123" t="str">
            <v>개소</v>
          </cell>
          <cell r="H123">
            <v>0</v>
          </cell>
          <cell r="J123">
            <v>604</v>
          </cell>
          <cell r="K123">
            <v>0</v>
          </cell>
          <cell r="L123">
            <v>6681</v>
          </cell>
          <cell r="N123">
            <v>0</v>
          </cell>
          <cell r="O123">
            <v>7285</v>
          </cell>
          <cell r="P123">
            <v>24</v>
          </cell>
        </row>
        <row r="124">
          <cell r="B124" t="str">
            <v>전산볼트</v>
          </cell>
          <cell r="C124" t="str">
            <v>Φ9x1000</v>
          </cell>
          <cell r="D124" t="str">
            <v>EA</v>
          </cell>
          <cell r="E124">
            <v>2</v>
          </cell>
          <cell r="H124">
            <v>2</v>
          </cell>
          <cell r="I124">
            <v>883</v>
          </cell>
          <cell r="J124">
            <v>1766</v>
          </cell>
          <cell r="L124">
            <v>0</v>
          </cell>
          <cell r="N124">
            <v>0</v>
          </cell>
        </row>
        <row r="125">
          <cell r="B125" t="str">
            <v>스트롱앙카</v>
          </cell>
          <cell r="C125" t="str">
            <v>Φ3/8"</v>
          </cell>
          <cell r="D125" t="str">
            <v>EA</v>
          </cell>
          <cell r="E125">
            <v>1</v>
          </cell>
          <cell r="H125">
            <v>1</v>
          </cell>
          <cell r="I125">
            <v>91</v>
          </cell>
          <cell r="J125">
            <v>91</v>
          </cell>
          <cell r="L125">
            <v>0</v>
          </cell>
          <cell r="N125">
            <v>0</v>
          </cell>
        </row>
        <row r="126">
          <cell r="B126" t="str">
            <v>1선용 행거</v>
          </cell>
          <cell r="C126" t="str">
            <v>ST 36C</v>
          </cell>
          <cell r="D126" t="str">
            <v>EA</v>
          </cell>
          <cell r="E126">
            <v>1</v>
          </cell>
          <cell r="H126">
            <v>1</v>
          </cell>
          <cell r="I126">
            <v>604</v>
          </cell>
          <cell r="J126">
            <v>604</v>
          </cell>
          <cell r="K126">
            <v>0</v>
          </cell>
          <cell r="N126">
            <v>0</v>
          </cell>
        </row>
        <row r="127">
          <cell r="B127" t="str">
            <v>노무비</v>
          </cell>
          <cell r="C127" t="str">
            <v>내선전공</v>
          </cell>
          <cell r="D127" t="str">
            <v>인</v>
          </cell>
          <cell r="E127">
            <v>3.5999999999999997E-2</v>
          </cell>
          <cell r="H127">
            <v>3.5999999999999997E-2</v>
          </cell>
          <cell r="J127">
            <v>0</v>
          </cell>
          <cell r="K127">
            <v>185611</v>
          </cell>
          <cell r="L127">
            <v>6681</v>
          </cell>
          <cell r="N127">
            <v>0</v>
          </cell>
          <cell r="P127" t="str">
            <v>전5-29</v>
          </cell>
        </row>
        <row r="133">
          <cell r="A133" t="str">
            <v>행거 설치 단독 42C</v>
          </cell>
          <cell r="B133" t="str">
            <v>행거 설치</v>
          </cell>
          <cell r="C133" t="str">
            <v>단독 42C</v>
          </cell>
          <cell r="D133" t="str">
            <v>개소</v>
          </cell>
          <cell r="H133">
            <v>0</v>
          </cell>
          <cell r="J133">
            <v>565</v>
          </cell>
          <cell r="K133">
            <v>0</v>
          </cell>
          <cell r="L133">
            <v>6681</v>
          </cell>
          <cell r="N133">
            <v>0</v>
          </cell>
          <cell r="O133">
            <v>7246</v>
          </cell>
          <cell r="P133">
            <v>25</v>
          </cell>
        </row>
        <row r="134">
          <cell r="B134" t="str">
            <v>전산볼트</v>
          </cell>
          <cell r="C134" t="str">
            <v>Φ9x1000</v>
          </cell>
          <cell r="D134" t="str">
            <v>EA</v>
          </cell>
          <cell r="E134">
            <v>2</v>
          </cell>
          <cell r="H134">
            <v>2</v>
          </cell>
          <cell r="I134">
            <v>883</v>
          </cell>
          <cell r="J134">
            <v>1766</v>
          </cell>
          <cell r="L134">
            <v>0</v>
          </cell>
          <cell r="N134">
            <v>0</v>
          </cell>
        </row>
        <row r="135">
          <cell r="B135" t="str">
            <v>스트롱앙카</v>
          </cell>
          <cell r="C135" t="str">
            <v>Φ3/8"</v>
          </cell>
          <cell r="D135" t="str">
            <v>EA</v>
          </cell>
          <cell r="E135">
            <v>1</v>
          </cell>
          <cell r="H135">
            <v>1</v>
          </cell>
          <cell r="I135">
            <v>91</v>
          </cell>
          <cell r="J135">
            <v>91</v>
          </cell>
          <cell r="L135">
            <v>0</v>
          </cell>
          <cell r="N135">
            <v>0</v>
          </cell>
        </row>
        <row r="136">
          <cell r="B136" t="str">
            <v>1선용 행거</v>
          </cell>
          <cell r="C136" t="str">
            <v>ST 42C</v>
          </cell>
          <cell r="D136" t="str">
            <v>EA</v>
          </cell>
          <cell r="E136">
            <v>1</v>
          </cell>
          <cell r="H136">
            <v>1</v>
          </cell>
          <cell r="I136">
            <v>565</v>
          </cell>
          <cell r="J136">
            <v>565</v>
          </cell>
          <cell r="K136">
            <v>0</v>
          </cell>
          <cell r="N136">
            <v>0</v>
          </cell>
        </row>
        <row r="137">
          <cell r="B137" t="str">
            <v>노무비</v>
          </cell>
          <cell r="C137" t="str">
            <v>내선전공</v>
          </cell>
          <cell r="D137" t="str">
            <v>인</v>
          </cell>
          <cell r="E137">
            <v>3.5999999999999997E-2</v>
          </cell>
          <cell r="H137">
            <v>3.5999999999999997E-2</v>
          </cell>
          <cell r="J137">
            <v>0</v>
          </cell>
          <cell r="K137">
            <v>185611</v>
          </cell>
          <cell r="L137">
            <v>6681</v>
          </cell>
          <cell r="N137">
            <v>0</v>
          </cell>
          <cell r="P137" t="str">
            <v>전5-29</v>
          </cell>
        </row>
        <row r="139">
          <cell r="A139" t="str">
            <v>행거 설치 단독 54C</v>
          </cell>
          <cell r="B139" t="str">
            <v>행거 설치</v>
          </cell>
          <cell r="C139" t="str">
            <v>단독 54C</v>
          </cell>
          <cell r="D139" t="str">
            <v>개소</v>
          </cell>
          <cell r="H139">
            <v>0</v>
          </cell>
          <cell r="J139">
            <v>928</v>
          </cell>
          <cell r="K139">
            <v>0</v>
          </cell>
          <cell r="L139">
            <v>6681</v>
          </cell>
          <cell r="N139">
            <v>0</v>
          </cell>
          <cell r="O139">
            <v>7609</v>
          </cell>
          <cell r="P139">
            <v>26</v>
          </cell>
        </row>
        <row r="140">
          <cell r="B140" t="str">
            <v>전산볼트</v>
          </cell>
          <cell r="C140" t="str">
            <v>Φ9x1000</v>
          </cell>
          <cell r="D140" t="str">
            <v>EA</v>
          </cell>
          <cell r="E140">
            <v>2</v>
          </cell>
          <cell r="H140">
            <v>2</v>
          </cell>
          <cell r="I140">
            <v>883</v>
          </cell>
          <cell r="J140">
            <v>1766</v>
          </cell>
          <cell r="L140">
            <v>0</v>
          </cell>
          <cell r="N140">
            <v>0</v>
          </cell>
        </row>
        <row r="141">
          <cell r="B141" t="str">
            <v>스트롱앙카</v>
          </cell>
          <cell r="C141" t="str">
            <v>Φ3/8"</v>
          </cell>
          <cell r="D141" t="str">
            <v>EA</v>
          </cell>
          <cell r="E141">
            <v>1</v>
          </cell>
          <cell r="H141">
            <v>1</v>
          </cell>
          <cell r="I141">
            <v>91</v>
          </cell>
          <cell r="J141">
            <v>91</v>
          </cell>
          <cell r="L141">
            <v>0</v>
          </cell>
          <cell r="N141">
            <v>0</v>
          </cell>
        </row>
        <row r="142">
          <cell r="B142" t="str">
            <v>1선용 행거</v>
          </cell>
          <cell r="C142" t="str">
            <v>ST 54C</v>
          </cell>
          <cell r="D142" t="str">
            <v>EA</v>
          </cell>
          <cell r="E142">
            <v>1</v>
          </cell>
          <cell r="H142">
            <v>1</v>
          </cell>
          <cell r="I142">
            <v>928</v>
          </cell>
          <cell r="J142">
            <v>928</v>
          </cell>
          <cell r="K142">
            <v>0</v>
          </cell>
          <cell r="N142">
            <v>0</v>
          </cell>
        </row>
        <row r="143">
          <cell r="B143" t="str">
            <v>노무비</v>
          </cell>
          <cell r="C143" t="str">
            <v>내선전공</v>
          </cell>
          <cell r="D143" t="str">
            <v>인</v>
          </cell>
          <cell r="E143">
            <v>3.5999999999999997E-2</v>
          </cell>
          <cell r="H143">
            <v>3.5999999999999997E-2</v>
          </cell>
          <cell r="J143">
            <v>0</v>
          </cell>
          <cell r="K143">
            <v>185611</v>
          </cell>
          <cell r="L143">
            <v>6681</v>
          </cell>
          <cell r="N143">
            <v>0</v>
          </cell>
        </row>
        <row r="144">
          <cell r="A144" t="str">
            <v xml:space="preserve"> </v>
          </cell>
        </row>
        <row r="145">
          <cell r="A145" t="str">
            <v>행거 설치 1단 200W</v>
          </cell>
          <cell r="B145" t="str">
            <v>행거 설치</v>
          </cell>
          <cell r="C145" t="str">
            <v>1단 200W</v>
          </cell>
          <cell r="D145" t="str">
            <v>개소</v>
          </cell>
          <cell r="H145">
            <v>0</v>
          </cell>
          <cell r="J145">
            <v>3064</v>
          </cell>
          <cell r="K145">
            <v>0</v>
          </cell>
          <cell r="L145">
            <v>13363</v>
          </cell>
          <cell r="N145">
            <v>0</v>
          </cell>
          <cell r="O145">
            <v>16427</v>
          </cell>
          <cell r="P145">
            <v>27</v>
          </cell>
        </row>
        <row r="146">
          <cell r="B146" t="str">
            <v>UNI-CHANNEL</v>
          </cell>
          <cell r="C146" t="str">
            <v>41x41x2.6t</v>
          </cell>
          <cell r="D146" t="str">
            <v>m</v>
          </cell>
          <cell r="E146">
            <v>0.25</v>
          </cell>
          <cell r="H146">
            <v>0.25</v>
          </cell>
          <cell r="I146">
            <v>3810</v>
          </cell>
          <cell r="J146">
            <v>952.5</v>
          </cell>
          <cell r="L146">
            <v>0</v>
          </cell>
          <cell r="N146">
            <v>0</v>
          </cell>
        </row>
        <row r="147">
          <cell r="B147" t="str">
            <v>전산볼트</v>
          </cell>
          <cell r="C147" t="str">
            <v>Φ9x1000</v>
          </cell>
          <cell r="D147" t="str">
            <v>EA</v>
          </cell>
          <cell r="E147">
            <v>2</v>
          </cell>
          <cell r="H147">
            <v>2</v>
          </cell>
          <cell r="I147">
            <v>883</v>
          </cell>
          <cell r="J147">
            <v>1766</v>
          </cell>
          <cell r="L147">
            <v>0</v>
          </cell>
          <cell r="N147">
            <v>0</v>
          </cell>
        </row>
        <row r="148">
          <cell r="B148" t="str">
            <v>너트</v>
          </cell>
          <cell r="C148" t="str">
            <v>Φ10</v>
          </cell>
          <cell r="D148" t="str">
            <v>EA</v>
          </cell>
          <cell r="E148">
            <v>4</v>
          </cell>
          <cell r="H148">
            <v>4</v>
          </cell>
          <cell r="I148">
            <v>41</v>
          </cell>
          <cell r="J148">
            <v>164</v>
          </cell>
          <cell r="L148">
            <v>0</v>
          </cell>
          <cell r="N148">
            <v>0</v>
          </cell>
        </row>
        <row r="149">
          <cell r="B149" t="str">
            <v>스트롱앙카</v>
          </cell>
          <cell r="C149" t="str">
            <v>Φ3/8"</v>
          </cell>
          <cell r="D149" t="str">
            <v>EA</v>
          </cell>
          <cell r="E149">
            <v>2</v>
          </cell>
          <cell r="H149">
            <v>2</v>
          </cell>
          <cell r="I149">
            <v>91</v>
          </cell>
          <cell r="J149">
            <v>182</v>
          </cell>
          <cell r="L149">
            <v>0</v>
          </cell>
          <cell r="N149">
            <v>0</v>
          </cell>
        </row>
        <row r="150">
          <cell r="B150" t="str">
            <v>노무비</v>
          </cell>
          <cell r="C150" t="str">
            <v>내선전공</v>
          </cell>
          <cell r="D150" t="str">
            <v>인</v>
          </cell>
          <cell r="E150">
            <v>7.1999999999999995E-2</v>
          </cell>
          <cell r="H150">
            <v>7.1999999999999995E-2</v>
          </cell>
          <cell r="J150">
            <v>0</v>
          </cell>
          <cell r="K150">
            <v>185611</v>
          </cell>
          <cell r="L150">
            <v>13363.9</v>
          </cell>
          <cell r="P150" t="str">
            <v>전5-29</v>
          </cell>
        </row>
        <row r="151">
          <cell r="A151" t="str">
            <v xml:space="preserve"> </v>
          </cell>
        </row>
        <row r="152">
          <cell r="A152" t="str">
            <v>행거 설치 1단 300W</v>
          </cell>
          <cell r="B152" t="str">
            <v>행거 설치</v>
          </cell>
          <cell r="C152" t="str">
            <v>1단 300W</v>
          </cell>
          <cell r="D152" t="str">
            <v>개소</v>
          </cell>
          <cell r="H152">
            <v>0</v>
          </cell>
          <cell r="J152">
            <v>3445</v>
          </cell>
          <cell r="K152">
            <v>0</v>
          </cell>
          <cell r="L152">
            <v>13363</v>
          </cell>
          <cell r="N152">
            <v>0</v>
          </cell>
          <cell r="O152">
            <v>16808</v>
          </cell>
          <cell r="P152">
            <v>28</v>
          </cell>
        </row>
        <row r="153">
          <cell r="B153" t="str">
            <v>UNI-CHANNEL</v>
          </cell>
          <cell r="C153" t="str">
            <v>41x41x2.6t</v>
          </cell>
          <cell r="D153" t="str">
            <v>m</v>
          </cell>
          <cell r="E153">
            <v>0.35</v>
          </cell>
          <cell r="H153">
            <v>0.35</v>
          </cell>
          <cell r="I153">
            <v>3810</v>
          </cell>
          <cell r="J153">
            <v>1333.5</v>
          </cell>
          <cell r="L153">
            <v>0</v>
          </cell>
          <cell r="N153">
            <v>0</v>
          </cell>
        </row>
        <row r="154">
          <cell r="B154" t="str">
            <v>전산볼트</v>
          </cell>
          <cell r="C154" t="str">
            <v>Φ9x1000</v>
          </cell>
          <cell r="D154" t="str">
            <v>EA</v>
          </cell>
          <cell r="E154">
            <v>2</v>
          </cell>
          <cell r="H154">
            <v>2</v>
          </cell>
          <cell r="I154">
            <v>883</v>
          </cell>
          <cell r="J154">
            <v>1766</v>
          </cell>
          <cell r="L154">
            <v>0</v>
          </cell>
          <cell r="N154">
            <v>0</v>
          </cell>
        </row>
        <row r="155">
          <cell r="B155" t="str">
            <v>너트</v>
          </cell>
          <cell r="C155" t="str">
            <v>Φ10</v>
          </cell>
          <cell r="D155" t="str">
            <v>EA</v>
          </cell>
          <cell r="E155">
            <v>4</v>
          </cell>
          <cell r="H155">
            <v>4</v>
          </cell>
          <cell r="I155">
            <v>41</v>
          </cell>
          <cell r="J155">
            <v>164</v>
          </cell>
          <cell r="L155">
            <v>0</v>
          </cell>
          <cell r="N155">
            <v>0</v>
          </cell>
        </row>
        <row r="156">
          <cell r="B156" t="str">
            <v>스트롱앙카</v>
          </cell>
          <cell r="C156" t="str">
            <v>Φ3/8"</v>
          </cell>
          <cell r="D156" t="str">
            <v>EA</v>
          </cell>
          <cell r="E156">
            <v>2</v>
          </cell>
          <cell r="H156">
            <v>2</v>
          </cell>
          <cell r="I156">
            <v>91</v>
          </cell>
          <cell r="J156">
            <v>182</v>
          </cell>
          <cell r="L156">
            <v>0</v>
          </cell>
          <cell r="N156">
            <v>0</v>
          </cell>
        </row>
        <row r="157">
          <cell r="B157" t="str">
            <v>노무비</v>
          </cell>
          <cell r="C157" t="str">
            <v>내선전공</v>
          </cell>
          <cell r="D157" t="str">
            <v>인</v>
          </cell>
          <cell r="E157">
            <v>7.1999999999999995E-2</v>
          </cell>
          <cell r="H157">
            <v>7.1999999999999995E-2</v>
          </cell>
          <cell r="J157">
            <v>0</v>
          </cell>
          <cell r="K157">
            <v>185611</v>
          </cell>
          <cell r="L157">
            <v>13363.9</v>
          </cell>
          <cell r="P157" t="str">
            <v>전5-29</v>
          </cell>
        </row>
        <row r="158">
          <cell r="A158" t="str">
            <v xml:space="preserve"> </v>
          </cell>
        </row>
        <row r="159">
          <cell r="A159" t="str">
            <v>행거 설치 1단 400W</v>
          </cell>
          <cell r="B159" t="str">
            <v>행거 설치</v>
          </cell>
          <cell r="C159" t="str">
            <v>1단 400W</v>
          </cell>
          <cell r="D159" t="str">
            <v>개소</v>
          </cell>
          <cell r="H159">
            <v>0</v>
          </cell>
          <cell r="J159">
            <v>3826</v>
          </cell>
          <cell r="K159">
            <v>0</v>
          </cell>
          <cell r="L159">
            <v>13363</v>
          </cell>
          <cell r="N159">
            <v>0</v>
          </cell>
          <cell r="O159">
            <v>17189</v>
          </cell>
          <cell r="P159">
            <v>29</v>
          </cell>
        </row>
        <row r="160">
          <cell r="B160" t="str">
            <v>UNI-CHANNEL</v>
          </cell>
          <cell r="C160" t="str">
            <v>41x41x2.6t</v>
          </cell>
          <cell r="D160" t="str">
            <v>m</v>
          </cell>
          <cell r="E160">
            <v>0.45</v>
          </cell>
          <cell r="H160">
            <v>0.45</v>
          </cell>
          <cell r="I160">
            <v>3810</v>
          </cell>
          <cell r="J160">
            <v>1714.5</v>
          </cell>
          <cell r="L160">
            <v>0</v>
          </cell>
          <cell r="N160">
            <v>0</v>
          </cell>
        </row>
        <row r="161">
          <cell r="B161" t="str">
            <v>전산볼트</v>
          </cell>
          <cell r="C161" t="str">
            <v>Φ9x1000</v>
          </cell>
          <cell r="D161" t="str">
            <v>EA</v>
          </cell>
          <cell r="E161">
            <v>2</v>
          </cell>
          <cell r="H161">
            <v>2</v>
          </cell>
          <cell r="I161">
            <v>883</v>
          </cell>
          <cell r="J161">
            <v>1766</v>
          </cell>
          <cell r="L161">
            <v>0</v>
          </cell>
          <cell r="N161">
            <v>0</v>
          </cell>
        </row>
        <row r="162">
          <cell r="B162" t="str">
            <v>너트</v>
          </cell>
          <cell r="C162" t="str">
            <v>Φ10</v>
          </cell>
          <cell r="D162" t="str">
            <v>EA</v>
          </cell>
          <cell r="E162">
            <v>4</v>
          </cell>
          <cell r="H162">
            <v>4</v>
          </cell>
          <cell r="I162">
            <v>41</v>
          </cell>
          <cell r="J162">
            <v>164</v>
          </cell>
          <cell r="L162">
            <v>0</v>
          </cell>
          <cell r="N162">
            <v>0</v>
          </cell>
        </row>
        <row r="163">
          <cell r="B163" t="str">
            <v>스트롱앙카</v>
          </cell>
          <cell r="C163" t="str">
            <v>Φ3/8"</v>
          </cell>
          <cell r="D163" t="str">
            <v>EA</v>
          </cell>
          <cell r="E163">
            <v>2</v>
          </cell>
          <cell r="H163">
            <v>2</v>
          </cell>
          <cell r="I163">
            <v>91</v>
          </cell>
          <cell r="J163">
            <v>182</v>
          </cell>
          <cell r="L163">
            <v>0</v>
          </cell>
          <cell r="N163">
            <v>0</v>
          </cell>
        </row>
        <row r="164">
          <cell r="B164" t="str">
            <v>노무비</v>
          </cell>
          <cell r="C164" t="str">
            <v>내선전공</v>
          </cell>
          <cell r="D164" t="str">
            <v>인</v>
          </cell>
          <cell r="E164">
            <v>7.1999999999999995E-2</v>
          </cell>
          <cell r="H164">
            <v>7.1999999999999995E-2</v>
          </cell>
          <cell r="J164">
            <v>0</v>
          </cell>
          <cell r="K164">
            <v>185611</v>
          </cell>
          <cell r="L164">
            <v>13363.9</v>
          </cell>
          <cell r="P164" t="str">
            <v>전5-29</v>
          </cell>
        </row>
        <row r="165">
          <cell r="A165" t="str">
            <v xml:space="preserve"> </v>
          </cell>
        </row>
        <row r="166">
          <cell r="A166" t="str">
            <v>행거 설치 1단 500W</v>
          </cell>
          <cell r="B166" t="str">
            <v>행거 설치</v>
          </cell>
          <cell r="C166" t="str">
            <v>1단 500W</v>
          </cell>
          <cell r="D166" t="str">
            <v>개소</v>
          </cell>
          <cell r="H166">
            <v>0</v>
          </cell>
          <cell r="J166">
            <v>4207</v>
          </cell>
          <cell r="K166">
            <v>0</v>
          </cell>
          <cell r="L166">
            <v>13363</v>
          </cell>
          <cell r="N166">
            <v>0</v>
          </cell>
          <cell r="O166">
            <v>17570</v>
          </cell>
          <cell r="P166">
            <v>30</v>
          </cell>
        </row>
        <row r="167">
          <cell r="B167" t="str">
            <v>UNI-CHANNEL</v>
          </cell>
          <cell r="C167" t="str">
            <v>41x41x2.6t</v>
          </cell>
          <cell r="D167" t="str">
            <v>m</v>
          </cell>
          <cell r="E167">
            <v>0.55000000000000004</v>
          </cell>
          <cell r="H167">
            <v>0.55000000000000004</v>
          </cell>
          <cell r="I167">
            <v>3810</v>
          </cell>
          <cell r="J167">
            <v>2095.5</v>
          </cell>
          <cell r="L167">
            <v>0</v>
          </cell>
          <cell r="N167">
            <v>0</v>
          </cell>
        </row>
        <row r="168">
          <cell r="B168" t="str">
            <v>전산볼트</v>
          </cell>
          <cell r="C168" t="str">
            <v>Φ9x1000</v>
          </cell>
          <cell r="D168" t="str">
            <v>EA</v>
          </cell>
          <cell r="E168">
            <v>2</v>
          </cell>
          <cell r="H168">
            <v>2</v>
          </cell>
          <cell r="I168">
            <v>883</v>
          </cell>
          <cell r="J168">
            <v>1766</v>
          </cell>
          <cell r="L168">
            <v>0</v>
          </cell>
          <cell r="N168">
            <v>0</v>
          </cell>
        </row>
        <row r="169">
          <cell r="B169" t="str">
            <v>너트</v>
          </cell>
          <cell r="C169" t="str">
            <v>Φ10</v>
          </cell>
          <cell r="D169" t="str">
            <v>EA</v>
          </cell>
          <cell r="E169">
            <v>4</v>
          </cell>
          <cell r="H169">
            <v>4</v>
          </cell>
          <cell r="I169">
            <v>41</v>
          </cell>
          <cell r="J169">
            <v>164</v>
          </cell>
          <cell r="L169">
            <v>0</v>
          </cell>
          <cell r="N169">
            <v>0</v>
          </cell>
        </row>
        <row r="170">
          <cell r="B170" t="str">
            <v>스트롱앙카</v>
          </cell>
          <cell r="C170" t="str">
            <v>Φ3/8"</v>
          </cell>
          <cell r="D170" t="str">
            <v>EA</v>
          </cell>
          <cell r="E170">
            <v>2</v>
          </cell>
          <cell r="H170">
            <v>2</v>
          </cell>
          <cell r="I170">
            <v>91</v>
          </cell>
          <cell r="J170">
            <v>182</v>
          </cell>
          <cell r="L170">
            <v>0</v>
          </cell>
          <cell r="N170">
            <v>0</v>
          </cell>
        </row>
        <row r="171">
          <cell r="B171" t="str">
            <v>노무비</v>
          </cell>
          <cell r="C171" t="str">
            <v>내선전공</v>
          </cell>
          <cell r="D171" t="str">
            <v>인</v>
          </cell>
          <cell r="E171">
            <v>7.1999999999999995E-2</v>
          </cell>
          <cell r="H171">
            <v>7.1999999999999995E-2</v>
          </cell>
          <cell r="J171">
            <v>0</v>
          </cell>
          <cell r="K171">
            <v>185611</v>
          </cell>
          <cell r="L171">
            <v>13363.9</v>
          </cell>
          <cell r="P171" t="str">
            <v>전5-29</v>
          </cell>
        </row>
        <row r="172">
          <cell r="A172" t="str">
            <v xml:space="preserve"> </v>
          </cell>
        </row>
        <row r="173">
          <cell r="A173" t="str">
            <v>세트앙카 설치 φ3/8"</v>
          </cell>
          <cell r="B173" t="str">
            <v>세트앙카 설치</v>
          </cell>
          <cell r="C173" t="str">
            <v>φ3/8"</v>
          </cell>
          <cell r="D173" t="str">
            <v>EA</v>
          </cell>
          <cell r="H173">
            <v>0</v>
          </cell>
          <cell r="J173">
            <v>109</v>
          </cell>
          <cell r="K173">
            <v>0</v>
          </cell>
          <cell r="L173">
            <v>6681</v>
          </cell>
          <cell r="N173">
            <v>0</v>
          </cell>
          <cell r="O173">
            <v>6790</v>
          </cell>
          <cell r="P173">
            <v>31</v>
          </cell>
        </row>
        <row r="174">
          <cell r="B174" t="str">
            <v>세트앙카</v>
          </cell>
          <cell r="C174" t="str">
            <v>φ3/8"</v>
          </cell>
          <cell r="D174" t="str">
            <v>EA</v>
          </cell>
          <cell r="E174">
            <v>1</v>
          </cell>
          <cell r="H174">
            <v>1</v>
          </cell>
          <cell r="I174">
            <v>109</v>
          </cell>
          <cell r="J174">
            <v>109</v>
          </cell>
          <cell r="K174">
            <v>0</v>
          </cell>
          <cell r="N174">
            <v>0</v>
          </cell>
        </row>
        <row r="175">
          <cell r="B175" t="str">
            <v>노무비</v>
          </cell>
          <cell r="C175" t="str">
            <v>내선전공</v>
          </cell>
          <cell r="D175" t="str">
            <v>인</v>
          </cell>
          <cell r="E175">
            <v>3.5999999999999997E-2</v>
          </cell>
          <cell r="H175">
            <v>3.5999999999999997E-2</v>
          </cell>
          <cell r="J175">
            <v>0</v>
          </cell>
          <cell r="K175">
            <v>185611</v>
          </cell>
          <cell r="L175">
            <v>6681</v>
          </cell>
          <cell r="N175">
            <v>0</v>
          </cell>
          <cell r="P175" t="str">
            <v>전5-29</v>
          </cell>
        </row>
        <row r="176">
          <cell r="A176" t="str">
            <v xml:space="preserve"> </v>
          </cell>
        </row>
        <row r="177">
          <cell r="A177" t="str">
            <v>전선관배관_지중 PE 22C</v>
          </cell>
          <cell r="B177" t="str">
            <v>전선관배관_지중</v>
          </cell>
          <cell r="C177" t="str">
            <v>PE 22C</v>
          </cell>
          <cell r="D177" t="str">
            <v>m</v>
          </cell>
          <cell r="J177">
            <v>319</v>
          </cell>
          <cell r="L177">
            <v>6236</v>
          </cell>
          <cell r="O177">
            <v>6555</v>
          </cell>
          <cell r="P177">
            <v>32</v>
          </cell>
        </row>
        <row r="178">
          <cell r="B178" t="str">
            <v>전선관</v>
          </cell>
          <cell r="C178" t="str">
            <v>PE 22C</v>
          </cell>
          <cell r="D178" t="str">
            <v>m</v>
          </cell>
          <cell r="E178">
            <v>1</v>
          </cell>
          <cell r="G178">
            <v>0.1</v>
          </cell>
          <cell r="H178">
            <v>1.1000000000000001</v>
          </cell>
          <cell r="I178">
            <v>290</v>
          </cell>
          <cell r="J178">
            <v>319</v>
          </cell>
          <cell r="N178">
            <v>0</v>
          </cell>
        </row>
        <row r="179">
          <cell r="B179" t="str">
            <v>노무비</v>
          </cell>
          <cell r="C179" t="str">
            <v>내선전공</v>
          </cell>
          <cell r="D179" t="str">
            <v>인</v>
          </cell>
          <cell r="E179">
            <v>0.06</v>
          </cell>
          <cell r="F179" t="str">
            <v>지중70%, PE관80%</v>
          </cell>
          <cell r="G179">
            <v>0.56000000000000005</v>
          </cell>
          <cell r="H179">
            <v>3.3599999999999998E-2</v>
          </cell>
          <cell r="J179">
            <v>0</v>
          </cell>
          <cell r="K179">
            <v>185611</v>
          </cell>
          <cell r="L179">
            <v>6236</v>
          </cell>
          <cell r="N179">
            <v>0</v>
          </cell>
          <cell r="P179" t="str">
            <v>전5-1</v>
          </cell>
        </row>
        <row r="181">
          <cell r="A181" t="str">
            <v xml:space="preserve"> </v>
          </cell>
        </row>
        <row r="182">
          <cell r="A182" t="str">
            <v>전선관배관_지중 PE 42C</v>
          </cell>
          <cell r="B182" t="str">
            <v>전선관배관_지중</v>
          </cell>
          <cell r="C182" t="str">
            <v>PE 42C</v>
          </cell>
          <cell r="D182" t="str">
            <v>m</v>
          </cell>
          <cell r="J182">
            <v>715</v>
          </cell>
          <cell r="L182">
            <v>13512</v>
          </cell>
          <cell r="O182">
            <v>14227</v>
          </cell>
          <cell r="P182">
            <v>33</v>
          </cell>
        </row>
        <row r="183">
          <cell r="B183" t="str">
            <v>전선관</v>
          </cell>
          <cell r="C183" t="str">
            <v>PE 42C</v>
          </cell>
          <cell r="D183" t="str">
            <v>m</v>
          </cell>
          <cell r="E183">
            <v>1</v>
          </cell>
          <cell r="G183">
            <v>0.1</v>
          </cell>
          <cell r="H183">
            <v>1.1000000000000001</v>
          </cell>
          <cell r="I183">
            <v>650</v>
          </cell>
          <cell r="J183">
            <v>715</v>
          </cell>
          <cell r="N183">
            <v>0</v>
          </cell>
        </row>
        <row r="184">
          <cell r="B184" t="str">
            <v>노무비</v>
          </cell>
          <cell r="C184" t="str">
            <v>내선전공</v>
          </cell>
          <cell r="D184" t="str">
            <v>인</v>
          </cell>
          <cell r="E184">
            <v>0.13</v>
          </cell>
          <cell r="F184" t="str">
            <v>지중70%, PE관80%</v>
          </cell>
          <cell r="G184">
            <v>0.56000000000000005</v>
          </cell>
          <cell r="H184">
            <v>7.2800000000000004E-2</v>
          </cell>
          <cell r="J184">
            <v>0</v>
          </cell>
          <cell r="K184">
            <v>185611</v>
          </cell>
          <cell r="L184">
            <v>13512</v>
          </cell>
          <cell r="N184">
            <v>0</v>
          </cell>
          <cell r="P184" t="str">
            <v>전5-1</v>
          </cell>
        </row>
        <row r="185">
          <cell r="A185" t="str">
            <v>전선관배관_지중 PE 54C</v>
          </cell>
          <cell r="B185" t="str">
            <v>전선관배관_지중</v>
          </cell>
          <cell r="C185" t="str">
            <v>PE 54C</v>
          </cell>
          <cell r="D185" t="str">
            <v>m</v>
          </cell>
          <cell r="J185">
            <v>995</v>
          </cell>
          <cell r="L185">
            <v>19749</v>
          </cell>
          <cell r="O185">
            <v>20744</v>
          </cell>
          <cell r="P185">
            <v>34</v>
          </cell>
        </row>
        <row r="186">
          <cell r="B186" t="str">
            <v>전선관</v>
          </cell>
          <cell r="C186" t="str">
            <v>PE 54C</v>
          </cell>
          <cell r="D186" t="str">
            <v>m</v>
          </cell>
          <cell r="E186">
            <v>1</v>
          </cell>
          <cell r="G186">
            <v>0.1</v>
          </cell>
          <cell r="H186">
            <v>1.1000000000000001</v>
          </cell>
          <cell r="I186">
            <v>905</v>
          </cell>
          <cell r="J186">
            <v>995</v>
          </cell>
          <cell r="N186">
            <v>0</v>
          </cell>
        </row>
        <row r="187">
          <cell r="B187" t="str">
            <v>노무비</v>
          </cell>
          <cell r="C187" t="str">
            <v>내선전공</v>
          </cell>
          <cell r="D187" t="str">
            <v>인</v>
          </cell>
          <cell r="E187">
            <v>0.19</v>
          </cell>
          <cell r="F187" t="str">
            <v>지중70%, PE관80%</v>
          </cell>
          <cell r="G187">
            <v>0.56000000000000005</v>
          </cell>
          <cell r="H187">
            <v>0.10639999999999999</v>
          </cell>
          <cell r="J187">
            <v>0</v>
          </cell>
          <cell r="K187">
            <v>185611</v>
          </cell>
          <cell r="L187">
            <v>19749</v>
          </cell>
          <cell r="N187">
            <v>0</v>
          </cell>
          <cell r="P187" t="str">
            <v>전5-1</v>
          </cell>
        </row>
        <row r="188">
          <cell r="A188" t="str">
            <v xml:space="preserve"> </v>
          </cell>
        </row>
        <row r="189">
          <cell r="A189" t="str">
            <v>COD관포설 100Φ(내관 28Cx5)</v>
          </cell>
          <cell r="B189" t="str">
            <v>COD관포설</v>
          </cell>
          <cell r="C189" t="str">
            <v>100Φ(내관 28Cx5)</v>
          </cell>
          <cell r="D189" t="str">
            <v>m</v>
          </cell>
          <cell r="H189">
            <v>0</v>
          </cell>
          <cell r="J189">
            <v>12551</v>
          </cell>
          <cell r="K189">
            <v>0</v>
          </cell>
          <cell r="L189">
            <v>9099</v>
          </cell>
          <cell r="N189">
            <v>0</v>
          </cell>
          <cell r="O189">
            <v>21650</v>
          </cell>
          <cell r="P189">
            <v>35</v>
          </cell>
        </row>
        <row r="190">
          <cell r="B190" t="str">
            <v>COD관</v>
          </cell>
          <cell r="C190" t="str">
            <v>100Φ(내관 28Cx5)</v>
          </cell>
          <cell r="D190" t="str">
            <v>m</v>
          </cell>
          <cell r="E190">
            <v>1</v>
          </cell>
          <cell r="G190">
            <v>0.1</v>
          </cell>
          <cell r="H190">
            <v>1.1000000000000001</v>
          </cell>
          <cell r="I190">
            <v>11410</v>
          </cell>
          <cell r="J190">
            <v>12551</v>
          </cell>
          <cell r="N190">
            <v>0</v>
          </cell>
        </row>
        <row r="191">
          <cell r="B191" t="str">
            <v>노무비</v>
          </cell>
          <cell r="C191" t="str">
            <v>통신외선공</v>
          </cell>
          <cell r="D191" t="str">
            <v>인</v>
          </cell>
          <cell r="E191">
            <v>1.7999999999999999E-2</v>
          </cell>
          <cell r="G191">
            <v>0.9</v>
          </cell>
          <cell r="H191">
            <v>1.6199999999999999E-2</v>
          </cell>
          <cell r="J191">
            <v>0</v>
          </cell>
          <cell r="K191">
            <v>236760</v>
          </cell>
          <cell r="L191">
            <v>3835</v>
          </cell>
          <cell r="N191">
            <v>0</v>
          </cell>
          <cell r="P191" t="str">
            <v>통2-1-3</v>
          </cell>
        </row>
        <row r="192">
          <cell r="B192" t="str">
            <v>노무비</v>
          </cell>
          <cell r="C192" t="str">
            <v>보통인부</v>
          </cell>
          <cell r="D192" t="str">
            <v>인</v>
          </cell>
          <cell r="E192">
            <v>5.7000000000000002E-2</v>
          </cell>
          <cell r="G192">
            <v>0.9</v>
          </cell>
          <cell r="H192">
            <v>5.1299999999999998E-2</v>
          </cell>
          <cell r="J192">
            <v>0</v>
          </cell>
          <cell r="K192">
            <v>102628</v>
          </cell>
          <cell r="L192">
            <v>5264</v>
          </cell>
          <cell r="N192">
            <v>0</v>
          </cell>
          <cell r="P192" t="str">
            <v>통2-1-3</v>
          </cell>
        </row>
        <row r="193">
          <cell r="A193" t="str">
            <v xml:space="preserve"> </v>
          </cell>
        </row>
        <row r="194">
          <cell r="A194" t="str">
            <v>전선관배관 HI 16C</v>
          </cell>
          <cell r="B194" t="str">
            <v>전선관배관</v>
          </cell>
          <cell r="C194" t="str">
            <v>HI 16C</v>
          </cell>
          <cell r="D194" t="str">
            <v>m</v>
          </cell>
          <cell r="J194">
            <v>319</v>
          </cell>
          <cell r="L194">
            <v>9280</v>
          </cell>
          <cell r="O194">
            <v>9599</v>
          </cell>
          <cell r="P194">
            <v>36</v>
          </cell>
        </row>
        <row r="195">
          <cell r="B195" t="str">
            <v>전선관</v>
          </cell>
          <cell r="C195" t="str">
            <v>HI 16C</v>
          </cell>
          <cell r="D195" t="str">
            <v>m</v>
          </cell>
          <cell r="E195">
            <v>1</v>
          </cell>
          <cell r="G195">
            <v>0.1</v>
          </cell>
          <cell r="H195">
            <v>1.1000000000000001</v>
          </cell>
          <cell r="I195">
            <v>290</v>
          </cell>
          <cell r="J195">
            <v>319</v>
          </cell>
          <cell r="N195">
            <v>0</v>
          </cell>
        </row>
        <row r="196">
          <cell r="B196" t="str">
            <v>노무비</v>
          </cell>
          <cell r="C196" t="str">
            <v>내선전공</v>
          </cell>
          <cell r="D196" t="str">
            <v>인</v>
          </cell>
          <cell r="E196">
            <v>0.05</v>
          </cell>
          <cell r="H196">
            <v>0.05</v>
          </cell>
          <cell r="J196">
            <v>0</v>
          </cell>
          <cell r="K196">
            <v>185611</v>
          </cell>
          <cell r="L196">
            <v>9280</v>
          </cell>
          <cell r="N196">
            <v>0</v>
          </cell>
          <cell r="P196" t="str">
            <v>전5-1</v>
          </cell>
        </row>
        <row r="197">
          <cell r="A197" t="str">
            <v xml:space="preserve"> </v>
          </cell>
        </row>
        <row r="198">
          <cell r="A198" t="str">
            <v>전선관배관 HI 22C</v>
          </cell>
          <cell r="B198" t="str">
            <v>전선관배관</v>
          </cell>
          <cell r="C198" t="str">
            <v>HI 22C</v>
          </cell>
          <cell r="D198" t="str">
            <v>m</v>
          </cell>
          <cell r="J198">
            <v>379</v>
          </cell>
          <cell r="L198">
            <v>11136</v>
          </cell>
          <cell r="O198">
            <v>11515</v>
          </cell>
          <cell r="P198">
            <v>37</v>
          </cell>
        </row>
        <row r="199">
          <cell r="B199" t="str">
            <v>전선관</v>
          </cell>
          <cell r="C199" t="str">
            <v>HI 22C</v>
          </cell>
          <cell r="D199" t="str">
            <v>m</v>
          </cell>
          <cell r="E199">
            <v>1</v>
          </cell>
          <cell r="G199">
            <v>0.1</v>
          </cell>
          <cell r="H199">
            <v>1.1000000000000001</v>
          </cell>
          <cell r="I199">
            <v>345</v>
          </cell>
          <cell r="J199">
            <v>379</v>
          </cell>
          <cell r="N199">
            <v>0</v>
          </cell>
        </row>
        <row r="200">
          <cell r="B200" t="str">
            <v>노무비</v>
          </cell>
          <cell r="C200" t="str">
            <v>내선전공</v>
          </cell>
          <cell r="D200" t="str">
            <v>인</v>
          </cell>
          <cell r="E200">
            <v>0.06</v>
          </cell>
          <cell r="H200">
            <v>0.06</v>
          </cell>
          <cell r="J200">
            <v>0</v>
          </cell>
          <cell r="K200">
            <v>185611</v>
          </cell>
          <cell r="L200">
            <v>11136</v>
          </cell>
          <cell r="N200">
            <v>0</v>
          </cell>
          <cell r="P200" t="str">
            <v>전5-1</v>
          </cell>
        </row>
        <row r="202">
          <cell r="A202" t="str">
            <v>전선관배관 HI 36C</v>
          </cell>
          <cell r="B202" t="str">
            <v>전선관배관</v>
          </cell>
          <cell r="C202" t="str">
            <v>HI 36C</v>
          </cell>
          <cell r="D202" t="str">
            <v>m</v>
          </cell>
          <cell r="J202">
            <v>1045</v>
          </cell>
          <cell r="L202">
            <v>18561</v>
          </cell>
          <cell r="O202">
            <v>19606</v>
          </cell>
          <cell r="P202">
            <v>38</v>
          </cell>
        </row>
        <row r="203">
          <cell r="B203" t="str">
            <v>전선관</v>
          </cell>
          <cell r="C203" t="str">
            <v>HI 36C</v>
          </cell>
          <cell r="D203" t="str">
            <v>m</v>
          </cell>
          <cell r="E203">
            <v>1</v>
          </cell>
          <cell r="G203">
            <v>0.1</v>
          </cell>
          <cell r="H203">
            <v>1.1000000000000001</v>
          </cell>
          <cell r="I203">
            <v>950</v>
          </cell>
          <cell r="J203">
            <v>1045</v>
          </cell>
          <cell r="N203">
            <v>0</v>
          </cell>
        </row>
        <row r="204">
          <cell r="B204" t="str">
            <v>노무비</v>
          </cell>
          <cell r="C204" t="str">
            <v>내선전공</v>
          </cell>
          <cell r="D204" t="str">
            <v>인</v>
          </cell>
          <cell r="E204">
            <v>0.1</v>
          </cell>
          <cell r="H204">
            <v>0.1</v>
          </cell>
          <cell r="J204">
            <v>0</v>
          </cell>
          <cell r="K204">
            <v>185611</v>
          </cell>
          <cell r="L204">
            <v>18561</v>
          </cell>
          <cell r="N204">
            <v>0</v>
          </cell>
          <cell r="P204" t="str">
            <v>전5-1</v>
          </cell>
        </row>
        <row r="205">
          <cell r="A205" t="str">
            <v xml:space="preserve"> </v>
          </cell>
        </row>
        <row r="206">
          <cell r="A206" t="str">
            <v>전선관배관 ST 16C</v>
          </cell>
          <cell r="B206" t="str">
            <v>전선관배관</v>
          </cell>
          <cell r="C206" t="str">
            <v>ST 16C</v>
          </cell>
          <cell r="D206" t="str">
            <v>m</v>
          </cell>
          <cell r="J206">
            <v>1853</v>
          </cell>
          <cell r="L206">
            <v>14848</v>
          </cell>
          <cell r="O206">
            <v>16701</v>
          </cell>
          <cell r="P206">
            <v>39</v>
          </cell>
        </row>
        <row r="207">
          <cell r="B207" t="str">
            <v>전선관</v>
          </cell>
          <cell r="C207" t="str">
            <v>ST 16C</v>
          </cell>
          <cell r="D207" t="str">
            <v>m</v>
          </cell>
          <cell r="E207">
            <v>1</v>
          </cell>
          <cell r="G207">
            <v>0.1</v>
          </cell>
          <cell r="H207">
            <v>1.1000000000000001</v>
          </cell>
          <cell r="I207">
            <v>1685</v>
          </cell>
          <cell r="J207">
            <v>1853</v>
          </cell>
          <cell r="N207">
            <v>0</v>
          </cell>
        </row>
        <row r="208">
          <cell r="B208" t="str">
            <v>노무비</v>
          </cell>
          <cell r="C208" t="str">
            <v>내선전공</v>
          </cell>
          <cell r="D208" t="str">
            <v>인</v>
          </cell>
          <cell r="E208">
            <v>0.08</v>
          </cell>
          <cell r="H208">
            <v>0.08</v>
          </cell>
          <cell r="J208">
            <v>0</v>
          </cell>
          <cell r="K208">
            <v>185611</v>
          </cell>
          <cell r="L208">
            <v>14848</v>
          </cell>
          <cell r="N208">
            <v>0</v>
          </cell>
          <cell r="P208" t="str">
            <v>전5-1</v>
          </cell>
        </row>
        <row r="209">
          <cell r="A209" t="str">
            <v xml:space="preserve"> </v>
          </cell>
        </row>
        <row r="211">
          <cell r="A211" t="str">
            <v>전선관배관 ST 28C</v>
          </cell>
          <cell r="B211" t="str">
            <v>전선관배관</v>
          </cell>
          <cell r="C211" t="str">
            <v>ST 28C</v>
          </cell>
          <cell r="D211" t="str">
            <v>m</v>
          </cell>
          <cell r="J211">
            <v>3118</v>
          </cell>
          <cell r="L211">
            <v>25985</v>
          </cell>
          <cell r="O211">
            <v>29103</v>
          </cell>
          <cell r="P211">
            <v>40</v>
          </cell>
        </row>
        <row r="212">
          <cell r="B212" t="str">
            <v>전선관</v>
          </cell>
          <cell r="C212" t="str">
            <v>ST 28C</v>
          </cell>
          <cell r="D212" t="str">
            <v>m</v>
          </cell>
          <cell r="E212">
            <v>1</v>
          </cell>
          <cell r="G212">
            <v>0.1</v>
          </cell>
          <cell r="H212">
            <v>1.1000000000000001</v>
          </cell>
          <cell r="I212">
            <v>2835</v>
          </cell>
          <cell r="J212">
            <v>3118</v>
          </cell>
          <cell r="N212">
            <v>0</v>
          </cell>
        </row>
        <row r="213">
          <cell r="B213" t="str">
            <v>노무비</v>
          </cell>
          <cell r="C213" t="str">
            <v>내선전공</v>
          </cell>
          <cell r="D213" t="str">
            <v>인</v>
          </cell>
          <cell r="E213">
            <v>0.14000000000000001</v>
          </cell>
          <cell r="H213">
            <v>0.14000000000000001</v>
          </cell>
          <cell r="J213">
            <v>0</v>
          </cell>
          <cell r="K213">
            <v>185611</v>
          </cell>
          <cell r="L213">
            <v>25985</v>
          </cell>
          <cell r="N213">
            <v>0</v>
          </cell>
          <cell r="P213" t="str">
            <v>전5-1</v>
          </cell>
        </row>
        <row r="214">
          <cell r="A214" t="str">
            <v xml:space="preserve"> </v>
          </cell>
        </row>
        <row r="215">
          <cell r="A215" t="str">
            <v>전선관배관 ST 36C</v>
          </cell>
          <cell r="B215" t="str">
            <v>전선관배관</v>
          </cell>
          <cell r="C215" t="str">
            <v>ST 36C</v>
          </cell>
          <cell r="D215" t="str">
            <v>m</v>
          </cell>
          <cell r="J215">
            <v>3993</v>
          </cell>
          <cell r="L215">
            <v>37122</v>
          </cell>
          <cell r="O215">
            <v>41115</v>
          </cell>
          <cell r="P215">
            <v>41</v>
          </cell>
        </row>
        <row r="216">
          <cell r="B216" t="str">
            <v>전선관</v>
          </cell>
          <cell r="C216" t="str">
            <v>ST 36C</v>
          </cell>
          <cell r="D216" t="str">
            <v>m</v>
          </cell>
          <cell r="E216">
            <v>1</v>
          </cell>
          <cell r="G216">
            <v>0.1</v>
          </cell>
          <cell r="H216">
            <v>1.1000000000000001</v>
          </cell>
          <cell r="I216">
            <v>3630</v>
          </cell>
          <cell r="J216">
            <v>3993</v>
          </cell>
          <cell r="N216">
            <v>0</v>
          </cell>
        </row>
        <row r="217">
          <cell r="B217" t="str">
            <v>노무비</v>
          </cell>
          <cell r="C217" t="str">
            <v>내선전공</v>
          </cell>
          <cell r="D217" t="str">
            <v>인</v>
          </cell>
          <cell r="E217">
            <v>0.2</v>
          </cell>
          <cell r="H217">
            <v>0.2</v>
          </cell>
          <cell r="J217">
            <v>0</v>
          </cell>
          <cell r="K217">
            <v>185611</v>
          </cell>
          <cell r="L217">
            <v>37122</v>
          </cell>
          <cell r="N217">
            <v>0</v>
          </cell>
          <cell r="P217" t="str">
            <v>전5-1</v>
          </cell>
        </row>
        <row r="218">
          <cell r="A218" t="str">
            <v xml:space="preserve"> </v>
          </cell>
        </row>
        <row r="219">
          <cell r="A219" t="str">
            <v>전선관배관 ST 42C</v>
          </cell>
          <cell r="B219" t="str">
            <v>전선관배관</v>
          </cell>
          <cell r="C219" t="str">
            <v>ST 42C</v>
          </cell>
          <cell r="D219" t="str">
            <v>m</v>
          </cell>
          <cell r="J219">
            <v>4587</v>
          </cell>
          <cell r="L219">
            <v>46402</v>
          </cell>
          <cell r="O219">
            <v>50989</v>
          </cell>
          <cell r="P219">
            <v>42</v>
          </cell>
        </row>
        <row r="220">
          <cell r="B220" t="str">
            <v>전선관</v>
          </cell>
          <cell r="C220" t="str">
            <v>ST 42C</v>
          </cell>
          <cell r="D220" t="str">
            <v>m</v>
          </cell>
          <cell r="E220">
            <v>1</v>
          </cell>
          <cell r="G220">
            <v>0.1</v>
          </cell>
          <cell r="H220">
            <v>1.1000000000000001</v>
          </cell>
          <cell r="I220">
            <v>4170</v>
          </cell>
          <cell r="J220">
            <v>4587</v>
          </cell>
          <cell r="N220">
            <v>0</v>
          </cell>
        </row>
        <row r="221">
          <cell r="B221" t="str">
            <v>노무비</v>
          </cell>
          <cell r="C221" t="str">
            <v>내선전공</v>
          </cell>
          <cell r="D221" t="str">
            <v>인</v>
          </cell>
          <cell r="E221">
            <v>0.25</v>
          </cell>
          <cell r="H221">
            <v>0.25</v>
          </cell>
          <cell r="J221">
            <v>0</v>
          </cell>
          <cell r="K221">
            <v>185611</v>
          </cell>
          <cell r="L221">
            <v>46402</v>
          </cell>
          <cell r="N221">
            <v>0</v>
          </cell>
          <cell r="P221" t="str">
            <v>전5-1</v>
          </cell>
        </row>
        <row r="223">
          <cell r="A223" t="str">
            <v>전선관배관 ST 54C</v>
          </cell>
          <cell r="B223" t="str">
            <v>전선관배관</v>
          </cell>
          <cell r="C223" t="str">
            <v>ST 54C</v>
          </cell>
          <cell r="D223" t="str">
            <v>m</v>
          </cell>
          <cell r="J223">
            <v>6446</v>
          </cell>
          <cell r="L223">
            <v>63107</v>
          </cell>
          <cell r="O223">
            <v>69553</v>
          </cell>
          <cell r="P223">
            <v>43</v>
          </cell>
        </row>
        <row r="224">
          <cell r="B224" t="str">
            <v>전선관</v>
          </cell>
          <cell r="C224" t="str">
            <v>ST 54C</v>
          </cell>
          <cell r="D224" t="str">
            <v>m</v>
          </cell>
          <cell r="E224">
            <v>1</v>
          </cell>
          <cell r="G224">
            <v>0.1</v>
          </cell>
          <cell r="H224">
            <v>1.1000000000000001</v>
          </cell>
          <cell r="I224">
            <v>5860</v>
          </cell>
          <cell r="J224">
            <v>6446</v>
          </cell>
          <cell r="N224">
            <v>0</v>
          </cell>
        </row>
        <row r="225">
          <cell r="B225" t="str">
            <v>노무비</v>
          </cell>
          <cell r="C225" t="str">
            <v>내선전공</v>
          </cell>
          <cell r="D225" t="str">
            <v>인</v>
          </cell>
          <cell r="E225">
            <v>0.34</v>
          </cell>
          <cell r="H225">
            <v>0.34</v>
          </cell>
          <cell r="J225">
            <v>0</v>
          </cell>
          <cell r="K225">
            <v>185611</v>
          </cell>
          <cell r="L225">
            <v>63107</v>
          </cell>
          <cell r="N225">
            <v>0</v>
          </cell>
          <cell r="P225" t="str">
            <v>전5-1</v>
          </cell>
        </row>
        <row r="227">
          <cell r="A227" t="str">
            <v>전선관배관 ST 82C</v>
          </cell>
          <cell r="B227" t="str">
            <v>전선관배관</v>
          </cell>
          <cell r="C227" t="str">
            <v>ST 82C</v>
          </cell>
          <cell r="D227" t="str">
            <v>m</v>
          </cell>
          <cell r="J227">
            <v>9443</v>
          </cell>
          <cell r="L227">
            <v>100229</v>
          </cell>
          <cell r="O227">
            <v>109672</v>
          </cell>
          <cell r="P227">
            <v>44</v>
          </cell>
        </row>
        <row r="228">
          <cell r="B228" t="str">
            <v>전선관</v>
          </cell>
          <cell r="C228" t="str">
            <v>ST 82C</v>
          </cell>
          <cell r="D228" t="str">
            <v>m</v>
          </cell>
          <cell r="E228">
            <v>1</v>
          </cell>
          <cell r="G228">
            <v>0.1</v>
          </cell>
          <cell r="H228">
            <v>1.1000000000000001</v>
          </cell>
          <cell r="I228">
            <v>8585</v>
          </cell>
          <cell r="J228">
            <v>9443</v>
          </cell>
          <cell r="N228">
            <v>0</v>
          </cell>
        </row>
        <row r="229">
          <cell r="B229" t="str">
            <v>노무비</v>
          </cell>
          <cell r="C229" t="str">
            <v>내선전공</v>
          </cell>
          <cell r="D229" t="str">
            <v>인</v>
          </cell>
          <cell r="E229">
            <v>0.54</v>
          </cell>
          <cell r="H229">
            <v>0.54</v>
          </cell>
          <cell r="J229">
            <v>0</v>
          </cell>
          <cell r="K229">
            <v>185611</v>
          </cell>
          <cell r="L229">
            <v>100229</v>
          </cell>
          <cell r="N229">
            <v>0</v>
          </cell>
          <cell r="P229" t="str">
            <v>전5-1</v>
          </cell>
        </row>
        <row r="230">
          <cell r="A230" t="str">
            <v xml:space="preserve"> </v>
          </cell>
        </row>
        <row r="231">
          <cell r="A231" t="str">
            <v>전선관배관 ST 104C</v>
          </cell>
          <cell r="B231" t="str">
            <v>전선관배관</v>
          </cell>
          <cell r="C231" t="str">
            <v>ST 104C</v>
          </cell>
          <cell r="D231" t="str">
            <v>m</v>
          </cell>
          <cell r="J231">
            <v>15246</v>
          </cell>
          <cell r="L231">
            <v>131783</v>
          </cell>
          <cell r="O231">
            <v>147029</v>
          </cell>
          <cell r="P231">
            <v>45</v>
          </cell>
        </row>
        <row r="232">
          <cell r="B232" t="str">
            <v>전선관</v>
          </cell>
          <cell r="C232" t="str">
            <v>ST 104C</v>
          </cell>
          <cell r="D232" t="str">
            <v>m</v>
          </cell>
          <cell r="E232">
            <v>1</v>
          </cell>
          <cell r="G232">
            <v>0.1</v>
          </cell>
          <cell r="H232">
            <v>1.1000000000000001</v>
          </cell>
          <cell r="I232">
            <v>13860</v>
          </cell>
          <cell r="J232">
            <v>15246</v>
          </cell>
          <cell r="N232">
            <v>0</v>
          </cell>
        </row>
        <row r="233">
          <cell r="B233" t="str">
            <v>노무비</v>
          </cell>
          <cell r="C233" t="str">
            <v>내선전공</v>
          </cell>
          <cell r="D233" t="str">
            <v>인</v>
          </cell>
          <cell r="E233">
            <v>0.71</v>
          </cell>
          <cell r="H233">
            <v>0.71</v>
          </cell>
          <cell r="J233">
            <v>0</v>
          </cell>
          <cell r="K233">
            <v>185611</v>
          </cell>
          <cell r="L233">
            <v>131783</v>
          </cell>
          <cell r="N233">
            <v>0</v>
          </cell>
          <cell r="P233" t="str">
            <v>전5-1</v>
          </cell>
        </row>
        <row r="234">
          <cell r="A234" t="str">
            <v xml:space="preserve"> </v>
          </cell>
        </row>
        <row r="237">
          <cell r="A237" t="str">
            <v>FLEX 전선관배관 고장력비방수 28C</v>
          </cell>
          <cell r="B237" t="str">
            <v>FLEX 전선관배관</v>
          </cell>
          <cell r="C237" t="str">
            <v>고장력비방수 28C</v>
          </cell>
          <cell r="D237" t="str">
            <v>m</v>
          </cell>
          <cell r="J237">
            <v>1182</v>
          </cell>
          <cell r="L237">
            <v>13363</v>
          </cell>
          <cell r="O237">
            <v>14545</v>
          </cell>
          <cell r="P237">
            <v>46</v>
          </cell>
        </row>
        <row r="238">
          <cell r="B238" t="str">
            <v>FLEX 전선관</v>
          </cell>
          <cell r="C238" t="str">
            <v>고장력비방수 28C</v>
          </cell>
          <cell r="D238" t="str">
            <v>m</v>
          </cell>
          <cell r="E238">
            <v>1</v>
          </cell>
          <cell r="G238">
            <v>0.1</v>
          </cell>
          <cell r="H238">
            <v>1.1000000000000001</v>
          </cell>
          <cell r="I238">
            <v>1075</v>
          </cell>
          <cell r="J238">
            <v>1182</v>
          </cell>
          <cell r="K238">
            <v>0</v>
          </cell>
          <cell r="N238">
            <v>0</v>
          </cell>
        </row>
        <row r="239">
          <cell r="B239" t="str">
            <v>노무비</v>
          </cell>
          <cell r="C239" t="str">
            <v>내선전공</v>
          </cell>
          <cell r="D239" t="str">
            <v>인</v>
          </cell>
          <cell r="E239">
            <v>7.1999999999999995E-2</v>
          </cell>
          <cell r="H239">
            <v>7.1999999999999995E-2</v>
          </cell>
          <cell r="J239">
            <v>0</v>
          </cell>
          <cell r="K239">
            <v>185611</v>
          </cell>
          <cell r="L239">
            <v>13363</v>
          </cell>
          <cell r="N239">
            <v>0</v>
          </cell>
          <cell r="P239" t="str">
            <v>전5-1</v>
          </cell>
        </row>
        <row r="240">
          <cell r="A240" t="str">
            <v xml:space="preserve"> </v>
          </cell>
        </row>
        <row r="241">
          <cell r="A241" t="str">
            <v>전선관배관 고장력비방수 36C</v>
          </cell>
          <cell r="B241" t="str">
            <v>전선관배관</v>
          </cell>
          <cell r="C241" t="str">
            <v>고장력비방수 36C</v>
          </cell>
          <cell r="D241" t="str">
            <v>m</v>
          </cell>
          <cell r="J241">
            <v>1864</v>
          </cell>
          <cell r="L241">
            <v>16148</v>
          </cell>
          <cell r="O241">
            <v>18012</v>
          </cell>
          <cell r="P241">
            <v>47</v>
          </cell>
        </row>
        <row r="242">
          <cell r="B242" t="str">
            <v>FLEX 전선관</v>
          </cell>
          <cell r="C242" t="str">
            <v>고장력비방수 36C</v>
          </cell>
          <cell r="D242" t="str">
            <v>m</v>
          </cell>
          <cell r="E242">
            <v>1</v>
          </cell>
          <cell r="G242">
            <v>0.1</v>
          </cell>
          <cell r="H242">
            <v>1.1000000000000001</v>
          </cell>
          <cell r="I242">
            <v>1695</v>
          </cell>
          <cell r="J242">
            <v>1864</v>
          </cell>
          <cell r="K242">
            <v>0</v>
          </cell>
          <cell r="N242">
            <v>0</v>
          </cell>
        </row>
        <row r="243">
          <cell r="B243" t="str">
            <v>노무비</v>
          </cell>
          <cell r="C243" t="str">
            <v>내선전공</v>
          </cell>
          <cell r="D243" t="str">
            <v>인</v>
          </cell>
          <cell r="E243">
            <v>8.6999999999999994E-2</v>
          </cell>
          <cell r="H243">
            <v>8.6999999999999994E-2</v>
          </cell>
          <cell r="J243">
            <v>0</v>
          </cell>
          <cell r="K243">
            <v>185611</v>
          </cell>
          <cell r="L243">
            <v>16148</v>
          </cell>
          <cell r="N243">
            <v>0</v>
          </cell>
          <cell r="P243" t="str">
            <v>전5-1</v>
          </cell>
        </row>
        <row r="244">
          <cell r="A244" t="str">
            <v xml:space="preserve"> </v>
          </cell>
        </row>
        <row r="245">
          <cell r="A245" t="str">
            <v>FLEX 전선관배관 고장력방수 42C</v>
          </cell>
          <cell r="B245" t="str">
            <v>FLEX 전선관배관</v>
          </cell>
          <cell r="C245" t="str">
            <v>고장력방수 42C</v>
          </cell>
          <cell r="D245" t="str">
            <v>m</v>
          </cell>
          <cell r="J245">
            <v>6033</v>
          </cell>
          <cell r="L245">
            <v>19303</v>
          </cell>
          <cell r="O245">
            <v>25336</v>
          </cell>
          <cell r="P245">
            <v>48</v>
          </cell>
        </row>
        <row r="246">
          <cell r="B246" t="str">
            <v>FLEX 전선관</v>
          </cell>
          <cell r="C246" t="str">
            <v>고장력방수 42C</v>
          </cell>
          <cell r="D246" t="str">
            <v>m</v>
          </cell>
          <cell r="E246">
            <v>1</v>
          </cell>
          <cell r="G246">
            <v>0.1</v>
          </cell>
          <cell r="H246">
            <v>1.1000000000000001</v>
          </cell>
          <cell r="I246">
            <v>5485</v>
          </cell>
          <cell r="J246">
            <v>6033</v>
          </cell>
          <cell r="K246">
            <v>0</v>
          </cell>
          <cell r="N246">
            <v>0</v>
          </cell>
        </row>
        <row r="247">
          <cell r="B247" t="str">
            <v>노무비</v>
          </cell>
          <cell r="C247" t="str">
            <v>내선전공</v>
          </cell>
          <cell r="D247" t="str">
            <v>인</v>
          </cell>
          <cell r="E247">
            <v>0.104</v>
          </cell>
          <cell r="H247">
            <v>0.104</v>
          </cell>
          <cell r="J247">
            <v>0</v>
          </cell>
          <cell r="K247">
            <v>185611</v>
          </cell>
          <cell r="L247">
            <v>19303</v>
          </cell>
          <cell r="N247">
            <v>0</v>
          </cell>
          <cell r="P247" t="str">
            <v>전5-1</v>
          </cell>
        </row>
        <row r="248">
          <cell r="A248" t="str">
            <v xml:space="preserve"> </v>
          </cell>
        </row>
        <row r="249">
          <cell r="A249" t="str">
            <v>특고압케이블배선 CNCV-W 60㎟/1C</v>
          </cell>
          <cell r="B249" t="str">
            <v>특고압케이블배선</v>
          </cell>
          <cell r="C249" t="str">
            <v>CNCV-W 60㎟/1C</v>
          </cell>
          <cell r="D249" t="str">
            <v>m</v>
          </cell>
          <cell r="J249">
            <v>11331</v>
          </cell>
          <cell r="L249">
            <v>5159</v>
          </cell>
          <cell r="O249">
            <v>16490</v>
          </cell>
          <cell r="P249">
            <v>49</v>
          </cell>
        </row>
        <row r="250">
          <cell r="B250" t="str">
            <v>특고압케이블</v>
          </cell>
          <cell r="C250" t="str">
            <v>CNCV-W 60㎟/1C</v>
          </cell>
          <cell r="D250" t="str">
            <v>m</v>
          </cell>
          <cell r="E250">
            <v>1</v>
          </cell>
          <cell r="G250">
            <v>0.05</v>
          </cell>
          <cell r="H250">
            <v>1.05</v>
          </cell>
          <cell r="I250">
            <v>10792</v>
          </cell>
          <cell r="J250">
            <v>11331</v>
          </cell>
          <cell r="K250">
            <v>0</v>
          </cell>
          <cell r="N250">
            <v>0</v>
          </cell>
        </row>
        <row r="251">
          <cell r="B251" t="str">
            <v>노무비</v>
          </cell>
          <cell r="C251" t="str">
            <v>특고압케이블전공</v>
          </cell>
          <cell r="D251" t="str">
            <v>인</v>
          </cell>
          <cell r="E251">
            <v>8.4600000000000005E-3</v>
          </cell>
          <cell r="F251" t="str">
            <v>CNCV110%,특고압50%증</v>
          </cell>
          <cell r="G251">
            <v>1.6500000000000001</v>
          </cell>
          <cell r="H251">
            <v>1.3899999999999999E-2</v>
          </cell>
          <cell r="J251">
            <v>0</v>
          </cell>
          <cell r="K251">
            <v>268590</v>
          </cell>
          <cell r="L251">
            <v>3733</v>
          </cell>
          <cell r="N251">
            <v>0</v>
          </cell>
          <cell r="P251" t="str">
            <v>전4-34</v>
          </cell>
        </row>
        <row r="252">
          <cell r="B252" t="str">
            <v>노무비</v>
          </cell>
          <cell r="C252" t="str">
            <v>보통인부</v>
          </cell>
          <cell r="D252" t="str">
            <v>인</v>
          </cell>
          <cell r="E252">
            <v>8.4600000000000005E-3</v>
          </cell>
          <cell r="F252" t="str">
            <v>CNCV110%,특고압50%증</v>
          </cell>
          <cell r="G252">
            <v>1.6500000000000001</v>
          </cell>
          <cell r="H252">
            <v>1.3899999999999999E-2</v>
          </cell>
          <cell r="J252">
            <v>0</v>
          </cell>
          <cell r="K252">
            <v>102628</v>
          </cell>
          <cell r="L252">
            <v>1426</v>
          </cell>
          <cell r="N252">
            <v>0</v>
          </cell>
          <cell r="P252" t="str">
            <v>전4-34</v>
          </cell>
        </row>
        <row r="253">
          <cell r="A253" t="str">
            <v>특고압케이블배선 CNCV-W 150㎟/1C</v>
          </cell>
          <cell r="B253" t="str">
            <v>특고압케이블배선</v>
          </cell>
          <cell r="C253" t="str">
            <v>CNCV-W 150㎟/1C</v>
          </cell>
          <cell r="D253" t="str">
            <v>m</v>
          </cell>
          <cell r="J253">
            <v>21542</v>
          </cell>
          <cell r="L253">
            <v>9354</v>
          </cell>
          <cell r="O253">
            <v>30896</v>
          </cell>
          <cell r="P253">
            <v>50</v>
          </cell>
        </row>
        <row r="254">
          <cell r="B254" t="str">
            <v>특고압케이블</v>
          </cell>
          <cell r="C254" t="str">
            <v>CNCV-W 150㎟/1C</v>
          </cell>
          <cell r="D254" t="str">
            <v>m</v>
          </cell>
          <cell r="E254">
            <v>1</v>
          </cell>
          <cell r="G254">
            <v>0.05</v>
          </cell>
          <cell r="H254">
            <v>1.05</v>
          </cell>
          <cell r="I254">
            <v>20517</v>
          </cell>
          <cell r="J254">
            <v>21542</v>
          </cell>
          <cell r="K254">
            <v>0</v>
          </cell>
          <cell r="N254">
            <v>0</v>
          </cell>
        </row>
        <row r="255">
          <cell r="B255" t="str">
            <v>노무비</v>
          </cell>
          <cell r="C255" t="str">
            <v>특고압케이블전공</v>
          </cell>
          <cell r="D255" t="str">
            <v>인</v>
          </cell>
          <cell r="E255">
            <v>1.533E-2</v>
          </cell>
          <cell r="F255" t="str">
            <v>CNCV110%,특고압50%증</v>
          </cell>
          <cell r="G255">
            <v>1.6500000000000001</v>
          </cell>
          <cell r="H255">
            <v>2.52E-2</v>
          </cell>
          <cell r="J255">
            <v>0</v>
          </cell>
          <cell r="K255">
            <v>268590</v>
          </cell>
          <cell r="L255">
            <v>6768</v>
          </cell>
          <cell r="N255">
            <v>0</v>
          </cell>
          <cell r="P255" t="str">
            <v>전4-34</v>
          </cell>
        </row>
        <row r="256">
          <cell r="B256" t="str">
            <v>노무비</v>
          </cell>
          <cell r="C256" t="str">
            <v>보통인부</v>
          </cell>
          <cell r="D256" t="str">
            <v>인</v>
          </cell>
          <cell r="E256">
            <v>1.533E-2</v>
          </cell>
          <cell r="F256" t="str">
            <v>CNCV110%,특고압50%증</v>
          </cell>
          <cell r="G256">
            <v>1.6500000000000001</v>
          </cell>
          <cell r="H256">
            <v>2.52E-2</v>
          </cell>
          <cell r="J256">
            <v>0</v>
          </cell>
          <cell r="K256">
            <v>102628</v>
          </cell>
          <cell r="L256">
            <v>2586</v>
          </cell>
          <cell r="N256">
            <v>0</v>
          </cell>
          <cell r="P256" t="str">
            <v>전4-34</v>
          </cell>
        </row>
        <row r="258">
          <cell r="A258" t="str">
            <v>특고압케이블배선 FR-CNCO-W 60㎟/1C</v>
          </cell>
          <cell r="B258" t="str">
            <v>특고압케이블배선</v>
          </cell>
          <cell r="C258" t="str">
            <v>FR-CNCO-W 60㎟/1C</v>
          </cell>
          <cell r="D258" t="str">
            <v>m</v>
          </cell>
          <cell r="J258">
            <v>14164</v>
          </cell>
          <cell r="L258">
            <v>5159</v>
          </cell>
          <cell r="O258">
            <v>19323</v>
          </cell>
          <cell r="P258">
            <v>51</v>
          </cell>
        </row>
        <row r="259">
          <cell r="B259" t="str">
            <v>특고압케이블</v>
          </cell>
          <cell r="C259" t="str">
            <v>FR-CNCO-W 60㎟/1C</v>
          </cell>
          <cell r="D259" t="str">
            <v>m</v>
          </cell>
          <cell r="E259">
            <v>1</v>
          </cell>
          <cell r="G259">
            <v>0.05</v>
          </cell>
          <cell r="H259">
            <v>1.05</v>
          </cell>
          <cell r="I259">
            <v>13490</v>
          </cell>
          <cell r="J259">
            <v>14164</v>
          </cell>
          <cell r="K259">
            <v>0</v>
          </cell>
          <cell r="N259">
            <v>0</v>
          </cell>
        </row>
        <row r="260">
          <cell r="B260" t="str">
            <v>노무비</v>
          </cell>
          <cell r="C260" t="str">
            <v>특고압케이블전공</v>
          </cell>
          <cell r="D260" t="str">
            <v>인</v>
          </cell>
          <cell r="E260">
            <v>8.4600000000000005E-3</v>
          </cell>
          <cell r="F260" t="str">
            <v>CNCV110%,특고압50%증</v>
          </cell>
          <cell r="G260">
            <v>1.6500000000000001</v>
          </cell>
          <cell r="H260">
            <v>1.3899999999999999E-2</v>
          </cell>
          <cell r="J260">
            <v>0</v>
          </cell>
          <cell r="K260">
            <v>268590</v>
          </cell>
          <cell r="L260">
            <v>3733</v>
          </cell>
          <cell r="N260">
            <v>0</v>
          </cell>
          <cell r="P260" t="str">
            <v>전4-34</v>
          </cell>
        </row>
        <row r="261">
          <cell r="B261" t="str">
            <v>노무비</v>
          </cell>
          <cell r="C261" t="str">
            <v>보통인부</v>
          </cell>
          <cell r="D261" t="str">
            <v>인</v>
          </cell>
          <cell r="E261">
            <v>8.4600000000000005E-3</v>
          </cell>
          <cell r="F261" t="str">
            <v>CNCV110%,특고압50%증</v>
          </cell>
          <cell r="G261">
            <v>1.6500000000000001</v>
          </cell>
          <cell r="H261">
            <v>1.3899999999999999E-2</v>
          </cell>
          <cell r="J261">
            <v>0</v>
          </cell>
          <cell r="K261">
            <v>102628</v>
          </cell>
          <cell r="L261">
            <v>1426</v>
          </cell>
          <cell r="N261">
            <v>0</v>
          </cell>
          <cell r="P261" t="str">
            <v>전4-34</v>
          </cell>
        </row>
        <row r="263">
          <cell r="A263" t="str">
            <v>고압케이블배선 6/10kV HFCO 35㎟/3C</v>
          </cell>
          <cell r="B263" t="str">
            <v>고압케이블배선</v>
          </cell>
          <cell r="C263" t="str">
            <v>6/10kV HFCO 35㎟/3C</v>
          </cell>
          <cell r="D263" t="str">
            <v>m</v>
          </cell>
          <cell r="J263">
            <v>18228</v>
          </cell>
          <cell r="L263">
            <v>5321</v>
          </cell>
          <cell r="O263">
            <v>23549</v>
          </cell>
          <cell r="P263">
            <v>52</v>
          </cell>
        </row>
        <row r="264">
          <cell r="B264" t="str">
            <v>고압케이블</v>
          </cell>
          <cell r="C264" t="str">
            <v>6/10kV HFCO 35㎟/3C</v>
          </cell>
          <cell r="D264" t="str">
            <v>m</v>
          </cell>
          <cell r="E264">
            <v>1</v>
          </cell>
          <cell r="G264">
            <v>0.05</v>
          </cell>
          <cell r="H264">
            <v>1.05</v>
          </cell>
          <cell r="I264">
            <v>17360</v>
          </cell>
          <cell r="J264">
            <v>18228</v>
          </cell>
          <cell r="K264">
            <v>0</v>
          </cell>
          <cell r="N264">
            <v>0</v>
          </cell>
        </row>
        <row r="265">
          <cell r="B265" t="str">
            <v>노무비</v>
          </cell>
          <cell r="C265" t="str">
            <v>고압케이블전공</v>
          </cell>
          <cell r="D265" t="str">
            <v>인</v>
          </cell>
          <cell r="E265">
            <v>6.5799999999999999E-3</v>
          </cell>
          <cell r="F265" t="str">
            <v>3심200%, 고압15%증</v>
          </cell>
          <cell r="G265">
            <v>2.2999999999999998</v>
          </cell>
          <cell r="H265">
            <v>1.5100000000000001E-2</v>
          </cell>
          <cell r="J265">
            <v>0</v>
          </cell>
          <cell r="K265">
            <v>249846</v>
          </cell>
          <cell r="L265">
            <v>3772</v>
          </cell>
          <cell r="N265">
            <v>0</v>
          </cell>
          <cell r="P265" t="str">
            <v>전4-34</v>
          </cell>
        </row>
        <row r="266">
          <cell r="B266" t="str">
            <v>노무비</v>
          </cell>
          <cell r="C266" t="str">
            <v>보통인부</v>
          </cell>
          <cell r="D266" t="str">
            <v>인</v>
          </cell>
          <cell r="E266">
            <v>6.5799999999999999E-3</v>
          </cell>
          <cell r="F266" t="str">
            <v>3심200%, 고압15%증</v>
          </cell>
          <cell r="G266">
            <v>2.2999999999999998</v>
          </cell>
          <cell r="H266">
            <v>1.5100000000000001E-2</v>
          </cell>
          <cell r="J266">
            <v>0</v>
          </cell>
          <cell r="K266">
            <v>102628</v>
          </cell>
          <cell r="L266">
            <v>1549</v>
          </cell>
          <cell r="N266">
            <v>0</v>
          </cell>
          <cell r="P266" t="str">
            <v>전4-34</v>
          </cell>
        </row>
        <row r="267">
          <cell r="A267" t="str">
            <v>저압케이블배선 0.6/1kV HFCO 4㎟/1C</v>
          </cell>
          <cell r="B267" t="str">
            <v>저압케이블배선</v>
          </cell>
          <cell r="C267" t="str">
            <v>0.6/1kV HFCO 4㎟/1C</v>
          </cell>
          <cell r="D267" t="str">
            <v>m</v>
          </cell>
          <cell r="J267">
            <v>691</v>
          </cell>
          <cell r="L267">
            <v>2210</v>
          </cell>
          <cell r="O267">
            <v>2901</v>
          </cell>
          <cell r="P267">
            <v>53</v>
          </cell>
        </row>
        <row r="268">
          <cell r="B268" t="str">
            <v>저압케이블</v>
          </cell>
          <cell r="C268" t="str">
            <v>0.6/1kV HFCO 4㎟/1C</v>
          </cell>
          <cell r="D268" t="str">
            <v>m</v>
          </cell>
          <cell r="E268">
            <v>1</v>
          </cell>
          <cell r="G268">
            <v>0.05</v>
          </cell>
          <cell r="H268">
            <v>1.05</v>
          </cell>
          <cell r="I268">
            <v>659</v>
          </cell>
          <cell r="J268">
            <v>691</v>
          </cell>
          <cell r="K268">
            <v>0</v>
          </cell>
          <cell r="N268">
            <v>0</v>
          </cell>
        </row>
        <row r="269">
          <cell r="B269" t="str">
            <v>노무비</v>
          </cell>
          <cell r="C269" t="str">
            <v>저압케이블전공</v>
          </cell>
          <cell r="D269" t="str">
            <v>인</v>
          </cell>
          <cell r="E269">
            <v>1.0999999999999999E-2</v>
          </cell>
          <cell r="H269">
            <v>1.0999999999999999E-2</v>
          </cell>
          <cell r="J269">
            <v>0</v>
          </cell>
          <cell r="K269">
            <v>200964</v>
          </cell>
          <cell r="L269">
            <v>2210</v>
          </cell>
          <cell r="N269">
            <v>0</v>
          </cell>
          <cell r="P269" t="str">
            <v>전5-13</v>
          </cell>
        </row>
        <row r="270">
          <cell r="A270" t="str">
            <v xml:space="preserve"> </v>
          </cell>
        </row>
        <row r="271">
          <cell r="A271" t="str">
            <v>저압케이블배선 0.6/1kV HFCO 6㎟/1C</v>
          </cell>
          <cell r="B271" t="str">
            <v>저압케이블배선</v>
          </cell>
          <cell r="C271" t="str">
            <v>0.6/1kV HFCO 6㎟/1C</v>
          </cell>
          <cell r="D271" t="str">
            <v>m</v>
          </cell>
          <cell r="J271">
            <v>814</v>
          </cell>
          <cell r="L271">
            <v>2612</v>
          </cell>
          <cell r="O271">
            <v>3426</v>
          </cell>
          <cell r="P271">
            <v>54</v>
          </cell>
        </row>
        <row r="272">
          <cell r="B272" t="str">
            <v>저압케이블</v>
          </cell>
          <cell r="C272" t="str">
            <v>0.6/1kV HFCO 6㎟/1C</v>
          </cell>
          <cell r="D272" t="str">
            <v>m</v>
          </cell>
          <cell r="E272">
            <v>1</v>
          </cell>
          <cell r="G272">
            <v>0.05</v>
          </cell>
          <cell r="H272">
            <v>1.05</v>
          </cell>
          <cell r="I272">
            <v>776</v>
          </cell>
          <cell r="J272">
            <v>814</v>
          </cell>
          <cell r="K272">
            <v>0</v>
          </cell>
          <cell r="N272">
            <v>0</v>
          </cell>
        </row>
        <row r="273">
          <cell r="B273" t="str">
            <v>노무비</v>
          </cell>
          <cell r="C273" t="str">
            <v>저압케이블전공</v>
          </cell>
          <cell r="D273" t="str">
            <v>인</v>
          </cell>
          <cell r="E273">
            <v>1.2999999999999999E-2</v>
          </cell>
          <cell r="H273">
            <v>1.2999999999999999E-2</v>
          </cell>
          <cell r="J273">
            <v>0</v>
          </cell>
          <cell r="K273">
            <v>200964</v>
          </cell>
          <cell r="L273">
            <v>2612</v>
          </cell>
          <cell r="N273">
            <v>0</v>
          </cell>
          <cell r="P273" t="str">
            <v>전5-13</v>
          </cell>
        </row>
        <row r="274">
          <cell r="A274" t="str">
            <v xml:space="preserve"> </v>
          </cell>
        </row>
        <row r="275">
          <cell r="A275" t="str">
            <v>저압케이블배선 0.6/1kV HFCO 10㎟/1C</v>
          </cell>
          <cell r="B275" t="str">
            <v>저압케이블배선</v>
          </cell>
          <cell r="C275" t="str">
            <v>0.6/1kV HFCO 10㎟/1C</v>
          </cell>
          <cell r="D275" t="str">
            <v>m</v>
          </cell>
          <cell r="J275">
            <v>1798</v>
          </cell>
          <cell r="L275">
            <v>3617</v>
          </cell>
          <cell r="O275">
            <v>5415</v>
          </cell>
          <cell r="P275">
            <v>55</v>
          </cell>
        </row>
        <row r="276">
          <cell r="B276" t="str">
            <v>저압케이블</v>
          </cell>
          <cell r="C276" t="str">
            <v>0.6/1kV HFCO 10㎟/1C</v>
          </cell>
          <cell r="D276" t="str">
            <v>m</v>
          </cell>
          <cell r="E276">
            <v>1</v>
          </cell>
          <cell r="G276">
            <v>0.05</v>
          </cell>
          <cell r="H276">
            <v>1.05</v>
          </cell>
          <cell r="I276">
            <v>1713</v>
          </cell>
          <cell r="J276">
            <v>1798</v>
          </cell>
          <cell r="K276">
            <v>0</v>
          </cell>
          <cell r="N276">
            <v>0</v>
          </cell>
        </row>
        <row r="277">
          <cell r="B277" t="str">
            <v>노무비</v>
          </cell>
          <cell r="C277" t="str">
            <v>저압케이블전공</v>
          </cell>
          <cell r="D277" t="str">
            <v>인</v>
          </cell>
          <cell r="E277">
            <v>1.7999999999999999E-2</v>
          </cell>
          <cell r="H277">
            <v>1.7999999999999999E-2</v>
          </cell>
          <cell r="J277">
            <v>0</v>
          </cell>
          <cell r="K277">
            <v>200964</v>
          </cell>
          <cell r="L277">
            <v>3617</v>
          </cell>
          <cell r="N277">
            <v>0</v>
          </cell>
          <cell r="P277" t="str">
            <v>전5-13</v>
          </cell>
        </row>
        <row r="278">
          <cell r="A278" t="str">
            <v>저압케이블배선 0.6/1kV HFCO 16㎟/1C</v>
          </cell>
          <cell r="B278" t="str">
            <v>저압케이블배선</v>
          </cell>
          <cell r="C278" t="str">
            <v>0.6/1kV HFCO 16㎟/1C</v>
          </cell>
          <cell r="D278" t="str">
            <v>m</v>
          </cell>
          <cell r="J278">
            <v>1970</v>
          </cell>
          <cell r="L278">
            <v>4622</v>
          </cell>
          <cell r="O278">
            <v>6592</v>
          </cell>
          <cell r="P278">
            <v>56</v>
          </cell>
        </row>
        <row r="279">
          <cell r="B279" t="str">
            <v>저압케이블</v>
          </cell>
          <cell r="C279" t="str">
            <v>0.6/1kV HFCO 16㎟/1C</v>
          </cell>
          <cell r="D279" t="str">
            <v>m</v>
          </cell>
          <cell r="E279">
            <v>1</v>
          </cell>
          <cell r="G279">
            <v>0.05</v>
          </cell>
          <cell r="H279">
            <v>1.05</v>
          </cell>
          <cell r="I279">
            <v>1877</v>
          </cell>
          <cell r="J279">
            <v>1970</v>
          </cell>
          <cell r="K279">
            <v>0</v>
          </cell>
          <cell r="N279">
            <v>0</v>
          </cell>
        </row>
        <row r="280">
          <cell r="B280" t="str">
            <v>노무비</v>
          </cell>
          <cell r="C280" t="str">
            <v>저압케이블전공</v>
          </cell>
          <cell r="D280" t="str">
            <v>인</v>
          </cell>
          <cell r="E280">
            <v>2.3E-2</v>
          </cell>
          <cell r="H280">
            <v>2.3E-2</v>
          </cell>
          <cell r="J280">
            <v>0</v>
          </cell>
          <cell r="K280">
            <v>200964</v>
          </cell>
          <cell r="L280">
            <v>4622</v>
          </cell>
          <cell r="N280">
            <v>0</v>
          </cell>
          <cell r="P280" t="str">
            <v>전5-11</v>
          </cell>
        </row>
        <row r="281">
          <cell r="A281" t="str">
            <v xml:space="preserve"> </v>
          </cell>
        </row>
        <row r="282">
          <cell r="A282" t="str">
            <v>저압케이블배선 0.6/1kV HFCO 25㎟/1C</v>
          </cell>
          <cell r="B282" t="str">
            <v>저압케이블배선</v>
          </cell>
          <cell r="C282" t="str">
            <v>0.6/1kV HFCO 25㎟/1C</v>
          </cell>
          <cell r="D282" t="str">
            <v>m</v>
          </cell>
          <cell r="J282">
            <v>3122</v>
          </cell>
          <cell r="L282">
            <v>6028</v>
          </cell>
          <cell r="O282">
            <v>9150</v>
          </cell>
          <cell r="P282">
            <v>57</v>
          </cell>
        </row>
        <row r="283">
          <cell r="B283" t="str">
            <v>저압케이블</v>
          </cell>
          <cell r="C283" t="str">
            <v>0.6/1kV HFCO 25㎟/1C</v>
          </cell>
          <cell r="D283" t="str">
            <v>m</v>
          </cell>
          <cell r="E283">
            <v>1</v>
          </cell>
          <cell r="G283">
            <v>0.05</v>
          </cell>
          <cell r="H283">
            <v>1.05</v>
          </cell>
          <cell r="I283">
            <v>2974</v>
          </cell>
          <cell r="J283">
            <v>3122</v>
          </cell>
          <cell r="K283">
            <v>0</v>
          </cell>
          <cell r="N283">
            <v>0</v>
          </cell>
        </row>
        <row r="284">
          <cell r="B284" t="str">
            <v>노무비</v>
          </cell>
          <cell r="C284" t="str">
            <v>저압케이블전공</v>
          </cell>
          <cell r="D284" t="str">
            <v>인</v>
          </cell>
          <cell r="E284">
            <v>0.03</v>
          </cell>
          <cell r="H284">
            <v>0.03</v>
          </cell>
          <cell r="J284">
            <v>0</v>
          </cell>
          <cell r="K284">
            <v>200964</v>
          </cell>
          <cell r="L284">
            <v>6028</v>
          </cell>
          <cell r="N284">
            <v>0</v>
          </cell>
          <cell r="P284" t="str">
            <v>전5-11</v>
          </cell>
        </row>
        <row r="285">
          <cell r="A285" t="str">
            <v>저압케이블배선 0.6/1kV HFCO 35㎟/1C</v>
          </cell>
          <cell r="B285" t="str">
            <v>저압케이블배선</v>
          </cell>
          <cell r="C285" t="str">
            <v>0.6/1kV HFCO 35㎟/1C</v>
          </cell>
          <cell r="D285" t="str">
            <v>m</v>
          </cell>
          <cell r="J285">
            <v>4205</v>
          </cell>
          <cell r="L285">
            <v>7234</v>
          </cell>
          <cell r="O285">
            <v>11439</v>
          </cell>
          <cell r="P285">
            <v>58</v>
          </cell>
        </row>
        <row r="286">
          <cell r="B286" t="str">
            <v>저압케이블</v>
          </cell>
          <cell r="C286" t="str">
            <v>0.6/1kV HFCO 35㎟/1C</v>
          </cell>
          <cell r="D286" t="str">
            <v>m</v>
          </cell>
          <cell r="E286">
            <v>1</v>
          </cell>
          <cell r="G286">
            <v>0.05</v>
          </cell>
          <cell r="H286">
            <v>1.05</v>
          </cell>
          <cell r="I286">
            <v>4005</v>
          </cell>
          <cell r="J286">
            <v>4205</v>
          </cell>
          <cell r="K286">
            <v>0</v>
          </cell>
          <cell r="N286">
            <v>0</v>
          </cell>
        </row>
        <row r="287">
          <cell r="B287" t="str">
            <v>노무비</v>
          </cell>
          <cell r="C287" t="str">
            <v>저압케이블전공</v>
          </cell>
          <cell r="D287" t="str">
            <v>인</v>
          </cell>
          <cell r="E287">
            <v>3.5999999999999997E-2</v>
          </cell>
          <cell r="H287">
            <v>3.5999999999999997E-2</v>
          </cell>
          <cell r="J287">
            <v>0</v>
          </cell>
          <cell r="K287">
            <v>200964</v>
          </cell>
          <cell r="L287">
            <v>7234</v>
          </cell>
          <cell r="N287">
            <v>0</v>
          </cell>
          <cell r="P287" t="str">
            <v>전5-11</v>
          </cell>
        </row>
        <row r="288">
          <cell r="A288" t="str">
            <v xml:space="preserve"> </v>
          </cell>
        </row>
        <row r="289">
          <cell r="A289" t="str">
            <v>저압케이블배선 0.6/1kV HFCO 50㎟/1C</v>
          </cell>
          <cell r="B289" t="str">
            <v>저압케이블배선</v>
          </cell>
          <cell r="C289" t="str">
            <v>0.6/1kV HFCO 50㎟/1C</v>
          </cell>
          <cell r="D289" t="str">
            <v>m</v>
          </cell>
          <cell r="J289">
            <v>5947</v>
          </cell>
          <cell r="L289">
            <v>8641</v>
          </cell>
          <cell r="O289">
            <v>14588</v>
          </cell>
          <cell r="P289">
            <v>59</v>
          </cell>
        </row>
        <row r="290">
          <cell r="B290" t="str">
            <v>저압케이블</v>
          </cell>
          <cell r="C290" t="str">
            <v>0.6/1kV HFCO 50㎟/1C</v>
          </cell>
          <cell r="D290" t="str">
            <v>m</v>
          </cell>
          <cell r="E290">
            <v>1</v>
          </cell>
          <cell r="G290">
            <v>0.05</v>
          </cell>
          <cell r="H290">
            <v>1.05</v>
          </cell>
          <cell r="I290">
            <v>5664</v>
          </cell>
          <cell r="J290">
            <v>5947</v>
          </cell>
          <cell r="K290">
            <v>0</v>
          </cell>
          <cell r="N290">
            <v>0</v>
          </cell>
        </row>
        <row r="291">
          <cell r="B291" t="str">
            <v>노무비</v>
          </cell>
          <cell r="C291" t="str">
            <v>저압케이블전공</v>
          </cell>
          <cell r="D291" t="str">
            <v>인</v>
          </cell>
          <cell r="E291">
            <v>4.2999999999999997E-2</v>
          </cell>
          <cell r="H291">
            <v>4.2999999999999997E-2</v>
          </cell>
          <cell r="J291">
            <v>0</v>
          </cell>
          <cell r="K291">
            <v>200964</v>
          </cell>
          <cell r="L291">
            <v>8641</v>
          </cell>
          <cell r="N291">
            <v>0</v>
          </cell>
          <cell r="P291" t="str">
            <v>전5-11</v>
          </cell>
        </row>
        <row r="292">
          <cell r="A292" t="str">
            <v>저압케이블배선 0.6/1kV HFCO 70㎟/1C</v>
          </cell>
          <cell r="B292" t="str">
            <v>저압케이블배선</v>
          </cell>
          <cell r="C292" t="str">
            <v>0.6/1kV HFCO 70㎟/1C</v>
          </cell>
          <cell r="D292" t="str">
            <v>m</v>
          </cell>
          <cell r="J292">
            <v>7518</v>
          </cell>
          <cell r="L292">
            <v>11454</v>
          </cell>
          <cell r="O292">
            <v>18972</v>
          </cell>
          <cell r="P292">
            <v>60</v>
          </cell>
        </row>
        <row r="293">
          <cell r="B293" t="str">
            <v>저압케이블</v>
          </cell>
          <cell r="C293" t="str">
            <v>0.6/1kV HFCO 70㎟/1C</v>
          </cell>
          <cell r="D293" t="str">
            <v>m</v>
          </cell>
          <cell r="E293">
            <v>1</v>
          </cell>
          <cell r="G293">
            <v>0.05</v>
          </cell>
          <cell r="H293">
            <v>1.05</v>
          </cell>
          <cell r="I293">
            <v>7160</v>
          </cell>
          <cell r="J293">
            <v>7518</v>
          </cell>
          <cell r="K293">
            <v>0</v>
          </cell>
          <cell r="N293">
            <v>0</v>
          </cell>
        </row>
        <row r="294">
          <cell r="B294" t="str">
            <v>노무비</v>
          </cell>
          <cell r="C294" t="str">
            <v>저압케이블전공</v>
          </cell>
          <cell r="D294" t="str">
            <v>인</v>
          </cell>
          <cell r="E294">
            <v>5.7000000000000002E-2</v>
          </cell>
          <cell r="H294">
            <v>5.7000000000000002E-2</v>
          </cell>
          <cell r="J294">
            <v>0</v>
          </cell>
          <cell r="K294">
            <v>200964</v>
          </cell>
          <cell r="L294">
            <v>11454</v>
          </cell>
          <cell r="N294">
            <v>0</v>
          </cell>
          <cell r="P294" t="str">
            <v>전5-11</v>
          </cell>
        </row>
        <row r="295">
          <cell r="A295" t="str">
            <v xml:space="preserve"> </v>
          </cell>
        </row>
        <row r="296">
          <cell r="A296" t="str">
            <v>저압케이블배선 0.6/1kV FR8 4㎟/1C</v>
          </cell>
          <cell r="B296" t="str">
            <v>저압케이블배선</v>
          </cell>
          <cell r="C296" t="str">
            <v>0.6/1kV FR8 4㎟/1C</v>
          </cell>
          <cell r="D296" t="str">
            <v>m</v>
          </cell>
          <cell r="J296">
            <v>996</v>
          </cell>
          <cell r="L296">
            <v>2210</v>
          </cell>
          <cell r="O296">
            <v>3206</v>
          </cell>
          <cell r="P296">
            <v>61</v>
          </cell>
        </row>
        <row r="297">
          <cell r="B297" t="str">
            <v>저압케이블</v>
          </cell>
          <cell r="C297" t="str">
            <v>0.6/1kV FR8 4㎟/1C</v>
          </cell>
          <cell r="D297" t="str">
            <v>m</v>
          </cell>
          <cell r="E297">
            <v>1</v>
          </cell>
          <cell r="G297">
            <v>0.05</v>
          </cell>
          <cell r="H297">
            <v>1.05</v>
          </cell>
          <cell r="I297">
            <v>949</v>
          </cell>
          <cell r="J297">
            <v>996</v>
          </cell>
          <cell r="K297">
            <v>0</v>
          </cell>
          <cell r="N297">
            <v>0</v>
          </cell>
        </row>
        <row r="298">
          <cell r="B298" t="str">
            <v>노무비</v>
          </cell>
          <cell r="C298" t="str">
            <v>저압케이블전공</v>
          </cell>
          <cell r="D298" t="str">
            <v>인</v>
          </cell>
          <cell r="E298">
            <v>1.0999999999999999E-2</v>
          </cell>
          <cell r="H298">
            <v>1.0999999999999999E-2</v>
          </cell>
          <cell r="J298">
            <v>0</v>
          </cell>
          <cell r="K298">
            <v>200964</v>
          </cell>
          <cell r="L298">
            <v>2210</v>
          </cell>
          <cell r="N298">
            <v>0</v>
          </cell>
          <cell r="P298" t="str">
            <v>전5-13</v>
          </cell>
        </row>
        <row r="300">
          <cell r="A300" t="str">
            <v>저압케이블배선 0.6/1kV FR8 6㎟/1C</v>
          </cell>
          <cell r="B300" t="str">
            <v>저압케이블배선</v>
          </cell>
          <cell r="C300" t="str">
            <v>0.6/1kV FR8 6㎟/1C</v>
          </cell>
          <cell r="D300" t="str">
            <v>m</v>
          </cell>
          <cell r="J300">
            <v>1165</v>
          </cell>
          <cell r="L300">
            <v>2612</v>
          </cell>
          <cell r="O300">
            <v>3777</v>
          </cell>
          <cell r="P300">
            <v>62</v>
          </cell>
        </row>
        <row r="301">
          <cell r="B301" t="str">
            <v>저압케이블</v>
          </cell>
          <cell r="C301" t="str">
            <v>0.6/1kV FR8 6㎟/1C</v>
          </cell>
          <cell r="D301" t="str">
            <v>m</v>
          </cell>
          <cell r="E301">
            <v>1</v>
          </cell>
          <cell r="G301">
            <v>0.05</v>
          </cell>
          <cell r="H301">
            <v>1.05</v>
          </cell>
          <cell r="I301">
            <v>1110</v>
          </cell>
          <cell r="J301">
            <v>1165</v>
          </cell>
          <cell r="K301">
            <v>0</v>
          </cell>
          <cell r="N301">
            <v>0</v>
          </cell>
        </row>
        <row r="302">
          <cell r="B302" t="str">
            <v>노무비</v>
          </cell>
          <cell r="C302" t="str">
            <v>저압케이블전공</v>
          </cell>
          <cell r="D302" t="str">
            <v>인</v>
          </cell>
          <cell r="E302">
            <v>1.2999999999999999E-2</v>
          </cell>
          <cell r="H302">
            <v>1.2999999999999999E-2</v>
          </cell>
          <cell r="J302">
            <v>0</v>
          </cell>
          <cell r="K302">
            <v>200964</v>
          </cell>
          <cell r="L302">
            <v>2612</v>
          </cell>
          <cell r="N302">
            <v>0</v>
          </cell>
          <cell r="P302" t="str">
            <v>전5-13</v>
          </cell>
        </row>
        <row r="303">
          <cell r="A303" t="str">
            <v xml:space="preserve"> </v>
          </cell>
        </row>
        <row r="304">
          <cell r="A304" t="str">
            <v>저압케이블배선 0.6/1kV FR8 16㎟/1C</v>
          </cell>
          <cell r="B304" t="str">
            <v>저압케이블배선</v>
          </cell>
          <cell r="C304" t="str">
            <v>0.6/1kV FR8 16㎟/1C</v>
          </cell>
          <cell r="D304" t="str">
            <v>m</v>
          </cell>
          <cell r="J304">
            <v>2139</v>
          </cell>
          <cell r="L304">
            <v>4622</v>
          </cell>
          <cell r="O304">
            <v>6761</v>
          </cell>
          <cell r="P304">
            <v>63</v>
          </cell>
        </row>
        <row r="305">
          <cell r="B305" t="str">
            <v>저압케이블</v>
          </cell>
          <cell r="C305" t="str">
            <v>0.6/1kV FR8 16㎟/1C</v>
          </cell>
          <cell r="D305" t="str">
            <v>m</v>
          </cell>
          <cell r="E305">
            <v>1</v>
          </cell>
          <cell r="G305">
            <v>0.05</v>
          </cell>
          <cell r="H305">
            <v>1.05</v>
          </cell>
          <cell r="I305">
            <v>2038</v>
          </cell>
          <cell r="J305">
            <v>2139</v>
          </cell>
          <cell r="K305">
            <v>0</v>
          </cell>
          <cell r="N305">
            <v>0</v>
          </cell>
        </row>
        <row r="306">
          <cell r="B306" t="str">
            <v>노무비</v>
          </cell>
          <cell r="C306" t="str">
            <v>저압케이블전공</v>
          </cell>
          <cell r="D306" t="str">
            <v>인</v>
          </cell>
          <cell r="E306">
            <v>2.3E-2</v>
          </cell>
          <cell r="H306">
            <v>2.3E-2</v>
          </cell>
          <cell r="J306">
            <v>0</v>
          </cell>
          <cell r="K306">
            <v>200964</v>
          </cell>
          <cell r="L306">
            <v>4622</v>
          </cell>
          <cell r="N306">
            <v>0</v>
          </cell>
          <cell r="P306" t="str">
            <v>전5-11</v>
          </cell>
        </row>
        <row r="307">
          <cell r="A307" t="str">
            <v xml:space="preserve"> </v>
          </cell>
        </row>
        <row r="308">
          <cell r="A308" t="str">
            <v>저압케이블배선 0.6/1kV FR8 25㎟/1C</v>
          </cell>
          <cell r="B308" t="str">
            <v>저압케이블배선</v>
          </cell>
          <cell r="C308" t="str">
            <v>0.6/1kV FR8 25㎟/1C</v>
          </cell>
          <cell r="D308" t="str">
            <v>m</v>
          </cell>
          <cell r="J308">
            <v>3330</v>
          </cell>
          <cell r="L308">
            <v>6028</v>
          </cell>
          <cell r="O308">
            <v>9358</v>
          </cell>
          <cell r="P308">
            <v>64</v>
          </cell>
        </row>
        <row r="309">
          <cell r="B309" t="str">
            <v>저압케이블</v>
          </cell>
          <cell r="C309" t="str">
            <v>0.6/1kV FR8 25㎟/1C</v>
          </cell>
          <cell r="D309" t="str">
            <v>m</v>
          </cell>
          <cell r="E309">
            <v>1</v>
          </cell>
          <cell r="G309">
            <v>0.05</v>
          </cell>
          <cell r="H309">
            <v>1.05</v>
          </cell>
          <cell r="I309">
            <v>3172</v>
          </cell>
          <cell r="J309">
            <v>3330</v>
          </cell>
          <cell r="K309">
            <v>0</v>
          </cell>
          <cell r="N309">
            <v>0</v>
          </cell>
        </row>
        <row r="310">
          <cell r="B310" t="str">
            <v>노무비</v>
          </cell>
          <cell r="C310" t="str">
            <v>저압케이블전공</v>
          </cell>
          <cell r="D310" t="str">
            <v>인</v>
          </cell>
          <cell r="E310">
            <v>0.03</v>
          </cell>
          <cell r="H310">
            <v>0.03</v>
          </cell>
          <cell r="J310">
            <v>0</v>
          </cell>
          <cell r="K310">
            <v>200964</v>
          </cell>
          <cell r="L310">
            <v>6028</v>
          </cell>
          <cell r="N310">
            <v>0</v>
          </cell>
          <cell r="P310" t="str">
            <v>전5-11</v>
          </cell>
        </row>
        <row r="311">
          <cell r="A311" t="str">
            <v xml:space="preserve"> </v>
          </cell>
        </row>
        <row r="312">
          <cell r="A312" t="str">
            <v>저압케이블배선 0.6/1kV FR8 35㎟/1C</v>
          </cell>
          <cell r="B312" t="str">
            <v>저압케이블배선</v>
          </cell>
          <cell r="C312" t="str">
            <v>0.6/1kV FR8 35㎟/1C</v>
          </cell>
          <cell r="D312" t="str">
            <v>m</v>
          </cell>
          <cell r="J312">
            <v>4574</v>
          </cell>
          <cell r="L312">
            <v>7234</v>
          </cell>
          <cell r="O312">
            <v>11808</v>
          </cell>
          <cell r="P312">
            <v>65</v>
          </cell>
        </row>
        <row r="313">
          <cell r="B313" t="str">
            <v>저압케이블</v>
          </cell>
          <cell r="C313" t="str">
            <v>0.6/1kV FR8 35㎟/1C</v>
          </cell>
          <cell r="D313" t="str">
            <v>m</v>
          </cell>
          <cell r="E313">
            <v>1</v>
          </cell>
          <cell r="G313">
            <v>0.05</v>
          </cell>
          <cell r="H313">
            <v>1.05</v>
          </cell>
          <cell r="I313">
            <v>4357</v>
          </cell>
          <cell r="J313">
            <v>4574</v>
          </cell>
          <cell r="K313">
            <v>0</v>
          </cell>
          <cell r="N313">
            <v>0</v>
          </cell>
        </row>
        <row r="314">
          <cell r="B314" t="str">
            <v>노무비</v>
          </cell>
          <cell r="C314" t="str">
            <v>저압케이블전공</v>
          </cell>
          <cell r="D314" t="str">
            <v>인</v>
          </cell>
          <cell r="E314">
            <v>3.5999999999999997E-2</v>
          </cell>
          <cell r="H314">
            <v>3.5999999999999997E-2</v>
          </cell>
          <cell r="J314">
            <v>0</v>
          </cell>
          <cell r="K314">
            <v>200964</v>
          </cell>
          <cell r="L314">
            <v>7234</v>
          </cell>
          <cell r="N314">
            <v>0</v>
          </cell>
          <cell r="P314" t="str">
            <v>전5-11</v>
          </cell>
        </row>
        <row r="315">
          <cell r="A315" t="str">
            <v>저압케이블배선 0.6/1kV FR8 50㎟/1C</v>
          </cell>
          <cell r="B315" t="str">
            <v>저압케이블배선</v>
          </cell>
          <cell r="C315" t="str">
            <v>0.6/1kV FR8 50㎟/1C</v>
          </cell>
          <cell r="D315" t="str">
            <v>m</v>
          </cell>
          <cell r="J315">
            <v>6340</v>
          </cell>
          <cell r="L315">
            <v>8641</v>
          </cell>
          <cell r="O315">
            <v>14981</v>
          </cell>
          <cell r="P315">
            <v>66</v>
          </cell>
        </row>
        <row r="316">
          <cell r="B316" t="str">
            <v>저압케이블</v>
          </cell>
          <cell r="C316" t="str">
            <v>0.6/1kV FR8 50㎟/1C</v>
          </cell>
          <cell r="D316" t="str">
            <v>m</v>
          </cell>
          <cell r="E316">
            <v>1</v>
          </cell>
          <cell r="G316">
            <v>0.05</v>
          </cell>
          <cell r="H316">
            <v>1.05</v>
          </cell>
          <cell r="I316">
            <v>6039</v>
          </cell>
          <cell r="J316">
            <v>6340</v>
          </cell>
          <cell r="K316">
            <v>0</v>
          </cell>
          <cell r="N316">
            <v>0</v>
          </cell>
        </row>
        <row r="317">
          <cell r="B317" t="str">
            <v>노무비</v>
          </cell>
          <cell r="C317" t="str">
            <v>저압케이블전공</v>
          </cell>
          <cell r="D317" t="str">
            <v>인</v>
          </cell>
          <cell r="E317">
            <v>4.2999999999999997E-2</v>
          </cell>
          <cell r="H317">
            <v>4.2999999999999997E-2</v>
          </cell>
          <cell r="J317">
            <v>0</v>
          </cell>
          <cell r="K317">
            <v>200964</v>
          </cell>
          <cell r="L317">
            <v>8641</v>
          </cell>
          <cell r="N317">
            <v>0</v>
          </cell>
          <cell r="P317" t="str">
            <v>전5-11</v>
          </cell>
        </row>
        <row r="318">
          <cell r="A318" t="str">
            <v xml:space="preserve"> </v>
          </cell>
        </row>
        <row r="319">
          <cell r="A319" t="str">
            <v>저압케이블배선 0.6/1kV FR8 70㎟/1C</v>
          </cell>
          <cell r="B319" t="str">
            <v>저압케이블배선</v>
          </cell>
          <cell r="C319" t="str">
            <v>0.6/1kV FR8 70㎟/1C</v>
          </cell>
          <cell r="D319" t="str">
            <v>m</v>
          </cell>
          <cell r="J319">
            <v>8430</v>
          </cell>
          <cell r="L319">
            <v>11454</v>
          </cell>
          <cell r="O319">
            <v>19884</v>
          </cell>
          <cell r="P319">
            <v>67</v>
          </cell>
        </row>
        <row r="320">
          <cell r="B320" t="str">
            <v>저압케이블</v>
          </cell>
          <cell r="C320" t="str">
            <v>0.6/1kV FR8 70㎟/1C</v>
          </cell>
          <cell r="D320" t="str">
            <v>m</v>
          </cell>
          <cell r="E320">
            <v>1</v>
          </cell>
          <cell r="G320">
            <v>0.05</v>
          </cell>
          <cell r="H320">
            <v>1.05</v>
          </cell>
          <cell r="I320">
            <v>8029</v>
          </cell>
          <cell r="J320">
            <v>8430</v>
          </cell>
          <cell r="K320">
            <v>0</v>
          </cell>
          <cell r="N320">
            <v>0</v>
          </cell>
        </row>
        <row r="321">
          <cell r="B321" t="str">
            <v>노무비</v>
          </cell>
          <cell r="C321" t="str">
            <v>저압케이블전공</v>
          </cell>
          <cell r="D321" t="str">
            <v>인</v>
          </cell>
          <cell r="E321">
            <v>5.7000000000000002E-2</v>
          </cell>
          <cell r="H321">
            <v>5.7000000000000002E-2</v>
          </cell>
          <cell r="J321">
            <v>0</v>
          </cell>
          <cell r="K321">
            <v>200964</v>
          </cell>
          <cell r="L321">
            <v>11454</v>
          </cell>
          <cell r="N321">
            <v>0</v>
          </cell>
          <cell r="P321" t="str">
            <v>전5-11</v>
          </cell>
        </row>
        <row r="323">
          <cell r="A323" t="str">
            <v>저압케이블배선 0.6/1kV FR8 95㎟/1C</v>
          </cell>
          <cell r="B323" t="str">
            <v>저압케이블배선</v>
          </cell>
          <cell r="C323" t="str">
            <v>0.6/1kV FR8 95㎟/1C</v>
          </cell>
          <cell r="D323" t="str">
            <v>m</v>
          </cell>
          <cell r="J323">
            <v>10700</v>
          </cell>
          <cell r="L323">
            <v>14268</v>
          </cell>
          <cell r="O323">
            <v>24968</v>
          </cell>
          <cell r="P323">
            <v>68</v>
          </cell>
        </row>
        <row r="324">
          <cell r="B324" t="str">
            <v>저압케이블</v>
          </cell>
          <cell r="C324" t="str">
            <v>0.6/1kV FR8 95㎟/1C</v>
          </cell>
          <cell r="D324" t="str">
            <v>m</v>
          </cell>
          <cell r="E324">
            <v>1</v>
          </cell>
          <cell r="G324">
            <v>0.05</v>
          </cell>
          <cell r="H324">
            <v>1.05</v>
          </cell>
          <cell r="I324">
            <v>10191</v>
          </cell>
          <cell r="J324">
            <v>10700</v>
          </cell>
          <cell r="K324">
            <v>0</v>
          </cell>
          <cell r="N324">
            <v>0</v>
          </cell>
        </row>
        <row r="325">
          <cell r="B325" t="str">
            <v>노무비</v>
          </cell>
          <cell r="C325" t="str">
            <v>저압케이블전공</v>
          </cell>
          <cell r="D325" t="str">
            <v>인</v>
          </cell>
          <cell r="E325">
            <v>7.0999999999999994E-2</v>
          </cell>
          <cell r="H325">
            <v>7.0999999999999994E-2</v>
          </cell>
          <cell r="J325">
            <v>0</v>
          </cell>
          <cell r="K325">
            <v>200964</v>
          </cell>
          <cell r="L325">
            <v>14268</v>
          </cell>
          <cell r="N325">
            <v>0</v>
          </cell>
          <cell r="P325" t="str">
            <v>전5-11</v>
          </cell>
        </row>
        <row r="326">
          <cell r="A326" t="str">
            <v xml:space="preserve"> </v>
          </cell>
        </row>
        <row r="327">
          <cell r="A327" t="str">
            <v>저압케이블배선 0.6/1kV FR8 300㎟/1C</v>
          </cell>
          <cell r="B327" t="str">
            <v>저압케이블배선</v>
          </cell>
          <cell r="C327" t="str">
            <v>0.6/1kV FR8 300㎟/1C</v>
          </cell>
          <cell r="D327" t="str">
            <v>m</v>
          </cell>
          <cell r="J327">
            <v>31408</v>
          </cell>
          <cell r="L327">
            <v>31953</v>
          </cell>
          <cell r="O327">
            <v>63361</v>
          </cell>
          <cell r="P327">
            <v>69</v>
          </cell>
        </row>
        <row r="328">
          <cell r="B328" t="str">
            <v>저압케이블</v>
          </cell>
          <cell r="C328" t="str">
            <v>0.6/1kV FR8 300㎟/1C</v>
          </cell>
          <cell r="D328" t="str">
            <v>m</v>
          </cell>
          <cell r="E328">
            <v>1</v>
          </cell>
          <cell r="G328">
            <v>0.05</v>
          </cell>
          <cell r="H328">
            <v>1.05</v>
          </cell>
          <cell r="I328">
            <v>29913</v>
          </cell>
          <cell r="J328">
            <v>31408</v>
          </cell>
          <cell r="K328">
            <v>0</v>
          </cell>
          <cell r="N328">
            <v>0</v>
          </cell>
        </row>
        <row r="329">
          <cell r="B329" t="str">
            <v>노무비</v>
          </cell>
          <cell r="C329" t="str">
            <v>저압케이블전공</v>
          </cell>
          <cell r="D329" t="str">
            <v>인</v>
          </cell>
          <cell r="E329">
            <v>0.159</v>
          </cell>
          <cell r="H329">
            <v>0.159</v>
          </cell>
          <cell r="J329">
            <v>0</v>
          </cell>
          <cell r="K329">
            <v>200964</v>
          </cell>
          <cell r="L329">
            <v>31953</v>
          </cell>
          <cell r="N329">
            <v>0</v>
          </cell>
          <cell r="P329" t="str">
            <v>전5-11</v>
          </cell>
        </row>
        <row r="330">
          <cell r="A330" t="str">
            <v xml:space="preserve"> </v>
          </cell>
        </row>
        <row r="331">
          <cell r="A331" t="str">
            <v>저압케이블배선 0.6/1kV FR8 6㎟/2C</v>
          </cell>
          <cell r="B331" t="str">
            <v>저압케이블배선</v>
          </cell>
          <cell r="C331" t="str">
            <v>0.6/1kV FR8 6㎟/2C</v>
          </cell>
          <cell r="D331" t="str">
            <v>m</v>
          </cell>
          <cell r="J331">
            <v>2506</v>
          </cell>
          <cell r="L331">
            <v>3617</v>
          </cell>
          <cell r="O331">
            <v>6123</v>
          </cell>
          <cell r="P331">
            <v>70</v>
          </cell>
        </row>
        <row r="332">
          <cell r="B332" t="str">
            <v>저압케이블</v>
          </cell>
          <cell r="C332" t="str">
            <v>0.6/1kV FR8 6㎟/2C</v>
          </cell>
          <cell r="D332" t="str">
            <v>m</v>
          </cell>
          <cell r="E332">
            <v>1</v>
          </cell>
          <cell r="G332">
            <v>0.05</v>
          </cell>
          <cell r="H332">
            <v>1.05</v>
          </cell>
          <cell r="I332">
            <v>2387</v>
          </cell>
          <cell r="J332">
            <v>2506</v>
          </cell>
          <cell r="K332">
            <v>0</v>
          </cell>
          <cell r="N332">
            <v>0</v>
          </cell>
        </row>
        <row r="333">
          <cell r="B333" t="str">
            <v>노무비</v>
          </cell>
          <cell r="C333" t="str">
            <v>저압케이블전공</v>
          </cell>
          <cell r="D333" t="str">
            <v>인</v>
          </cell>
          <cell r="E333">
            <v>1.7999999999999999E-2</v>
          </cell>
          <cell r="H333">
            <v>1.7999999999999999E-2</v>
          </cell>
          <cell r="J333">
            <v>0</v>
          </cell>
          <cell r="K333">
            <v>200964</v>
          </cell>
          <cell r="L333">
            <v>3617</v>
          </cell>
          <cell r="N333">
            <v>0</v>
          </cell>
          <cell r="P333" t="str">
            <v>전5-13</v>
          </cell>
        </row>
        <row r="334">
          <cell r="A334" t="str">
            <v>저압케이블배선 0.6/1kV FR8 16㎟/4C</v>
          </cell>
          <cell r="B334" t="str">
            <v>저압케이블배선</v>
          </cell>
          <cell r="C334" t="str">
            <v>0.6/1kV FR8 16㎟/4C</v>
          </cell>
          <cell r="D334" t="str">
            <v>m</v>
          </cell>
          <cell r="J334">
            <v>9093</v>
          </cell>
          <cell r="L334">
            <v>12017</v>
          </cell>
          <cell r="O334">
            <v>21110</v>
          </cell>
          <cell r="P334">
            <v>71</v>
          </cell>
        </row>
        <row r="335">
          <cell r="B335" t="str">
            <v>저압케이블</v>
          </cell>
          <cell r="C335" t="str">
            <v>0.6/1kV FR8 16㎟/4C</v>
          </cell>
          <cell r="D335" t="str">
            <v>m</v>
          </cell>
          <cell r="E335">
            <v>1</v>
          </cell>
          <cell r="G335">
            <v>0.05</v>
          </cell>
          <cell r="H335">
            <v>1.05</v>
          </cell>
          <cell r="I335">
            <v>8660</v>
          </cell>
          <cell r="J335">
            <v>9093</v>
          </cell>
          <cell r="K335">
            <v>0</v>
          </cell>
          <cell r="N335">
            <v>0</v>
          </cell>
        </row>
        <row r="336">
          <cell r="B336" t="str">
            <v>노무비</v>
          </cell>
          <cell r="C336" t="str">
            <v>저압케이블전공</v>
          </cell>
          <cell r="D336" t="str">
            <v>인</v>
          </cell>
          <cell r="E336">
            <v>2.3E-2</v>
          </cell>
          <cell r="F336" t="str">
            <v>4심 260%</v>
          </cell>
          <cell r="G336">
            <v>2.6</v>
          </cell>
          <cell r="H336">
            <v>5.9799999999999999E-2</v>
          </cell>
          <cell r="J336">
            <v>0</v>
          </cell>
          <cell r="K336">
            <v>200964</v>
          </cell>
          <cell r="L336">
            <v>12017</v>
          </cell>
          <cell r="N336">
            <v>0</v>
          </cell>
          <cell r="P336" t="str">
            <v>전5-11</v>
          </cell>
        </row>
        <row r="337">
          <cell r="A337" t="str">
            <v>제어케이블배선 0.6/1kV F-CVVSB 2.5㎟/2C</v>
          </cell>
          <cell r="B337" t="str">
            <v>제어케이블배선</v>
          </cell>
          <cell r="C337" t="str">
            <v>0.6/1kV F-CVVSB 2.5㎟/2C</v>
          </cell>
          <cell r="D337" t="str">
            <v>m</v>
          </cell>
          <cell r="J337">
            <v>1466</v>
          </cell>
          <cell r="L337">
            <v>3376</v>
          </cell>
          <cell r="O337">
            <v>4842</v>
          </cell>
          <cell r="P337">
            <v>72</v>
          </cell>
        </row>
        <row r="338">
          <cell r="B338" t="str">
            <v>제어케이블</v>
          </cell>
          <cell r="C338" t="str">
            <v>0.6/1kV F-CVVSB 2.5㎟/2C</v>
          </cell>
          <cell r="D338" t="str">
            <v>m</v>
          </cell>
          <cell r="E338">
            <v>1</v>
          </cell>
          <cell r="G338">
            <v>0.05</v>
          </cell>
          <cell r="H338">
            <v>1.05</v>
          </cell>
          <cell r="I338">
            <v>1397</v>
          </cell>
          <cell r="J338">
            <v>1466</v>
          </cell>
          <cell r="K338">
            <v>0</v>
          </cell>
          <cell r="N338">
            <v>0</v>
          </cell>
        </row>
        <row r="339">
          <cell r="B339" t="str">
            <v>노무비</v>
          </cell>
          <cell r="C339" t="str">
            <v>저압케이블전공</v>
          </cell>
          <cell r="D339" t="str">
            <v>인</v>
          </cell>
          <cell r="E339">
            <v>1.4E-2</v>
          </cell>
          <cell r="F339" t="str">
            <v>쉴드 120%</v>
          </cell>
          <cell r="G339">
            <v>1.2</v>
          </cell>
          <cell r="H339">
            <v>1.6799999999999999E-2</v>
          </cell>
          <cell r="J339">
            <v>0</v>
          </cell>
          <cell r="K339">
            <v>200964</v>
          </cell>
          <cell r="L339">
            <v>3376</v>
          </cell>
          <cell r="N339">
            <v>0</v>
          </cell>
          <cell r="P339" t="str">
            <v>전5-13</v>
          </cell>
        </row>
        <row r="341">
          <cell r="A341" t="str">
            <v>제어케이블배선 0.6/1kV F-CVVSB 2.5㎟/6C</v>
          </cell>
          <cell r="B341" t="str">
            <v>제어케이블배선</v>
          </cell>
          <cell r="C341" t="str">
            <v>0.6/1kV F-CVVSB 2.5㎟/6C</v>
          </cell>
          <cell r="D341" t="str">
            <v>m</v>
          </cell>
          <cell r="J341">
            <v>2748</v>
          </cell>
          <cell r="L341">
            <v>8440</v>
          </cell>
          <cell r="O341">
            <v>11188</v>
          </cell>
          <cell r="P341">
            <v>73</v>
          </cell>
        </row>
        <row r="342">
          <cell r="B342" t="str">
            <v>제어케이블</v>
          </cell>
          <cell r="C342" t="str">
            <v>0.6/1kV F-CVVSB 2.5㎟/6C</v>
          </cell>
          <cell r="D342" t="str">
            <v>m</v>
          </cell>
          <cell r="E342">
            <v>1</v>
          </cell>
          <cell r="G342">
            <v>0.05</v>
          </cell>
          <cell r="H342">
            <v>1.05</v>
          </cell>
          <cell r="I342">
            <v>2618</v>
          </cell>
          <cell r="J342">
            <v>2748</v>
          </cell>
          <cell r="K342">
            <v>0</v>
          </cell>
          <cell r="N342">
            <v>0</v>
          </cell>
        </row>
        <row r="343">
          <cell r="B343" t="str">
            <v>노무비</v>
          </cell>
          <cell r="C343" t="str">
            <v>저압케이블전공</v>
          </cell>
          <cell r="D343" t="str">
            <v>인</v>
          </cell>
          <cell r="E343">
            <v>3.5000000000000003E-2</v>
          </cell>
          <cell r="F343" t="str">
            <v>쉴드120%</v>
          </cell>
          <cell r="G343">
            <v>1.2</v>
          </cell>
          <cell r="H343">
            <v>4.2000000000000003E-2</v>
          </cell>
          <cell r="J343">
            <v>0</v>
          </cell>
          <cell r="K343">
            <v>200964</v>
          </cell>
          <cell r="L343">
            <v>8440</v>
          </cell>
          <cell r="N343">
            <v>0</v>
          </cell>
          <cell r="P343" t="str">
            <v>전5-13</v>
          </cell>
        </row>
        <row r="345">
          <cell r="A345" t="str">
            <v>통신케이블배선 UTP CAT.5e 4P</v>
          </cell>
          <cell r="B345" t="str">
            <v>통신케이블배선</v>
          </cell>
          <cell r="C345" t="str">
            <v>UTP CAT.5e 4P</v>
          </cell>
          <cell r="D345" t="str">
            <v>m</v>
          </cell>
          <cell r="J345">
            <v>384</v>
          </cell>
          <cell r="L345">
            <v>4068</v>
          </cell>
          <cell r="O345">
            <v>4452</v>
          </cell>
          <cell r="P345">
            <v>74</v>
          </cell>
        </row>
        <row r="346">
          <cell r="B346" t="str">
            <v>통신케이블</v>
          </cell>
          <cell r="C346" t="str">
            <v>UTP CAT.5e 4P</v>
          </cell>
          <cell r="D346" t="str">
            <v>m</v>
          </cell>
          <cell r="E346">
            <v>1</v>
          </cell>
          <cell r="G346">
            <v>0.05</v>
          </cell>
          <cell r="H346">
            <v>1.05</v>
          </cell>
          <cell r="I346">
            <v>366</v>
          </cell>
          <cell r="J346">
            <v>384</v>
          </cell>
          <cell r="K346">
            <v>0</v>
          </cell>
          <cell r="N346">
            <v>0</v>
          </cell>
        </row>
        <row r="347">
          <cell r="B347" t="str">
            <v>노무비</v>
          </cell>
          <cell r="C347" t="str">
            <v>통신케이블공</v>
          </cell>
          <cell r="D347" t="str">
            <v>인</v>
          </cell>
          <cell r="E347">
            <v>1.4999999999999999E-2</v>
          </cell>
          <cell r="H347">
            <v>1.4999999999999999E-2</v>
          </cell>
          <cell r="J347">
            <v>0</v>
          </cell>
          <cell r="K347">
            <v>271248</v>
          </cell>
          <cell r="L347">
            <v>4068</v>
          </cell>
          <cell r="N347">
            <v>0</v>
          </cell>
          <cell r="P347" t="str">
            <v>통4-3-1</v>
          </cell>
        </row>
        <row r="348">
          <cell r="A348" t="str">
            <v xml:space="preserve"> </v>
          </cell>
        </row>
        <row r="349">
          <cell r="A349" t="str">
            <v>동축케이블배선 FBT 5C</v>
          </cell>
          <cell r="B349" t="str">
            <v>동축케이블배선</v>
          </cell>
          <cell r="C349" t="str">
            <v>FBT 5C</v>
          </cell>
          <cell r="D349" t="str">
            <v>m</v>
          </cell>
          <cell r="J349">
            <v>536</v>
          </cell>
          <cell r="L349">
            <v>4882</v>
          </cell>
          <cell r="O349">
            <v>5418</v>
          </cell>
          <cell r="P349">
            <v>75</v>
          </cell>
        </row>
        <row r="350">
          <cell r="B350" t="str">
            <v>동축케이블</v>
          </cell>
          <cell r="C350" t="str">
            <v>FBT 5C</v>
          </cell>
          <cell r="D350" t="str">
            <v>m</v>
          </cell>
          <cell r="E350">
            <v>1</v>
          </cell>
          <cell r="G350">
            <v>0.05</v>
          </cell>
          <cell r="H350">
            <v>1.05</v>
          </cell>
          <cell r="I350">
            <v>511</v>
          </cell>
          <cell r="J350">
            <v>536</v>
          </cell>
          <cell r="K350">
            <v>0</v>
          </cell>
          <cell r="N350">
            <v>0</v>
          </cell>
        </row>
        <row r="351">
          <cell r="B351" t="str">
            <v>노무비</v>
          </cell>
          <cell r="C351" t="str">
            <v>통신케이블공</v>
          </cell>
          <cell r="D351" t="str">
            <v>인</v>
          </cell>
          <cell r="E351">
            <v>1.7999999999999999E-2</v>
          </cell>
          <cell r="H351">
            <v>1.7999999999999999E-2</v>
          </cell>
          <cell r="J351">
            <v>0</v>
          </cell>
          <cell r="K351">
            <v>271248</v>
          </cell>
          <cell r="L351">
            <v>4882</v>
          </cell>
          <cell r="N351">
            <v>0</v>
          </cell>
          <cell r="P351" t="str">
            <v>통4-2-1</v>
          </cell>
        </row>
        <row r="352">
          <cell r="A352" t="str">
            <v xml:space="preserve"> </v>
          </cell>
        </row>
        <row r="353">
          <cell r="A353" t="str">
            <v>전선배선 HFIO 1.78mm</v>
          </cell>
          <cell r="B353" t="str">
            <v>전선배선</v>
          </cell>
          <cell r="C353" t="str">
            <v>HFIO 1.78mm</v>
          </cell>
          <cell r="D353" t="str">
            <v>m</v>
          </cell>
          <cell r="J353">
            <v>403</v>
          </cell>
          <cell r="L353">
            <v>1856</v>
          </cell>
          <cell r="O353">
            <v>2259</v>
          </cell>
          <cell r="P353">
            <v>76</v>
          </cell>
        </row>
        <row r="354">
          <cell r="B354" t="str">
            <v>전선</v>
          </cell>
          <cell r="C354" t="str">
            <v>HFIO 1.78mm</v>
          </cell>
          <cell r="D354" t="str">
            <v>m</v>
          </cell>
          <cell r="E354">
            <v>1</v>
          </cell>
          <cell r="G354">
            <v>0.1</v>
          </cell>
          <cell r="H354">
            <v>1.1000000000000001</v>
          </cell>
          <cell r="I354">
            <v>367</v>
          </cell>
          <cell r="J354">
            <v>403</v>
          </cell>
          <cell r="K354">
            <v>0</v>
          </cell>
          <cell r="N354">
            <v>0</v>
          </cell>
        </row>
        <row r="355">
          <cell r="B355" t="str">
            <v>노무비</v>
          </cell>
          <cell r="C355" t="str">
            <v>내선전공</v>
          </cell>
          <cell r="D355" t="str">
            <v>인</v>
          </cell>
          <cell r="E355">
            <v>0.01</v>
          </cell>
          <cell r="H355">
            <v>0.01</v>
          </cell>
          <cell r="J355">
            <v>0</v>
          </cell>
          <cell r="K355">
            <v>185611</v>
          </cell>
          <cell r="L355">
            <v>1856</v>
          </cell>
          <cell r="N355">
            <v>0</v>
          </cell>
          <cell r="P355" t="str">
            <v>전5-10</v>
          </cell>
        </row>
        <row r="356">
          <cell r="A356" t="str">
            <v xml:space="preserve"> </v>
          </cell>
        </row>
        <row r="357">
          <cell r="A357" t="str">
            <v>전선배선 HFIX 1.38mm</v>
          </cell>
          <cell r="B357" t="str">
            <v>전선배선</v>
          </cell>
          <cell r="C357" t="str">
            <v>HFIX 1.38mm</v>
          </cell>
          <cell r="D357" t="str">
            <v>m</v>
          </cell>
          <cell r="J357">
            <v>270</v>
          </cell>
          <cell r="L357">
            <v>1856</v>
          </cell>
          <cell r="O357">
            <v>2126</v>
          </cell>
          <cell r="P357">
            <v>77</v>
          </cell>
        </row>
        <row r="358">
          <cell r="B358" t="str">
            <v>전선</v>
          </cell>
          <cell r="C358" t="str">
            <v>HFIX 1.38mm</v>
          </cell>
          <cell r="D358" t="str">
            <v>m</v>
          </cell>
          <cell r="E358">
            <v>1</v>
          </cell>
          <cell r="G358">
            <v>0.1</v>
          </cell>
          <cell r="H358">
            <v>1.1000000000000001</v>
          </cell>
          <cell r="I358">
            <v>246</v>
          </cell>
          <cell r="J358">
            <v>270</v>
          </cell>
          <cell r="K358">
            <v>0</v>
          </cell>
          <cell r="N358">
            <v>0</v>
          </cell>
        </row>
        <row r="359">
          <cell r="B359" t="str">
            <v>노무비</v>
          </cell>
          <cell r="C359" t="str">
            <v>내선전공</v>
          </cell>
          <cell r="D359" t="str">
            <v>인</v>
          </cell>
          <cell r="E359">
            <v>0.01</v>
          </cell>
          <cell r="H359">
            <v>0.01</v>
          </cell>
          <cell r="J359">
            <v>0</v>
          </cell>
          <cell r="K359">
            <v>185611</v>
          </cell>
          <cell r="L359">
            <v>1856</v>
          </cell>
          <cell r="N359">
            <v>0</v>
          </cell>
          <cell r="P359" t="str">
            <v>전5-10</v>
          </cell>
        </row>
        <row r="360">
          <cell r="A360" t="str">
            <v xml:space="preserve"> </v>
          </cell>
        </row>
        <row r="363">
          <cell r="A363" t="str">
            <v>전선배선 HFIX 1.78mm</v>
          </cell>
          <cell r="B363" t="str">
            <v>전선배선</v>
          </cell>
          <cell r="C363" t="str">
            <v>HFIX 1.78mm</v>
          </cell>
          <cell r="D363" t="str">
            <v>m</v>
          </cell>
          <cell r="J363">
            <v>407</v>
          </cell>
          <cell r="L363">
            <v>1856</v>
          </cell>
          <cell r="O363">
            <v>2263</v>
          </cell>
          <cell r="P363">
            <v>78</v>
          </cell>
        </row>
        <row r="364">
          <cell r="B364" t="str">
            <v>전선</v>
          </cell>
          <cell r="C364" t="str">
            <v>HFIX 1.78mm</v>
          </cell>
          <cell r="D364" t="str">
            <v>m</v>
          </cell>
          <cell r="E364">
            <v>1</v>
          </cell>
          <cell r="G364">
            <v>0.1</v>
          </cell>
          <cell r="H364">
            <v>1.1000000000000001</v>
          </cell>
          <cell r="I364">
            <v>370</v>
          </cell>
          <cell r="J364">
            <v>407</v>
          </cell>
          <cell r="K364">
            <v>0</v>
          </cell>
          <cell r="N364">
            <v>0</v>
          </cell>
        </row>
        <row r="365">
          <cell r="B365" t="str">
            <v>노무비</v>
          </cell>
          <cell r="C365" t="str">
            <v>내선전공</v>
          </cell>
          <cell r="D365" t="str">
            <v>인</v>
          </cell>
          <cell r="E365">
            <v>0.01</v>
          </cell>
          <cell r="H365">
            <v>0.01</v>
          </cell>
          <cell r="J365">
            <v>0</v>
          </cell>
          <cell r="K365">
            <v>185611</v>
          </cell>
          <cell r="L365">
            <v>1856</v>
          </cell>
          <cell r="N365">
            <v>0</v>
          </cell>
          <cell r="P365" t="str">
            <v>전5-10</v>
          </cell>
        </row>
        <row r="366">
          <cell r="A366" t="str">
            <v xml:space="preserve"> </v>
          </cell>
        </row>
        <row r="367">
          <cell r="A367" t="str">
            <v>접지선배선 F-GV 4㎟</v>
          </cell>
          <cell r="B367" t="str">
            <v>접지선배선</v>
          </cell>
          <cell r="C367" t="str">
            <v>F-GV 4㎟</v>
          </cell>
          <cell r="D367" t="str">
            <v>m</v>
          </cell>
          <cell r="J367">
            <v>506</v>
          </cell>
          <cell r="L367">
            <v>1670</v>
          </cell>
          <cell r="O367">
            <v>2176</v>
          </cell>
          <cell r="P367">
            <v>79</v>
          </cell>
        </row>
        <row r="368">
          <cell r="B368" t="str">
            <v>접지선</v>
          </cell>
          <cell r="C368" t="str">
            <v>F-GV 4㎟</v>
          </cell>
          <cell r="D368" t="str">
            <v>m</v>
          </cell>
          <cell r="E368">
            <v>1</v>
          </cell>
          <cell r="G368">
            <v>0.1</v>
          </cell>
          <cell r="H368">
            <v>1.1000000000000001</v>
          </cell>
          <cell r="I368">
            <v>460</v>
          </cell>
          <cell r="J368">
            <v>506</v>
          </cell>
          <cell r="K368">
            <v>0</v>
          </cell>
          <cell r="N368">
            <v>0</v>
          </cell>
        </row>
        <row r="369">
          <cell r="B369" t="str">
            <v>노무비</v>
          </cell>
          <cell r="C369" t="str">
            <v>내선전공</v>
          </cell>
          <cell r="D369" t="str">
            <v>인</v>
          </cell>
          <cell r="E369">
            <v>6.0000000000000001E-3</v>
          </cell>
          <cell r="F369" t="str">
            <v>옥내 150%</v>
          </cell>
          <cell r="G369">
            <v>1.5</v>
          </cell>
          <cell r="H369">
            <v>8.9999999999999993E-3</v>
          </cell>
          <cell r="J369">
            <v>0</v>
          </cell>
          <cell r="K369">
            <v>185611</v>
          </cell>
          <cell r="L369">
            <v>1670</v>
          </cell>
          <cell r="N369">
            <v>0</v>
          </cell>
          <cell r="P369" t="str">
            <v>전3-38</v>
          </cell>
        </row>
        <row r="371">
          <cell r="A371" t="str">
            <v>접지선배선 F-GV 6㎟</v>
          </cell>
          <cell r="B371" t="str">
            <v>접지선배선</v>
          </cell>
          <cell r="C371" t="str">
            <v>F-GV 6㎟</v>
          </cell>
          <cell r="D371" t="str">
            <v>m</v>
          </cell>
          <cell r="J371">
            <v>627</v>
          </cell>
          <cell r="L371">
            <v>1670</v>
          </cell>
          <cell r="O371">
            <v>2297</v>
          </cell>
          <cell r="P371">
            <v>80</v>
          </cell>
        </row>
        <row r="372">
          <cell r="B372" t="str">
            <v>접지선</v>
          </cell>
          <cell r="C372" t="str">
            <v>F-GV 6㎟</v>
          </cell>
          <cell r="D372" t="str">
            <v>m</v>
          </cell>
          <cell r="E372">
            <v>1</v>
          </cell>
          <cell r="G372">
            <v>0.1</v>
          </cell>
          <cell r="H372">
            <v>1.1000000000000001</v>
          </cell>
          <cell r="I372">
            <v>570</v>
          </cell>
          <cell r="J372">
            <v>627</v>
          </cell>
          <cell r="K372">
            <v>0</v>
          </cell>
          <cell r="N372">
            <v>0</v>
          </cell>
        </row>
        <row r="373">
          <cell r="B373" t="str">
            <v>노무비</v>
          </cell>
          <cell r="C373" t="str">
            <v>내선전공</v>
          </cell>
          <cell r="D373" t="str">
            <v>인</v>
          </cell>
          <cell r="E373">
            <v>6.0000000000000001E-3</v>
          </cell>
          <cell r="F373" t="str">
            <v>옥내 150%</v>
          </cell>
          <cell r="G373">
            <v>1.5</v>
          </cell>
          <cell r="H373">
            <v>8.9999999999999993E-3</v>
          </cell>
          <cell r="J373">
            <v>0</v>
          </cell>
          <cell r="K373">
            <v>185611</v>
          </cell>
          <cell r="L373">
            <v>1670</v>
          </cell>
          <cell r="N373">
            <v>0</v>
          </cell>
          <cell r="P373" t="str">
            <v>전3-38</v>
          </cell>
        </row>
        <row r="374">
          <cell r="A374" t="str">
            <v xml:space="preserve"> </v>
          </cell>
        </row>
        <row r="375">
          <cell r="A375" t="str">
            <v>접지선배선 F-GV 10㎟</v>
          </cell>
          <cell r="B375" t="str">
            <v>접지선배선</v>
          </cell>
          <cell r="C375" t="str">
            <v>F-GV 10㎟</v>
          </cell>
          <cell r="D375" t="str">
            <v>m</v>
          </cell>
          <cell r="J375">
            <v>1023</v>
          </cell>
          <cell r="L375">
            <v>1670</v>
          </cell>
          <cell r="O375">
            <v>2693</v>
          </cell>
          <cell r="P375">
            <v>81</v>
          </cell>
        </row>
        <row r="376">
          <cell r="B376" t="str">
            <v>접지선</v>
          </cell>
          <cell r="C376" t="str">
            <v>F-GV 10㎟</v>
          </cell>
          <cell r="D376" t="str">
            <v>m</v>
          </cell>
          <cell r="E376">
            <v>1</v>
          </cell>
          <cell r="G376">
            <v>0.1</v>
          </cell>
          <cell r="H376">
            <v>1.1000000000000001</v>
          </cell>
          <cell r="I376">
            <v>930</v>
          </cell>
          <cell r="J376">
            <v>1023</v>
          </cell>
          <cell r="K376">
            <v>0</v>
          </cell>
          <cell r="N376">
            <v>0</v>
          </cell>
        </row>
        <row r="377">
          <cell r="B377" t="str">
            <v>노무비</v>
          </cell>
          <cell r="C377" t="str">
            <v>내선전공</v>
          </cell>
          <cell r="D377" t="str">
            <v>인</v>
          </cell>
          <cell r="E377">
            <v>6.0000000000000001E-3</v>
          </cell>
          <cell r="F377" t="str">
            <v>옥내 150%</v>
          </cell>
          <cell r="G377">
            <v>1.5</v>
          </cell>
          <cell r="H377">
            <v>8.9999999999999993E-3</v>
          </cell>
          <cell r="J377">
            <v>0</v>
          </cell>
          <cell r="K377">
            <v>185611</v>
          </cell>
          <cell r="L377">
            <v>1670</v>
          </cell>
          <cell r="N377">
            <v>0</v>
          </cell>
          <cell r="P377" t="str">
            <v>전3-38</v>
          </cell>
        </row>
        <row r="378">
          <cell r="A378" t="str">
            <v xml:space="preserve"> </v>
          </cell>
        </row>
        <row r="379">
          <cell r="A379" t="str">
            <v>접지선배선 F-GV 16㎟</v>
          </cell>
          <cell r="B379" t="str">
            <v>접지선배선</v>
          </cell>
          <cell r="C379" t="str">
            <v>F-GV 16㎟</v>
          </cell>
          <cell r="D379" t="str">
            <v>m</v>
          </cell>
          <cell r="J379">
            <v>1420</v>
          </cell>
          <cell r="L379">
            <v>1948</v>
          </cell>
          <cell r="O379">
            <v>3368</v>
          </cell>
          <cell r="P379">
            <v>82</v>
          </cell>
        </row>
        <row r="380">
          <cell r="B380" t="str">
            <v>접지선</v>
          </cell>
          <cell r="C380" t="str">
            <v>F-GV 16㎟</v>
          </cell>
          <cell r="D380" t="str">
            <v>m</v>
          </cell>
          <cell r="E380">
            <v>1</v>
          </cell>
          <cell r="G380">
            <v>0.1</v>
          </cell>
          <cell r="H380">
            <v>1.1000000000000001</v>
          </cell>
          <cell r="I380">
            <v>1291</v>
          </cell>
          <cell r="J380">
            <v>1420</v>
          </cell>
          <cell r="K380">
            <v>0</v>
          </cell>
          <cell r="N380">
            <v>0</v>
          </cell>
        </row>
        <row r="381">
          <cell r="B381" t="str">
            <v>노무비</v>
          </cell>
          <cell r="C381" t="str">
            <v>내선전공</v>
          </cell>
          <cell r="D381" t="str">
            <v>인</v>
          </cell>
          <cell r="E381">
            <v>7.0000000000000001E-3</v>
          </cell>
          <cell r="F381" t="str">
            <v>옥내 150%</v>
          </cell>
          <cell r="G381">
            <v>1.5</v>
          </cell>
          <cell r="H381">
            <v>1.0500000000000001E-2</v>
          </cell>
          <cell r="J381">
            <v>0</v>
          </cell>
          <cell r="K381">
            <v>185611</v>
          </cell>
          <cell r="L381">
            <v>1948</v>
          </cell>
          <cell r="N381">
            <v>0</v>
          </cell>
          <cell r="P381" t="str">
            <v>전3-38</v>
          </cell>
        </row>
        <row r="382">
          <cell r="A382" t="str">
            <v xml:space="preserve"> </v>
          </cell>
        </row>
        <row r="383">
          <cell r="A383" t="str">
            <v>접지선배선 F-GV 25㎟</v>
          </cell>
          <cell r="B383" t="str">
            <v>접지선배선</v>
          </cell>
          <cell r="C383" t="str">
            <v>F-GV 25㎟</v>
          </cell>
          <cell r="D383" t="str">
            <v>m</v>
          </cell>
          <cell r="J383">
            <v>2209</v>
          </cell>
          <cell r="L383">
            <v>1948</v>
          </cell>
          <cell r="O383">
            <v>4157</v>
          </cell>
          <cell r="P383">
            <v>83</v>
          </cell>
        </row>
        <row r="384">
          <cell r="B384" t="str">
            <v>접지선</v>
          </cell>
          <cell r="C384" t="str">
            <v>F-GV 25㎟</v>
          </cell>
          <cell r="D384" t="str">
            <v>m</v>
          </cell>
          <cell r="E384">
            <v>1</v>
          </cell>
          <cell r="G384">
            <v>0.1</v>
          </cell>
          <cell r="H384">
            <v>1.1000000000000001</v>
          </cell>
          <cell r="I384">
            <v>2009</v>
          </cell>
          <cell r="J384">
            <v>2209</v>
          </cell>
          <cell r="K384">
            <v>0</v>
          </cell>
          <cell r="N384">
            <v>0</v>
          </cell>
        </row>
        <row r="385">
          <cell r="B385" t="str">
            <v>노무비</v>
          </cell>
          <cell r="C385" t="str">
            <v>내선전공</v>
          </cell>
          <cell r="D385" t="str">
            <v>인</v>
          </cell>
          <cell r="E385">
            <v>7.0000000000000001E-3</v>
          </cell>
          <cell r="F385" t="str">
            <v>옥내 150%</v>
          </cell>
          <cell r="G385">
            <v>1.5</v>
          </cell>
          <cell r="H385">
            <v>1.0500000000000001E-2</v>
          </cell>
          <cell r="J385">
            <v>0</v>
          </cell>
          <cell r="K385">
            <v>185611</v>
          </cell>
          <cell r="L385">
            <v>1948</v>
          </cell>
          <cell r="N385">
            <v>0</v>
          </cell>
          <cell r="P385" t="str">
            <v>전3-38</v>
          </cell>
        </row>
        <row r="386">
          <cell r="A386" t="str">
            <v xml:space="preserve"> </v>
          </cell>
        </row>
        <row r="389">
          <cell r="A389" t="str">
            <v>접지선배선 F-GV 50㎟</v>
          </cell>
          <cell r="B389" t="str">
            <v>접지선배선</v>
          </cell>
          <cell r="C389" t="str">
            <v>F-GV 50㎟</v>
          </cell>
          <cell r="D389" t="str">
            <v>m</v>
          </cell>
          <cell r="J389">
            <v>3636</v>
          </cell>
          <cell r="L389">
            <v>2227</v>
          </cell>
          <cell r="O389">
            <v>5863</v>
          </cell>
          <cell r="P389">
            <v>84</v>
          </cell>
        </row>
        <row r="390">
          <cell r="B390" t="str">
            <v>접지선</v>
          </cell>
          <cell r="C390" t="str">
            <v>F-GV 50㎟</v>
          </cell>
          <cell r="D390" t="str">
            <v>m</v>
          </cell>
          <cell r="E390">
            <v>1</v>
          </cell>
          <cell r="G390">
            <v>0.1</v>
          </cell>
          <cell r="H390">
            <v>1.1000000000000001</v>
          </cell>
          <cell r="I390">
            <v>3306</v>
          </cell>
          <cell r="J390">
            <v>3636</v>
          </cell>
          <cell r="K390">
            <v>0</v>
          </cell>
          <cell r="N390">
            <v>0</v>
          </cell>
        </row>
        <row r="391">
          <cell r="B391" t="str">
            <v>노무비</v>
          </cell>
          <cell r="C391" t="str">
            <v>내선전공</v>
          </cell>
          <cell r="D391" t="str">
            <v>인</v>
          </cell>
          <cell r="E391">
            <v>8.0000000000000002E-3</v>
          </cell>
          <cell r="F391" t="str">
            <v>옥내 150%</v>
          </cell>
          <cell r="G391">
            <v>1.5</v>
          </cell>
          <cell r="H391">
            <v>1.2E-2</v>
          </cell>
          <cell r="J391">
            <v>0</v>
          </cell>
          <cell r="K391">
            <v>185611</v>
          </cell>
          <cell r="L391">
            <v>2227</v>
          </cell>
          <cell r="N391">
            <v>0</v>
          </cell>
          <cell r="P391" t="str">
            <v>전3-38</v>
          </cell>
        </row>
        <row r="392">
          <cell r="A392" t="str">
            <v xml:space="preserve"> </v>
          </cell>
        </row>
        <row r="393">
          <cell r="A393" t="str">
            <v>접지선배선 F-GV 70㎟</v>
          </cell>
          <cell r="B393" t="str">
            <v>접지선배선</v>
          </cell>
          <cell r="C393" t="str">
            <v>F-GV 70㎟</v>
          </cell>
          <cell r="D393" t="str">
            <v>m</v>
          </cell>
          <cell r="J393">
            <v>5778</v>
          </cell>
          <cell r="L393">
            <v>2227</v>
          </cell>
          <cell r="O393">
            <v>8005</v>
          </cell>
          <cell r="P393">
            <v>85</v>
          </cell>
        </row>
        <row r="394">
          <cell r="B394" t="str">
            <v>접지선</v>
          </cell>
          <cell r="C394" t="str">
            <v>F-GV 70㎟</v>
          </cell>
          <cell r="D394" t="str">
            <v>m</v>
          </cell>
          <cell r="E394">
            <v>1</v>
          </cell>
          <cell r="G394">
            <v>0.1</v>
          </cell>
          <cell r="H394">
            <v>1.1000000000000001</v>
          </cell>
          <cell r="I394">
            <v>5253</v>
          </cell>
          <cell r="J394">
            <v>5778</v>
          </cell>
          <cell r="K394">
            <v>0</v>
          </cell>
          <cell r="N394">
            <v>0</v>
          </cell>
        </row>
        <row r="395">
          <cell r="B395" t="str">
            <v>노무비</v>
          </cell>
          <cell r="C395" t="str">
            <v>내선전공</v>
          </cell>
          <cell r="D395" t="str">
            <v>인</v>
          </cell>
          <cell r="E395">
            <v>8.0000000000000002E-3</v>
          </cell>
          <cell r="F395" t="str">
            <v>옥내 150%</v>
          </cell>
          <cell r="G395">
            <v>1.5</v>
          </cell>
          <cell r="H395">
            <v>1.2E-2</v>
          </cell>
          <cell r="J395">
            <v>0</v>
          </cell>
          <cell r="K395">
            <v>185611</v>
          </cell>
          <cell r="L395">
            <v>2227</v>
          </cell>
          <cell r="N395">
            <v>0</v>
          </cell>
          <cell r="P395" t="str">
            <v>전3-38</v>
          </cell>
        </row>
        <row r="397">
          <cell r="A397" t="str">
            <v>접지선배선 F-GV 95㎟</v>
          </cell>
          <cell r="B397" t="str">
            <v>접지선배선</v>
          </cell>
          <cell r="C397" t="str">
            <v>F-GV 95㎟</v>
          </cell>
          <cell r="D397" t="str">
            <v>m</v>
          </cell>
          <cell r="J397">
            <v>7887</v>
          </cell>
          <cell r="L397">
            <v>3062</v>
          </cell>
          <cell r="O397">
            <v>10949</v>
          </cell>
          <cell r="P397">
            <v>86</v>
          </cell>
        </row>
        <row r="398">
          <cell r="B398" t="str">
            <v>접지선</v>
          </cell>
          <cell r="C398" t="str">
            <v>F-GV 95㎟</v>
          </cell>
          <cell r="D398" t="str">
            <v>m</v>
          </cell>
          <cell r="E398">
            <v>1</v>
          </cell>
          <cell r="G398">
            <v>0.1</v>
          </cell>
          <cell r="H398">
            <v>1.1000000000000001</v>
          </cell>
          <cell r="I398">
            <v>7170</v>
          </cell>
          <cell r="J398">
            <v>7887</v>
          </cell>
          <cell r="K398">
            <v>0</v>
          </cell>
          <cell r="N398">
            <v>0</v>
          </cell>
        </row>
        <row r="399">
          <cell r="B399" t="str">
            <v>노무비</v>
          </cell>
          <cell r="C399" t="str">
            <v>내선전공</v>
          </cell>
          <cell r="D399" t="str">
            <v>인</v>
          </cell>
          <cell r="E399">
            <v>1.0999999999999999E-2</v>
          </cell>
          <cell r="F399" t="str">
            <v>옥내 150%</v>
          </cell>
          <cell r="G399">
            <v>1.5</v>
          </cell>
          <cell r="H399">
            <v>1.6500000000000001E-2</v>
          </cell>
          <cell r="J399">
            <v>0</v>
          </cell>
          <cell r="K399">
            <v>185611</v>
          </cell>
          <cell r="L399">
            <v>3062</v>
          </cell>
          <cell r="N399">
            <v>0</v>
          </cell>
          <cell r="P399" t="str">
            <v>전3-38</v>
          </cell>
        </row>
        <row r="400">
          <cell r="A400" t="str">
            <v xml:space="preserve"> </v>
          </cell>
        </row>
        <row r="401">
          <cell r="A401" t="str">
            <v>접지선배선_지중 F-GV 16㎟</v>
          </cell>
          <cell r="B401" t="str">
            <v>접지선배선_지중</v>
          </cell>
          <cell r="C401" t="str">
            <v>F-GV 16㎟</v>
          </cell>
          <cell r="D401" t="str">
            <v>m</v>
          </cell>
          <cell r="J401">
            <v>1420</v>
          </cell>
          <cell r="L401">
            <v>1299</v>
          </cell>
          <cell r="O401">
            <v>2719</v>
          </cell>
          <cell r="P401">
            <v>87</v>
          </cell>
        </row>
        <row r="402">
          <cell r="B402" t="str">
            <v>접지선</v>
          </cell>
          <cell r="C402" t="str">
            <v>F-GV 16㎟</v>
          </cell>
          <cell r="D402" t="str">
            <v>m</v>
          </cell>
          <cell r="E402">
            <v>1</v>
          </cell>
          <cell r="G402">
            <v>0.1</v>
          </cell>
          <cell r="H402">
            <v>1.1000000000000001</v>
          </cell>
          <cell r="I402">
            <v>1291</v>
          </cell>
          <cell r="J402">
            <v>1420</v>
          </cell>
          <cell r="K402">
            <v>0</v>
          </cell>
          <cell r="N402">
            <v>0</v>
          </cell>
        </row>
        <row r="403">
          <cell r="B403" t="str">
            <v>노무비</v>
          </cell>
          <cell r="C403" t="str">
            <v>내선전공</v>
          </cell>
          <cell r="D403" t="str">
            <v>인</v>
          </cell>
          <cell r="E403">
            <v>7.0000000000000001E-3</v>
          </cell>
          <cell r="H403">
            <v>7.0000000000000001E-3</v>
          </cell>
          <cell r="J403">
            <v>0</v>
          </cell>
          <cell r="K403">
            <v>185611</v>
          </cell>
          <cell r="L403">
            <v>1299</v>
          </cell>
          <cell r="N403">
            <v>0</v>
          </cell>
          <cell r="P403" t="str">
            <v>전3-38</v>
          </cell>
        </row>
        <row r="404">
          <cell r="A404" t="str">
            <v xml:space="preserve"> </v>
          </cell>
        </row>
        <row r="405">
          <cell r="A405" t="str">
            <v>접지선배선_지중 F-GV 50㎟</v>
          </cell>
          <cell r="B405" t="str">
            <v>접지선배선_지중</v>
          </cell>
          <cell r="C405" t="str">
            <v>F-GV 50㎟</v>
          </cell>
          <cell r="D405" t="str">
            <v>m</v>
          </cell>
          <cell r="J405">
            <v>3636</v>
          </cell>
          <cell r="L405">
            <v>1484</v>
          </cell>
          <cell r="O405">
            <v>5120</v>
          </cell>
          <cell r="P405">
            <v>88</v>
          </cell>
        </row>
        <row r="406">
          <cell r="B406" t="str">
            <v>접지선</v>
          </cell>
          <cell r="C406" t="str">
            <v>F-GV 50㎟</v>
          </cell>
          <cell r="D406" t="str">
            <v>m</v>
          </cell>
          <cell r="E406">
            <v>1</v>
          </cell>
          <cell r="G406">
            <v>0.1</v>
          </cell>
          <cell r="H406">
            <v>1.1000000000000001</v>
          </cell>
          <cell r="I406">
            <v>3306</v>
          </cell>
          <cell r="J406">
            <v>3636</v>
          </cell>
          <cell r="K406">
            <v>0</v>
          </cell>
          <cell r="N406">
            <v>0</v>
          </cell>
        </row>
        <row r="407">
          <cell r="B407" t="str">
            <v>노무비</v>
          </cell>
          <cell r="C407" t="str">
            <v>내선전공</v>
          </cell>
          <cell r="D407" t="str">
            <v>인</v>
          </cell>
          <cell r="E407">
            <v>8.0000000000000002E-3</v>
          </cell>
          <cell r="H407">
            <v>8.0000000000000002E-3</v>
          </cell>
          <cell r="J407">
            <v>0</v>
          </cell>
          <cell r="K407">
            <v>185611</v>
          </cell>
          <cell r="L407">
            <v>1484</v>
          </cell>
          <cell r="N407">
            <v>0</v>
          </cell>
          <cell r="P407" t="str">
            <v>전3-38</v>
          </cell>
        </row>
        <row r="408">
          <cell r="A408" t="str">
            <v xml:space="preserve"> </v>
          </cell>
        </row>
        <row r="409">
          <cell r="A409" t="str">
            <v>접지선배선_지중 F-GV 95㎟</v>
          </cell>
          <cell r="B409" t="str">
            <v>접지선배선_지중</v>
          </cell>
          <cell r="C409" t="str">
            <v>F-GV 95㎟</v>
          </cell>
          <cell r="D409" t="str">
            <v>m</v>
          </cell>
          <cell r="J409">
            <v>7887</v>
          </cell>
          <cell r="L409">
            <v>2041</v>
          </cell>
          <cell r="O409">
            <v>9928</v>
          </cell>
          <cell r="P409">
            <v>89</v>
          </cell>
        </row>
        <row r="410">
          <cell r="B410" t="str">
            <v>접지선</v>
          </cell>
          <cell r="C410" t="str">
            <v>F-GV 95㎟</v>
          </cell>
          <cell r="D410" t="str">
            <v>m</v>
          </cell>
          <cell r="E410">
            <v>1</v>
          </cell>
          <cell r="G410">
            <v>0.1</v>
          </cell>
          <cell r="H410">
            <v>1.1000000000000001</v>
          </cell>
          <cell r="I410">
            <v>7170</v>
          </cell>
          <cell r="J410">
            <v>7887</v>
          </cell>
          <cell r="K410">
            <v>0</v>
          </cell>
          <cell r="N410">
            <v>0</v>
          </cell>
        </row>
        <row r="411">
          <cell r="B411" t="str">
            <v>노무비</v>
          </cell>
          <cell r="C411" t="str">
            <v>내선전공</v>
          </cell>
          <cell r="D411" t="str">
            <v>인</v>
          </cell>
          <cell r="E411">
            <v>1.0999999999999999E-2</v>
          </cell>
          <cell r="H411">
            <v>1.0999999999999999E-2</v>
          </cell>
          <cell r="J411">
            <v>0</v>
          </cell>
          <cell r="K411">
            <v>185611</v>
          </cell>
          <cell r="L411">
            <v>2041</v>
          </cell>
          <cell r="N411">
            <v>0</v>
          </cell>
        </row>
        <row r="412">
          <cell r="A412" t="str">
            <v xml:space="preserve"> </v>
          </cell>
          <cell r="P412" t="str">
            <v>전3-38</v>
          </cell>
        </row>
        <row r="415">
          <cell r="A415" t="str">
            <v>접지선배선_지중 F-GV 6㎟</v>
          </cell>
          <cell r="B415" t="str">
            <v>접지선배선_지중</v>
          </cell>
          <cell r="C415" t="str">
            <v>F-GV 6㎟</v>
          </cell>
          <cell r="D415" t="str">
            <v>m</v>
          </cell>
          <cell r="J415">
            <v>627</v>
          </cell>
          <cell r="L415">
            <v>1113</v>
          </cell>
          <cell r="O415">
            <v>1740</v>
          </cell>
          <cell r="P415">
            <v>90</v>
          </cell>
        </row>
        <row r="416">
          <cell r="B416" t="str">
            <v>접지선</v>
          </cell>
          <cell r="C416" t="str">
            <v>F-GV 6㎟</v>
          </cell>
          <cell r="D416" t="str">
            <v>m</v>
          </cell>
          <cell r="E416">
            <v>1</v>
          </cell>
          <cell r="G416">
            <v>0.1</v>
          </cell>
          <cell r="H416">
            <v>1.1000000000000001</v>
          </cell>
          <cell r="I416">
            <v>570</v>
          </cell>
          <cell r="J416">
            <v>627</v>
          </cell>
          <cell r="K416">
            <v>0</v>
          </cell>
          <cell r="N416">
            <v>0</v>
          </cell>
        </row>
        <row r="417">
          <cell r="B417" t="str">
            <v>노무비</v>
          </cell>
          <cell r="C417" t="str">
            <v>내선전공</v>
          </cell>
          <cell r="D417" t="str">
            <v>인</v>
          </cell>
          <cell r="E417">
            <v>6.0000000000000001E-3</v>
          </cell>
          <cell r="H417">
            <v>6.0000000000000001E-3</v>
          </cell>
          <cell r="J417">
            <v>0</v>
          </cell>
          <cell r="K417">
            <v>185611</v>
          </cell>
          <cell r="L417">
            <v>1113</v>
          </cell>
          <cell r="N417">
            <v>0</v>
          </cell>
          <cell r="P417" t="str">
            <v>전3-38</v>
          </cell>
        </row>
        <row r="418">
          <cell r="A418" t="str">
            <v xml:space="preserve"> </v>
          </cell>
        </row>
        <row r="419">
          <cell r="A419" t="str">
            <v>동관단자 설치 2HOLE 16㎟</v>
          </cell>
          <cell r="B419" t="str">
            <v>동관단자 설치</v>
          </cell>
          <cell r="C419" t="str">
            <v>2HOLE 16㎟</v>
          </cell>
          <cell r="D419" t="str">
            <v>EA</v>
          </cell>
          <cell r="H419">
            <v>0</v>
          </cell>
          <cell r="J419">
            <v>424</v>
          </cell>
          <cell r="K419">
            <v>0</v>
          </cell>
          <cell r="L419">
            <v>16278</v>
          </cell>
          <cell r="N419">
            <v>0</v>
          </cell>
          <cell r="O419">
            <v>16702</v>
          </cell>
          <cell r="P419">
            <v>91</v>
          </cell>
        </row>
        <row r="420">
          <cell r="B420" t="str">
            <v>동관단자</v>
          </cell>
          <cell r="C420" t="str">
            <v>2HOLE 16㎟</v>
          </cell>
          <cell r="D420" t="str">
            <v>EA</v>
          </cell>
          <cell r="E420">
            <v>1</v>
          </cell>
          <cell r="H420">
            <v>1</v>
          </cell>
          <cell r="I420">
            <v>424</v>
          </cell>
          <cell r="J420">
            <v>424</v>
          </cell>
          <cell r="K420">
            <v>0</v>
          </cell>
          <cell r="N420">
            <v>0</v>
          </cell>
        </row>
        <row r="421">
          <cell r="B421" t="str">
            <v>노무비</v>
          </cell>
          <cell r="C421" t="str">
            <v>저압케이블전공</v>
          </cell>
          <cell r="D421" t="str">
            <v>인</v>
          </cell>
          <cell r="E421">
            <v>0.27</v>
          </cell>
          <cell r="F421" t="str">
            <v>압착단자만 경우 30%</v>
          </cell>
          <cell r="G421">
            <v>0.3</v>
          </cell>
          <cell r="H421">
            <v>8.1000000000000003E-2</v>
          </cell>
          <cell r="J421">
            <v>0</v>
          </cell>
          <cell r="K421">
            <v>200964</v>
          </cell>
          <cell r="L421">
            <v>16278</v>
          </cell>
          <cell r="N421">
            <v>0</v>
          </cell>
          <cell r="P421" t="str">
            <v>전4-37</v>
          </cell>
        </row>
        <row r="423">
          <cell r="A423" t="str">
            <v>동관단자 설치 2HOLE 25㎟</v>
          </cell>
          <cell r="B423" t="str">
            <v>동관단자 설치</v>
          </cell>
          <cell r="C423" t="str">
            <v>2HOLE 25㎟</v>
          </cell>
          <cell r="D423" t="str">
            <v>EA</v>
          </cell>
          <cell r="H423">
            <v>0</v>
          </cell>
          <cell r="J423">
            <v>516</v>
          </cell>
          <cell r="K423">
            <v>0</v>
          </cell>
          <cell r="L423">
            <v>19895</v>
          </cell>
          <cell r="N423">
            <v>0</v>
          </cell>
          <cell r="O423">
            <v>20411</v>
          </cell>
          <cell r="P423">
            <v>92</v>
          </cell>
        </row>
        <row r="424">
          <cell r="B424" t="str">
            <v>동관단자</v>
          </cell>
          <cell r="C424" t="str">
            <v>2HOLE 25㎟</v>
          </cell>
          <cell r="D424" t="str">
            <v>EA</v>
          </cell>
          <cell r="E424">
            <v>1</v>
          </cell>
          <cell r="H424">
            <v>1</v>
          </cell>
          <cell r="I424">
            <v>516</v>
          </cell>
          <cell r="J424">
            <v>516</v>
          </cell>
          <cell r="K424">
            <v>0</v>
          </cell>
          <cell r="N424">
            <v>0</v>
          </cell>
        </row>
        <row r="425">
          <cell r="B425" t="str">
            <v>노무비</v>
          </cell>
          <cell r="C425" t="str">
            <v>저압케이블전공</v>
          </cell>
          <cell r="D425" t="str">
            <v>인</v>
          </cell>
          <cell r="E425">
            <v>0.33</v>
          </cell>
          <cell r="F425" t="str">
            <v>압착단자만 경우 30%</v>
          </cell>
          <cell r="G425">
            <v>0.3</v>
          </cell>
          <cell r="H425">
            <v>9.9000000000000005E-2</v>
          </cell>
          <cell r="J425">
            <v>0</v>
          </cell>
          <cell r="K425">
            <v>200964</v>
          </cell>
          <cell r="L425">
            <v>19895</v>
          </cell>
          <cell r="N425">
            <v>0</v>
          </cell>
          <cell r="P425" t="str">
            <v>전4-37</v>
          </cell>
        </row>
        <row r="426">
          <cell r="A426" t="str">
            <v xml:space="preserve"> </v>
          </cell>
        </row>
        <row r="427">
          <cell r="A427" t="str">
            <v>동관단자 설치 2HOLE 35㎟</v>
          </cell>
          <cell r="B427" t="str">
            <v>동관단자 설치</v>
          </cell>
          <cell r="C427" t="str">
            <v>2HOLE 35㎟</v>
          </cell>
          <cell r="D427" t="str">
            <v>EA</v>
          </cell>
          <cell r="H427">
            <v>0</v>
          </cell>
          <cell r="J427">
            <v>634</v>
          </cell>
          <cell r="K427">
            <v>0</v>
          </cell>
          <cell r="L427">
            <v>21704</v>
          </cell>
          <cell r="N427">
            <v>0</v>
          </cell>
          <cell r="O427">
            <v>22338</v>
          </cell>
          <cell r="P427">
            <v>93</v>
          </cell>
        </row>
        <row r="428">
          <cell r="B428" t="str">
            <v>동관단자</v>
          </cell>
          <cell r="C428" t="str">
            <v>2HOLE 35㎟</v>
          </cell>
          <cell r="D428" t="str">
            <v>EA</v>
          </cell>
          <cell r="E428">
            <v>1</v>
          </cell>
          <cell r="H428">
            <v>1</v>
          </cell>
          <cell r="I428">
            <v>634</v>
          </cell>
          <cell r="J428">
            <v>634</v>
          </cell>
          <cell r="K428">
            <v>0</v>
          </cell>
          <cell r="N428">
            <v>0</v>
          </cell>
        </row>
        <row r="429">
          <cell r="B429" t="str">
            <v>노무비</v>
          </cell>
          <cell r="C429" t="str">
            <v>저압케이블전공</v>
          </cell>
          <cell r="D429" t="str">
            <v>인</v>
          </cell>
          <cell r="E429">
            <v>0.36</v>
          </cell>
          <cell r="F429" t="str">
            <v>압착단자만 일 경우 30%</v>
          </cell>
          <cell r="G429">
            <v>0.3</v>
          </cell>
          <cell r="H429">
            <v>0.108</v>
          </cell>
          <cell r="J429">
            <v>0</v>
          </cell>
          <cell r="K429">
            <v>200964</v>
          </cell>
          <cell r="L429">
            <v>21704</v>
          </cell>
          <cell r="N429">
            <v>0</v>
          </cell>
          <cell r="P429" t="str">
            <v>전4-37</v>
          </cell>
        </row>
        <row r="430">
          <cell r="A430" t="str">
            <v xml:space="preserve"> </v>
          </cell>
        </row>
        <row r="431">
          <cell r="A431" t="str">
            <v>동관단자 설치 2HOLE 50㎟</v>
          </cell>
          <cell r="B431" t="str">
            <v>동관단자 설치</v>
          </cell>
          <cell r="C431" t="str">
            <v>2HOLE 50㎟</v>
          </cell>
          <cell r="D431" t="str">
            <v>EA</v>
          </cell>
          <cell r="H431">
            <v>0</v>
          </cell>
          <cell r="J431">
            <v>852</v>
          </cell>
          <cell r="K431">
            <v>0</v>
          </cell>
          <cell r="L431">
            <v>24115</v>
          </cell>
          <cell r="N431">
            <v>0</v>
          </cell>
          <cell r="O431">
            <v>24967</v>
          </cell>
          <cell r="P431">
            <v>94</v>
          </cell>
        </row>
        <row r="432">
          <cell r="B432" t="str">
            <v>동관단자</v>
          </cell>
          <cell r="C432" t="str">
            <v>2HOLE 50㎟</v>
          </cell>
          <cell r="D432" t="str">
            <v>EA</v>
          </cell>
          <cell r="E432">
            <v>1</v>
          </cell>
          <cell r="H432">
            <v>1</v>
          </cell>
          <cell r="I432">
            <v>852</v>
          </cell>
          <cell r="J432">
            <v>852</v>
          </cell>
          <cell r="K432">
            <v>0</v>
          </cell>
          <cell r="N432">
            <v>0</v>
          </cell>
        </row>
        <row r="433">
          <cell r="B433" t="str">
            <v>노무비</v>
          </cell>
          <cell r="C433" t="str">
            <v>저압케이블전공</v>
          </cell>
          <cell r="D433" t="str">
            <v>인</v>
          </cell>
          <cell r="E433">
            <v>0.4</v>
          </cell>
          <cell r="F433" t="str">
            <v>압착단자만 일 경우 30%</v>
          </cell>
          <cell r="G433">
            <v>0.3</v>
          </cell>
          <cell r="H433">
            <v>0.12</v>
          </cell>
          <cell r="J433">
            <v>0</v>
          </cell>
          <cell r="K433">
            <v>200964</v>
          </cell>
          <cell r="L433">
            <v>24115</v>
          </cell>
          <cell r="N433">
            <v>0</v>
          </cell>
          <cell r="P433" t="str">
            <v>전4-37</v>
          </cell>
        </row>
        <row r="434">
          <cell r="A434" t="str">
            <v xml:space="preserve"> </v>
          </cell>
        </row>
        <row r="435">
          <cell r="A435" t="str">
            <v>동관단자 설치 2HOLE 70㎟</v>
          </cell>
          <cell r="B435" t="str">
            <v>동관단자 설치</v>
          </cell>
          <cell r="C435" t="str">
            <v>2HOLE 70㎟</v>
          </cell>
          <cell r="D435" t="str">
            <v>EA</v>
          </cell>
          <cell r="H435">
            <v>0</v>
          </cell>
          <cell r="J435">
            <v>1267</v>
          </cell>
          <cell r="K435">
            <v>0</v>
          </cell>
          <cell r="L435">
            <v>28335</v>
          </cell>
          <cell r="N435">
            <v>0</v>
          </cell>
          <cell r="O435">
            <v>29602</v>
          </cell>
          <cell r="P435">
            <v>95</v>
          </cell>
        </row>
        <row r="436">
          <cell r="B436" t="str">
            <v>동관단자</v>
          </cell>
          <cell r="C436" t="str">
            <v>2HOLE 70㎟</v>
          </cell>
          <cell r="D436" t="str">
            <v>EA</v>
          </cell>
          <cell r="E436">
            <v>1</v>
          </cell>
          <cell r="H436">
            <v>1</v>
          </cell>
          <cell r="I436">
            <v>1267</v>
          </cell>
          <cell r="J436">
            <v>1267</v>
          </cell>
          <cell r="K436">
            <v>0</v>
          </cell>
          <cell r="N436">
            <v>0</v>
          </cell>
        </row>
        <row r="437">
          <cell r="B437" t="str">
            <v>노무비</v>
          </cell>
          <cell r="C437" t="str">
            <v>저압케이블전공</v>
          </cell>
          <cell r="D437" t="str">
            <v>인</v>
          </cell>
          <cell r="E437">
            <v>0.47</v>
          </cell>
          <cell r="F437" t="str">
            <v>압착단자만 일 경우 30%</v>
          </cell>
          <cell r="G437">
            <v>0.3</v>
          </cell>
          <cell r="H437">
            <v>0.14099999999999999</v>
          </cell>
          <cell r="J437">
            <v>0</v>
          </cell>
          <cell r="K437">
            <v>200964</v>
          </cell>
          <cell r="L437">
            <v>28335</v>
          </cell>
          <cell r="N437">
            <v>0</v>
          </cell>
          <cell r="P437" t="str">
            <v>전4-37</v>
          </cell>
        </row>
        <row r="441">
          <cell r="A441" t="str">
            <v>동관단자 설치 2HOLE 95㎟</v>
          </cell>
          <cell r="B441" t="str">
            <v>동관단자 설치</v>
          </cell>
          <cell r="C441" t="str">
            <v>2HOLE 95㎟</v>
          </cell>
          <cell r="D441" t="str">
            <v>EA</v>
          </cell>
          <cell r="H441">
            <v>0</v>
          </cell>
          <cell r="J441">
            <v>1667</v>
          </cell>
          <cell r="K441">
            <v>0</v>
          </cell>
          <cell r="L441">
            <v>30144</v>
          </cell>
          <cell r="N441">
            <v>0</v>
          </cell>
          <cell r="O441">
            <v>31811</v>
          </cell>
          <cell r="P441">
            <v>96</v>
          </cell>
        </row>
        <row r="442">
          <cell r="B442" t="str">
            <v>동관단자</v>
          </cell>
          <cell r="C442" t="str">
            <v>2HOLE 95㎟</v>
          </cell>
          <cell r="D442" t="str">
            <v>EA</v>
          </cell>
          <cell r="E442">
            <v>1</v>
          </cell>
          <cell r="H442">
            <v>1</v>
          </cell>
          <cell r="I442">
            <v>1667</v>
          </cell>
          <cell r="J442">
            <v>1667</v>
          </cell>
          <cell r="K442">
            <v>0</v>
          </cell>
          <cell r="N442">
            <v>0</v>
          </cell>
        </row>
        <row r="443">
          <cell r="B443" t="str">
            <v>노무비</v>
          </cell>
          <cell r="C443" t="str">
            <v>저압케이블전공</v>
          </cell>
          <cell r="D443" t="str">
            <v>인</v>
          </cell>
          <cell r="E443">
            <v>0.5</v>
          </cell>
          <cell r="F443" t="str">
            <v>압착단자만 일 경우 30%</v>
          </cell>
          <cell r="G443">
            <v>0.3</v>
          </cell>
          <cell r="H443">
            <v>0.15</v>
          </cell>
          <cell r="J443">
            <v>0</v>
          </cell>
          <cell r="K443">
            <v>200964</v>
          </cell>
          <cell r="L443">
            <v>30144</v>
          </cell>
          <cell r="N443">
            <v>0</v>
          </cell>
          <cell r="P443" t="str">
            <v>전4-37</v>
          </cell>
        </row>
        <row r="444">
          <cell r="A444" t="str">
            <v xml:space="preserve"> </v>
          </cell>
        </row>
        <row r="445">
          <cell r="A445" t="str">
            <v>직선접속재 설치 저압 50㎟</v>
          </cell>
          <cell r="B445" t="str">
            <v>직선접속재 설치</v>
          </cell>
          <cell r="C445" t="str">
            <v>저압 50㎟</v>
          </cell>
          <cell r="D445" t="str">
            <v>EA</v>
          </cell>
          <cell r="H445">
            <v>0</v>
          </cell>
          <cell r="J445">
            <v>24855</v>
          </cell>
          <cell r="K445">
            <v>0</v>
          </cell>
          <cell r="L445">
            <v>48231</v>
          </cell>
          <cell r="N445">
            <v>0</v>
          </cell>
          <cell r="O445">
            <v>73086</v>
          </cell>
          <cell r="P445">
            <v>97</v>
          </cell>
        </row>
        <row r="446">
          <cell r="B446" t="str">
            <v>직선접속재</v>
          </cell>
          <cell r="C446" t="str">
            <v>저압 50㎟</v>
          </cell>
          <cell r="D446" t="str">
            <v>EA</v>
          </cell>
          <cell r="E446">
            <v>1</v>
          </cell>
          <cell r="H446">
            <v>1</v>
          </cell>
          <cell r="I446">
            <v>24855</v>
          </cell>
          <cell r="J446">
            <v>24855</v>
          </cell>
          <cell r="K446">
            <v>0</v>
          </cell>
          <cell r="N446">
            <v>0</v>
          </cell>
        </row>
        <row r="447">
          <cell r="B447" t="str">
            <v>노무비</v>
          </cell>
          <cell r="C447" t="str">
            <v>저압케이블전공</v>
          </cell>
          <cell r="D447" t="str">
            <v>인</v>
          </cell>
          <cell r="E447">
            <v>0.24</v>
          </cell>
          <cell r="H447">
            <v>0.24</v>
          </cell>
          <cell r="J447">
            <v>0</v>
          </cell>
          <cell r="K447">
            <v>200964</v>
          </cell>
          <cell r="L447">
            <v>48231</v>
          </cell>
          <cell r="N447">
            <v>0</v>
          </cell>
          <cell r="P447" t="str">
            <v>전4-36</v>
          </cell>
        </row>
        <row r="449">
          <cell r="A449" t="str">
            <v>전등 분기접속재 설치 16㎟-4㎟</v>
          </cell>
          <cell r="B449" t="str">
            <v>전등 분기접속재 설치</v>
          </cell>
          <cell r="C449" t="str">
            <v>16㎟-4㎟</v>
          </cell>
          <cell r="D449" t="str">
            <v>EA</v>
          </cell>
          <cell r="H449">
            <v>0</v>
          </cell>
          <cell r="J449">
            <v>5455</v>
          </cell>
          <cell r="K449">
            <v>0</v>
          </cell>
          <cell r="L449">
            <v>10249</v>
          </cell>
          <cell r="N449">
            <v>0</v>
          </cell>
          <cell r="O449">
            <v>15704</v>
          </cell>
          <cell r="P449">
            <v>98</v>
          </cell>
        </row>
        <row r="450">
          <cell r="B450" t="str">
            <v>전등 분기접속재</v>
          </cell>
          <cell r="C450" t="str">
            <v>16㎟-4㎟</v>
          </cell>
          <cell r="D450" t="str">
            <v>EA</v>
          </cell>
          <cell r="E450">
            <v>1</v>
          </cell>
          <cell r="H450">
            <v>1</v>
          </cell>
          <cell r="I450">
            <v>5455</v>
          </cell>
          <cell r="J450">
            <v>5455</v>
          </cell>
          <cell r="K450">
            <v>0</v>
          </cell>
          <cell r="N450">
            <v>0</v>
          </cell>
        </row>
        <row r="451">
          <cell r="B451" t="str">
            <v>노무비</v>
          </cell>
          <cell r="C451" t="str">
            <v>저압케이블전공</v>
          </cell>
          <cell r="D451" t="str">
            <v>인</v>
          </cell>
          <cell r="E451">
            <v>5.1000000000000004E-2</v>
          </cell>
          <cell r="H451">
            <v>5.0999999999999997E-2</v>
          </cell>
          <cell r="J451">
            <v>0</v>
          </cell>
          <cell r="K451">
            <v>200964</v>
          </cell>
          <cell r="L451">
            <v>10249</v>
          </cell>
          <cell r="N451">
            <v>0</v>
          </cell>
          <cell r="P451" t="str">
            <v>전4-36</v>
          </cell>
        </row>
        <row r="453">
          <cell r="A453" t="str">
            <v>전등 분기접속재 설치 25㎟-4㎟</v>
          </cell>
          <cell r="B453" t="str">
            <v>전등 분기접속재 설치</v>
          </cell>
          <cell r="C453" t="str">
            <v>25㎟-4㎟</v>
          </cell>
          <cell r="D453" t="str">
            <v>EA</v>
          </cell>
          <cell r="H453">
            <v>0</v>
          </cell>
          <cell r="J453">
            <v>5637</v>
          </cell>
          <cell r="K453">
            <v>0</v>
          </cell>
          <cell r="L453">
            <v>12057</v>
          </cell>
          <cell r="N453">
            <v>0</v>
          </cell>
          <cell r="O453">
            <v>17694</v>
          </cell>
          <cell r="P453">
            <v>99</v>
          </cell>
        </row>
        <row r="454">
          <cell r="B454" t="str">
            <v>전등 분기접속재</v>
          </cell>
          <cell r="C454" t="str">
            <v>25㎟-4㎟</v>
          </cell>
          <cell r="D454" t="str">
            <v>EA</v>
          </cell>
          <cell r="E454">
            <v>1</v>
          </cell>
          <cell r="H454">
            <v>1</v>
          </cell>
          <cell r="I454">
            <v>5637</v>
          </cell>
          <cell r="J454">
            <v>5637</v>
          </cell>
          <cell r="K454">
            <v>0</v>
          </cell>
          <cell r="N454">
            <v>0</v>
          </cell>
        </row>
        <row r="455">
          <cell r="B455" t="str">
            <v>노무비</v>
          </cell>
          <cell r="C455" t="str">
            <v>저압케이블전공</v>
          </cell>
          <cell r="D455" t="str">
            <v>인</v>
          </cell>
          <cell r="E455">
            <v>0.06</v>
          </cell>
          <cell r="H455">
            <v>0.06</v>
          </cell>
          <cell r="J455">
            <v>0</v>
          </cell>
          <cell r="K455">
            <v>200964</v>
          </cell>
          <cell r="L455">
            <v>12057</v>
          </cell>
          <cell r="N455">
            <v>0</v>
          </cell>
          <cell r="P455" t="str">
            <v>전4-36</v>
          </cell>
        </row>
        <row r="457">
          <cell r="A457" t="str">
            <v>풀복스 설치 200x200x150</v>
          </cell>
          <cell r="B457" t="str">
            <v>풀복스 설치</v>
          </cell>
          <cell r="C457" t="str">
            <v>200x200x150</v>
          </cell>
          <cell r="D457" t="str">
            <v>EA</v>
          </cell>
          <cell r="H457">
            <v>0</v>
          </cell>
          <cell r="J457">
            <v>4435</v>
          </cell>
          <cell r="K457">
            <v>0</v>
          </cell>
          <cell r="L457">
            <v>64963</v>
          </cell>
          <cell r="N457">
            <v>0</v>
          </cell>
          <cell r="O457">
            <v>69398</v>
          </cell>
          <cell r="P457">
            <v>100</v>
          </cell>
        </row>
        <row r="458">
          <cell r="B458" t="str">
            <v>풀복스</v>
          </cell>
          <cell r="C458" t="str">
            <v>200x200x150</v>
          </cell>
          <cell r="D458" t="str">
            <v>EA</v>
          </cell>
          <cell r="E458">
            <v>1</v>
          </cell>
          <cell r="H458">
            <v>1</v>
          </cell>
          <cell r="I458">
            <v>4435</v>
          </cell>
          <cell r="J458">
            <v>4435</v>
          </cell>
          <cell r="K458">
            <v>0</v>
          </cell>
          <cell r="N458">
            <v>0</v>
          </cell>
        </row>
        <row r="459">
          <cell r="B459" t="str">
            <v>노무비</v>
          </cell>
          <cell r="C459" t="str">
            <v>내선전공</v>
          </cell>
          <cell r="D459" t="str">
            <v>인</v>
          </cell>
          <cell r="E459">
            <v>0.35</v>
          </cell>
          <cell r="H459">
            <v>0.35</v>
          </cell>
          <cell r="J459">
            <v>0</v>
          </cell>
          <cell r="K459">
            <v>185611</v>
          </cell>
          <cell r="L459">
            <v>64963</v>
          </cell>
          <cell r="N459">
            <v>0</v>
          </cell>
          <cell r="P459" t="str">
            <v>전5-4</v>
          </cell>
        </row>
        <row r="460">
          <cell r="A460" t="str">
            <v xml:space="preserve"> </v>
          </cell>
        </row>
        <row r="461">
          <cell r="A461" t="str">
            <v>풀복스(STS) 설치 150x150x150x1.5t</v>
          </cell>
          <cell r="B461" t="str">
            <v>풀복스(STS) 설치</v>
          </cell>
          <cell r="C461" t="str">
            <v>150x150x150x1.5t</v>
          </cell>
          <cell r="D461" t="str">
            <v>EA</v>
          </cell>
          <cell r="H461">
            <v>0</v>
          </cell>
          <cell r="J461">
            <v>30498</v>
          </cell>
          <cell r="K461">
            <v>0</v>
          </cell>
          <cell r="L461">
            <v>64963</v>
          </cell>
          <cell r="N461">
            <v>0</v>
          </cell>
          <cell r="O461">
            <v>95461</v>
          </cell>
          <cell r="P461">
            <v>101</v>
          </cell>
        </row>
        <row r="462">
          <cell r="B462" t="str">
            <v>풀복스(STS)</v>
          </cell>
          <cell r="C462" t="str">
            <v>150x150x150x1.5t</v>
          </cell>
          <cell r="D462" t="str">
            <v>EA</v>
          </cell>
          <cell r="E462">
            <v>1</v>
          </cell>
          <cell r="H462">
            <v>1</v>
          </cell>
          <cell r="I462">
            <v>30498</v>
          </cell>
          <cell r="J462">
            <v>30498</v>
          </cell>
          <cell r="K462">
            <v>0</v>
          </cell>
          <cell r="N462">
            <v>0</v>
          </cell>
        </row>
        <row r="463">
          <cell r="B463" t="str">
            <v>노무비</v>
          </cell>
          <cell r="C463" t="str">
            <v>내선전공</v>
          </cell>
          <cell r="D463" t="str">
            <v>인</v>
          </cell>
          <cell r="E463">
            <v>0.35</v>
          </cell>
          <cell r="H463">
            <v>0.35</v>
          </cell>
          <cell r="J463">
            <v>0</v>
          </cell>
          <cell r="K463">
            <v>185611</v>
          </cell>
          <cell r="L463">
            <v>64963</v>
          </cell>
          <cell r="N463">
            <v>0</v>
          </cell>
          <cell r="P463" t="str">
            <v>전5-4</v>
          </cell>
        </row>
        <row r="464">
          <cell r="A464" t="str">
            <v xml:space="preserve"> </v>
          </cell>
        </row>
        <row r="467">
          <cell r="A467" t="str">
            <v>OUTLET BOX 설치 4각 54d</v>
          </cell>
          <cell r="B467" t="str">
            <v>OUTLET BOX 설치</v>
          </cell>
          <cell r="C467" t="str">
            <v>4각 54d</v>
          </cell>
          <cell r="D467" t="str">
            <v>EA</v>
          </cell>
          <cell r="H467">
            <v>0</v>
          </cell>
          <cell r="J467">
            <v>678</v>
          </cell>
          <cell r="K467">
            <v>0</v>
          </cell>
          <cell r="L467">
            <v>22273</v>
          </cell>
          <cell r="N467">
            <v>0</v>
          </cell>
          <cell r="O467">
            <v>22951</v>
          </cell>
          <cell r="P467">
            <v>102</v>
          </cell>
        </row>
        <row r="468">
          <cell r="B468" t="str">
            <v>OUTLET BOX</v>
          </cell>
          <cell r="C468" t="str">
            <v>4각 54d</v>
          </cell>
          <cell r="D468" t="str">
            <v>EA</v>
          </cell>
          <cell r="E468">
            <v>1</v>
          </cell>
          <cell r="H468">
            <v>1</v>
          </cell>
          <cell r="I468">
            <v>678</v>
          </cell>
          <cell r="J468">
            <v>678</v>
          </cell>
          <cell r="K468">
            <v>0</v>
          </cell>
          <cell r="N468">
            <v>0</v>
          </cell>
        </row>
        <row r="469">
          <cell r="B469" t="str">
            <v>노무비</v>
          </cell>
          <cell r="C469" t="str">
            <v>내선전공</v>
          </cell>
          <cell r="D469" t="str">
            <v>인</v>
          </cell>
          <cell r="E469">
            <v>0.12</v>
          </cell>
          <cell r="H469">
            <v>0.12</v>
          </cell>
          <cell r="J469">
            <v>0</v>
          </cell>
          <cell r="K469">
            <v>185611</v>
          </cell>
          <cell r="L469">
            <v>22273</v>
          </cell>
          <cell r="N469">
            <v>0</v>
          </cell>
          <cell r="P469" t="str">
            <v>전5-3</v>
          </cell>
        </row>
        <row r="470">
          <cell r="A470" t="str">
            <v xml:space="preserve"> </v>
          </cell>
        </row>
        <row r="471">
          <cell r="A471" t="str">
            <v>OUTLET BOX 설치 8각 54d</v>
          </cell>
          <cell r="B471" t="str">
            <v>OUTLET BOX 설치</v>
          </cell>
          <cell r="C471" t="str">
            <v>8각 54d</v>
          </cell>
          <cell r="D471" t="str">
            <v>EA</v>
          </cell>
          <cell r="H471">
            <v>0</v>
          </cell>
          <cell r="J471">
            <v>575</v>
          </cell>
          <cell r="K471">
            <v>0</v>
          </cell>
          <cell r="L471">
            <v>22273</v>
          </cell>
          <cell r="N471">
            <v>0</v>
          </cell>
          <cell r="O471">
            <v>22848</v>
          </cell>
          <cell r="P471">
            <v>103</v>
          </cell>
        </row>
        <row r="472">
          <cell r="B472" t="str">
            <v>OUTLET BOX</v>
          </cell>
          <cell r="C472" t="str">
            <v>8각 54d</v>
          </cell>
          <cell r="D472" t="str">
            <v>EA</v>
          </cell>
          <cell r="E472">
            <v>1</v>
          </cell>
          <cell r="H472">
            <v>1</v>
          </cell>
          <cell r="I472">
            <v>575</v>
          </cell>
          <cell r="J472">
            <v>575</v>
          </cell>
          <cell r="K472">
            <v>0</v>
          </cell>
          <cell r="N472">
            <v>0</v>
          </cell>
        </row>
        <row r="473">
          <cell r="B473" t="str">
            <v>노무비</v>
          </cell>
          <cell r="C473" t="str">
            <v>내선전공</v>
          </cell>
          <cell r="D473" t="str">
            <v>인</v>
          </cell>
          <cell r="E473">
            <v>0.12</v>
          </cell>
          <cell r="H473">
            <v>0.12</v>
          </cell>
          <cell r="J473">
            <v>0</v>
          </cell>
          <cell r="K473">
            <v>185611</v>
          </cell>
          <cell r="L473">
            <v>22273</v>
          </cell>
          <cell r="N473">
            <v>0</v>
          </cell>
          <cell r="P473" t="str">
            <v>전5-3</v>
          </cell>
        </row>
        <row r="475">
          <cell r="A475" t="str">
            <v>OUTLET BOX 설치 SW-1G 54d</v>
          </cell>
          <cell r="B475" t="str">
            <v>OUTLET BOX 설치</v>
          </cell>
          <cell r="C475" t="str">
            <v>SW-1G 54d</v>
          </cell>
          <cell r="D475" t="str">
            <v>EA</v>
          </cell>
          <cell r="H475">
            <v>0</v>
          </cell>
          <cell r="J475">
            <v>474</v>
          </cell>
          <cell r="K475">
            <v>0</v>
          </cell>
          <cell r="L475">
            <v>37122</v>
          </cell>
          <cell r="N475">
            <v>0</v>
          </cell>
          <cell r="O475">
            <v>37596</v>
          </cell>
          <cell r="P475">
            <v>104</v>
          </cell>
        </row>
        <row r="476">
          <cell r="B476" t="str">
            <v>OUTLET BOX</v>
          </cell>
          <cell r="C476" t="str">
            <v>SW-1G 54d</v>
          </cell>
          <cell r="D476" t="str">
            <v>EA</v>
          </cell>
          <cell r="E476">
            <v>1</v>
          </cell>
          <cell r="H476">
            <v>1</v>
          </cell>
          <cell r="I476">
            <v>474</v>
          </cell>
          <cell r="J476">
            <v>474</v>
          </cell>
          <cell r="K476">
            <v>0</v>
          </cell>
          <cell r="N476">
            <v>0</v>
          </cell>
        </row>
        <row r="477">
          <cell r="B477" t="str">
            <v>노무비</v>
          </cell>
          <cell r="C477" t="str">
            <v>내선전공</v>
          </cell>
          <cell r="D477" t="str">
            <v>인</v>
          </cell>
          <cell r="E477">
            <v>0.2</v>
          </cell>
          <cell r="H477">
            <v>0.2</v>
          </cell>
          <cell r="J477">
            <v>0</v>
          </cell>
          <cell r="K477">
            <v>185611</v>
          </cell>
          <cell r="L477">
            <v>37122</v>
          </cell>
          <cell r="N477">
            <v>0</v>
          </cell>
          <cell r="P477" t="str">
            <v>전5-3</v>
          </cell>
        </row>
        <row r="479">
          <cell r="A479" t="str">
            <v>OUTLET BOX 설치 SW-2G 54d</v>
          </cell>
          <cell r="B479" t="str">
            <v>OUTLET BOX 설치</v>
          </cell>
          <cell r="C479" t="str">
            <v>SW-2G 54d</v>
          </cell>
          <cell r="D479" t="str">
            <v>EA</v>
          </cell>
          <cell r="H479">
            <v>0</v>
          </cell>
          <cell r="J479">
            <v>660</v>
          </cell>
          <cell r="K479">
            <v>0</v>
          </cell>
          <cell r="L479">
            <v>37122</v>
          </cell>
          <cell r="N479">
            <v>0</v>
          </cell>
          <cell r="O479">
            <v>37782</v>
          </cell>
          <cell r="P479">
            <v>105</v>
          </cell>
        </row>
        <row r="480">
          <cell r="B480" t="str">
            <v>OUTLET BOX</v>
          </cell>
          <cell r="C480" t="str">
            <v>SW-2G 54d</v>
          </cell>
          <cell r="D480" t="str">
            <v>EA</v>
          </cell>
          <cell r="E480">
            <v>1</v>
          </cell>
          <cell r="H480">
            <v>1</v>
          </cell>
          <cell r="I480">
            <v>660</v>
          </cell>
          <cell r="J480">
            <v>660</v>
          </cell>
          <cell r="K480">
            <v>0</v>
          </cell>
          <cell r="N480">
            <v>0</v>
          </cell>
        </row>
        <row r="481">
          <cell r="B481" t="str">
            <v>노무비</v>
          </cell>
          <cell r="C481" t="str">
            <v>내선전공</v>
          </cell>
          <cell r="D481" t="str">
            <v>인</v>
          </cell>
          <cell r="E481">
            <v>0.2</v>
          </cell>
          <cell r="H481">
            <v>0.2</v>
          </cell>
          <cell r="J481">
            <v>0</v>
          </cell>
          <cell r="K481">
            <v>185611</v>
          </cell>
          <cell r="L481">
            <v>37122</v>
          </cell>
          <cell r="N481">
            <v>0</v>
          </cell>
          <cell r="P481" t="str">
            <v>전5-3</v>
          </cell>
        </row>
        <row r="482">
          <cell r="A482" t="str">
            <v xml:space="preserve"> </v>
          </cell>
        </row>
        <row r="483">
          <cell r="A483" t="str">
            <v>터널조명기구(STS) 설치 고압나트륨램프 용</v>
          </cell>
          <cell r="B483" t="str">
            <v>터널조명기구(STS) 설치</v>
          </cell>
          <cell r="C483" t="str">
            <v>고압나트륨램프 용</v>
          </cell>
          <cell r="D483" t="str">
            <v>EA</v>
          </cell>
          <cell r="H483">
            <v>0</v>
          </cell>
          <cell r="J483">
            <v>251849</v>
          </cell>
          <cell r="K483">
            <v>0</v>
          </cell>
          <cell r="L483">
            <v>83524</v>
          </cell>
          <cell r="N483">
            <v>0</v>
          </cell>
          <cell r="O483">
            <v>335373</v>
          </cell>
          <cell r="P483">
            <v>106</v>
          </cell>
        </row>
        <row r="484">
          <cell r="B484" t="str">
            <v>터널조명기구(STS)</v>
          </cell>
          <cell r="C484" t="str">
            <v>고압나트륨램프 용</v>
          </cell>
          <cell r="D484" t="str">
            <v>EA</v>
          </cell>
          <cell r="E484">
            <v>1</v>
          </cell>
          <cell r="H484">
            <v>1</v>
          </cell>
          <cell r="I484">
            <v>251849</v>
          </cell>
          <cell r="J484">
            <v>251849</v>
          </cell>
          <cell r="K484">
            <v>0</v>
          </cell>
          <cell r="N484">
            <v>0</v>
          </cell>
        </row>
        <row r="485">
          <cell r="B485" t="str">
            <v>노무비</v>
          </cell>
          <cell r="C485" t="str">
            <v>내선전공</v>
          </cell>
          <cell r="D485" t="str">
            <v>인</v>
          </cell>
          <cell r="E485">
            <v>0.45</v>
          </cell>
          <cell r="H485">
            <v>0.45</v>
          </cell>
          <cell r="J485">
            <v>0</v>
          </cell>
          <cell r="K485">
            <v>185611</v>
          </cell>
          <cell r="L485">
            <v>83524</v>
          </cell>
          <cell r="N485">
            <v>0</v>
          </cell>
          <cell r="P485" t="str">
            <v>전5-26</v>
          </cell>
        </row>
        <row r="487">
          <cell r="A487" t="str">
            <v>터널조명기구(STS) 설치 LED 90W용</v>
          </cell>
          <cell r="B487" t="str">
            <v>터널조명기구(STS) 설치</v>
          </cell>
          <cell r="C487" t="str">
            <v>LED 90W용</v>
          </cell>
          <cell r="D487" t="str">
            <v>EA</v>
          </cell>
          <cell r="H487">
            <v>0</v>
          </cell>
          <cell r="J487">
            <v>959076</v>
          </cell>
          <cell r="K487">
            <v>0</v>
          </cell>
          <cell r="L487">
            <v>38607</v>
          </cell>
          <cell r="N487">
            <v>0</v>
          </cell>
          <cell r="O487">
            <v>997683</v>
          </cell>
          <cell r="P487">
            <v>107</v>
          </cell>
        </row>
        <row r="488">
          <cell r="B488" t="str">
            <v>터널조명기구(STS)</v>
          </cell>
          <cell r="C488" t="str">
            <v>LED 90W용</v>
          </cell>
          <cell r="D488" t="str">
            <v>EA</v>
          </cell>
          <cell r="E488">
            <v>1</v>
          </cell>
          <cell r="H488">
            <v>1</v>
          </cell>
          <cell r="I488">
            <v>959076</v>
          </cell>
          <cell r="J488">
            <v>959076</v>
          </cell>
          <cell r="K488">
            <v>0</v>
          </cell>
          <cell r="N488">
            <v>0</v>
          </cell>
        </row>
        <row r="489">
          <cell r="B489" t="str">
            <v>노무비</v>
          </cell>
          <cell r="C489" t="str">
            <v>내선전공</v>
          </cell>
          <cell r="D489" t="str">
            <v>인</v>
          </cell>
          <cell r="E489">
            <v>0.20799999999999999</v>
          </cell>
          <cell r="H489">
            <v>0.20799999999999999</v>
          </cell>
          <cell r="J489">
            <v>0</v>
          </cell>
          <cell r="K489">
            <v>185611</v>
          </cell>
          <cell r="L489">
            <v>38607</v>
          </cell>
          <cell r="N489">
            <v>0</v>
          </cell>
          <cell r="P489" t="str">
            <v>전5-26-2</v>
          </cell>
        </row>
        <row r="493">
          <cell r="A493" t="str">
            <v>LED 조명기구 설치 LED 38W(파이프펜던트)</v>
          </cell>
          <cell r="B493" t="str">
            <v>LED 조명기구 설치</v>
          </cell>
          <cell r="C493" t="str">
            <v>LED 38W(파이프펜던트)</v>
          </cell>
          <cell r="D493" t="str">
            <v>EA</v>
          </cell>
          <cell r="H493">
            <v>0</v>
          </cell>
          <cell r="J493">
            <v>168477</v>
          </cell>
          <cell r="K493">
            <v>0</v>
          </cell>
          <cell r="L493">
            <v>46217</v>
          </cell>
          <cell r="N493">
            <v>0</v>
          </cell>
          <cell r="O493">
            <v>214694</v>
          </cell>
          <cell r="P493">
            <v>108</v>
          </cell>
        </row>
        <row r="494">
          <cell r="B494" t="str">
            <v>LED 조명기구</v>
          </cell>
          <cell r="C494" t="str">
            <v>LED 38W(파이프펜던트)</v>
          </cell>
          <cell r="D494" t="str">
            <v>EA</v>
          </cell>
          <cell r="E494">
            <v>1</v>
          </cell>
          <cell r="H494">
            <v>1</v>
          </cell>
          <cell r="I494">
            <v>168477</v>
          </cell>
          <cell r="J494">
            <v>168477</v>
          </cell>
          <cell r="K494">
            <v>0</v>
          </cell>
          <cell r="N494">
            <v>0</v>
          </cell>
        </row>
        <row r="495">
          <cell r="B495" t="str">
            <v>노무비</v>
          </cell>
          <cell r="C495" t="str">
            <v>내선전공</v>
          </cell>
          <cell r="D495" t="str">
            <v>인</v>
          </cell>
          <cell r="E495">
            <v>0.249</v>
          </cell>
          <cell r="H495">
            <v>0.249</v>
          </cell>
          <cell r="J495">
            <v>0</v>
          </cell>
          <cell r="K495">
            <v>185611</v>
          </cell>
          <cell r="L495">
            <v>46217</v>
          </cell>
          <cell r="N495">
            <v>0</v>
          </cell>
          <cell r="P495" t="str">
            <v>전5-25-2</v>
          </cell>
        </row>
        <row r="497">
          <cell r="A497" t="str">
            <v>LED 조명기구 설치 LED 38W(R/W직부)</v>
          </cell>
          <cell r="B497" t="str">
            <v>LED 조명기구 설치</v>
          </cell>
          <cell r="C497" t="str">
            <v>LED 38W(R/W직부)</v>
          </cell>
          <cell r="D497" t="str">
            <v>EA</v>
          </cell>
          <cell r="H497">
            <v>0</v>
          </cell>
          <cell r="J497">
            <v>166022</v>
          </cell>
          <cell r="K497">
            <v>0</v>
          </cell>
          <cell r="L497">
            <v>41020</v>
          </cell>
          <cell r="N497">
            <v>0</v>
          </cell>
          <cell r="O497">
            <v>207042</v>
          </cell>
          <cell r="P497">
            <v>109</v>
          </cell>
        </row>
        <row r="498">
          <cell r="B498" t="str">
            <v>LED 조명기구</v>
          </cell>
          <cell r="C498" t="str">
            <v>LED 38W(R/W직부)</v>
          </cell>
          <cell r="D498" t="str">
            <v>EA</v>
          </cell>
          <cell r="E498">
            <v>1</v>
          </cell>
          <cell r="H498">
            <v>1</v>
          </cell>
          <cell r="I498">
            <v>166022</v>
          </cell>
          <cell r="J498">
            <v>166022</v>
          </cell>
          <cell r="K498">
            <v>0</v>
          </cell>
          <cell r="N498">
            <v>0</v>
          </cell>
        </row>
        <row r="499">
          <cell r="B499" t="str">
            <v>노무비</v>
          </cell>
          <cell r="C499" t="str">
            <v>내선전공</v>
          </cell>
          <cell r="D499" t="str">
            <v>인</v>
          </cell>
          <cell r="E499">
            <v>0.221</v>
          </cell>
          <cell r="H499">
            <v>0.221</v>
          </cell>
          <cell r="J499">
            <v>0</v>
          </cell>
          <cell r="K499">
            <v>185611</v>
          </cell>
          <cell r="L499">
            <v>41020</v>
          </cell>
          <cell r="N499">
            <v>0</v>
          </cell>
          <cell r="P499" t="str">
            <v>전5-25-2</v>
          </cell>
        </row>
        <row r="501">
          <cell r="A501" t="str">
            <v>콘센트 설치 2P 15A 접지2구</v>
          </cell>
          <cell r="B501" t="str">
            <v>콘센트 설치</v>
          </cell>
          <cell r="C501" t="str">
            <v>2P 15A 접지2구</v>
          </cell>
          <cell r="D501" t="str">
            <v>EA</v>
          </cell>
          <cell r="H501">
            <v>0</v>
          </cell>
          <cell r="J501">
            <v>1500</v>
          </cell>
          <cell r="K501">
            <v>0</v>
          </cell>
          <cell r="L501">
            <v>12064</v>
          </cell>
          <cell r="N501">
            <v>0</v>
          </cell>
          <cell r="O501">
            <v>13564</v>
          </cell>
          <cell r="P501">
            <v>110</v>
          </cell>
        </row>
        <row r="502">
          <cell r="B502" t="str">
            <v>콘센트</v>
          </cell>
          <cell r="C502" t="str">
            <v>2P 15A 접지2구</v>
          </cell>
          <cell r="D502" t="str">
            <v>EA</v>
          </cell>
          <cell r="E502">
            <v>1</v>
          </cell>
          <cell r="H502">
            <v>1</v>
          </cell>
          <cell r="I502">
            <v>1500</v>
          </cell>
          <cell r="J502">
            <v>1500</v>
          </cell>
          <cell r="K502">
            <v>0</v>
          </cell>
          <cell r="N502">
            <v>0</v>
          </cell>
        </row>
        <row r="503">
          <cell r="B503" t="str">
            <v>노무비</v>
          </cell>
          <cell r="C503" t="str">
            <v>내선전공</v>
          </cell>
          <cell r="D503" t="str">
            <v>인</v>
          </cell>
          <cell r="E503">
            <v>6.5000000000000002E-2</v>
          </cell>
          <cell r="H503">
            <v>6.5000000000000002E-2</v>
          </cell>
          <cell r="J503">
            <v>0</v>
          </cell>
          <cell r="K503">
            <v>185611</v>
          </cell>
          <cell r="L503">
            <v>12064</v>
          </cell>
          <cell r="N503">
            <v>0</v>
          </cell>
          <cell r="P503" t="str">
            <v>전5-23(가)</v>
          </cell>
        </row>
        <row r="505">
          <cell r="A505" t="str">
            <v>콘센트(방우) 설치 2P 15A 접지1구</v>
          </cell>
          <cell r="B505" t="str">
            <v>콘센트(방우) 설치</v>
          </cell>
          <cell r="C505" t="str">
            <v>2P 15A 접지1구</v>
          </cell>
          <cell r="D505" t="str">
            <v>EA</v>
          </cell>
          <cell r="H505">
            <v>0</v>
          </cell>
          <cell r="J505">
            <v>2362</v>
          </cell>
          <cell r="K505">
            <v>0</v>
          </cell>
          <cell r="L505">
            <v>12064</v>
          </cell>
          <cell r="N505">
            <v>0</v>
          </cell>
          <cell r="O505">
            <v>14426</v>
          </cell>
          <cell r="P505">
            <v>111</v>
          </cell>
        </row>
        <row r="506">
          <cell r="B506" t="str">
            <v>콘센트(방우)</v>
          </cell>
          <cell r="C506" t="str">
            <v>2P 15A 접지1구</v>
          </cell>
          <cell r="D506" t="str">
            <v>EA</v>
          </cell>
          <cell r="E506">
            <v>1</v>
          </cell>
          <cell r="H506">
            <v>1</v>
          </cell>
          <cell r="I506">
            <v>2362</v>
          </cell>
          <cell r="J506">
            <v>2362</v>
          </cell>
          <cell r="K506">
            <v>0</v>
          </cell>
          <cell r="N506">
            <v>0</v>
          </cell>
        </row>
        <row r="507">
          <cell r="B507" t="str">
            <v>노무비</v>
          </cell>
          <cell r="C507" t="str">
            <v>내선전공</v>
          </cell>
          <cell r="D507" t="str">
            <v>인</v>
          </cell>
          <cell r="E507">
            <v>6.5000000000000002E-2</v>
          </cell>
          <cell r="H507">
            <v>6.5000000000000002E-2</v>
          </cell>
          <cell r="J507">
            <v>0</v>
          </cell>
          <cell r="K507">
            <v>185611</v>
          </cell>
          <cell r="L507">
            <v>12064</v>
          </cell>
          <cell r="N507">
            <v>0</v>
          </cell>
          <cell r="P507" t="str">
            <v>전5-23(가)</v>
          </cell>
        </row>
        <row r="509">
          <cell r="A509" t="str">
            <v>스위치 설치 단로 1개연</v>
          </cell>
          <cell r="B509" t="str">
            <v>스위치 설치</v>
          </cell>
          <cell r="C509" t="str">
            <v>단로 1개연</v>
          </cell>
          <cell r="D509" t="str">
            <v>EA</v>
          </cell>
          <cell r="H509">
            <v>0</v>
          </cell>
          <cell r="J509">
            <v>1445</v>
          </cell>
          <cell r="K509">
            <v>0</v>
          </cell>
          <cell r="L509">
            <v>15776</v>
          </cell>
          <cell r="N509">
            <v>0</v>
          </cell>
          <cell r="O509">
            <v>17221</v>
          </cell>
          <cell r="P509">
            <v>112</v>
          </cell>
        </row>
        <row r="510">
          <cell r="B510" t="str">
            <v>스위치</v>
          </cell>
          <cell r="C510" t="str">
            <v>단로 1개연</v>
          </cell>
          <cell r="D510" t="str">
            <v>EA</v>
          </cell>
          <cell r="E510">
            <v>1</v>
          </cell>
          <cell r="H510">
            <v>1</v>
          </cell>
          <cell r="I510">
            <v>1445</v>
          </cell>
          <cell r="J510">
            <v>1445</v>
          </cell>
          <cell r="K510">
            <v>0</v>
          </cell>
          <cell r="N510">
            <v>0</v>
          </cell>
        </row>
        <row r="511">
          <cell r="B511" t="str">
            <v>노무비</v>
          </cell>
          <cell r="C511" t="str">
            <v>내선전공</v>
          </cell>
          <cell r="D511" t="str">
            <v>인</v>
          </cell>
          <cell r="E511">
            <v>8.5000000000000006E-2</v>
          </cell>
          <cell r="H511">
            <v>8.5000000000000006E-2</v>
          </cell>
          <cell r="J511">
            <v>0</v>
          </cell>
          <cell r="K511">
            <v>185611</v>
          </cell>
          <cell r="L511">
            <v>15776</v>
          </cell>
          <cell r="N511">
            <v>0</v>
          </cell>
          <cell r="P511" t="str">
            <v>전5-23(나)</v>
          </cell>
        </row>
        <row r="513">
          <cell r="A513" t="str">
            <v>스위치 설치 단로 2개연</v>
          </cell>
          <cell r="B513" t="str">
            <v>스위치 설치</v>
          </cell>
          <cell r="C513" t="str">
            <v>단로 2개연</v>
          </cell>
          <cell r="D513" t="str">
            <v>EA</v>
          </cell>
          <cell r="H513">
            <v>0</v>
          </cell>
          <cell r="J513">
            <v>2159</v>
          </cell>
          <cell r="K513">
            <v>0</v>
          </cell>
          <cell r="L513">
            <v>18932</v>
          </cell>
          <cell r="N513">
            <v>0</v>
          </cell>
          <cell r="O513">
            <v>21091</v>
          </cell>
          <cell r="P513">
            <v>113</v>
          </cell>
        </row>
        <row r="514">
          <cell r="B514" t="str">
            <v>스위치</v>
          </cell>
          <cell r="C514" t="str">
            <v>단로 2개연</v>
          </cell>
          <cell r="D514" t="str">
            <v>EA</v>
          </cell>
          <cell r="E514">
            <v>1</v>
          </cell>
          <cell r="H514">
            <v>1</v>
          </cell>
          <cell r="I514">
            <v>2159</v>
          </cell>
          <cell r="J514">
            <v>2159</v>
          </cell>
          <cell r="K514">
            <v>0</v>
          </cell>
          <cell r="N514">
            <v>0</v>
          </cell>
        </row>
        <row r="515">
          <cell r="B515" t="str">
            <v>노무비</v>
          </cell>
          <cell r="C515" t="str">
            <v>내선전공</v>
          </cell>
          <cell r="D515" t="str">
            <v>인</v>
          </cell>
          <cell r="E515">
            <v>8.5000000000000006E-2</v>
          </cell>
          <cell r="F515" t="str">
            <v>2개연 20%증</v>
          </cell>
          <cell r="G515">
            <v>1.2</v>
          </cell>
          <cell r="H515">
            <v>0.10199999999999999</v>
          </cell>
          <cell r="J515">
            <v>0</v>
          </cell>
          <cell r="K515">
            <v>185611</v>
          </cell>
          <cell r="L515">
            <v>18932</v>
          </cell>
          <cell r="N515">
            <v>0</v>
          </cell>
        </row>
        <row r="516">
          <cell r="A516" t="str">
            <v xml:space="preserve"> </v>
          </cell>
        </row>
        <row r="519">
          <cell r="A519" t="str">
            <v>스위치 설치 단로 3개연</v>
          </cell>
          <cell r="B519" t="str">
            <v>스위치 설치</v>
          </cell>
          <cell r="C519" t="str">
            <v>단로 3개연</v>
          </cell>
          <cell r="D519" t="str">
            <v>EA</v>
          </cell>
          <cell r="H519">
            <v>0</v>
          </cell>
          <cell r="J519">
            <v>2804</v>
          </cell>
          <cell r="K519">
            <v>0</v>
          </cell>
          <cell r="L519">
            <v>22087</v>
          </cell>
          <cell r="N519">
            <v>0</v>
          </cell>
          <cell r="O519">
            <v>24891</v>
          </cell>
          <cell r="P519">
            <v>114</v>
          </cell>
        </row>
        <row r="520">
          <cell r="B520" t="str">
            <v>스위치</v>
          </cell>
          <cell r="C520" t="str">
            <v>단로 3개연</v>
          </cell>
          <cell r="D520" t="str">
            <v>EA</v>
          </cell>
          <cell r="E520">
            <v>1</v>
          </cell>
          <cell r="H520">
            <v>1</v>
          </cell>
          <cell r="I520">
            <v>2804</v>
          </cell>
          <cell r="J520">
            <v>2804</v>
          </cell>
          <cell r="K520">
            <v>0</v>
          </cell>
          <cell r="N520">
            <v>0</v>
          </cell>
        </row>
        <row r="521">
          <cell r="B521" t="str">
            <v>노무비</v>
          </cell>
          <cell r="C521" t="str">
            <v>내선전공</v>
          </cell>
          <cell r="D521" t="str">
            <v>인</v>
          </cell>
          <cell r="E521">
            <v>8.5000000000000006E-2</v>
          </cell>
          <cell r="F521" t="str">
            <v>3개연 40%증</v>
          </cell>
          <cell r="G521">
            <v>1.4</v>
          </cell>
          <cell r="H521">
            <v>0.11899999999999999</v>
          </cell>
          <cell r="J521">
            <v>0</v>
          </cell>
          <cell r="K521">
            <v>185611</v>
          </cell>
          <cell r="L521">
            <v>22087</v>
          </cell>
          <cell r="N521">
            <v>0</v>
          </cell>
          <cell r="P521" t="str">
            <v>전5-23(나)</v>
          </cell>
        </row>
        <row r="523">
          <cell r="A523" t="str">
            <v>수동발신기 설치 소화기함 내장형</v>
          </cell>
          <cell r="B523" t="str">
            <v>수동발신기 설치</v>
          </cell>
          <cell r="C523" t="str">
            <v>소화기함 내장형</v>
          </cell>
          <cell r="D523" t="str">
            <v>SET</v>
          </cell>
          <cell r="H523">
            <v>0</v>
          </cell>
          <cell r="J523">
            <v>12545</v>
          </cell>
          <cell r="K523">
            <v>0</v>
          </cell>
          <cell r="L523">
            <v>120647</v>
          </cell>
          <cell r="N523">
            <v>0</v>
          </cell>
          <cell r="O523">
            <v>133192</v>
          </cell>
          <cell r="P523">
            <v>115</v>
          </cell>
        </row>
        <row r="524">
          <cell r="B524" t="str">
            <v>수동발신기</v>
          </cell>
          <cell r="C524" t="str">
            <v>P형 1급</v>
          </cell>
          <cell r="D524" t="str">
            <v>EA</v>
          </cell>
          <cell r="E524">
            <v>1</v>
          </cell>
          <cell r="H524">
            <v>1</v>
          </cell>
          <cell r="I524">
            <v>3010</v>
          </cell>
          <cell r="J524">
            <v>3010</v>
          </cell>
          <cell r="K524">
            <v>0</v>
          </cell>
          <cell r="N524">
            <v>0</v>
          </cell>
        </row>
        <row r="525">
          <cell r="B525" t="str">
            <v>경종</v>
          </cell>
          <cell r="C525" t="str">
            <v>90dB</v>
          </cell>
          <cell r="D525" t="str">
            <v>EA</v>
          </cell>
          <cell r="E525">
            <v>1</v>
          </cell>
          <cell r="H525">
            <v>1</v>
          </cell>
          <cell r="I525">
            <v>5300</v>
          </cell>
          <cell r="J525">
            <v>5300</v>
          </cell>
          <cell r="K525">
            <v>0</v>
          </cell>
          <cell r="N525">
            <v>0</v>
          </cell>
        </row>
        <row r="526">
          <cell r="B526" t="str">
            <v>표시등</v>
          </cell>
          <cell r="D526" t="str">
            <v>EA</v>
          </cell>
          <cell r="E526">
            <v>1</v>
          </cell>
          <cell r="H526">
            <v>1</v>
          </cell>
          <cell r="I526">
            <v>1525</v>
          </cell>
          <cell r="J526">
            <v>1525</v>
          </cell>
          <cell r="K526">
            <v>0</v>
          </cell>
          <cell r="N526">
            <v>0</v>
          </cell>
        </row>
        <row r="527">
          <cell r="B527" t="str">
            <v>표시등</v>
          </cell>
          <cell r="C527" t="str">
            <v>Φ30</v>
          </cell>
          <cell r="D527" t="str">
            <v>EA</v>
          </cell>
          <cell r="E527">
            <v>1</v>
          </cell>
          <cell r="H527">
            <v>1</v>
          </cell>
          <cell r="I527">
            <v>1525</v>
          </cell>
          <cell r="J527">
            <v>1525</v>
          </cell>
          <cell r="K527">
            <v>0</v>
          </cell>
          <cell r="N527">
            <v>0</v>
          </cell>
        </row>
        <row r="528">
          <cell r="B528" t="str">
            <v>단자대</v>
          </cell>
          <cell r="C528" t="str">
            <v>10P 20A</v>
          </cell>
          <cell r="D528" t="str">
            <v>EA</v>
          </cell>
          <cell r="E528">
            <v>1</v>
          </cell>
          <cell r="H528">
            <v>1</v>
          </cell>
          <cell r="I528">
            <v>1185</v>
          </cell>
          <cell r="J528">
            <v>1185</v>
          </cell>
          <cell r="K528">
            <v>0</v>
          </cell>
          <cell r="N528">
            <v>0</v>
          </cell>
        </row>
        <row r="529">
          <cell r="B529" t="str">
            <v>노무비</v>
          </cell>
          <cell r="C529" t="str">
            <v>내선전공</v>
          </cell>
          <cell r="D529" t="str">
            <v>인</v>
          </cell>
          <cell r="E529">
            <v>0.65</v>
          </cell>
          <cell r="H529">
            <v>0.65</v>
          </cell>
          <cell r="J529">
            <v>0</v>
          </cell>
          <cell r="K529">
            <v>185611</v>
          </cell>
          <cell r="L529">
            <v>120647</v>
          </cell>
          <cell r="N529">
            <v>0</v>
          </cell>
          <cell r="P529" t="str">
            <v>전5-30</v>
          </cell>
        </row>
        <row r="531">
          <cell r="A531" t="str">
            <v>수동발신기 설치 단독형</v>
          </cell>
          <cell r="B531" t="str">
            <v>수동발신기 설치</v>
          </cell>
          <cell r="C531" t="str">
            <v>단독형</v>
          </cell>
          <cell r="D531" t="str">
            <v>SET</v>
          </cell>
          <cell r="H531">
            <v>0</v>
          </cell>
          <cell r="J531">
            <v>56480</v>
          </cell>
          <cell r="K531">
            <v>0</v>
          </cell>
          <cell r="L531">
            <v>120647</v>
          </cell>
          <cell r="N531">
            <v>0</v>
          </cell>
          <cell r="O531">
            <v>177127</v>
          </cell>
          <cell r="P531">
            <v>116</v>
          </cell>
        </row>
        <row r="532">
          <cell r="B532" t="str">
            <v>수동발신기</v>
          </cell>
          <cell r="C532" t="str">
            <v>P형 1급</v>
          </cell>
          <cell r="D532" t="str">
            <v>EA</v>
          </cell>
          <cell r="E532">
            <v>1</v>
          </cell>
          <cell r="H532">
            <v>1</v>
          </cell>
          <cell r="I532">
            <v>3010</v>
          </cell>
          <cell r="J532">
            <v>3010</v>
          </cell>
          <cell r="K532">
            <v>0</v>
          </cell>
          <cell r="N532">
            <v>0</v>
          </cell>
        </row>
        <row r="533">
          <cell r="B533" t="str">
            <v>경종</v>
          </cell>
          <cell r="C533" t="str">
            <v>90dB</v>
          </cell>
          <cell r="D533" t="str">
            <v>EA</v>
          </cell>
          <cell r="E533">
            <v>1</v>
          </cell>
          <cell r="H533">
            <v>1</v>
          </cell>
          <cell r="I533">
            <v>5300</v>
          </cell>
          <cell r="J533">
            <v>5300</v>
          </cell>
          <cell r="K533">
            <v>0</v>
          </cell>
          <cell r="N533">
            <v>0</v>
          </cell>
        </row>
        <row r="534">
          <cell r="B534" t="str">
            <v>표시등</v>
          </cell>
          <cell r="D534" t="str">
            <v>EA</v>
          </cell>
          <cell r="E534">
            <v>1</v>
          </cell>
          <cell r="H534">
            <v>1</v>
          </cell>
          <cell r="I534">
            <v>1525</v>
          </cell>
          <cell r="J534">
            <v>1525</v>
          </cell>
          <cell r="K534">
            <v>0</v>
          </cell>
          <cell r="N534">
            <v>0</v>
          </cell>
        </row>
        <row r="535">
          <cell r="B535" t="str">
            <v>단자대</v>
          </cell>
          <cell r="C535" t="str">
            <v>10P 20A</v>
          </cell>
          <cell r="D535" t="str">
            <v>EA</v>
          </cell>
          <cell r="E535">
            <v>1</v>
          </cell>
          <cell r="H535">
            <v>1</v>
          </cell>
          <cell r="I535">
            <v>1185</v>
          </cell>
          <cell r="J535">
            <v>1185</v>
          </cell>
          <cell r="K535">
            <v>0</v>
          </cell>
          <cell r="N535">
            <v>0</v>
          </cell>
        </row>
        <row r="536">
          <cell r="B536" t="str">
            <v>발신기외함</v>
          </cell>
          <cell r="C536" t="str">
            <v>카바 STS</v>
          </cell>
          <cell r="D536" t="str">
            <v>면</v>
          </cell>
          <cell r="E536">
            <v>1</v>
          </cell>
          <cell r="H536">
            <v>1</v>
          </cell>
          <cell r="I536">
            <v>45460</v>
          </cell>
          <cell r="J536">
            <v>45460</v>
          </cell>
          <cell r="K536">
            <v>0</v>
          </cell>
          <cell r="N536">
            <v>0</v>
          </cell>
        </row>
        <row r="537">
          <cell r="B537" t="str">
            <v>노무비</v>
          </cell>
          <cell r="C537" t="str">
            <v>내선전공</v>
          </cell>
          <cell r="D537" t="str">
            <v>인</v>
          </cell>
          <cell r="E537">
            <v>0.65</v>
          </cell>
          <cell r="H537">
            <v>0.65</v>
          </cell>
          <cell r="J537">
            <v>0</v>
          </cell>
          <cell r="K537">
            <v>185611</v>
          </cell>
          <cell r="L537">
            <v>120647</v>
          </cell>
          <cell r="N537">
            <v>0</v>
          </cell>
          <cell r="P537" t="str">
            <v>전5-30</v>
          </cell>
        </row>
        <row r="539">
          <cell r="A539" t="str">
            <v>중계기 설치 2/2</v>
          </cell>
          <cell r="B539" t="str">
            <v>중계기 설치</v>
          </cell>
          <cell r="C539" t="str">
            <v>2/2</v>
          </cell>
          <cell r="D539" t="str">
            <v>EA</v>
          </cell>
          <cell r="H539">
            <v>0</v>
          </cell>
          <cell r="J539">
            <v>200022</v>
          </cell>
          <cell r="K539">
            <v>0</v>
          </cell>
          <cell r="L539">
            <v>55683</v>
          </cell>
          <cell r="N539">
            <v>0</v>
          </cell>
          <cell r="O539">
            <v>255705</v>
          </cell>
          <cell r="P539">
            <v>117</v>
          </cell>
        </row>
        <row r="540">
          <cell r="B540" t="str">
            <v>중계기</v>
          </cell>
          <cell r="C540" t="str">
            <v>2/2</v>
          </cell>
          <cell r="D540" t="str">
            <v>EA</v>
          </cell>
          <cell r="E540">
            <v>1</v>
          </cell>
          <cell r="H540">
            <v>1</v>
          </cell>
          <cell r="I540">
            <v>136379</v>
          </cell>
          <cell r="J540">
            <v>136379</v>
          </cell>
          <cell r="K540">
            <v>0</v>
          </cell>
          <cell r="N540">
            <v>0</v>
          </cell>
        </row>
        <row r="541">
          <cell r="B541" t="str">
            <v>중계기 보호박스</v>
          </cell>
          <cell r="C541" t="str">
            <v>IP 65</v>
          </cell>
          <cell r="D541" t="str">
            <v>EA</v>
          </cell>
          <cell r="E541">
            <v>1</v>
          </cell>
          <cell r="H541">
            <v>1</v>
          </cell>
          <cell r="I541">
            <v>63643</v>
          </cell>
          <cell r="J541">
            <v>63643</v>
          </cell>
          <cell r="K541">
            <v>0</v>
          </cell>
          <cell r="N541">
            <v>0</v>
          </cell>
        </row>
        <row r="542">
          <cell r="B542" t="str">
            <v>노무비</v>
          </cell>
          <cell r="C542" t="str">
            <v>내선전공</v>
          </cell>
          <cell r="D542" t="str">
            <v>인</v>
          </cell>
          <cell r="E542">
            <v>0.3</v>
          </cell>
          <cell r="H542">
            <v>0.3</v>
          </cell>
          <cell r="J542">
            <v>0</v>
          </cell>
          <cell r="K542">
            <v>185611</v>
          </cell>
          <cell r="L542">
            <v>55683</v>
          </cell>
          <cell r="N542">
            <v>0</v>
          </cell>
          <cell r="P542" t="str">
            <v>전5-30</v>
          </cell>
        </row>
        <row r="545">
          <cell r="A545" t="str">
            <v>비상콘센트 설치 소화전함 내장형</v>
          </cell>
          <cell r="B545" t="str">
            <v>비상콘센트 설치</v>
          </cell>
          <cell r="C545" t="str">
            <v>소화전함 내장형</v>
          </cell>
          <cell r="D545" t="str">
            <v>EA</v>
          </cell>
          <cell r="H545">
            <v>0</v>
          </cell>
          <cell r="J545">
            <v>165948</v>
          </cell>
          <cell r="K545">
            <v>0</v>
          </cell>
          <cell r="L545">
            <v>66819</v>
          </cell>
          <cell r="N545">
            <v>0</v>
          </cell>
          <cell r="O545">
            <v>232767</v>
          </cell>
          <cell r="P545">
            <v>118</v>
          </cell>
        </row>
        <row r="546">
          <cell r="B546" t="str">
            <v>비상콘센트</v>
          </cell>
          <cell r="C546" t="str">
            <v>1Φ220V</v>
          </cell>
          <cell r="D546" t="str">
            <v>EA</v>
          </cell>
          <cell r="E546">
            <v>1</v>
          </cell>
          <cell r="H546">
            <v>1</v>
          </cell>
          <cell r="I546">
            <v>164573</v>
          </cell>
          <cell r="J546">
            <v>164573</v>
          </cell>
          <cell r="K546">
            <v>0</v>
          </cell>
          <cell r="N546">
            <v>0</v>
          </cell>
        </row>
        <row r="547">
          <cell r="B547" t="str">
            <v>단자대</v>
          </cell>
          <cell r="C547" t="str">
            <v>4P 30A</v>
          </cell>
          <cell r="D547" t="str">
            <v>EA</v>
          </cell>
          <cell r="E547">
            <v>1</v>
          </cell>
          <cell r="H547">
            <v>1</v>
          </cell>
          <cell r="I547">
            <v>1375</v>
          </cell>
          <cell r="J547">
            <v>1375</v>
          </cell>
          <cell r="K547">
            <v>0</v>
          </cell>
          <cell r="N547">
            <v>0</v>
          </cell>
        </row>
        <row r="548">
          <cell r="B548" t="str">
            <v>노무비</v>
          </cell>
          <cell r="C548" t="str">
            <v>내선전공</v>
          </cell>
          <cell r="D548" t="str">
            <v>인</v>
          </cell>
          <cell r="E548">
            <v>0.36</v>
          </cell>
          <cell r="H548">
            <v>0.36</v>
          </cell>
          <cell r="J548">
            <v>0</v>
          </cell>
          <cell r="K548">
            <v>185611</v>
          </cell>
          <cell r="L548">
            <v>66819</v>
          </cell>
          <cell r="N548">
            <v>0</v>
          </cell>
          <cell r="P548" t="str">
            <v>전5-30</v>
          </cell>
        </row>
        <row r="550">
          <cell r="A550" t="str">
            <v>화재감지기 설치 차동식</v>
          </cell>
          <cell r="B550" t="str">
            <v>화재감지기 설치</v>
          </cell>
          <cell r="C550" t="str">
            <v>차동식</v>
          </cell>
          <cell r="D550" t="str">
            <v>EA</v>
          </cell>
          <cell r="H550">
            <v>0</v>
          </cell>
          <cell r="J550">
            <v>3945</v>
          </cell>
          <cell r="K550">
            <v>0</v>
          </cell>
          <cell r="L550">
            <v>24129</v>
          </cell>
          <cell r="N550">
            <v>0</v>
          </cell>
          <cell r="O550">
            <v>28074</v>
          </cell>
          <cell r="P550">
            <v>119</v>
          </cell>
        </row>
        <row r="551">
          <cell r="B551" t="str">
            <v>화재감지기</v>
          </cell>
          <cell r="C551" t="str">
            <v>차동식</v>
          </cell>
          <cell r="D551" t="str">
            <v>EA</v>
          </cell>
          <cell r="E551">
            <v>1</v>
          </cell>
          <cell r="H551">
            <v>1</v>
          </cell>
          <cell r="I551">
            <v>3945</v>
          </cell>
          <cell r="J551">
            <v>3945</v>
          </cell>
          <cell r="K551">
            <v>0</v>
          </cell>
          <cell r="N551">
            <v>0</v>
          </cell>
        </row>
        <row r="552">
          <cell r="B552" t="str">
            <v>노무비</v>
          </cell>
          <cell r="C552" t="str">
            <v>내선전공</v>
          </cell>
          <cell r="D552" t="str">
            <v>인</v>
          </cell>
          <cell r="E552">
            <v>0.13</v>
          </cell>
          <cell r="H552">
            <v>0.13</v>
          </cell>
          <cell r="J552">
            <v>0</v>
          </cell>
          <cell r="K552">
            <v>185611</v>
          </cell>
          <cell r="L552">
            <v>24129</v>
          </cell>
          <cell r="N552">
            <v>0</v>
          </cell>
          <cell r="P552" t="str">
            <v>전5-30</v>
          </cell>
        </row>
        <row r="554">
          <cell r="A554" t="str">
            <v>화재감지기 설치 연기식</v>
          </cell>
          <cell r="B554" t="str">
            <v>화재감지기 설치</v>
          </cell>
          <cell r="C554" t="str">
            <v>연기식</v>
          </cell>
          <cell r="D554" t="str">
            <v>EA</v>
          </cell>
          <cell r="H554">
            <v>0</v>
          </cell>
          <cell r="J554">
            <v>21000</v>
          </cell>
          <cell r="K554">
            <v>0</v>
          </cell>
          <cell r="L554">
            <v>24129</v>
          </cell>
          <cell r="N554">
            <v>0</v>
          </cell>
          <cell r="O554">
            <v>45129</v>
          </cell>
          <cell r="P554">
            <v>120</v>
          </cell>
        </row>
        <row r="555">
          <cell r="B555" t="str">
            <v>화재감지기</v>
          </cell>
          <cell r="C555" t="str">
            <v>연기식</v>
          </cell>
          <cell r="D555" t="str">
            <v>EA</v>
          </cell>
          <cell r="E555">
            <v>1</v>
          </cell>
          <cell r="H555">
            <v>1</v>
          </cell>
          <cell r="I555">
            <v>21000</v>
          </cell>
          <cell r="J555">
            <v>21000</v>
          </cell>
          <cell r="K555">
            <v>0</v>
          </cell>
          <cell r="N555">
            <v>0</v>
          </cell>
        </row>
        <row r="556">
          <cell r="B556" t="str">
            <v>노무비</v>
          </cell>
          <cell r="C556" t="str">
            <v>내선전공</v>
          </cell>
          <cell r="D556" t="str">
            <v>인</v>
          </cell>
          <cell r="E556">
            <v>0.13</v>
          </cell>
          <cell r="H556">
            <v>0.13</v>
          </cell>
          <cell r="J556">
            <v>0</v>
          </cell>
          <cell r="K556">
            <v>185611</v>
          </cell>
          <cell r="L556">
            <v>24129</v>
          </cell>
          <cell r="N556">
            <v>0</v>
          </cell>
          <cell r="P556" t="str">
            <v>전5-30</v>
          </cell>
        </row>
        <row r="558">
          <cell r="A558" t="str">
            <v>CO2수신반 설치 3회로</v>
          </cell>
          <cell r="B558" t="str">
            <v>CO2수신반 설치</v>
          </cell>
          <cell r="C558" t="str">
            <v>3회로</v>
          </cell>
          <cell r="D558" t="str">
            <v>EA</v>
          </cell>
          <cell r="H558">
            <v>0</v>
          </cell>
          <cell r="J558">
            <v>862500</v>
          </cell>
          <cell r="K558">
            <v>0</v>
          </cell>
          <cell r="L558">
            <v>556833</v>
          </cell>
          <cell r="N558">
            <v>0</v>
          </cell>
          <cell r="O558">
            <v>1419333</v>
          </cell>
          <cell r="P558">
            <v>121</v>
          </cell>
        </row>
        <row r="559">
          <cell r="B559" t="str">
            <v>CO2수신반</v>
          </cell>
          <cell r="C559" t="str">
            <v>3회로</v>
          </cell>
          <cell r="D559" t="str">
            <v>대</v>
          </cell>
          <cell r="E559">
            <v>1</v>
          </cell>
          <cell r="H559">
            <v>1</v>
          </cell>
          <cell r="I559">
            <v>862500</v>
          </cell>
          <cell r="J559">
            <v>862500</v>
          </cell>
          <cell r="K559">
            <v>0</v>
          </cell>
          <cell r="N559">
            <v>0</v>
          </cell>
        </row>
        <row r="560">
          <cell r="B560" t="str">
            <v>노무비</v>
          </cell>
          <cell r="C560" t="str">
            <v>내선전공</v>
          </cell>
          <cell r="D560" t="str">
            <v>인</v>
          </cell>
          <cell r="E560">
            <v>3</v>
          </cell>
          <cell r="H560">
            <v>3</v>
          </cell>
          <cell r="J560">
            <v>0</v>
          </cell>
          <cell r="K560">
            <v>185611</v>
          </cell>
          <cell r="L560">
            <v>556833</v>
          </cell>
          <cell r="N560">
            <v>0</v>
          </cell>
          <cell r="P560" t="str">
            <v>전5-30</v>
          </cell>
        </row>
        <row r="562">
          <cell r="A562" t="str">
            <v xml:space="preserve">CO2방출표시등 설치 </v>
          </cell>
          <cell r="B562" t="str">
            <v>CO2방출표시등 설치</v>
          </cell>
          <cell r="D562" t="str">
            <v>EA</v>
          </cell>
          <cell r="H562">
            <v>0</v>
          </cell>
          <cell r="J562">
            <v>29776</v>
          </cell>
          <cell r="K562">
            <v>0</v>
          </cell>
          <cell r="L562">
            <v>37122</v>
          </cell>
          <cell r="N562">
            <v>0</v>
          </cell>
          <cell r="O562">
            <v>66898</v>
          </cell>
          <cell r="P562">
            <v>122</v>
          </cell>
        </row>
        <row r="563">
          <cell r="B563" t="str">
            <v>CO2방출표시등</v>
          </cell>
          <cell r="D563" t="str">
            <v>EA</v>
          </cell>
          <cell r="E563">
            <v>1</v>
          </cell>
          <cell r="H563">
            <v>1</v>
          </cell>
          <cell r="I563">
            <v>29776</v>
          </cell>
          <cell r="J563">
            <v>29776</v>
          </cell>
          <cell r="K563">
            <v>0</v>
          </cell>
          <cell r="N563">
            <v>0</v>
          </cell>
        </row>
        <row r="564">
          <cell r="B564" t="str">
            <v>노무비</v>
          </cell>
          <cell r="C564" t="str">
            <v>내선전공</v>
          </cell>
          <cell r="D564" t="str">
            <v>인</v>
          </cell>
          <cell r="E564">
            <v>0.2</v>
          </cell>
          <cell r="H564">
            <v>0.2</v>
          </cell>
          <cell r="J564">
            <v>0</v>
          </cell>
          <cell r="K564">
            <v>185611</v>
          </cell>
          <cell r="L564">
            <v>37122</v>
          </cell>
          <cell r="N564">
            <v>0</v>
          </cell>
          <cell r="P564" t="str">
            <v>전5-30</v>
          </cell>
        </row>
        <row r="566">
          <cell r="A566" t="str">
            <v>전자사이렌 설치 전자식</v>
          </cell>
          <cell r="B566" t="str">
            <v>전자사이렌 설치</v>
          </cell>
          <cell r="C566" t="str">
            <v>전자식</v>
          </cell>
          <cell r="D566" t="str">
            <v>EA</v>
          </cell>
          <cell r="H566">
            <v>0</v>
          </cell>
          <cell r="J566">
            <v>27276</v>
          </cell>
          <cell r="K566">
            <v>0</v>
          </cell>
          <cell r="L566">
            <v>27841</v>
          </cell>
          <cell r="N566">
            <v>0</v>
          </cell>
          <cell r="O566">
            <v>55117</v>
          </cell>
          <cell r="P566">
            <v>123</v>
          </cell>
        </row>
        <row r="567">
          <cell r="B567" t="str">
            <v>전자사이렌</v>
          </cell>
          <cell r="C567" t="str">
            <v>전자식</v>
          </cell>
          <cell r="D567" t="str">
            <v>EA</v>
          </cell>
          <cell r="E567">
            <v>1</v>
          </cell>
          <cell r="H567">
            <v>1</v>
          </cell>
          <cell r="I567">
            <v>27276</v>
          </cell>
          <cell r="J567">
            <v>27276</v>
          </cell>
          <cell r="K567">
            <v>0</v>
          </cell>
          <cell r="N567">
            <v>0</v>
          </cell>
        </row>
        <row r="568">
          <cell r="B568" t="str">
            <v>노무비</v>
          </cell>
          <cell r="C568" t="str">
            <v>내선전공</v>
          </cell>
          <cell r="D568" t="str">
            <v>인</v>
          </cell>
          <cell r="E568">
            <v>0.15</v>
          </cell>
          <cell r="H568">
            <v>0.15</v>
          </cell>
          <cell r="J568">
            <v>0</v>
          </cell>
          <cell r="K568">
            <v>185611</v>
          </cell>
          <cell r="L568">
            <v>27841</v>
          </cell>
          <cell r="N568">
            <v>0</v>
          </cell>
          <cell r="P568" t="str">
            <v>전5-30</v>
          </cell>
        </row>
        <row r="571">
          <cell r="A571" t="str">
            <v>피난구 유도등(고휘도) 설치 소형, 단면 60분</v>
          </cell>
          <cell r="B571" t="str">
            <v>피난구 유도등(고휘도) 설치</v>
          </cell>
          <cell r="C571" t="str">
            <v>소형, 단면 60분</v>
          </cell>
          <cell r="D571" t="str">
            <v>EA</v>
          </cell>
          <cell r="H571">
            <v>0</v>
          </cell>
          <cell r="J571">
            <v>71375</v>
          </cell>
          <cell r="K571">
            <v>0</v>
          </cell>
          <cell r="L571">
            <v>37122</v>
          </cell>
          <cell r="N571">
            <v>0</v>
          </cell>
          <cell r="O571">
            <v>108497</v>
          </cell>
          <cell r="P571">
            <v>124</v>
          </cell>
        </row>
        <row r="572">
          <cell r="B572" t="str">
            <v>피난구 유도등(고휘도)</v>
          </cell>
          <cell r="C572" t="str">
            <v>소형, 단면 60분</v>
          </cell>
          <cell r="D572" t="str">
            <v>EA</v>
          </cell>
          <cell r="E572">
            <v>1</v>
          </cell>
          <cell r="H572">
            <v>1</v>
          </cell>
          <cell r="I572">
            <v>71375</v>
          </cell>
          <cell r="J572">
            <v>71375</v>
          </cell>
          <cell r="K572">
            <v>0</v>
          </cell>
          <cell r="N572">
            <v>0</v>
          </cell>
        </row>
        <row r="573">
          <cell r="B573" t="str">
            <v>노무비</v>
          </cell>
          <cell r="C573" t="str">
            <v>내선전공</v>
          </cell>
          <cell r="D573" t="str">
            <v>인</v>
          </cell>
          <cell r="E573">
            <v>0.2</v>
          </cell>
          <cell r="H573">
            <v>0.2</v>
          </cell>
          <cell r="J573">
            <v>0</v>
          </cell>
          <cell r="K573">
            <v>185611</v>
          </cell>
          <cell r="L573">
            <v>37122</v>
          </cell>
          <cell r="N573">
            <v>0</v>
          </cell>
          <cell r="P573" t="str">
            <v>전5-30</v>
          </cell>
        </row>
        <row r="575">
          <cell r="A575" t="str">
            <v>통로 유도등(고휘도) 설치 소형, 단면 60분</v>
          </cell>
          <cell r="B575" t="str">
            <v>통로 유도등(고휘도) 설치</v>
          </cell>
          <cell r="C575" t="str">
            <v>소형, 단면 60분</v>
          </cell>
          <cell r="D575" t="str">
            <v>EA</v>
          </cell>
          <cell r="H575">
            <v>0</v>
          </cell>
          <cell r="J575">
            <v>71375</v>
          </cell>
          <cell r="K575">
            <v>0</v>
          </cell>
          <cell r="L575">
            <v>37122</v>
          </cell>
          <cell r="N575">
            <v>0</v>
          </cell>
          <cell r="O575">
            <v>108497</v>
          </cell>
          <cell r="P575">
            <v>125</v>
          </cell>
        </row>
        <row r="576">
          <cell r="B576" t="str">
            <v>통로 유도등(고휘도)</v>
          </cell>
          <cell r="C576" t="str">
            <v>소형, 단면 60분</v>
          </cell>
          <cell r="D576" t="str">
            <v>EA</v>
          </cell>
          <cell r="E576">
            <v>1</v>
          </cell>
          <cell r="H576">
            <v>1</v>
          </cell>
          <cell r="I576">
            <v>71375</v>
          </cell>
          <cell r="J576">
            <v>71375</v>
          </cell>
          <cell r="K576">
            <v>0</v>
          </cell>
          <cell r="N576">
            <v>0</v>
          </cell>
        </row>
        <row r="577">
          <cell r="B577" t="str">
            <v>노무비</v>
          </cell>
          <cell r="C577" t="str">
            <v>내선전공</v>
          </cell>
          <cell r="D577" t="str">
            <v>인</v>
          </cell>
          <cell r="E577">
            <v>0.2</v>
          </cell>
          <cell r="H577">
            <v>0.2</v>
          </cell>
          <cell r="J577">
            <v>0</v>
          </cell>
          <cell r="K577">
            <v>185611</v>
          </cell>
          <cell r="L577">
            <v>37122</v>
          </cell>
          <cell r="N577">
            <v>0</v>
          </cell>
          <cell r="P577" t="str">
            <v>전5-30</v>
          </cell>
        </row>
        <row r="579">
          <cell r="A579" t="str">
            <v>거실통로 유도등(고휘도) 설치 중형, 단면 60분</v>
          </cell>
          <cell r="B579" t="str">
            <v>거실통로 유도등(고휘도) 설치</v>
          </cell>
          <cell r="C579" t="str">
            <v>중형, 단면 60분</v>
          </cell>
          <cell r="D579" t="str">
            <v>EA</v>
          </cell>
          <cell r="H579">
            <v>0</v>
          </cell>
          <cell r="J579">
            <v>101000</v>
          </cell>
          <cell r="K579">
            <v>0</v>
          </cell>
          <cell r="L579">
            <v>37122</v>
          </cell>
          <cell r="N579">
            <v>0</v>
          </cell>
          <cell r="O579">
            <v>138122</v>
          </cell>
          <cell r="P579">
            <v>126</v>
          </cell>
        </row>
        <row r="580">
          <cell r="B580" t="str">
            <v>거실통로 유도등(고휘도)</v>
          </cell>
          <cell r="C580" t="str">
            <v>중형, 단면 60분</v>
          </cell>
          <cell r="D580" t="str">
            <v>EA</v>
          </cell>
          <cell r="E580">
            <v>1</v>
          </cell>
          <cell r="H580">
            <v>1</v>
          </cell>
          <cell r="I580">
            <v>101000</v>
          </cell>
          <cell r="J580">
            <v>101000</v>
          </cell>
          <cell r="K580">
            <v>0</v>
          </cell>
          <cell r="N580">
            <v>0</v>
          </cell>
        </row>
        <row r="581">
          <cell r="B581" t="str">
            <v>노무비</v>
          </cell>
          <cell r="C581" t="str">
            <v>내선전공</v>
          </cell>
          <cell r="D581" t="str">
            <v>인</v>
          </cell>
          <cell r="E581">
            <v>0.2</v>
          </cell>
          <cell r="H581">
            <v>0.2</v>
          </cell>
          <cell r="J581">
            <v>0</v>
          </cell>
          <cell r="K581">
            <v>185611</v>
          </cell>
          <cell r="L581">
            <v>37122</v>
          </cell>
          <cell r="N581">
            <v>0</v>
          </cell>
          <cell r="P581" t="str">
            <v>전5-30</v>
          </cell>
        </row>
        <row r="601">
          <cell r="A601" t="str">
            <v>통신수공1호 950x450x700</v>
          </cell>
          <cell r="B601" t="str">
            <v>통신수공1호</v>
          </cell>
          <cell r="C601" t="str">
            <v>950x450x700</v>
          </cell>
          <cell r="D601" t="str">
            <v>개소</v>
          </cell>
          <cell r="J601">
            <v>573494</v>
          </cell>
          <cell r="L601">
            <v>171343</v>
          </cell>
          <cell r="N601">
            <v>18859</v>
          </cell>
          <cell r="O601">
            <v>763696</v>
          </cell>
          <cell r="P601">
            <v>127</v>
          </cell>
        </row>
        <row r="602">
          <cell r="B602" t="str">
            <v>기초터파기</v>
          </cell>
          <cell r="C602" t="str">
            <v>기계80+인력20</v>
          </cell>
          <cell r="D602" t="str">
            <v>㎥</v>
          </cell>
          <cell r="E602">
            <v>3.28</v>
          </cell>
          <cell r="H602">
            <v>3.28</v>
          </cell>
          <cell r="I602">
            <v>303</v>
          </cell>
          <cell r="J602">
            <v>993</v>
          </cell>
          <cell r="K602">
            <v>2787</v>
          </cell>
          <cell r="L602">
            <v>9141.2999999999993</v>
          </cell>
          <cell r="M602">
            <v>151</v>
          </cell>
          <cell r="N602">
            <v>495.2</v>
          </cell>
        </row>
        <row r="603">
          <cell r="B603" t="str">
            <v>기초되메우기</v>
          </cell>
          <cell r="C603" t="str">
            <v>기계80+인력20</v>
          </cell>
          <cell r="D603" t="str">
            <v>㎥</v>
          </cell>
          <cell r="E603">
            <v>0.56999999999999995</v>
          </cell>
          <cell r="H603">
            <v>0.56999999999999995</v>
          </cell>
          <cell r="I603">
            <v>198</v>
          </cell>
          <cell r="J603">
            <v>112</v>
          </cell>
          <cell r="K603">
            <v>2686</v>
          </cell>
          <cell r="L603">
            <v>1531</v>
          </cell>
          <cell r="M603">
            <v>98</v>
          </cell>
          <cell r="N603">
            <v>55.8</v>
          </cell>
        </row>
        <row r="604">
          <cell r="B604" t="str">
            <v>잔토처리</v>
          </cell>
          <cell r="C604" t="str">
            <v>인력, 현장깔기</v>
          </cell>
          <cell r="D604" t="str">
            <v>㎥</v>
          </cell>
          <cell r="E604">
            <v>0.97</v>
          </cell>
          <cell r="H604">
            <v>0.97</v>
          </cell>
          <cell r="I604">
            <v>0</v>
          </cell>
          <cell r="J604">
            <v>0</v>
          </cell>
          <cell r="K604">
            <v>10904</v>
          </cell>
          <cell r="L604">
            <v>10576.8</v>
          </cell>
          <cell r="M604">
            <v>0</v>
          </cell>
          <cell r="N604">
            <v>0</v>
          </cell>
        </row>
        <row r="605">
          <cell r="B605" t="str">
            <v>레미콘타설</v>
          </cell>
          <cell r="C605" t="str">
            <v>25-180-8</v>
          </cell>
          <cell r="D605" t="str">
            <v>㎥</v>
          </cell>
          <cell r="E605">
            <v>2.31</v>
          </cell>
          <cell r="H605">
            <v>2.31</v>
          </cell>
          <cell r="I605">
            <v>45581</v>
          </cell>
          <cell r="J605">
            <v>105292</v>
          </cell>
          <cell r="K605">
            <v>27769</v>
          </cell>
          <cell r="L605">
            <v>64146.3</v>
          </cell>
          <cell r="M605">
            <v>0</v>
          </cell>
          <cell r="N605">
            <v>0</v>
          </cell>
        </row>
        <row r="606">
          <cell r="B606" t="str">
            <v>합판거푸집</v>
          </cell>
          <cell r="C606" t="str">
            <v>4회</v>
          </cell>
          <cell r="D606" t="str">
            <v>㎡</v>
          </cell>
          <cell r="E606">
            <v>6.4</v>
          </cell>
          <cell r="H606">
            <v>6.4</v>
          </cell>
          <cell r="I606">
            <v>9086</v>
          </cell>
          <cell r="J606">
            <v>58150</v>
          </cell>
          <cell r="K606">
            <v>6782</v>
          </cell>
          <cell r="L606">
            <v>43404.800000000003</v>
          </cell>
          <cell r="M606">
            <v>2415</v>
          </cell>
          <cell r="N606">
            <v>15456</v>
          </cell>
        </row>
        <row r="607">
          <cell r="A607" t="str">
            <v>자재</v>
          </cell>
          <cell r="B607" t="str">
            <v>이형철근</v>
          </cell>
          <cell r="C607" t="str">
            <v>D10</v>
          </cell>
          <cell r="D607" t="str">
            <v>kg</v>
          </cell>
          <cell r="E607">
            <v>62</v>
          </cell>
          <cell r="H607">
            <v>62</v>
          </cell>
          <cell r="I607">
            <v>633</v>
          </cell>
          <cell r="J607">
            <v>39246</v>
          </cell>
          <cell r="K607">
            <v>0</v>
          </cell>
          <cell r="L607">
            <v>0</v>
          </cell>
          <cell r="M607">
            <v>0</v>
          </cell>
          <cell r="N607">
            <v>0</v>
          </cell>
        </row>
        <row r="608">
          <cell r="B608" t="str">
            <v>철근가공조립</v>
          </cell>
          <cell r="C608" t="str">
            <v>간단_kg당</v>
          </cell>
          <cell r="D608" t="str">
            <v>kg</v>
          </cell>
          <cell r="E608">
            <v>62</v>
          </cell>
          <cell r="H608">
            <v>62</v>
          </cell>
          <cell r="I608">
            <v>175</v>
          </cell>
          <cell r="J608">
            <v>10850</v>
          </cell>
          <cell r="K608">
            <v>131</v>
          </cell>
          <cell r="L608">
            <v>8122</v>
          </cell>
          <cell r="M608">
            <v>46</v>
          </cell>
          <cell r="N608">
            <v>2852</v>
          </cell>
        </row>
        <row r="609">
          <cell r="A609" t="str">
            <v>자재</v>
          </cell>
          <cell r="B609" t="str">
            <v>핸드홀 카바</v>
          </cell>
          <cell r="C609" t="str">
            <v>1120x620x132 K.S</v>
          </cell>
          <cell r="D609" t="str">
            <v>EA</v>
          </cell>
          <cell r="E609">
            <v>1</v>
          </cell>
          <cell r="H609">
            <v>1</v>
          </cell>
          <cell r="I609">
            <v>252757</v>
          </cell>
          <cell r="J609">
            <v>252757</v>
          </cell>
          <cell r="K609">
            <v>0</v>
          </cell>
          <cell r="L609">
            <v>0</v>
          </cell>
          <cell r="M609">
            <v>0</v>
          </cell>
          <cell r="N609">
            <v>0</v>
          </cell>
        </row>
        <row r="610">
          <cell r="A610" t="str">
            <v>자재</v>
          </cell>
          <cell r="B610" t="str">
            <v>케이블걸이 받침대</v>
          </cell>
          <cell r="C610" t="str">
            <v>75x40x5x550</v>
          </cell>
          <cell r="D610" t="str">
            <v>EA</v>
          </cell>
          <cell r="E610">
            <v>2</v>
          </cell>
          <cell r="H610">
            <v>2</v>
          </cell>
          <cell r="I610">
            <v>7163</v>
          </cell>
          <cell r="J610">
            <v>14326</v>
          </cell>
          <cell r="K610">
            <v>0</v>
          </cell>
          <cell r="L610">
            <v>0</v>
          </cell>
          <cell r="M610">
            <v>0</v>
          </cell>
          <cell r="N610">
            <v>0</v>
          </cell>
        </row>
        <row r="611">
          <cell r="A611" t="str">
            <v>자재</v>
          </cell>
          <cell r="B611" t="str">
            <v>가락지</v>
          </cell>
          <cell r="C611" t="str">
            <v>19x92</v>
          </cell>
          <cell r="D611" t="str">
            <v>EA</v>
          </cell>
          <cell r="E611">
            <v>4</v>
          </cell>
          <cell r="H611">
            <v>4</v>
          </cell>
          <cell r="I611">
            <v>404</v>
          </cell>
          <cell r="J611">
            <v>1616</v>
          </cell>
          <cell r="K611">
            <v>0</v>
          </cell>
          <cell r="L611">
            <v>0</v>
          </cell>
          <cell r="M611">
            <v>0</v>
          </cell>
          <cell r="N611">
            <v>0</v>
          </cell>
        </row>
        <row r="612">
          <cell r="A612" t="str">
            <v>자재</v>
          </cell>
          <cell r="B612" t="str">
            <v>케이블걸이쇠</v>
          </cell>
          <cell r="C612" t="str">
            <v>1조용</v>
          </cell>
          <cell r="D612" t="str">
            <v>EA</v>
          </cell>
          <cell r="E612">
            <v>4</v>
          </cell>
          <cell r="H612">
            <v>4</v>
          </cell>
          <cell r="I612">
            <v>2305</v>
          </cell>
          <cell r="J612">
            <v>9220</v>
          </cell>
          <cell r="K612">
            <v>0</v>
          </cell>
          <cell r="L612">
            <v>0</v>
          </cell>
          <cell r="M612">
            <v>0</v>
          </cell>
          <cell r="N612">
            <v>0</v>
          </cell>
        </row>
        <row r="613">
          <cell r="A613" t="str">
            <v>자재</v>
          </cell>
          <cell r="B613" t="str">
            <v>끌기철물</v>
          </cell>
          <cell r="C613" t="str">
            <v>16x450</v>
          </cell>
          <cell r="D613" t="str">
            <v>EA</v>
          </cell>
          <cell r="E613">
            <v>2</v>
          </cell>
          <cell r="H613">
            <v>2</v>
          </cell>
          <cell r="I613">
            <v>1613</v>
          </cell>
          <cell r="J613">
            <v>3226</v>
          </cell>
          <cell r="K613">
            <v>0</v>
          </cell>
          <cell r="L613">
            <v>0</v>
          </cell>
          <cell r="M613">
            <v>0</v>
          </cell>
          <cell r="N613">
            <v>0</v>
          </cell>
        </row>
        <row r="614">
          <cell r="A614" t="str">
            <v>자재</v>
          </cell>
          <cell r="B614" t="str">
            <v>앙카볼트</v>
          </cell>
          <cell r="C614" t="str">
            <v>Φ16 x 200L</v>
          </cell>
          <cell r="D614" t="str">
            <v>EA</v>
          </cell>
          <cell r="E614">
            <v>4</v>
          </cell>
          <cell r="H614">
            <v>4</v>
          </cell>
          <cell r="I614">
            <v>353</v>
          </cell>
          <cell r="J614">
            <v>1412</v>
          </cell>
          <cell r="K614">
            <v>0</v>
          </cell>
          <cell r="L614">
            <v>0</v>
          </cell>
          <cell r="M614">
            <v>0</v>
          </cell>
          <cell r="N614">
            <v>0</v>
          </cell>
        </row>
        <row r="615">
          <cell r="A615" t="str">
            <v>자재</v>
          </cell>
          <cell r="B615" t="str">
            <v>용융아연도금</v>
          </cell>
          <cell r="D615" t="str">
            <v>kg</v>
          </cell>
          <cell r="E615">
            <v>1</v>
          </cell>
          <cell r="H615">
            <v>1</v>
          </cell>
          <cell r="I615">
            <v>496</v>
          </cell>
          <cell r="J615">
            <v>496</v>
          </cell>
          <cell r="K615">
            <v>0</v>
          </cell>
          <cell r="L615">
            <v>0</v>
          </cell>
          <cell r="M615">
            <v>0</v>
          </cell>
          <cell r="N615">
            <v>0</v>
          </cell>
        </row>
        <row r="616">
          <cell r="A616" t="str">
            <v>자재</v>
          </cell>
          <cell r="B616" t="str">
            <v>너트</v>
          </cell>
          <cell r="C616" t="str">
            <v>Φ16(STS)</v>
          </cell>
          <cell r="D616" t="str">
            <v>EA</v>
          </cell>
          <cell r="E616">
            <v>4</v>
          </cell>
          <cell r="H616">
            <v>4</v>
          </cell>
          <cell r="I616">
            <v>230</v>
          </cell>
          <cell r="J616">
            <v>920</v>
          </cell>
          <cell r="K616">
            <v>0</v>
          </cell>
          <cell r="L616">
            <v>0</v>
          </cell>
          <cell r="M616">
            <v>0</v>
          </cell>
          <cell r="N616">
            <v>0</v>
          </cell>
        </row>
        <row r="617">
          <cell r="A617" t="str">
            <v>자재</v>
          </cell>
          <cell r="B617" t="str">
            <v>와샤</v>
          </cell>
          <cell r="C617" t="str">
            <v>Φ16(STS)</v>
          </cell>
          <cell r="D617" t="str">
            <v>EA</v>
          </cell>
          <cell r="E617">
            <v>4</v>
          </cell>
          <cell r="H617">
            <v>4</v>
          </cell>
          <cell r="I617">
            <v>61</v>
          </cell>
          <cell r="J617">
            <v>244</v>
          </cell>
          <cell r="K617">
            <v>0</v>
          </cell>
          <cell r="L617">
            <v>0</v>
          </cell>
          <cell r="M617">
            <v>0</v>
          </cell>
          <cell r="N617">
            <v>0</v>
          </cell>
        </row>
        <row r="618">
          <cell r="B618" t="str">
            <v>전선관배관_지중</v>
          </cell>
          <cell r="C618" t="str">
            <v>PE 22C</v>
          </cell>
          <cell r="D618" t="str">
            <v>m</v>
          </cell>
          <cell r="E618">
            <v>1</v>
          </cell>
          <cell r="H618">
            <v>1</v>
          </cell>
          <cell r="I618">
            <v>264</v>
          </cell>
          <cell r="J618">
            <v>264</v>
          </cell>
          <cell r="K618">
            <v>2590</v>
          </cell>
          <cell r="L618">
            <v>2590</v>
          </cell>
          <cell r="M618">
            <v>0</v>
          </cell>
          <cell r="N618">
            <v>0</v>
          </cell>
        </row>
        <row r="619">
          <cell r="B619" t="str">
            <v>접지선배선</v>
          </cell>
          <cell r="C619" t="str">
            <v>f-GV 35㎟</v>
          </cell>
          <cell r="D619" t="str">
            <v>m</v>
          </cell>
          <cell r="E619">
            <v>3</v>
          </cell>
          <cell r="H619">
            <v>3</v>
          </cell>
          <cell r="I619">
            <v>2913</v>
          </cell>
          <cell r="J619">
            <v>8739</v>
          </cell>
          <cell r="K619">
            <v>809</v>
          </cell>
          <cell r="L619">
            <v>2427</v>
          </cell>
          <cell r="M619">
            <v>0</v>
          </cell>
          <cell r="N619">
            <v>0</v>
          </cell>
        </row>
        <row r="620">
          <cell r="B620" t="str">
            <v>접지설치</v>
          </cell>
          <cell r="C620" t="str">
            <v>Φ18x2400L 3본연결</v>
          </cell>
          <cell r="D620" t="str">
            <v>개소</v>
          </cell>
          <cell r="E620">
            <v>1</v>
          </cell>
          <cell r="H620">
            <v>1</v>
          </cell>
          <cell r="I620">
            <v>65631</v>
          </cell>
          <cell r="J620">
            <v>65631</v>
          </cell>
          <cell r="K620">
            <v>29404</v>
          </cell>
          <cell r="L620">
            <v>29404</v>
          </cell>
          <cell r="M620">
            <v>0</v>
          </cell>
          <cell r="N620">
            <v>0</v>
          </cell>
        </row>
        <row r="627">
          <cell r="A627" t="str">
            <v>가로등 기초(10m 1등용) 500x650x1200</v>
          </cell>
          <cell r="B627" t="str">
            <v>가로등 기초(10m 1등용)</v>
          </cell>
          <cell r="C627" t="str">
            <v>500x650x1200</v>
          </cell>
          <cell r="D627" t="str">
            <v>개소</v>
          </cell>
          <cell r="J627">
            <v>77407</v>
          </cell>
          <cell r="L627">
            <v>122944</v>
          </cell>
          <cell r="N627">
            <v>7695</v>
          </cell>
          <cell r="O627">
            <v>208046</v>
          </cell>
          <cell r="P627">
            <v>128</v>
          </cell>
        </row>
        <row r="628">
          <cell r="B628" t="str">
            <v>기초터파기</v>
          </cell>
          <cell r="C628" t="str">
            <v>기계80+인력20</v>
          </cell>
          <cell r="D628" t="str">
            <v>㎥</v>
          </cell>
          <cell r="E628">
            <v>2.56</v>
          </cell>
          <cell r="H628">
            <v>2.56</v>
          </cell>
          <cell r="I628">
            <v>303</v>
          </cell>
          <cell r="J628">
            <v>775</v>
          </cell>
          <cell r="K628">
            <v>2787</v>
          </cell>
          <cell r="L628">
            <v>7134.7</v>
          </cell>
          <cell r="M628">
            <v>151</v>
          </cell>
          <cell r="N628">
            <v>386.5</v>
          </cell>
        </row>
        <row r="629">
          <cell r="B629" t="str">
            <v>기초되메우기</v>
          </cell>
          <cell r="C629" t="str">
            <v>기계80+인력20</v>
          </cell>
          <cell r="D629" t="str">
            <v>㎥</v>
          </cell>
          <cell r="E629">
            <v>2.13</v>
          </cell>
          <cell r="H629">
            <v>2.13</v>
          </cell>
          <cell r="I629">
            <v>198</v>
          </cell>
          <cell r="J629">
            <v>421</v>
          </cell>
          <cell r="K629">
            <v>2686</v>
          </cell>
          <cell r="L629">
            <v>5721.1</v>
          </cell>
          <cell r="M629">
            <v>98</v>
          </cell>
          <cell r="N629">
            <v>208.7</v>
          </cell>
        </row>
        <row r="630">
          <cell r="B630" t="str">
            <v>잔토처리</v>
          </cell>
          <cell r="C630" t="str">
            <v>인력, 현장깔기</v>
          </cell>
          <cell r="D630" t="str">
            <v>㎥</v>
          </cell>
          <cell r="E630">
            <v>0.43</v>
          </cell>
          <cell r="H630">
            <v>0.43</v>
          </cell>
          <cell r="I630">
            <v>0</v>
          </cell>
          <cell r="J630">
            <v>0</v>
          </cell>
          <cell r="K630">
            <v>10904</v>
          </cell>
          <cell r="L630">
            <v>4688.7</v>
          </cell>
          <cell r="M630">
            <v>0</v>
          </cell>
          <cell r="N630">
            <v>0</v>
          </cell>
        </row>
        <row r="631">
          <cell r="B631" t="str">
            <v>레미콘타설</v>
          </cell>
          <cell r="C631" t="str">
            <v>25-180-8</v>
          </cell>
          <cell r="D631" t="str">
            <v>㎥</v>
          </cell>
          <cell r="E631">
            <v>0.45</v>
          </cell>
          <cell r="H631">
            <v>0.45</v>
          </cell>
          <cell r="I631">
            <v>45581</v>
          </cell>
          <cell r="J631">
            <v>20511</v>
          </cell>
          <cell r="K631">
            <v>27769</v>
          </cell>
          <cell r="L631">
            <v>12496</v>
          </cell>
          <cell r="M631">
            <v>0</v>
          </cell>
          <cell r="N631">
            <v>0</v>
          </cell>
        </row>
        <row r="632">
          <cell r="B632" t="str">
            <v>합판거푸집</v>
          </cell>
          <cell r="C632" t="str">
            <v>4회</v>
          </cell>
          <cell r="D632" t="str">
            <v>㎡</v>
          </cell>
          <cell r="E632">
            <v>2.94</v>
          </cell>
          <cell r="H632">
            <v>2.94</v>
          </cell>
          <cell r="I632">
            <v>9086</v>
          </cell>
          <cell r="J632">
            <v>26712</v>
          </cell>
          <cell r="K632">
            <v>6782</v>
          </cell>
          <cell r="L632">
            <v>19939</v>
          </cell>
          <cell r="M632">
            <v>2415</v>
          </cell>
          <cell r="N632">
            <v>7100.1</v>
          </cell>
        </row>
        <row r="633">
          <cell r="B633" t="str">
            <v>앙카볼트 설치</v>
          </cell>
          <cell r="C633" t="str">
            <v>Φ22 x 600L</v>
          </cell>
          <cell r="D633" t="str">
            <v>개소</v>
          </cell>
          <cell r="E633">
            <v>1</v>
          </cell>
          <cell r="H633">
            <v>1</v>
          </cell>
          <cell r="I633">
            <v>6628</v>
          </cell>
          <cell r="J633">
            <v>6628</v>
          </cell>
          <cell r="K633">
            <v>17729</v>
          </cell>
          <cell r="L633">
            <v>17729</v>
          </cell>
          <cell r="M633">
            <v>0</v>
          </cell>
          <cell r="N633">
            <v>0</v>
          </cell>
        </row>
        <row r="634">
          <cell r="A634" t="str">
            <v>자재</v>
          </cell>
          <cell r="B634" t="str">
            <v>원형강봉</v>
          </cell>
          <cell r="C634" t="str">
            <v>Φ9mm</v>
          </cell>
          <cell r="D634" t="str">
            <v>kg</v>
          </cell>
          <cell r="E634">
            <v>1.37</v>
          </cell>
          <cell r="H634">
            <v>1.37</v>
          </cell>
          <cell r="I634">
            <v>448</v>
          </cell>
          <cell r="J634">
            <v>613</v>
          </cell>
          <cell r="K634">
            <v>0</v>
          </cell>
          <cell r="L634">
            <v>0</v>
          </cell>
          <cell r="M634">
            <v>0</v>
          </cell>
          <cell r="N634">
            <v>0</v>
          </cell>
        </row>
        <row r="635">
          <cell r="A635" t="str">
            <v>자재</v>
          </cell>
          <cell r="B635" t="str">
            <v>용융아연도금</v>
          </cell>
          <cell r="D635" t="str">
            <v>kg</v>
          </cell>
          <cell r="E635">
            <v>10</v>
          </cell>
          <cell r="H635">
            <v>10</v>
          </cell>
          <cell r="I635">
            <v>496</v>
          </cell>
          <cell r="J635">
            <v>4960</v>
          </cell>
          <cell r="K635">
            <v>0</v>
          </cell>
          <cell r="L635">
            <v>0</v>
          </cell>
          <cell r="M635">
            <v>0</v>
          </cell>
          <cell r="N635">
            <v>0</v>
          </cell>
        </row>
        <row r="636">
          <cell r="A636" t="str">
            <v>자재</v>
          </cell>
          <cell r="B636" t="str">
            <v>너트</v>
          </cell>
          <cell r="C636" t="str">
            <v>Φ22(STS)</v>
          </cell>
          <cell r="D636" t="str">
            <v>EA</v>
          </cell>
          <cell r="E636">
            <v>4</v>
          </cell>
          <cell r="H636">
            <v>4</v>
          </cell>
          <cell r="I636">
            <v>834</v>
          </cell>
          <cell r="J636">
            <v>3336</v>
          </cell>
          <cell r="K636">
            <v>0</v>
          </cell>
          <cell r="L636">
            <v>0</v>
          </cell>
          <cell r="M636">
            <v>0</v>
          </cell>
          <cell r="N636">
            <v>0</v>
          </cell>
        </row>
        <row r="637">
          <cell r="A637" t="str">
            <v>자재</v>
          </cell>
          <cell r="B637" t="str">
            <v>와샤</v>
          </cell>
          <cell r="C637" t="str">
            <v>Φ22(STS)</v>
          </cell>
          <cell r="D637" t="str">
            <v>EA</v>
          </cell>
          <cell r="E637">
            <v>4</v>
          </cell>
          <cell r="H637">
            <v>4</v>
          </cell>
          <cell r="I637">
            <v>173</v>
          </cell>
          <cell r="J637">
            <v>692</v>
          </cell>
          <cell r="K637">
            <v>0</v>
          </cell>
          <cell r="L637">
            <v>0</v>
          </cell>
          <cell r="M637">
            <v>0</v>
          </cell>
          <cell r="N637">
            <v>0</v>
          </cell>
        </row>
        <row r="638">
          <cell r="B638" t="str">
            <v>철재류 가공조립 및 설치</v>
          </cell>
          <cell r="C638" t="str">
            <v>[ton]</v>
          </cell>
          <cell r="D638" t="str">
            <v>ton</v>
          </cell>
          <cell r="E638">
            <v>0.01</v>
          </cell>
          <cell r="H638">
            <v>0.01</v>
          </cell>
          <cell r="I638">
            <v>39371</v>
          </cell>
          <cell r="J638">
            <v>393</v>
          </cell>
          <cell r="K638">
            <v>3855101</v>
          </cell>
          <cell r="L638">
            <v>38551</v>
          </cell>
          <cell r="M638">
            <v>0</v>
          </cell>
          <cell r="N638">
            <v>0</v>
          </cell>
        </row>
        <row r="639">
          <cell r="B639" t="str">
            <v>접지설치</v>
          </cell>
          <cell r="C639" t="str">
            <v>Φ18x2400L 1본연결</v>
          </cell>
          <cell r="D639" t="str">
            <v>개소</v>
          </cell>
          <cell r="E639">
            <v>1</v>
          </cell>
          <cell r="H639">
            <v>1</v>
          </cell>
          <cell r="I639">
            <v>11301</v>
          </cell>
          <cell r="J639">
            <v>11301</v>
          </cell>
          <cell r="K639">
            <v>12840</v>
          </cell>
          <cell r="L639">
            <v>12840</v>
          </cell>
          <cell r="M639">
            <v>0</v>
          </cell>
          <cell r="N639">
            <v>0</v>
          </cell>
        </row>
        <row r="640">
          <cell r="B640" t="str">
            <v>전선관배관_지중</v>
          </cell>
          <cell r="C640" t="str">
            <v>PE 16C</v>
          </cell>
          <cell r="D640" t="str">
            <v>m</v>
          </cell>
          <cell r="E640">
            <v>1.3</v>
          </cell>
          <cell r="H640">
            <v>1.3</v>
          </cell>
          <cell r="I640">
            <v>198</v>
          </cell>
          <cell r="J640">
            <v>257</v>
          </cell>
          <cell r="K640">
            <v>2158</v>
          </cell>
          <cell r="L640">
            <v>2805.4</v>
          </cell>
          <cell r="M640">
            <v>0</v>
          </cell>
          <cell r="N640">
            <v>0</v>
          </cell>
        </row>
        <row r="641">
          <cell r="B641" t="str">
            <v>접지선배선</v>
          </cell>
          <cell r="C641" t="str">
            <v>F-GV 6㎟</v>
          </cell>
          <cell r="D641" t="str">
            <v>m</v>
          </cell>
          <cell r="E641">
            <v>1.5</v>
          </cell>
          <cell r="H641">
            <v>1.5</v>
          </cell>
          <cell r="I641">
            <v>539</v>
          </cell>
          <cell r="J641">
            <v>808</v>
          </cell>
          <cell r="K641">
            <v>693</v>
          </cell>
          <cell r="L641">
            <v>1039.5</v>
          </cell>
          <cell r="M641">
            <v>0</v>
          </cell>
          <cell r="N641">
            <v>0</v>
          </cell>
        </row>
        <row r="653">
          <cell r="A653" t="str">
            <v>가로등 기초(10m 2등용) 500x850x1200</v>
          </cell>
          <cell r="B653" t="str">
            <v>가로등 기초(10m 2등용)</v>
          </cell>
          <cell r="C653" t="str">
            <v>500x850x1200</v>
          </cell>
          <cell r="D653" t="str">
            <v>개소</v>
          </cell>
          <cell r="J653">
            <v>88382</v>
          </cell>
          <cell r="L653">
            <v>163730</v>
          </cell>
          <cell r="N653">
            <v>7567</v>
          </cell>
          <cell r="O653">
            <v>259679</v>
          </cell>
          <cell r="P653">
            <v>129</v>
          </cell>
        </row>
        <row r="654">
          <cell r="B654" t="str">
            <v>기초터파기</v>
          </cell>
          <cell r="C654" t="str">
            <v>기계80+인력20</v>
          </cell>
          <cell r="D654" t="str">
            <v>㎥</v>
          </cell>
          <cell r="E654">
            <v>2.0310000000000001</v>
          </cell>
          <cell r="H654">
            <v>1.71</v>
          </cell>
          <cell r="I654">
            <v>303</v>
          </cell>
          <cell r="J654">
            <v>518</v>
          </cell>
          <cell r="K654">
            <v>2787</v>
          </cell>
          <cell r="L654">
            <v>4765.7</v>
          </cell>
          <cell r="M654">
            <v>151</v>
          </cell>
          <cell r="N654">
            <v>258.2</v>
          </cell>
        </row>
        <row r="655">
          <cell r="B655" t="str">
            <v>기초되메우기</v>
          </cell>
          <cell r="C655" t="str">
            <v>기계80+인력20</v>
          </cell>
          <cell r="D655" t="str">
            <v>㎥</v>
          </cell>
          <cell r="E655">
            <v>1.494</v>
          </cell>
          <cell r="H655">
            <v>2.13</v>
          </cell>
          <cell r="I655">
            <v>198</v>
          </cell>
          <cell r="J655">
            <v>421</v>
          </cell>
          <cell r="K655">
            <v>2686</v>
          </cell>
          <cell r="L655">
            <v>5721.1</v>
          </cell>
          <cell r="M655">
            <v>98</v>
          </cell>
          <cell r="N655">
            <v>208.7</v>
          </cell>
        </row>
        <row r="656">
          <cell r="B656" t="str">
            <v>레미콘타설</v>
          </cell>
          <cell r="C656" t="str">
            <v>25-180-8</v>
          </cell>
          <cell r="D656" t="str">
            <v>㎥</v>
          </cell>
          <cell r="E656">
            <v>0.53700000000000003</v>
          </cell>
          <cell r="H656">
            <v>0.53700000000000003</v>
          </cell>
          <cell r="I656">
            <v>45581</v>
          </cell>
          <cell r="J656">
            <v>24476</v>
          </cell>
          <cell r="K656">
            <v>27769</v>
          </cell>
          <cell r="L656">
            <v>14911.9</v>
          </cell>
          <cell r="M656">
            <v>0</v>
          </cell>
          <cell r="N656">
            <v>0</v>
          </cell>
        </row>
        <row r="657">
          <cell r="B657" t="str">
            <v>잔토처리</v>
          </cell>
          <cell r="C657" t="str">
            <v>인력, 현장깔기</v>
          </cell>
          <cell r="D657" t="str">
            <v>㎥</v>
          </cell>
          <cell r="E657">
            <v>0.53700000000000003</v>
          </cell>
          <cell r="H657">
            <v>0.43</v>
          </cell>
          <cell r="I657">
            <v>0</v>
          </cell>
          <cell r="J657">
            <v>0</v>
          </cell>
          <cell r="K657">
            <v>10904</v>
          </cell>
          <cell r="L657">
            <v>4688.7</v>
          </cell>
          <cell r="M657">
            <v>0</v>
          </cell>
          <cell r="N657">
            <v>0</v>
          </cell>
        </row>
        <row r="658">
          <cell r="B658" t="str">
            <v>합판거푸집</v>
          </cell>
          <cell r="C658" t="str">
            <v>4회</v>
          </cell>
          <cell r="D658" t="str">
            <v>㎡</v>
          </cell>
          <cell r="E658">
            <v>3.18</v>
          </cell>
          <cell r="H658">
            <v>2.94</v>
          </cell>
          <cell r="I658">
            <v>9086</v>
          </cell>
          <cell r="J658">
            <v>26712</v>
          </cell>
          <cell r="K658">
            <v>6782</v>
          </cell>
          <cell r="L658">
            <v>19939</v>
          </cell>
          <cell r="M658">
            <v>2415</v>
          </cell>
          <cell r="N658">
            <v>7100.1</v>
          </cell>
        </row>
        <row r="659">
          <cell r="B659" t="str">
            <v>앙카볼트 설치</v>
          </cell>
          <cell r="C659" t="str">
            <v>Φ22 x 600L</v>
          </cell>
          <cell r="D659" t="str">
            <v>EA</v>
          </cell>
          <cell r="E659">
            <v>4</v>
          </cell>
          <cell r="H659">
            <v>4</v>
          </cell>
          <cell r="I659">
            <v>6628</v>
          </cell>
          <cell r="J659">
            <v>26512</v>
          </cell>
          <cell r="K659">
            <v>17729</v>
          </cell>
          <cell r="L659">
            <v>70916</v>
          </cell>
          <cell r="M659">
            <v>0</v>
          </cell>
          <cell r="N659">
            <v>0</v>
          </cell>
        </row>
        <row r="660">
          <cell r="A660" t="str">
            <v>자재</v>
          </cell>
          <cell r="B660" t="str">
            <v>이형철근</v>
          </cell>
          <cell r="C660" t="str">
            <v>D10</v>
          </cell>
          <cell r="D660" t="str">
            <v>kg</v>
          </cell>
          <cell r="E660">
            <v>1.37</v>
          </cell>
          <cell r="H660">
            <v>1.37</v>
          </cell>
          <cell r="I660">
            <v>633</v>
          </cell>
          <cell r="J660">
            <v>867</v>
          </cell>
          <cell r="K660">
            <v>0</v>
          </cell>
          <cell r="L660">
            <v>0</v>
          </cell>
          <cell r="M660">
            <v>0</v>
          </cell>
          <cell r="N660">
            <v>0</v>
          </cell>
        </row>
        <row r="661">
          <cell r="A661" t="str">
            <v>자재</v>
          </cell>
          <cell r="B661" t="str">
            <v>너트</v>
          </cell>
          <cell r="C661" t="str">
            <v>Φ22(STS)</v>
          </cell>
          <cell r="D661" t="str">
            <v>EA</v>
          </cell>
          <cell r="E661">
            <v>4</v>
          </cell>
          <cell r="H661">
            <v>4</v>
          </cell>
          <cell r="I661">
            <v>834</v>
          </cell>
          <cell r="J661">
            <v>3336</v>
          </cell>
          <cell r="K661">
            <v>0</v>
          </cell>
          <cell r="L661">
            <v>0</v>
          </cell>
          <cell r="M661">
            <v>0</v>
          </cell>
          <cell r="N661">
            <v>0</v>
          </cell>
        </row>
        <row r="662">
          <cell r="A662" t="str">
            <v>자재</v>
          </cell>
          <cell r="B662" t="str">
            <v>와샤</v>
          </cell>
          <cell r="C662" t="str">
            <v>Φ22(STS)</v>
          </cell>
          <cell r="D662" t="str">
            <v>EA</v>
          </cell>
          <cell r="E662">
            <v>4</v>
          </cell>
          <cell r="H662">
            <v>4</v>
          </cell>
          <cell r="I662">
            <v>173</v>
          </cell>
          <cell r="J662">
            <v>692</v>
          </cell>
          <cell r="K662">
            <v>0</v>
          </cell>
          <cell r="L662">
            <v>0</v>
          </cell>
          <cell r="M662">
            <v>0</v>
          </cell>
          <cell r="N662">
            <v>0</v>
          </cell>
        </row>
        <row r="663">
          <cell r="B663" t="str">
            <v>철재류 가공조립 및 설치</v>
          </cell>
          <cell r="C663" t="str">
            <v>[ton]</v>
          </cell>
          <cell r="D663" t="str">
            <v>ton</v>
          </cell>
          <cell r="E663">
            <v>9.7000000000000003E-2</v>
          </cell>
          <cell r="H663">
            <v>0.01</v>
          </cell>
          <cell r="I663">
            <v>39371</v>
          </cell>
          <cell r="J663">
            <v>393</v>
          </cell>
          <cell r="K663">
            <v>3855101</v>
          </cell>
          <cell r="L663">
            <v>38551</v>
          </cell>
          <cell r="M663">
            <v>0</v>
          </cell>
          <cell r="N663">
            <v>0</v>
          </cell>
        </row>
        <row r="664">
          <cell r="A664" t="str">
            <v>자재</v>
          </cell>
          <cell r="B664" t="str">
            <v>접지동봉</v>
          </cell>
          <cell r="C664" t="str">
            <v>Φ14x1000L</v>
          </cell>
          <cell r="D664" t="str">
            <v>EA</v>
          </cell>
          <cell r="E664">
            <v>1</v>
          </cell>
          <cell r="H664">
            <v>1</v>
          </cell>
          <cell r="I664">
            <v>2640</v>
          </cell>
          <cell r="J664">
            <v>2640</v>
          </cell>
          <cell r="K664">
            <v>0</v>
          </cell>
          <cell r="L664">
            <v>0</v>
          </cell>
          <cell r="M664">
            <v>0</v>
          </cell>
          <cell r="N664">
            <v>0</v>
          </cell>
        </row>
        <row r="665">
          <cell r="B665" t="str">
            <v>전선관배관_지중</v>
          </cell>
          <cell r="C665" t="str">
            <v>PE 16C</v>
          </cell>
          <cell r="D665" t="str">
            <v>m</v>
          </cell>
          <cell r="E665">
            <v>1</v>
          </cell>
          <cell r="H665">
            <v>1</v>
          </cell>
          <cell r="I665">
            <v>198</v>
          </cell>
          <cell r="J665">
            <v>198</v>
          </cell>
          <cell r="K665">
            <v>2158</v>
          </cell>
          <cell r="L665">
            <v>2158</v>
          </cell>
          <cell r="M665">
            <v>0</v>
          </cell>
          <cell r="N665">
            <v>0</v>
          </cell>
        </row>
        <row r="666">
          <cell r="B666" t="str">
            <v>접지선배선</v>
          </cell>
          <cell r="C666" t="str">
            <v>F-GV 6㎟</v>
          </cell>
          <cell r="D666" t="str">
            <v>m</v>
          </cell>
          <cell r="E666">
            <v>3</v>
          </cell>
          <cell r="H666">
            <v>3</v>
          </cell>
          <cell r="I666">
            <v>539</v>
          </cell>
          <cell r="J666">
            <v>1617</v>
          </cell>
          <cell r="K666">
            <v>693</v>
          </cell>
          <cell r="L666">
            <v>2079</v>
          </cell>
          <cell r="M666">
            <v>0</v>
          </cell>
          <cell r="N666">
            <v>0</v>
          </cell>
        </row>
        <row r="679">
          <cell r="A679" t="str">
            <v>제어반 기초 400x600x900</v>
          </cell>
          <cell r="B679" t="str">
            <v>제어반 기초</v>
          </cell>
          <cell r="C679" t="str">
            <v>400x600x900</v>
          </cell>
          <cell r="D679" t="str">
            <v>개소</v>
          </cell>
          <cell r="J679">
            <v>61026</v>
          </cell>
          <cell r="L679">
            <v>94752</v>
          </cell>
          <cell r="N679">
            <v>151</v>
          </cell>
          <cell r="O679">
            <v>155929</v>
          </cell>
          <cell r="P679">
            <v>130</v>
          </cell>
        </row>
        <row r="680">
          <cell r="B680" t="str">
            <v>기초터파기</v>
          </cell>
          <cell r="C680" t="str">
            <v>기계80+인력20</v>
          </cell>
          <cell r="D680" t="str">
            <v>㎥</v>
          </cell>
          <cell r="E680">
            <v>0.67300000000000004</v>
          </cell>
          <cell r="H680">
            <v>0.67300000000000004</v>
          </cell>
          <cell r="I680">
            <v>303</v>
          </cell>
          <cell r="J680">
            <v>203</v>
          </cell>
          <cell r="K680">
            <v>2787</v>
          </cell>
          <cell r="L680">
            <v>1875.6</v>
          </cell>
          <cell r="M680">
            <v>151</v>
          </cell>
          <cell r="N680">
            <v>101.6</v>
          </cell>
        </row>
        <row r="681">
          <cell r="B681" t="str">
            <v>기초되메우기</v>
          </cell>
          <cell r="C681" t="str">
            <v>기계80+인력20</v>
          </cell>
          <cell r="D681" t="str">
            <v>㎥</v>
          </cell>
          <cell r="E681">
            <v>0.505</v>
          </cell>
          <cell r="H681">
            <v>0.505</v>
          </cell>
          <cell r="I681">
            <v>198</v>
          </cell>
          <cell r="J681">
            <v>99</v>
          </cell>
          <cell r="K681">
            <v>2686</v>
          </cell>
          <cell r="L681">
            <v>1356.4</v>
          </cell>
          <cell r="M681">
            <v>98</v>
          </cell>
          <cell r="N681">
            <v>49.4</v>
          </cell>
        </row>
        <row r="682">
          <cell r="B682" t="str">
            <v>레미콘타설</v>
          </cell>
          <cell r="C682" t="str">
            <v>25-180-8</v>
          </cell>
          <cell r="D682" t="str">
            <v>㎥</v>
          </cell>
          <cell r="E682">
            <v>0.216</v>
          </cell>
          <cell r="H682">
            <v>0.216</v>
          </cell>
          <cell r="I682">
            <v>45581</v>
          </cell>
          <cell r="J682">
            <v>9845</v>
          </cell>
          <cell r="K682">
            <v>27769</v>
          </cell>
          <cell r="L682">
            <v>5998.1</v>
          </cell>
          <cell r="M682">
            <v>0</v>
          </cell>
          <cell r="N682">
            <v>0</v>
          </cell>
        </row>
        <row r="683">
          <cell r="B683" t="str">
            <v>잔토처리</v>
          </cell>
          <cell r="C683" t="str">
            <v>인력, 현장깔기</v>
          </cell>
          <cell r="D683" t="str">
            <v>㎥</v>
          </cell>
          <cell r="E683">
            <v>0.16800000000000001</v>
          </cell>
          <cell r="H683">
            <v>0.22</v>
          </cell>
          <cell r="I683">
            <v>0</v>
          </cell>
          <cell r="J683">
            <v>0</v>
          </cell>
          <cell r="K683">
            <v>10904</v>
          </cell>
          <cell r="L683">
            <v>2398.8000000000002</v>
          </cell>
          <cell r="M683">
            <v>0</v>
          </cell>
          <cell r="N683">
            <v>0</v>
          </cell>
        </row>
        <row r="684">
          <cell r="B684" t="str">
            <v>합판거푸집</v>
          </cell>
          <cell r="C684" t="str">
            <v>4회</v>
          </cell>
          <cell r="D684" t="str">
            <v>㎡</v>
          </cell>
          <cell r="E684">
            <v>1.8</v>
          </cell>
          <cell r="H684">
            <v>1.8</v>
          </cell>
          <cell r="I684">
            <v>9086</v>
          </cell>
          <cell r="J684">
            <v>16354</v>
          </cell>
          <cell r="K684">
            <v>6782</v>
          </cell>
          <cell r="L684">
            <v>12207.6</v>
          </cell>
          <cell r="N684">
            <v>0</v>
          </cell>
        </row>
        <row r="685">
          <cell r="B685" t="str">
            <v>앙카볼트 설치</v>
          </cell>
          <cell r="C685" t="str">
            <v>Φ25 x 500L</v>
          </cell>
          <cell r="D685" t="str">
            <v>EA</v>
          </cell>
          <cell r="E685">
            <v>4</v>
          </cell>
          <cell r="H685">
            <v>4</v>
          </cell>
          <cell r="I685">
            <v>6956</v>
          </cell>
          <cell r="J685">
            <v>27824</v>
          </cell>
          <cell r="K685">
            <v>17729</v>
          </cell>
          <cell r="L685">
            <v>70916</v>
          </cell>
          <cell r="M685">
            <v>0</v>
          </cell>
          <cell r="N685">
            <v>0</v>
          </cell>
        </row>
        <row r="686">
          <cell r="A686" t="str">
            <v>자재</v>
          </cell>
          <cell r="B686" t="str">
            <v>이형철근</v>
          </cell>
          <cell r="C686" t="str">
            <v>D10</v>
          </cell>
          <cell r="D686" t="str">
            <v>kg</v>
          </cell>
          <cell r="E686">
            <v>0.95</v>
          </cell>
          <cell r="H686">
            <v>0.95</v>
          </cell>
          <cell r="I686">
            <v>633</v>
          </cell>
          <cell r="J686">
            <v>601</v>
          </cell>
          <cell r="K686">
            <v>0</v>
          </cell>
          <cell r="L686">
            <v>0</v>
          </cell>
          <cell r="M686">
            <v>0</v>
          </cell>
          <cell r="N686">
            <v>0</v>
          </cell>
        </row>
        <row r="687">
          <cell r="A687" t="str">
            <v>자재</v>
          </cell>
          <cell r="B687" t="str">
            <v>너트</v>
          </cell>
          <cell r="C687" t="str">
            <v>Φ25(STS)</v>
          </cell>
          <cell r="D687" t="str">
            <v>EA</v>
          </cell>
          <cell r="E687">
            <v>4</v>
          </cell>
          <cell r="H687">
            <v>4</v>
          </cell>
          <cell r="I687">
            <v>1307</v>
          </cell>
          <cell r="J687">
            <v>5228</v>
          </cell>
          <cell r="K687">
            <v>0</v>
          </cell>
          <cell r="L687">
            <v>0</v>
          </cell>
          <cell r="M687">
            <v>0</v>
          </cell>
          <cell r="N687">
            <v>0</v>
          </cell>
        </row>
        <row r="688">
          <cell r="A688" t="str">
            <v>자재</v>
          </cell>
          <cell r="B688" t="str">
            <v>와샤</v>
          </cell>
          <cell r="C688" t="str">
            <v>Φ25(STS)</v>
          </cell>
          <cell r="D688" t="str">
            <v>EA</v>
          </cell>
          <cell r="E688">
            <v>4</v>
          </cell>
          <cell r="H688">
            <v>4</v>
          </cell>
          <cell r="I688">
            <v>218</v>
          </cell>
          <cell r="J688">
            <v>872</v>
          </cell>
          <cell r="K688">
            <v>0</v>
          </cell>
          <cell r="L688">
            <v>0</v>
          </cell>
          <cell r="M688">
            <v>0</v>
          </cell>
          <cell r="N688">
            <v>0</v>
          </cell>
        </row>
        <row r="690">
          <cell r="A690" t="str">
            <v>핸드홀 설치 600x600x600</v>
          </cell>
          <cell r="B690" t="str">
            <v>핸드홀 설치</v>
          </cell>
          <cell r="C690" t="str">
            <v>600x600x600</v>
          </cell>
          <cell r="D690" t="str">
            <v>개소</v>
          </cell>
          <cell r="J690">
            <v>97631</v>
          </cell>
          <cell r="L690">
            <v>150690</v>
          </cell>
          <cell r="N690">
            <v>10217</v>
          </cell>
          <cell r="O690">
            <v>258538</v>
          </cell>
          <cell r="P690">
            <v>131</v>
          </cell>
        </row>
        <row r="691">
          <cell r="B691" t="str">
            <v>기초터파기</v>
          </cell>
          <cell r="C691" t="str">
            <v>기계80+인력20</v>
          </cell>
          <cell r="D691" t="str">
            <v>㎥</v>
          </cell>
          <cell r="E691">
            <v>1.0900000000000001</v>
          </cell>
          <cell r="H691">
            <v>1.0900000000000001</v>
          </cell>
          <cell r="I691">
            <v>303</v>
          </cell>
          <cell r="J691">
            <v>330</v>
          </cell>
          <cell r="K691">
            <v>2787</v>
          </cell>
          <cell r="L691">
            <v>3037.8</v>
          </cell>
          <cell r="M691">
            <v>151</v>
          </cell>
          <cell r="N691">
            <v>164.5</v>
          </cell>
        </row>
        <row r="692">
          <cell r="B692" t="str">
            <v>기초되메우기</v>
          </cell>
          <cell r="C692" t="str">
            <v>기계80+인력20</v>
          </cell>
          <cell r="D692" t="str">
            <v>㎥</v>
          </cell>
          <cell r="E692">
            <v>0.56000000000000005</v>
          </cell>
          <cell r="H692">
            <v>0.56000000000000005</v>
          </cell>
          <cell r="I692">
            <v>198</v>
          </cell>
          <cell r="J692">
            <v>110</v>
          </cell>
          <cell r="K692">
            <v>2686</v>
          </cell>
          <cell r="L692">
            <v>1504.1</v>
          </cell>
          <cell r="M692">
            <v>98</v>
          </cell>
          <cell r="N692">
            <v>54.8</v>
          </cell>
        </row>
        <row r="693">
          <cell r="B693" t="str">
            <v>잔토처리</v>
          </cell>
          <cell r="C693" t="str">
            <v>인력, 현장깔기</v>
          </cell>
          <cell r="D693" t="str">
            <v>㎥</v>
          </cell>
          <cell r="E693">
            <v>0.53</v>
          </cell>
          <cell r="H693">
            <v>0.53</v>
          </cell>
          <cell r="I693">
            <v>0</v>
          </cell>
          <cell r="J693">
            <v>0</v>
          </cell>
          <cell r="K693">
            <v>10904</v>
          </cell>
          <cell r="L693">
            <v>5779.1</v>
          </cell>
          <cell r="M693">
            <v>0</v>
          </cell>
          <cell r="N693">
            <v>0</v>
          </cell>
        </row>
        <row r="694">
          <cell r="B694" t="str">
            <v>레미콘타설</v>
          </cell>
          <cell r="C694" t="str">
            <v>25-180-8</v>
          </cell>
          <cell r="D694" t="str">
            <v>㎥</v>
          </cell>
          <cell r="E694">
            <v>0.39</v>
          </cell>
          <cell r="H694">
            <v>0.39</v>
          </cell>
          <cell r="I694">
            <v>45581</v>
          </cell>
          <cell r="J694">
            <v>17776</v>
          </cell>
          <cell r="K694">
            <v>27769</v>
          </cell>
          <cell r="L694">
            <v>10829.9</v>
          </cell>
          <cell r="M694">
            <v>0</v>
          </cell>
          <cell r="N694">
            <v>0</v>
          </cell>
        </row>
        <row r="695">
          <cell r="B695" t="str">
            <v>합판거푸집</v>
          </cell>
          <cell r="C695" t="str">
            <v>4회</v>
          </cell>
          <cell r="D695" t="str">
            <v>㎡</v>
          </cell>
          <cell r="E695">
            <v>4.1399999999999997</v>
          </cell>
          <cell r="H695">
            <v>4.1399999999999997</v>
          </cell>
          <cell r="I695">
            <v>9086</v>
          </cell>
          <cell r="J695">
            <v>37616</v>
          </cell>
          <cell r="K695">
            <v>6782</v>
          </cell>
          <cell r="L695">
            <v>28077.4</v>
          </cell>
          <cell r="M695">
            <v>2415</v>
          </cell>
          <cell r="N695">
            <v>9998.1</v>
          </cell>
        </row>
        <row r="696">
          <cell r="A696" t="str">
            <v>자재</v>
          </cell>
          <cell r="B696" t="str">
            <v>무늬강판</v>
          </cell>
          <cell r="C696" t="str">
            <v>3.2 t</v>
          </cell>
          <cell r="D696" t="str">
            <v>ton</v>
          </cell>
          <cell r="E696">
            <v>2.3E-2</v>
          </cell>
          <cell r="H696">
            <v>2.3E-2</v>
          </cell>
          <cell r="I696">
            <v>563698</v>
          </cell>
          <cell r="J696">
            <v>12965</v>
          </cell>
          <cell r="K696">
            <v>0</v>
          </cell>
          <cell r="L696">
            <v>0</v>
          </cell>
          <cell r="M696">
            <v>0</v>
          </cell>
          <cell r="N696">
            <v>0</v>
          </cell>
        </row>
        <row r="697">
          <cell r="A697" t="str">
            <v>자재</v>
          </cell>
          <cell r="B697" t="str">
            <v>형강</v>
          </cell>
          <cell r="C697" t="str">
            <v>L40x40x3t</v>
          </cell>
          <cell r="D697" t="str">
            <v>kg</v>
          </cell>
          <cell r="E697">
            <v>2</v>
          </cell>
          <cell r="H697">
            <v>2</v>
          </cell>
          <cell r="I697">
            <v>491</v>
          </cell>
          <cell r="J697">
            <v>982</v>
          </cell>
          <cell r="K697">
            <v>0</v>
          </cell>
          <cell r="L697">
            <v>0</v>
          </cell>
          <cell r="M697">
            <v>0</v>
          </cell>
          <cell r="N697">
            <v>0</v>
          </cell>
        </row>
        <row r="698">
          <cell r="A698" t="str">
            <v>자재</v>
          </cell>
          <cell r="B698" t="str">
            <v>용융아연도금</v>
          </cell>
          <cell r="D698" t="str">
            <v>kg</v>
          </cell>
          <cell r="E698">
            <v>25</v>
          </cell>
          <cell r="H698">
            <v>25</v>
          </cell>
          <cell r="I698">
            <v>496</v>
          </cell>
          <cell r="J698">
            <v>12400</v>
          </cell>
          <cell r="K698">
            <v>0</v>
          </cell>
          <cell r="L698">
            <v>0</v>
          </cell>
          <cell r="M698">
            <v>0</v>
          </cell>
          <cell r="N698">
            <v>0</v>
          </cell>
        </row>
        <row r="699">
          <cell r="B699" t="str">
            <v>철재류 가공조립 및 설치</v>
          </cell>
          <cell r="C699" t="str">
            <v>[ton]</v>
          </cell>
          <cell r="D699" t="str">
            <v>ton</v>
          </cell>
          <cell r="E699">
            <v>2.5000000000000001E-2</v>
          </cell>
          <cell r="H699">
            <v>2.5000000000000001E-2</v>
          </cell>
          <cell r="I699">
            <v>39371</v>
          </cell>
          <cell r="J699">
            <v>984</v>
          </cell>
          <cell r="K699">
            <v>3855101</v>
          </cell>
          <cell r="L699">
            <v>96377.5</v>
          </cell>
          <cell r="M699">
            <v>0</v>
          </cell>
          <cell r="N699">
            <v>0</v>
          </cell>
        </row>
        <row r="700">
          <cell r="A700" t="str">
            <v>자재</v>
          </cell>
          <cell r="B700" t="str">
            <v>앵글형케이블지지대</v>
          </cell>
          <cell r="C700" t="str">
            <v>75 x 9 x 800</v>
          </cell>
          <cell r="D700" t="str">
            <v>EA</v>
          </cell>
          <cell r="E700">
            <v>1</v>
          </cell>
          <cell r="H700">
            <v>1</v>
          </cell>
          <cell r="I700">
            <v>6900</v>
          </cell>
          <cell r="J700">
            <v>6900</v>
          </cell>
          <cell r="K700">
            <v>0</v>
          </cell>
          <cell r="L700">
            <v>0</v>
          </cell>
          <cell r="M700">
            <v>0</v>
          </cell>
          <cell r="N700">
            <v>0</v>
          </cell>
        </row>
        <row r="701">
          <cell r="A701" t="str">
            <v>자재</v>
          </cell>
          <cell r="B701" t="str">
            <v>I형 행가</v>
          </cell>
          <cell r="C701" t="str">
            <v>A.S용 260 x 40</v>
          </cell>
          <cell r="D701" t="str">
            <v>EA</v>
          </cell>
          <cell r="E701">
            <v>2</v>
          </cell>
          <cell r="H701">
            <v>2</v>
          </cell>
          <cell r="I701">
            <v>3637</v>
          </cell>
          <cell r="J701">
            <v>7274</v>
          </cell>
          <cell r="K701">
            <v>0</v>
          </cell>
          <cell r="L701">
            <v>0</v>
          </cell>
          <cell r="M701">
            <v>0</v>
          </cell>
          <cell r="N701">
            <v>0</v>
          </cell>
        </row>
        <row r="702">
          <cell r="B702" t="str">
            <v>세트앙카 설치</v>
          </cell>
          <cell r="C702" t="str">
            <v>φ3/8"</v>
          </cell>
          <cell r="D702" t="str">
            <v>EA</v>
          </cell>
          <cell r="E702">
            <v>3</v>
          </cell>
          <cell r="H702">
            <v>3</v>
          </cell>
          <cell r="I702">
            <v>98</v>
          </cell>
          <cell r="J702">
            <v>294</v>
          </cell>
          <cell r="K702">
            <v>1695</v>
          </cell>
          <cell r="L702">
            <v>5085</v>
          </cell>
          <cell r="M702">
            <v>0</v>
          </cell>
          <cell r="N702">
            <v>0</v>
          </cell>
        </row>
        <row r="705">
          <cell r="A705" t="str">
            <v>신호등제어반 기초 500x1000x800</v>
          </cell>
          <cell r="B705" t="str">
            <v>신호등제어반 기초</v>
          </cell>
          <cell r="C705" t="str">
            <v>500x1000x800</v>
          </cell>
          <cell r="D705" t="str">
            <v>개소</v>
          </cell>
          <cell r="H705">
            <v>0</v>
          </cell>
          <cell r="J705">
            <v>54663</v>
          </cell>
          <cell r="K705">
            <v>236539</v>
          </cell>
          <cell r="L705">
            <v>74129</v>
          </cell>
          <cell r="N705">
            <v>5946</v>
          </cell>
          <cell r="O705">
            <v>134738</v>
          </cell>
          <cell r="P705">
            <v>132</v>
          </cell>
        </row>
        <row r="706">
          <cell r="B706" t="str">
            <v>기초터파기</v>
          </cell>
          <cell r="C706" t="str">
            <v>기계80+인력20</v>
          </cell>
          <cell r="D706" t="str">
            <v>㎥</v>
          </cell>
          <cell r="E706">
            <v>0.70499999999999996</v>
          </cell>
          <cell r="H706">
            <v>0.70499999999999996</v>
          </cell>
          <cell r="I706">
            <v>303</v>
          </cell>
          <cell r="J706">
            <v>106</v>
          </cell>
          <cell r="K706">
            <v>2787</v>
          </cell>
          <cell r="L706">
            <v>106.4</v>
          </cell>
          <cell r="M706">
            <v>151</v>
          </cell>
          <cell r="N706">
            <v>106.4</v>
          </cell>
        </row>
        <row r="707">
          <cell r="B707" t="str">
            <v>기초되메우기</v>
          </cell>
          <cell r="C707" t="str">
            <v>기계80+인력20</v>
          </cell>
          <cell r="D707" t="str">
            <v>㎥</v>
          </cell>
          <cell r="E707">
            <v>0.45500000000000002</v>
          </cell>
          <cell r="H707">
            <v>0.45500000000000002</v>
          </cell>
          <cell r="I707">
            <v>198</v>
          </cell>
          <cell r="J707">
            <v>90</v>
          </cell>
          <cell r="K707">
            <v>2686</v>
          </cell>
          <cell r="L707">
            <v>1222.0999999999999</v>
          </cell>
          <cell r="M707">
            <v>98</v>
          </cell>
          <cell r="N707">
            <v>44.5</v>
          </cell>
        </row>
        <row r="708">
          <cell r="B708" t="str">
            <v>잔토처리</v>
          </cell>
          <cell r="C708" t="str">
            <v>인력, 현장깔기</v>
          </cell>
          <cell r="D708" t="str">
            <v>㎥</v>
          </cell>
          <cell r="E708">
            <v>0.25</v>
          </cell>
          <cell r="H708">
            <v>0.25</v>
          </cell>
          <cell r="I708">
            <v>0</v>
          </cell>
          <cell r="J708">
            <v>0</v>
          </cell>
          <cell r="K708">
            <v>10904</v>
          </cell>
          <cell r="L708">
            <v>2726</v>
          </cell>
          <cell r="M708">
            <v>0</v>
          </cell>
          <cell r="N708">
            <v>0</v>
          </cell>
        </row>
        <row r="709">
          <cell r="B709" t="str">
            <v>레미콘타설</v>
          </cell>
          <cell r="C709" t="str">
            <v>25-180-8</v>
          </cell>
          <cell r="D709" t="str">
            <v>㎥</v>
          </cell>
          <cell r="E709">
            <v>0.39</v>
          </cell>
          <cell r="H709">
            <v>0.4</v>
          </cell>
          <cell r="I709">
            <v>45581</v>
          </cell>
          <cell r="J709">
            <v>18232</v>
          </cell>
          <cell r="K709">
            <v>27769</v>
          </cell>
          <cell r="L709">
            <v>11107.6</v>
          </cell>
          <cell r="M709">
            <v>0</v>
          </cell>
          <cell r="N709">
            <v>0</v>
          </cell>
        </row>
        <row r="710">
          <cell r="B710" t="str">
            <v>합판거푸집</v>
          </cell>
          <cell r="C710" t="str">
            <v>4회</v>
          </cell>
          <cell r="D710" t="str">
            <v>㎡</v>
          </cell>
          <cell r="E710">
            <v>2.4</v>
          </cell>
          <cell r="H710">
            <v>2.4</v>
          </cell>
          <cell r="I710">
            <v>9086</v>
          </cell>
          <cell r="J710">
            <v>21806</v>
          </cell>
          <cell r="K710">
            <v>6782</v>
          </cell>
          <cell r="L710">
            <v>16276.8</v>
          </cell>
          <cell r="M710">
            <v>2415</v>
          </cell>
          <cell r="N710">
            <v>5796</v>
          </cell>
        </row>
        <row r="711">
          <cell r="A711" t="str">
            <v>자재</v>
          </cell>
          <cell r="B711" t="str">
            <v>앙카볼트</v>
          </cell>
          <cell r="C711" t="str">
            <v>Φ25 x 500L</v>
          </cell>
          <cell r="D711" t="str">
            <v>EA</v>
          </cell>
          <cell r="E711">
            <v>4</v>
          </cell>
          <cell r="H711">
            <v>4</v>
          </cell>
          <cell r="I711">
            <v>1932</v>
          </cell>
          <cell r="J711">
            <v>7728</v>
          </cell>
          <cell r="K711">
            <v>0</v>
          </cell>
          <cell r="L711">
            <v>0</v>
          </cell>
          <cell r="M711">
            <v>0</v>
          </cell>
          <cell r="N711">
            <v>0</v>
          </cell>
        </row>
        <row r="712">
          <cell r="A712" t="str">
            <v>자재</v>
          </cell>
          <cell r="B712" t="str">
            <v>이형철근</v>
          </cell>
          <cell r="C712" t="str">
            <v>D10</v>
          </cell>
          <cell r="D712" t="str">
            <v>kg</v>
          </cell>
          <cell r="E712">
            <v>0.95</v>
          </cell>
          <cell r="H712">
            <v>0.95</v>
          </cell>
          <cell r="I712">
            <v>633</v>
          </cell>
          <cell r="J712">
            <v>601</v>
          </cell>
          <cell r="K712">
            <v>0</v>
          </cell>
          <cell r="L712">
            <v>0</v>
          </cell>
          <cell r="M712">
            <v>0</v>
          </cell>
          <cell r="N712">
            <v>0</v>
          </cell>
        </row>
        <row r="713">
          <cell r="A713" t="str">
            <v>자재</v>
          </cell>
          <cell r="B713" t="str">
            <v>너트</v>
          </cell>
          <cell r="C713" t="str">
            <v>Φ25(STS)</v>
          </cell>
          <cell r="D713" t="str">
            <v>EA</v>
          </cell>
          <cell r="E713">
            <v>4</v>
          </cell>
          <cell r="H713">
            <v>4</v>
          </cell>
          <cell r="I713">
            <v>1307</v>
          </cell>
          <cell r="J713">
            <v>5228</v>
          </cell>
          <cell r="K713">
            <v>0</v>
          </cell>
          <cell r="L713">
            <v>0</v>
          </cell>
          <cell r="M713">
            <v>0</v>
          </cell>
          <cell r="N713">
            <v>0</v>
          </cell>
        </row>
        <row r="714">
          <cell r="A714" t="str">
            <v>자재</v>
          </cell>
          <cell r="B714" t="str">
            <v>와샤</v>
          </cell>
          <cell r="C714" t="str">
            <v>Φ25(STS)</v>
          </cell>
          <cell r="D714" t="str">
            <v>EA</v>
          </cell>
          <cell r="E714">
            <v>4</v>
          </cell>
          <cell r="H714">
            <v>4</v>
          </cell>
          <cell r="I714">
            <v>218</v>
          </cell>
          <cell r="J714">
            <v>872</v>
          </cell>
          <cell r="K714">
            <v>0</v>
          </cell>
          <cell r="L714">
            <v>0</v>
          </cell>
          <cell r="M714">
            <v>0</v>
          </cell>
          <cell r="N714">
            <v>0</v>
          </cell>
        </row>
        <row r="715">
          <cell r="B715" t="str">
            <v>노무비</v>
          </cell>
          <cell r="C715" t="str">
            <v>내선전공</v>
          </cell>
          <cell r="D715" t="str">
            <v>인</v>
          </cell>
          <cell r="E715">
            <v>0.23</v>
          </cell>
          <cell r="H715">
            <v>0.23</v>
          </cell>
          <cell r="J715">
            <v>0</v>
          </cell>
          <cell r="K715">
            <v>185611</v>
          </cell>
          <cell r="L715">
            <v>42690.5</v>
          </cell>
          <cell r="N715">
            <v>0</v>
          </cell>
        </row>
        <row r="717">
          <cell r="A717" t="str">
            <v>FLEX 전선관배관 고장력방수 36C</v>
          </cell>
          <cell r="B717" t="str">
            <v>FLEX 전선관배관</v>
          </cell>
          <cell r="C717" t="str">
            <v>고장력방수 36C</v>
          </cell>
          <cell r="D717" t="str">
            <v>m</v>
          </cell>
          <cell r="J717">
            <v>2299</v>
          </cell>
          <cell r="L717">
            <v>16148</v>
          </cell>
          <cell r="O717">
            <v>18447</v>
          </cell>
          <cell r="P717">
            <v>133</v>
          </cell>
        </row>
        <row r="718">
          <cell r="B718" t="str">
            <v>FLEX 전선관</v>
          </cell>
          <cell r="C718" t="str">
            <v>고장력방수 36C</v>
          </cell>
          <cell r="D718" t="str">
            <v>m</v>
          </cell>
          <cell r="E718">
            <v>1</v>
          </cell>
          <cell r="G718">
            <v>0.1</v>
          </cell>
          <cell r="H718">
            <v>1.1000000000000001</v>
          </cell>
          <cell r="I718">
            <v>2090</v>
          </cell>
          <cell r="J718">
            <v>2299</v>
          </cell>
          <cell r="K718">
            <v>0</v>
          </cell>
          <cell r="N718">
            <v>0</v>
          </cell>
        </row>
        <row r="719">
          <cell r="B719" t="str">
            <v>노무비</v>
          </cell>
          <cell r="C719" t="str">
            <v>내선전공</v>
          </cell>
          <cell r="D719" t="str">
            <v>인</v>
          </cell>
          <cell r="E719">
            <v>8.6999999999999994E-2</v>
          </cell>
          <cell r="H719">
            <v>8.6999999999999994E-2</v>
          </cell>
          <cell r="J719">
            <v>0</v>
          </cell>
          <cell r="K719">
            <v>185611</v>
          </cell>
          <cell r="L719">
            <v>16148</v>
          </cell>
          <cell r="N719">
            <v>0</v>
          </cell>
          <cell r="P719" t="str">
            <v>전5-1</v>
          </cell>
        </row>
        <row r="721">
          <cell r="A721" t="str">
            <v>저압케이블포설_지중 25㎟/1C 2열</v>
          </cell>
          <cell r="B721" t="str">
            <v>저압케이블포설_지중</v>
          </cell>
          <cell r="C721" t="str">
            <v>25㎟/1C 2열</v>
          </cell>
          <cell r="D721" t="str">
            <v>m</v>
          </cell>
          <cell r="H721">
            <v>0</v>
          </cell>
          <cell r="K721">
            <v>0</v>
          </cell>
          <cell r="L721">
            <v>1639</v>
          </cell>
          <cell r="N721">
            <v>0</v>
          </cell>
          <cell r="O721">
            <v>1639</v>
          </cell>
          <cell r="P721">
            <v>134</v>
          </cell>
        </row>
        <row r="722">
          <cell r="B722" t="str">
            <v>노무비</v>
          </cell>
          <cell r="C722" t="str">
            <v>저압케이블전공</v>
          </cell>
          <cell r="D722" t="str">
            <v>인</v>
          </cell>
          <cell r="E722">
            <v>6.0899999999999999E-3</v>
          </cell>
          <cell r="F722" t="str">
            <v>2열동시180%/2</v>
          </cell>
          <cell r="G722">
            <v>0.9</v>
          </cell>
          <cell r="H722">
            <v>5.4000000000000003E-3</v>
          </cell>
          <cell r="J722">
            <v>0</v>
          </cell>
          <cell r="K722">
            <v>200964</v>
          </cell>
          <cell r="L722">
            <v>1085</v>
          </cell>
          <cell r="N722">
            <v>0</v>
          </cell>
          <cell r="P722" t="str">
            <v>전4-34</v>
          </cell>
        </row>
        <row r="723">
          <cell r="B723" t="str">
            <v>노무비</v>
          </cell>
          <cell r="C723" t="str">
            <v>보통인부</v>
          </cell>
          <cell r="D723" t="str">
            <v>인</v>
          </cell>
          <cell r="E723">
            <v>6.0899999999999999E-3</v>
          </cell>
          <cell r="F723" t="str">
            <v>2열동시180%/2</v>
          </cell>
          <cell r="G723">
            <v>0.9</v>
          </cell>
          <cell r="H723">
            <v>5.4000000000000003E-3</v>
          </cell>
          <cell r="J723">
            <v>0</v>
          </cell>
          <cell r="K723">
            <v>102628</v>
          </cell>
          <cell r="L723">
            <v>554</v>
          </cell>
          <cell r="N723">
            <v>0</v>
          </cell>
          <cell r="P723" t="str">
            <v>전4-34</v>
          </cell>
        </row>
        <row r="725">
          <cell r="A725" t="str">
            <v>저압케이블포설_지중 10㎟/1C 4열</v>
          </cell>
          <cell r="B725" t="str">
            <v>저압케이블포설_지중</v>
          </cell>
          <cell r="C725" t="str">
            <v>10㎟/1C 4열</v>
          </cell>
          <cell r="D725" t="str">
            <v>m</v>
          </cell>
          <cell r="H725">
            <v>0</v>
          </cell>
          <cell r="K725">
            <v>0</v>
          </cell>
          <cell r="L725">
            <v>1243</v>
          </cell>
          <cell r="N725">
            <v>0</v>
          </cell>
          <cell r="O725">
            <v>1243</v>
          </cell>
          <cell r="P725">
            <v>135</v>
          </cell>
        </row>
        <row r="726">
          <cell r="B726" t="str">
            <v>노무비</v>
          </cell>
          <cell r="C726" t="str">
            <v>저압케이블전공</v>
          </cell>
          <cell r="D726" t="str">
            <v>인</v>
          </cell>
          <cell r="E726">
            <v>4.8399999999999997E-3</v>
          </cell>
          <cell r="F726" t="str">
            <v>4열동시340%/4</v>
          </cell>
          <cell r="G726">
            <v>0.85</v>
          </cell>
          <cell r="H726">
            <v>4.1000000000000003E-3</v>
          </cell>
          <cell r="J726">
            <v>0</v>
          </cell>
          <cell r="K726">
            <v>200964</v>
          </cell>
          <cell r="L726">
            <v>823</v>
          </cell>
          <cell r="N726">
            <v>0</v>
          </cell>
          <cell r="P726" t="str">
            <v>전4-34</v>
          </cell>
        </row>
        <row r="727">
          <cell r="B727" t="str">
            <v>노무비</v>
          </cell>
          <cell r="C727" t="str">
            <v>보통인부</v>
          </cell>
          <cell r="D727" t="str">
            <v>인</v>
          </cell>
          <cell r="E727">
            <v>4.8399999999999997E-3</v>
          </cell>
          <cell r="F727" t="str">
            <v>4열동시340%/4</v>
          </cell>
          <cell r="G727">
            <v>0.85</v>
          </cell>
          <cell r="H727">
            <v>4.1000000000000003E-3</v>
          </cell>
          <cell r="J727">
            <v>0</v>
          </cell>
          <cell r="K727">
            <v>102628</v>
          </cell>
          <cell r="L727">
            <v>420</v>
          </cell>
          <cell r="N727">
            <v>0</v>
          </cell>
          <cell r="P727" t="str">
            <v>전4-34</v>
          </cell>
        </row>
        <row r="731">
          <cell r="A731" t="str">
            <v>저압케이블포설_지중 6㎟/1C 2열</v>
          </cell>
          <cell r="B731" t="str">
            <v>저압케이블포설_지중</v>
          </cell>
          <cell r="C731" t="str">
            <v>6㎟/1C 2열</v>
          </cell>
          <cell r="D731" t="str">
            <v>m</v>
          </cell>
          <cell r="H731">
            <v>0</v>
          </cell>
          <cell r="K731">
            <v>0</v>
          </cell>
          <cell r="L731">
            <v>1243</v>
          </cell>
          <cell r="N731">
            <v>0</v>
          </cell>
          <cell r="O731">
            <v>1243</v>
          </cell>
          <cell r="P731">
            <v>136</v>
          </cell>
        </row>
        <row r="732">
          <cell r="B732" t="str">
            <v>노무비</v>
          </cell>
          <cell r="C732" t="str">
            <v>저압케이블전공</v>
          </cell>
          <cell r="D732" t="str">
            <v>인</v>
          </cell>
          <cell r="E732">
            <v>4.62E-3</v>
          </cell>
          <cell r="F732" t="str">
            <v>2열동시180%/2</v>
          </cell>
          <cell r="G732">
            <v>0.9</v>
          </cell>
          <cell r="H732">
            <v>4.1000000000000003E-3</v>
          </cell>
          <cell r="J732">
            <v>0</v>
          </cell>
          <cell r="K732">
            <v>200964</v>
          </cell>
          <cell r="L732">
            <v>823</v>
          </cell>
          <cell r="N732">
            <v>0</v>
          </cell>
          <cell r="P732" t="str">
            <v>전4-34</v>
          </cell>
        </row>
        <row r="733">
          <cell r="B733" t="str">
            <v>노무비</v>
          </cell>
          <cell r="C733" t="str">
            <v>보통인부</v>
          </cell>
          <cell r="D733" t="str">
            <v>인</v>
          </cell>
          <cell r="E733">
            <v>4.62E-3</v>
          </cell>
          <cell r="F733" t="str">
            <v>2열동시180%/2</v>
          </cell>
          <cell r="G733">
            <v>0.9</v>
          </cell>
          <cell r="H733">
            <v>4.1000000000000003E-3</v>
          </cell>
          <cell r="J733">
            <v>0</v>
          </cell>
          <cell r="K733">
            <v>102628</v>
          </cell>
          <cell r="L733">
            <v>420</v>
          </cell>
          <cell r="N733">
            <v>0</v>
          </cell>
          <cell r="P733" t="str">
            <v>전4-34</v>
          </cell>
        </row>
        <row r="735">
          <cell r="A735" t="str">
            <v>FLEX 전선관배관 고장력방수 28C</v>
          </cell>
          <cell r="B735" t="str">
            <v>FLEX 전선관배관</v>
          </cell>
          <cell r="C735" t="str">
            <v>고장력방수 28C</v>
          </cell>
          <cell r="D735" t="str">
            <v>m</v>
          </cell>
          <cell r="J735">
            <v>1364</v>
          </cell>
          <cell r="L735">
            <v>13363</v>
          </cell>
          <cell r="O735">
            <v>14727</v>
          </cell>
          <cell r="P735">
            <v>137</v>
          </cell>
        </row>
        <row r="736">
          <cell r="B736" t="str">
            <v>FLEX 전선관</v>
          </cell>
          <cell r="C736" t="str">
            <v>고장력방수 28C</v>
          </cell>
          <cell r="D736" t="str">
            <v>m</v>
          </cell>
          <cell r="E736">
            <v>1</v>
          </cell>
          <cell r="G736">
            <v>0.1</v>
          </cell>
          <cell r="H736">
            <v>1.1000000000000001</v>
          </cell>
          <cell r="I736">
            <v>1240</v>
          </cell>
          <cell r="J736">
            <v>1364</v>
          </cell>
          <cell r="K736">
            <v>0</v>
          </cell>
          <cell r="N736">
            <v>0</v>
          </cell>
        </row>
        <row r="737">
          <cell r="B737" t="str">
            <v>노무비</v>
          </cell>
          <cell r="C737" t="str">
            <v>내선전공</v>
          </cell>
          <cell r="D737" t="str">
            <v>인</v>
          </cell>
          <cell r="E737">
            <v>7.1999999999999995E-2</v>
          </cell>
          <cell r="H737">
            <v>7.1999999999999995E-2</v>
          </cell>
          <cell r="J737">
            <v>0</v>
          </cell>
          <cell r="K737">
            <v>185611</v>
          </cell>
          <cell r="L737">
            <v>13363</v>
          </cell>
          <cell r="N737">
            <v>0</v>
          </cell>
          <cell r="P737" t="str">
            <v>전5-1</v>
          </cell>
        </row>
        <row r="739">
          <cell r="A739" t="str">
            <v>관로터파기(토사) 기계-0.4x0.6x0.7H</v>
          </cell>
          <cell r="B739" t="str">
            <v>관로터파기(토사)</v>
          </cell>
          <cell r="C739" t="str">
            <v>기계-0.4x0.6x0.7H</v>
          </cell>
          <cell r="D739" t="str">
            <v xml:space="preserve"> m</v>
          </cell>
          <cell r="J739">
            <v>196</v>
          </cell>
          <cell r="L739">
            <v>1286</v>
          </cell>
          <cell r="N739">
            <v>184</v>
          </cell>
          <cell r="O739">
            <v>1666</v>
          </cell>
          <cell r="P739">
            <v>138</v>
          </cell>
        </row>
        <row r="740">
          <cell r="B740" t="str">
            <v>터  파  기</v>
          </cell>
          <cell r="C740" t="str">
            <v>기계</v>
          </cell>
          <cell r="D740" t="str">
            <v>㎥</v>
          </cell>
          <cell r="E740">
            <v>0.27999999999999997</v>
          </cell>
          <cell r="H740">
            <v>0.28000000000000003</v>
          </cell>
          <cell r="I740">
            <v>320</v>
          </cell>
          <cell r="J740">
            <v>89.6</v>
          </cell>
          <cell r="K740">
            <v>1517</v>
          </cell>
          <cell r="L740">
            <v>424.7</v>
          </cell>
          <cell r="M740">
            <v>378</v>
          </cell>
          <cell r="N740">
            <v>105.8</v>
          </cell>
          <cell r="P740" t="str">
            <v>토목3-1-3-1</v>
          </cell>
        </row>
        <row r="741">
          <cell r="B741" t="str">
            <v>되 메 우 기</v>
          </cell>
          <cell r="C741" t="str">
            <v>기계</v>
          </cell>
          <cell r="D741" t="str">
            <v>㎥</v>
          </cell>
          <cell r="E741">
            <v>0.27999999999999997</v>
          </cell>
          <cell r="H741">
            <v>0.28000000000000003</v>
          </cell>
          <cell r="I741">
            <v>183</v>
          </cell>
          <cell r="J741">
            <v>51.2</v>
          </cell>
          <cell r="K741">
            <v>869</v>
          </cell>
          <cell r="L741">
            <v>243.3</v>
          </cell>
          <cell r="M741">
            <v>216</v>
          </cell>
          <cell r="N741">
            <v>60.4</v>
          </cell>
          <cell r="P741" t="str">
            <v>토목3-1-3-1</v>
          </cell>
        </row>
        <row r="742">
          <cell r="B742" t="str">
            <v>다짐</v>
          </cell>
          <cell r="C742" t="str">
            <v>기계</v>
          </cell>
          <cell r="D742" t="str">
            <v>㎥</v>
          </cell>
          <cell r="E742">
            <v>0.27999999999999997</v>
          </cell>
          <cell r="H742">
            <v>0.28000000000000003</v>
          </cell>
          <cell r="I742">
            <v>200</v>
          </cell>
          <cell r="J742">
            <v>56</v>
          </cell>
          <cell r="K742">
            <v>2210</v>
          </cell>
          <cell r="L742">
            <v>618.79999999999995</v>
          </cell>
          <cell r="M742">
            <v>64</v>
          </cell>
          <cell r="N742">
            <v>17.899999999999999</v>
          </cell>
          <cell r="P742" t="str">
            <v>토목3-1-3-1</v>
          </cell>
        </row>
        <row r="744">
          <cell r="A744" t="str">
            <v>광케이블 포설 인력, 8자포설</v>
          </cell>
          <cell r="B744" t="str">
            <v>광케이블 포설</v>
          </cell>
          <cell r="C744" t="str">
            <v>인력, 8자포설</v>
          </cell>
          <cell r="D744" t="str">
            <v>m</v>
          </cell>
          <cell r="J744">
            <v>0</v>
          </cell>
          <cell r="L744">
            <v>4849</v>
          </cell>
          <cell r="O744">
            <v>4849</v>
          </cell>
          <cell r="P744">
            <v>139</v>
          </cell>
        </row>
        <row r="745">
          <cell r="B745" t="str">
            <v>노무비</v>
          </cell>
          <cell r="C745" t="str">
            <v>광케이블설치사</v>
          </cell>
          <cell r="D745" t="str">
            <v>인</v>
          </cell>
          <cell r="E745">
            <v>8.3000000000000001E-3</v>
          </cell>
          <cell r="H745">
            <v>8.3000000000000001E-3</v>
          </cell>
          <cell r="J745">
            <v>0</v>
          </cell>
          <cell r="K745">
            <v>286348</v>
          </cell>
          <cell r="L745">
            <v>2376</v>
          </cell>
          <cell r="N745">
            <v>0</v>
          </cell>
          <cell r="P745" t="str">
            <v>통4-1-1</v>
          </cell>
        </row>
        <row r="746">
          <cell r="B746" t="str">
            <v>노무비</v>
          </cell>
          <cell r="C746" t="str">
            <v>보통인부</v>
          </cell>
          <cell r="D746" t="str">
            <v>인</v>
          </cell>
          <cell r="E746">
            <v>2.1000000000000001E-2</v>
          </cell>
          <cell r="F746" t="str">
            <v>8자포설 15%증</v>
          </cell>
          <cell r="G746">
            <v>1.1499999999999999</v>
          </cell>
          <cell r="H746">
            <v>2.41E-2</v>
          </cell>
          <cell r="J746">
            <v>0</v>
          </cell>
          <cell r="K746">
            <v>102628</v>
          </cell>
          <cell r="L746">
            <v>2473</v>
          </cell>
          <cell r="N746">
            <v>0</v>
          </cell>
          <cell r="P746" t="str">
            <v>통4-1-1</v>
          </cell>
        </row>
        <row r="748">
          <cell r="A748" t="str">
            <v>풀복스(STS) 설치 200x200x150x1.5t</v>
          </cell>
          <cell r="B748" t="str">
            <v>풀복스(STS) 설치</v>
          </cell>
          <cell r="C748" t="str">
            <v>200x200x150x1.5t</v>
          </cell>
          <cell r="D748" t="str">
            <v>EA</v>
          </cell>
          <cell r="H748">
            <v>0</v>
          </cell>
          <cell r="J748">
            <v>36368</v>
          </cell>
          <cell r="K748">
            <v>0</v>
          </cell>
          <cell r="L748">
            <v>64963</v>
          </cell>
          <cell r="N748">
            <v>0</v>
          </cell>
          <cell r="O748">
            <v>101331</v>
          </cell>
          <cell r="P748">
            <v>140</v>
          </cell>
        </row>
        <row r="749">
          <cell r="B749" t="str">
            <v>풀복스(STS)</v>
          </cell>
          <cell r="C749" t="str">
            <v>200x200x150x1.5t</v>
          </cell>
          <cell r="D749" t="str">
            <v>EA</v>
          </cell>
          <cell r="E749">
            <v>1</v>
          </cell>
          <cell r="H749">
            <v>1</v>
          </cell>
          <cell r="I749">
            <v>36368</v>
          </cell>
          <cell r="J749">
            <v>36368</v>
          </cell>
          <cell r="K749">
            <v>0</v>
          </cell>
          <cell r="N749">
            <v>0</v>
          </cell>
        </row>
        <row r="750">
          <cell r="B750" t="str">
            <v>노무비</v>
          </cell>
          <cell r="C750" t="str">
            <v>내선전공</v>
          </cell>
          <cell r="D750" t="str">
            <v>인</v>
          </cell>
          <cell r="E750">
            <v>0.35</v>
          </cell>
          <cell r="H750">
            <v>0.35</v>
          </cell>
          <cell r="J750">
            <v>0</v>
          </cell>
          <cell r="K750">
            <v>185611</v>
          </cell>
          <cell r="L750">
            <v>64963</v>
          </cell>
          <cell r="N750">
            <v>0</v>
          </cell>
          <cell r="P750" t="str">
            <v>전5-4</v>
          </cell>
        </row>
        <row r="757">
          <cell r="A757" t="str">
            <v>레미콘타설 25-180-8</v>
          </cell>
          <cell r="B757" t="str">
            <v>레미콘타설</v>
          </cell>
          <cell r="C757" t="str">
            <v>25-180-8</v>
          </cell>
          <cell r="D757" t="str">
            <v>㎥</v>
          </cell>
          <cell r="H757">
            <v>0</v>
          </cell>
          <cell r="J757">
            <v>45581</v>
          </cell>
          <cell r="L757">
            <v>27769</v>
          </cell>
          <cell r="N757">
            <v>0</v>
          </cell>
          <cell r="O757">
            <v>73350</v>
          </cell>
        </row>
        <row r="758">
          <cell r="B758" t="str">
            <v>레미콘</v>
          </cell>
          <cell r="C758" t="str">
            <v>25-180-8</v>
          </cell>
          <cell r="D758" t="str">
            <v>㎥</v>
          </cell>
          <cell r="J758">
            <v>45581</v>
          </cell>
        </row>
        <row r="759">
          <cell r="B759" t="str">
            <v>타설</v>
          </cell>
          <cell r="C759" t="str">
            <v>간단</v>
          </cell>
          <cell r="D759" t="str">
            <v>㎥</v>
          </cell>
          <cell r="L759">
            <v>27769</v>
          </cell>
        </row>
        <row r="761">
          <cell r="A761" t="str">
            <v>합판거푸집 4회</v>
          </cell>
          <cell r="B761" t="str">
            <v>합판거푸집</v>
          </cell>
          <cell r="C761" t="str">
            <v>4회</v>
          </cell>
          <cell r="D761" t="str">
            <v>㎡</v>
          </cell>
          <cell r="J761">
            <v>9086</v>
          </cell>
          <cell r="L761">
            <v>6782</v>
          </cell>
          <cell r="N761">
            <v>2415</v>
          </cell>
          <cell r="O761">
            <v>18283</v>
          </cell>
        </row>
        <row r="763">
          <cell r="A763" t="str">
            <v>철근가공조립 간단_ton당</v>
          </cell>
          <cell r="B763" t="str">
            <v>철근가공조립</v>
          </cell>
          <cell r="C763" t="str">
            <v>간단_ton당</v>
          </cell>
          <cell r="D763" t="str">
            <v>ton</v>
          </cell>
          <cell r="J763">
            <v>175788</v>
          </cell>
          <cell r="L763">
            <v>131222</v>
          </cell>
          <cell r="N763">
            <v>46689</v>
          </cell>
          <cell r="O763">
            <v>353699</v>
          </cell>
        </row>
        <row r="765">
          <cell r="A765" t="str">
            <v>철근가공조립 간단_kg당</v>
          </cell>
          <cell r="B765" t="str">
            <v>철근가공조립</v>
          </cell>
          <cell r="C765" t="str">
            <v>간단_kg당</v>
          </cell>
          <cell r="D765" t="str">
            <v>Kg</v>
          </cell>
          <cell r="J765">
            <v>175</v>
          </cell>
          <cell r="L765">
            <v>131</v>
          </cell>
          <cell r="N765">
            <v>46</v>
          </cell>
          <cell r="O765">
            <v>352</v>
          </cell>
        </row>
        <row r="767">
          <cell r="A767" t="str">
            <v>철재류 가공조립 및 설치 [ton]</v>
          </cell>
          <cell r="B767" t="str">
            <v>철재류 가공조립 및 설치</v>
          </cell>
          <cell r="C767" t="str">
            <v>[ton]</v>
          </cell>
          <cell r="D767" t="str">
            <v>ton</v>
          </cell>
          <cell r="J767">
            <v>53459</v>
          </cell>
          <cell r="L767">
            <v>6663950</v>
          </cell>
          <cell r="N767">
            <v>0</v>
          </cell>
          <cell r="O767">
            <v>6717409</v>
          </cell>
        </row>
        <row r="768">
          <cell r="A768" t="str">
            <v>자재</v>
          </cell>
          <cell r="B768" t="str">
            <v>용접봉(연강용)</v>
          </cell>
          <cell r="C768" t="str">
            <v>Φ3.2 CS-200</v>
          </cell>
          <cell r="D768" t="str">
            <v>kg</v>
          </cell>
          <cell r="E768">
            <v>14.85</v>
          </cell>
          <cell r="H768">
            <v>14.85</v>
          </cell>
          <cell r="I768">
            <v>1337</v>
          </cell>
          <cell r="J768">
            <v>19854</v>
          </cell>
          <cell r="K768">
            <v>0</v>
          </cell>
          <cell r="L768">
            <v>0</v>
          </cell>
          <cell r="M768">
            <v>0</v>
          </cell>
          <cell r="N768">
            <v>0</v>
          </cell>
        </row>
        <row r="769">
          <cell r="A769" t="str">
            <v>자재</v>
          </cell>
          <cell r="B769" t="str">
            <v>산소</v>
          </cell>
          <cell r="C769" t="str">
            <v>(6000ℓ)</v>
          </cell>
          <cell r="D769" t="str">
            <v>병</v>
          </cell>
          <cell r="E769">
            <v>0.92400000000000004</v>
          </cell>
          <cell r="H769">
            <v>0.92400000000000004</v>
          </cell>
          <cell r="I769">
            <v>10001</v>
          </cell>
          <cell r="J769">
            <v>9240</v>
          </cell>
          <cell r="K769">
            <v>0</v>
          </cell>
          <cell r="L769">
            <v>0</v>
          </cell>
          <cell r="M769">
            <v>0</v>
          </cell>
          <cell r="N769">
            <v>0</v>
          </cell>
        </row>
        <row r="770">
          <cell r="A770" t="str">
            <v>자재</v>
          </cell>
          <cell r="B770" t="str">
            <v>아세틸렌</v>
          </cell>
          <cell r="D770" t="str">
            <v>kg</v>
          </cell>
          <cell r="E770">
            <v>2.2799999999999998</v>
          </cell>
          <cell r="H770">
            <v>2.2799999999999998</v>
          </cell>
          <cell r="I770">
            <v>9092</v>
          </cell>
          <cell r="J770">
            <v>20729</v>
          </cell>
          <cell r="K770">
            <v>0</v>
          </cell>
          <cell r="L770">
            <v>0</v>
          </cell>
          <cell r="M770">
            <v>0</v>
          </cell>
          <cell r="N770">
            <v>0</v>
          </cell>
        </row>
        <row r="771">
          <cell r="A771" t="str">
            <v>자재</v>
          </cell>
          <cell r="B771" t="str">
            <v>그라인더스톤</v>
          </cell>
          <cell r="D771" t="str">
            <v>EA</v>
          </cell>
          <cell r="E771">
            <v>2</v>
          </cell>
          <cell r="H771">
            <v>2</v>
          </cell>
          <cell r="I771">
            <v>1818</v>
          </cell>
          <cell r="J771">
            <v>3636</v>
          </cell>
          <cell r="K771">
            <v>0</v>
          </cell>
          <cell r="L771">
            <v>0</v>
          </cell>
          <cell r="M771">
            <v>0</v>
          </cell>
          <cell r="N771">
            <v>0</v>
          </cell>
        </row>
        <row r="772">
          <cell r="B772" t="str">
            <v>노무비</v>
          </cell>
          <cell r="C772" t="str">
            <v>철공</v>
          </cell>
          <cell r="D772" t="str">
            <v>인</v>
          </cell>
          <cell r="E772">
            <v>38.33</v>
          </cell>
          <cell r="H772">
            <v>38.33</v>
          </cell>
          <cell r="I772">
            <v>0</v>
          </cell>
          <cell r="J772">
            <v>0</v>
          </cell>
          <cell r="K772">
            <v>156492</v>
          </cell>
          <cell r="L772">
            <v>5998338</v>
          </cell>
          <cell r="M772">
            <v>0</v>
          </cell>
          <cell r="N772">
            <v>0</v>
          </cell>
        </row>
        <row r="773">
          <cell r="B773" t="str">
            <v>노무비</v>
          </cell>
          <cell r="C773" t="str">
            <v>용접공</v>
          </cell>
          <cell r="D773" t="str">
            <v>인</v>
          </cell>
          <cell r="E773">
            <v>3.98</v>
          </cell>
          <cell r="H773">
            <v>3.98</v>
          </cell>
          <cell r="I773">
            <v>0</v>
          </cell>
          <cell r="J773">
            <v>0</v>
          </cell>
          <cell r="K773">
            <v>157183</v>
          </cell>
          <cell r="L773">
            <v>625588</v>
          </cell>
          <cell r="M773">
            <v>0</v>
          </cell>
          <cell r="N773">
            <v>0</v>
          </cell>
        </row>
        <row r="774">
          <cell r="B774" t="str">
            <v>노무비</v>
          </cell>
          <cell r="C774" t="str">
            <v>보통인부</v>
          </cell>
          <cell r="D774" t="str">
            <v>인</v>
          </cell>
          <cell r="E774">
            <v>0.39</v>
          </cell>
          <cell r="H774">
            <v>0.39</v>
          </cell>
          <cell r="I774">
            <v>0</v>
          </cell>
          <cell r="J774">
            <v>0</v>
          </cell>
          <cell r="K774">
            <v>102628</v>
          </cell>
          <cell r="L774">
            <v>40024</v>
          </cell>
          <cell r="M774">
            <v>0</v>
          </cell>
          <cell r="N774">
            <v>0</v>
          </cell>
        </row>
        <row r="776">
          <cell r="A776" t="str">
            <v>철재류 가공조립 및 설치 [kg]</v>
          </cell>
          <cell r="B776" t="str">
            <v>철재류 가공조립 및 설치</v>
          </cell>
          <cell r="C776" t="str">
            <v>[kg]</v>
          </cell>
          <cell r="D776" t="str">
            <v>Kg</v>
          </cell>
          <cell r="J776">
            <v>53</v>
          </cell>
          <cell r="L776">
            <v>6664</v>
          </cell>
          <cell r="N776">
            <v>0</v>
          </cell>
          <cell r="O776">
            <v>6717</v>
          </cell>
        </row>
        <row r="777">
          <cell r="B777" t="str">
            <v>Kg당 단가</v>
          </cell>
          <cell r="J777">
            <v>53</v>
          </cell>
          <cell r="L777">
            <v>6664</v>
          </cell>
          <cell r="N777">
            <v>0</v>
          </cell>
        </row>
        <row r="781">
          <cell r="A781" t="str">
            <v>인력터파기 토사</v>
          </cell>
          <cell r="B781" t="str">
            <v>인력터파기</v>
          </cell>
          <cell r="C781" t="str">
            <v>토사</v>
          </cell>
          <cell r="D781" t="str">
            <v>㎥</v>
          </cell>
          <cell r="L781">
            <v>20525</v>
          </cell>
          <cell r="O781">
            <v>20525</v>
          </cell>
        </row>
        <row r="782">
          <cell r="B782" t="str">
            <v>노무비</v>
          </cell>
          <cell r="C782" t="str">
            <v>보통인부</v>
          </cell>
          <cell r="D782" t="str">
            <v>인</v>
          </cell>
          <cell r="E782">
            <v>0.2</v>
          </cell>
          <cell r="H782">
            <v>0.2</v>
          </cell>
          <cell r="K782">
            <v>102628</v>
          </cell>
          <cell r="L782">
            <v>20525</v>
          </cell>
          <cell r="N782">
            <v>0</v>
          </cell>
        </row>
        <row r="784">
          <cell r="A784" t="str">
            <v>되메우기/다짐 토사, 인력</v>
          </cell>
          <cell r="B784" t="str">
            <v>되메우기/다짐</v>
          </cell>
          <cell r="C784" t="str">
            <v>토사, 인력</v>
          </cell>
          <cell r="D784" t="str">
            <v>㎥</v>
          </cell>
          <cell r="L784">
            <v>21551</v>
          </cell>
          <cell r="O784">
            <v>21551</v>
          </cell>
        </row>
        <row r="785">
          <cell r="B785" t="str">
            <v>노무비</v>
          </cell>
          <cell r="C785" t="str">
            <v>보통인부</v>
          </cell>
          <cell r="D785" t="str">
            <v>인</v>
          </cell>
          <cell r="E785">
            <v>0.21</v>
          </cell>
          <cell r="H785">
            <v>0.21</v>
          </cell>
          <cell r="J785">
            <v>0</v>
          </cell>
          <cell r="K785">
            <v>102628</v>
          </cell>
          <cell r="L785">
            <v>21551</v>
          </cell>
          <cell r="N785">
            <v>0</v>
          </cell>
        </row>
        <row r="787">
          <cell r="A787" t="str">
            <v>잔토처리 인력, 현장깔기</v>
          </cell>
          <cell r="B787" t="str">
            <v>잔토처리</v>
          </cell>
          <cell r="C787" t="str">
            <v>인력, 현장깔기</v>
          </cell>
          <cell r="D787" t="str">
            <v>㎥</v>
          </cell>
          <cell r="L787">
            <v>20525</v>
          </cell>
          <cell r="O787">
            <v>20525</v>
          </cell>
        </row>
        <row r="788">
          <cell r="B788" t="str">
            <v>노무비</v>
          </cell>
          <cell r="C788" t="str">
            <v>보통인부</v>
          </cell>
          <cell r="D788" t="str">
            <v>인</v>
          </cell>
          <cell r="E788">
            <v>0.2</v>
          </cell>
          <cell r="H788">
            <v>0.2</v>
          </cell>
          <cell r="J788">
            <v>0</v>
          </cell>
          <cell r="K788">
            <v>102628</v>
          </cell>
          <cell r="L788">
            <v>20525</v>
          </cell>
          <cell r="N788">
            <v>0</v>
          </cell>
        </row>
        <row r="790">
          <cell r="A790" t="str">
            <v>관로터파기(토사) 기계-0.4Wx0.2H</v>
          </cell>
          <cell r="B790" t="str">
            <v>관로터파기(토사)</v>
          </cell>
          <cell r="C790" t="str">
            <v>기계-0.4Wx0.2H</v>
          </cell>
          <cell r="D790" t="str">
            <v xml:space="preserve"> m</v>
          </cell>
          <cell r="J790">
            <v>56</v>
          </cell>
          <cell r="L790">
            <v>367</v>
          </cell>
          <cell r="N790">
            <v>52</v>
          </cell>
          <cell r="O790">
            <v>475</v>
          </cell>
        </row>
        <row r="791">
          <cell r="B791" t="str">
            <v>터파기</v>
          </cell>
          <cell r="C791" t="str">
            <v>기계</v>
          </cell>
          <cell r="D791" t="str">
            <v>㎥</v>
          </cell>
          <cell r="E791">
            <v>8.0000000000000016E-2</v>
          </cell>
          <cell r="H791">
            <v>8.0000000000000016E-2</v>
          </cell>
          <cell r="I791">
            <v>320</v>
          </cell>
          <cell r="J791">
            <v>25.6</v>
          </cell>
          <cell r="K791">
            <v>1517</v>
          </cell>
          <cell r="L791">
            <v>121.3</v>
          </cell>
          <cell r="M791">
            <v>378</v>
          </cell>
          <cell r="N791">
            <v>30.2</v>
          </cell>
        </row>
        <row r="792">
          <cell r="B792" t="str">
            <v>되 메 우 기</v>
          </cell>
          <cell r="C792" t="str">
            <v>기계</v>
          </cell>
          <cell r="D792" t="str">
            <v>㎥</v>
          </cell>
          <cell r="E792">
            <v>8.0000000000000016E-2</v>
          </cell>
          <cell r="H792">
            <v>8.0000000000000016E-2</v>
          </cell>
          <cell r="I792">
            <v>183</v>
          </cell>
          <cell r="J792">
            <v>14.6</v>
          </cell>
          <cell r="K792">
            <v>869</v>
          </cell>
          <cell r="L792">
            <v>69.5</v>
          </cell>
          <cell r="M792">
            <v>216</v>
          </cell>
          <cell r="N792">
            <v>17.2</v>
          </cell>
        </row>
        <row r="793">
          <cell r="B793" t="str">
            <v>다짐</v>
          </cell>
          <cell r="C793" t="str">
            <v>기계</v>
          </cell>
          <cell r="D793" t="str">
            <v>㎥</v>
          </cell>
          <cell r="E793">
            <v>8.0000000000000016E-2</v>
          </cell>
          <cell r="H793">
            <v>8.0000000000000016E-2</v>
          </cell>
          <cell r="I793">
            <v>200</v>
          </cell>
          <cell r="J793">
            <v>16</v>
          </cell>
          <cell r="K793">
            <v>2210</v>
          </cell>
          <cell r="L793">
            <v>176.8</v>
          </cell>
          <cell r="M793">
            <v>64</v>
          </cell>
          <cell r="N793">
            <v>5.0999999999999996</v>
          </cell>
        </row>
        <row r="795">
          <cell r="A795" t="str">
            <v>관로터파기(토사) 기계-0.4Wx1.5H</v>
          </cell>
          <cell r="B795" t="str">
            <v>관로터파기(토사)</v>
          </cell>
          <cell r="C795" t="str">
            <v>기계-0.4Wx1.5H</v>
          </cell>
          <cell r="D795" t="str">
            <v xml:space="preserve"> m</v>
          </cell>
          <cell r="J795">
            <v>738</v>
          </cell>
          <cell r="L795">
            <v>4825</v>
          </cell>
          <cell r="N795">
            <v>690</v>
          </cell>
          <cell r="O795">
            <v>6253</v>
          </cell>
        </row>
        <row r="796">
          <cell r="B796" t="str">
            <v>터파기</v>
          </cell>
          <cell r="C796" t="str">
            <v>기계</v>
          </cell>
          <cell r="D796" t="str">
            <v>㎥</v>
          </cell>
          <cell r="E796">
            <v>1.0499999999999998</v>
          </cell>
          <cell r="H796">
            <v>1.0499999999999998</v>
          </cell>
          <cell r="I796">
            <v>320</v>
          </cell>
          <cell r="J796">
            <v>336</v>
          </cell>
          <cell r="K796">
            <v>1517</v>
          </cell>
          <cell r="L796">
            <v>1592.8</v>
          </cell>
          <cell r="M796">
            <v>378</v>
          </cell>
          <cell r="N796">
            <v>396.9</v>
          </cell>
        </row>
        <row r="797">
          <cell r="B797" t="str">
            <v>되 메 우 기</v>
          </cell>
          <cell r="C797" t="str">
            <v>기계</v>
          </cell>
          <cell r="D797" t="str">
            <v>㎥</v>
          </cell>
          <cell r="E797">
            <v>1.0499999999999998</v>
          </cell>
          <cell r="H797">
            <v>1.0499999999999998</v>
          </cell>
          <cell r="I797">
            <v>183</v>
          </cell>
          <cell r="J797">
            <v>192.1</v>
          </cell>
          <cell r="K797">
            <v>869</v>
          </cell>
          <cell r="L797">
            <v>912.4</v>
          </cell>
          <cell r="M797">
            <v>216</v>
          </cell>
          <cell r="N797">
            <v>226.8</v>
          </cell>
        </row>
        <row r="798">
          <cell r="B798" t="str">
            <v>다짐</v>
          </cell>
          <cell r="C798" t="str">
            <v>기계</v>
          </cell>
          <cell r="D798" t="str">
            <v>㎥</v>
          </cell>
          <cell r="E798">
            <v>1.0499999999999998</v>
          </cell>
          <cell r="H798">
            <v>1.0499999999999998</v>
          </cell>
          <cell r="I798">
            <v>200</v>
          </cell>
          <cell r="J798">
            <v>210</v>
          </cell>
          <cell r="K798">
            <v>2210</v>
          </cell>
          <cell r="L798">
            <v>2320.5</v>
          </cell>
          <cell r="M798">
            <v>64</v>
          </cell>
          <cell r="N798">
            <v>67.2</v>
          </cell>
        </row>
        <row r="800">
          <cell r="A800" t="str">
            <v>관로터파기(토사) 기계-1.0Wx0.2H</v>
          </cell>
          <cell r="B800" t="str">
            <v>관로터파기(토사)</v>
          </cell>
          <cell r="C800" t="str">
            <v>기계-1.0Wx0.2H</v>
          </cell>
          <cell r="D800" t="str">
            <v xml:space="preserve"> m</v>
          </cell>
          <cell r="J800">
            <v>140</v>
          </cell>
          <cell r="L800">
            <v>731</v>
          </cell>
          <cell r="N800">
            <v>126</v>
          </cell>
          <cell r="O800">
            <v>997</v>
          </cell>
        </row>
        <row r="801">
          <cell r="B801" t="str">
            <v>터파기</v>
          </cell>
          <cell r="C801" t="str">
            <v>기계</v>
          </cell>
          <cell r="D801" t="str">
            <v>㎥</v>
          </cell>
          <cell r="E801">
            <v>0.2</v>
          </cell>
          <cell r="H801">
            <v>0.2</v>
          </cell>
          <cell r="I801">
            <v>320</v>
          </cell>
          <cell r="J801">
            <v>64</v>
          </cell>
          <cell r="K801">
            <v>1517</v>
          </cell>
          <cell r="L801">
            <v>303.39999999999998</v>
          </cell>
          <cell r="M801">
            <v>378</v>
          </cell>
          <cell r="N801">
            <v>75.599999999999994</v>
          </cell>
        </row>
        <row r="802">
          <cell r="B802" t="str">
            <v>되 메 우 기</v>
          </cell>
          <cell r="C802" t="str">
            <v>기계</v>
          </cell>
          <cell r="D802" t="str">
            <v>㎥</v>
          </cell>
          <cell r="E802">
            <v>0.2</v>
          </cell>
          <cell r="H802">
            <v>0.2</v>
          </cell>
          <cell r="I802">
            <v>183</v>
          </cell>
          <cell r="J802">
            <v>36.6</v>
          </cell>
          <cell r="K802">
            <v>869</v>
          </cell>
          <cell r="L802">
            <v>173.8</v>
          </cell>
          <cell r="M802">
            <v>216</v>
          </cell>
          <cell r="N802">
            <v>43.2</v>
          </cell>
        </row>
        <row r="803">
          <cell r="B803" t="str">
            <v>다짐</v>
          </cell>
          <cell r="C803" t="str">
            <v>기계</v>
          </cell>
          <cell r="D803" t="str">
            <v>㎥</v>
          </cell>
          <cell r="E803">
            <v>0.2</v>
          </cell>
          <cell r="H803">
            <v>0.2</v>
          </cell>
          <cell r="I803">
            <v>200</v>
          </cell>
          <cell r="J803">
            <v>40</v>
          </cell>
          <cell r="K803">
            <v>1273</v>
          </cell>
          <cell r="L803">
            <v>254.6</v>
          </cell>
          <cell r="M803">
            <v>38</v>
          </cell>
          <cell r="N803">
            <v>7.6</v>
          </cell>
        </row>
        <row r="805">
          <cell r="A805" t="str">
            <v>기초터파기 기계80+인력20</v>
          </cell>
          <cell r="B805" t="str">
            <v>기초터파기</v>
          </cell>
          <cell r="C805" t="str">
            <v>기계80+인력20</v>
          </cell>
          <cell r="D805" t="str">
            <v>㎥</v>
          </cell>
          <cell r="J805">
            <v>303</v>
          </cell>
          <cell r="L805">
            <v>2787</v>
          </cell>
          <cell r="N805">
            <v>151</v>
          </cell>
          <cell r="O805">
            <v>3241</v>
          </cell>
        </row>
        <row r="806">
          <cell r="B806" t="str">
            <v>터파기(백호0.4)</v>
          </cell>
          <cell r="C806" t="str">
            <v>기계</v>
          </cell>
          <cell r="D806" t="str">
            <v>㎥</v>
          </cell>
          <cell r="E806">
            <v>0.8</v>
          </cell>
          <cell r="H806">
            <v>0.8</v>
          </cell>
          <cell r="I806">
            <v>379</v>
          </cell>
          <cell r="J806">
            <v>303.2</v>
          </cell>
          <cell r="K806">
            <v>758</v>
          </cell>
          <cell r="L806">
            <v>606.4</v>
          </cell>
          <cell r="M806">
            <v>189</v>
          </cell>
          <cell r="N806">
            <v>151.19999999999999</v>
          </cell>
        </row>
        <row r="807">
          <cell r="B807" t="str">
            <v>인력터파기</v>
          </cell>
          <cell r="C807" t="str">
            <v>토사</v>
          </cell>
          <cell r="D807" t="str">
            <v>㎥</v>
          </cell>
          <cell r="E807">
            <v>0.2</v>
          </cell>
          <cell r="H807">
            <v>0.2</v>
          </cell>
          <cell r="J807">
            <v>0</v>
          </cell>
          <cell r="K807">
            <v>10904</v>
          </cell>
          <cell r="L807">
            <v>2180.8000000000002</v>
          </cell>
          <cell r="N807">
            <v>0</v>
          </cell>
        </row>
        <row r="809">
          <cell r="A809" t="str">
            <v>기초되메우기 기계80+인력20</v>
          </cell>
          <cell r="B809" t="str">
            <v>기초되메우기</v>
          </cell>
          <cell r="C809" t="str">
            <v>기계80+인력20</v>
          </cell>
          <cell r="D809" t="str">
            <v>㎥</v>
          </cell>
          <cell r="J809">
            <v>198</v>
          </cell>
          <cell r="L809">
            <v>2686</v>
          </cell>
          <cell r="N809">
            <v>98</v>
          </cell>
          <cell r="O809">
            <v>2982</v>
          </cell>
        </row>
        <row r="810">
          <cell r="B810" t="str">
            <v>되메우기(백호0.4)</v>
          </cell>
          <cell r="C810" t="str">
            <v>기계</v>
          </cell>
          <cell r="D810" t="str">
            <v>㎥</v>
          </cell>
          <cell r="E810">
            <v>0.8</v>
          </cell>
          <cell r="H810">
            <v>0.8</v>
          </cell>
          <cell r="I810">
            <v>248</v>
          </cell>
          <cell r="J810">
            <v>198.4</v>
          </cell>
          <cell r="K810">
            <v>496</v>
          </cell>
          <cell r="L810">
            <v>396.8</v>
          </cell>
          <cell r="M810">
            <v>123</v>
          </cell>
          <cell r="N810">
            <v>98.4</v>
          </cell>
        </row>
        <row r="811">
          <cell r="B811" t="str">
            <v>인력되메우기</v>
          </cell>
          <cell r="C811" t="str">
            <v>토사</v>
          </cell>
          <cell r="D811" t="str">
            <v>㎥</v>
          </cell>
          <cell r="E811">
            <v>0.2</v>
          </cell>
          <cell r="H811">
            <v>0.2</v>
          </cell>
          <cell r="J811">
            <v>0</v>
          </cell>
          <cell r="K811">
            <v>11449</v>
          </cell>
          <cell r="L811">
            <v>2289.8000000000002</v>
          </cell>
          <cell r="N811">
            <v>0</v>
          </cell>
        </row>
        <row r="813">
          <cell r="A813" t="str">
            <v>관로터파기(토사) 기계-0.4x0.6x0.7H</v>
          </cell>
          <cell r="B813" t="str">
            <v>관로터파기(토사)</v>
          </cell>
          <cell r="C813" t="str">
            <v>기계-0.4x0.6x0.7H</v>
          </cell>
          <cell r="D813" t="str">
            <v xml:space="preserve"> m</v>
          </cell>
          <cell r="J813">
            <v>196</v>
          </cell>
          <cell r="L813">
            <v>1286</v>
          </cell>
          <cell r="N813">
            <v>184</v>
          </cell>
          <cell r="O813">
            <v>1666</v>
          </cell>
        </row>
        <row r="814">
          <cell r="B814" t="str">
            <v>터  파  기</v>
          </cell>
          <cell r="C814" t="str">
            <v>기계</v>
          </cell>
          <cell r="D814" t="str">
            <v>㎥</v>
          </cell>
          <cell r="E814">
            <v>0.27999999999999997</v>
          </cell>
          <cell r="H814">
            <v>0.28000000000000003</v>
          </cell>
          <cell r="I814">
            <v>320</v>
          </cell>
          <cell r="J814">
            <v>89.6</v>
          </cell>
          <cell r="K814">
            <v>1517</v>
          </cell>
          <cell r="L814">
            <v>424.7</v>
          </cell>
          <cell r="M814">
            <v>378</v>
          </cell>
          <cell r="N814">
            <v>105.8</v>
          </cell>
        </row>
        <row r="815">
          <cell r="B815" t="str">
            <v>되 메 우 기</v>
          </cell>
          <cell r="C815" t="str">
            <v>기계</v>
          </cell>
          <cell r="D815" t="str">
            <v>㎥</v>
          </cell>
          <cell r="E815">
            <v>0.27999999999999997</v>
          </cell>
          <cell r="H815">
            <v>0.28000000000000003</v>
          </cell>
          <cell r="I815">
            <v>183</v>
          </cell>
          <cell r="J815">
            <v>51.2</v>
          </cell>
          <cell r="K815">
            <v>869</v>
          </cell>
          <cell r="L815">
            <v>243.3</v>
          </cell>
          <cell r="M815">
            <v>216</v>
          </cell>
          <cell r="N815">
            <v>60.4</v>
          </cell>
        </row>
        <row r="816">
          <cell r="B816" t="str">
            <v>다짐</v>
          </cell>
          <cell r="C816" t="str">
            <v>기계</v>
          </cell>
          <cell r="D816" t="str">
            <v>㎥</v>
          </cell>
          <cell r="E816">
            <v>0.27999999999999997</v>
          </cell>
          <cell r="H816">
            <v>0.28000000000000003</v>
          </cell>
          <cell r="I816">
            <v>200</v>
          </cell>
          <cell r="J816">
            <v>56</v>
          </cell>
          <cell r="K816">
            <v>2210</v>
          </cell>
          <cell r="L816">
            <v>618.79999999999995</v>
          </cell>
          <cell r="M816">
            <v>64</v>
          </cell>
          <cell r="N816">
            <v>17.899999999999999</v>
          </cell>
        </row>
        <row r="818">
          <cell r="A818" t="str">
            <v>관로터파기(토사) 기계-0.5x0.98x1.2H</v>
          </cell>
          <cell r="B818" t="str">
            <v>관로터파기(토사)</v>
          </cell>
          <cell r="C818" t="str">
            <v>기계-0.5x0.98x1.2H</v>
          </cell>
          <cell r="D818" t="str">
            <v xml:space="preserve"> m</v>
          </cell>
          <cell r="J818">
            <v>624</v>
          </cell>
          <cell r="L818">
            <v>4081</v>
          </cell>
          <cell r="N818">
            <v>584</v>
          </cell>
          <cell r="O818">
            <v>5289</v>
          </cell>
        </row>
        <row r="819">
          <cell r="B819" t="str">
            <v>터  파  기</v>
          </cell>
          <cell r="C819" t="str">
            <v>기계</v>
          </cell>
          <cell r="D819" t="str">
            <v>㎥</v>
          </cell>
          <cell r="E819">
            <v>0.88800000000000001</v>
          </cell>
          <cell r="H819">
            <v>0.88800000000000001</v>
          </cell>
          <cell r="I819">
            <v>320</v>
          </cell>
          <cell r="J819">
            <v>284.10000000000002</v>
          </cell>
          <cell r="K819">
            <v>1517</v>
          </cell>
          <cell r="L819">
            <v>1347</v>
          </cell>
          <cell r="M819">
            <v>378</v>
          </cell>
          <cell r="N819">
            <v>335.6</v>
          </cell>
        </row>
        <row r="820">
          <cell r="B820" t="str">
            <v>되 메 우 기</v>
          </cell>
          <cell r="C820" t="str">
            <v>기계</v>
          </cell>
          <cell r="D820" t="str">
            <v>㎥</v>
          </cell>
          <cell r="E820">
            <v>0.88800000000000001</v>
          </cell>
          <cell r="H820">
            <v>0.88800000000000001</v>
          </cell>
          <cell r="I820">
            <v>183</v>
          </cell>
          <cell r="J820">
            <v>162.5</v>
          </cell>
          <cell r="K820">
            <v>869</v>
          </cell>
          <cell r="L820">
            <v>771.6</v>
          </cell>
          <cell r="M820">
            <v>216</v>
          </cell>
          <cell r="N820">
            <v>191.8</v>
          </cell>
        </row>
        <row r="821">
          <cell r="B821" t="str">
            <v>다짐</v>
          </cell>
          <cell r="C821" t="str">
            <v>기계</v>
          </cell>
          <cell r="D821" t="str">
            <v>㎥</v>
          </cell>
          <cell r="E821">
            <v>0.88800000000000001</v>
          </cell>
          <cell r="H821">
            <v>0.88800000000000001</v>
          </cell>
          <cell r="I821">
            <v>200</v>
          </cell>
          <cell r="J821">
            <v>177.6</v>
          </cell>
          <cell r="K821">
            <v>2210</v>
          </cell>
          <cell r="L821">
            <v>1962.4</v>
          </cell>
          <cell r="M821">
            <v>64</v>
          </cell>
          <cell r="N821">
            <v>56.8</v>
          </cell>
        </row>
        <row r="823">
          <cell r="A823" t="str">
            <v>비상발전기(자동) 설치 3φ 200KW/250KVA</v>
          </cell>
          <cell r="B823" t="str">
            <v>비상발전기(자동) 설치</v>
          </cell>
          <cell r="C823" t="str">
            <v>3φ 200KW/250KVA</v>
          </cell>
          <cell r="D823" t="str">
            <v>대</v>
          </cell>
          <cell r="G823">
            <v>0</v>
          </cell>
          <cell r="H823">
            <v>0</v>
          </cell>
          <cell r="J823">
            <v>26821105</v>
          </cell>
          <cell r="K823">
            <v>0</v>
          </cell>
          <cell r="L823" t="e">
            <v>#N/A</v>
          </cell>
          <cell r="O823" t="e">
            <v>#N/A</v>
          </cell>
        </row>
        <row r="824">
          <cell r="B824" t="str">
            <v>비상발전기(자동)</v>
          </cell>
          <cell r="C824" t="str">
            <v>3φ 200KW/250KVA</v>
          </cell>
          <cell r="D824" t="str">
            <v>대</v>
          </cell>
          <cell r="E824">
            <v>1</v>
          </cell>
          <cell r="G824">
            <v>0</v>
          </cell>
          <cell r="H824">
            <v>1</v>
          </cell>
          <cell r="I824">
            <v>26821105</v>
          </cell>
          <cell r="J824">
            <v>26821105</v>
          </cell>
          <cell r="K824">
            <v>0</v>
          </cell>
          <cell r="N824">
            <v>0</v>
          </cell>
        </row>
        <row r="825">
          <cell r="B825" t="str">
            <v>노무비</v>
          </cell>
          <cell r="C825" t="str">
            <v>전기공사기사</v>
          </cell>
          <cell r="D825" t="str">
            <v>인</v>
          </cell>
          <cell r="E825">
            <v>42.1</v>
          </cell>
          <cell r="H825">
            <v>42.1</v>
          </cell>
          <cell r="J825">
            <v>0</v>
          </cell>
          <cell r="K825">
            <v>194979</v>
          </cell>
          <cell r="L825">
            <v>8208615</v>
          </cell>
          <cell r="N825">
            <v>0</v>
          </cell>
        </row>
        <row r="826">
          <cell r="B826" t="str">
            <v>노무비</v>
          </cell>
          <cell r="C826" t="str">
            <v>플랜트전공</v>
          </cell>
          <cell r="D826" t="str">
            <v>인</v>
          </cell>
          <cell r="E826">
            <v>21</v>
          </cell>
          <cell r="H826">
            <v>21</v>
          </cell>
          <cell r="J826">
            <v>0</v>
          </cell>
          <cell r="K826">
            <v>184766</v>
          </cell>
          <cell r="L826">
            <v>3880086</v>
          </cell>
          <cell r="N826">
            <v>0</v>
          </cell>
        </row>
        <row r="827">
          <cell r="B827" t="str">
            <v>노무비</v>
          </cell>
          <cell r="C827" t="str">
            <v>기계공</v>
          </cell>
          <cell r="D827" t="str">
            <v>인</v>
          </cell>
          <cell r="E827">
            <v>14.7</v>
          </cell>
          <cell r="H827">
            <v>14.7</v>
          </cell>
          <cell r="J827">
            <v>0</v>
          </cell>
          <cell r="K827" t="e">
            <v>#N/A</v>
          </cell>
          <cell r="L827" t="e">
            <v>#N/A</v>
          </cell>
          <cell r="N827">
            <v>0</v>
          </cell>
        </row>
        <row r="828">
          <cell r="B828" t="str">
            <v>노무비</v>
          </cell>
          <cell r="C828" t="str">
            <v>특별인부</v>
          </cell>
          <cell r="D828" t="str">
            <v>인</v>
          </cell>
          <cell r="E828">
            <v>8.4</v>
          </cell>
          <cell r="H828">
            <v>8.4</v>
          </cell>
          <cell r="J828">
            <v>0</v>
          </cell>
          <cell r="K828">
            <v>123074</v>
          </cell>
          <cell r="L828">
            <v>1033821</v>
          </cell>
          <cell r="N828">
            <v>0</v>
          </cell>
        </row>
        <row r="830">
          <cell r="A830" t="str">
            <v>한전계량기함 설치 옥외형_STS</v>
          </cell>
          <cell r="B830" t="str">
            <v>한전계량기함 설치</v>
          </cell>
          <cell r="C830" t="str">
            <v>옥외형_STS</v>
          </cell>
          <cell r="D830" t="str">
            <v>면</v>
          </cell>
          <cell r="E830">
            <v>1</v>
          </cell>
          <cell r="H830">
            <v>1</v>
          </cell>
          <cell r="J830">
            <v>72735</v>
          </cell>
          <cell r="K830">
            <v>0</v>
          </cell>
          <cell r="L830">
            <v>64963</v>
          </cell>
          <cell r="N830">
            <v>0</v>
          </cell>
          <cell r="O830">
            <v>137698</v>
          </cell>
        </row>
        <row r="831">
          <cell r="A831" t="str">
            <v>자재</v>
          </cell>
          <cell r="B831" t="str">
            <v>계량기함</v>
          </cell>
          <cell r="C831" t="str">
            <v>옥외형_STS</v>
          </cell>
          <cell r="D831" t="str">
            <v>면</v>
          </cell>
          <cell r="E831">
            <v>1</v>
          </cell>
          <cell r="H831">
            <v>1</v>
          </cell>
          <cell r="I831">
            <v>72735</v>
          </cell>
          <cell r="J831">
            <v>72735</v>
          </cell>
          <cell r="K831">
            <v>0</v>
          </cell>
          <cell r="N831">
            <v>0</v>
          </cell>
        </row>
        <row r="832">
          <cell r="B832" t="str">
            <v>노무비</v>
          </cell>
          <cell r="C832" t="str">
            <v>내선전공</v>
          </cell>
          <cell r="D832" t="str">
            <v>인</v>
          </cell>
          <cell r="E832">
            <v>0.35</v>
          </cell>
          <cell r="H832">
            <v>0.35</v>
          </cell>
          <cell r="J832">
            <v>0</v>
          </cell>
          <cell r="K832">
            <v>185611</v>
          </cell>
          <cell r="L832">
            <v>64963</v>
          </cell>
          <cell r="N832">
            <v>0</v>
          </cell>
        </row>
        <row r="833">
          <cell r="A833" t="str">
            <v xml:space="preserve"> </v>
          </cell>
        </row>
        <row r="834">
          <cell r="A834" t="str">
            <v>접지 크램프 설치 95㎟-16㎟</v>
          </cell>
          <cell r="B834" t="str">
            <v>접지 크램프 설치</v>
          </cell>
          <cell r="C834" t="str">
            <v>95㎟-16㎟</v>
          </cell>
          <cell r="D834" t="str">
            <v>EA</v>
          </cell>
          <cell r="H834">
            <v>0</v>
          </cell>
          <cell r="J834">
            <v>880</v>
          </cell>
          <cell r="K834">
            <v>0</v>
          </cell>
          <cell r="L834">
            <v>3712</v>
          </cell>
          <cell r="N834">
            <v>0</v>
          </cell>
          <cell r="O834">
            <v>4592</v>
          </cell>
        </row>
        <row r="835">
          <cell r="B835" t="str">
            <v>접지 크램프</v>
          </cell>
          <cell r="C835" t="str">
            <v>95㎟-16㎟</v>
          </cell>
          <cell r="D835" t="str">
            <v>EA</v>
          </cell>
          <cell r="E835">
            <v>1</v>
          </cell>
          <cell r="H835">
            <v>1</v>
          </cell>
          <cell r="I835">
            <v>880</v>
          </cell>
          <cell r="J835">
            <v>880</v>
          </cell>
          <cell r="K835">
            <v>0</v>
          </cell>
          <cell r="N835">
            <v>0</v>
          </cell>
        </row>
        <row r="836">
          <cell r="B836" t="str">
            <v>노무비</v>
          </cell>
          <cell r="C836" t="str">
            <v>내선전공</v>
          </cell>
          <cell r="D836" t="str">
            <v>인</v>
          </cell>
          <cell r="E836">
            <v>0.02</v>
          </cell>
          <cell r="H836">
            <v>0.02</v>
          </cell>
          <cell r="J836">
            <v>0</v>
          </cell>
          <cell r="K836">
            <v>185611</v>
          </cell>
          <cell r="L836">
            <v>3712</v>
          </cell>
          <cell r="N836">
            <v>0</v>
          </cell>
        </row>
        <row r="837">
          <cell r="A837" t="str">
            <v xml:space="preserve"> </v>
          </cell>
        </row>
        <row r="838">
          <cell r="A838" t="str">
            <v>접지 크램프 설치 95㎟-95㎟</v>
          </cell>
          <cell r="B838" t="str">
            <v>접지 크램프 설치</v>
          </cell>
          <cell r="C838" t="str">
            <v>95㎟-95㎟</v>
          </cell>
          <cell r="D838" t="str">
            <v>EA</v>
          </cell>
          <cell r="H838">
            <v>0</v>
          </cell>
          <cell r="J838">
            <v>1140</v>
          </cell>
          <cell r="K838">
            <v>0</v>
          </cell>
          <cell r="L838">
            <v>3712</v>
          </cell>
          <cell r="N838">
            <v>0</v>
          </cell>
          <cell r="O838">
            <v>4852</v>
          </cell>
        </row>
        <row r="839">
          <cell r="B839" t="str">
            <v>접지 크램프</v>
          </cell>
          <cell r="C839" t="str">
            <v>95㎟-95㎟</v>
          </cell>
          <cell r="D839" t="str">
            <v>EA</v>
          </cell>
          <cell r="E839">
            <v>1</v>
          </cell>
          <cell r="H839">
            <v>1</v>
          </cell>
          <cell r="I839">
            <v>1140</v>
          </cell>
          <cell r="J839">
            <v>1140</v>
          </cell>
          <cell r="K839">
            <v>0</v>
          </cell>
          <cell r="N839">
            <v>0</v>
          </cell>
        </row>
        <row r="840">
          <cell r="B840" t="str">
            <v>노무비</v>
          </cell>
          <cell r="C840" t="str">
            <v>내선전공</v>
          </cell>
          <cell r="D840" t="str">
            <v>인</v>
          </cell>
          <cell r="E840">
            <v>0.02</v>
          </cell>
          <cell r="H840">
            <v>0.02</v>
          </cell>
          <cell r="J840">
            <v>0</v>
          </cell>
          <cell r="K840">
            <v>185611</v>
          </cell>
          <cell r="L840">
            <v>3712</v>
          </cell>
          <cell r="N840">
            <v>0</v>
          </cell>
        </row>
        <row r="841">
          <cell r="A841" t="str">
            <v xml:space="preserve"> </v>
          </cell>
        </row>
        <row r="842">
          <cell r="A842" t="str">
            <v>CABLE TRAY 150Wx60x1.2t</v>
          </cell>
          <cell r="B842" t="str">
            <v>CABLE TRAY</v>
          </cell>
          <cell r="C842" t="str">
            <v>150Wx60x1.2t</v>
          </cell>
          <cell r="D842" t="str">
            <v>m</v>
          </cell>
          <cell r="J842">
            <v>13082</v>
          </cell>
          <cell r="L842">
            <v>33409</v>
          </cell>
          <cell r="O842">
            <v>46491</v>
          </cell>
        </row>
        <row r="843">
          <cell r="B843" t="str">
            <v>CABLE TRAY</v>
          </cell>
          <cell r="C843" t="str">
            <v>150Wx60x1.2t</v>
          </cell>
          <cell r="D843" t="str">
            <v>m</v>
          </cell>
          <cell r="E843">
            <v>1</v>
          </cell>
          <cell r="H843">
            <v>1</v>
          </cell>
          <cell r="I843">
            <v>13082</v>
          </cell>
          <cell r="J843">
            <v>13082</v>
          </cell>
          <cell r="K843">
            <v>0</v>
          </cell>
          <cell r="N843">
            <v>0</v>
          </cell>
        </row>
        <row r="844">
          <cell r="B844" t="str">
            <v>노무비</v>
          </cell>
          <cell r="C844" t="str">
            <v>내선전공</v>
          </cell>
          <cell r="D844" t="str">
            <v>인</v>
          </cell>
          <cell r="E844">
            <v>0.18</v>
          </cell>
          <cell r="H844">
            <v>0.18</v>
          </cell>
          <cell r="J844">
            <v>0</v>
          </cell>
          <cell r="K844">
            <v>185611</v>
          </cell>
          <cell r="L844">
            <v>33409</v>
          </cell>
          <cell r="N844">
            <v>0</v>
          </cell>
        </row>
        <row r="846">
          <cell r="A846" t="str">
            <v>CABLE TRAY 200Wx60x1.2t</v>
          </cell>
          <cell r="B846" t="str">
            <v>CABLE TRAY</v>
          </cell>
          <cell r="C846" t="str">
            <v>200Wx60x1.2t</v>
          </cell>
          <cell r="D846" t="str">
            <v>m</v>
          </cell>
          <cell r="J846">
            <v>14839</v>
          </cell>
          <cell r="L846">
            <v>42690</v>
          </cell>
          <cell r="O846">
            <v>57529</v>
          </cell>
        </row>
        <row r="847">
          <cell r="B847" t="str">
            <v>CABLE TRAY</v>
          </cell>
          <cell r="C847" t="str">
            <v>200Wx60x1.2t</v>
          </cell>
          <cell r="D847" t="str">
            <v>m</v>
          </cell>
          <cell r="E847">
            <v>1</v>
          </cell>
          <cell r="H847">
            <v>1</v>
          </cell>
          <cell r="I847">
            <v>14839</v>
          </cell>
          <cell r="J847">
            <v>14839</v>
          </cell>
          <cell r="K847">
            <v>0</v>
          </cell>
          <cell r="N847">
            <v>0</v>
          </cell>
        </row>
        <row r="848">
          <cell r="B848" t="str">
            <v>노무비</v>
          </cell>
          <cell r="C848" t="str">
            <v>내선전공</v>
          </cell>
          <cell r="D848" t="str">
            <v>인</v>
          </cell>
          <cell r="E848">
            <v>0.23</v>
          </cell>
          <cell r="H848">
            <v>0.23</v>
          </cell>
          <cell r="J848">
            <v>0</v>
          </cell>
          <cell r="K848">
            <v>185611</v>
          </cell>
          <cell r="L848">
            <v>42690</v>
          </cell>
          <cell r="N848">
            <v>0</v>
          </cell>
        </row>
        <row r="849">
          <cell r="A849" t="str">
            <v xml:space="preserve"> </v>
          </cell>
        </row>
        <row r="850">
          <cell r="A850" t="str">
            <v>TRAY BEND(HORI.) 150Wx60x1.2t</v>
          </cell>
          <cell r="B850" t="str">
            <v>TRAY BEND(HORI.)</v>
          </cell>
          <cell r="C850" t="str">
            <v>150Wx60x1.2t</v>
          </cell>
          <cell r="D850" t="str">
            <v>EA</v>
          </cell>
          <cell r="J850">
            <v>18990</v>
          </cell>
          <cell r="L850">
            <v>33409</v>
          </cell>
          <cell r="O850">
            <v>52399</v>
          </cell>
        </row>
        <row r="851">
          <cell r="B851" t="str">
            <v>TRAY BEND(HORI.)</v>
          </cell>
          <cell r="C851" t="str">
            <v>150Wx60x1.2t</v>
          </cell>
          <cell r="D851" t="str">
            <v>EA</v>
          </cell>
          <cell r="E851">
            <v>1</v>
          </cell>
          <cell r="H851">
            <v>1</v>
          </cell>
          <cell r="I851">
            <v>18990</v>
          </cell>
          <cell r="J851">
            <v>18990</v>
          </cell>
          <cell r="K851">
            <v>0</v>
          </cell>
          <cell r="N851">
            <v>0</v>
          </cell>
        </row>
        <row r="852">
          <cell r="B852" t="str">
            <v>노무비</v>
          </cell>
          <cell r="C852" t="str">
            <v>내선전공</v>
          </cell>
          <cell r="D852" t="str">
            <v>인</v>
          </cell>
          <cell r="E852">
            <v>0.18</v>
          </cell>
          <cell r="H852">
            <v>0.18</v>
          </cell>
          <cell r="J852">
            <v>0</v>
          </cell>
          <cell r="K852">
            <v>185611</v>
          </cell>
          <cell r="L852">
            <v>33409</v>
          </cell>
          <cell r="N852">
            <v>0</v>
          </cell>
        </row>
        <row r="853">
          <cell r="A853" t="str">
            <v xml:space="preserve"> </v>
          </cell>
        </row>
        <row r="854">
          <cell r="A854" t="str">
            <v>TRAY BEND(VERT.) 200Wx60x1.2t</v>
          </cell>
          <cell r="B854" t="str">
            <v>TRAY BEND(VERT.)</v>
          </cell>
          <cell r="C854" t="str">
            <v>200Wx60x1.2t</v>
          </cell>
          <cell r="D854" t="str">
            <v>EA</v>
          </cell>
          <cell r="J854">
            <v>23400</v>
          </cell>
          <cell r="L854">
            <v>42690</v>
          </cell>
          <cell r="O854">
            <v>66090</v>
          </cell>
        </row>
        <row r="855">
          <cell r="B855" t="str">
            <v>TRAY BEND(VERT.)</v>
          </cell>
          <cell r="C855" t="str">
            <v>200Wx60x1.2t</v>
          </cell>
          <cell r="D855" t="str">
            <v>EA</v>
          </cell>
          <cell r="E855">
            <v>1</v>
          </cell>
          <cell r="H855">
            <v>1</v>
          </cell>
          <cell r="I855">
            <v>23400</v>
          </cell>
          <cell r="J855">
            <v>23400</v>
          </cell>
          <cell r="K855">
            <v>0</v>
          </cell>
          <cell r="N855">
            <v>0</v>
          </cell>
        </row>
        <row r="856">
          <cell r="B856" t="str">
            <v>노무비</v>
          </cell>
          <cell r="C856" t="str">
            <v>내선전공</v>
          </cell>
          <cell r="D856" t="str">
            <v>인</v>
          </cell>
          <cell r="E856">
            <v>0.23</v>
          </cell>
          <cell r="H856">
            <v>0.23</v>
          </cell>
          <cell r="J856">
            <v>0</v>
          </cell>
          <cell r="K856">
            <v>185611</v>
          </cell>
          <cell r="L856">
            <v>42690</v>
          </cell>
          <cell r="N856">
            <v>0</v>
          </cell>
        </row>
        <row r="857">
          <cell r="A857" t="str">
            <v xml:space="preserve"> </v>
          </cell>
        </row>
        <row r="858">
          <cell r="A858" t="str">
            <v>TRAY BEND(TEE) 150Wx60x1.2t</v>
          </cell>
          <cell r="B858" t="str">
            <v>TRAY BEND(TEE)</v>
          </cell>
          <cell r="C858" t="str">
            <v>150Wx60x1.2t</v>
          </cell>
          <cell r="D858" t="str">
            <v>EA</v>
          </cell>
          <cell r="J858">
            <v>24480</v>
          </cell>
          <cell r="L858">
            <v>33409</v>
          </cell>
          <cell r="O858">
            <v>57889</v>
          </cell>
        </row>
        <row r="859">
          <cell r="B859" t="str">
            <v>TRAY BEND(TEE)</v>
          </cell>
          <cell r="C859" t="str">
            <v>150Wx60x1.2t</v>
          </cell>
          <cell r="D859" t="str">
            <v>EA</v>
          </cell>
          <cell r="E859">
            <v>1</v>
          </cell>
          <cell r="H859">
            <v>1</v>
          </cell>
          <cell r="I859">
            <v>24480</v>
          </cell>
          <cell r="J859">
            <v>24480</v>
          </cell>
          <cell r="K859">
            <v>0</v>
          </cell>
          <cell r="N859">
            <v>0</v>
          </cell>
        </row>
        <row r="860">
          <cell r="B860" t="str">
            <v>노무비</v>
          </cell>
          <cell r="C860" t="str">
            <v>내선전공</v>
          </cell>
          <cell r="D860" t="str">
            <v>인</v>
          </cell>
          <cell r="E860">
            <v>0.18</v>
          </cell>
          <cell r="H860">
            <v>0.18</v>
          </cell>
          <cell r="J860">
            <v>0</v>
          </cell>
          <cell r="K860">
            <v>185611</v>
          </cell>
          <cell r="L860">
            <v>33409</v>
          </cell>
          <cell r="N860">
            <v>0</v>
          </cell>
        </row>
        <row r="861">
          <cell r="A861" t="str">
            <v xml:space="preserve"> </v>
          </cell>
        </row>
        <row r="862">
          <cell r="A862" t="str">
            <v>TRAY BEND(TEE) 400Wx60x1.2t</v>
          </cell>
          <cell r="B862" t="str">
            <v>TRAY BEND(TEE)</v>
          </cell>
          <cell r="C862" t="str">
            <v>400Wx60x1.2t</v>
          </cell>
          <cell r="D862" t="str">
            <v>EA</v>
          </cell>
          <cell r="J862">
            <v>38430</v>
          </cell>
          <cell r="L862">
            <v>42690</v>
          </cell>
          <cell r="O862">
            <v>81120</v>
          </cell>
        </row>
        <row r="863">
          <cell r="B863" t="str">
            <v>TRAY BEND(TEE)</v>
          </cell>
          <cell r="C863" t="str">
            <v>400Wx60x1.2t</v>
          </cell>
          <cell r="D863" t="str">
            <v>EA</v>
          </cell>
          <cell r="E863">
            <v>1</v>
          </cell>
          <cell r="H863">
            <v>1</v>
          </cell>
          <cell r="I863">
            <v>38430</v>
          </cell>
          <cell r="J863">
            <v>38430</v>
          </cell>
          <cell r="K863">
            <v>0</v>
          </cell>
          <cell r="N863">
            <v>0</v>
          </cell>
        </row>
        <row r="864">
          <cell r="B864" t="str">
            <v>노무비</v>
          </cell>
          <cell r="C864" t="str">
            <v>내선전공</v>
          </cell>
          <cell r="D864" t="str">
            <v>인</v>
          </cell>
          <cell r="E864">
            <v>0.23</v>
          </cell>
          <cell r="H864">
            <v>0.23</v>
          </cell>
          <cell r="J864">
            <v>0</v>
          </cell>
          <cell r="K864">
            <v>185611</v>
          </cell>
          <cell r="L864">
            <v>42690</v>
          </cell>
          <cell r="N864">
            <v>0</v>
          </cell>
        </row>
        <row r="865">
          <cell r="A865" t="str">
            <v xml:space="preserve"> </v>
          </cell>
        </row>
        <row r="866">
          <cell r="A866" t="str">
            <v>TRAY BEND(TEE) 600Wx60x1.2t</v>
          </cell>
          <cell r="B866" t="str">
            <v>TRAY BEND(TEE)</v>
          </cell>
          <cell r="C866" t="str">
            <v>600Wx60x1.2t</v>
          </cell>
          <cell r="D866" t="str">
            <v>EA</v>
          </cell>
          <cell r="J866">
            <v>53280</v>
          </cell>
          <cell r="L866">
            <v>55683</v>
          </cell>
          <cell r="O866">
            <v>108963</v>
          </cell>
        </row>
        <row r="867">
          <cell r="B867" t="str">
            <v>TRAY BEND(TEE)</v>
          </cell>
          <cell r="C867" t="str">
            <v>600Wx60x1.2t</v>
          </cell>
          <cell r="D867" t="str">
            <v>EA</v>
          </cell>
          <cell r="E867">
            <v>1</v>
          </cell>
          <cell r="H867">
            <v>1</v>
          </cell>
          <cell r="I867">
            <v>53280</v>
          </cell>
          <cell r="J867">
            <v>53280</v>
          </cell>
          <cell r="K867">
            <v>0</v>
          </cell>
          <cell r="N867">
            <v>0</v>
          </cell>
        </row>
        <row r="868">
          <cell r="B868" t="str">
            <v>노무비</v>
          </cell>
          <cell r="C868" t="str">
            <v>내선전공</v>
          </cell>
          <cell r="D868" t="str">
            <v>인</v>
          </cell>
          <cell r="E868">
            <v>0.3</v>
          </cell>
          <cell r="H868">
            <v>0.3</v>
          </cell>
          <cell r="J868">
            <v>0</v>
          </cell>
          <cell r="K868">
            <v>185611</v>
          </cell>
          <cell r="L868">
            <v>55683</v>
          </cell>
          <cell r="N868">
            <v>0</v>
          </cell>
        </row>
        <row r="869">
          <cell r="A869" t="str">
            <v xml:space="preserve"> </v>
          </cell>
        </row>
        <row r="870">
          <cell r="A870" t="str">
            <v>세트앙카(STS) 설치 φ3/8"x75</v>
          </cell>
          <cell r="B870" t="str">
            <v>세트앙카(STS) 설치</v>
          </cell>
          <cell r="C870" t="str">
            <v>φ3/8"x75</v>
          </cell>
          <cell r="D870" t="str">
            <v>EA</v>
          </cell>
          <cell r="H870">
            <v>0</v>
          </cell>
          <cell r="J870">
            <v>391</v>
          </cell>
          <cell r="K870">
            <v>0</v>
          </cell>
          <cell r="L870">
            <v>4083</v>
          </cell>
          <cell r="N870">
            <v>0</v>
          </cell>
          <cell r="O870">
            <v>4474</v>
          </cell>
        </row>
        <row r="871">
          <cell r="B871" t="str">
            <v>세트앙카(STS)</v>
          </cell>
          <cell r="C871" t="str">
            <v>φ3/8"x75</v>
          </cell>
          <cell r="D871" t="str">
            <v>EA</v>
          </cell>
          <cell r="E871">
            <v>1</v>
          </cell>
          <cell r="H871">
            <v>1</v>
          </cell>
          <cell r="I871">
            <v>391</v>
          </cell>
          <cell r="J871">
            <v>391</v>
          </cell>
          <cell r="K871">
            <v>0</v>
          </cell>
          <cell r="N871">
            <v>0</v>
          </cell>
        </row>
        <row r="872">
          <cell r="B872" t="str">
            <v>노무비</v>
          </cell>
          <cell r="C872" t="str">
            <v>내선전공</v>
          </cell>
          <cell r="D872" t="str">
            <v>인</v>
          </cell>
          <cell r="E872">
            <v>2.1999999999999999E-2</v>
          </cell>
          <cell r="H872">
            <v>2.1999999999999999E-2</v>
          </cell>
          <cell r="J872">
            <v>0</v>
          </cell>
          <cell r="K872">
            <v>185611</v>
          </cell>
          <cell r="L872">
            <v>4083</v>
          </cell>
          <cell r="N872">
            <v>0</v>
          </cell>
        </row>
        <row r="874">
          <cell r="A874" t="str">
            <v>전선관배관_지중 ELP φ150 1열</v>
          </cell>
          <cell r="B874" t="str">
            <v>전선관배관_지중</v>
          </cell>
          <cell r="C874" t="str">
            <v>ELP φ150 1열</v>
          </cell>
          <cell r="D874" t="str">
            <v>m</v>
          </cell>
          <cell r="J874">
            <v>3055</v>
          </cell>
          <cell r="L874">
            <v>12151</v>
          </cell>
          <cell r="O874">
            <v>15206</v>
          </cell>
        </row>
        <row r="875">
          <cell r="B875" t="str">
            <v>전선관</v>
          </cell>
          <cell r="C875" t="str">
            <v>ELP φ150</v>
          </cell>
          <cell r="D875" t="str">
            <v>m</v>
          </cell>
          <cell r="E875">
            <v>1</v>
          </cell>
          <cell r="G875">
            <v>0.05</v>
          </cell>
          <cell r="H875">
            <v>1.05</v>
          </cell>
          <cell r="I875">
            <v>2910</v>
          </cell>
          <cell r="J875">
            <v>3055</v>
          </cell>
          <cell r="K875">
            <v>0</v>
          </cell>
          <cell r="N875">
            <v>0</v>
          </cell>
        </row>
        <row r="876">
          <cell r="B876" t="str">
            <v>노무비</v>
          </cell>
          <cell r="C876" t="str">
            <v>배전전공</v>
          </cell>
          <cell r="D876" t="str">
            <v>인</v>
          </cell>
          <cell r="E876">
            <v>1.9E-2</v>
          </cell>
          <cell r="H876">
            <v>1.9E-2</v>
          </cell>
          <cell r="J876">
            <v>0</v>
          </cell>
          <cell r="K876">
            <v>304689</v>
          </cell>
          <cell r="L876">
            <v>5789</v>
          </cell>
          <cell r="N876">
            <v>0</v>
          </cell>
        </row>
        <row r="877">
          <cell r="B877" t="str">
            <v>노무비</v>
          </cell>
          <cell r="C877" t="str">
            <v>보통인부</v>
          </cell>
          <cell r="D877" t="str">
            <v>인</v>
          </cell>
          <cell r="E877">
            <v>6.2E-2</v>
          </cell>
          <cell r="H877">
            <v>6.2E-2</v>
          </cell>
          <cell r="J877">
            <v>0</v>
          </cell>
          <cell r="K877">
            <v>102628</v>
          </cell>
          <cell r="L877">
            <v>6362</v>
          </cell>
          <cell r="N877">
            <v>0</v>
          </cell>
        </row>
        <row r="878">
          <cell r="A878" t="str">
            <v xml:space="preserve"> </v>
          </cell>
        </row>
        <row r="879">
          <cell r="A879" t="str">
            <v>전선관배관_지중 PE 16C</v>
          </cell>
          <cell r="B879" t="str">
            <v>전선관배관_지중</v>
          </cell>
          <cell r="C879" t="str">
            <v>PE 16C</v>
          </cell>
          <cell r="D879" t="str">
            <v>m</v>
          </cell>
          <cell r="J879">
            <v>198</v>
          </cell>
          <cell r="L879">
            <v>5197</v>
          </cell>
          <cell r="O879">
            <v>5395</v>
          </cell>
        </row>
        <row r="880">
          <cell r="B880" t="str">
            <v>전선관</v>
          </cell>
          <cell r="C880" t="str">
            <v>PE 16C</v>
          </cell>
          <cell r="D880" t="str">
            <v>m</v>
          </cell>
          <cell r="E880">
            <v>1</v>
          </cell>
          <cell r="G880">
            <v>0.1</v>
          </cell>
          <cell r="H880">
            <v>1.1000000000000001</v>
          </cell>
          <cell r="I880">
            <v>180</v>
          </cell>
          <cell r="J880">
            <v>198</v>
          </cell>
          <cell r="N880">
            <v>0</v>
          </cell>
        </row>
        <row r="881">
          <cell r="B881" t="str">
            <v>노무비</v>
          </cell>
          <cell r="C881" t="str">
            <v>내선전공</v>
          </cell>
          <cell r="D881" t="str">
            <v>인</v>
          </cell>
          <cell r="E881">
            <v>0.05</v>
          </cell>
          <cell r="F881" t="str">
            <v>지중70%, PE관80%</v>
          </cell>
          <cell r="G881">
            <v>0.55999999999999994</v>
          </cell>
          <cell r="H881">
            <v>2.8000000000000001E-2</v>
          </cell>
          <cell r="J881">
            <v>0</v>
          </cell>
          <cell r="K881">
            <v>185611</v>
          </cell>
          <cell r="L881">
            <v>5197</v>
          </cell>
          <cell r="N881">
            <v>0</v>
          </cell>
        </row>
        <row r="883">
          <cell r="A883" t="str">
            <v>전선관배관_지중 PE 28C</v>
          </cell>
          <cell r="B883" t="str">
            <v>전선관배관_지중</v>
          </cell>
          <cell r="C883" t="str">
            <v>PE 28C</v>
          </cell>
          <cell r="D883" t="str">
            <v>m</v>
          </cell>
          <cell r="J883">
            <v>396</v>
          </cell>
          <cell r="L883">
            <v>8315</v>
          </cell>
          <cell r="O883">
            <v>8711</v>
          </cell>
        </row>
        <row r="884">
          <cell r="B884" t="str">
            <v>전선관</v>
          </cell>
          <cell r="C884" t="str">
            <v>PE 28C</v>
          </cell>
          <cell r="D884" t="str">
            <v>m</v>
          </cell>
          <cell r="E884">
            <v>1</v>
          </cell>
          <cell r="G884">
            <v>0.1</v>
          </cell>
          <cell r="H884">
            <v>1.1000000000000001</v>
          </cell>
          <cell r="I884">
            <v>360</v>
          </cell>
          <cell r="J884">
            <v>396</v>
          </cell>
          <cell r="N884">
            <v>0</v>
          </cell>
        </row>
        <row r="885">
          <cell r="B885" t="str">
            <v>노무비</v>
          </cell>
          <cell r="C885" t="str">
            <v>내선전공</v>
          </cell>
          <cell r="D885" t="str">
            <v>인</v>
          </cell>
          <cell r="E885">
            <v>0.08</v>
          </cell>
          <cell r="F885" t="str">
            <v>지중70%, PE관80%</v>
          </cell>
          <cell r="G885">
            <v>0.56000000000000005</v>
          </cell>
          <cell r="H885">
            <v>4.48E-2</v>
          </cell>
          <cell r="J885">
            <v>0</v>
          </cell>
          <cell r="K885">
            <v>185611</v>
          </cell>
          <cell r="L885">
            <v>8315</v>
          </cell>
          <cell r="N885">
            <v>0</v>
          </cell>
        </row>
        <row r="886">
          <cell r="A886" t="str">
            <v xml:space="preserve"> </v>
          </cell>
        </row>
        <row r="887">
          <cell r="A887" t="str">
            <v>전선관배관_지중 PE 36C</v>
          </cell>
          <cell r="B887" t="str">
            <v>전선관배관_지중</v>
          </cell>
          <cell r="C887" t="str">
            <v>PE 36C</v>
          </cell>
          <cell r="D887" t="str">
            <v>m</v>
          </cell>
          <cell r="J887">
            <v>594</v>
          </cell>
          <cell r="L887">
            <v>10394</v>
          </cell>
          <cell r="O887">
            <v>10988</v>
          </cell>
        </row>
        <row r="888">
          <cell r="B888" t="str">
            <v>전선관</v>
          </cell>
          <cell r="C888" t="str">
            <v>PE 36C</v>
          </cell>
          <cell r="D888" t="str">
            <v>m</v>
          </cell>
          <cell r="E888">
            <v>1</v>
          </cell>
          <cell r="G888">
            <v>0.1</v>
          </cell>
          <cell r="H888">
            <v>1.1000000000000001</v>
          </cell>
          <cell r="I888">
            <v>540</v>
          </cell>
          <cell r="J888">
            <v>594</v>
          </cell>
          <cell r="N888">
            <v>0</v>
          </cell>
        </row>
        <row r="889">
          <cell r="B889" t="str">
            <v>노무비</v>
          </cell>
          <cell r="C889" t="str">
            <v>내선전공</v>
          </cell>
          <cell r="D889" t="str">
            <v>인</v>
          </cell>
          <cell r="E889">
            <v>0.1</v>
          </cell>
          <cell r="F889" t="str">
            <v>지중70%, PE관80%</v>
          </cell>
          <cell r="G889">
            <v>0.56000000000000005</v>
          </cell>
          <cell r="H889">
            <v>5.6000000000000001E-2</v>
          </cell>
          <cell r="J889">
            <v>0</v>
          </cell>
          <cell r="K889">
            <v>185611</v>
          </cell>
          <cell r="L889">
            <v>10394</v>
          </cell>
          <cell r="N889">
            <v>0</v>
          </cell>
        </row>
        <row r="890">
          <cell r="A890" t="str">
            <v xml:space="preserve"> </v>
          </cell>
        </row>
        <row r="891">
          <cell r="A891" t="str">
            <v>전선관배관 HI 28C</v>
          </cell>
          <cell r="B891" t="str">
            <v>전선관배관</v>
          </cell>
          <cell r="C891" t="str">
            <v>HI 28C</v>
          </cell>
          <cell r="D891" t="str">
            <v>m</v>
          </cell>
          <cell r="J891">
            <v>660</v>
          </cell>
          <cell r="L891">
            <v>14848</v>
          </cell>
          <cell r="O891">
            <v>15508</v>
          </cell>
        </row>
        <row r="892">
          <cell r="B892" t="str">
            <v>전선관</v>
          </cell>
          <cell r="C892" t="str">
            <v>HI 28C</v>
          </cell>
          <cell r="D892" t="str">
            <v>m</v>
          </cell>
          <cell r="E892">
            <v>1</v>
          </cell>
          <cell r="G892">
            <v>0.1</v>
          </cell>
          <cell r="H892">
            <v>1.1000000000000001</v>
          </cell>
          <cell r="I892">
            <v>600</v>
          </cell>
          <cell r="J892">
            <v>660</v>
          </cell>
          <cell r="N892">
            <v>0</v>
          </cell>
        </row>
        <row r="893">
          <cell r="B893" t="str">
            <v>노무비</v>
          </cell>
          <cell r="C893" t="str">
            <v>내선전공</v>
          </cell>
          <cell r="D893" t="str">
            <v>인</v>
          </cell>
          <cell r="E893">
            <v>0.08</v>
          </cell>
          <cell r="H893">
            <v>0.08</v>
          </cell>
          <cell r="J893">
            <v>0</v>
          </cell>
          <cell r="K893">
            <v>185611</v>
          </cell>
          <cell r="L893">
            <v>14848</v>
          </cell>
          <cell r="N893">
            <v>0</v>
          </cell>
        </row>
        <row r="894">
          <cell r="A894" t="str">
            <v xml:space="preserve"> </v>
          </cell>
        </row>
        <row r="895">
          <cell r="A895" t="str">
            <v>전선관배관 HI 42C</v>
          </cell>
          <cell r="B895" t="str">
            <v>전선관배관</v>
          </cell>
          <cell r="C895" t="str">
            <v>HI 42C</v>
          </cell>
          <cell r="D895" t="str">
            <v>m</v>
          </cell>
          <cell r="J895">
            <v>1221</v>
          </cell>
          <cell r="L895">
            <v>24129</v>
          </cell>
          <cell r="O895">
            <v>25350</v>
          </cell>
        </row>
        <row r="896">
          <cell r="B896" t="str">
            <v>전선관</v>
          </cell>
          <cell r="C896" t="str">
            <v>HI 42C</v>
          </cell>
          <cell r="D896" t="str">
            <v>m</v>
          </cell>
          <cell r="E896">
            <v>1</v>
          </cell>
          <cell r="G896">
            <v>0.1</v>
          </cell>
          <cell r="H896">
            <v>1.1000000000000001</v>
          </cell>
          <cell r="I896">
            <v>1110</v>
          </cell>
          <cell r="J896">
            <v>1221</v>
          </cell>
          <cell r="N896">
            <v>0</v>
          </cell>
        </row>
        <row r="897">
          <cell r="B897" t="str">
            <v>노무비</v>
          </cell>
          <cell r="C897" t="str">
            <v>내선전공</v>
          </cell>
          <cell r="D897" t="str">
            <v>인</v>
          </cell>
          <cell r="E897">
            <v>0.13</v>
          </cell>
          <cell r="H897">
            <v>0.13</v>
          </cell>
          <cell r="J897">
            <v>0</v>
          </cell>
          <cell r="K897">
            <v>185611</v>
          </cell>
          <cell r="L897">
            <v>24129</v>
          </cell>
          <cell r="N897">
            <v>0</v>
          </cell>
        </row>
        <row r="898">
          <cell r="A898" t="str">
            <v xml:space="preserve"> </v>
          </cell>
        </row>
        <row r="899">
          <cell r="A899" t="str">
            <v>전선관배관 HI 54C</v>
          </cell>
          <cell r="B899" t="str">
            <v>전선관배관</v>
          </cell>
          <cell r="C899" t="str">
            <v>HI 54C</v>
          </cell>
          <cell r="D899" t="str">
            <v>m</v>
          </cell>
          <cell r="J899">
            <v>1727</v>
          </cell>
          <cell r="L899">
            <v>35266</v>
          </cell>
          <cell r="O899">
            <v>36993</v>
          </cell>
        </row>
        <row r="900">
          <cell r="B900" t="str">
            <v>전선관</v>
          </cell>
          <cell r="C900" t="str">
            <v>HI 54C</v>
          </cell>
          <cell r="D900" t="str">
            <v>m</v>
          </cell>
          <cell r="E900">
            <v>1</v>
          </cell>
          <cell r="G900">
            <v>0.1</v>
          </cell>
          <cell r="H900">
            <v>1.1000000000000001</v>
          </cell>
          <cell r="I900">
            <v>1570</v>
          </cell>
          <cell r="J900">
            <v>1727</v>
          </cell>
          <cell r="N900">
            <v>0</v>
          </cell>
        </row>
        <row r="901">
          <cell r="B901" t="str">
            <v>노무비</v>
          </cell>
          <cell r="C901" t="str">
            <v>내선전공</v>
          </cell>
          <cell r="D901" t="str">
            <v>인</v>
          </cell>
          <cell r="E901">
            <v>0.19</v>
          </cell>
          <cell r="H901">
            <v>0.19</v>
          </cell>
          <cell r="J901">
            <v>0</v>
          </cell>
          <cell r="K901">
            <v>185611</v>
          </cell>
          <cell r="L901">
            <v>35266</v>
          </cell>
          <cell r="N901">
            <v>0</v>
          </cell>
        </row>
        <row r="902">
          <cell r="A902" t="str">
            <v xml:space="preserve"> </v>
          </cell>
        </row>
        <row r="903">
          <cell r="A903" t="str">
            <v>전선관배관 ST 22C</v>
          </cell>
          <cell r="B903" t="str">
            <v>전선관배관</v>
          </cell>
          <cell r="C903" t="str">
            <v>ST 22C</v>
          </cell>
          <cell r="D903" t="str">
            <v>m</v>
          </cell>
          <cell r="J903">
            <v>2321</v>
          </cell>
          <cell r="L903">
            <v>20417</v>
          </cell>
          <cell r="O903">
            <v>22738</v>
          </cell>
        </row>
        <row r="904">
          <cell r="B904" t="str">
            <v>전선관</v>
          </cell>
          <cell r="C904" t="str">
            <v>ST 22C</v>
          </cell>
          <cell r="D904" t="str">
            <v>m</v>
          </cell>
          <cell r="E904">
            <v>1</v>
          </cell>
          <cell r="G904">
            <v>0.1</v>
          </cell>
          <cell r="H904">
            <v>1.1000000000000001</v>
          </cell>
          <cell r="I904">
            <v>2110</v>
          </cell>
          <cell r="J904">
            <v>2321</v>
          </cell>
          <cell r="N904">
            <v>0</v>
          </cell>
        </row>
        <row r="905">
          <cell r="B905" t="str">
            <v>노무비</v>
          </cell>
          <cell r="C905" t="str">
            <v>내선전공</v>
          </cell>
          <cell r="D905" t="str">
            <v>인</v>
          </cell>
          <cell r="E905">
            <v>0.11</v>
          </cell>
          <cell r="H905">
            <v>0.11</v>
          </cell>
          <cell r="J905">
            <v>0</v>
          </cell>
          <cell r="K905">
            <v>185611</v>
          </cell>
          <cell r="L905">
            <v>20417</v>
          </cell>
          <cell r="N905">
            <v>0</v>
          </cell>
        </row>
        <row r="906">
          <cell r="A906" t="str">
            <v xml:space="preserve"> </v>
          </cell>
        </row>
        <row r="907">
          <cell r="A907" t="str">
            <v>전선관배관 ST 70C</v>
          </cell>
          <cell r="B907" t="str">
            <v>전선관배관</v>
          </cell>
          <cell r="C907" t="str">
            <v>ST 70C</v>
          </cell>
          <cell r="D907" t="str">
            <v>m</v>
          </cell>
          <cell r="J907">
            <v>7876</v>
          </cell>
          <cell r="L907">
            <v>81668</v>
          </cell>
          <cell r="O907">
            <v>89544</v>
          </cell>
        </row>
        <row r="908">
          <cell r="B908" t="str">
            <v>전선관</v>
          </cell>
          <cell r="C908" t="str">
            <v>ST 70C</v>
          </cell>
          <cell r="D908" t="str">
            <v>m</v>
          </cell>
          <cell r="E908">
            <v>1</v>
          </cell>
          <cell r="G908">
            <v>0.1</v>
          </cell>
          <cell r="H908">
            <v>1.1000000000000001</v>
          </cell>
          <cell r="I908">
            <v>7160</v>
          </cell>
          <cell r="J908">
            <v>7876</v>
          </cell>
          <cell r="N908">
            <v>0</v>
          </cell>
        </row>
        <row r="909">
          <cell r="B909" t="str">
            <v>노무비</v>
          </cell>
          <cell r="C909" t="str">
            <v>내선전공</v>
          </cell>
          <cell r="D909" t="str">
            <v>인</v>
          </cell>
          <cell r="E909">
            <v>0.44</v>
          </cell>
          <cell r="H909">
            <v>0.44</v>
          </cell>
          <cell r="J909">
            <v>0</v>
          </cell>
          <cell r="K909">
            <v>185611</v>
          </cell>
          <cell r="L909">
            <v>81668</v>
          </cell>
          <cell r="N909">
            <v>0</v>
          </cell>
        </row>
        <row r="910">
          <cell r="A910" t="str">
            <v xml:space="preserve"> </v>
          </cell>
        </row>
        <row r="911">
          <cell r="A911" t="str">
            <v>FLEX 전선관배관 고장력비방수 16C</v>
          </cell>
          <cell r="B911" t="str">
            <v>FLEX 전선관배관</v>
          </cell>
          <cell r="C911" t="str">
            <v>고장력비방수 16C</v>
          </cell>
          <cell r="D911" t="str">
            <v>m</v>
          </cell>
          <cell r="J911">
            <v>429</v>
          </cell>
          <cell r="L911">
            <v>7238</v>
          </cell>
          <cell r="O911">
            <v>7667</v>
          </cell>
        </row>
        <row r="912">
          <cell r="B912" t="str">
            <v>FLEX 전선관</v>
          </cell>
          <cell r="C912" t="str">
            <v>고장력비방수 16C</v>
          </cell>
          <cell r="D912" t="str">
            <v>m</v>
          </cell>
          <cell r="E912">
            <v>1</v>
          </cell>
          <cell r="G912">
            <v>0.1</v>
          </cell>
          <cell r="H912">
            <v>1.1000000000000001</v>
          </cell>
          <cell r="I912">
            <v>390</v>
          </cell>
          <cell r="J912">
            <v>429</v>
          </cell>
          <cell r="K912">
            <v>0</v>
          </cell>
          <cell r="N912">
            <v>0</v>
          </cell>
        </row>
        <row r="913">
          <cell r="B913" t="str">
            <v>노무비</v>
          </cell>
          <cell r="C913" t="str">
            <v>내선전공</v>
          </cell>
          <cell r="D913" t="str">
            <v>인</v>
          </cell>
          <cell r="E913">
            <v>3.9E-2</v>
          </cell>
          <cell r="H913">
            <v>3.9E-2</v>
          </cell>
          <cell r="J913">
            <v>0</v>
          </cell>
          <cell r="K913">
            <v>185611</v>
          </cell>
          <cell r="L913">
            <v>7238</v>
          </cell>
          <cell r="N913">
            <v>0</v>
          </cell>
        </row>
        <row r="914">
          <cell r="A914" t="str">
            <v xml:space="preserve"> </v>
          </cell>
        </row>
        <row r="915">
          <cell r="A915" t="str">
            <v>FLEX 전선관배관 고장력비방수 22C</v>
          </cell>
          <cell r="B915" t="str">
            <v>FLEX 전선관배관</v>
          </cell>
          <cell r="C915" t="str">
            <v>고장력비방수 22C</v>
          </cell>
          <cell r="D915" t="str">
            <v>m</v>
          </cell>
          <cell r="J915">
            <v>671</v>
          </cell>
          <cell r="L915">
            <v>9094</v>
          </cell>
          <cell r="O915">
            <v>9765</v>
          </cell>
        </row>
        <row r="916">
          <cell r="B916" t="str">
            <v>FLEX 전선관</v>
          </cell>
          <cell r="C916" t="str">
            <v>고장력비방수 22C</v>
          </cell>
          <cell r="D916" t="str">
            <v>m</v>
          </cell>
          <cell r="E916">
            <v>1</v>
          </cell>
          <cell r="G916">
            <v>0.1</v>
          </cell>
          <cell r="H916">
            <v>1.1000000000000001</v>
          </cell>
          <cell r="I916">
            <v>610</v>
          </cell>
          <cell r="J916">
            <v>671</v>
          </cell>
          <cell r="K916">
            <v>0</v>
          </cell>
          <cell r="N916">
            <v>0</v>
          </cell>
        </row>
        <row r="917">
          <cell r="B917" t="str">
            <v>노무비</v>
          </cell>
          <cell r="C917" t="str">
            <v>내선전공</v>
          </cell>
          <cell r="D917" t="str">
            <v>인</v>
          </cell>
          <cell r="E917">
            <v>4.9000000000000002E-2</v>
          </cell>
          <cell r="H917">
            <v>4.9000000000000002E-2</v>
          </cell>
          <cell r="J917">
            <v>0</v>
          </cell>
          <cell r="K917">
            <v>185611</v>
          </cell>
          <cell r="L917">
            <v>9094</v>
          </cell>
          <cell r="N917">
            <v>0</v>
          </cell>
        </row>
        <row r="918">
          <cell r="A918" t="str">
            <v xml:space="preserve"> </v>
          </cell>
        </row>
        <row r="919">
          <cell r="A919" t="str">
            <v>전선관배관 고장력비방수 54C</v>
          </cell>
          <cell r="B919" t="str">
            <v>전선관배관</v>
          </cell>
          <cell r="C919" t="str">
            <v>고장력비방수 54C</v>
          </cell>
          <cell r="D919" t="str">
            <v>m</v>
          </cell>
          <cell r="J919">
            <v>2002</v>
          </cell>
          <cell r="L919">
            <v>24129</v>
          </cell>
          <cell r="O919">
            <v>26131</v>
          </cell>
        </row>
        <row r="920">
          <cell r="B920" t="str">
            <v>FLEX 전선관</v>
          </cell>
          <cell r="C920" t="str">
            <v>고장력비방수 54C</v>
          </cell>
          <cell r="D920" t="str">
            <v>m</v>
          </cell>
          <cell r="E920">
            <v>1</v>
          </cell>
          <cell r="G920">
            <v>0.1</v>
          </cell>
          <cell r="H920">
            <v>1.1000000000000001</v>
          </cell>
          <cell r="I920">
            <v>1820</v>
          </cell>
          <cell r="J920">
            <v>2002</v>
          </cell>
          <cell r="K920">
            <v>0</v>
          </cell>
          <cell r="N920">
            <v>0</v>
          </cell>
        </row>
        <row r="921">
          <cell r="B921" t="str">
            <v>노무비</v>
          </cell>
          <cell r="C921" t="str">
            <v>내선전공</v>
          </cell>
          <cell r="D921" t="str">
            <v>인</v>
          </cell>
          <cell r="E921">
            <v>0.13</v>
          </cell>
          <cell r="H921">
            <v>0.13</v>
          </cell>
          <cell r="J921">
            <v>0</v>
          </cell>
          <cell r="K921">
            <v>185611</v>
          </cell>
          <cell r="L921">
            <v>24129</v>
          </cell>
          <cell r="N921">
            <v>0</v>
          </cell>
        </row>
        <row r="922">
          <cell r="A922" t="str">
            <v xml:space="preserve"> </v>
          </cell>
        </row>
        <row r="923">
          <cell r="A923" t="str">
            <v>FLEX 전선관배관 고장력방수 22C</v>
          </cell>
          <cell r="B923" t="str">
            <v>FLEX 전선관배관</v>
          </cell>
          <cell r="C923" t="str">
            <v>고장력방수 22C</v>
          </cell>
          <cell r="D923" t="str">
            <v>m</v>
          </cell>
          <cell r="J923">
            <v>1155</v>
          </cell>
          <cell r="L923">
            <v>9094</v>
          </cell>
          <cell r="O923">
            <v>10249</v>
          </cell>
        </row>
        <row r="924">
          <cell r="B924" t="str">
            <v>FLEX 전선관</v>
          </cell>
          <cell r="C924" t="str">
            <v>고장력방수 22C</v>
          </cell>
          <cell r="D924" t="str">
            <v>m</v>
          </cell>
          <cell r="E924">
            <v>1</v>
          </cell>
          <cell r="G924">
            <v>0.1</v>
          </cell>
          <cell r="H924">
            <v>1.1000000000000001</v>
          </cell>
          <cell r="I924">
            <v>1050</v>
          </cell>
          <cell r="J924">
            <v>1155</v>
          </cell>
          <cell r="K924">
            <v>0</v>
          </cell>
          <cell r="N924">
            <v>0</v>
          </cell>
        </row>
        <row r="925">
          <cell r="B925" t="str">
            <v>노무비</v>
          </cell>
          <cell r="C925" t="str">
            <v>내선전공</v>
          </cell>
          <cell r="D925" t="str">
            <v>인</v>
          </cell>
          <cell r="E925">
            <v>4.9000000000000002E-2</v>
          </cell>
          <cell r="H925">
            <v>4.9000000000000002E-2</v>
          </cell>
          <cell r="J925">
            <v>0</v>
          </cell>
          <cell r="K925">
            <v>185611</v>
          </cell>
          <cell r="L925">
            <v>9094</v>
          </cell>
          <cell r="N925">
            <v>0</v>
          </cell>
        </row>
        <row r="926">
          <cell r="A926" t="str">
            <v xml:space="preserve"> </v>
          </cell>
        </row>
        <row r="927">
          <cell r="A927" t="str">
            <v>FLEX 전선관배관 고장력방수 28C</v>
          </cell>
          <cell r="B927" t="str">
            <v>FLEX 전선관배관</v>
          </cell>
          <cell r="C927" t="str">
            <v>고장력방수 28C</v>
          </cell>
          <cell r="D927" t="str">
            <v>m</v>
          </cell>
          <cell r="J927">
            <v>1364</v>
          </cell>
          <cell r="L927">
            <v>11693</v>
          </cell>
          <cell r="O927">
            <v>13057</v>
          </cell>
        </row>
        <row r="928">
          <cell r="B928" t="str">
            <v>FLEX 전선관</v>
          </cell>
          <cell r="C928" t="str">
            <v>고장력방수 28C</v>
          </cell>
          <cell r="D928" t="str">
            <v>m</v>
          </cell>
          <cell r="E928">
            <v>1</v>
          </cell>
          <cell r="G928">
            <v>0.1</v>
          </cell>
          <cell r="H928">
            <v>1.1000000000000001</v>
          </cell>
          <cell r="I928">
            <v>1240</v>
          </cell>
          <cell r="J928">
            <v>1364</v>
          </cell>
          <cell r="K928">
            <v>0</v>
          </cell>
          <cell r="N928">
            <v>0</v>
          </cell>
        </row>
        <row r="929">
          <cell r="B929" t="str">
            <v>노무비</v>
          </cell>
          <cell r="C929" t="str">
            <v>내선전공</v>
          </cell>
          <cell r="D929" t="str">
            <v>인</v>
          </cell>
          <cell r="E929">
            <v>6.3E-2</v>
          </cell>
          <cell r="H929">
            <v>6.3E-2</v>
          </cell>
          <cell r="J929">
            <v>0</v>
          </cell>
          <cell r="K929">
            <v>185611</v>
          </cell>
          <cell r="L929">
            <v>11693</v>
          </cell>
          <cell r="N929">
            <v>0</v>
          </cell>
        </row>
        <row r="930">
          <cell r="A930" t="str">
            <v xml:space="preserve"> </v>
          </cell>
        </row>
        <row r="931">
          <cell r="A931" t="str">
            <v>FLEX 전선관배관 고장력방수 36C</v>
          </cell>
          <cell r="B931" t="str">
            <v>FLEX 전선관배관</v>
          </cell>
          <cell r="C931" t="str">
            <v>고장력방수 36C</v>
          </cell>
          <cell r="D931" t="str">
            <v>m</v>
          </cell>
          <cell r="J931">
            <v>2299</v>
          </cell>
          <cell r="L931">
            <v>14292</v>
          </cell>
          <cell r="O931">
            <v>16591</v>
          </cell>
        </row>
        <row r="932">
          <cell r="B932" t="str">
            <v>FLEX 전선관</v>
          </cell>
          <cell r="C932" t="str">
            <v>고장력방수 36C</v>
          </cell>
          <cell r="D932" t="str">
            <v>m</v>
          </cell>
          <cell r="E932">
            <v>1</v>
          </cell>
          <cell r="G932">
            <v>0.1</v>
          </cell>
          <cell r="H932">
            <v>1.1000000000000001</v>
          </cell>
          <cell r="I932">
            <v>2090</v>
          </cell>
          <cell r="J932">
            <v>2299</v>
          </cell>
          <cell r="K932">
            <v>0</v>
          </cell>
          <cell r="N932">
            <v>0</v>
          </cell>
        </row>
        <row r="933">
          <cell r="B933" t="str">
            <v>노무비</v>
          </cell>
          <cell r="C933" t="str">
            <v>내선전공</v>
          </cell>
          <cell r="D933" t="str">
            <v>인</v>
          </cell>
          <cell r="E933">
            <v>7.6999999999999999E-2</v>
          </cell>
          <cell r="H933">
            <v>7.6999999999999999E-2</v>
          </cell>
          <cell r="J933">
            <v>0</v>
          </cell>
          <cell r="K933">
            <v>185611</v>
          </cell>
          <cell r="L933">
            <v>14292</v>
          </cell>
          <cell r="N933">
            <v>0</v>
          </cell>
        </row>
        <row r="934">
          <cell r="A934" t="str">
            <v xml:space="preserve"> </v>
          </cell>
        </row>
        <row r="935">
          <cell r="A935" t="str">
            <v>FLEX 전선관배관 고장력방수 54C</v>
          </cell>
          <cell r="B935" t="str">
            <v>FLEX 전선관배관</v>
          </cell>
          <cell r="C935" t="str">
            <v>고장력방수 54C</v>
          </cell>
          <cell r="D935" t="str">
            <v>m</v>
          </cell>
          <cell r="J935">
            <v>4301</v>
          </cell>
          <cell r="L935">
            <v>24129</v>
          </cell>
          <cell r="O935">
            <v>28430</v>
          </cell>
        </row>
        <row r="936">
          <cell r="B936" t="str">
            <v>FLEX 전선관</v>
          </cell>
          <cell r="C936" t="str">
            <v>고장력방수 54C</v>
          </cell>
          <cell r="D936" t="str">
            <v>m</v>
          </cell>
          <cell r="E936">
            <v>1</v>
          </cell>
          <cell r="G936">
            <v>0.1</v>
          </cell>
          <cell r="H936">
            <v>1.1000000000000001</v>
          </cell>
          <cell r="I936">
            <v>3910</v>
          </cell>
          <cell r="J936">
            <v>4301</v>
          </cell>
          <cell r="K936">
            <v>0</v>
          </cell>
          <cell r="N936">
            <v>0</v>
          </cell>
        </row>
        <row r="937">
          <cell r="B937" t="str">
            <v>노무비</v>
          </cell>
          <cell r="C937" t="str">
            <v>내선전공</v>
          </cell>
          <cell r="D937" t="str">
            <v>인</v>
          </cell>
          <cell r="E937">
            <v>0.13</v>
          </cell>
          <cell r="H937">
            <v>0.13</v>
          </cell>
          <cell r="J937">
            <v>0</v>
          </cell>
          <cell r="K937">
            <v>185611</v>
          </cell>
          <cell r="L937">
            <v>24129</v>
          </cell>
          <cell r="N937">
            <v>0</v>
          </cell>
        </row>
        <row r="938">
          <cell r="A938" t="str">
            <v xml:space="preserve"> </v>
          </cell>
        </row>
        <row r="939">
          <cell r="A939" t="str">
            <v>FLEX 전선관배관 고장력방수 70C</v>
          </cell>
          <cell r="B939" t="str">
            <v>FLEX 전선관배관</v>
          </cell>
          <cell r="C939" t="str">
            <v>고장력방수 70C</v>
          </cell>
          <cell r="D939" t="str">
            <v>m</v>
          </cell>
          <cell r="J939">
            <v>6897</v>
          </cell>
          <cell r="L939">
            <v>27841</v>
          </cell>
          <cell r="O939">
            <v>34738</v>
          </cell>
        </row>
        <row r="940">
          <cell r="B940" t="str">
            <v>FLEX 전선관</v>
          </cell>
          <cell r="C940" t="str">
            <v>고장력방수 70C</v>
          </cell>
          <cell r="D940" t="str">
            <v>m</v>
          </cell>
          <cell r="E940">
            <v>1</v>
          </cell>
          <cell r="G940">
            <v>0.1</v>
          </cell>
          <cell r="H940">
            <v>1.1000000000000001</v>
          </cell>
          <cell r="I940">
            <v>6270</v>
          </cell>
          <cell r="J940">
            <v>6897</v>
          </cell>
          <cell r="K940">
            <v>0</v>
          </cell>
          <cell r="N940">
            <v>0</v>
          </cell>
        </row>
        <row r="941">
          <cell r="B941" t="str">
            <v>노무비</v>
          </cell>
          <cell r="C941" t="str">
            <v>내선전공</v>
          </cell>
          <cell r="D941" t="str">
            <v>인</v>
          </cell>
          <cell r="E941">
            <v>0.15</v>
          </cell>
          <cell r="H941">
            <v>0.15</v>
          </cell>
          <cell r="J941">
            <v>0</v>
          </cell>
          <cell r="K941">
            <v>185611</v>
          </cell>
          <cell r="L941">
            <v>27841</v>
          </cell>
          <cell r="N941">
            <v>0</v>
          </cell>
        </row>
        <row r="942">
          <cell r="A942" t="str">
            <v xml:space="preserve"> </v>
          </cell>
        </row>
        <row r="943">
          <cell r="A943" t="str">
            <v>FLEX 전선관배관 고장력방수 82C</v>
          </cell>
          <cell r="B943" t="str">
            <v>FLEX 전선관배관</v>
          </cell>
          <cell r="C943" t="str">
            <v>고장력방수 82C</v>
          </cell>
          <cell r="D943" t="str">
            <v>m</v>
          </cell>
          <cell r="J943">
            <v>9636</v>
          </cell>
          <cell r="L943">
            <v>27841</v>
          </cell>
          <cell r="O943">
            <v>37477</v>
          </cell>
        </row>
        <row r="944">
          <cell r="B944" t="str">
            <v>FLEX 전선관</v>
          </cell>
          <cell r="C944" t="str">
            <v>고장력방수 82C</v>
          </cell>
          <cell r="D944" t="str">
            <v>m</v>
          </cell>
          <cell r="E944">
            <v>1</v>
          </cell>
          <cell r="G944">
            <v>0.1</v>
          </cell>
          <cell r="H944">
            <v>1.1000000000000001</v>
          </cell>
          <cell r="I944">
            <v>8760</v>
          </cell>
          <cell r="J944">
            <v>9636</v>
          </cell>
          <cell r="K944">
            <v>0</v>
          </cell>
          <cell r="N944">
            <v>0</v>
          </cell>
        </row>
        <row r="945">
          <cell r="B945" t="str">
            <v>노무비</v>
          </cell>
          <cell r="C945" t="str">
            <v>내선전공</v>
          </cell>
          <cell r="D945" t="str">
            <v>인</v>
          </cell>
          <cell r="E945">
            <v>0.15</v>
          </cell>
          <cell r="H945">
            <v>0.15</v>
          </cell>
          <cell r="J945">
            <v>0</v>
          </cell>
          <cell r="K945">
            <v>185611</v>
          </cell>
          <cell r="L945">
            <v>27841</v>
          </cell>
          <cell r="N945">
            <v>0</v>
          </cell>
        </row>
        <row r="946">
          <cell r="A946" t="str">
            <v xml:space="preserve"> </v>
          </cell>
        </row>
        <row r="947">
          <cell r="A947" t="str">
            <v>FLEX 전선관배관 고장력방수 104C</v>
          </cell>
          <cell r="B947" t="str">
            <v>FLEX 전선관배관</v>
          </cell>
          <cell r="C947" t="str">
            <v>고장력방수 104C</v>
          </cell>
          <cell r="D947" t="str">
            <v>m</v>
          </cell>
          <cell r="J947">
            <v>14168</v>
          </cell>
          <cell r="L947">
            <v>27841</v>
          </cell>
          <cell r="O947">
            <v>42009</v>
          </cell>
        </row>
        <row r="948">
          <cell r="B948" t="str">
            <v>FLEX 전선관</v>
          </cell>
          <cell r="C948" t="str">
            <v>고장력방수 104C</v>
          </cell>
          <cell r="D948" t="str">
            <v>m</v>
          </cell>
          <cell r="E948">
            <v>1</v>
          </cell>
          <cell r="G948">
            <v>0.1</v>
          </cell>
          <cell r="H948">
            <v>1.1000000000000001</v>
          </cell>
          <cell r="I948">
            <v>12880</v>
          </cell>
          <cell r="J948">
            <v>14168</v>
          </cell>
          <cell r="K948">
            <v>0</v>
          </cell>
          <cell r="N948">
            <v>0</v>
          </cell>
        </row>
        <row r="949">
          <cell r="B949" t="str">
            <v>노무비</v>
          </cell>
          <cell r="C949" t="str">
            <v>내선전공</v>
          </cell>
          <cell r="D949" t="str">
            <v>인</v>
          </cell>
          <cell r="E949">
            <v>0.15</v>
          </cell>
          <cell r="H949">
            <v>0.15</v>
          </cell>
          <cell r="J949">
            <v>0</v>
          </cell>
          <cell r="K949">
            <v>185611</v>
          </cell>
          <cell r="L949">
            <v>27841</v>
          </cell>
          <cell r="N949">
            <v>0</v>
          </cell>
        </row>
        <row r="950">
          <cell r="A950" t="str">
            <v xml:space="preserve"> </v>
          </cell>
        </row>
        <row r="951">
          <cell r="A951" t="str">
            <v>저압케이블포설_지중 6㎟/1C 2열</v>
          </cell>
          <cell r="B951" t="str">
            <v>저압케이블포설_지중</v>
          </cell>
          <cell r="C951" t="str">
            <v>6㎟/1C 2열</v>
          </cell>
          <cell r="D951" t="str">
            <v>m</v>
          </cell>
          <cell r="H951">
            <v>0</v>
          </cell>
          <cell r="K951">
            <v>0</v>
          </cell>
          <cell r="L951">
            <v>1243</v>
          </cell>
          <cell r="N951">
            <v>0</v>
          </cell>
          <cell r="O951">
            <v>1243</v>
          </cell>
        </row>
        <row r="952">
          <cell r="B952" t="str">
            <v>노무비</v>
          </cell>
          <cell r="C952" t="str">
            <v>저압케이블전공</v>
          </cell>
          <cell r="D952" t="str">
            <v>인</v>
          </cell>
          <cell r="E952">
            <v>4.62E-3</v>
          </cell>
          <cell r="F952" t="str">
            <v>2열동시180%/2</v>
          </cell>
          <cell r="G952">
            <v>0.9</v>
          </cell>
          <cell r="H952">
            <v>4.1000000000000003E-3</v>
          </cell>
          <cell r="J952">
            <v>0</v>
          </cell>
          <cell r="K952">
            <v>200964</v>
          </cell>
          <cell r="L952">
            <v>823</v>
          </cell>
          <cell r="N952">
            <v>0</v>
          </cell>
        </row>
        <row r="953">
          <cell r="B953" t="str">
            <v>노무비</v>
          </cell>
          <cell r="C953" t="str">
            <v>보통인부</v>
          </cell>
          <cell r="D953" t="str">
            <v>인</v>
          </cell>
          <cell r="E953">
            <v>4.62E-3</v>
          </cell>
          <cell r="F953" t="str">
            <v>2열동시180%/2</v>
          </cell>
          <cell r="G953">
            <v>0.9</v>
          </cell>
          <cell r="H953">
            <v>4.1000000000000003E-3</v>
          </cell>
          <cell r="J953">
            <v>0</v>
          </cell>
          <cell r="K953">
            <v>102628</v>
          </cell>
          <cell r="L953">
            <v>420</v>
          </cell>
          <cell r="N953">
            <v>0</v>
          </cell>
        </row>
        <row r="954">
          <cell r="A954" t="str">
            <v xml:space="preserve"> </v>
          </cell>
        </row>
        <row r="955">
          <cell r="A955" t="str">
            <v>저압케이블포설_지중 6㎟/1C 4열</v>
          </cell>
          <cell r="B955" t="str">
            <v>저압케이블포설_지중</v>
          </cell>
          <cell r="C955" t="str">
            <v>6㎟/1C 4열</v>
          </cell>
          <cell r="D955" t="str">
            <v>m</v>
          </cell>
          <cell r="H955">
            <v>0</v>
          </cell>
          <cell r="K955">
            <v>0</v>
          </cell>
          <cell r="L955">
            <v>1183</v>
          </cell>
          <cell r="N955">
            <v>0</v>
          </cell>
          <cell r="O955">
            <v>1183</v>
          </cell>
        </row>
        <row r="956">
          <cell r="B956" t="str">
            <v>노무비</v>
          </cell>
          <cell r="C956" t="str">
            <v>저압케이블전공</v>
          </cell>
          <cell r="D956" t="str">
            <v>인</v>
          </cell>
          <cell r="E956">
            <v>4.62E-3</v>
          </cell>
          <cell r="F956" t="str">
            <v>4열동시340%/4</v>
          </cell>
          <cell r="G956">
            <v>0.85</v>
          </cell>
          <cell r="H956">
            <v>3.8999999999999998E-3</v>
          </cell>
          <cell r="J956">
            <v>0</v>
          </cell>
          <cell r="K956">
            <v>200964</v>
          </cell>
          <cell r="L956">
            <v>783</v>
          </cell>
          <cell r="N956">
            <v>0</v>
          </cell>
        </row>
        <row r="957">
          <cell r="B957" t="str">
            <v>노무비</v>
          </cell>
          <cell r="C957" t="str">
            <v>보통인부</v>
          </cell>
          <cell r="D957" t="str">
            <v>인</v>
          </cell>
          <cell r="E957">
            <v>4.62E-3</v>
          </cell>
          <cell r="F957" t="str">
            <v>4열동시340%/4</v>
          </cell>
          <cell r="G957">
            <v>0.85</v>
          </cell>
          <cell r="H957">
            <v>3.8999999999999998E-3</v>
          </cell>
          <cell r="J957">
            <v>0</v>
          </cell>
          <cell r="K957">
            <v>102628</v>
          </cell>
          <cell r="L957">
            <v>400</v>
          </cell>
          <cell r="N957">
            <v>0</v>
          </cell>
        </row>
        <row r="958">
          <cell r="A958" t="str">
            <v xml:space="preserve"> </v>
          </cell>
        </row>
        <row r="959">
          <cell r="A959" t="str">
            <v>저압케이블포설_지중 10㎟/1C 2열</v>
          </cell>
          <cell r="B959" t="str">
            <v>저압케이블포설_지중</v>
          </cell>
          <cell r="C959" t="str">
            <v>10㎟/1C 2열</v>
          </cell>
          <cell r="D959" t="str">
            <v>m</v>
          </cell>
          <cell r="H959">
            <v>0</v>
          </cell>
          <cell r="K959">
            <v>0</v>
          </cell>
          <cell r="L959">
            <v>1305</v>
          </cell>
          <cell r="N959">
            <v>0</v>
          </cell>
          <cell r="O959">
            <v>1305</v>
          </cell>
        </row>
        <row r="960">
          <cell r="B960" t="str">
            <v>노무비</v>
          </cell>
          <cell r="C960" t="str">
            <v>저압케이블전공</v>
          </cell>
          <cell r="D960" t="str">
            <v>인</v>
          </cell>
          <cell r="E960">
            <v>4.8399999999999997E-3</v>
          </cell>
          <cell r="F960" t="str">
            <v>2열동시180%/2</v>
          </cell>
          <cell r="G960">
            <v>0.9</v>
          </cell>
          <cell r="H960">
            <v>4.3E-3</v>
          </cell>
          <cell r="J960">
            <v>0</v>
          </cell>
          <cell r="K960">
            <v>200964</v>
          </cell>
          <cell r="L960">
            <v>864</v>
          </cell>
          <cell r="N960">
            <v>0</v>
          </cell>
        </row>
        <row r="961">
          <cell r="B961" t="str">
            <v>노무비</v>
          </cell>
          <cell r="C961" t="str">
            <v>보통인부</v>
          </cell>
          <cell r="D961" t="str">
            <v>인</v>
          </cell>
          <cell r="E961">
            <v>4.8399999999999997E-3</v>
          </cell>
          <cell r="F961" t="str">
            <v>2열동시180%/2</v>
          </cell>
          <cell r="G961">
            <v>0.9</v>
          </cell>
          <cell r="H961">
            <v>4.3E-3</v>
          </cell>
          <cell r="J961">
            <v>0</v>
          </cell>
          <cell r="K961">
            <v>102628</v>
          </cell>
          <cell r="L961">
            <v>441</v>
          </cell>
          <cell r="N961">
            <v>0</v>
          </cell>
        </row>
        <row r="962">
          <cell r="A962" t="str">
            <v xml:space="preserve"> </v>
          </cell>
        </row>
        <row r="963">
          <cell r="A963" t="str">
            <v>저압케이블포설_지중 10㎟/1C 4열</v>
          </cell>
          <cell r="B963" t="str">
            <v>저압케이블포설_지중</v>
          </cell>
          <cell r="C963" t="str">
            <v>10㎟/1C 4열</v>
          </cell>
          <cell r="D963" t="str">
            <v>m</v>
          </cell>
          <cell r="H963">
            <v>0</v>
          </cell>
          <cell r="K963">
            <v>0</v>
          </cell>
          <cell r="L963">
            <v>1243</v>
          </cell>
          <cell r="N963">
            <v>0</v>
          </cell>
          <cell r="O963">
            <v>1243</v>
          </cell>
        </row>
        <row r="964">
          <cell r="B964" t="str">
            <v>노무비</v>
          </cell>
          <cell r="C964" t="str">
            <v>저압케이블전공</v>
          </cell>
          <cell r="D964" t="str">
            <v>인</v>
          </cell>
          <cell r="E964">
            <v>4.8399999999999997E-3</v>
          </cell>
          <cell r="F964" t="str">
            <v>4열동시340%/4</v>
          </cell>
          <cell r="G964">
            <v>0.85</v>
          </cell>
          <cell r="H964">
            <v>4.1000000000000003E-3</v>
          </cell>
          <cell r="J964">
            <v>0</v>
          </cell>
          <cell r="K964">
            <v>200964</v>
          </cell>
          <cell r="L964">
            <v>823</v>
          </cell>
          <cell r="N964">
            <v>0</v>
          </cell>
        </row>
        <row r="965">
          <cell r="B965" t="str">
            <v>노무비</v>
          </cell>
          <cell r="C965" t="str">
            <v>보통인부</v>
          </cell>
          <cell r="D965" t="str">
            <v>인</v>
          </cell>
          <cell r="E965">
            <v>4.8399999999999997E-3</v>
          </cell>
          <cell r="F965" t="str">
            <v>4열동시340%/4</v>
          </cell>
          <cell r="G965">
            <v>0.85</v>
          </cell>
          <cell r="H965">
            <v>4.1000000000000003E-3</v>
          </cell>
          <cell r="J965">
            <v>0</v>
          </cell>
          <cell r="K965">
            <v>102628</v>
          </cell>
          <cell r="L965">
            <v>420</v>
          </cell>
          <cell r="N965">
            <v>0</v>
          </cell>
        </row>
        <row r="966">
          <cell r="A966" t="str">
            <v xml:space="preserve"> </v>
          </cell>
        </row>
        <row r="967">
          <cell r="A967" t="str">
            <v>저압케이블포설_지중 16㎟/1C 2열</v>
          </cell>
          <cell r="B967" t="str">
            <v>저압케이블포설_지중</v>
          </cell>
          <cell r="C967" t="str">
            <v>16㎟/1C 2열</v>
          </cell>
          <cell r="D967" t="str">
            <v>m</v>
          </cell>
          <cell r="H967">
            <v>0</v>
          </cell>
          <cell r="K967">
            <v>0</v>
          </cell>
          <cell r="L967">
            <v>1426</v>
          </cell>
          <cell r="N967">
            <v>0</v>
          </cell>
          <cell r="O967">
            <v>1426</v>
          </cell>
        </row>
        <row r="968">
          <cell r="B968" t="str">
            <v>노무비</v>
          </cell>
          <cell r="C968" t="str">
            <v>저압케이블전공</v>
          </cell>
          <cell r="D968" t="str">
            <v>인</v>
          </cell>
          <cell r="E968">
            <v>5.28E-3</v>
          </cell>
          <cell r="F968" t="str">
            <v>2열동시180%/2</v>
          </cell>
          <cell r="G968">
            <v>0.9</v>
          </cell>
          <cell r="H968">
            <v>4.7000000000000002E-3</v>
          </cell>
          <cell r="J968">
            <v>0</v>
          </cell>
          <cell r="K968">
            <v>200964</v>
          </cell>
          <cell r="L968">
            <v>944</v>
          </cell>
          <cell r="N968">
            <v>0</v>
          </cell>
        </row>
        <row r="969">
          <cell r="B969" t="str">
            <v>노무비</v>
          </cell>
          <cell r="C969" t="str">
            <v>보통인부</v>
          </cell>
          <cell r="D969" t="str">
            <v>인</v>
          </cell>
          <cell r="E969">
            <v>5.28E-3</v>
          </cell>
          <cell r="F969" t="str">
            <v>2열동시180%/2</v>
          </cell>
          <cell r="G969">
            <v>0.9</v>
          </cell>
          <cell r="H969">
            <v>4.7000000000000002E-3</v>
          </cell>
          <cell r="J969">
            <v>0</v>
          </cell>
          <cell r="K969">
            <v>102628</v>
          </cell>
          <cell r="L969">
            <v>482</v>
          </cell>
          <cell r="N969">
            <v>0</v>
          </cell>
        </row>
        <row r="970">
          <cell r="A970" t="str">
            <v xml:space="preserve"> </v>
          </cell>
        </row>
        <row r="971">
          <cell r="A971" t="str">
            <v>저압케이블포설_지중 16㎟/1C 4열</v>
          </cell>
          <cell r="B971" t="str">
            <v>저압케이블포설_지중</v>
          </cell>
          <cell r="C971" t="str">
            <v>16㎟/1C 4열</v>
          </cell>
          <cell r="D971" t="str">
            <v>m</v>
          </cell>
          <cell r="H971">
            <v>0</v>
          </cell>
          <cell r="K971">
            <v>0</v>
          </cell>
          <cell r="L971">
            <v>1335</v>
          </cell>
          <cell r="N971">
            <v>0</v>
          </cell>
          <cell r="O971">
            <v>1335</v>
          </cell>
        </row>
        <row r="972">
          <cell r="B972" t="str">
            <v>노무비</v>
          </cell>
          <cell r="C972" t="str">
            <v>저압케이블전공</v>
          </cell>
          <cell r="D972" t="str">
            <v>인</v>
          </cell>
          <cell r="E972">
            <v>5.28E-3</v>
          </cell>
          <cell r="F972" t="str">
            <v>4열동시340%/4</v>
          </cell>
          <cell r="G972">
            <v>0.85</v>
          </cell>
          <cell r="H972">
            <v>4.4000000000000003E-3</v>
          </cell>
          <cell r="J972">
            <v>0</v>
          </cell>
          <cell r="K972">
            <v>200964</v>
          </cell>
          <cell r="L972">
            <v>884</v>
          </cell>
          <cell r="N972">
            <v>0</v>
          </cell>
        </row>
        <row r="973">
          <cell r="B973" t="str">
            <v>노무비</v>
          </cell>
          <cell r="C973" t="str">
            <v>보통인부</v>
          </cell>
          <cell r="D973" t="str">
            <v>인</v>
          </cell>
          <cell r="E973">
            <v>5.28E-3</v>
          </cell>
          <cell r="F973" t="str">
            <v>4열동시340%/4</v>
          </cell>
          <cell r="G973">
            <v>0.85</v>
          </cell>
          <cell r="H973">
            <v>4.4000000000000003E-3</v>
          </cell>
          <cell r="J973">
            <v>0</v>
          </cell>
          <cell r="K973">
            <v>102628</v>
          </cell>
          <cell r="L973">
            <v>451</v>
          </cell>
          <cell r="N973">
            <v>0</v>
          </cell>
        </row>
        <row r="974">
          <cell r="A974" t="str">
            <v xml:space="preserve"> </v>
          </cell>
        </row>
        <row r="975">
          <cell r="A975" t="str">
            <v>저압케이블포설_지중 25㎟/1C 2열</v>
          </cell>
          <cell r="B975" t="str">
            <v>저압케이블포설_지중</v>
          </cell>
          <cell r="C975" t="str">
            <v>25㎟/1C 2열</v>
          </cell>
          <cell r="D975" t="str">
            <v>m</v>
          </cell>
          <cell r="H975">
            <v>0</v>
          </cell>
          <cell r="K975">
            <v>0</v>
          </cell>
          <cell r="L975">
            <v>1639</v>
          </cell>
          <cell r="N975">
            <v>0</v>
          </cell>
          <cell r="O975">
            <v>1639</v>
          </cell>
        </row>
        <row r="976">
          <cell r="B976" t="str">
            <v>노무비</v>
          </cell>
          <cell r="C976" t="str">
            <v>저압케이블전공</v>
          </cell>
          <cell r="D976" t="str">
            <v>인</v>
          </cell>
          <cell r="E976">
            <v>6.0899999999999999E-3</v>
          </cell>
          <cell r="F976" t="str">
            <v>2열동시180%/2</v>
          </cell>
          <cell r="G976">
            <v>0.9</v>
          </cell>
          <cell r="H976">
            <v>5.4000000000000003E-3</v>
          </cell>
          <cell r="J976">
            <v>0</v>
          </cell>
          <cell r="K976">
            <v>200964</v>
          </cell>
          <cell r="L976">
            <v>1085</v>
          </cell>
          <cell r="N976">
            <v>0</v>
          </cell>
        </row>
        <row r="977">
          <cell r="B977" t="str">
            <v>노무비</v>
          </cell>
          <cell r="C977" t="str">
            <v>보통인부</v>
          </cell>
          <cell r="D977" t="str">
            <v>인</v>
          </cell>
          <cell r="E977">
            <v>6.0899999999999999E-3</v>
          </cell>
          <cell r="F977" t="str">
            <v>2열동시180%/2</v>
          </cell>
          <cell r="G977">
            <v>0.9</v>
          </cell>
          <cell r="H977">
            <v>5.4000000000000003E-3</v>
          </cell>
          <cell r="J977">
            <v>0</v>
          </cell>
          <cell r="K977">
            <v>102628</v>
          </cell>
          <cell r="L977">
            <v>554</v>
          </cell>
          <cell r="N977">
            <v>0</v>
          </cell>
        </row>
        <row r="978">
          <cell r="A978" t="str">
            <v xml:space="preserve"> </v>
          </cell>
        </row>
        <row r="979">
          <cell r="A979" t="str">
            <v>저압케이블포설_지중 95㎟/1C 2열</v>
          </cell>
          <cell r="B979" t="str">
            <v>저압케이블포설_지중</v>
          </cell>
          <cell r="C979" t="str">
            <v>95㎟/1C 2열</v>
          </cell>
          <cell r="D979" t="str">
            <v>m</v>
          </cell>
          <cell r="H979">
            <v>0</v>
          </cell>
          <cell r="K979">
            <v>0</v>
          </cell>
          <cell r="L979">
            <v>3157</v>
          </cell>
          <cell r="N979">
            <v>0</v>
          </cell>
          <cell r="O979">
            <v>3157</v>
          </cell>
        </row>
        <row r="980">
          <cell r="B980" t="str">
            <v>노무비</v>
          </cell>
          <cell r="C980" t="str">
            <v>저압케이블전공</v>
          </cell>
          <cell r="D980" t="str">
            <v>인</v>
          </cell>
          <cell r="E980">
            <v>1.158E-2</v>
          </cell>
          <cell r="F980" t="str">
            <v>2열동시180%/2</v>
          </cell>
          <cell r="G980">
            <v>0.9</v>
          </cell>
          <cell r="H980">
            <v>1.04E-2</v>
          </cell>
          <cell r="J980">
            <v>0</v>
          </cell>
          <cell r="K980">
            <v>200964</v>
          </cell>
          <cell r="L980">
            <v>2090</v>
          </cell>
          <cell r="N980">
            <v>0</v>
          </cell>
        </row>
        <row r="981">
          <cell r="B981" t="str">
            <v>노무비</v>
          </cell>
          <cell r="C981" t="str">
            <v>보통인부</v>
          </cell>
          <cell r="D981" t="str">
            <v>인</v>
          </cell>
          <cell r="E981">
            <v>1.158E-2</v>
          </cell>
          <cell r="F981" t="str">
            <v>2열동시180%/2</v>
          </cell>
          <cell r="G981">
            <v>0.9</v>
          </cell>
          <cell r="H981">
            <v>1.04E-2</v>
          </cell>
          <cell r="J981">
            <v>0</v>
          </cell>
          <cell r="K981">
            <v>102628</v>
          </cell>
          <cell r="L981">
            <v>1067</v>
          </cell>
          <cell r="N981">
            <v>0</v>
          </cell>
        </row>
        <row r="982">
          <cell r="A982" t="str">
            <v xml:space="preserve"> </v>
          </cell>
        </row>
        <row r="983">
          <cell r="A983" t="str">
            <v>고압케이블배선 6/10kV HFCO 150㎟/1C</v>
          </cell>
          <cell r="B983" t="str">
            <v>고압케이블배선</v>
          </cell>
          <cell r="C983" t="str">
            <v>6/10kV HFCO 150㎟/1C</v>
          </cell>
          <cell r="D983" t="str">
            <v>m</v>
          </cell>
          <cell r="J983">
            <v>23727</v>
          </cell>
          <cell r="L983">
            <v>27857</v>
          </cell>
          <cell r="O983">
            <v>51584</v>
          </cell>
        </row>
        <row r="984">
          <cell r="B984" t="str">
            <v>고압케이블</v>
          </cell>
          <cell r="C984" t="str">
            <v>6/10kV HFCO 150㎟/1C</v>
          </cell>
          <cell r="D984" t="str">
            <v>m</v>
          </cell>
          <cell r="E984">
            <v>1</v>
          </cell>
          <cell r="G984">
            <v>0.05</v>
          </cell>
          <cell r="H984">
            <v>1.05</v>
          </cell>
          <cell r="I984">
            <v>22598</v>
          </cell>
          <cell r="J984">
            <v>23727</v>
          </cell>
          <cell r="K984">
            <v>0</v>
          </cell>
          <cell r="N984">
            <v>0</v>
          </cell>
        </row>
        <row r="985">
          <cell r="B985" t="str">
            <v>노무비</v>
          </cell>
          <cell r="C985" t="str">
            <v>고압케이블전공</v>
          </cell>
          <cell r="D985" t="str">
            <v>인</v>
          </cell>
          <cell r="E985">
            <v>9.7000000000000003E-2</v>
          </cell>
          <cell r="F985" t="str">
            <v>고압15%증</v>
          </cell>
          <cell r="G985">
            <v>1.1499999999999999</v>
          </cell>
          <cell r="H985">
            <v>0.1115</v>
          </cell>
          <cell r="J985">
            <v>0</v>
          </cell>
          <cell r="K985">
            <v>249846</v>
          </cell>
          <cell r="L985">
            <v>27857</v>
          </cell>
          <cell r="N985">
            <v>0</v>
          </cell>
        </row>
        <row r="987">
          <cell r="A987" t="str">
            <v>저압케이블배선 0.6/1kV HFCO 2.5㎟/3C</v>
          </cell>
          <cell r="B987" t="str">
            <v>저압케이블배선</v>
          </cell>
          <cell r="C987" t="str">
            <v>0.6/1kV HFCO 2.5㎟/3C</v>
          </cell>
          <cell r="D987" t="str">
            <v>m</v>
          </cell>
          <cell r="J987">
            <v>1837</v>
          </cell>
          <cell r="L987">
            <v>3818</v>
          </cell>
          <cell r="O987">
            <v>5655</v>
          </cell>
        </row>
        <row r="988">
          <cell r="B988" t="str">
            <v>저압케이블</v>
          </cell>
          <cell r="C988" t="str">
            <v>0.6/1kV HFCO 2.5㎟/3C</v>
          </cell>
          <cell r="D988" t="str">
            <v>m</v>
          </cell>
          <cell r="E988">
            <v>1</v>
          </cell>
          <cell r="G988">
            <v>0.05</v>
          </cell>
          <cell r="H988">
            <v>1.05</v>
          </cell>
          <cell r="I988">
            <v>1750</v>
          </cell>
          <cell r="J988">
            <v>1837</v>
          </cell>
          <cell r="K988">
            <v>0</v>
          </cell>
          <cell r="N988">
            <v>0</v>
          </cell>
        </row>
        <row r="989">
          <cell r="B989" t="str">
            <v>노무비</v>
          </cell>
          <cell r="C989" t="str">
            <v>저압케이블전공</v>
          </cell>
          <cell r="D989" t="str">
            <v>인</v>
          </cell>
          <cell r="E989">
            <v>1.9E-2</v>
          </cell>
          <cell r="H989">
            <v>1.9E-2</v>
          </cell>
          <cell r="J989">
            <v>0</v>
          </cell>
          <cell r="K989">
            <v>200964</v>
          </cell>
          <cell r="L989">
            <v>3818</v>
          </cell>
          <cell r="N989">
            <v>0</v>
          </cell>
        </row>
        <row r="990">
          <cell r="A990" t="str">
            <v xml:space="preserve"> </v>
          </cell>
        </row>
        <row r="991">
          <cell r="A991" t="str">
            <v>저압케이블배선 0.6/1kV HFCO 95㎟/1C</v>
          </cell>
          <cell r="B991" t="str">
            <v>저압케이블배선</v>
          </cell>
          <cell r="C991" t="str">
            <v>0.6/1kV HFCO 95㎟/1C</v>
          </cell>
          <cell r="D991" t="str">
            <v>m</v>
          </cell>
          <cell r="J991">
            <v>10598</v>
          </cell>
          <cell r="L991">
            <v>14268</v>
          </cell>
          <cell r="O991">
            <v>24866</v>
          </cell>
        </row>
        <row r="992">
          <cell r="B992" t="str">
            <v>저압케이블</v>
          </cell>
          <cell r="C992" t="str">
            <v>0.6/1kV HFCO 95㎟/1C</v>
          </cell>
          <cell r="D992" t="str">
            <v>m</v>
          </cell>
          <cell r="E992">
            <v>1</v>
          </cell>
          <cell r="G992">
            <v>0.05</v>
          </cell>
          <cell r="H992">
            <v>1.05</v>
          </cell>
          <cell r="I992">
            <v>10094</v>
          </cell>
          <cell r="J992">
            <v>10598</v>
          </cell>
          <cell r="K992">
            <v>0</v>
          </cell>
          <cell r="N992">
            <v>0</v>
          </cell>
        </row>
        <row r="993">
          <cell r="B993" t="str">
            <v>노무비</v>
          </cell>
          <cell r="C993" t="str">
            <v>저압케이블전공</v>
          </cell>
          <cell r="D993" t="str">
            <v>인</v>
          </cell>
          <cell r="E993">
            <v>7.0999999999999994E-2</v>
          </cell>
          <cell r="H993">
            <v>7.0999999999999994E-2</v>
          </cell>
          <cell r="J993">
            <v>0</v>
          </cell>
          <cell r="K993">
            <v>200964</v>
          </cell>
          <cell r="L993">
            <v>14268</v>
          </cell>
          <cell r="N993">
            <v>0</v>
          </cell>
        </row>
        <row r="994">
          <cell r="A994" t="str">
            <v xml:space="preserve"> </v>
          </cell>
        </row>
        <row r="995">
          <cell r="A995" t="str">
            <v>저압케이블배선 0.6/1kV HFCO 120㎟/1C</v>
          </cell>
          <cell r="B995" t="str">
            <v>저압케이블배선</v>
          </cell>
          <cell r="C995" t="str">
            <v>0.6/1kV HFCO 120㎟/1C</v>
          </cell>
          <cell r="D995" t="str">
            <v>m</v>
          </cell>
          <cell r="J995">
            <v>13276</v>
          </cell>
          <cell r="L995">
            <v>16880</v>
          </cell>
          <cell r="O995">
            <v>30156</v>
          </cell>
        </row>
        <row r="996">
          <cell r="B996" t="str">
            <v>저압케이블</v>
          </cell>
          <cell r="C996" t="str">
            <v>0.6/1kV HFCO 120㎟/1C</v>
          </cell>
          <cell r="D996" t="str">
            <v>m</v>
          </cell>
          <cell r="E996">
            <v>1</v>
          </cell>
          <cell r="G996">
            <v>0.05</v>
          </cell>
          <cell r="H996">
            <v>1.05</v>
          </cell>
          <cell r="I996">
            <v>12644</v>
          </cell>
          <cell r="J996">
            <v>13276</v>
          </cell>
          <cell r="K996">
            <v>0</v>
          </cell>
          <cell r="N996">
            <v>0</v>
          </cell>
        </row>
        <row r="997">
          <cell r="B997" t="str">
            <v>노무비</v>
          </cell>
          <cell r="C997" t="str">
            <v>저압케이블전공</v>
          </cell>
          <cell r="D997" t="str">
            <v>인</v>
          </cell>
          <cell r="E997">
            <v>8.4000000000000005E-2</v>
          </cell>
          <cell r="H997">
            <v>8.4000000000000005E-2</v>
          </cell>
          <cell r="J997">
            <v>0</v>
          </cell>
          <cell r="K997">
            <v>200964</v>
          </cell>
          <cell r="L997">
            <v>16880</v>
          </cell>
          <cell r="N997">
            <v>0</v>
          </cell>
        </row>
        <row r="999">
          <cell r="A999" t="str">
            <v>저압케이블배선 0.6/1kV HFCO 185㎟/1C</v>
          </cell>
          <cell r="B999" t="str">
            <v>저압케이블배선</v>
          </cell>
          <cell r="C999" t="str">
            <v>0.6/1kV HFCO 185㎟/1C</v>
          </cell>
          <cell r="D999" t="str">
            <v>m</v>
          </cell>
          <cell r="J999">
            <v>20211</v>
          </cell>
          <cell r="L999">
            <v>21704</v>
          </cell>
          <cell r="O999">
            <v>41915</v>
          </cell>
        </row>
        <row r="1000">
          <cell r="B1000" t="str">
            <v>저압케이블</v>
          </cell>
          <cell r="C1000" t="str">
            <v>0.6/1kV HFCO 185㎟/1C</v>
          </cell>
          <cell r="D1000" t="str">
            <v>m</v>
          </cell>
          <cell r="E1000">
            <v>1</v>
          </cell>
          <cell r="G1000">
            <v>0.05</v>
          </cell>
          <cell r="H1000">
            <v>1.05</v>
          </cell>
          <cell r="I1000">
            <v>19249</v>
          </cell>
          <cell r="J1000">
            <v>20211</v>
          </cell>
          <cell r="K1000">
            <v>0</v>
          </cell>
          <cell r="N1000">
            <v>0</v>
          </cell>
        </row>
        <row r="1001">
          <cell r="B1001" t="str">
            <v>노무비</v>
          </cell>
          <cell r="C1001" t="str">
            <v>저압케이블전공</v>
          </cell>
          <cell r="D1001" t="str">
            <v>인</v>
          </cell>
          <cell r="E1001">
            <v>0.108</v>
          </cell>
          <cell r="H1001">
            <v>0.108</v>
          </cell>
          <cell r="J1001">
            <v>0</v>
          </cell>
          <cell r="K1001">
            <v>200964</v>
          </cell>
          <cell r="L1001">
            <v>21704</v>
          </cell>
          <cell r="N1001">
            <v>0</v>
          </cell>
        </row>
        <row r="1003">
          <cell r="A1003" t="str">
            <v>저압케이블배선 0.6/1kV HFCO 240㎟/1C</v>
          </cell>
          <cell r="B1003" t="str">
            <v>저압케이블배선</v>
          </cell>
          <cell r="C1003" t="str">
            <v>0.6/1kV HFCO 240㎟/1C</v>
          </cell>
          <cell r="D1003" t="str">
            <v>m</v>
          </cell>
          <cell r="J1003">
            <v>26352</v>
          </cell>
          <cell r="L1003">
            <v>27331</v>
          </cell>
          <cell r="O1003">
            <v>53683</v>
          </cell>
        </row>
        <row r="1004">
          <cell r="B1004" t="str">
            <v>저압케이블</v>
          </cell>
          <cell r="C1004" t="str">
            <v>0.6/1kV HFCO 240㎟/1C</v>
          </cell>
          <cell r="D1004" t="str">
            <v>m</v>
          </cell>
          <cell r="E1004">
            <v>1</v>
          </cell>
          <cell r="G1004">
            <v>0.05</v>
          </cell>
          <cell r="H1004">
            <v>1.05</v>
          </cell>
          <cell r="I1004">
            <v>25098</v>
          </cell>
          <cell r="J1004">
            <v>26352</v>
          </cell>
          <cell r="K1004">
            <v>0</v>
          </cell>
          <cell r="N1004">
            <v>0</v>
          </cell>
        </row>
        <row r="1005">
          <cell r="B1005" t="str">
            <v>노무비</v>
          </cell>
          <cell r="C1005" t="str">
            <v>저압케이블전공</v>
          </cell>
          <cell r="D1005" t="str">
            <v>인</v>
          </cell>
          <cell r="E1005">
            <v>0.13600000000000001</v>
          </cell>
          <cell r="H1005">
            <v>0.13600000000000001</v>
          </cell>
          <cell r="J1005">
            <v>0</v>
          </cell>
          <cell r="K1005">
            <v>200964</v>
          </cell>
          <cell r="L1005">
            <v>27331</v>
          </cell>
          <cell r="N1005">
            <v>0</v>
          </cell>
        </row>
        <row r="1007">
          <cell r="A1007" t="str">
            <v>저압케이블배선 0.6/1kV HFCO 300㎟/1C</v>
          </cell>
          <cell r="B1007" t="str">
            <v>저압케이블배선</v>
          </cell>
          <cell r="C1007" t="str">
            <v>0.6/1kV HFCO 300㎟/1C</v>
          </cell>
          <cell r="D1007" t="str">
            <v>m</v>
          </cell>
          <cell r="J1007">
            <v>32973</v>
          </cell>
          <cell r="L1007">
            <v>31953</v>
          </cell>
          <cell r="O1007">
            <v>64926</v>
          </cell>
        </row>
        <row r="1008">
          <cell r="B1008" t="str">
            <v>저압케이블</v>
          </cell>
          <cell r="C1008" t="str">
            <v>0.6/1kV HFCO 300㎟/1C</v>
          </cell>
          <cell r="D1008" t="str">
            <v>m</v>
          </cell>
          <cell r="E1008">
            <v>1</v>
          </cell>
          <cell r="G1008">
            <v>0.05</v>
          </cell>
          <cell r="H1008">
            <v>1.05</v>
          </cell>
          <cell r="I1008">
            <v>31403</v>
          </cell>
          <cell r="J1008">
            <v>32973</v>
          </cell>
          <cell r="K1008">
            <v>0</v>
          </cell>
          <cell r="N1008">
            <v>0</v>
          </cell>
        </row>
        <row r="1009">
          <cell r="B1009" t="str">
            <v>노무비</v>
          </cell>
          <cell r="C1009" t="str">
            <v>저압케이블전공</v>
          </cell>
          <cell r="D1009" t="str">
            <v>인</v>
          </cell>
          <cell r="E1009">
            <v>0.159</v>
          </cell>
          <cell r="H1009">
            <v>0.159</v>
          </cell>
          <cell r="J1009">
            <v>0</v>
          </cell>
          <cell r="K1009">
            <v>200964</v>
          </cell>
          <cell r="L1009">
            <v>31953</v>
          </cell>
          <cell r="N1009">
            <v>0</v>
          </cell>
        </row>
        <row r="1011">
          <cell r="A1011" t="str">
            <v>저압케이블배선 0.6/1kV HFCO 400㎟/1C</v>
          </cell>
          <cell r="B1011" t="str">
            <v>저압케이블배선</v>
          </cell>
          <cell r="C1011" t="str">
            <v>0.6/1kV HFCO 400㎟/1C</v>
          </cell>
          <cell r="D1011" t="str">
            <v>m</v>
          </cell>
          <cell r="J1011">
            <v>45276</v>
          </cell>
          <cell r="L1011">
            <v>41197</v>
          </cell>
          <cell r="O1011">
            <v>86473</v>
          </cell>
        </row>
        <row r="1012">
          <cell r="B1012" t="str">
            <v>저압케이블</v>
          </cell>
          <cell r="C1012" t="str">
            <v>0.6/1kV HFCO 400㎟/1C</v>
          </cell>
          <cell r="D1012" t="str">
            <v>m</v>
          </cell>
          <cell r="E1012">
            <v>1</v>
          </cell>
          <cell r="G1012">
            <v>0.05</v>
          </cell>
          <cell r="H1012">
            <v>1.05</v>
          </cell>
          <cell r="I1012">
            <v>43120</v>
          </cell>
          <cell r="J1012">
            <v>45276</v>
          </cell>
          <cell r="K1012">
            <v>0</v>
          </cell>
          <cell r="N1012">
            <v>0</v>
          </cell>
        </row>
        <row r="1013">
          <cell r="B1013" t="str">
            <v>노무비</v>
          </cell>
          <cell r="C1013" t="str">
            <v>저압케이블전공</v>
          </cell>
          <cell r="D1013" t="str">
            <v>인</v>
          </cell>
          <cell r="E1013">
            <v>0.20499999999999999</v>
          </cell>
          <cell r="H1013">
            <v>0.20499999999999999</v>
          </cell>
          <cell r="J1013">
            <v>0</v>
          </cell>
          <cell r="K1013">
            <v>200964</v>
          </cell>
          <cell r="L1013">
            <v>41197</v>
          </cell>
          <cell r="N1013">
            <v>0</v>
          </cell>
        </row>
        <row r="1015">
          <cell r="A1015" t="str">
            <v>저압케이블배선 0.6/1kV HFCO 2.5㎟/2C</v>
          </cell>
          <cell r="B1015" t="str">
            <v>저압케이블배선</v>
          </cell>
          <cell r="C1015" t="str">
            <v>0.6/1kV HFCO 2.5㎟/2C</v>
          </cell>
          <cell r="D1015" t="str">
            <v>m</v>
          </cell>
          <cell r="J1015">
            <v>1234</v>
          </cell>
          <cell r="L1015">
            <v>2813</v>
          </cell>
          <cell r="O1015">
            <v>4047</v>
          </cell>
        </row>
        <row r="1016">
          <cell r="B1016" t="str">
            <v>저압케이블</v>
          </cell>
          <cell r="C1016" t="str">
            <v>0.6/1kV HFCO 2.5㎟/2C</v>
          </cell>
          <cell r="D1016" t="str">
            <v>m</v>
          </cell>
          <cell r="E1016">
            <v>1</v>
          </cell>
          <cell r="G1016">
            <v>0.05</v>
          </cell>
          <cell r="H1016">
            <v>1.05</v>
          </cell>
          <cell r="I1016">
            <v>1176</v>
          </cell>
          <cell r="J1016">
            <v>1234</v>
          </cell>
          <cell r="K1016">
            <v>0</v>
          </cell>
          <cell r="N1016">
            <v>0</v>
          </cell>
        </row>
        <row r="1017">
          <cell r="B1017" t="str">
            <v>노무비</v>
          </cell>
          <cell r="C1017" t="str">
            <v>저압케이블전공</v>
          </cell>
          <cell r="D1017" t="str">
            <v>인</v>
          </cell>
          <cell r="E1017">
            <v>1.4E-2</v>
          </cell>
          <cell r="H1017">
            <v>1.4E-2</v>
          </cell>
          <cell r="J1017">
            <v>0</v>
          </cell>
          <cell r="K1017">
            <v>200964</v>
          </cell>
          <cell r="L1017">
            <v>2813</v>
          </cell>
          <cell r="N1017">
            <v>0</v>
          </cell>
        </row>
        <row r="1018">
          <cell r="A1018" t="str">
            <v xml:space="preserve"> </v>
          </cell>
        </row>
        <row r="1019">
          <cell r="A1019" t="str">
            <v>저압케이블배선 0.6/1kV FR8 10㎟/1C</v>
          </cell>
          <cell r="B1019" t="str">
            <v>저압케이블배선</v>
          </cell>
          <cell r="C1019" t="str">
            <v>0.6/1kV FR8 10㎟/1C</v>
          </cell>
          <cell r="D1019" t="str">
            <v>m</v>
          </cell>
          <cell r="J1019">
            <v>2620</v>
          </cell>
          <cell r="L1019">
            <v>3617</v>
          </cell>
          <cell r="O1019">
            <v>6237</v>
          </cell>
        </row>
        <row r="1020">
          <cell r="B1020" t="str">
            <v>저압케이블</v>
          </cell>
          <cell r="C1020" t="str">
            <v>0.6/1kV FR8 10㎟/1C</v>
          </cell>
          <cell r="D1020" t="str">
            <v>m</v>
          </cell>
          <cell r="E1020">
            <v>1</v>
          </cell>
          <cell r="G1020">
            <v>0.05</v>
          </cell>
          <cell r="H1020">
            <v>1.05</v>
          </cell>
          <cell r="I1020">
            <v>2496</v>
          </cell>
          <cell r="J1020">
            <v>2620</v>
          </cell>
          <cell r="K1020">
            <v>0</v>
          </cell>
          <cell r="N1020">
            <v>0</v>
          </cell>
        </row>
        <row r="1021">
          <cell r="B1021" t="str">
            <v>노무비</v>
          </cell>
          <cell r="C1021" t="str">
            <v>저압케이블전공</v>
          </cell>
          <cell r="D1021" t="str">
            <v>인</v>
          </cell>
          <cell r="E1021">
            <v>1.7999999999999999E-2</v>
          </cell>
          <cell r="H1021">
            <v>1.7999999999999999E-2</v>
          </cell>
          <cell r="J1021">
            <v>0</v>
          </cell>
          <cell r="K1021">
            <v>200964</v>
          </cell>
          <cell r="L1021">
            <v>3617</v>
          </cell>
          <cell r="N1021">
            <v>0</v>
          </cell>
        </row>
        <row r="1022">
          <cell r="A1022" t="str">
            <v xml:space="preserve"> </v>
          </cell>
        </row>
        <row r="1023">
          <cell r="A1023" t="str">
            <v>저압케이블배선 0.6/1kV FR8 120㎟/1C</v>
          </cell>
          <cell r="B1023" t="str">
            <v>저압케이블배선</v>
          </cell>
          <cell r="C1023" t="str">
            <v>0.6/1kV FR8 120㎟/1C</v>
          </cell>
          <cell r="D1023" t="str">
            <v>m</v>
          </cell>
          <cell r="J1023">
            <v>16407</v>
          </cell>
          <cell r="L1023">
            <v>16880</v>
          </cell>
          <cell r="O1023">
            <v>33287</v>
          </cell>
        </row>
        <row r="1024">
          <cell r="B1024" t="str">
            <v>저압케이블</v>
          </cell>
          <cell r="C1024" t="str">
            <v>0.6/1kV FR8 120㎟/1C</v>
          </cell>
          <cell r="D1024" t="str">
            <v>m</v>
          </cell>
          <cell r="E1024">
            <v>1</v>
          </cell>
          <cell r="G1024">
            <v>0.05</v>
          </cell>
          <cell r="H1024">
            <v>1.05</v>
          </cell>
          <cell r="I1024">
            <v>15626</v>
          </cell>
          <cell r="J1024">
            <v>16407</v>
          </cell>
          <cell r="K1024">
            <v>0</v>
          </cell>
          <cell r="N1024">
            <v>0</v>
          </cell>
        </row>
        <row r="1025">
          <cell r="B1025" t="str">
            <v>노무비</v>
          </cell>
          <cell r="C1025" t="str">
            <v>저압케이블전공</v>
          </cell>
          <cell r="D1025" t="str">
            <v>인</v>
          </cell>
          <cell r="E1025">
            <v>8.4000000000000005E-2</v>
          </cell>
          <cell r="H1025">
            <v>8.4000000000000005E-2</v>
          </cell>
          <cell r="J1025">
            <v>0</v>
          </cell>
          <cell r="K1025">
            <v>200964</v>
          </cell>
          <cell r="L1025">
            <v>16880</v>
          </cell>
          <cell r="N1025">
            <v>0</v>
          </cell>
        </row>
        <row r="1026">
          <cell r="A1026" t="str">
            <v xml:space="preserve"> </v>
          </cell>
        </row>
        <row r="1027">
          <cell r="A1027" t="str">
            <v>저압케이블배선 0.6/1kV FR8 150㎟/1C</v>
          </cell>
          <cell r="B1027" t="str">
            <v>저압케이블배선</v>
          </cell>
          <cell r="C1027" t="str">
            <v>0.6/1kV FR8 150㎟/1C</v>
          </cell>
          <cell r="D1027" t="str">
            <v>m</v>
          </cell>
          <cell r="J1027">
            <v>20200</v>
          </cell>
          <cell r="L1027">
            <v>16880</v>
          </cell>
          <cell r="O1027">
            <v>37080</v>
          </cell>
        </row>
        <row r="1028">
          <cell r="B1028" t="str">
            <v>저압케이블</v>
          </cell>
          <cell r="C1028" t="str">
            <v>0.6/1kV FR8 150㎟/1C</v>
          </cell>
          <cell r="D1028" t="str">
            <v>m</v>
          </cell>
          <cell r="E1028">
            <v>1</v>
          </cell>
          <cell r="G1028">
            <v>0.05</v>
          </cell>
          <cell r="H1028">
            <v>1.05</v>
          </cell>
          <cell r="I1028">
            <v>19239</v>
          </cell>
          <cell r="J1028">
            <v>20200</v>
          </cell>
          <cell r="K1028">
            <v>0</v>
          </cell>
          <cell r="N1028">
            <v>0</v>
          </cell>
        </row>
        <row r="1029">
          <cell r="B1029" t="str">
            <v>노무비</v>
          </cell>
          <cell r="C1029" t="str">
            <v>저압케이블전공</v>
          </cell>
          <cell r="D1029" t="str">
            <v>인</v>
          </cell>
          <cell r="E1029">
            <v>8.4000000000000005E-2</v>
          </cell>
          <cell r="H1029">
            <v>8.4000000000000005E-2</v>
          </cell>
          <cell r="J1029">
            <v>0</v>
          </cell>
          <cell r="K1029">
            <v>200964</v>
          </cell>
          <cell r="L1029">
            <v>16880</v>
          </cell>
          <cell r="N1029">
            <v>0</v>
          </cell>
        </row>
        <row r="1030">
          <cell r="A1030" t="str">
            <v xml:space="preserve"> </v>
          </cell>
        </row>
        <row r="1031">
          <cell r="A1031" t="str">
            <v>저압케이블배선 0.6/1kV FR8 185㎟/1C</v>
          </cell>
          <cell r="B1031" t="str">
            <v>저압케이블배선</v>
          </cell>
          <cell r="C1031" t="str">
            <v>0.6/1kV FR8 185㎟/1C</v>
          </cell>
          <cell r="D1031" t="str">
            <v>m</v>
          </cell>
          <cell r="J1031">
            <v>23933</v>
          </cell>
          <cell r="L1031">
            <v>21704</v>
          </cell>
          <cell r="O1031">
            <v>45637</v>
          </cell>
        </row>
        <row r="1032">
          <cell r="B1032" t="str">
            <v>저압케이블</v>
          </cell>
          <cell r="C1032" t="str">
            <v>0.6/1kV FR8 185㎟/1C</v>
          </cell>
          <cell r="D1032" t="str">
            <v>m</v>
          </cell>
          <cell r="E1032">
            <v>1</v>
          </cell>
          <cell r="G1032">
            <v>0.05</v>
          </cell>
          <cell r="H1032">
            <v>1.05</v>
          </cell>
          <cell r="I1032">
            <v>22794</v>
          </cell>
          <cell r="J1032">
            <v>23933</v>
          </cell>
          <cell r="K1032">
            <v>0</v>
          </cell>
          <cell r="N1032">
            <v>0</v>
          </cell>
        </row>
        <row r="1033">
          <cell r="B1033" t="str">
            <v>노무비</v>
          </cell>
          <cell r="C1033" t="str">
            <v>저압케이블전공</v>
          </cell>
          <cell r="D1033" t="str">
            <v>인</v>
          </cell>
          <cell r="E1033">
            <v>0.108</v>
          </cell>
          <cell r="H1033">
            <v>0.108</v>
          </cell>
          <cell r="J1033">
            <v>0</v>
          </cell>
          <cell r="K1033">
            <v>200964</v>
          </cell>
          <cell r="L1033">
            <v>21704</v>
          </cell>
          <cell r="N1033">
            <v>0</v>
          </cell>
        </row>
        <row r="1034">
          <cell r="A1034" t="str">
            <v xml:space="preserve"> </v>
          </cell>
        </row>
        <row r="1035">
          <cell r="A1035" t="str">
            <v>저압케이블배선 0.6/1kV FR8 2.5㎟/2C</v>
          </cell>
          <cell r="B1035" t="str">
            <v>저압케이블배선</v>
          </cell>
          <cell r="C1035" t="str">
            <v>0.6/1kV FR8 2.5㎟/2C</v>
          </cell>
          <cell r="D1035" t="str">
            <v>m</v>
          </cell>
          <cell r="J1035">
            <v>1976</v>
          </cell>
          <cell r="L1035">
            <v>2813</v>
          </cell>
          <cell r="O1035">
            <v>4789</v>
          </cell>
        </row>
        <row r="1036">
          <cell r="B1036" t="str">
            <v>저압케이블</v>
          </cell>
          <cell r="C1036" t="str">
            <v>0.6/1kV FR8 2.5㎟/2C</v>
          </cell>
          <cell r="D1036" t="str">
            <v>m</v>
          </cell>
          <cell r="E1036">
            <v>1</v>
          </cell>
          <cell r="G1036">
            <v>0.05</v>
          </cell>
          <cell r="H1036">
            <v>1.05</v>
          </cell>
          <cell r="I1036">
            <v>1882</v>
          </cell>
          <cell r="J1036">
            <v>1976</v>
          </cell>
          <cell r="K1036">
            <v>0</v>
          </cell>
          <cell r="N1036">
            <v>0</v>
          </cell>
        </row>
        <row r="1037">
          <cell r="B1037" t="str">
            <v>노무비</v>
          </cell>
          <cell r="C1037" t="str">
            <v>저압케이블전공</v>
          </cell>
          <cell r="D1037" t="str">
            <v>인</v>
          </cell>
          <cell r="E1037">
            <v>1.4E-2</v>
          </cell>
          <cell r="H1037">
            <v>1.4E-2</v>
          </cell>
          <cell r="J1037">
            <v>0</v>
          </cell>
          <cell r="K1037">
            <v>200964</v>
          </cell>
          <cell r="L1037">
            <v>2813</v>
          </cell>
          <cell r="N1037">
            <v>0</v>
          </cell>
        </row>
        <row r="1038">
          <cell r="A1038" t="str">
            <v xml:space="preserve"> </v>
          </cell>
        </row>
        <row r="1039">
          <cell r="A1039" t="str">
            <v>저압케이블배선 0.6/1kV FR8 4㎟/2C</v>
          </cell>
          <cell r="B1039" t="str">
            <v>저압케이블배선</v>
          </cell>
          <cell r="C1039" t="str">
            <v>0.6/1kV FR8 4㎟/2C</v>
          </cell>
          <cell r="D1039" t="str">
            <v>m</v>
          </cell>
          <cell r="J1039">
            <v>2518</v>
          </cell>
          <cell r="L1039">
            <v>3215</v>
          </cell>
          <cell r="O1039">
            <v>5733</v>
          </cell>
        </row>
        <row r="1040">
          <cell r="B1040" t="str">
            <v>저압케이블</v>
          </cell>
          <cell r="C1040" t="str">
            <v>0.6/1kV FR8 4㎟/2C</v>
          </cell>
          <cell r="D1040" t="str">
            <v>m</v>
          </cell>
          <cell r="E1040">
            <v>1</v>
          </cell>
          <cell r="G1040">
            <v>0.05</v>
          </cell>
          <cell r="H1040">
            <v>1.05</v>
          </cell>
          <cell r="I1040">
            <v>2399</v>
          </cell>
          <cell r="J1040">
            <v>2518</v>
          </cell>
          <cell r="K1040">
            <v>0</v>
          </cell>
          <cell r="N1040">
            <v>0</v>
          </cell>
        </row>
        <row r="1041">
          <cell r="B1041" t="str">
            <v>노무비</v>
          </cell>
          <cell r="C1041" t="str">
            <v>저압케이블전공</v>
          </cell>
          <cell r="D1041" t="str">
            <v>인</v>
          </cell>
          <cell r="E1041">
            <v>1.6E-2</v>
          </cell>
          <cell r="H1041">
            <v>1.6E-2</v>
          </cell>
          <cell r="J1041">
            <v>0</v>
          </cell>
          <cell r="K1041">
            <v>200964</v>
          </cell>
          <cell r="L1041">
            <v>3215</v>
          </cell>
          <cell r="N1041">
            <v>0</v>
          </cell>
        </row>
        <row r="1042">
          <cell r="A1042" t="str">
            <v xml:space="preserve"> </v>
          </cell>
        </row>
        <row r="1043">
          <cell r="A1043" t="str">
            <v>저압케이블배선 0.6/1kV FR8 10㎟/2C</v>
          </cell>
          <cell r="B1043" t="str">
            <v>저압케이블배선</v>
          </cell>
          <cell r="C1043" t="str">
            <v>0.6/1kV FR8 10㎟/2C</v>
          </cell>
          <cell r="D1043" t="str">
            <v>m</v>
          </cell>
          <cell r="J1043">
            <v>5636</v>
          </cell>
          <cell r="L1043">
            <v>5024</v>
          </cell>
          <cell r="O1043">
            <v>10660</v>
          </cell>
        </row>
        <row r="1044">
          <cell r="B1044" t="str">
            <v>저압케이블</v>
          </cell>
          <cell r="C1044" t="str">
            <v>0.6/1kV FR8 10㎟/2C</v>
          </cell>
          <cell r="D1044" t="str">
            <v>m</v>
          </cell>
          <cell r="E1044">
            <v>1</v>
          </cell>
          <cell r="G1044">
            <v>0.05</v>
          </cell>
          <cell r="H1044">
            <v>1.05</v>
          </cell>
          <cell r="I1044">
            <v>5368</v>
          </cell>
          <cell r="J1044">
            <v>5636</v>
          </cell>
          <cell r="K1044">
            <v>0</v>
          </cell>
          <cell r="N1044">
            <v>0</v>
          </cell>
        </row>
        <row r="1045">
          <cell r="B1045" t="str">
            <v>노무비</v>
          </cell>
          <cell r="C1045" t="str">
            <v>저압케이블전공</v>
          </cell>
          <cell r="D1045" t="str">
            <v>인</v>
          </cell>
          <cell r="E1045">
            <v>2.5000000000000001E-2</v>
          </cell>
          <cell r="H1045">
            <v>2.5000000000000001E-2</v>
          </cell>
          <cell r="J1045">
            <v>0</v>
          </cell>
          <cell r="K1045">
            <v>200964</v>
          </cell>
          <cell r="L1045">
            <v>5024</v>
          </cell>
          <cell r="N1045">
            <v>0</v>
          </cell>
        </row>
        <row r="1046">
          <cell r="A1046" t="str">
            <v xml:space="preserve"> </v>
          </cell>
        </row>
        <row r="1047">
          <cell r="A1047" t="str">
            <v>저압케이블배선 0.6/1kV FR8 16㎟/2C</v>
          </cell>
          <cell r="B1047" t="str">
            <v>저압케이블배선</v>
          </cell>
          <cell r="C1047" t="str">
            <v>0.6/1kV FR8 16㎟/2C</v>
          </cell>
          <cell r="D1047" t="str">
            <v>m</v>
          </cell>
          <cell r="J1047">
            <v>5712</v>
          </cell>
          <cell r="L1047">
            <v>6471</v>
          </cell>
          <cell r="O1047">
            <v>12183</v>
          </cell>
        </row>
        <row r="1048">
          <cell r="B1048" t="str">
            <v>저압케이블</v>
          </cell>
          <cell r="C1048" t="str">
            <v>0.6/1kV FR8 16㎟/2C</v>
          </cell>
          <cell r="D1048" t="str">
            <v>m</v>
          </cell>
          <cell r="E1048">
            <v>1</v>
          </cell>
          <cell r="G1048">
            <v>0.05</v>
          </cell>
          <cell r="H1048">
            <v>1.05</v>
          </cell>
          <cell r="I1048">
            <v>5440</v>
          </cell>
          <cell r="J1048">
            <v>5712</v>
          </cell>
          <cell r="K1048">
            <v>0</v>
          </cell>
          <cell r="N1048">
            <v>0</v>
          </cell>
        </row>
        <row r="1049">
          <cell r="B1049" t="str">
            <v>노무비</v>
          </cell>
          <cell r="C1049" t="str">
            <v>저압케이블전공</v>
          </cell>
          <cell r="D1049" t="str">
            <v>인</v>
          </cell>
          <cell r="E1049">
            <v>2.3E-2</v>
          </cell>
          <cell r="F1049" t="str">
            <v>2심 140%</v>
          </cell>
          <cell r="G1049">
            <v>1.4</v>
          </cell>
          <cell r="H1049">
            <v>3.2199999999999999E-2</v>
          </cell>
          <cell r="J1049">
            <v>0</v>
          </cell>
          <cell r="K1049">
            <v>200964</v>
          </cell>
          <cell r="L1049">
            <v>6471</v>
          </cell>
          <cell r="N1049">
            <v>0</v>
          </cell>
        </row>
        <row r="1050">
          <cell r="A1050" t="str">
            <v xml:space="preserve"> </v>
          </cell>
        </row>
        <row r="1051">
          <cell r="A1051" t="str">
            <v>저압케이블배선 0.6/1kV FR8 25㎟/2C</v>
          </cell>
          <cell r="B1051" t="str">
            <v>저압케이블배선</v>
          </cell>
          <cell r="C1051" t="str">
            <v>0.6/1kV FR8 25㎟/2C</v>
          </cell>
          <cell r="D1051" t="str">
            <v>m</v>
          </cell>
          <cell r="J1051">
            <v>9051</v>
          </cell>
          <cell r="L1051">
            <v>8440</v>
          </cell>
          <cell r="O1051">
            <v>17491</v>
          </cell>
        </row>
        <row r="1052">
          <cell r="B1052" t="str">
            <v>저압케이블</v>
          </cell>
          <cell r="C1052" t="str">
            <v>0.6/1kV FR8 25㎟/2C</v>
          </cell>
          <cell r="D1052" t="str">
            <v>m</v>
          </cell>
          <cell r="E1052">
            <v>1</v>
          </cell>
          <cell r="G1052">
            <v>0.05</v>
          </cell>
          <cell r="H1052">
            <v>1.05</v>
          </cell>
          <cell r="I1052">
            <v>8620</v>
          </cell>
          <cell r="J1052">
            <v>9051</v>
          </cell>
          <cell r="K1052">
            <v>0</v>
          </cell>
          <cell r="N1052">
            <v>0</v>
          </cell>
        </row>
        <row r="1053">
          <cell r="B1053" t="str">
            <v>노무비</v>
          </cell>
          <cell r="C1053" t="str">
            <v>저압케이블전공</v>
          </cell>
          <cell r="D1053" t="str">
            <v>인</v>
          </cell>
          <cell r="E1053">
            <v>0.03</v>
          </cell>
          <cell r="F1053" t="str">
            <v>2심 140%</v>
          </cell>
          <cell r="G1053">
            <v>1.4</v>
          </cell>
          <cell r="H1053">
            <v>4.2000000000000003E-2</v>
          </cell>
          <cell r="J1053">
            <v>0</v>
          </cell>
          <cell r="K1053">
            <v>200964</v>
          </cell>
          <cell r="L1053">
            <v>8440</v>
          </cell>
          <cell r="N1053">
            <v>0</v>
          </cell>
        </row>
        <row r="1054">
          <cell r="A1054" t="str">
            <v xml:space="preserve"> </v>
          </cell>
        </row>
        <row r="1055">
          <cell r="A1055" t="str">
            <v>저압케이블배선 0.6/1kV FR8 35㎟/2C</v>
          </cell>
          <cell r="B1055" t="str">
            <v>저압케이블배선</v>
          </cell>
          <cell r="C1055" t="str">
            <v>0.6/1kV FR8 35㎟/2C</v>
          </cell>
          <cell r="D1055" t="str">
            <v>m</v>
          </cell>
          <cell r="J1055">
            <v>12178</v>
          </cell>
          <cell r="L1055">
            <v>10128</v>
          </cell>
          <cell r="O1055">
            <v>22306</v>
          </cell>
        </row>
        <row r="1056">
          <cell r="B1056" t="str">
            <v>저압케이블</v>
          </cell>
          <cell r="C1056" t="str">
            <v>0.6/1kV FR8 35㎟/2C</v>
          </cell>
          <cell r="D1056" t="str">
            <v>m</v>
          </cell>
          <cell r="E1056">
            <v>1</v>
          </cell>
          <cell r="G1056">
            <v>0.05</v>
          </cell>
          <cell r="H1056">
            <v>1.05</v>
          </cell>
          <cell r="I1056">
            <v>11599</v>
          </cell>
          <cell r="J1056">
            <v>12178</v>
          </cell>
          <cell r="K1056">
            <v>0</v>
          </cell>
          <cell r="N1056">
            <v>0</v>
          </cell>
        </row>
        <row r="1057">
          <cell r="B1057" t="str">
            <v>노무비</v>
          </cell>
          <cell r="C1057" t="str">
            <v>저압케이블전공</v>
          </cell>
          <cell r="D1057" t="str">
            <v>인</v>
          </cell>
          <cell r="E1057">
            <v>3.5999999999999997E-2</v>
          </cell>
          <cell r="F1057" t="str">
            <v>2심 140%</v>
          </cell>
          <cell r="G1057">
            <v>1.4</v>
          </cell>
          <cell r="H1057">
            <v>5.04E-2</v>
          </cell>
          <cell r="J1057">
            <v>0</v>
          </cell>
          <cell r="K1057">
            <v>200964</v>
          </cell>
          <cell r="L1057">
            <v>10128</v>
          </cell>
          <cell r="N1057">
            <v>0</v>
          </cell>
        </row>
        <row r="1058">
          <cell r="A1058" t="str">
            <v xml:space="preserve"> </v>
          </cell>
        </row>
        <row r="1059">
          <cell r="A1059" t="str">
            <v>저압케이블배선 0.6/1kV FR8 50㎟/2C</v>
          </cell>
          <cell r="B1059" t="str">
            <v>저압케이블배선</v>
          </cell>
          <cell r="C1059" t="str">
            <v>0.6/1kV FR8 50㎟/2C</v>
          </cell>
          <cell r="D1059" t="str">
            <v>m</v>
          </cell>
          <cell r="J1059">
            <v>17226</v>
          </cell>
          <cell r="L1059">
            <v>12098</v>
          </cell>
          <cell r="O1059">
            <v>29324</v>
          </cell>
        </row>
        <row r="1060">
          <cell r="B1060" t="str">
            <v>저압케이블</v>
          </cell>
          <cell r="C1060" t="str">
            <v>0.6/1kV FR8 50㎟/2C</v>
          </cell>
          <cell r="D1060" t="str">
            <v>m</v>
          </cell>
          <cell r="E1060">
            <v>1</v>
          </cell>
          <cell r="G1060">
            <v>0.05</v>
          </cell>
          <cell r="H1060">
            <v>1.05</v>
          </cell>
          <cell r="I1060">
            <v>16406</v>
          </cell>
          <cell r="J1060">
            <v>17226</v>
          </cell>
          <cell r="K1060">
            <v>0</v>
          </cell>
          <cell r="N1060">
            <v>0</v>
          </cell>
        </row>
        <row r="1061">
          <cell r="B1061" t="str">
            <v>노무비</v>
          </cell>
          <cell r="C1061" t="str">
            <v>저압케이블전공</v>
          </cell>
          <cell r="D1061" t="str">
            <v>인</v>
          </cell>
          <cell r="E1061">
            <v>4.2999999999999997E-2</v>
          </cell>
          <cell r="F1061" t="str">
            <v>2심 140%</v>
          </cell>
          <cell r="G1061">
            <v>1.4</v>
          </cell>
          <cell r="H1061">
            <v>6.0199999999999997E-2</v>
          </cell>
          <cell r="J1061">
            <v>0</v>
          </cell>
          <cell r="K1061">
            <v>200964</v>
          </cell>
          <cell r="L1061">
            <v>12098</v>
          </cell>
          <cell r="N1061">
            <v>0</v>
          </cell>
        </row>
        <row r="1062">
          <cell r="A1062" t="str">
            <v xml:space="preserve"> </v>
          </cell>
        </row>
        <row r="1063">
          <cell r="A1063" t="str">
            <v>저압케이블배선 0.6/1kV FR8 70㎟/2C</v>
          </cell>
          <cell r="B1063" t="str">
            <v>저압케이블배선</v>
          </cell>
          <cell r="C1063" t="str">
            <v>0.6/1kV FR8 70㎟/2C</v>
          </cell>
          <cell r="D1063" t="str">
            <v>m</v>
          </cell>
          <cell r="J1063">
            <v>21765</v>
          </cell>
          <cell r="L1063">
            <v>16036</v>
          </cell>
          <cell r="O1063">
            <v>37801</v>
          </cell>
        </row>
        <row r="1064">
          <cell r="B1064" t="str">
            <v>저압케이블</v>
          </cell>
          <cell r="C1064" t="str">
            <v>0.6/1kV FR8 70㎟/2C</v>
          </cell>
          <cell r="D1064" t="str">
            <v>m</v>
          </cell>
          <cell r="E1064">
            <v>1</v>
          </cell>
          <cell r="G1064">
            <v>0.05</v>
          </cell>
          <cell r="H1064">
            <v>1.05</v>
          </cell>
          <cell r="I1064">
            <v>20729</v>
          </cell>
          <cell r="J1064">
            <v>21765</v>
          </cell>
          <cell r="K1064">
            <v>0</v>
          </cell>
          <cell r="N1064">
            <v>0</v>
          </cell>
        </row>
        <row r="1065">
          <cell r="B1065" t="str">
            <v>노무비</v>
          </cell>
          <cell r="C1065" t="str">
            <v>저압케이블전공</v>
          </cell>
          <cell r="D1065" t="str">
            <v>인</v>
          </cell>
          <cell r="E1065">
            <v>5.7000000000000002E-2</v>
          </cell>
          <cell r="F1065" t="str">
            <v>2심 140%</v>
          </cell>
          <cell r="G1065">
            <v>1.4</v>
          </cell>
          <cell r="H1065">
            <v>7.9799999999999996E-2</v>
          </cell>
          <cell r="J1065">
            <v>0</v>
          </cell>
          <cell r="K1065">
            <v>200964</v>
          </cell>
          <cell r="L1065">
            <v>16036</v>
          </cell>
          <cell r="N1065">
            <v>0</v>
          </cell>
        </row>
        <row r="1066">
          <cell r="A1066" t="str">
            <v xml:space="preserve"> </v>
          </cell>
        </row>
        <row r="1067">
          <cell r="A1067" t="str">
            <v>저압케이블배선 0.6/1kV FR8 95㎟/2C</v>
          </cell>
          <cell r="B1067" t="str">
            <v>저압케이블배선</v>
          </cell>
          <cell r="C1067" t="str">
            <v>0.6/1kV FR8 95㎟/2C</v>
          </cell>
          <cell r="D1067" t="str">
            <v>m</v>
          </cell>
          <cell r="J1067">
            <v>28168</v>
          </cell>
          <cell r="L1067">
            <v>19975</v>
          </cell>
          <cell r="O1067">
            <v>48143</v>
          </cell>
        </row>
        <row r="1068">
          <cell r="B1068" t="str">
            <v>저압케이블</v>
          </cell>
          <cell r="C1068" t="str">
            <v>0.6/1kV FR8 95㎟/2C</v>
          </cell>
          <cell r="D1068" t="str">
            <v>m</v>
          </cell>
          <cell r="E1068">
            <v>1</v>
          </cell>
          <cell r="G1068">
            <v>0.05</v>
          </cell>
          <cell r="H1068">
            <v>1.05</v>
          </cell>
          <cell r="I1068">
            <v>26827</v>
          </cell>
          <cell r="J1068">
            <v>28168</v>
          </cell>
          <cell r="K1068">
            <v>0</v>
          </cell>
          <cell r="N1068">
            <v>0</v>
          </cell>
        </row>
        <row r="1069">
          <cell r="B1069" t="str">
            <v>노무비</v>
          </cell>
          <cell r="C1069" t="str">
            <v>저압케이블전공</v>
          </cell>
          <cell r="D1069" t="str">
            <v>인</v>
          </cell>
          <cell r="E1069">
            <v>7.0999999999999994E-2</v>
          </cell>
          <cell r="F1069" t="str">
            <v>2심 140%</v>
          </cell>
          <cell r="G1069">
            <v>1.4</v>
          </cell>
          <cell r="H1069">
            <v>9.9400000000000002E-2</v>
          </cell>
          <cell r="J1069">
            <v>0</v>
          </cell>
          <cell r="K1069">
            <v>200964</v>
          </cell>
          <cell r="L1069">
            <v>19975</v>
          </cell>
          <cell r="N1069">
            <v>0</v>
          </cell>
        </row>
        <row r="1070">
          <cell r="A1070" t="str">
            <v xml:space="preserve"> </v>
          </cell>
        </row>
        <row r="1071">
          <cell r="A1071" t="str">
            <v>저압케이블배선 0.6/1kV FR8 2.5㎟/3C</v>
          </cell>
          <cell r="B1071" t="str">
            <v>저압케이블배선</v>
          </cell>
          <cell r="C1071" t="str">
            <v>0.6/1kV FR8 2.5㎟/3C</v>
          </cell>
          <cell r="D1071" t="str">
            <v>m</v>
          </cell>
          <cell r="J1071">
            <v>2938</v>
          </cell>
          <cell r="L1071">
            <v>3818</v>
          </cell>
          <cell r="O1071">
            <v>6756</v>
          </cell>
        </row>
        <row r="1072">
          <cell r="B1072" t="str">
            <v>저압케이블</v>
          </cell>
          <cell r="C1072" t="str">
            <v>0.6/1kV FR8 2.5㎟/3C</v>
          </cell>
          <cell r="D1072" t="str">
            <v>m</v>
          </cell>
          <cell r="E1072">
            <v>1</v>
          </cell>
          <cell r="G1072">
            <v>0.05</v>
          </cell>
          <cell r="H1072">
            <v>1.05</v>
          </cell>
          <cell r="I1072">
            <v>2799</v>
          </cell>
          <cell r="J1072">
            <v>2938</v>
          </cell>
          <cell r="K1072">
            <v>0</v>
          </cell>
          <cell r="N1072">
            <v>0</v>
          </cell>
        </row>
        <row r="1073">
          <cell r="B1073" t="str">
            <v>노무비</v>
          </cell>
          <cell r="C1073" t="str">
            <v>저압케이블전공</v>
          </cell>
          <cell r="D1073" t="str">
            <v>인</v>
          </cell>
          <cell r="E1073">
            <v>1.9E-2</v>
          </cell>
          <cell r="H1073">
            <v>1.9E-2</v>
          </cell>
          <cell r="J1073">
            <v>0</v>
          </cell>
          <cell r="K1073">
            <v>200964</v>
          </cell>
          <cell r="L1073">
            <v>3818</v>
          </cell>
          <cell r="N1073">
            <v>0</v>
          </cell>
        </row>
        <row r="1074">
          <cell r="A1074" t="str">
            <v xml:space="preserve"> </v>
          </cell>
        </row>
        <row r="1075">
          <cell r="A1075" t="str">
            <v>저압케이블배선 0.6/1kV FR8 25㎟/3C</v>
          </cell>
          <cell r="B1075" t="str">
            <v>저압케이블배선</v>
          </cell>
          <cell r="C1075" t="str">
            <v>0.6/1kV FR8 25㎟/3C</v>
          </cell>
          <cell r="D1075" t="str">
            <v>m</v>
          </cell>
          <cell r="J1075">
            <v>13463</v>
          </cell>
          <cell r="L1075">
            <v>12057</v>
          </cell>
          <cell r="O1075">
            <v>25520</v>
          </cell>
        </row>
        <row r="1076">
          <cell r="B1076" t="str">
            <v>저압케이블</v>
          </cell>
          <cell r="C1076" t="str">
            <v>0.6/1kV FR8 25㎟/3C</v>
          </cell>
          <cell r="D1076" t="str">
            <v>m</v>
          </cell>
          <cell r="E1076">
            <v>1</v>
          </cell>
          <cell r="G1076">
            <v>0.05</v>
          </cell>
          <cell r="H1076">
            <v>1.05</v>
          </cell>
          <cell r="I1076">
            <v>12822</v>
          </cell>
          <cell r="J1076">
            <v>13463</v>
          </cell>
          <cell r="K1076">
            <v>0</v>
          </cell>
          <cell r="N1076">
            <v>0</v>
          </cell>
        </row>
        <row r="1077">
          <cell r="B1077" t="str">
            <v>노무비</v>
          </cell>
          <cell r="C1077" t="str">
            <v>저압케이블전공</v>
          </cell>
          <cell r="D1077" t="str">
            <v>인</v>
          </cell>
          <cell r="E1077">
            <v>0.03</v>
          </cell>
          <cell r="F1077" t="str">
            <v>3심 200%</v>
          </cell>
          <cell r="G1077">
            <v>2</v>
          </cell>
          <cell r="H1077">
            <v>0.06</v>
          </cell>
          <cell r="J1077">
            <v>0</v>
          </cell>
          <cell r="K1077">
            <v>200964</v>
          </cell>
          <cell r="L1077">
            <v>12057</v>
          </cell>
          <cell r="N1077">
            <v>0</v>
          </cell>
        </row>
        <row r="1078">
          <cell r="A1078" t="str">
            <v xml:space="preserve"> </v>
          </cell>
        </row>
        <row r="1079">
          <cell r="A1079" t="str">
            <v>저압케이블배선 0.6/1kV FR8 50㎟/3C</v>
          </cell>
          <cell r="B1079" t="str">
            <v>저압케이블배선</v>
          </cell>
          <cell r="C1079" t="str">
            <v>0.6/1kV FR8 50㎟/3C</v>
          </cell>
          <cell r="D1079" t="str">
            <v>m</v>
          </cell>
          <cell r="J1079">
            <v>25638</v>
          </cell>
          <cell r="L1079">
            <v>17282</v>
          </cell>
          <cell r="O1079">
            <v>42920</v>
          </cell>
        </row>
        <row r="1080">
          <cell r="B1080" t="str">
            <v>저압케이블</v>
          </cell>
          <cell r="C1080" t="str">
            <v>0.6/1kV FR8 50㎟/3C</v>
          </cell>
          <cell r="D1080" t="str">
            <v>m</v>
          </cell>
          <cell r="E1080">
            <v>1</v>
          </cell>
          <cell r="G1080">
            <v>0.05</v>
          </cell>
          <cell r="H1080">
            <v>1.05</v>
          </cell>
          <cell r="I1080">
            <v>24418</v>
          </cell>
          <cell r="J1080">
            <v>25638</v>
          </cell>
          <cell r="K1080">
            <v>0</v>
          </cell>
          <cell r="N1080">
            <v>0</v>
          </cell>
        </row>
        <row r="1081">
          <cell r="B1081" t="str">
            <v>노무비</v>
          </cell>
          <cell r="C1081" t="str">
            <v>저압케이블전공</v>
          </cell>
          <cell r="D1081" t="str">
            <v>인</v>
          </cell>
          <cell r="E1081">
            <v>4.2999999999999997E-2</v>
          </cell>
          <cell r="F1081" t="str">
            <v>3심 200%</v>
          </cell>
          <cell r="G1081">
            <v>2</v>
          </cell>
          <cell r="H1081">
            <v>8.5999999999999993E-2</v>
          </cell>
          <cell r="J1081">
            <v>0</v>
          </cell>
          <cell r="K1081">
            <v>200964</v>
          </cell>
          <cell r="L1081">
            <v>17282</v>
          </cell>
          <cell r="N1081">
            <v>0</v>
          </cell>
        </row>
        <row r="1082">
          <cell r="A1082" t="str">
            <v xml:space="preserve"> </v>
          </cell>
        </row>
        <row r="1083">
          <cell r="A1083" t="str">
            <v>저압케이블배선 0.6/1kV FR8 70㎟/3C</v>
          </cell>
          <cell r="B1083" t="str">
            <v>저압케이블배선</v>
          </cell>
          <cell r="C1083" t="str">
            <v>0.6/1kV FR8 70㎟/3C</v>
          </cell>
          <cell r="D1083" t="str">
            <v>m</v>
          </cell>
          <cell r="J1083">
            <v>32392</v>
          </cell>
          <cell r="L1083">
            <v>22909</v>
          </cell>
          <cell r="O1083">
            <v>55301</v>
          </cell>
        </row>
        <row r="1084">
          <cell r="B1084" t="str">
            <v>저압케이블</v>
          </cell>
          <cell r="C1084" t="str">
            <v>0.6/1kV FR8 70㎟/3C</v>
          </cell>
          <cell r="D1084" t="str">
            <v>m</v>
          </cell>
          <cell r="E1084">
            <v>1</v>
          </cell>
          <cell r="G1084">
            <v>0.05</v>
          </cell>
          <cell r="H1084">
            <v>1.05</v>
          </cell>
          <cell r="I1084">
            <v>30850</v>
          </cell>
          <cell r="J1084">
            <v>32392</v>
          </cell>
          <cell r="K1084">
            <v>0</v>
          </cell>
          <cell r="N1084">
            <v>0</v>
          </cell>
        </row>
        <row r="1085">
          <cell r="B1085" t="str">
            <v>노무비</v>
          </cell>
          <cell r="C1085" t="str">
            <v>저압케이블전공</v>
          </cell>
          <cell r="D1085" t="str">
            <v>인</v>
          </cell>
          <cell r="E1085">
            <v>5.7000000000000002E-2</v>
          </cell>
          <cell r="F1085" t="str">
            <v>3심 200%</v>
          </cell>
          <cell r="G1085">
            <v>2</v>
          </cell>
          <cell r="H1085">
            <v>0.114</v>
          </cell>
          <cell r="J1085">
            <v>0</v>
          </cell>
          <cell r="K1085">
            <v>200964</v>
          </cell>
          <cell r="L1085">
            <v>22909</v>
          </cell>
          <cell r="N1085">
            <v>0</v>
          </cell>
        </row>
        <row r="1086">
          <cell r="A1086" t="str">
            <v xml:space="preserve"> </v>
          </cell>
        </row>
        <row r="1087">
          <cell r="A1087" t="str">
            <v>저압케이블배선 0.6/1kV FR8 95㎟/3C</v>
          </cell>
          <cell r="B1087" t="str">
            <v>저압케이블배선</v>
          </cell>
          <cell r="C1087" t="str">
            <v>0.6/1kV FR8 95㎟/3C</v>
          </cell>
          <cell r="D1087" t="str">
            <v>m</v>
          </cell>
          <cell r="J1087">
            <v>41917</v>
          </cell>
          <cell r="L1087">
            <v>28536</v>
          </cell>
          <cell r="O1087">
            <v>70453</v>
          </cell>
        </row>
        <row r="1088">
          <cell r="B1088" t="str">
            <v>저압케이블</v>
          </cell>
          <cell r="C1088" t="str">
            <v>0.6/1kV FR8 95㎟/3C</v>
          </cell>
          <cell r="D1088" t="str">
            <v>m</v>
          </cell>
          <cell r="E1088">
            <v>1</v>
          </cell>
          <cell r="G1088">
            <v>0.05</v>
          </cell>
          <cell r="H1088">
            <v>1.05</v>
          </cell>
          <cell r="I1088">
            <v>39921</v>
          </cell>
          <cell r="J1088">
            <v>41917</v>
          </cell>
          <cell r="K1088">
            <v>0</v>
          </cell>
          <cell r="N1088">
            <v>0</v>
          </cell>
        </row>
        <row r="1089">
          <cell r="B1089" t="str">
            <v>노무비</v>
          </cell>
          <cell r="C1089" t="str">
            <v>저압케이블전공</v>
          </cell>
          <cell r="D1089" t="str">
            <v>인</v>
          </cell>
          <cell r="E1089">
            <v>7.0999999999999994E-2</v>
          </cell>
          <cell r="F1089" t="str">
            <v>3심 200%</v>
          </cell>
          <cell r="G1089">
            <v>2</v>
          </cell>
          <cell r="H1089">
            <v>0.14199999999999999</v>
          </cell>
          <cell r="J1089">
            <v>0</v>
          </cell>
          <cell r="K1089">
            <v>200964</v>
          </cell>
          <cell r="L1089">
            <v>28536</v>
          </cell>
          <cell r="N1089">
            <v>0</v>
          </cell>
        </row>
        <row r="1090">
          <cell r="A1090" t="str">
            <v xml:space="preserve"> </v>
          </cell>
        </row>
        <row r="1091">
          <cell r="A1091" t="str">
            <v>저압케이블배선 0.6/1kV FR8 6㎟/4C</v>
          </cell>
          <cell r="B1091" t="str">
            <v>저압케이블배선</v>
          </cell>
          <cell r="C1091" t="str">
            <v>0.6/1kV FR8 6㎟/4C</v>
          </cell>
          <cell r="D1091" t="str">
            <v>m</v>
          </cell>
          <cell r="J1091">
            <v>5864</v>
          </cell>
          <cell r="L1091">
            <v>6832</v>
          </cell>
          <cell r="O1091">
            <v>12696</v>
          </cell>
        </row>
        <row r="1092">
          <cell r="B1092" t="str">
            <v>저압케이블</v>
          </cell>
          <cell r="C1092" t="str">
            <v>0.6/1kV FR8 6㎟/4C</v>
          </cell>
          <cell r="D1092" t="str">
            <v>m</v>
          </cell>
          <cell r="E1092">
            <v>1</v>
          </cell>
          <cell r="G1092">
            <v>0.05</v>
          </cell>
          <cell r="H1092">
            <v>1.05</v>
          </cell>
          <cell r="I1092">
            <v>5585</v>
          </cell>
          <cell r="J1092">
            <v>5864</v>
          </cell>
          <cell r="K1092">
            <v>0</v>
          </cell>
          <cell r="N1092">
            <v>0</v>
          </cell>
        </row>
        <row r="1093">
          <cell r="B1093" t="str">
            <v>노무비</v>
          </cell>
          <cell r="C1093" t="str">
            <v>저압케이블전공</v>
          </cell>
          <cell r="D1093" t="str">
            <v>인</v>
          </cell>
          <cell r="E1093">
            <v>3.4000000000000002E-2</v>
          </cell>
          <cell r="H1093">
            <v>3.4000000000000002E-2</v>
          </cell>
          <cell r="J1093">
            <v>0</v>
          </cell>
          <cell r="K1093">
            <v>200964</v>
          </cell>
          <cell r="L1093">
            <v>6832</v>
          </cell>
          <cell r="N1093">
            <v>0</v>
          </cell>
        </row>
        <row r="1094">
          <cell r="A1094" t="str">
            <v xml:space="preserve"> </v>
          </cell>
        </row>
        <row r="1095">
          <cell r="A1095" t="str">
            <v>저압케이블배선 0.6/1kV FR8 10㎟/4C</v>
          </cell>
          <cell r="B1095" t="str">
            <v>저압케이블배선</v>
          </cell>
          <cell r="C1095" t="str">
            <v>0.6/1kV FR8 10㎟/4C</v>
          </cell>
          <cell r="D1095" t="str">
            <v>m</v>
          </cell>
          <cell r="J1095">
            <v>11136</v>
          </cell>
          <cell r="L1095">
            <v>9847</v>
          </cell>
          <cell r="O1095">
            <v>20983</v>
          </cell>
        </row>
        <row r="1096">
          <cell r="B1096" t="str">
            <v>저압케이블</v>
          </cell>
          <cell r="C1096" t="str">
            <v>0.6/1kV FR8 10㎟/4C</v>
          </cell>
          <cell r="D1096" t="str">
            <v>m</v>
          </cell>
          <cell r="E1096">
            <v>1</v>
          </cell>
          <cell r="G1096">
            <v>0.05</v>
          </cell>
          <cell r="H1096">
            <v>1.05</v>
          </cell>
          <cell r="I1096">
            <v>10606</v>
          </cell>
          <cell r="J1096">
            <v>11136</v>
          </cell>
          <cell r="K1096">
            <v>0</v>
          </cell>
          <cell r="N1096">
            <v>0</v>
          </cell>
        </row>
        <row r="1097">
          <cell r="B1097" t="str">
            <v>노무비</v>
          </cell>
          <cell r="C1097" t="str">
            <v>저압케이블전공</v>
          </cell>
          <cell r="D1097" t="str">
            <v>인</v>
          </cell>
          <cell r="E1097">
            <v>4.9000000000000002E-2</v>
          </cell>
          <cell r="H1097">
            <v>4.9000000000000002E-2</v>
          </cell>
          <cell r="J1097">
            <v>0</v>
          </cell>
          <cell r="K1097">
            <v>200964</v>
          </cell>
          <cell r="L1097">
            <v>9847</v>
          </cell>
          <cell r="N1097">
            <v>0</v>
          </cell>
        </row>
        <row r="1098">
          <cell r="A1098" t="str">
            <v xml:space="preserve"> </v>
          </cell>
        </row>
        <row r="1099">
          <cell r="A1099" t="str">
            <v>저압케이블배선 0.6/1kV FR8 25㎟/4C</v>
          </cell>
          <cell r="B1099" t="str">
            <v>저압케이블배선</v>
          </cell>
          <cell r="C1099" t="str">
            <v>0.6/1kV FR8 25㎟/4C</v>
          </cell>
          <cell r="D1099" t="str">
            <v>m</v>
          </cell>
          <cell r="J1099">
            <v>17880</v>
          </cell>
          <cell r="L1099">
            <v>15675</v>
          </cell>
          <cell r="O1099">
            <v>33555</v>
          </cell>
        </row>
        <row r="1100">
          <cell r="B1100" t="str">
            <v>저압케이블</v>
          </cell>
          <cell r="C1100" t="str">
            <v>0.6/1kV FR8 25㎟/4C</v>
          </cell>
          <cell r="D1100" t="str">
            <v>m</v>
          </cell>
          <cell r="E1100">
            <v>1</v>
          </cell>
          <cell r="G1100">
            <v>0.05</v>
          </cell>
          <cell r="H1100">
            <v>1.05</v>
          </cell>
          <cell r="I1100">
            <v>17029</v>
          </cell>
          <cell r="J1100">
            <v>17880</v>
          </cell>
          <cell r="K1100">
            <v>0</v>
          </cell>
          <cell r="N1100">
            <v>0</v>
          </cell>
        </row>
        <row r="1101">
          <cell r="B1101" t="str">
            <v>노무비</v>
          </cell>
          <cell r="C1101" t="str">
            <v>저압케이블전공</v>
          </cell>
          <cell r="D1101" t="str">
            <v>인</v>
          </cell>
          <cell r="E1101">
            <v>0.03</v>
          </cell>
          <cell r="F1101" t="str">
            <v>4심 260%</v>
          </cell>
          <cell r="G1101">
            <v>2.6</v>
          </cell>
          <cell r="H1101">
            <v>7.8E-2</v>
          </cell>
          <cell r="J1101">
            <v>0</v>
          </cell>
          <cell r="K1101">
            <v>200964</v>
          </cell>
          <cell r="L1101">
            <v>15675</v>
          </cell>
          <cell r="N1101">
            <v>0</v>
          </cell>
        </row>
        <row r="1102">
          <cell r="A1102" t="str">
            <v xml:space="preserve"> </v>
          </cell>
        </row>
        <row r="1103">
          <cell r="A1103" t="str">
            <v>저압케이블배선 0.6/1kV FR8 35㎟/4C</v>
          </cell>
          <cell r="B1103" t="str">
            <v>저압케이블배선</v>
          </cell>
          <cell r="C1103" t="str">
            <v>0.6/1kV FR8 35㎟/4C</v>
          </cell>
          <cell r="D1103" t="str">
            <v>m</v>
          </cell>
          <cell r="J1103">
            <v>24070</v>
          </cell>
          <cell r="L1103">
            <v>18810</v>
          </cell>
          <cell r="O1103">
            <v>42880</v>
          </cell>
        </row>
        <row r="1104">
          <cell r="B1104" t="str">
            <v>저압케이블</v>
          </cell>
          <cell r="C1104" t="str">
            <v>0.6/1kV FR8 35㎟/4C</v>
          </cell>
          <cell r="D1104" t="str">
            <v>m</v>
          </cell>
          <cell r="E1104">
            <v>1</v>
          </cell>
          <cell r="G1104">
            <v>0.05</v>
          </cell>
          <cell r="H1104">
            <v>1.05</v>
          </cell>
          <cell r="I1104">
            <v>22924</v>
          </cell>
          <cell r="J1104">
            <v>24070</v>
          </cell>
          <cell r="K1104">
            <v>0</v>
          </cell>
          <cell r="N1104">
            <v>0</v>
          </cell>
        </row>
        <row r="1105">
          <cell r="B1105" t="str">
            <v>노무비</v>
          </cell>
          <cell r="C1105" t="str">
            <v>저압케이블전공</v>
          </cell>
          <cell r="D1105" t="str">
            <v>인</v>
          </cell>
          <cell r="E1105">
            <v>3.5999999999999997E-2</v>
          </cell>
          <cell r="F1105" t="str">
            <v>4심 260%</v>
          </cell>
          <cell r="G1105">
            <v>2.6</v>
          </cell>
          <cell r="H1105">
            <v>9.3600000000000003E-2</v>
          </cell>
          <cell r="J1105">
            <v>0</v>
          </cell>
          <cell r="K1105">
            <v>200964</v>
          </cell>
          <cell r="L1105">
            <v>18810</v>
          </cell>
          <cell r="N1105">
            <v>0</v>
          </cell>
        </row>
        <row r="1106">
          <cell r="A1106" t="str">
            <v xml:space="preserve"> </v>
          </cell>
        </row>
        <row r="1107">
          <cell r="A1107" t="str">
            <v>저압케이블배선 0.6/1kV FR8 50㎟/4C</v>
          </cell>
          <cell r="B1107" t="str">
            <v>저압케이블배선</v>
          </cell>
          <cell r="C1107" t="str">
            <v>0.6/1kV FR8 50㎟/4C</v>
          </cell>
          <cell r="D1107" t="str">
            <v>m</v>
          </cell>
          <cell r="J1107">
            <v>34049</v>
          </cell>
          <cell r="L1107">
            <v>22467</v>
          </cell>
          <cell r="O1107">
            <v>56516</v>
          </cell>
        </row>
        <row r="1108">
          <cell r="B1108" t="str">
            <v>저압케이블</v>
          </cell>
          <cell r="C1108" t="str">
            <v>0.6/1kV FR8 50㎟/4C</v>
          </cell>
          <cell r="D1108" t="str">
            <v>m</v>
          </cell>
          <cell r="E1108">
            <v>1</v>
          </cell>
          <cell r="G1108">
            <v>0.05</v>
          </cell>
          <cell r="H1108">
            <v>1.05</v>
          </cell>
          <cell r="I1108">
            <v>32428</v>
          </cell>
          <cell r="J1108">
            <v>34049</v>
          </cell>
          <cell r="K1108">
            <v>0</v>
          </cell>
          <cell r="N1108">
            <v>0</v>
          </cell>
        </row>
        <row r="1109">
          <cell r="B1109" t="str">
            <v>노무비</v>
          </cell>
          <cell r="C1109" t="str">
            <v>저압케이블전공</v>
          </cell>
          <cell r="D1109" t="str">
            <v>인</v>
          </cell>
          <cell r="E1109">
            <v>4.2999999999999997E-2</v>
          </cell>
          <cell r="F1109" t="str">
            <v>4심 260%</v>
          </cell>
          <cell r="G1109">
            <v>2.6</v>
          </cell>
          <cell r="H1109">
            <v>0.1118</v>
          </cell>
          <cell r="J1109">
            <v>0</v>
          </cell>
          <cell r="K1109">
            <v>200964</v>
          </cell>
          <cell r="L1109">
            <v>22467</v>
          </cell>
          <cell r="N1109">
            <v>0</v>
          </cell>
        </row>
        <row r="1110">
          <cell r="A1110" t="str">
            <v xml:space="preserve"> </v>
          </cell>
        </row>
        <row r="1111">
          <cell r="A1111" t="str">
            <v>저압케이블배선 0.6/1kV FR8 70㎟/4C</v>
          </cell>
          <cell r="B1111" t="str">
            <v>저압케이블배선</v>
          </cell>
          <cell r="C1111" t="str">
            <v>0.6/1kV FR8 70㎟/4C</v>
          </cell>
          <cell r="D1111" t="str">
            <v>m</v>
          </cell>
          <cell r="J1111">
            <v>43020</v>
          </cell>
          <cell r="L1111">
            <v>29782</v>
          </cell>
          <cell r="O1111">
            <v>72802</v>
          </cell>
        </row>
        <row r="1112">
          <cell r="B1112" t="str">
            <v>저압케이블</v>
          </cell>
          <cell r="C1112" t="str">
            <v>0.6/1kV FR8 70㎟/4C</v>
          </cell>
          <cell r="D1112" t="str">
            <v>m</v>
          </cell>
          <cell r="E1112">
            <v>1</v>
          </cell>
          <cell r="G1112">
            <v>0.05</v>
          </cell>
          <cell r="H1112">
            <v>1.05</v>
          </cell>
          <cell r="I1112">
            <v>40972</v>
          </cell>
          <cell r="J1112">
            <v>43020</v>
          </cell>
          <cell r="K1112">
            <v>0</v>
          </cell>
          <cell r="N1112">
            <v>0</v>
          </cell>
        </row>
        <row r="1113">
          <cell r="B1113" t="str">
            <v>노무비</v>
          </cell>
          <cell r="C1113" t="str">
            <v>저압케이블전공</v>
          </cell>
          <cell r="D1113" t="str">
            <v>인</v>
          </cell>
          <cell r="E1113">
            <v>5.7000000000000002E-2</v>
          </cell>
          <cell r="F1113" t="str">
            <v>4심 260%</v>
          </cell>
          <cell r="G1113">
            <v>2.6</v>
          </cell>
          <cell r="H1113">
            <v>0.1482</v>
          </cell>
          <cell r="J1113">
            <v>0</v>
          </cell>
          <cell r="K1113">
            <v>200964</v>
          </cell>
          <cell r="L1113">
            <v>29782</v>
          </cell>
          <cell r="N1113">
            <v>0</v>
          </cell>
        </row>
        <row r="1114">
          <cell r="A1114" t="str">
            <v xml:space="preserve"> </v>
          </cell>
        </row>
        <row r="1115">
          <cell r="A1115" t="str">
            <v>저압케이블배선 0.6/1kV FR8 95㎟/4C</v>
          </cell>
          <cell r="B1115" t="str">
            <v>저압케이블배선</v>
          </cell>
          <cell r="C1115" t="str">
            <v>0.6/1kV FR8 95㎟/4C</v>
          </cell>
          <cell r="D1115" t="str">
            <v>m</v>
          </cell>
          <cell r="J1115">
            <v>55675</v>
          </cell>
          <cell r="L1115">
            <v>37097</v>
          </cell>
          <cell r="O1115">
            <v>92772</v>
          </cell>
        </row>
        <row r="1116">
          <cell r="B1116" t="str">
            <v>저압케이블</v>
          </cell>
          <cell r="C1116" t="str">
            <v>0.6/1kV FR8 95㎟/4C</v>
          </cell>
          <cell r="D1116" t="str">
            <v>m</v>
          </cell>
          <cell r="E1116">
            <v>1</v>
          </cell>
          <cell r="G1116">
            <v>0.05</v>
          </cell>
          <cell r="H1116">
            <v>1.05</v>
          </cell>
          <cell r="I1116">
            <v>53024</v>
          </cell>
          <cell r="J1116">
            <v>55675</v>
          </cell>
          <cell r="K1116">
            <v>0</v>
          </cell>
          <cell r="N1116">
            <v>0</v>
          </cell>
        </row>
        <row r="1117">
          <cell r="B1117" t="str">
            <v>노무비</v>
          </cell>
          <cell r="C1117" t="str">
            <v>저압케이블전공</v>
          </cell>
          <cell r="D1117" t="str">
            <v>인</v>
          </cell>
          <cell r="E1117">
            <v>7.0999999999999994E-2</v>
          </cell>
          <cell r="F1117" t="str">
            <v>4심 260%</v>
          </cell>
          <cell r="G1117">
            <v>2.6</v>
          </cell>
          <cell r="H1117">
            <v>0.18459999999999999</v>
          </cell>
          <cell r="J1117">
            <v>0</v>
          </cell>
          <cell r="K1117">
            <v>200964</v>
          </cell>
          <cell r="L1117">
            <v>37097</v>
          </cell>
          <cell r="N1117">
            <v>0</v>
          </cell>
        </row>
        <row r="1118">
          <cell r="A1118" t="str">
            <v xml:space="preserve"> </v>
          </cell>
        </row>
        <row r="1119">
          <cell r="A1119" t="str">
            <v>제어케이블배선 FR-3 2.5㎟/2C</v>
          </cell>
          <cell r="B1119" t="str">
            <v>제어케이블배선</v>
          </cell>
          <cell r="C1119" t="str">
            <v>FR-3 2.5㎟/2C</v>
          </cell>
          <cell r="D1119" t="str">
            <v>m</v>
          </cell>
          <cell r="J1119">
            <v>1526</v>
          </cell>
          <cell r="L1119">
            <v>2813</v>
          </cell>
          <cell r="O1119">
            <v>4339</v>
          </cell>
        </row>
        <row r="1120">
          <cell r="B1120" t="str">
            <v>제어케이블</v>
          </cell>
          <cell r="C1120" t="str">
            <v>FR-3 2.5㎟/2C</v>
          </cell>
          <cell r="D1120" t="str">
            <v>m</v>
          </cell>
          <cell r="E1120">
            <v>1</v>
          </cell>
          <cell r="G1120">
            <v>0.05</v>
          </cell>
          <cell r="H1120">
            <v>1.05</v>
          </cell>
          <cell r="I1120">
            <v>1454</v>
          </cell>
          <cell r="J1120">
            <v>1526</v>
          </cell>
          <cell r="K1120">
            <v>0</v>
          </cell>
          <cell r="N1120">
            <v>0</v>
          </cell>
        </row>
        <row r="1121">
          <cell r="B1121" t="str">
            <v>노무비</v>
          </cell>
          <cell r="C1121" t="str">
            <v>저압케이블전공</v>
          </cell>
          <cell r="D1121" t="str">
            <v>인</v>
          </cell>
          <cell r="E1121">
            <v>1.4E-2</v>
          </cell>
          <cell r="H1121">
            <v>1.4E-2</v>
          </cell>
          <cell r="J1121">
            <v>0</v>
          </cell>
          <cell r="K1121">
            <v>200964</v>
          </cell>
          <cell r="L1121">
            <v>2813</v>
          </cell>
          <cell r="N1121">
            <v>0</v>
          </cell>
        </row>
        <row r="1122">
          <cell r="A1122" t="str">
            <v xml:space="preserve"> </v>
          </cell>
        </row>
        <row r="1123">
          <cell r="A1123" t="str">
            <v>제어케이블배선 FR-3 2.5㎟/4C</v>
          </cell>
          <cell r="B1123" t="str">
            <v>제어케이블배선</v>
          </cell>
          <cell r="C1123" t="str">
            <v>FR-3 2.5㎟/4C</v>
          </cell>
          <cell r="D1123" t="str">
            <v>m</v>
          </cell>
          <cell r="J1123">
            <v>2191</v>
          </cell>
          <cell r="L1123">
            <v>5225</v>
          </cell>
          <cell r="O1123">
            <v>7416</v>
          </cell>
        </row>
        <row r="1124">
          <cell r="B1124" t="str">
            <v>제어케이블</v>
          </cell>
          <cell r="C1124" t="str">
            <v>FR-3 2.5㎟/4C</v>
          </cell>
          <cell r="D1124" t="str">
            <v>m</v>
          </cell>
          <cell r="E1124">
            <v>1</v>
          </cell>
          <cell r="G1124">
            <v>0.05</v>
          </cell>
          <cell r="H1124">
            <v>1.05</v>
          </cell>
          <cell r="I1124">
            <v>2087</v>
          </cell>
          <cell r="J1124">
            <v>2191</v>
          </cell>
          <cell r="K1124">
            <v>0</v>
          </cell>
          <cell r="N1124">
            <v>0</v>
          </cell>
        </row>
        <row r="1125">
          <cell r="B1125" t="str">
            <v>노무비</v>
          </cell>
          <cell r="C1125" t="str">
            <v>저압케이블전공</v>
          </cell>
          <cell r="D1125" t="str">
            <v>인</v>
          </cell>
          <cell r="E1125">
            <v>2.5999999999999999E-2</v>
          </cell>
          <cell r="H1125">
            <v>2.5999999999999999E-2</v>
          </cell>
          <cell r="J1125">
            <v>0</v>
          </cell>
          <cell r="K1125">
            <v>200964</v>
          </cell>
          <cell r="L1125">
            <v>5225</v>
          </cell>
          <cell r="N1125">
            <v>0</v>
          </cell>
        </row>
        <row r="1126">
          <cell r="A1126" t="str">
            <v xml:space="preserve"> </v>
          </cell>
        </row>
        <row r="1127">
          <cell r="A1127" t="str">
            <v>제어케이블배선 FR-3 2.5㎟/5C</v>
          </cell>
          <cell r="B1127" t="str">
            <v>제어케이블배선</v>
          </cell>
          <cell r="C1127" t="str">
            <v>FR-3 2.5㎟/5C</v>
          </cell>
          <cell r="D1127" t="str">
            <v>m</v>
          </cell>
          <cell r="J1127">
            <v>2649</v>
          </cell>
          <cell r="L1127">
            <v>6430</v>
          </cell>
          <cell r="O1127">
            <v>9079</v>
          </cell>
        </row>
        <row r="1128">
          <cell r="B1128" t="str">
            <v>제어케이블</v>
          </cell>
          <cell r="C1128" t="str">
            <v>FR-3 2.5㎟/5C</v>
          </cell>
          <cell r="D1128" t="str">
            <v>m</v>
          </cell>
          <cell r="E1128">
            <v>1</v>
          </cell>
          <cell r="G1128">
            <v>0.05</v>
          </cell>
          <cell r="H1128">
            <v>1.05</v>
          </cell>
          <cell r="I1128">
            <v>2523</v>
          </cell>
          <cell r="J1128">
            <v>2649</v>
          </cell>
          <cell r="K1128">
            <v>0</v>
          </cell>
          <cell r="N1128">
            <v>0</v>
          </cell>
        </row>
        <row r="1129">
          <cell r="B1129" t="str">
            <v>노무비</v>
          </cell>
          <cell r="C1129" t="str">
            <v>저압케이블전공</v>
          </cell>
          <cell r="D1129" t="str">
            <v>인</v>
          </cell>
          <cell r="E1129">
            <v>3.2000000000000001E-2</v>
          </cell>
          <cell r="H1129">
            <v>3.2000000000000001E-2</v>
          </cell>
          <cell r="J1129">
            <v>0</v>
          </cell>
          <cell r="K1129">
            <v>200964</v>
          </cell>
          <cell r="L1129">
            <v>6430</v>
          </cell>
          <cell r="N1129">
            <v>0</v>
          </cell>
        </row>
        <row r="1130">
          <cell r="A1130" t="str">
            <v xml:space="preserve"> </v>
          </cell>
        </row>
        <row r="1131">
          <cell r="A1131" t="str">
            <v>제어케이블배선 FR-3 2.5㎟/7C</v>
          </cell>
          <cell r="B1131" t="str">
            <v>제어케이블배선</v>
          </cell>
          <cell r="C1131" t="str">
            <v>FR-3 2.5㎟/7C</v>
          </cell>
          <cell r="D1131" t="str">
            <v>m</v>
          </cell>
          <cell r="J1131">
            <v>3151</v>
          </cell>
          <cell r="L1131">
            <v>7837</v>
          </cell>
          <cell r="O1131">
            <v>10988</v>
          </cell>
        </row>
        <row r="1132">
          <cell r="B1132" t="str">
            <v>제어케이블</v>
          </cell>
          <cell r="C1132" t="str">
            <v>FR-3 2.5㎟/7C</v>
          </cell>
          <cell r="D1132" t="str">
            <v>m</v>
          </cell>
          <cell r="E1132">
            <v>1</v>
          </cell>
          <cell r="G1132">
            <v>0.05</v>
          </cell>
          <cell r="H1132">
            <v>1.05</v>
          </cell>
          <cell r="I1132">
            <v>3001</v>
          </cell>
          <cell r="J1132">
            <v>3151</v>
          </cell>
          <cell r="K1132">
            <v>0</v>
          </cell>
          <cell r="N1132">
            <v>0</v>
          </cell>
        </row>
        <row r="1133">
          <cell r="B1133" t="str">
            <v>노무비</v>
          </cell>
          <cell r="C1133" t="str">
            <v>저압케이블전공</v>
          </cell>
          <cell r="D1133" t="str">
            <v>인</v>
          </cell>
          <cell r="E1133">
            <v>3.9E-2</v>
          </cell>
          <cell r="H1133">
            <v>3.9E-2</v>
          </cell>
          <cell r="J1133">
            <v>0</v>
          </cell>
          <cell r="K1133">
            <v>200964</v>
          </cell>
          <cell r="L1133">
            <v>7837</v>
          </cell>
          <cell r="N1133">
            <v>0</v>
          </cell>
        </row>
        <row r="1134">
          <cell r="A1134" t="str">
            <v xml:space="preserve"> </v>
          </cell>
        </row>
        <row r="1135">
          <cell r="A1135" t="str">
            <v>제어케이블배선 FR-3 2.5㎟/8C</v>
          </cell>
          <cell r="B1135" t="str">
            <v>제어케이블배선</v>
          </cell>
          <cell r="C1135" t="str">
            <v>FR-3 2.5㎟/8C</v>
          </cell>
          <cell r="D1135" t="str">
            <v>m</v>
          </cell>
          <cell r="J1135">
            <v>3519</v>
          </cell>
          <cell r="L1135">
            <v>8440</v>
          </cell>
          <cell r="O1135">
            <v>11959</v>
          </cell>
        </row>
        <row r="1136">
          <cell r="B1136" t="str">
            <v>제어케이블</v>
          </cell>
          <cell r="C1136" t="str">
            <v>FR-3 2.5㎟/8C</v>
          </cell>
          <cell r="D1136" t="str">
            <v>m</v>
          </cell>
          <cell r="E1136">
            <v>1</v>
          </cell>
          <cell r="G1136">
            <v>0.05</v>
          </cell>
          <cell r="H1136">
            <v>1.05</v>
          </cell>
          <cell r="I1136">
            <v>3352</v>
          </cell>
          <cell r="J1136">
            <v>3519</v>
          </cell>
          <cell r="K1136">
            <v>0</v>
          </cell>
          <cell r="N1136">
            <v>0</v>
          </cell>
        </row>
        <row r="1137">
          <cell r="B1137" t="str">
            <v>노무비</v>
          </cell>
          <cell r="C1137" t="str">
            <v>저압케이블전공</v>
          </cell>
          <cell r="D1137" t="str">
            <v>인</v>
          </cell>
          <cell r="E1137">
            <v>4.2000000000000003E-2</v>
          </cell>
          <cell r="H1137">
            <v>4.2000000000000003E-2</v>
          </cell>
          <cell r="J1137">
            <v>0</v>
          </cell>
          <cell r="K1137">
            <v>200964</v>
          </cell>
          <cell r="L1137">
            <v>8440</v>
          </cell>
          <cell r="N1137">
            <v>0</v>
          </cell>
        </row>
        <row r="1139">
          <cell r="A1139" t="str">
            <v>제어케이블배선 FR-3 2.5㎟/10C</v>
          </cell>
          <cell r="B1139" t="str">
            <v>제어케이블배선</v>
          </cell>
          <cell r="C1139" t="str">
            <v>FR-3 2.5㎟/10C</v>
          </cell>
          <cell r="D1139" t="str">
            <v>m</v>
          </cell>
          <cell r="J1139">
            <v>4321</v>
          </cell>
          <cell r="L1139">
            <v>9646</v>
          </cell>
          <cell r="O1139">
            <v>13967</v>
          </cell>
        </row>
        <row r="1140">
          <cell r="B1140" t="str">
            <v>제어케이블</v>
          </cell>
          <cell r="C1140" t="str">
            <v>FR-3 2.5㎟/10C</v>
          </cell>
          <cell r="D1140" t="str">
            <v>m</v>
          </cell>
          <cell r="E1140">
            <v>1</v>
          </cell>
          <cell r="G1140">
            <v>0.05</v>
          </cell>
          <cell r="H1140">
            <v>1.05</v>
          </cell>
          <cell r="I1140">
            <v>4116</v>
          </cell>
          <cell r="J1140">
            <v>4321</v>
          </cell>
          <cell r="K1140">
            <v>0</v>
          </cell>
          <cell r="N1140">
            <v>0</v>
          </cell>
        </row>
        <row r="1141">
          <cell r="B1141" t="str">
            <v>노무비</v>
          </cell>
          <cell r="C1141" t="str">
            <v>저압케이블전공</v>
          </cell>
          <cell r="D1141" t="str">
            <v>인</v>
          </cell>
          <cell r="E1141">
            <v>4.8000000000000001E-2</v>
          </cell>
          <cell r="H1141">
            <v>4.8000000000000001E-2</v>
          </cell>
          <cell r="J1141">
            <v>0</v>
          </cell>
          <cell r="K1141">
            <v>200964</v>
          </cell>
          <cell r="L1141">
            <v>9646</v>
          </cell>
          <cell r="N1141">
            <v>0</v>
          </cell>
        </row>
        <row r="1142">
          <cell r="A1142" t="str">
            <v xml:space="preserve"> </v>
          </cell>
        </row>
        <row r="1143">
          <cell r="A1143" t="str">
            <v>제어케이블배선 FR-3 2.5㎟/12C</v>
          </cell>
          <cell r="B1143" t="str">
            <v>제어케이블배선</v>
          </cell>
          <cell r="C1143" t="str">
            <v>FR-3 2.5㎟/12C</v>
          </cell>
          <cell r="D1143" t="str">
            <v>m</v>
          </cell>
          <cell r="J1143">
            <v>4870</v>
          </cell>
          <cell r="L1143">
            <v>10852</v>
          </cell>
          <cell r="O1143">
            <v>15722</v>
          </cell>
        </row>
        <row r="1144">
          <cell r="B1144" t="str">
            <v>제어케이블</v>
          </cell>
          <cell r="C1144" t="str">
            <v>FR-3 2.5㎟/12C</v>
          </cell>
          <cell r="D1144" t="str">
            <v>m</v>
          </cell>
          <cell r="E1144">
            <v>1</v>
          </cell>
          <cell r="G1144">
            <v>0.05</v>
          </cell>
          <cell r="H1144">
            <v>1.05</v>
          </cell>
          <cell r="I1144">
            <v>4639</v>
          </cell>
          <cell r="J1144">
            <v>4870</v>
          </cell>
          <cell r="K1144">
            <v>0</v>
          </cell>
          <cell r="N1144">
            <v>0</v>
          </cell>
        </row>
        <row r="1145">
          <cell r="B1145" t="str">
            <v>노무비</v>
          </cell>
          <cell r="C1145" t="str">
            <v>저압케이블전공</v>
          </cell>
          <cell r="D1145" t="str">
            <v>인</v>
          </cell>
          <cell r="E1145">
            <v>5.3999999999999999E-2</v>
          </cell>
          <cell r="H1145">
            <v>5.3999999999999999E-2</v>
          </cell>
          <cell r="J1145">
            <v>0</v>
          </cell>
          <cell r="K1145">
            <v>200964</v>
          </cell>
          <cell r="L1145">
            <v>10852</v>
          </cell>
          <cell r="N1145">
            <v>0</v>
          </cell>
        </row>
        <row r="1146">
          <cell r="A1146" t="str">
            <v xml:space="preserve"> </v>
          </cell>
        </row>
        <row r="1147">
          <cell r="A1147" t="str">
            <v>제어케이블배선 FR-3 2.5㎟/15C</v>
          </cell>
          <cell r="B1147" t="str">
            <v>제어케이블배선</v>
          </cell>
          <cell r="C1147" t="str">
            <v>FR-3 2.5㎟/15C</v>
          </cell>
          <cell r="D1147" t="str">
            <v>m</v>
          </cell>
          <cell r="J1147">
            <v>5782</v>
          </cell>
          <cell r="L1147">
            <v>12459</v>
          </cell>
          <cell r="O1147">
            <v>18241</v>
          </cell>
        </row>
        <row r="1148">
          <cell r="B1148" t="str">
            <v>제어케이블</v>
          </cell>
          <cell r="C1148" t="str">
            <v>FR-3 2.5㎟/15C</v>
          </cell>
          <cell r="D1148" t="str">
            <v>m</v>
          </cell>
          <cell r="E1148">
            <v>1</v>
          </cell>
          <cell r="G1148">
            <v>0.05</v>
          </cell>
          <cell r="H1148">
            <v>1.05</v>
          </cell>
          <cell r="I1148">
            <v>5507</v>
          </cell>
          <cell r="J1148">
            <v>5782</v>
          </cell>
          <cell r="K1148">
            <v>0</v>
          </cell>
          <cell r="N1148">
            <v>0</v>
          </cell>
        </row>
        <row r="1149">
          <cell r="B1149" t="str">
            <v>노무비</v>
          </cell>
          <cell r="C1149" t="str">
            <v>저압케이블전공</v>
          </cell>
          <cell r="D1149" t="str">
            <v>인</v>
          </cell>
          <cell r="E1149">
            <v>6.2E-2</v>
          </cell>
          <cell r="H1149">
            <v>6.2E-2</v>
          </cell>
          <cell r="J1149">
            <v>0</v>
          </cell>
          <cell r="K1149">
            <v>200964</v>
          </cell>
          <cell r="L1149">
            <v>12459</v>
          </cell>
          <cell r="N1149">
            <v>0</v>
          </cell>
        </row>
        <row r="1150">
          <cell r="A1150" t="str">
            <v xml:space="preserve"> </v>
          </cell>
        </row>
        <row r="1151">
          <cell r="A1151" t="str">
            <v>제어케이블배선 FR-3 4㎟/6C</v>
          </cell>
          <cell r="B1151" t="str">
            <v>제어케이블배선</v>
          </cell>
          <cell r="C1151" t="str">
            <v>FR-3 4㎟/6C</v>
          </cell>
          <cell r="D1151" t="str">
            <v>m</v>
          </cell>
          <cell r="J1151">
            <v>3903</v>
          </cell>
          <cell r="L1151">
            <v>7636</v>
          </cell>
          <cell r="O1151">
            <v>11539</v>
          </cell>
        </row>
        <row r="1152">
          <cell r="B1152" t="str">
            <v>제어케이블</v>
          </cell>
          <cell r="C1152" t="str">
            <v>FR-3 4㎟/6C</v>
          </cell>
          <cell r="D1152" t="str">
            <v>m</v>
          </cell>
          <cell r="E1152">
            <v>1</v>
          </cell>
          <cell r="G1152">
            <v>0.05</v>
          </cell>
          <cell r="H1152">
            <v>1.05</v>
          </cell>
          <cell r="I1152">
            <v>3718</v>
          </cell>
          <cell r="J1152">
            <v>3903</v>
          </cell>
          <cell r="K1152">
            <v>0</v>
          </cell>
          <cell r="N1152">
            <v>0</v>
          </cell>
        </row>
        <row r="1153">
          <cell r="B1153" t="str">
            <v>노무비</v>
          </cell>
          <cell r="C1153" t="str">
            <v>저압케이블전공</v>
          </cell>
          <cell r="D1153" t="str">
            <v>인</v>
          </cell>
          <cell r="E1153">
            <v>3.7999999999999999E-2</v>
          </cell>
          <cell r="H1153">
            <v>3.7999999999999999E-2</v>
          </cell>
          <cell r="J1153">
            <v>0</v>
          </cell>
          <cell r="K1153">
            <v>200964</v>
          </cell>
          <cell r="L1153">
            <v>7636</v>
          </cell>
          <cell r="N1153">
            <v>0</v>
          </cell>
        </row>
        <row r="1154">
          <cell r="A1154" t="str">
            <v xml:space="preserve"> </v>
          </cell>
        </row>
        <row r="1155">
          <cell r="A1155" t="str">
            <v>제어케이블배선 FR-3 4㎟/8C</v>
          </cell>
          <cell r="B1155" t="str">
            <v>제어케이블배선</v>
          </cell>
          <cell r="C1155" t="str">
            <v>FR-3 4㎟/8C</v>
          </cell>
          <cell r="D1155" t="str">
            <v>m</v>
          </cell>
          <cell r="J1155">
            <v>4839</v>
          </cell>
          <cell r="L1155">
            <v>9244</v>
          </cell>
          <cell r="O1155">
            <v>14083</v>
          </cell>
        </row>
        <row r="1156">
          <cell r="B1156" t="str">
            <v>제어케이블</v>
          </cell>
          <cell r="C1156" t="str">
            <v>FR-3 4㎟/8C</v>
          </cell>
          <cell r="D1156" t="str">
            <v>m</v>
          </cell>
          <cell r="E1156">
            <v>1</v>
          </cell>
          <cell r="G1156">
            <v>0.05</v>
          </cell>
          <cell r="H1156">
            <v>1.05</v>
          </cell>
          <cell r="I1156">
            <v>4609</v>
          </cell>
          <cell r="J1156">
            <v>4839</v>
          </cell>
          <cell r="K1156">
            <v>0</v>
          </cell>
          <cell r="N1156">
            <v>0</v>
          </cell>
        </row>
        <row r="1157">
          <cell r="B1157" t="str">
            <v>노무비</v>
          </cell>
          <cell r="C1157" t="str">
            <v>저압케이블전공</v>
          </cell>
          <cell r="D1157" t="str">
            <v>인</v>
          </cell>
          <cell r="E1157">
            <v>4.5999999999999999E-2</v>
          </cell>
          <cell r="H1157">
            <v>4.5999999999999999E-2</v>
          </cell>
          <cell r="J1157">
            <v>0</v>
          </cell>
          <cell r="K1157">
            <v>200964</v>
          </cell>
          <cell r="L1157">
            <v>9244</v>
          </cell>
          <cell r="N1157">
            <v>0</v>
          </cell>
        </row>
        <row r="1159">
          <cell r="A1159" t="str">
            <v>제어케이블배선 FR-3 4㎟/10C</v>
          </cell>
          <cell r="B1159" t="str">
            <v>제어케이블배선</v>
          </cell>
          <cell r="C1159" t="str">
            <v>FR-3 4㎟/10C</v>
          </cell>
          <cell r="D1159" t="str">
            <v>m</v>
          </cell>
          <cell r="J1159">
            <v>5901</v>
          </cell>
          <cell r="L1159">
            <v>10450</v>
          </cell>
          <cell r="O1159">
            <v>16351</v>
          </cell>
        </row>
        <row r="1160">
          <cell r="B1160" t="str">
            <v>제어케이블</v>
          </cell>
          <cell r="C1160" t="str">
            <v>FR-3 4㎟/10C</v>
          </cell>
          <cell r="D1160" t="str">
            <v>m</v>
          </cell>
          <cell r="E1160">
            <v>1</v>
          </cell>
          <cell r="G1160">
            <v>0.05</v>
          </cell>
          <cell r="H1160">
            <v>1.05</v>
          </cell>
          <cell r="I1160">
            <v>5620</v>
          </cell>
          <cell r="J1160">
            <v>5901</v>
          </cell>
          <cell r="K1160">
            <v>0</v>
          </cell>
          <cell r="N1160">
            <v>0</v>
          </cell>
        </row>
        <row r="1161">
          <cell r="B1161" t="str">
            <v>노무비</v>
          </cell>
          <cell r="C1161" t="str">
            <v>저압케이블전공</v>
          </cell>
          <cell r="D1161" t="str">
            <v>인</v>
          </cell>
          <cell r="E1161">
            <v>5.1999999999999998E-2</v>
          </cell>
          <cell r="H1161">
            <v>5.1999999999999998E-2</v>
          </cell>
          <cell r="J1161">
            <v>0</v>
          </cell>
          <cell r="K1161">
            <v>200964</v>
          </cell>
          <cell r="L1161">
            <v>10450</v>
          </cell>
          <cell r="N1161">
            <v>0</v>
          </cell>
        </row>
        <row r="1162">
          <cell r="A1162" t="str">
            <v xml:space="preserve"> </v>
          </cell>
        </row>
        <row r="1163">
          <cell r="A1163" t="str">
            <v>제어케이블배선 0.6/1kV F-CVV 4㎟/4C</v>
          </cell>
          <cell r="B1163" t="str">
            <v>제어케이블배선</v>
          </cell>
          <cell r="C1163" t="str">
            <v>0.6/1kV F-CVV 4㎟/4C</v>
          </cell>
          <cell r="D1163" t="str">
            <v>m</v>
          </cell>
          <cell r="J1163">
            <v>2446</v>
          </cell>
          <cell r="L1163">
            <v>6270</v>
          </cell>
          <cell r="O1163">
            <v>8716</v>
          </cell>
        </row>
        <row r="1164">
          <cell r="B1164" t="str">
            <v>제어케이블</v>
          </cell>
          <cell r="C1164" t="str">
            <v>0.6/1kV F-CVV 4㎟/4C</v>
          </cell>
          <cell r="D1164" t="str">
            <v>m</v>
          </cell>
          <cell r="E1164">
            <v>1</v>
          </cell>
          <cell r="G1164">
            <v>0.05</v>
          </cell>
          <cell r="H1164">
            <v>1.05</v>
          </cell>
          <cell r="I1164">
            <v>2330</v>
          </cell>
          <cell r="J1164">
            <v>2446</v>
          </cell>
          <cell r="K1164">
            <v>0</v>
          </cell>
          <cell r="N1164">
            <v>0</v>
          </cell>
        </row>
        <row r="1165">
          <cell r="B1165" t="str">
            <v>노무비</v>
          </cell>
          <cell r="C1165" t="str">
            <v>저압케이블전공</v>
          </cell>
          <cell r="D1165" t="str">
            <v>인</v>
          </cell>
          <cell r="E1165">
            <v>2.5999999999999999E-2</v>
          </cell>
          <cell r="F1165" t="str">
            <v>쉴드 120%</v>
          </cell>
          <cell r="G1165">
            <v>1.2</v>
          </cell>
          <cell r="H1165">
            <v>3.1199999999999999E-2</v>
          </cell>
          <cell r="J1165">
            <v>0</v>
          </cell>
          <cell r="K1165">
            <v>200964</v>
          </cell>
          <cell r="L1165">
            <v>6270</v>
          </cell>
          <cell r="N1165">
            <v>0</v>
          </cell>
        </row>
        <row r="1166">
          <cell r="A1166" t="str">
            <v xml:space="preserve"> </v>
          </cell>
        </row>
        <row r="1167">
          <cell r="A1167" t="str">
            <v>제어케이블배선 0.6/1kV F-CVVSB 1.5㎟/2C</v>
          </cell>
          <cell r="B1167" t="str">
            <v>제어케이블배선</v>
          </cell>
          <cell r="C1167" t="str">
            <v>0.6/1kV F-CVVSB 1.5㎟/2C</v>
          </cell>
          <cell r="D1167" t="str">
            <v>m</v>
          </cell>
          <cell r="J1167">
            <v>1332</v>
          </cell>
          <cell r="L1167">
            <v>3376</v>
          </cell>
          <cell r="O1167">
            <v>4708</v>
          </cell>
        </row>
        <row r="1168">
          <cell r="B1168" t="str">
            <v>제어케이블</v>
          </cell>
          <cell r="C1168" t="str">
            <v>0.6/1kV F-CVVSB 1.5㎟/2C</v>
          </cell>
          <cell r="D1168" t="str">
            <v>m</v>
          </cell>
          <cell r="E1168">
            <v>1</v>
          </cell>
          <cell r="G1168">
            <v>0.05</v>
          </cell>
          <cell r="H1168">
            <v>1.05</v>
          </cell>
          <cell r="I1168">
            <v>1269</v>
          </cell>
          <cell r="J1168">
            <v>1332</v>
          </cell>
          <cell r="K1168">
            <v>0</v>
          </cell>
          <cell r="N1168">
            <v>0</v>
          </cell>
        </row>
        <row r="1169">
          <cell r="B1169" t="str">
            <v>노무비</v>
          </cell>
          <cell r="C1169" t="str">
            <v>저압케이블전공</v>
          </cell>
          <cell r="D1169" t="str">
            <v>인</v>
          </cell>
          <cell r="E1169">
            <v>1.4E-2</v>
          </cell>
          <cell r="F1169" t="str">
            <v>쉴드 120%</v>
          </cell>
          <cell r="G1169">
            <v>1.2</v>
          </cell>
          <cell r="H1169">
            <v>1.6799999999999999E-2</v>
          </cell>
          <cell r="J1169">
            <v>0</v>
          </cell>
          <cell r="K1169">
            <v>200964</v>
          </cell>
          <cell r="L1169">
            <v>3376</v>
          </cell>
          <cell r="N1169">
            <v>0</v>
          </cell>
        </row>
        <row r="1171">
          <cell r="A1171" t="str">
            <v>제어케이블배선 0.6/1kV F-CVVSB 2.5㎟/4C</v>
          </cell>
          <cell r="B1171" t="str">
            <v>제어케이블배선</v>
          </cell>
          <cell r="C1171" t="str">
            <v>0.6/1kV F-CVVSB 2.5㎟/4C</v>
          </cell>
          <cell r="D1171" t="str">
            <v>m</v>
          </cell>
          <cell r="J1171">
            <v>2155</v>
          </cell>
          <cell r="L1171">
            <v>6270</v>
          </cell>
          <cell r="O1171">
            <v>8425</v>
          </cell>
        </row>
        <row r="1172">
          <cell r="B1172" t="str">
            <v>제어케이블</v>
          </cell>
          <cell r="C1172" t="str">
            <v>0.6/1kV F-CVVSB 2.5㎟/4C</v>
          </cell>
          <cell r="D1172" t="str">
            <v>m</v>
          </cell>
          <cell r="E1172">
            <v>1</v>
          </cell>
          <cell r="G1172">
            <v>0.05</v>
          </cell>
          <cell r="H1172">
            <v>1.05</v>
          </cell>
          <cell r="I1172">
            <v>2053</v>
          </cell>
          <cell r="J1172">
            <v>2155</v>
          </cell>
          <cell r="K1172">
            <v>0</v>
          </cell>
          <cell r="N1172">
            <v>0</v>
          </cell>
        </row>
        <row r="1173">
          <cell r="B1173" t="str">
            <v>노무비</v>
          </cell>
          <cell r="C1173" t="str">
            <v>저압케이블전공</v>
          </cell>
          <cell r="D1173" t="str">
            <v>인</v>
          </cell>
          <cell r="E1173">
            <v>2.5999999999999999E-2</v>
          </cell>
          <cell r="F1173" t="str">
            <v>쉴드120%</v>
          </cell>
          <cell r="G1173">
            <v>1.2</v>
          </cell>
          <cell r="H1173">
            <v>3.1199999999999999E-2</v>
          </cell>
          <cell r="J1173">
            <v>0</v>
          </cell>
          <cell r="K1173">
            <v>200964</v>
          </cell>
          <cell r="L1173">
            <v>6270</v>
          </cell>
          <cell r="N1173">
            <v>0</v>
          </cell>
        </row>
        <row r="1174">
          <cell r="A1174" t="str">
            <v xml:space="preserve"> </v>
          </cell>
        </row>
        <row r="1175">
          <cell r="A1175" t="str">
            <v>제어케이블배선 0.6/1kV F-CVVSB 4㎟/2C</v>
          </cell>
          <cell r="B1175" t="str">
            <v>제어케이블배선</v>
          </cell>
          <cell r="C1175" t="str">
            <v>0.6/1kV F-CVVSB 4㎟/2C</v>
          </cell>
          <cell r="D1175" t="str">
            <v>m</v>
          </cell>
          <cell r="J1175">
            <v>1935</v>
          </cell>
          <cell r="L1175">
            <v>3858</v>
          </cell>
          <cell r="O1175">
            <v>5793</v>
          </cell>
        </row>
        <row r="1176">
          <cell r="B1176" t="str">
            <v>제어케이블</v>
          </cell>
          <cell r="C1176" t="str">
            <v>0.6/1kV F-CVVSB 4㎟/2C</v>
          </cell>
          <cell r="D1176" t="str">
            <v>m</v>
          </cell>
          <cell r="E1176">
            <v>1</v>
          </cell>
          <cell r="G1176">
            <v>0.05</v>
          </cell>
          <cell r="H1176">
            <v>1.05</v>
          </cell>
          <cell r="I1176">
            <v>1843</v>
          </cell>
          <cell r="J1176">
            <v>1935</v>
          </cell>
          <cell r="K1176">
            <v>0</v>
          </cell>
          <cell r="N1176">
            <v>0</v>
          </cell>
        </row>
        <row r="1177">
          <cell r="B1177" t="str">
            <v>노무비</v>
          </cell>
          <cell r="C1177" t="str">
            <v>저압케이블전공</v>
          </cell>
          <cell r="D1177" t="str">
            <v>인</v>
          </cell>
          <cell r="E1177">
            <v>1.6E-2</v>
          </cell>
          <cell r="F1177" t="str">
            <v>쉴드 120%</v>
          </cell>
          <cell r="G1177">
            <v>1.2</v>
          </cell>
          <cell r="H1177">
            <v>1.9199999999999998E-2</v>
          </cell>
          <cell r="J1177">
            <v>0</v>
          </cell>
          <cell r="K1177">
            <v>200964</v>
          </cell>
          <cell r="L1177">
            <v>3858</v>
          </cell>
          <cell r="N1177">
            <v>0</v>
          </cell>
        </row>
        <row r="1179">
          <cell r="A1179" t="str">
            <v>제어케이블 CVVS 2.5㎟/5C</v>
          </cell>
          <cell r="B1179" t="str">
            <v>제어케이블</v>
          </cell>
          <cell r="C1179" t="str">
            <v>CVVS 2.5㎟/5C</v>
          </cell>
          <cell r="D1179" t="str">
            <v>m</v>
          </cell>
          <cell r="E1179">
            <v>1</v>
          </cell>
          <cell r="H1179">
            <v>1</v>
          </cell>
          <cell r="J1179">
            <v>2038</v>
          </cell>
          <cell r="K1179">
            <v>0</v>
          </cell>
          <cell r="L1179">
            <v>10415</v>
          </cell>
          <cell r="N1179">
            <v>0</v>
          </cell>
          <cell r="O1179">
            <v>12453</v>
          </cell>
        </row>
        <row r="1180">
          <cell r="B1180" t="str">
            <v>제어케이블</v>
          </cell>
          <cell r="C1180" t="str">
            <v>CVVS 2.5㎟/5C</v>
          </cell>
          <cell r="D1180" t="str">
            <v>m</v>
          </cell>
          <cell r="E1180">
            <v>1</v>
          </cell>
          <cell r="H1180">
            <v>1</v>
          </cell>
          <cell r="I1180">
            <v>2038</v>
          </cell>
          <cell r="J1180">
            <v>2038</v>
          </cell>
          <cell r="N1180">
            <v>0</v>
          </cell>
          <cell r="O1180">
            <v>2038</v>
          </cell>
        </row>
        <row r="1181">
          <cell r="B1181" t="str">
            <v>노무비</v>
          </cell>
          <cell r="C1181" t="str">
            <v>통신케이블공</v>
          </cell>
          <cell r="D1181" t="str">
            <v>인</v>
          </cell>
          <cell r="E1181">
            <v>3.2000000000000001E-2</v>
          </cell>
          <cell r="F1181" t="str">
            <v>쉴드케이블 120%</v>
          </cell>
          <cell r="G1181">
            <v>1.2</v>
          </cell>
          <cell r="H1181">
            <v>3.8399999999999997E-2</v>
          </cell>
          <cell r="J1181">
            <v>0</v>
          </cell>
          <cell r="K1181">
            <v>271248</v>
          </cell>
          <cell r="L1181">
            <v>10415</v>
          </cell>
          <cell r="N1181">
            <v>0</v>
          </cell>
        </row>
        <row r="1182">
          <cell r="A1182" t="str">
            <v xml:space="preserve"> </v>
          </cell>
        </row>
        <row r="1183">
          <cell r="A1183" t="str">
            <v>제어케이블 BELDEN CABLE #9829</v>
          </cell>
          <cell r="B1183" t="str">
            <v>제어케이블</v>
          </cell>
          <cell r="C1183" t="str">
            <v>BELDEN CABLE #9829</v>
          </cell>
          <cell r="D1183" t="str">
            <v>m</v>
          </cell>
          <cell r="E1183">
            <v>1</v>
          </cell>
          <cell r="H1183">
            <v>1</v>
          </cell>
          <cell r="I1183">
            <v>2273</v>
          </cell>
          <cell r="J1183">
            <v>2273</v>
          </cell>
          <cell r="L1183">
            <v>2988</v>
          </cell>
          <cell r="O1183">
            <v>5261</v>
          </cell>
        </row>
        <row r="1184">
          <cell r="B1184" t="str">
            <v>제어케이블</v>
          </cell>
          <cell r="C1184" t="str">
            <v>BELDEN CABLE #9829</v>
          </cell>
          <cell r="D1184" t="str">
            <v>m</v>
          </cell>
          <cell r="E1184">
            <v>1</v>
          </cell>
          <cell r="H1184">
            <v>1</v>
          </cell>
          <cell r="I1184">
            <v>2273</v>
          </cell>
          <cell r="J1184">
            <v>2273</v>
          </cell>
          <cell r="N1184">
            <v>0</v>
          </cell>
        </row>
        <row r="1185">
          <cell r="B1185" t="str">
            <v>노무비</v>
          </cell>
          <cell r="C1185" t="str">
            <v>통신내선공</v>
          </cell>
          <cell r="D1185" t="str">
            <v>인</v>
          </cell>
          <cell r="E1185">
            <v>1.4249999999999999E-2</v>
          </cell>
          <cell r="F1185" t="str">
            <v>쉴드케이블 120%</v>
          </cell>
          <cell r="G1185">
            <v>1.2</v>
          </cell>
          <cell r="H1185">
            <v>1.7100000000000001E-2</v>
          </cell>
          <cell r="J1185">
            <v>0</v>
          </cell>
          <cell r="K1185">
            <v>174758</v>
          </cell>
          <cell r="L1185">
            <v>2988</v>
          </cell>
          <cell r="N1185">
            <v>0</v>
          </cell>
        </row>
        <row r="1186">
          <cell r="A1186" t="str">
            <v xml:space="preserve"> </v>
          </cell>
        </row>
        <row r="1187">
          <cell r="A1187" t="str">
            <v>통신케이블배선 CPEV 0.9mm/5P</v>
          </cell>
          <cell r="B1187" t="str">
            <v>통신케이블배선</v>
          </cell>
          <cell r="C1187" t="str">
            <v>CPEV 0.9mm/5P</v>
          </cell>
          <cell r="D1187" t="str">
            <v>m</v>
          </cell>
          <cell r="J1187">
            <v>1314</v>
          </cell>
          <cell r="L1187">
            <v>4068</v>
          </cell>
          <cell r="O1187">
            <v>5382</v>
          </cell>
        </row>
        <row r="1188">
          <cell r="B1188" t="str">
            <v>통신케이블</v>
          </cell>
          <cell r="C1188" t="str">
            <v>CPEV 0.9mm/5P</v>
          </cell>
          <cell r="D1188" t="str">
            <v>m</v>
          </cell>
          <cell r="E1188">
            <v>1</v>
          </cell>
          <cell r="G1188">
            <v>0.05</v>
          </cell>
          <cell r="H1188">
            <v>1.05</v>
          </cell>
          <cell r="I1188">
            <v>1252</v>
          </cell>
          <cell r="J1188">
            <v>1314</v>
          </cell>
          <cell r="K1188">
            <v>0</v>
          </cell>
          <cell r="N1188">
            <v>0</v>
          </cell>
        </row>
        <row r="1189">
          <cell r="B1189" t="str">
            <v>노무비</v>
          </cell>
          <cell r="C1189" t="str">
            <v>통신케이블공</v>
          </cell>
          <cell r="D1189" t="str">
            <v>인</v>
          </cell>
          <cell r="E1189">
            <v>1.4999999999999999E-2</v>
          </cell>
          <cell r="H1189">
            <v>1.4999999999999999E-2</v>
          </cell>
          <cell r="J1189">
            <v>0</v>
          </cell>
          <cell r="K1189">
            <v>271248</v>
          </cell>
          <cell r="L1189">
            <v>4068</v>
          </cell>
          <cell r="N1189">
            <v>0</v>
          </cell>
        </row>
        <row r="1190">
          <cell r="A1190" t="str">
            <v xml:space="preserve"> </v>
          </cell>
        </row>
        <row r="1191">
          <cell r="A1191" t="str">
            <v>통신케이블배선 UTP CAT.5e 25P</v>
          </cell>
          <cell r="B1191" t="str">
            <v>통신케이블배선</v>
          </cell>
          <cell r="C1191" t="str">
            <v>UTP CAT.5e 25P</v>
          </cell>
          <cell r="D1191" t="str">
            <v>m</v>
          </cell>
          <cell r="J1191">
            <v>2285</v>
          </cell>
          <cell r="L1191">
            <v>6781</v>
          </cell>
          <cell r="O1191">
            <v>9066</v>
          </cell>
        </row>
        <row r="1192">
          <cell r="B1192" t="str">
            <v>통신케이블</v>
          </cell>
          <cell r="C1192" t="str">
            <v>UTP CAT.5e 25P</v>
          </cell>
          <cell r="D1192" t="str">
            <v>m</v>
          </cell>
          <cell r="E1192">
            <v>1</v>
          </cell>
          <cell r="G1192">
            <v>0.05</v>
          </cell>
          <cell r="H1192">
            <v>1.05</v>
          </cell>
          <cell r="I1192">
            <v>2177</v>
          </cell>
          <cell r="J1192">
            <v>2285</v>
          </cell>
          <cell r="K1192">
            <v>0</v>
          </cell>
          <cell r="N1192">
            <v>0</v>
          </cell>
        </row>
        <row r="1193">
          <cell r="B1193" t="str">
            <v>노무비</v>
          </cell>
          <cell r="C1193" t="str">
            <v>통신케이블공</v>
          </cell>
          <cell r="D1193" t="str">
            <v>인</v>
          </cell>
          <cell r="E1193">
            <v>2.5000000000000001E-2</v>
          </cell>
          <cell r="H1193">
            <v>2.5000000000000001E-2</v>
          </cell>
          <cell r="J1193">
            <v>0</v>
          </cell>
          <cell r="K1193">
            <v>271248</v>
          </cell>
          <cell r="L1193">
            <v>6781</v>
          </cell>
          <cell r="N1193">
            <v>0</v>
          </cell>
        </row>
        <row r="1194">
          <cell r="A1194" t="str">
            <v xml:space="preserve"> </v>
          </cell>
        </row>
        <row r="1195">
          <cell r="A1195" t="str">
            <v>동축케이블배선 FBT 7C</v>
          </cell>
          <cell r="B1195" t="str">
            <v>동축케이블배선</v>
          </cell>
          <cell r="C1195" t="str">
            <v>FBT 7C</v>
          </cell>
          <cell r="D1195" t="str">
            <v>m</v>
          </cell>
          <cell r="J1195">
            <v>747</v>
          </cell>
          <cell r="L1195">
            <v>5967</v>
          </cell>
          <cell r="O1195">
            <v>6714</v>
          </cell>
        </row>
        <row r="1196">
          <cell r="B1196" t="str">
            <v>동축케이블</v>
          </cell>
          <cell r="C1196" t="str">
            <v>FBT 7C</v>
          </cell>
          <cell r="D1196" t="str">
            <v>m</v>
          </cell>
          <cell r="E1196">
            <v>1</v>
          </cell>
          <cell r="G1196">
            <v>0.05</v>
          </cell>
          <cell r="H1196">
            <v>1.05</v>
          </cell>
          <cell r="I1196">
            <v>712</v>
          </cell>
          <cell r="J1196">
            <v>747</v>
          </cell>
          <cell r="K1196">
            <v>0</v>
          </cell>
          <cell r="N1196">
            <v>0</v>
          </cell>
        </row>
        <row r="1197">
          <cell r="B1197" t="str">
            <v>노무비</v>
          </cell>
          <cell r="C1197" t="str">
            <v>통신케이블공</v>
          </cell>
          <cell r="D1197" t="str">
            <v>인</v>
          </cell>
          <cell r="E1197">
            <v>2.1999999999999999E-2</v>
          </cell>
          <cell r="H1197">
            <v>2.1999999999999999E-2</v>
          </cell>
          <cell r="J1197">
            <v>0</v>
          </cell>
          <cell r="K1197">
            <v>271248</v>
          </cell>
          <cell r="L1197">
            <v>5967</v>
          </cell>
          <cell r="N1197">
            <v>0</v>
          </cell>
        </row>
        <row r="1198">
          <cell r="A1198" t="str">
            <v xml:space="preserve"> </v>
          </cell>
        </row>
        <row r="1199">
          <cell r="A1199" t="str">
            <v>전선배선 HFIO 2.25mm</v>
          </cell>
          <cell r="B1199" t="str">
            <v>전선배선</v>
          </cell>
          <cell r="C1199" t="str">
            <v>HFIO 2.25mm</v>
          </cell>
          <cell r="D1199" t="str">
            <v>m</v>
          </cell>
          <cell r="J1199">
            <v>586</v>
          </cell>
          <cell r="L1199">
            <v>1856</v>
          </cell>
          <cell r="O1199">
            <v>2442</v>
          </cell>
        </row>
        <row r="1200">
          <cell r="B1200" t="str">
            <v>전선</v>
          </cell>
          <cell r="C1200" t="str">
            <v>HFIO 2.25mm</v>
          </cell>
          <cell r="D1200" t="str">
            <v>m</v>
          </cell>
          <cell r="E1200">
            <v>1</v>
          </cell>
          <cell r="G1200">
            <v>0.1</v>
          </cell>
          <cell r="H1200">
            <v>1.1000000000000001</v>
          </cell>
          <cell r="I1200">
            <v>533</v>
          </cell>
          <cell r="J1200">
            <v>586</v>
          </cell>
          <cell r="K1200">
            <v>0</v>
          </cell>
          <cell r="N1200">
            <v>0</v>
          </cell>
        </row>
        <row r="1201">
          <cell r="B1201" t="str">
            <v>노무비</v>
          </cell>
          <cell r="C1201" t="str">
            <v>내선전공</v>
          </cell>
          <cell r="D1201" t="str">
            <v>인</v>
          </cell>
          <cell r="E1201">
            <v>0.01</v>
          </cell>
          <cell r="H1201">
            <v>0.01</v>
          </cell>
          <cell r="J1201">
            <v>0</v>
          </cell>
          <cell r="K1201">
            <v>185611</v>
          </cell>
          <cell r="L1201">
            <v>1856</v>
          </cell>
          <cell r="N1201">
            <v>0</v>
          </cell>
        </row>
        <row r="1202">
          <cell r="A1202" t="str">
            <v xml:space="preserve"> </v>
          </cell>
        </row>
        <row r="1203">
          <cell r="A1203" t="str">
            <v>전선배선 HFIO 4㎟</v>
          </cell>
          <cell r="B1203" t="str">
            <v>전선배선</v>
          </cell>
          <cell r="C1203" t="str">
            <v>HFIO 4㎟</v>
          </cell>
          <cell r="D1203" t="str">
            <v>m</v>
          </cell>
          <cell r="J1203">
            <v>608</v>
          </cell>
          <cell r="L1203">
            <v>1856</v>
          </cell>
          <cell r="O1203">
            <v>2464</v>
          </cell>
        </row>
        <row r="1204">
          <cell r="B1204" t="str">
            <v>전선</v>
          </cell>
          <cell r="C1204" t="str">
            <v>HFIO 4㎟</v>
          </cell>
          <cell r="D1204" t="str">
            <v>m</v>
          </cell>
          <cell r="E1204">
            <v>1</v>
          </cell>
          <cell r="G1204">
            <v>0.1</v>
          </cell>
          <cell r="H1204">
            <v>1.1000000000000001</v>
          </cell>
          <cell r="I1204">
            <v>553</v>
          </cell>
          <cell r="J1204">
            <v>608</v>
          </cell>
          <cell r="K1204">
            <v>0</v>
          </cell>
          <cell r="N1204">
            <v>0</v>
          </cell>
        </row>
        <row r="1205">
          <cell r="B1205" t="str">
            <v>노무비</v>
          </cell>
          <cell r="C1205" t="str">
            <v>내선전공</v>
          </cell>
          <cell r="D1205" t="str">
            <v>인</v>
          </cell>
          <cell r="E1205">
            <v>0.01</v>
          </cell>
          <cell r="H1205">
            <v>0.01</v>
          </cell>
          <cell r="J1205">
            <v>0</v>
          </cell>
          <cell r="K1205">
            <v>185611</v>
          </cell>
          <cell r="L1205">
            <v>1856</v>
          </cell>
          <cell r="N1205">
            <v>0</v>
          </cell>
        </row>
        <row r="1206">
          <cell r="A1206" t="str">
            <v xml:space="preserve"> </v>
          </cell>
        </row>
        <row r="1207">
          <cell r="A1207" t="str">
            <v>전선배선 HFIO 6㎟</v>
          </cell>
          <cell r="B1207" t="str">
            <v>전선배선</v>
          </cell>
          <cell r="C1207" t="str">
            <v>HFIO 6㎟</v>
          </cell>
          <cell r="D1207" t="str">
            <v>m</v>
          </cell>
          <cell r="J1207">
            <v>768</v>
          </cell>
          <cell r="L1207">
            <v>1856</v>
          </cell>
          <cell r="O1207">
            <v>2624</v>
          </cell>
        </row>
        <row r="1208">
          <cell r="B1208" t="str">
            <v>전선</v>
          </cell>
          <cell r="C1208" t="str">
            <v>HFIO 6㎟</v>
          </cell>
          <cell r="D1208" t="str">
            <v>m</v>
          </cell>
          <cell r="E1208">
            <v>1</v>
          </cell>
          <cell r="G1208">
            <v>0.1</v>
          </cell>
          <cell r="H1208">
            <v>1.1000000000000001</v>
          </cell>
          <cell r="I1208">
            <v>699</v>
          </cell>
          <cell r="J1208">
            <v>768</v>
          </cell>
          <cell r="K1208">
            <v>0</v>
          </cell>
          <cell r="N1208">
            <v>0</v>
          </cell>
        </row>
        <row r="1209">
          <cell r="B1209" t="str">
            <v>노무비</v>
          </cell>
          <cell r="C1209" t="str">
            <v>내선전공</v>
          </cell>
          <cell r="D1209" t="str">
            <v>인</v>
          </cell>
          <cell r="E1209">
            <v>0.01</v>
          </cell>
          <cell r="H1209">
            <v>0.01</v>
          </cell>
          <cell r="J1209">
            <v>0</v>
          </cell>
          <cell r="K1209">
            <v>185611</v>
          </cell>
          <cell r="L1209">
            <v>1856</v>
          </cell>
          <cell r="N1209">
            <v>0</v>
          </cell>
        </row>
        <row r="1210">
          <cell r="A1210" t="str">
            <v xml:space="preserve"> </v>
          </cell>
        </row>
        <row r="1211">
          <cell r="A1211" t="str">
            <v>전선배선 HFIX 2.25mm</v>
          </cell>
          <cell r="B1211" t="str">
            <v>전선배선</v>
          </cell>
          <cell r="C1211" t="str">
            <v>HFIX 2.25mm</v>
          </cell>
          <cell r="D1211" t="str">
            <v>m</v>
          </cell>
          <cell r="J1211">
            <v>595</v>
          </cell>
          <cell r="L1211">
            <v>1856</v>
          </cell>
          <cell r="O1211">
            <v>2451</v>
          </cell>
        </row>
        <row r="1212">
          <cell r="B1212" t="str">
            <v>전선</v>
          </cell>
          <cell r="C1212" t="str">
            <v>HFIX 2.25mm</v>
          </cell>
          <cell r="D1212" t="str">
            <v>m</v>
          </cell>
          <cell r="E1212">
            <v>1</v>
          </cell>
          <cell r="G1212">
            <v>0.1</v>
          </cell>
          <cell r="H1212">
            <v>1.1000000000000001</v>
          </cell>
          <cell r="I1212">
            <v>541</v>
          </cell>
          <cell r="J1212">
            <v>595</v>
          </cell>
          <cell r="K1212">
            <v>0</v>
          </cell>
          <cell r="N1212">
            <v>0</v>
          </cell>
        </row>
        <row r="1213">
          <cell r="B1213" t="str">
            <v>노무비</v>
          </cell>
          <cell r="C1213" t="str">
            <v>내선전공</v>
          </cell>
          <cell r="D1213" t="str">
            <v>인</v>
          </cell>
          <cell r="E1213">
            <v>0.01</v>
          </cell>
          <cell r="H1213">
            <v>0.01</v>
          </cell>
          <cell r="J1213">
            <v>0</v>
          </cell>
          <cell r="K1213">
            <v>185611</v>
          </cell>
          <cell r="L1213">
            <v>1856</v>
          </cell>
          <cell r="N1213">
            <v>0</v>
          </cell>
        </row>
        <row r="1214">
          <cell r="A1214" t="str">
            <v xml:space="preserve"> </v>
          </cell>
        </row>
        <row r="1215">
          <cell r="A1215" t="str">
            <v>접지선배선 F-GV 2.5㎟</v>
          </cell>
          <cell r="B1215" t="str">
            <v>접지선배선</v>
          </cell>
          <cell r="C1215" t="str">
            <v>F-GV 2.5㎟</v>
          </cell>
          <cell r="D1215" t="str">
            <v>m</v>
          </cell>
          <cell r="J1215">
            <v>323</v>
          </cell>
          <cell r="L1215">
            <v>1670</v>
          </cell>
          <cell r="O1215">
            <v>1993</v>
          </cell>
        </row>
        <row r="1216">
          <cell r="B1216" t="str">
            <v>접지선</v>
          </cell>
          <cell r="C1216" t="str">
            <v>F-GV 2.5㎟</v>
          </cell>
          <cell r="D1216" t="str">
            <v>m</v>
          </cell>
          <cell r="E1216">
            <v>1</v>
          </cell>
          <cell r="G1216">
            <v>0.1</v>
          </cell>
          <cell r="H1216">
            <v>1.1000000000000001</v>
          </cell>
          <cell r="I1216">
            <v>294</v>
          </cell>
          <cell r="J1216">
            <v>323</v>
          </cell>
          <cell r="K1216">
            <v>0</v>
          </cell>
          <cell r="N1216">
            <v>0</v>
          </cell>
        </row>
        <row r="1217">
          <cell r="B1217" t="str">
            <v>노무비</v>
          </cell>
          <cell r="C1217" t="str">
            <v>내선전공</v>
          </cell>
          <cell r="D1217" t="str">
            <v>인</v>
          </cell>
          <cell r="E1217">
            <v>6.0000000000000001E-3</v>
          </cell>
          <cell r="F1217" t="str">
            <v>옥내 150%</v>
          </cell>
          <cell r="G1217">
            <v>1.5</v>
          </cell>
          <cell r="H1217">
            <v>8.9999999999999993E-3</v>
          </cell>
          <cell r="J1217">
            <v>0</v>
          </cell>
          <cell r="K1217">
            <v>185611</v>
          </cell>
          <cell r="L1217">
            <v>1670</v>
          </cell>
          <cell r="N1217">
            <v>0</v>
          </cell>
        </row>
        <row r="1218">
          <cell r="A1218" t="str">
            <v xml:space="preserve"> </v>
          </cell>
        </row>
        <row r="1219">
          <cell r="A1219" t="str">
            <v>접지선배선 F-GV 35㎟</v>
          </cell>
          <cell r="B1219" t="str">
            <v>접지선배선</v>
          </cell>
          <cell r="C1219" t="str">
            <v>F-GV 35㎟</v>
          </cell>
          <cell r="D1219" t="str">
            <v>m</v>
          </cell>
          <cell r="J1219">
            <v>3058</v>
          </cell>
          <cell r="L1219">
            <v>1948</v>
          </cell>
          <cell r="O1219">
            <v>5006</v>
          </cell>
        </row>
        <row r="1220">
          <cell r="B1220" t="str">
            <v>접지선</v>
          </cell>
          <cell r="C1220" t="str">
            <v>F-GV 35㎟</v>
          </cell>
          <cell r="D1220" t="str">
            <v>m</v>
          </cell>
          <cell r="E1220">
            <v>1</v>
          </cell>
          <cell r="G1220">
            <v>0.1</v>
          </cell>
          <cell r="H1220">
            <v>1.1000000000000001</v>
          </cell>
          <cell r="I1220">
            <v>2780</v>
          </cell>
          <cell r="J1220">
            <v>3058</v>
          </cell>
          <cell r="K1220">
            <v>0</v>
          </cell>
          <cell r="N1220">
            <v>0</v>
          </cell>
        </row>
        <row r="1221">
          <cell r="B1221" t="str">
            <v>노무비</v>
          </cell>
          <cell r="C1221" t="str">
            <v>내선전공</v>
          </cell>
          <cell r="D1221" t="str">
            <v>인</v>
          </cell>
          <cell r="E1221">
            <v>7.0000000000000001E-3</v>
          </cell>
          <cell r="F1221" t="str">
            <v>옥내 150%</v>
          </cell>
          <cell r="G1221">
            <v>1.5</v>
          </cell>
          <cell r="H1221">
            <v>1.0500000000000001E-2</v>
          </cell>
          <cell r="J1221">
            <v>0</v>
          </cell>
          <cell r="K1221">
            <v>185611</v>
          </cell>
          <cell r="L1221">
            <v>1948</v>
          </cell>
          <cell r="N1221">
            <v>0</v>
          </cell>
        </row>
        <row r="1222">
          <cell r="A1222" t="str">
            <v xml:space="preserve"> </v>
          </cell>
        </row>
        <row r="1223">
          <cell r="A1223" t="str">
            <v>접지선배선_지중 AS 70㎟</v>
          </cell>
          <cell r="B1223" t="str">
            <v>접지선배선_지중</v>
          </cell>
          <cell r="C1223" t="str">
            <v>AS 70㎟</v>
          </cell>
          <cell r="D1223" t="str">
            <v>m</v>
          </cell>
          <cell r="J1223">
            <v>6312</v>
          </cell>
          <cell r="L1223">
            <v>2041</v>
          </cell>
          <cell r="O1223">
            <v>8353</v>
          </cell>
        </row>
        <row r="1224">
          <cell r="B1224" t="str">
            <v>접지선</v>
          </cell>
          <cell r="C1224" t="str">
            <v>AS 70㎟</v>
          </cell>
          <cell r="D1224" t="str">
            <v>m</v>
          </cell>
          <cell r="E1224">
            <v>1</v>
          </cell>
          <cell r="G1224">
            <v>0.1</v>
          </cell>
          <cell r="H1224">
            <v>1.1000000000000001</v>
          </cell>
          <cell r="I1224">
            <v>5739</v>
          </cell>
          <cell r="J1224">
            <v>6312</v>
          </cell>
          <cell r="K1224">
            <v>0</v>
          </cell>
          <cell r="N1224">
            <v>0</v>
          </cell>
        </row>
        <row r="1225">
          <cell r="B1225" t="str">
            <v>노무비</v>
          </cell>
          <cell r="C1225" t="str">
            <v>내선전공</v>
          </cell>
          <cell r="D1225" t="str">
            <v>인</v>
          </cell>
          <cell r="E1225">
            <v>1.0999999999999999E-2</v>
          </cell>
          <cell r="H1225">
            <v>1.0999999999999999E-2</v>
          </cell>
          <cell r="J1225">
            <v>0</v>
          </cell>
          <cell r="K1225">
            <v>185611</v>
          </cell>
          <cell r="L1225">
            <v>2041</v>
          </cell>
          <cell r="N1225">
            <v>0</v>
          </cell>
        </row>
        <row r="1226">
          <cell r="A1226" t="str">
            <v xml:space="preserve"> </v>
          </cell>
        </row>
        <row r="1227">
          <cell r="A1227" t="str">
            <v>접지선배선_지중 AS 95㎟</v>
          </cell>
          <cell r="B1227" t="str">
            <v>접지선배선_지중</v>
          </cell>
          <cell r="C1227" t="str">
            <v>AS 95㎟</v>
          </cell>
          <cell r="D1227" t="str">
            <v>m</v>
          </cell>
          <cell r="J1227">
            <v>8605</v>
          </cell>
          <cell r="L1227">
            <v>2041</v>
          </cell>
          <cell r="O1227">
            <v>10646</v>
          </cell>
        </row>
        <row r="1228">
          <cell r="B1228" t="str">
            <v>접지선</v>
          </cell>
          <cell r="C1228" t="str">
            <v>AS 95㎟</v>
          </cell>
          <cell r="D1228" t="str">
            <v>m</v>
          </cell>
          <cell r="E1228">
            <v>1</v>
          </cell>
          <cell r="G1228">
            <v>0.1</v>
          </cell>
          <cell r="H1228">
            <v>1.1000000000000001</v>
          </cell>
          <cell r="I1228">
            <v>7823</v>
          </cell>
          <cell r="J1228">
            <v>8605</v>
          </cell>
          <cell r="K1228">
            <v>0</v>
          </cell>
          <cell r="N1228">
            <v>0</v>
          </cell>
        </row>
        <row r="1229">
          <cell r="B1229" t="str">
            <v>노무비</v>
          </cell>
          <cell r="C1229" t="str">
            <v>내선전공</v>
          </cell>
          <cell r="D1229" t="str">
            <v>인</v>
          </cell>
          <cell r="E1229">
            <v>1.0999999999999999E-2</v>
          </cell>
          <cell r="H1229">
            <v>1.0999999999999999E-2</v>
          </cell>
          <cell r="J1229">
            <v>0</v>
          </cell>
          <cell r="K1229">
            <v>185611</v>
          </cell>
          <cell r="L1229">
            <v>2041</v>
          </cell>
          <cell r="N1229">
            <v>0</v>
          </cell>
        </row>
        <row r="1230">
          <cell r="A1230" t="str">
            <v xml:space="preserve"> </v>
          </cell>
        </row>
        <row r="1231">
          <cell r="A1231" t="str">
            <v>케이블헤드 설치 24KV 150㎟</v>
          </cell>
          <cell r="B1231" t="str">
            <v>케이블헤드 설치</v>
          </cell>
          <cell r="C1231" t="str">
            <v>24KV 150㎟</v>
          </cell>
          <cell r="D1231" t="str">
            <v>KIT</v>
          </cell>
          <cell r="H1231">
            <v>0</v>
          </cell>
          <cell r="J1231">
            <v>72500</v>
          </cell>
          <cell r="K1231">
            <v>0</v>
          </cell>
          <cell r="L1231">
            <v>324993</v>
          </cell>
          <cell r="N1231">
            <v>0</v>
          </cell>
          <cell r="O1231">
            <v>397493</v>
          </cell>
        </row>
        <row r="1232">
          <cell r="B1232" t="str">
            <v>케이블헤드</v>
          </cell>
          <cell r="C1232" t="str">
            <v>24KV 150㎟</v>
          </cell>
          <cell r="D1232" t="str">
            <v>KIT</v>
          </cell>
          <cell r="E1232">
            <v>1</v>
          </cell>
          <cell r="H1232">
            <v>1</v>
          </cell>
          <cell r="I1232">
            <v>72500</v>
          </cell>
          <cell r="J1232">
            <v>72500</v>
          </cell>
          <cell r="K1232">
            <v>0</v>
          </cell>
          <cell r="N1232">
            <v>0</v>
          </cell>
        </row>
        <row r="1233">
          <cell r="B1233" t="str">
            <v>노무비</v>
          </cell>
          <cell r="C1233" t="str">
            <v>특고압케이블전공</v>
          </cell>
          <cell r="D1233" t="str">
            <v>인</v>
          </cell>
          <cell r="E1233">
            <v>1.21</v>
          </cell>
          <cell r="H1233">
            <v>1.21</v>
          </cell>
          <cell r="J1233">
            <v>0</v>
          </cell>
          <cell r="K1233">
            <v>268590</v>
          </cell>
          <cell r="L1233">
            <v>324993</v>
          </cell>
          <cell r="N1233">
            <v>0</v>
          </cell>
        </row>
        <row r="1234">
          <cell r="A1234" t="str">
            <v xml:space="preserve"> </v>
          </cell>
        </row>
        <row r="1235">
          <cell r="A1235" t="str">
            <v>케이블헤드 설치 24KV 60㎟</v>
          </cell>
          <cell r="B1235" t="str">
            <v>케이블헤드 설치</v>
          </cell>
          <cell r="C1235" t="str">
            <v>24KV 60㎟</v>
          </cell>
          <cell r="D1235" t="str">
            <v>KIT</v>
          </cell>
          <cell r="H1235">
            <v>0</v>
          </cell>
          <cell r="J1235">
            <v>55500</v>
          </cell>
          <cell r="K1235">
            <v>0</v>
          </cell>
          <cell r="L1235">
            <v>230987</v>
          </cell>
          <cell r="N1235">
            <v>0</v>
          </cell>
          <cell r="O1235">
            <v>286487</v>
          </cell>
        </row>
        <row r="1236">
          <cell r="B1236" t="str">
            <v>케이블헤드</v>
          </cell>
          <cell r="C1236" t="str">
            <v>24KV 60㎟</v>
          </cell>
          <cell r="D1236" t="str">
            <v>KIT</v>
          </cell>
          <cell r="E1236">
            <v>1</v>
          </cell>
          <cell r="H1236">
            <v>1</v>
          </cell>
          <cell r="I1236">
            <v>55500</v>
          </cell>
          <cell r="J1236">
            <v>55500</v>
          </cell>
          <cell r="K1236">
            <v>0</v>
          </cell>
          <cell r="N1236">
            <v>0</v>
          </cell>
        </row>
        <row r="1237">
          <cell r="B1237" t="str">
            <v>노무비</v>
          </cell>
          <cell r="C1237" t="str">
            <v>특고압케이블전공</v>
          </cell>
          <cell r="D1237" t="str">
            <v>인</v>
          </cell>
          <cell r="E1237">
            <v>0.86</v>
          </cell>
          <cell r="H1237">
            <v>0.86</v>
          </cell>
          <cell r="J1237">
            <v>0</v>
          </cell>
          <cell r="K1237">
            <v>268590</v>
          </cell>
          <cell r="L1237">
            <v>230987</v>
          </cell>
          <cell r="N1237">
            <v>0</v>
          </cell>
        </row>
        <row r="1238">
          <cell r="A1238" t="str">
            <v xml:space="preserve"> </v>
          </cell>
        </row>
        <row r="1239">
          <cell r="A1239" t="str">
            <v>케이블헤드 설치 6.6kV 35㎟</v>
          </cell>
          <cell r="B1239" t="str">
            <v>케이블헤드 설치</v>
          </cell>
          <cell r="C1239" t="str">
            <v>6.6kV 35㎟</v>
          </cell>
          <cell r="D1239" t="str">
            <v>KIT</v>
          </cell>
          <cell r="H1239">
            <v>0</v>
          </cell>
          <cell r="J1239">
            <v>24100</v>
          </cell>
          <cell r="K1239">
            <v>0</v>
          </cell>
          <cell r="L1239">
            <v>137415</v>
          </cell>
          <cell r="N1239">
            <v>0</v>
          </cell>
          <cell r="O1239">
            <v>161515</v>
          </cell>
        </row>
        <row r="1240">
          <cell r="B1240" t="str">
            <v>케이블헤드</v>
          </cell>
          <cell r="C1240" t="str">
            <v>6.6kV 35㎟</v>
          </cell>
          <cell r="D1240" t="str">
            <v>KIT</v>
          </cell>
          <cell r="E1240">
            <v>1</v>
          </cell>
          <cell r="H1240">
            <v>1</v>
          </cell>
          <cell r="I1240">
            <v>24100</v>
          </cell>
          <cell r="J1240">
            <v>24100</v>
          </cell>
          <cell r="K1240">
            <v>0</v>
          </cell>
          <cell r="N1240">
            <v>0</v>
          </cell>
        </row>
        <row r="1241">
          <cell r="B1241" t="str">
            <v>노무비</v>
          </cell>
          <cell r="C1241" t="str">
            <v>고압케이블전공</v>
          </cell>
          <cell r="D1241" t="str">
            <v>인</v>
          </cell>
          <cell r="E1241">
            <v>0.55000000000000004</v>
          </cell>
          <cell r="H1241">
            <v>0.55000000000000004</v>
          </cell>
          <cell r="J1241">
            <v>0</v>
          </cell>
          <cell r="K1241">
            <v>249846</v>
          </cell>
          <cell r="L1241">
            <v>137415</v>
          </cell>
          <cell r="N1241">
            <v>0</v>
          </cell>
        </row>
        <row r="1242">
          <cell r="A1242" t="str">
            <v xml:space="preserve"> </v>
          </cell>
        </row>
        <row r="1243">
          <cell r="A1243" t="str">
            <v>케이블헤드 설치 6.6kV 150㎟</v>
          </cell>
          <cell r="B1243" t="str">
            <v>케이블헤드 설치</v>
          </cell>
          <cell r="C1243" t="str">
            <v>6.6kV 150㎟</v>
          </cell>
          <cell r="D1243" t="str">
            <v>KIT</v>
          </cell>
          <cell r="H1243">
            <v>0</v>
          </cell>
          <cell r="J1243">
            <v>35200</v>
          </cell>
          <cell r="K1243">
            <v>0</v>
          </cell>
          <cell r="L1243">
            <v>264836</v>
          </cell>
          <cell r="N1243">
            <v>0</v>
          </cell>
          <cell r="O1243">
            <v>300036</v>
          </cell>
        </row>
        <row r="1244">
          <cell r="B1244" t="str">
            <v>케이블헤드</v>
          </cell>
          <cell r="C1244" t="str">
            <v>6.6kV 150㎟</v>
          </cell>
          <cell r="D1244" t="str">
            <v>KIT</v>
          </cell>
          <cell r="E1244">
            <v>1</v>
          </cell>
          <cell r="H1244">
            <v>1</v>
          </cell>
          <cell r="I1244">
            <v>35200</v>
          </cell>
          <cell r="J1244">
            <v>35200</v>
          </cell>
          <cell r="K1244">
            <v>0</v>
          </cell>
          <cell r="N1244">
            <v>0</v>
          </cell>
        </row>
        <row r="1245">
          <cell r="B1245" t="str">
            <v>노무비</v>
          </cell>
          <cell r="C1245" t="str">
            <v>고압케이블전공</v>
          </cell>
          <cell r="D1245" t="str">
            <v>인</v>
          </cell>
          <cell r="E1245">
            <v>1.06</v>
          </cell>
          <cell r="H1245">
            <v>1.06</v>
          </cell>
          <cell r="J1245">
            <v>0</v>
          </cell>
          <cell r="K1245">
            <v>249846</v>
          </cell>
          <cell r="L1245">
            <v>264836</v>
          </cell>
          <cell r="N1245">
            <v>0</v>
          </cell>
        </row>
        <row r="1246">
          <cell r="A1246" t="str">
            <v xml:space="preserve"> </v>
          </cell>
        </row>
        <row r="1247">
          <cell r="A1247" t="str">
            <v>압착단자-볼트식 설치 16㎟</v>
          </cell>
          <cell r="B1247" t="str">
            <v>압착단자-볼트식 설치</v>
          </cell>
          <cell r="C1247" t="str">
            <v>16㎟</v>
          </cell>
          <cell r="D1247" t="str">
            <v>EA</v>
          </cell>
          <cell r="H1247">
            <v>0</v>
          </cell>
          <cell r="J1247">
            <v>74</v>
          </cell>
          <cell r="K1247">
            <v>0</v>
          </cell>
          <cell r="L1247">
            <v>18689</v>
          </cell>
          <cell r="N1247">
            <v>0</v>
          </cell>
          <cell r="O1247">
            <v>18763</v>
          </cell>
        </row>
        <row r="1248">
          <cell r="B1248" t="str">
            <v>압착단자-볼트식</v>
          </cell>
          <cell r="C1248" t="str">
            <v>16㎟</v>
          </cell>
          <cell r="D1248" t="str">
            <v>EA</v>
          </cell>
          <cell r="E1248">
            <v>1</v>
          </cell>
          <cell r="H1248">
            <v>1</v>
          </cell>
          <cell r="I1248">
            <v>74</v>
          </cell>
          <cell r="J1248">
            <v>74</v>
          </cell>
          <cell r="K1248">
            <v>0</v>
          </cell>
          <cell r="N1248">
            <v>0</v>
          </cell>
        </row>
        <row r="1249">
          <cell r="B1249" t="str">
            <v>노무비</v>
          </cell>
          <cell r="C1249" t="str">
            <v>저압케이블전공</v>
          </cell>
          <cell r="D1249" t="str">
            <v>인</v>
          </cell>
          <cell r="E1249">
            <v>0.31</v>
          </cell>
          <cell r="F1249" t="str">
            <v>압착단자만 경우 30%</v>
          </cell>
          <cell r="G1249">
            <v>0.3</v>
          </cell>
          <cell r="H1249">
            <v>9.2999999999999999E-2</v>
          </cell>
          <cell r="J1249">
            <v>0</v>
          </cell>
          <cell r="K1249">
            <v>200964</v>
          </cell>
          <cell r="L1249">
            <v>18689</v>
          </cell>
          <cell r="N1249">
            <v>0</v>
          </cell>
        </row>
        <row r="1251">
          <cell r="A1251" t="str">
            <v>압착단자-볼트식 설치 95㎟</v>
          </cell>
          <cell r="B1251" t="str">
            <v>압착단자-볼트식 설치</v>
          </cell>
          <cell r="C1251" t="str">
            <v>95㎟</v>
          </cell>
          <cell r="D1251" t="str">
            <v>EA</v>
          </cell>
          <cell r="H1251">
            <v>0</v>
          </cell>
          <cell r="J1251">
            <v>485</v>
          </cell>
          <cell r="K1251">
            <v>0</v>
          </cell>
          <cell r="L1251">
            <v>30747</v>
          </cell>
          <cell r="N1251">
            <v>0</v>
          </cell>
          <cell r="O1251">
            <v>31232</v>
          </cell>
        </row>
        <row r="1252">
          <cell r="B1252" t="str">
            <v>압착단자-볼트식</v>
          </cell>
          <cell r="C1252" t="str">
            <v>95㎟</v>
          </cell>
          <cell r="D1252" t="str">
            <v>EA</v>
          </cell>
          <cell r="E1252">
            <v>1</v>
          </cell>
          <cell r="H1252">
            <v>1</v>
          </cell>
          <cell r="I1252">
            <v>485</v>
          </cell>
          <cell r="J1252">
            <v>485</v>
          </cell>
          <cell r="K1252">
            <v>0</v>
          </cell>
          <cell r="N1252">
            <v>0</v>
          </cell>
        </row>
        <row r="1253">
          <cell r="B1253" t="str">
            <v>노무비</v>
          </cell>
          <cell r="C1253" t="str">
            <v>저압케이블전공</v>
          </cell>
          <cell r="D1253" t="str">
            <v>인</v>
          </cell>
          <cell r="E1253">
            <v>0.51</v>
          </cell>
          <cell r="F1253" t="str">
            <v>압착단자만 일 경우 30%</v>
          </cell>
          <cell r="G1253">
            <v>0.3</v>
          </cell>
          <cell r="H1253">
            <v>0.153</v>
          </cell>
          <cell r="J1253">
            <v>0</v>
          </cell>
          <cell r="K1253">
            <v>200964</v>
          </cell>
          <cell r="L1253">
            <v>30747</v>
          </cell>
          <cell r="N1253">
            <v>0</v>
          </cell>
        </row>
        <row r="1254">
          <cell r="A1254" t="str">
            <v xml:space="preserve"> </v>
          </cell>
        </row>
        <row r="1255">
          <cell r="A1255" t="str">
            <v>동관단자 설치 2HOLE 120㎟</v>
          </cell>
          <cell r="B1255" t="str">
            <v>동관단자 설치</v>
          </cell>
          <cell r="C1255" t="str">
            <v>2HOLE 120㎟</v>
          </cell>
          <cell r="D1255" t="str">
            <v>EA</v>
          </cell>
          <cell r="H1255">
            <v>0</v>
          </cell>
          <cell r="J1255">
            <v>2639</v>
          </cell>
          <cell r="K1255">
            <v>0</v>
          </cell>
          <cell r="L1255">
            <v>34967</v>
          </cell>
          <cell r="N1255">
            <v>0</v>
          </cell>
          <cell r="O1255">
            <v>37606</v>
          </cell>
        </row>
        <row r="1256">
          <cell r="B1256" t="str">
            <v>동관단자</v>
          </cell>
          <cell r="C1256" t="str">
            <v>2HOLE 120㎟</v>
          </cell>
          <cell r="D1256" t="str">
            <v>EA</v>
          </cell>
          <cell r="E1256">
            <v>1</v>
          </cell>
          <cell r="H1256">
            <v>1</v>
          </cell>
          <cell r="I1256">
            <v>2639</v>
          </cell>
          <cell r="J1256">
            <v>2639</v>
          </cell>
          <cell r="K1256">
            <v>0</v>
          </cell>
          <cell r="N1256">
            <v>0</v>
          </cell>
        </row>
        <row r="1257">
          <cell r="B1257" t="str">
            <v>노무비</v>
          </cell>
          <cell r="C1257" t="str">
            <v>저압케이블전공</v>
          </cell>
          <cell r="D1257" t="str">
            <v>인</v>
          </cell>
          <cell r="E1257">
            <v>0.57999999999999996</v>
          </cell>
          <cell r="F1257" t="str">
            <v>압착단자만 일 경우 30%</v>
          </cell>
          <cell r="G1257">
            <v>0.3</v>
          </cell>
          <cell r="H1257">
            <v>0.17399999999999999</v>
          </cell>
          <cell r="J1257">
            <v>0</v>
          </cell>
          <cell r="K1257">
            <v>200964</v>
          </cell>
          <cell r="L1257">
            <v>34967</v>
          </cell>
          <cell r="N1257">
            <v>0</v>
          </cell>
        </row>
        <row r="1258">
          <cell r="A1258" t="str">
            <v xml:space="preserve"> </v>
          </cell>
        </row>
        <row r="1259">
          <cell r="A1259" t="str">
            <v>동관단자 설치 2HOLE 150㎟</v>
          </cell>
          <cell r="B1259" t="str">
            <v>동관단자 설치</v>
          </cell>
          <cell r="C1259" t="str">
            <v>2HOLE 150㎟</v>
          </cell>
          <cell r="D1259" t="str">
            <v>EA</v>
          </cell>
          <cell r="H1259">
            <v>0</v>
          </cell>
          <cell r="J1259">
            <v>2674</v>
          </cell>
          <cell r="K1259">
            <v>0</v>
          </cell>
          <cell r="L1259">
            <v>38585</v>
          </cell>
          <cell r="N1259">
            <v>0</v>
          </cell>
          <cell r="O1259">
            <v>41259</v>
          </cell>
        </row>
        <row r="1260">
          <cell r="B1260" t="str">
            <v>동관단자</v>
          </cell>
          <cell r="C1260" t="str">
            <v>2HOLE 150㎟</v>
          </cell>
          <cell r="D1260" t="str">
            <v>EA</v>
          </cell>
          <cell r="E1260">
            <v>1</v>
          </cell>
          <cell r="H1260">
            <v>1</v>
          </cell>
          <cell r="I1260">
            <v>2674</v>
          </cell>
          <cell r="J1260">
            <v>2674</v>
          </cell>
          <cell r="K1260">
            <v>0</v>
          </cell>
          <cell r="N1260">
            <v>0</v>
          </cell>
        </row>
        <row r="1261">
          <cell r="B1261" t="str">
            <v>노무비</v>
          </cell>
          <cell r="C1261" t="str">
            <v>저압케이블전공</v>
          </cell>
          <cell r="D1261" t="str">
            <v>인</v>
          </cell>
          <cell r="E1261">
            <v>0.64</v>
          </cell>
          <cell r="F1261" t="str">
            <v>압착단자만 일 경우 30%</v>
          </cell>
          <cell r="G1261">
            <v>0.3</v>
          </cell>
          <cell r="H1261">
            <v>0.192</v>
          </cell>
          <cell r="J1261">
            <v>0</v>
          </cell>
          <cell r="K1261">
            <v>200964</v>
          </cell>
          <cell r="L1261">
            <v>38585</v>
          </cell>
          <cell r="N1261">
            <v>0</v>
          </cell>
        </row>
        <row r="1262">
          <cell r="A1262" t="str">
            <v xml:space="preserve"> </v>
          </cell>
        </row>
        <row r="1263">
          <cell r="A1263" t="str">
            <v>동관단자 설치 2HOLE 185㎟</v>
          </cell>
          <cell r="B1263" t="str">
            <v>동관단자 설치</v>
          </cell>
          <cell r="C1263" t="str">
            <v>2HOLE 185㎟</v>
          </cell>
          <cell r="D1263" t="str">
            <v>EA</v>
          </cell>
          <cell r="H1263">
            <v>0</v>
          </cell>
          <cell r="J1263">
            <v>3591</v>
          </cell>
          <cell r="K1263">
            <v>0</v>
          </cell>
          <cell r="L1263">
            <v>42202</v>
          </cell>
          <cell r="N1263">
            <v>0</v>
          </cell>
          <cell r="O1263">
            <v>45793</v>
          </cell>
        </row>
        <row r="1264">
          <cell r="B1264" t="str">
            <v>동관단자</v>
          </cell>
          <cell r="C1264" t="str">
            <v>2HOLE 185㎟</v>
          </cell>
          <cell r="D1264" t="str">
            <v>EA</v>
          </cell>
          <cell r="E1264">
            <v>1</v>
          </cell>
          <cell r="H1264">
            <v>1</v>
          </cell>
          <cell r="I1264">
            <v>3591</v>
          </cell>
          <cell r="J1264">
            <v>3591</v>
          </cell>
          <cell r="K1264">
            <v>0</v>
          </cell>
          <cell r="N1264">
            <v>0</v>
          </cell>
        </row>
        <row r="1265">
          <cell r="B1265" t="str">
            <v>노무비</v>
          </cell>
          <cell r="C1265" t="str">
            <v>저압케이블전공</v>
          </cell>
          <cell r="D1265" t="str">
            <v>인</v>
          </cell>
          <cell r="E1265">
            <v>0.7</v>
          </cell>
          <cell r="F1265" t="str">
            <v>압착단자만 일 경우 30%</v>
          </cell>
          <cell r="G1265">
            <v>0.3</v>
          </cell>
          <cell r="H1265">
            <v>0.21</v>
          </cell>
          <cell r="J1265">
            <v>0</v>
          </cell>
          <cell r="K1265">
            <v>200964</v>
          </cell>
          <cell r="L1265">
            <v>42202</v>
          </cell>
          <cell r="N1265">
            <v>0</v>
          </cell>
        </row>
        <row r="1266">
          <cell r="A1266" t="str">
            <v xml:space="preserve"> </v>
          </cell>
        </row>
        <row r="1267">
          <cell r="A1267" t="str">
            <v>동관단자 설치 2HOLE 240㎟</v>
          </cell>
          <cell r="B1267" t="str">
            <v>동관단자 설치</v>
          </cell>
          <cell r="C1267" t="str">
            <v>2HOLE 240㎟</v>
          </cell>
          <cell r="D1267" t="str">
            <v>EA</v>
          </cell>
          <cell r="H1267">
            <v>0</v>
          </cell>
          <cell r="J1267">
            <v>4125</v>
          </cell>
          <cell r="K1267">
            <v>0</v>
          </cell>
          <cell r="L1267">
            <v>47628</v>
          </cell>
          <cell r="N1267">
            <v>0</v>
          </cell>
          <cell r="O1267">
            <v>51753</v>
          </cell>
        </row>
        <row r="1268">
          <cell r="B1268" t="str">
            <v>동관단자</v>
          </cell>
          <cell r="C1268" t="str">
            <v>2HOLE 240㎟</v>
          </cell>
          <cell r="D1268" t="str">
            <v>EA</v>
          </cell>
          <cell r="E1268">
            <v>1</v>
          </cell>
          <cell r="H1268">
            <v>1</v>
          </cell>
          <cell r="I1268">
            <v>4125</v>
          </cell>
          <cell r="J1268">
            <v>4125</v>
          </cell>
          <cell r="K1268">
            <v>0</v>
          </cell>
          <cell r="N1268">
            <v>0</v>
          </cell>
        </row>
        <row r="1269">
          <cell r="B1269" t="str">
            <v>노무비</v>
          </cell>
          <cell r="C1269" t="str">
            <v>저압케이블전공</v>
          </cell>
          <cell r="D1269" t="str">
            <v>인</v>
          </cell>
          <cell r="E1269">
            <v>0.79</v>
          </cell>
          <cell r="F1269" t="str">
            <v>압착단자만 일 경우 30%</v>
          </cell>
          <cell r="G1269">
            <v>0.3</v>
          </cell>
          <cell r="H1269">
            <v>0.23699999999999999</v>
          </cell>
          <cell r="J1269">
            <v>0</v>
          </cell>
          <cell r="K1269">
            <v>200964</v>
          </cell>
          <cell r="L1269">
            <v>47628</v>
          </cell>
          <cell r="N1269">
            <v>0</v>
          </cell>
        </row>
        <row r="1270">
          <cell r="A1270" t="str">
            <v xml:space="preserve"> </v>
          </cell>
        </row>
        <row r="1271">
          <cell r="A1271" t="str">
            <v>동관단자 설치 2HOLE 300㎟</v>
          </cell>
          <cell r="B1271" t="str">
            <v>동관단자 설치</v>
          </cell>
          <cell r="C1271" t="str">
            <v>2HOLE 300㎟</v>
          </cell>
          <cell r="D1271" t="str">
            <v>EA</v>
          </cell>
          <cell r="H1271">
            <v>0</v>
          </cell>
          <cell r="J1271">
            <v>6790</v>
          </cell>
          <cell r="K1271">
            <v>0</v>
          </cell>
          <cell r="L1271">
            <v>52451</v>
          </cell>
          <cell r="N1271">
            <v>0</v>
          </cell>
          <cell r="O1271">
            <v>59241</v>
          </cell>
        </row>
        <row r="1272">
          <cell r="B1272" t="str">
            <v>동관단자</v>
          </cell>
          <cell r="C1272" t="str">
            <v>2HOLE 300㎟</v>
          </cell>
          <cell r="D1272" t="str">
            <v>EA</v>
          </cell>
          <cell r="E1272">
            <v>1</v>
          </cell>
          <cell r="H1272">
            <v>1</v>
          </cell>
          <cell r="I1272">
            <v>6790</v>
          </cell>
          <cell r="J1272">
            <v>6790</v>
          </cell>
          <cell r="K1272">
            <v>0</v>
          </cell>
          <cell r="N1272">
            <v>0</v>
          </cell>
        </row>
        <row r="1273">
          <cell r="B1273" t="str">
            <v>노무비</v>
          </cell>
          <cell r="C1273" t="str">
            <v>저압케이블전공</v>
          </cell>
          <cell r="D1273" t="str">
            <v>인</v>
          </cell>
          <cell r="E1273">
            <v>0.87</v>
          </cell>
          <cell r="F1273" t="str">
            <v>압착단자만 일 경우 30%</v>
          </cell>
          <cell r="G1273">
            <v>0.3</v>
          </cell>
          <cell r="H1273">
            <v>0.26100000000000001</v>
          </cell>
          <cell r="J1273">
            <v>0</v>
          </cell>
          <cell r="K1273">
            <v>200964</v>
          </cell>
          <cell r="L1273">
            <v>52451</v>
          </cell>
          <cell r="N1273">
            <v>0</v>
          </cell>
        </row>
        <row r="1274">
          <cell r="A1274" t="str">
            <v xml:space="preserve"> </v>
          </cell>
        </row>
        <row r="1275">
          <cell r="A1275" t="str">
            <v>접지동관단자 설치 1HOLE 50㎟</v>
          </cell>
          <cell r="B1275" t="str">
            <v>접지동관단자 설치</v>
          </cell>
          <cell r="C1275" t="str">
            <v>1HOLE 50㎟</v>
          </cell>
          <cell r="D1275" t="str">
            <v>EA</v>
          </cell>
          <cell r="H1275">
            <v>0</v>
          </cell>
          <cell r="J1275">
            <v>680</v>
          </cell>
          <cell r="K1275">
            <v>0</v>
          </cell>
          <cell r="L1275">
            <v>24115</v>
          </cell>
          <cell r="N1275">
            <v>0</v>
          </cell>
          <cell r="O1275">
            <v>24795</v>
          </cell>
        </row>
        <row r="1276">
          <cell r="B1276" t="str">
            <v>접지동관단자</v>
          </cell>
          <cell r="C1276" t="str">
            <v>1HOLE 50㎟</v>
          </cell>
          <cell r="D1276" t="str">
            <v>EA</v>
          </cell>
          <cell r="E1276">
            <v>1</v>
          </cell>
          <cell r="H1276">
            <v>1</v>
          </cell>
          <cell r="I1276">
            <v>680</v>
          </cell>
          <cell r="J1276">
            <v>680</v>
          </cell>
          <cell r="K1276">
            <v>0</v>
          </cell>
          <cell r="N1276">
            <v>0</v>
          </cell>
        </row>
        <row r="1277">
          <cell r="B1277" t="str">
            <v>노무비</v>
          </cell>
          <cell r="C1277" t="str">
            <v>저압케이블전공</v>
          </cell>
          <cell r="D1277" t="str">
            <v>인</v>
          </cell>
          <cell r="E1277">
            <v>0.4</v>
          </cell>
          <cell r="F1277" t="str">
            <v>압착단자만 일 경우 30%</v>
          </cell>
          <cell r="G1277">
            <v>0.3</v>
          </cell>
          <cell r="H1277">
            <v>0.12</v>
          </cell>
          <cell r="J1277">
            <v>0</v>
          </cell>
          <cell r="K1277">
            <v>200964</v>
          </cell>
          <cell r="L1277">
            <v>24115</v>
          </cell>
          <cell r="N1277">
            <v>0</v>
          </cell>
        </row>
        <row r="1278">
          <cell r="A1278" t="str">
            <v xml:space="preserve"> </v>
          </cell>
        </row>
        <row r="1279">
          <cell r="A1279" t="str">
            <v>접지동관단자 설치 1HOLE 95㎟</v>
          </cell>
          <cell r="B1279" t="str">
            <v>접지동관단자 설치</v>
          </cell>
          <cell r="C1279" t="str">
            <v>1HOLE 95㎟</v>
          </cell>
          <cell r="D1279" t="str">
            <v>EA</v>
          </cell>
          <cell r="H1279">
            <v>0</v>
          </cell>
          <cell r="J1279">
            <v>1275</v>
          </cell>
          <cell r="K1279">
            <v>0</v>
          </cell>
          <cell r="L1279">
            <v>30747</v>
          </cell>
          <cell r="N1279">
            <v>0</v>
          </cell>
          <cell r="O1279">
            <v>32022</v>
          </cell>
        </row>
        <row r="1280">
          <cell r="B1280" t="str">
            <v>접지동관단자</v>
          </cell>
          <cell r="C1280" t="str">
            <v>1HOLE 95㎟</v>
          </cell>
          <cell r="D1280" t="str">
            <v>EA</v>
          </cell>
          <cell r="E1280">
            <v>1</v>
          </cell>
          <cell r="H1280">
            <v>1</v>
          </cell>
          <cell r="I1280">
            <v>1275</v>
          </cell>
          <cell r="J1280">
            <v>1275</v>
          </cell>
          <cell r="K1280">
            <v>0</v>
          </cell>
          <cell r="N1280">
            <v>0</v>
          </cell>
        </row>
        <row r="1281">
          <cell r="B1281" t="str">
            <v>노무비</v>
          </cell>
          <cell r="C1281" t="str">
            <v>저압케이블전공</v>
          </cell>
          <cell r="D1281" t="str">
            <v>인</v>
          </cell>
          <cell r="E1281">
            <v>0.51</v>
          </cell>
          <cell r="F1281" t="str">
            <v>압착단자만 일 경우 30%</v>
          </cell>
          <cell r="G1281">
            <v>0.3</v>
          </cell>
          <cell r="H1281">
            <v>0.153</v>
          </cell>
          <cell r="J1281">
            <v>0</v>
          </cell>
          <cell r="K1281">
            <v>200964</v>
          </cell>
          <cell r="L1281">
            <v>30747</v>
          </cell>
          <cell r="N1281">
            <v>0</v>
          </cell>
        </row>
        <row r="1282">
          <cell r="A1282" t="str">
            <v xml:space="preserve"> </v>
          </cell>
        </row>
        <row r="1283">
          <cell r="A1283" t="str">
            <v>직선접속재 설치 저압 10㎟</v>
          </cell>
          <cell r="B1283" t="str">
            <v>직선접속재 설치</v>
          </cell>
          <cell r="C1283" t="str">
            <v>저압 10㎟</v>
          </cell>
          <cell r="D1283" t="str">
            <v>EA</v>
          </cell>
          <cell r="H1283">
            <v>0</v>
          </cell>
          <cell r="J1283">
            <v>8565</v>
          </cell>
          <cell r="K1283">
            <v>0</v>
          </cell>
          <cell r="L1283">
            <v>32154</v>
          </cell>
          <cell r="N1283">
            <v>0</v>
          </cell>
          <cell r="O1283">
            <v>40719</v>
          </cell>
        </row>
        <row r="1284">
          <cell r="B1284" t="str">
            <v>직선접속재</v>
          </cell>
          <cell r="C1284" t="str">
            <v>저압 10㎟</v>
          </cell>
          <cell r="D1284" t="str">
            <v>EA</v>
          </cell>
          <cell r="E1284">
            <v>1</v>
          </cell>
          <cell r="H1284">
            <v>1</v>
          </cell>
          <cell r="I1284">
            <v>8565</v>
          </cell>
          <cell r="J1284">
            <v>8565</v>
          </cell>
          <cell r="K1284">
            <v>0</v>
          </cell>
          <cell r="N1284">
            <v>0</v>
          </cell>
        </row>
        <row r="1285">
          <cell r="B1285" t="str">
            <v>노무비</v>
          </cell>
          <cell r="C1285" t="str">
            <v>저압케이블전공</v>
          </cell>
          <cell r="D1285" t="str">
            <v>인</v>
          </cell>
          <cell r="E1285">
            <v>0.16</v>
          </cell>
          <cell r="H1285">
            <v>0.16</v>
          </cell>
          <cell r="J1285">
            <v>0</v>
          </cell>
          <cell r="K1285">
            <v>200964</v>
          </cell>
          <cell r="L1285">
            <v>32154</v>
          </cell>
          <cell r="N1285">
            <v>0</v>
          </cell>
        </row>
        <row r="1287">
          <cell r="A1287" t="str">
            <v>직선접속재 설치 저압 16㎟</v>
          </cell>
          <cell r="B1287" t="str">
            <v>직선접속재 설치</v>
          </cell>
          <cell r="C1287" t="str">
            <v>저압 16㎟</v>
          </cell>
          <cell r="D1287" t="str">
            <v>EA</v>
          </cell>
          <cell r="H1287">
            <v>0</v>
          </cell>
          <cell r="J1287">
            <v>8565</v>
          </cell>
          <cell r="K1287">
            <v>0</v>
          </cell>
          <cell r="L1287">
            <v>36173</v>
          </cell>
          <cell r="N1287">
            <v>0</v>
          </cell>
          <cell r="O1287">
            <v>44738</v>
          </cell>
        </row>
        <row r="1288">
          <cell r="B1288" t="str">
            <v>직선접속재</v>
          </cell>
          <cell r="C1288" t="str">
            <v>저압 16㎟</v>
          </cell>
          <cell r="D1288" t="str">
            <v>EA</v>
          </cell>
          <cell r="E1288">
            <v>1</v>
          </cell>
          <cell r="H1288">
            <v>1</v>
          </cell>
          <cell r="I1288">
            <v>8565</v>
          </cell>
          <cell r="J1288">
            <v>8565</v>
          </cell>
          <cell r="K1288">
            <v>0</v>
          </cell>
          <cell r="N1288">
            <v>0</v>
          </cell>
        </row>
        <row r="1289">
          <cell r="B1289" t="str">
            <v>노무비</v>
          </cell>
          <cell r="C1289" t="str">
            <v>저압케이블전공</v>
          </cell>
          <cell r="D1289" t="str">
            <v>인</v>
          </cell>
          <cell r="E1289">
            <v>0.18</v>
          </cell>
          <cell r="H1289">
            <v>0.18</v>
          </cell>
          <cell r="J1289">
            <v>0</v>
          </cell>
          <cell r="K1289">
            <v>200964</v>
          </cell>
          <cell r="L1289">
            <v>36173</v>
          </cell>
          <cell r="N1289">
            <v>0</v>
          </cell>
        </row>
        <row r="1291">
          <cell r="A1291" t="str">
            <v>직선접속재 설치 저압 25㎟</v>
          </cell>
          <cell r="B1291" t="str">
            <v>직선접속재 설치</v>
          </cell>
          <cell r="C1291" t="str">
            <v>저압 25㎟</v>
          </cell>
          <cell r="D1291" t="str">
            <v>EA</v>
          </cell>
          <cell r="H1291">
            <v>0</v>
          </cell>
          <cell r="J1291">
            <v>8565</v>
          </cell>
          <cell r="K1291">
            <v>0</v>
          </cell>
          <cell r="L1291">
            <v>44212</v>
          </cell>
          <cell r="N1291">
            <v>0</v>
          </cell>
          <cell r="O1291">
            <v>52777</v>
          </cell>
        </row>
        <row r="1292">
          <cell r="B1292" t="str">
            <v>직선접속재</v>
          </cell>
          <cell r="C1292" t="str">
            <v>저압 25㎟</v>
          </cell>
          <cell r="D1292" t="str">
            <v>EA</v>
          </cell>
          <cell r="E1292">
            <v>1</v>
          </cell>
          <cell r="H1292">
            <v>1</v>
          </cell>
          <cell r="I1292">
            <v>8565</v>
          </cell>
          <cell r="J1292">
            <v>8565</v>
          </cell>
          <cell r="K1292">
            <v>0</v>
          </cell>
          <cell r="N1292">
            <v>0</v>
          </cell>
        </row>
        <row r="1293">
          <cell r="B1293" t="str">
            <v>노무비</v>
          </cell>
          <cell r="C1293" t="str">
            <v>저압케이블전공</v>
          </cell>
          <cell r="D1293" t="str">
            <v>인</v>
          </cell>
          <cell r="E1293">
            <v>0.22</v>
          </cell>
          <cell r="H1293">
            <v>0.22</v>
          </cell>
          <cell r="J1293">
            <v>0</v>
          </cell>
          <cell r="K1293">
            <v>200964</v>
          </cell>
          <cell r="L1293">
            <v>44212</v>
          </cell>
          <cell r="N1293">
            <v>0</v>
          </cell>
        </row>
        <row r="1294">
          <cell r="A1294" t="str">
            <v xml:space="preserve"> </v>
          </cell>
        </row>
        <row r="1295">
          <cell r="A1295" t="str">
            <v>직선접속재 설치 저압 35㎟</v>
          </cell>
          <cell r="B1295" t="str">
            <v>직선접속재 설치</v>
          </cell>
          <cell r="C1295" t="str">
            <v>저압 35㎟</v>
          </cell>
          <cell r="D1295" t="str">
            <v>EA</v>
          </cell>
          <cell r="H1295">
            <v>0</v>
          </cell>
          <cell r="J1295">
            <v>8565</v>
          </cell>
          <cell r="K1295">
            <v>0</v>
          </cell>
          <cell r="L1295">
            <v>46221</v>
          </cell>
          <cell r="N1295">
            <v>0</v>
          </cell>
          <cell r="O1295">
            <v>54786</v>
          </cell>
        </row>
        <row r="1296">
          <cell r="B1296" t="str">
            <v>직선접속재</v>
          </cell>
          <cell r="C1296" t="str">
            <v>저압 35㎟</v>
          </cell>
          <cell r="D1296" t="str">
            <v>EA</v>
          </cell>
          <cell r="E1296">
            <v>1</v>
          </cell>
          <cell r="H1296">
            <v>1</v>
          </cell>
          <cell r="I1296">
            <v>8565</v>
          </cell>
          <cell r="J1296">
            <v>8565</v>
          </cell>
          <cell r="K1296">
            <v>0</v>
          </cell>
          <cell r="N1296">
            <v>0</v>
          </cell>
        </row>
        <row r="1297">
          <cell r="B1297" t="str">
            <v>노무비</v>
          </cell>
          <cell r="C1297" t="str">
            <v>저압케이블전공</v>
          </cell>
          <cell r="D1297" t="str">
            <v>인</v>
          </cell>
          <cell r="E1297">
            <v>0.23</v>
          </cell>
          <cell r="H1297">
            <v>0.23</v>
          </cell>
          <cell r="J1297">
            <v>0</v>
          </cell>
          <cell r="K1297">
            <v>200964</v>
          </cell>
          <cell r="L1297">
            <v>46221</v>
          </cell>
          <cell r="N1297">
            <v>0</v>
          </cell>
        </row>
        <row r="1298">
          <cell r="A1298" t="str">
            <v xml:space="preserve"> </v>
          </cell>
        </row>
        <row r="1299">
          <cell r="A1299" t="str">
            <v>전등 분기접속재 설치 35㎟-4㎟</v>
          </cell>
          <cell r="B1299" t="str">
            <v>전등 분기접속재 설치</v>
          </cell>
          <cell r="C1299" t="str">
            <v>35㎟-4㎟</v>
          </cell>
          <cell r="D1299" t="str">
            <v>EA</v>
          </cell>
          <cell r="H1299">
            <v>0</v>
          </cell>
          <cell r="J1299">
            <v>5637</v>
          </cell>
          <cell r="K1299">
            <v>0</v>
          </cell>
          <cell r="L1299">
            <v>13866</v>
          </cell>
          <cell r="N1299">
            <v>0</v>
          </cell>
          <cell r="O1299">
            <v>19503</v>
          </cell>
        </row>
        <row r="1300">
          <cell r="B1300" t="str">
            <v>전등 분기접속재</v>
          </cell>
          <cell r="C1300" t="str">
            <v>35㎟-4㎟</v>
          </cell>
          <cell r="D1300" t="str">
            <v>EA</v>
          </cell>
          <cell r="E1300">
            <v>1</v>
          </cell>
          <cell r="H1300">
            <v>1</v>
          </cell>
          <cell r="I1300">
            <v>5637</v>
          </cell>
          <cell r="J1300">
            <v>5637</v>
          </cell>
          <cell r="K1300">
            <v>0</v>
          </cell>
          <cell r="N1300">
            <v>0</v>
          </cell>
        </row>
        <row r="1301">
          <cell r="B1301" t="str">
            <v>노무비</v>
          </cell>
          <cell r="C1301" t="str">
            <v>저압케이블전공</v>
          </cell>
          <cell r="D1301" t="str">
            <v>인</v>
          </cell>
          <cell r="E1301">
            <v>6.9000000000000006E-2</v>
          </cell>
          <cell r="H1301">
            <v>6.9000000000000006E-2</v>
          </cell>
          <cell r="J1301">
            <v>0</v>
          </cell>
          <cell r="K1301">
            <v>200964</v>
          </cell>
          <cell r="L1301">
            <v>13866</v>
          </cell>
          <cell r="N1301">
            <v>0</v>
          </cell>
        </row>
        <row r="1303">
          <cell r="A1303" t="str">
            <v>전등 분기접속재 설치 50㎟-4㎟</v>
          </cell>
          <cell r="B1303" t="str">
            <v>전등 분기접속재 설치</v>
          </cell>
          <cell r="C1303" t="str">
            <v>50㎟-4㎟</v>
          </cell>
          <cell r="D1303" t="str">
            <v>EA</v>
          </cell>
          <cell r="H1303">
            <v>0</v>
          </cell>
          <cell r="J1303">
            <v>6819</v>
          </cell>
          <cell r="K1303">
            <v>0</v>
          </cell>
          <cell r="L1303">
            <v>14469</v>
          </cell>
          <cell r="N1303">
            <v>0</v>
          </cell>
          <cell r="O1303">
            <v>21288</v>
          </cell>
        </row>
        <row r="1304">
          <cell r="B1304" t="str">
            <v>전등 분기접속재</v>
          </cell>
          <cell r="C1304" t="str">
            <v>50㎟-4㎟</v>
          </cell>
          <cell r="D1304" t="str">
            <v>EA</v>
          </cell>
          <cell r="E1304">
            <v>1</v>
          </cell>
          <cell r="H1304">
            <v>1</v>
          </cell>
          <cell r="I1304">
            <v>6819</v>
          </cell>
          <cell r="J1304">
            <v>6819</v>
          </cell>
          <cell r="K1304">
            <v>0</v>
          </cell>
          <cell r="N1304">
            <v>0</v>
          </cell>
        </row>
        <row r="1305">
          <cell r="B1305" t="str">
            <v>노무비</v>
          </cell>
          <cell r="C1305" t="str">
            <v>저압케이블전공</v>
          </cell>
          <cell r="D1305" t="str">
            <v>인</v>
          </cell>
          <cell r="E1305">
            <v>7.1999999999999995E-2</v>
          </cell>
          <cell r="H1305">
            <v>7.1999999999999995E-2</v>
          </cell>
          <cell r="J1305">
            <v>0</v>
          </cell>
          <cell r="K1305">
            <v>200964</v>
          </cell>
          <cell r="L1305">
            <v>14469</v>
          </cell>
          <cell r="N1305">
            <v>0</v>
          </cell>
        </row>
        <row r="1307">
          <cell r="A1307" t="str">
            <v>풀복스 설치 150x150x100</v>
          </cell>
          <cell r="B1307" t="str">
            <v>풀복스 설치</v>
          </cell>
          <cell r="C1307" t="str">
            <v>150x150x100</v>
          </cell>
          <cell r="D1307" t="str">
            <v>EA</v>
          </cell>
          <cell r="H1307">
            <v>0</v>
          </cell>
          <cell r="J1307">
            <v>2080</v>
          </cell>
          <cell r="K1307">
            <v>0</v>
          </cell>
          <cell r="L1307">
            <v>64963</v>
          </cell>
          <cell r="N1307">
            <v>0</v>
          </cell>
          <cell r="O1307">
            <v>67043</v>
          </cell>
        </row>
        <row r="1308">
          <cell r="B1308" t="str">
            <v>풀복스</v>
          </cell>
          <cell r="C1308" t="str">
            <v>150x150x100</v>
          </cell>
          <cell r="D1308" t="str">
            <v>EA</v>
          </cell>
          <cell r="E1308">
            <v>1</v>
          </cell>
          <cell r="H1308">
            <v>1</v>
          </cell>
          <cell r="I1308">
            <v>2080</v>
          </cell>
          <cell r="J1308">
            <v>2080</v>
          </cell>
          <cell r="K1308">
            <v>0</v>
          </cell>
          <cell r="N1308">
            <v>0</v>
          </cell>
        </row>
        <row r="1309">
          <cell r="B1309" t="str">
            <v>노무비</v>
          </cell>
          <cell r="C1309" t="str">
            <v>내선전공</v>
          </cell>
          <cell r="D1309" t="str">
            <v>인</v>
          </cell>
          <cell r="E1309">
            <v>0.35</v>
          </cell>
          <cell r="H1309">
            <v>0.35</v>
          </cell>
          <cell r="J1309">
            <v>0</v>
          </cell>
          <cell r="K1309">
            <v>185611</v>
          </cell>
          <cell r="L1309">
            <v>64963</v>
          </cell>
          <cell r="N1309">
            <v>0</v>
          </cell>
        </row>
        <row r="1310">
          <cell r="A1310" t="str">
            <v xml:space="preserve"> </v>
          </cell>
        </row>
        <row r="1311">
          <cell r="A1311" t="str">
            <v>풀복스 설치 250x250x100</v>
          </cell>
          <cell r="B1311" t="str">
            <v>풀복스 설치</v>
          </cell>
          <cell r="C1311" t="str">
            <v>250x250x100</v>
          </cell>
          <cell r="D1311" t="str">
            <v>EA</v>
          </cell>
          <cell r="H1311">
            <v>0</v>
          </cell>
          <cell r="J1311">
            <v>4160</v>
          </cell>
          <cell r="K1311">
            <v>0</v>
          </cell>
          <cell r="L1311">
            <v>64963</v>
          </cell>
          <cell r="N1311">
            <v>0</v>
          </cell>
          <cell r="O1311">
            <v>69123</v>
          </cell>
        </row>
        <row r="1312">
          <cell r="B1312" t="str">
            <v>풀복스</v>
          </cell>
          <cell r="C1312" t="str">
            <v>250x250x100</v>
          </cell>
          <cell r="D1312" t="str">
            <v>EA</v>
          </cell>
          <cell r="E1312">
            <v>1</v>
          </cell>
          <cell r="H1312">
            <v>1</v>
          </cell>
          <cell r="I1312">
            <v>4160</v>
          </cell>
          <cell r="J1312">
            <v>4160</v>
          </cell>
          <cell r="K1312">
            <v>0</v>
          </cell>
          <cell r="N1312">
            <v>0</v>
          </cell>
        </row>
        <row r="1313">
          <cell r="B1313" t="str">
            <v>노무비</v>
          </cell>
          <cell r="C1313" t="str">
            <v>내선전공</v>
          </cell>
          <cell r="D1313" t="str">
            <v>인</v>
          </cell>
          <cell r="E1313">
            <v>0.35</v>
          </cell>
          <cell r="H1313">
            <v>0.35</v>
          </cell>
          <cell r="J1313">
            <v>0</v>
          </cell>
          <cell r="K1313">
            <v>185611</v>
          </cell>
          <cell r="L1313">
            <v>64963</v>
          </cell>
          <cell r="N1313">
            <v>0</v>
          </cell>
        </row>
        <row r="1314">
          <cell r="A1314" t="str">
            <v xml:space="preserve"> </v>
          </cell>
        </row>
        <row r="1315">
          <cell r="A1315" t="str">
            <v>풀복스 설치 300x300x200</v>
          </cell>
          <cell r="B1315" t="str">
            <v>풀복스 설치</v>
          </cell>
          <cell r="C1315" t="str">
            <v>300x300x200</v>
          </cell>
          <cell r="D1315" t="str">
            <v>EA</v>
          </cell>
          <cell r="H1315">
            <v>0</v>
          </cell>
          <cell r="J1315">
            <v>7050</v>
          </cell>
          <cell r="K1315">
            <v>0</v>
          </cell>
          <cell r="L1315">
            <v>64963</v>
          </cell>
          <cell r="N1315">
            <v>0</v>
          </cell>
          <cell r="O1315">
            <v>72013</v>
          </cell>
        </row>
        <row r="1316">
          <cell r="B1316" t="str">
            <v>풀복스</v>
          </cell>
          <cell r="C1316" t="str">
            <v>300x300x200</v>
          </cell>
          <cell r="D1316" t="str">
            <v>EA</v>
          </cell>
          <cell r="E1316">
            <v>1</v>
          </cell>
          <cell r="H1316">
            <v>1</v>
          </cell>
          <cell r="I1316">
            <v>7050</v>
          </cell>
          <cell r="J1316">
            <v>7050</v>
          </cell>
          <cell r="K1316">
            <v>0</v>
          </cell>
          <cell r="N1316">
            <v>0</v>
          </cell>
        </row>
        <row r="1317">
          <cell r="B1317" t="str">
            <v>노무비</v>
          </cell>
          <cell r="C1317" t="str">
            <v>내선전공</v>
          </cell>
          <cell r="D1317" t="str">
            <v>인</v>
          </cell>
          <cell r="E1317">
            <v>0.35</v>
          </cell>
          <cell r="H1317">
            <v>0.35</v>
          </cell>
          <cell r="J1317">
            <v>0</v>
          </cell>
          <cell r="K1317">
            <v>185611</v>
          </cell>
          <cell r="L1317">
            <v>64963</v>
          </cell>
          <cell r="N1317">
            <v>0</v>
          </cell>
        </row>
        <row r="1319">
          <cell r="A1319" t="str">
            <v>풀복스 설치 400x400x200</v>
          </cell>
          <cell r="B1319" t="str">
            <v>풀복스 설치</v>
          </cell>
          <cell r="C1319" t="str">
            <v>400x400x200</v>
          </cell>
          <cell r="D1319" t="str">
            <v>EA</v>
          </cell>
          <cell r="H1319">
            <v>0</v>
          </cell>
          <cell r="J1319">
            <v>10500</v>
          </cell>
          <cell r="K1319">
            <v>0</v>
          </cell>
          <cell r="L1319">
            <v>122503</v>
          </cell>
          <cell r="N1319">
            <v>0</v>
          </cell>
          <cell r="O1319">
            <v>133003</v>
          </cell>
        </row>
        <row r="1320">
          <cell r="B1320" t="str">
            <v>풀복스</v>
          </cell>
          <cell r="C1320" t="str">
            <v>400x400x200</v>
          </cell>
          <cell r="D1320" t="str">
            <v>EA</v>
          </cell>
          <cell r="E1320">
            <v>1</v>
          </cell>
          <cell r="H1320">
            <v>1</v>
          </cell>
          <cell r="I1320">
            <v>10500</v>
          </cell>
          <cell r="J1320">
            <v>10500</v>
          </cell>
          <cell r="K1320">
            <v>0</v>
          </cell>
          <cell r="N1320">
            <v>0</v>
          </cell>
        </row>
        <row r="1321">
          <cell r="B1321" t="str">
            <v>노무비</v>
          </cell>
          <cell r="C1321" t="str">
            <v>내선전공</v>
          </cell>
          <cell r="D1321" t="str">
            <v>인</v>
          </cell>
          <cell r="E1321">
            <v>0.66</v>
          </cell>
          <cell r="H1321">
            <v>0.66</v>
          </cell>
          <cell r="J1321">
            <v>0</v>
          </cell>
          <cell r="K1321">
            <v>185611</v>
          </cell>
          <cell r="L1321">
            <v>122503</v>
          </cell>
          <cell r="N1321">
            <v>0</v>
          </cell>
        </row>
        <row r="1322">
          <cell r="A1322" t="str">
            <v xml:space="preserve"> </v>
          </cell>
        </row>
        <row r="1323">
          <cell r="A1323" t="str">
            <v>풀복스 설치 500x500x200</v>
          </cell>
          <cell r="B1323" t="str">
            <v>풀복스 설치</v>
          </cell>
          <cell r="C1323" t="str">
            <v>500x500x200</v>
          </cell>
          <cell r="D1323" t="str">
            <v>EA</v>
          </cell>
          <cell r="H1323">
            <v>0</v>
          </cell>
          <cell r="J1323">
            <v>14100</v>
          </cell>
          <cell r="K1323">
            <v>0</v>
          </cell>
          <cell r="L1323">
            <v>122503</v>
          </cell>
          <cell r="N1323">
            <v>0</v>
          </cell>
          <cell r="O1323">
            <v>136603</v>
          </cell>
        </row>
        <row r="1324">
          <cell r="B1324" t="str">
            <v>풀복스</v>
          </cell>
          <cell r="C1324" t="str">
            <v>500x500x200</v>
          </cell>
          <cell r="D1324" t="str">
            <v>EA</v>
          </cell>
          <cell r="E1324">
            <v>1</v>
          </cell>
          <cell r="H1324">
            <v>1</v>
          </cell>
          <cell r="I1324">
            <v>14100</v>
          </cell>
          <cell r="J1324">
            <v>14100</v>
          </cell>
          <cell r="K1324">
            <v>0</v>
          </cell>
          <cell r="N1324">
            <v>0</v>
          </cell>
        </row>
        <row r="1325">
          <cell r="B1325" t="str">
            <v>노무비</v>
          </cell>
          <cell r="C1325" t="str">
            <v>내선전공</v>
          </cell>
          <cell r="D1325" t="str">
            <v>인</v>
          </cell>
          <cell r="E1325">
            <v>0.66</v>
          </cell>
          <cell r="H1325">
            <v>0.66</v>
          </cell>
          <cell r="J1325">
            <v>0</v>
          </cell>
          <cell r="K1325">
            <v>185611</v>
          </cell>
          <cell r="L1325">
            <v>122503</v>
          </cell>
          <cell r="N1325">
            <v>0</v>
          </cell>
        </row>
        <row r="1326">
          <cell r="A1326" t="str">
            <v xml:space="preserve"> </v>
          </cell>
        </row>
        <row r="1327">
          <cell r="A1327" t="str">
            <v>풀복스(STS) 설치 200x200x150x1.5t</v>
          </cell>
          <cell r="B1327" t="str">
            <v>풀복스(STS) 설치</v>
          </cell>
          <cell r="C1327" t="str">
            <v>200x200x150x1.5t</v>
          </cell>
          <cell r="D1327" t="str">
            <v>EA</v>
          </cell>
          <cell r="H1327">
            <v>0</v>
          </cell>
          <cell r="J1327">
            <v>36368</v>
          </cell>
          <cell r="K1327">
            <v>0</v>
          </cell>
          <cell r="L1327">
            <v>64963</v>
          </cell>
          <cell r="N1327">
            <v>0</v>
          </cell>
          <cell r="O1327">
            <v>101331</v>
          </cell>
        </row>
        <row r="1328">
          <cell r="B1328" t="str">
            <v>풀복스(STS)</v>
          </cell>
          <cell r="C1328" t="str">
            <v>200x200x150x1.5t</v>
          </cell>
          <cell r="D1328" t="str">
            <v>EA</v>
          </cell>
          <cell r="E1328">
            <v>1</v>
          </cell>
          <cell r="H1328">
            <v>1</v>
          </cell>
          <cell r="I1328">
            <v>36368</v>
          </cell>
          <cell r="J1328">
            <v>36368</v>
          </cell>
          <cell r="K1328">
            <v>0</v>
          </cell>
          <cell r="N1328">
            <v>0</v>
          </cell>
        </row>
        <row r="1329">
          <cell r="B1329" t="str">
            <v>노무비</v>
          </cell>
          <cell r="C1329" t="str">
            <v>내선전공</v>
          </cell>
          <cell r="D1329" t="str">
            <v>인</v>
          </cell>
          <cell r="E1329">
            <v>0.35</v>
          </cell>
          <cell r="H1329">
            <v>0.35</v>
          </cell>
          <cell r="J1329">
            <v>0</v>
          </cell>
          <cell r="K1329">
            <v>185611</v>
          </cell>
          <cell r="L1329">
            <v>64963</v>
          </cell>
          <cell r="N1329">
            <v>0</v>
          </cell>
        </row>
        <row r="1330">
          <cell r="A1330" t="str">
            <v xml:space="preserve"> </v>
          </cell>
        </row>
        <row r="1331">
          <cell r="A1331" t="str">
            <v>풀복스(STS) 설치 250x250x100x1.5t</v>
          </cell>
          <cell r="B1331" t="str">
            <v>풀복스(STS) 설치</v>
          </cell>
          <cell r="C1331" t="str">
            <v>250x250x100x1.5t</v>
          </cell>
          <cell r="D1331" t="str">
            <v>EA</v>
          </cell>
          <cell r="H1331">
            <v>0</v>
          </cell>
          <cell r="J1331">
            <v>40914</v>
          </cell>
          <cell r="K1331">
            <v>0</v>
          </cell>
          <cell r="L1331">
            <v>64963</v>
          </cell>
          <cell r="N1331">
            <v>0</v>
          </cell>
          <cell r="O1331">
            <v>105877</v>
          </cell>
        </row>
        <row r="1332">
          <cell r="B1332" t="str">
            <v>풀복스(STS)</v>
          </cell>
          <cell r="C1332" t="str">
            <v>250x250x100x1.5t</v>
          </cell>
          <cell r="D1332" t="str">
            <v>EA</v>
          </cell>
          <cell r="E1332">
            <v>1</v>
          </cell>
          <cell r="H1332">
            <v>1</v>
          </cell>
          <cell r="I1332">
            <v>40914</v>
          </cell>
          <cell r="J1332">
            <v>40914</v>
          </cell>
          <cell r="K1332">
            <v>0</v>
          </cell>
          <cell r="N1332">
            <v>0</v>
          </cell>
        </row>
        <row r="1333">
          <cell r="B1333" t="str">
            <v>노무비</v>
          </cell>
          <cell r="C1333" t="str">
            <v>내선전공</v>
          </cell>
          <cell r="D1333" t="str">
            <v>인</v>
          </cell>
          <cell r="E1333">
            <v>0.35</v>
          </cell>
          <cell r="H1333">
            <v>0.35</v>
          </cell>
          <cell r="J1333">
            <v>0</v>
          </cell>
          <cell r="K1333">
            <v>185611</v>
          </cell>
          <cell r="L1333">
            <v>64963</v>
          </cell>
          <cell r="N1333">
            <v>0</v>
          </cell>
        </row>
        <row r="1334">
          <cell r="A1334" t="str">
            <v xml:space="preserve"> </v>
          </cell>
        </row>
        <row r="1335">
          <cell r="A1335" t="str">
            <v>풀복스(STS) 설치 300x300x200x1.5t</v>
          </cell>
          <cell r="B1335" t="str">
            <v>풀복스(STS) 설치</v>
          </cell>
          <cell r="C1335" t="str">
            <v>300x300x200x1.5t</v>
          </cell>
          <cell r="D1335" t="str">
            <v>EA</v>
          </cell>
          <cell r="H1335">
            <v>0</v>
          </cell>
          <cell r="J1335">
            <v>76372</v>
          </cell>
          <cell r="K1335">
            <v>0</v>
          </cell>
          <cell r="L1335">
            <v>64963</v>
          </cell>
          <cell r="N1335">
            <v>0</v>
          </cell>
          <cell r="O1335">
            <v>141335</v>
          </cell>
        </row>
        <row r="1336">
          <cell r="B1336" t="str">
            <v>풀복스(STS)</v>
          </cell>
          <cell r="C1336" t="str">
            <v>300x300x200x1.5t</v>
          </cell>
          <cell r="D1336" t="str">
            <v>EA</v>
          </cell>
          <cell r="E1336">
            <v>1</v>
          </cell>
          <cell r="H1336">
            <v>1</v>
          </cell>
          <cell r="I1336">
            <v>76372</v>
          </cell>
          <cell r="J1336">
            <v>76372</v>
          </cell>
          <cell r="K1336">
            <v>0</v>
          </cell>
          <cell r="N1336">
            <v>0</v>
          </cell>
        </row>
        <row r="1337">
          <cell r="B1337" t="str">
            <v>노무비</v>
          </cell>
          <cell r="C1337" t="str">
            <v>내선전공</v>
          </cell>
          <cell r="D1337" t="str">
            <v>인</v>
          </cell>
          <cell r="E1337">
            <v>0.35</v>
          </cell>
          <cell r="H1337">
            <v>0.35</v>
          </cell>
          <cell r="J1337">
            <v>0</v>
          </cell>
          <cell r="K1337">
            <v>185611</v>
          </cell>
          <cell r="L1337">
            <v>64963</v>
          </cell>
          <cell r="N1337">
            <v>0</v>
          </cell>
        </row>
        <row r="1339">
          <cell r="A1339" t="str">
            <v>풀복스(STS) 설치 400x400x200x1.5t</v>
          </cell>
          <cell r="B1339" t="str">
            <v>풀복스(STS) 설치</v>
          </cell>
          <cell r="C1339" t="str">
            <v>400x400x200x1.5t</v>
          </cell>
          <cell r="D1339" t="str">
            <v>EA</v>
          </cell>
          <cell r="H1339">
            <v>0</v>
          </cell>
          <cell r="J1339">
            <v>116376</v>
          </cell>
          <cell r="K1339">
            <v>0</v>
          </cell>
          <cell r="L1339">
            <v>122503</v>
          </cell>
          <cell r="N1339">
            <v>0</v>
          </cell>
          <cell r="O1339">
            <v>238879</v>
          </cell>
        </row>
        <row r="1340">
          <cell r="B1340" t="str">
            <v>풀복스(STS)</v>
          </cell>
          <cell r="C1340" t="str">
            <v>400x400x200x1.5t</v>
          </cell>
          <cell r="D1340" t="str">
            <v>EA</v>
          </cell>
          <cell r="E1340">
            <v>1</v>
          </cell>
          <cell r="H1340">
            <v>1</v>
          </cell>
          <cell r="I1340">
            <v>116376</v>
          </cell>
          <cell r="J1340">
            <v>116376</v>
          </cell>
          <cell r="K1340">
            <v>0</v>
          </cell>
          <cell r="N1340">
            <v>0</v>
          </cell>
        </row>
        <row r="1341">
          <cell r="B1341" t="str">
            <v>노무비</v>
          </cell>
          <cell r="C1341" t="str">
            <v>내선전공</v>
          </cell>
          <cell r="D1341" t="str">
            <v>인</v>
          </cell>
          <cell r="E1341">
            <v>0.66</v>
          </cell>
          <cell r="H1341">
            <v>0.66</v>
          </cell>
          <cell r="J1341">
            <v>0</v>
          </cell>
          <cell r="K1341">
            <v>185611</v>
          </cell>
          <cell r="L1341">
            <v>122503</v>
          </cell>
          <cell r="N1341">
            <v>0</v>
          </cell>
        </row>
        <row r="1342">
          <cell r="A1342" t="str">
            <v xml:space="preserve"> </v>
          </cell>
        </row>
        <row r="1343">
          <cell r="A1343" t="str">
            <v>풀복스(STS) 설치 500x500x200x1.5t</v>
          </cell>
          <cell r="B1343" t="str">
            <v>풀복스(STS) 설치</v>
          </cell>
          <cell r="C1343" t="str">
            <v>500x500x200x1.5t</v>
          </cell>
          <cell r="D1343" t="str">
            <v>EA</v>
          </cell>
          <cell r="H1343">
            <v>0</v>
          </cell>
          <cell r="J1343">
            <v>163654</v>
          </cell>
          <cell r="K1343">
            <v>0</v>
          </cell>
          <cell r="L1343">
            <v>122503</v>
          </cell>
          <cell r="N1343">
            <v>0</v>
          </cell>
          <cell r="O1343">
            <v>286157</v>
          </cell>
        </row>
        <row r="1344">
          <cell r="B1344" t="str">
            <v>풀복스(STS)</v>
          </cell>
          <cell r="C1344" t="str">
            <v>500x500x200x1.5t</v>
          </cell>
          <cell r="D1344" t="str">
            <v>EA</v>
          </cell>
          <cell r="E1344">
            <v>1</v>
          </cell>
          <cell r="H1344">
            <v>1</v>
          </cell>
          <cell r="I1344">
            <v>163654</v>
          </cell>
          <cell r="J1344">
            <v>163654</v>
          </cell>
          <cell r="K1344">
            <v>0</v>
          </cell>
          <cell r="N1344">
            <v>0</v>
          </cell>
        </row>
        <row r="1345">
          <cell r="B1345" t="str">
            <v>노무비</v>
          </cell>
          <cell r="C1345" t="str">
            <v>내선전공</v>
          </cell>
          <cell r="D1345" t="str">
            <v>인</v>
          </cell>
          <cell r="E1345">
            <v>0.66</v>
          </cell>
          <cell r="H1345">
            <v>0.66</v>
          </cell>
          <cell r="J1345">
            <v>0</v>
          </cell>
          <cell r="K1345">
            <v>185611</v>
          </cell>
          <cell r="L1345">
            <v>122503</v>
          </cell>
          <cell r="N1345">
            <v>0</v>
          </cell>
        </row>
        <row r="1346">
          <cell r="A1346" t="str">
            <v xml:space="preserve"> </v>
          </cell>
        </row>
        <row r="1347">
          <cell r="A1347" t="str">
            <v>PC BOX 설치 130x130x75</v>
          </cell>
          <cell r="B1347" t="str">
            <v>PC BOX 설치</v>
          </cell>
          <cell r="C1347" t="str">
            <v>130x130x75</v>
          </cell>
          <cell r="D1347" t="str">
            <v>EA</v>
          </cell>
          <cell r="H1347">
            <v>0</v>
          </cell>
          <cell r="J1347">
            <v>7430</v>
          </cell>
          <cell r="K1347">
            <v>0</v>
          </cell>
          <cell r="L1347">
            <v>68353</v>
          </cell>
          <cell r="N1347">
            <v>0</v>
          </cell>
          <cell r="O1347">
            <v>75783</v>
          </cell>
        </row>
        <row r="1348">
          <cell r="B1348" t="str">
            <v>PC BOX</v>
          </cell>
          <cell r="C1348" t="str">
            <v>130x130x75</v>
          </cell>
          <cell r="D1348" t="str">
            <v>EA</v>
          </cell>
          <cell r="E1348">
            <v>1</v>
          </cell>
          <cell r="H1348">
            <v>1</v>
          </cell>
          <cell r="I1348">
            <v>6728</v>
          </cell>
          <cell r="J1348">
            <v>6728</v>
          </cell>
          <cell r="K1348">
            <v>0</v>
          </cell>
          <cell r="N1348">
            <v>0</v>
          </cell>
        </row>
        <row r="1349">
          <cell r="B1349" t="str">
            <v>세트앙카(STS) 설치</v>
          </cell>
          <cell r="C1349" t="str">
            <v>φ3/8"x75</v>
          </cell>
          <cell r="D1349" t="str">
            <v>EA</v>
          </cell>
          <cell r="E1349">
            <v>2</v>
          </cell>
          <cell r="H1349">
            <v>2</v>
          </cell>
          <cell r="I1349">
            <v>351</v>
          </cell>
          <cell r="J1349">
            <v>702</v>
          </cell>
          <cell r="K1349">
            <v>1695</v>
          </cell>
          <cell r="L1349">
            <v>3390</v>
          </cell>
          <cell r="M1349">
            <v>0</v>
          </cell>
          <cell r="N1349">
            <v>0</v>
          </cell>
        </row>
        <row r="1350">
          <cell r="B1350" t="str">
            <v>노무비</v>
          </cell>
          <cell r="C1350" t="str">
            <v>내선전공</v>
          </cell>
          <cell r="D1350" t="str">
            <v>인</v>
          </cell>
          <cell r="E1350">
            <v>0.35</v>
          </cell>
          <cell r="H1350">
            <v>0.35</v>
          </cell>
          <cell r="J1350">
            <v>0</v>
          </cell>
          <cell r="K1350">
            <v>185611</v>
          </cell>
          <cell r="L1350">
            <v>64963</v>
          </cell>
          <cell r="N1350">
            <v>0</v>
          </cell>
        </row>
        <row r="1351">
          <cell r="A1351" t="str">
            <v>PC BOX 설치 130x80x75</v>
          </cell>
          <cell r="B1351" t="str">
            <v>PC BOX 설치</v>
          </cell>
          <cell r="C1351" t="str">
            <v>130x80x75</v>
          </cell>
          <cell r="D1351" t="str">
            <v>EA</v>
          </cell>
          <cell r="H1351">
            <v>0</v>
          </cell>
          <cell r="J1351">
            <v>6157</v>
          </cell>
          <cell r="K1351">
            <v>0</v>
          </cell>
          <cell r="L1351">
            <v>68353</v>
          </cell>
          <cell r="N1351">
            <v>0</v>
          </cell>
          <cell r="O1351">
            <v>74510</v>
          </cell>
        </row>
        <row r="1352">
          <cell r="B1352" t="str">
            <v>PC BOX</v>
          </cell>
          <cell r="C1352" t="str">
            <v>130x80x75</v>
          </cell>
          <cell r="D1352" t="str">
            <v>EA</v>
          </cell>
          <cell r="E1352">
            <v>1</v>
          </cell>
          <cell r="H1352">
            <v>1</v>
          </cell>
          <cell r="I1352">
            <v>5455</v>
          </cell>
          <cell r="J1352">
            <v>5455</v>
          </cell>
          <cell r="K1352">
            <v>0</v>
          </cell>
          <cell r="N1352">
            <v>0</v>
          </cell>
        </row>
        <row r="1353">
          <cell r="B1353" t="str">
            <v>세트앙카(STS) 설치</v>
          </cell>
          <cell r="C1353" t="str">
            <v>φ3/8"x75</v>
          </cell>
          <cell r="D1353" t="str">
            <v>EA</v>
          </cell>
          <cell r="E1353">
            <v>2</v>
          </cell>
          <cell r="H1353">
            <v>2</v>
          </cell>
          <cell r="I1353">
            <v>351</v>
          </cell>
          <cell r="J1353">
            <v>702</v>
          </cell>
          <cell r="K1353">
            <v>1695</v>
          </cell>
          <cell r="L1353">
            <v>3390</v>
          </cell>
          <cell r="M1353">
            <v>0</v>
          </cell>
          <cell r="N1353">
            <v>0</v>
          </cell>
        </row>
        <row r="1354">
          <cell r="B1354" t="str">
            <v>노무비</v>
          </cell>
          <cell r="C1354" t="str">
            <v>내선전공</v>
          </cell>
          <cell r="D1354" t="str">
            <v>인</v>
          </cell>
          <cell r="E1354">
            <v>0.35</v>
          </cell>
          <cell r="H1354">
            <v>0.35</v>
          </cell>
          <cell r="J1354">
            <v>0</v>
          </cell>
          <cell r="K1354">
            <v>185611</v>
          </cell>
          <cell r="L1354">
            <v>64963</v>
          </cell>
          <cell r="N1354">
            <v>0</v>
          </cell>
        </row>
        <row r="1355">
          <cell r="A1355" t="str">
            <v xml:space="preserve"> </v>
          </cell>
        </row>
        <row r="1356">
          <cell r="A1356" t="str">
            <v>터널조명기구(STS) 설치 FL 3/32W</v>
          </cell>
          <cell r="B1356" t="str">
            <v>터널조명기구(STS) 설치</v>
          </cell>
          <cell r="C1356" t="str">
            <v>FL 3/32W</v>
          </cell>
          <cell r="D1356" t="str">
            <v>EA</v>
          </cell>
          <cell r="H1356">
            <v>0</v>
          </cell>
          <cell r="J1356">
            <v>345492</v>
          </cell>
          <cell r="K1356">
            <v>0</v>
          </cell>
          <cell r="L1356">
            <v>66634</v>
          </cell>
          <cell r="N1356">
            <v>0</v>
          </cell>
          <cell r="O1356">
            <v>412126</v>
          </cell>
        </row>
        <row r="1357">
          <cell r="B1357" t="str">
            <v>터널조명기구(STS)</v>
          </cell>
          <cell r="C1357" t="str">
            <v>FL 3/32W</v>
          </cell>
          <cell r="D1357" t="str">
            <v>EA</v>
          </cell>
          <cell r="E1357">
            <v>1</v>
          </cell>
          <cell r="H1357">
            <v>1</v>
          </cell>
          <cell r="I1357">
            <v>345492</v>
          </cell>
          <cell r="J1357">
            <v>345492</v>
          </cell>
          <cell r="K1357">
            <v>0</v>
          </cell>
          <cell r="N1357">
            <v>0</v>
          </cell>
        </row>
        <row r="1358">
          <cell r="B1358" t="str">
            <v>노무비</v>
          </cell>
          <cell r="C1358" t="str">
            <v>내선전공</v>
          </cell>
          <cell r="D1358" t="str">
            <v>인</v>
          </cell>
          <cell r="E1358">
            <v>0.35899999999999999</v>
          </cell>
          <cell r="H1358">
            <v>0.35899999999999999</v>
          </cell>
          <cell r="J1358">
            <v>0</v>
          </cell>
          <cell r="K1358">
            <v>185611</v>
          </cell>
          <cell r="L1358">
            <v>66634</v>
          </cell>
          <cell r="N1358">
            <v>0</v>
          </cell>
        </row>
        <row r="1360">
          <cell r="A1360" t="str">
            <v>조명기구(고조도,전자식) 설치 FL 2/32W P.P</v>
          </cell>
          <cell r="B1360" t="str">
            <v>조명기구(고조도,전자식) 설치</v>
          </cell>
          <cell r="C1360" t="str">
            <v>FL 2/32W P.P</v>
          </cell>
          <cell r="D1360" t="str">
            <v>EA</v>
          </cell>
          <cell r="H1360">
            <v>0</v>
          </cell>
          <cell r="J1360">
            <v>60916</v>
          </cell>
          <cell r="K1360">
            <v>0</v>
          </cell>
          <cell r="L1360">
            <v>61622</v>
          </cell>
          <cell r="N1360">
            <v>0</v>
          </cell>
          <cell r="O1360">
            <v>122538</v>
          </cell>
        </row>
        <row r="1361">
          <cell r="B1361" t="str">
            <v>조명기구(고조도,전자식)</v>
          </cell>
          <cell r="C1361" t="str">
            <v>FL 2/32W P.P</v>
          </cell>
          <cell r="D1361" t="str">
            <v>EA</v>
          </cell>
          <cell r="E1361">
            <v>1</v>
          </cell>
          <cell r="H1361">
            <v>1</v>
          </cell>
          <cell r="I1361">
            <v>60916</v>
          </cell>
          <cell r="J1361">
            <v>60916</v>
          </cell>
          <cell r="K1361">
            <v>0</v>
          </cell>
          <cell r="N1361">
            <v>0</v>
          </cell>
        </row>
        <row r="1362">
          <cell r="B1362" t="str">
            <v>노무비</v>
          </cell>
          <cell r="C1362" t="str">
            <v>내선전공</v>
          </cell>
          <cell r="D1362" t="str">
            <v>인</v>
          </cell>
          <cell r="E1362">
            <v>0.33200000000000002</v>
          </cell>
          <cell r="H1362">
            <v>0.33200000000000002</v>
          </cell>
          <cell r="J1362">
            <v>0</v>
          </cell>
          <cell r="K1362">
            <v>185611</v>
          </cell>
          <cell r="L1362">
            <v>61622</v>
          </cell>
          <cell r="N1362">
            <v>0</v>
          </cell>
        </row>
        <row r="1364">
          <cell r="A1364" t="str">
            <v>조명기구(고조도,전자식) 설치 FL 1/32W 직부</v>
          </cell>
          <cell r="B1364" t="str">
            <v>조명기구(고조도,전자식) 설치</v>
          </cell>
          <cell r="C1364" t="str">
            <v>FL 1/32W 직부</v>
          </cell>
          <cell r="D1364" t="str">
            <v>EA</v>
          </cell>
          <cell r="H1364">
            <v>0</v>
          </cell>
          <cell r="J1364">
            <v>66371</v>
          </cell>
          <cell r="K1364">
            <v>0</v>
          </cell>
          <cell r="L1364">
            <v>41391</v>
          </cell>
          <cell r="N1364">
            <v>0</v>
          </cell>
          <cell r="O1364">
            <v>107762</v>
          </cell>
        </row>
        <row r="1365">
          <cell r="B1365" t="str">
            <v>조명기구(고조도,전자식)</v>
          </cell>
          <cell r="C1365" t="str">
            <v>FL 1/32W 직부</v>
          </cell>
          <cell r="D1365" t="str">
            <v>EA</v>
          </cell>
          <cell r="E1365">
            <v>1</v>
          </cell>
          <cell r="H1365">
            <v>1</v>
          </cell>
          <cell r="I1365">
            <v>66371</v>
          </cell>
          <cell r="J1365">
            <v>66371</v>
          </cell>
          <cell r="K1365">
            <v>0</v>
          </cell>
          <cell r="N1365">
            <v>0</v>
          </cell>
        </row>
        <row r="1366">
          <cell r="B1366" t="str">
            <v>노무비</v>
          </cell>
          <cell r="C1366" t="str">
            <v>내선전공</v>
          </cell>
          <cell r="D1366" t="str">
            <v>인</v>
          </cell>
          <cell r="E1366">
            <v>0.223</v>
          </cell>
          <cell r="H1366">
            <v>0.223</v>
          </cell>
          <cell r="J1366">
            <v>0</v>
          </cell>
          <cell r="K1366">
            <v>185611</v>
          </cell>
          <cell r="L1366">
            <v>41391</v>
          </cell>
          <cell r="N1366">
            <v>0</v>
          </cell>
        </row>
        <row r="1368">
          <cell r="A1368" t="str">
            <v>조명기구 설치 FL 1/32W 폴리카보네이트</v>
          </cell>
          <cell r="B1368" t="str">
            <v>조명기구 설치</v>
          </cell>
          <cell r="C1368" t="str">
            <v>FL 1/32W 폴리카보네이트</v>
          </cell>
          <cell r="D1368" t="str">
            <v>EA</v>
          </cell>
          <cell r="H1368">
            <v>0</v>
          </cell>
          <cell r="J1368">
            <v>110012</v>
          </cell>
          <cell r="K1368">
            <v>0</v>
          </cell>
          <cell r="L1368">
            <v>41391</v>
          </cell>
          <cell r="N1368">
            <v>0</v>
          </cell>
          <cell r="O1368">
            <v>151403</v>
          </cell>
        </row>
        <row r="1369">
          <cell r="B1369" t="str">
            <v>조명기구</v>
          </cell>
          <cell r="C1369" t="str">
            <v>FL 1/32W 폴리카보네이트</v>
          </cell>
          <cell r="D1369" t="str">
            <v>EA</v>
          </cell>
          <cell r="E1369">
            <v>1</v>
          </cell>
          <cell r="H1369">
            <v>1</v>
          </cell>
          <cell r="I1369">
            <v>110012</v>
          </cell>
          <cell r="J1369">
            <v>110012</v>
          </cell>
          <cell r="K1369">
            <v>0</v>
          </cell>
          <cell r="N1369">
            <v>0</v>
          </cell>
        </row>
        <row r="1370">
          <cell r="B1370" t="str">
            <v>노무비</v>
          </cell>
          <cell r="C1370" t="str">
            <v>내선전공</v>
          </cell>
          <cell r="D1370" t="str">
            <v>인</v>
          </cell>
          <cell r="E1370">
            <v>0.223</v>
          </cell>
          <cell r="H1370">
            <v>0.223</v>
          </cell>
          <cell r="J1370">
            <v>0</v>
          </cell>
          <cell r="K1370">
            <v>185611</v>
          </cell>
          <cell r="L1370">
            <v>41391</v>
          </cell>
          <cell r="N1370">
            <v>0</v>
          </cell>
        </row>
        <row r="1372">
          <cell r="A1372" t="str">
            <v>조명기구 설치 FL 1/20W 폴리카보네이트</v>
          </cell>
          <cell r="B1372" t="str">
            <v>조명기구 설치</v>
          </cell>
          <cell r="C1372" t="str">
            <v>FL 1/20W 폴리카보네이트</v>
          </cell>
          <cell r="D1372" t="str">
            <v>EA</v>
          </cell>
          <cell r="H1372">
            <v>0</v>
          </cell>
          <cell r="J1372">
            <v>75463</v>
          </cell>
          <cell r="K1372">
            <v>0</v>
          </cell>
          <cell r="L1372">
            <v>26171</v>
          </cell>
          <cell r="N1372">
            <v>0</v>
          </cell>
          <cell r="O1372">
            <v>101634</v>
          </cell>
        </row>
        <row r="1373">
          <cell r="B1373" t="str">
            <v>조명기구</v>
          </cell>
          <cell r="C1373" t="str">
            <v>FL 1/20W 폴리카보네이트</v>
          </cell>
          <cell r="D1373" t="str">
            <v>EA</v>
          </cell>
          <cell r="E1373">
            <v>1</v>
          </cell>
          <cell r="H1373">
            <v>1</v>
          </cell>
          <cell r="I1373">
            <v>75463</v>
          </cell>
          <cell r="J1373">
            <v>75463</v>
          </cell>
          <cell r="K1373">
            <v>0</v>
          </cell>
          <cell r="N1373">
            <v>0</v>
          </cell>
        </row>
        <row r="1374">
          <cell r="B1374" t="str">
            <v>노무비</v>
          </cell>
          <cell r="C1374" t="str">
            <v>내선전공</v>
          </cell>
          <cell r="D1374" t="str">
            <v>인</v>
          </cell>
          <cell r="E1374">
            <v>0.14099999999999999</v>
          </cell>
          <cell r="H1374">
            <v>0.14099999999999999</v>
          </cell>
          <cell r="J1374">
            <v>0</v>
          </cell>
          <cell r="K1374">
            <v>185611</v>
          </cell>
          <cell r="L1374">
            <v>26171</v>
          </cell>
          <cell r="N1374">
            <v>0</v>
          </cell>
        </row>
        <row r="1376">
          <cell r="A1376" t="str">
            <v>조명기구(고조도,전자식) 설치 FPL 3/36W 방등</v>
          </cell>
          <cell r="B1376" t="str">
            <v>조명기구(고조도,전자식) 설치</v>
          </cell>
          <cell r="C1376" t="str">
            <v>FPL 3/36W 방등</v>
          </cell>
          <cell r="D1376" t="str">
            <v>EA</v>
          </cell>
          <cell r="H1376">
            <v>0</v>
          </cell>
          <cell r="J1376">
            <v>157290</v>
          </cell>
          <cell r="K1376">
            <v>0</v>
          </cell>
          <cell r="L1376">
            <v>66634</v>
          </cell>
          <cell r="N1376">
            <v>0</v>
          </cell>
          <cell r="O1376">
            <v>223924</v>
          </cell>
        </row>
        <row r="1377">
          <cell r="B1377" t="str">
            <v>조명기구(고조도,전자식)</v>
          </cell>
          <cell r="C1377" t="str">
            <v>FPL 3/36W 방등</v>
          </cell>
          <cell r="D1377" t="str">
            <v>EA</v>
          </cell>
          <cell r="E1377">
            <v>1</v>
          </cell>
          <cell r="H1377">
            <v>1</v>
          </cell>
          <cell r="I1377">
            <v>157290</v>
          </cell>
          <cell r="J1377">
            <v>157290</v>
          </cell>
          <cell r="K1377">
            <v>0</v>
          </cell>
          <cell r="N1377">
            <v>0</v>
          </cell>
        </row>
        <row r="1378">
          <cell r="B1378" t="str">
            <v>노무비</v>
          </cell>
          <cell r="C1378" t="str">
            <v>내선전공</v>
          </cell>
          <cell r="D1378" t="str">
            <v>인</v>
          </cell>
          <cell r="E1378">
            <v>0.35899999999999999</v>
          </cell>
          <cell r="H1378">
            <v>0.35899999999999999</v>
          </cell>
          <cell r="J1378">
            <v>0</v>
          </cell>
          <cell r="K1378">
            <v>185611</v>
          </cell>
          <cell r="L1378">
            <v>66634</v>
          </cell>
          <cell r="N1378">
            <v>0</v>
          </cell>
        </row>
        <row r="1380">
          <cell r="A1380" t="str">
            <v>조명기구 설치 LED 20W 다운라이트</v>
          </cell>
          <cell r="B1380" t="str">
            <v>조명기구 설치</v>
          </cell>
          <cell r="C1380" t="str">
            <v>LED 20W 다운라이트</v>
          </cell>
          <cell r="D1380" t="str">
            <v>EA</v>
          </cell>
          <cell r="H1380">
            <v>0</v>
          </cell>
          <cell r="J1380">
            <v>127287</v>
          </cell>
          <cell r="K1380">
            <v>0</v>
          </cell>
          <cell r="L1380">
            <v>45474</v>
          </cell>
          <cell r="N1380">
            <v>0</v>
          </cell>
          <cell r="O1380">
            <v>172761</v>
          </cell>
        </row>
        <row r="1381">
          <cell r="B1381" t="str">
            <v>조명기구</v>
          </cell>
          <cell r="C1381" t="str">
            <v>LED 20W 다운라이트</v>
          </cell>
          <cell r="D1381" t="str">
            <v>EA</v>
          </cell>
          <cell r="E1381">
            <v>1</v>
          </cell>
          <cell r="H1381">
            <v>1</v>
          </cell>
          <cell r="I1381">
            <v>127287</v>
          </cell>
          <cell r="J1381">
            <v>127287</v>
          </cell>
          <cell r="K1381">
            <v>0</v>
          </cell>
          <cell r="N1381">
            <v>0</v>
          </cell>
        </row>
        <row r="1382">
          <cell r="B1382" t="str">
            <v>노무비</v>
          </cell>
          <cell r="C1382" t="str">
            <v>내선전공</v>
          </cell>
          <cell r="D1382" t="str">
            <v>인</v>
          </cell>
          <cell r="E1382">
            <v>0.245</v>
          </cell>
          <cell r="H1382">
            <v>0.245</v>
          </cell>
          <cell r="J1382">
            <v>0</v>
          </cell>
          <cell r="K1382">
            <v>185611</v>
          </cell>
          <cell r="L1382">
            <v>45474</v>
          </cell>
          <cell r="N1382">
            <v>0</v>
          </cell>
        </row>
        <row r="1384">
          <cell r="A1384" t="str">
            <v>LED 조명기구 설치 LED 16W(청정매입다운라이트)</v>
          </cell>
          <cell r="B1384" t="str">
            <v>LED 조명기구 설치</v>
          </cell>
          <cell r="C1384" t="str">
            <v>LED 16W(청정매입다운라이트)</v>
          </cell>
          <cell r="D1384" t="str">
            <v>EA</v>
          </cell>
          <cell r="H1384">
            <v>0</v>
          </cell>
          <cell r="J1384">
            <v>125468</v>
          </cell>
          <cell r="K1384">
            <v>0</v>
          </cell>
          <cell r="L1384">
            <v>45474</v>
          </cell>
          <cell r="N1384">
            <v>0</v>
          </cell>
          <cell r="O1384">
            <v>170942</v>
          </cell>
        </row>
        <row r="1385">
          <cell r="B1385" t="str">
            <v>LED 조명기구</v>
          </cell>
          <cell r="C1385" t="str">
            <v>LED 16W(청정매입다운라이트)</v>
          </cell>
          <cell r="D1385" t="str">
            <v>EA</v>
          </cell>
          <cell r="E1385">
            <v>1</v>
          </cell>
          <cell r="H1385">
            <v>1</v>
          </cell>
          <cell r="I1385">
            <v>125468</v>
          </cell>
          <cell r="J1385">
            <v>125468</v>
          </cell>
          <cell r="K1385">
            <v>0</v>
          </cell>
          <cell r="N1385">
            <v>0</v>
          </cell>
        </row>
        <row r="1386">
          <cell r="B1386" t="str">
            <v>노무비</v>
          </cell>
          <cell r="C1386" t="str">
            <v>내선전공</v>
          </cell>
          <cell r="D1386" t="str">
            <v>인</v>
          </cell>
          <cell r="E1386">
            <v>0.245</v>
          </cell>
          <cell r="H1386">
            <v>0.245</v>
          </cell>
          <cell r="J1386">
            <v>0</v>
          </cell>
          <cell r="K1386">
            <v>185611</v>
          </cell>
          <cell r="L1386">
            <v>45474</v>
          </cell>
          <cell r="N1386">
            <v>0</v>
          </cell>
        </row>
        <row r="1388">
          <cell r="A1388" t="str">
            <v>조명기구 설치 FUL 18W 다운라이트</v>
          </cell>
          <cell r="B1388" t="str">
            <v>조명기구 설치</v>
          </cell>
          <cell r="C1388" t="str">
            <v>FUL 18W 다운라이트</v>
          </cell>
          <cell r="D1388" t="str">
            <v>EA</v>
          </cell>
          <cell r="H1388">
            <v>0</v>
          </cell>
          <cell r="J1388">
            <v>20911</v>
          </cell>
          <cell r="K1388">
            <v>0</v>
          </cell>
          <cell r="L1388">
            <v>45474</v>
          </cell>
          <cell r="N1388">
            <v>0</v>
          </cell>
          <cell r="O1388">
            <v>66385</v>
          </cell>
        </row>
        <row r="1389">
          <cell r="B1389" t="str">
            <v>조명기구</v>
          </cell>
          <cell r="C1389" t="str">
            <v>FUL 18W 다운라이트</v>
          </cell>
          <cell r="D1389" t="str">
            <v>EA</v>
          </cell>
          <cell r="E1389">
            <v>1</v>
          </cell>
          <cell r="H1389">
            <v>1</v>
          </cell>
          <cell r="I1389">
            <v>20911</v>
          </cell>
          <cell r="J1389">
            <v>20911</v>
          </cell>
          <cell r="K1389">
            <v>0</v>
          </cell>
          <cell r="N1389">
            <v>0</v>
          </cell>
        </row>
        <row r="1390">
          <cell r="B1390" t="str">
            <v>노무비</v>
          </cell>
          <cell r="C1390" t="str">
            <v>내선전공</v>
          </cell>
          <cell r="D1390" t="str">
            <v>인</v>
          </cell>
          <cell r="E1390">
            <v>0.245</v>
          </cell>
          <cell r="H1390">
            <v>0.245</v>
          </cell>
          <cell r="J1390">
            <v>0</v>
          </cell>
          <cell r="K1390">
            <v>185611</v>
          </cell>
          <cell r="L1390">
            <v>45474</v>
          </cell>
          <cell r="N1390">
            <v>0</v>
          </cell>
        </row>
        <row r="1392">
          <cell r="A1392" t="str">
            <v>조명기구 설치 FUL 26W 직부</v>
          </cell>
          <cell r="B1392" t="str">
            <v>조명기구 설치</v>
          </cell>
          <cell r="C1392" t="str">
            <v>FUL 26W 직부</v>
          </cell>
          <cell r="D1392" t="str">
            <v>EA</v>
          </cell>
          <cell r="H1392">
            <v>0</v>
          </cell>
          <cell r="J1392">
            <v>13638</v>
          </cell>
          <cell r="K1392">
            <v>0</v>
          </cell>
          <cell r="L1392">
            <v>33409</v>
          </cell>
          <cell r="N1392">
            <v>0</v>
          </cell>
          <cell r="O1392">
            <v>47047</v>
          </cell>
        </row>
        <row r="1393">
          <cell r="B1393" t="str">
            <v>조명기구</v>
          </cell>
          <cell r="C1393" t="str">
            <v>FUL 26W 직부</v>
          </cell>
          <cell r="D1393" t="str">
            <v>EA</v>
          </cell>
          <cell r="E1393">
            <v>1</v>
          </cell>
          <cell r="H1393">
            <v>1</v>
          </cell>
          <cell r="I1393">
            <v>13638</v>
          </cell>
          <cell r="J1393">
            <v>13638</v>
          </cell>
          <cell r="K1393">
            <v>0</v>
          </cell>
          <cell r="N1393">
            <v>0</v>
          </cell>
        </row>
        <row r="1394">
          <cell r="B1394" t="str">
            <v>노무비</v>
          </cell>
          <cell r="C1394" t="str">
            <v>내선전공</v>
          </cell>
          <cell r="D1394" t="str">
            <v>인</v>
          </cell>
          <cell r="E1394">
            <v>0.18</v>
          </cell>
          <cell r="H1394">
            <v>0.18</v>
          </cell>
          <cell r="J1394">
            <v>0</v>
          </cell>
          <cell r="K1394">
            <v>185611</v>
          </cell>
          <cell r="L1394">
            <v>33409</v>
          </cell>
          <cell r="N1394">
            <v>0</v>
          </cell>
        </row>
        <row r="1396">
          <cell r="A1396" t="str">
            <v>조명기구 설치 FUL 26W 벽부</v>
          </cell>
          <cell r="B1396" t="str">
            <v>조명기구 설치</v>
          </cell>
          <cell r="C1396" t="str">
            <v>FUL 26W 벽부</v>
          </cell>
          <cell r="D1396" t="str">
            <v>EA</v>
          </cell>
          <cell r="H1396">
            <v>0</v>
          </cell>
          <cell r="J1396">
            <v>16365</v>
          </cell>
          <cell r="K1396">
            <v>0</v>
          </cell>
          <cell r="L1396">
            <v>27841</v>
          </cell>
          <cell r="N1396">
            <v>0</v>
          </cell>
          <cell r="O1396">
            <v>44206</v>
          </cell>
        </row>
        <row r="1397">
          <cell r="B1397" t="str">
            <v>조명기구</v>
          </cell>
          <cell r="C1397" t="str">
            <v>FUL 26W 벽부</v>
          </cell>
          <cell r="D1397" t="str">
            <v>EA</v>
          </cell>
          <cell r="E1397">
            <v>1</v>
          </cell>
          <cell r="H1397">
            <v>1</v>
          </cell>
          <cell r="I1397">
            <v>16365</v>
          </cell>
          <cell r="J1397">
            <v>16365</v>
          </cell>
          <cell r="K1397">
            <v>0</v>
          </cell>
          <cell r="N1397">
            <v>0</v>
          </cell>
        </row>
        <row r="1398">
          <cell r="B1398" t="str">
            <v>노무비</v>
          </cell>
          <cell r="C1398" t="str">
            <v>내선전공</v>
          </cell>
          <cell r="D1398" t="str">
            <v>인</v>
          </cell>
          <cell r="E1398">
            <v>0.15</v>
          </cell>
          <cell r="H1398">
            <v>0.15</v>
          </cell>
          <cell r="J1398">
            <v>0</v>
          </cell>
          <cell r="K1398">
            <v>185611</v>
          </cell>
          <cell r="L1398">
            <v>27841</v>
          </cell>
          <cell r="N1398">
            <v>0</v>
          </cell>
        </row>
        <row r="1400">
          <cell r="A1400" t="str">
            <v>LED 조명기구 설치 LED 45W(다운라이트)</v>
          </cell>
          <cell r="B1400" t="str">
            <v>LED 조명기구 설치</v>
          </cell>
          <cell r="C1400" t="str">
            <v>LED 45W(다운라이트)</v>
          </cell>
          <cell r="D1400" t="str">
            <v>EA</v>
          </cell>
          <cell r="H1400">
            <v>0</v>
          </cell>
          <cell r="J1400">
            <v>320035</v>
          </cell>
          <cell r="K1400">
            <v>0</v>
          </cell>
          <cell r="L1400">
            <v>45474</v>
          </cell>
          <cell r="N1400">
            <v>0</v>
          </cell>
          <cell r="O1400">
            <v>365509</v>
          </cell>
        </row>
        <row r="1401">
          <cell r="B1401" t="str">
            <v>LED 조명기구</v>
          </cell>
          <cell r="C1401" t="str">
            <v>LED 45W(다운라이트)</v>
          </cell>
          <cell r="D1401" t="str">
            <v>EA</v>
          </cell>
          <cell r="E1401">
            <v>1</v>
          </cell>
          <cell r="H1401">
            <v>1</v>
          </cell>
          <cell r="I1401">
            <v>320035</v>
          </cell>
          <cell r="J1401">
            <v>320035</v>
          </cell>
          <cell r="K1401">
            <v>0</v>
          </cell>
          <cell r="N1401">
            <v>0</v>
          </cell>
        </row>
        <row r="1402">
          <cell r="B1402" t="str">
            <v>노무비</v>
          </cell>
          <cell r="C1402" t="str">
            <v>내선전공</v>
          </cell>
          <cell r="D1402" t="str">
            <v>인</v>
          </cell>
          <cell r="E1402">
            <v>0.245</v>
          </cell>
          <cell r="H1402">
            <v>0.245</v>
          </cell>
          <cell r="J1402">
            <v>0</v>
          </cell>
          <cell r="K1402">
            <v>185611</v>
          </cell>
          <cell r="L1402">
            <v>45474</v>
          </cell>
          <cell r="N1402">
            <v>0</v>
          </cell>
        </row>
        <row r="1404">
          <cell r="A1404" t="str">
            <v>조명기구 설치 EL 100W 다운라이트</v>
          </cell>
          <cell r="B1404" t="str">
            <v>조명기구 설치</v>
          </cell>
          <cell r="C1404" t="str">
            <v>EL 100W 다운라이트</v>
          </cell>
          <cell r="D1404" t="str">
            <v>EA</v>
          </cell>
          <cell r="H1404">
            <v>0</v>
          </cell>
          <cell r="J1404">
            <v>31822</v>
          </cell>
          <cell r="K1404">
            <v>0</v>
          </cell>
          <cell r="L1404">
            <v>45474</v>
          </cell>
          <cell r="N1404">
            <v>0</v>
          </cell>
          <cell r="O1404">
            <v>77296</v>
          </cell>
        </row>
        <row r="1405">
          <cell r="B1405" t="str">
            <v>조명기구</v>
          </cell>
          <cell r="C1405" t="str">
            <v>EL 100W 다운라이트</v>
          </cell>
          <cell r="D1405" t="str">
            <v>EA</v>
          </cell>
          <cell r="E1405">
            <v>1</v>
          </cell>
          <cell r="H1405">
            <v>1</v>
          </cell>
          <cell r="I1405">
            <v>31822</v>
          </cell>
          <cell r="J1405">
            <v>31822</v>
          </cell>
          <cell r="K1405">
            <v>0</v>
          </cell>
          <cell r="N1405">
            <v>0</v>
          </cell>
        </row>
        <row r="1406">
          <cell r="B1406" t="str">
            <v>노무비</v>
          </cell>
          <cell r="C1406" t="str">
            <v>내선전공</v>
          </cell>
          <cell r="D1406" t="str">
            <v>인</v>
          </cell>
          <cell r="E1406">
            <v>0.245</v>
          </cell>
          <cell r="H1406">
            <v>0.245</v>
          </cell>
          <cell r="J1406">
            <v>0</v>
          </cell>
          <cell r="K1406">
            <v>185611</v>
          </cell>
          <cell r="L1406">
            <v>45474</v>
          </cell>
          <cell r="N1406">
            <v>0</v>
          </cell>
        </row>
        <row r="1408">
          <cell r="A1408" t="str">
            <v>LED 조명기구 설치 LED 60W(매입형)</v>
          </cell>
          <cell r="B1408" t="str">
            <v>LED 조명기구 설치</v>
          </cell>
          <cell r="C1408" t="str">
            <v>LED 60W(매입형)</v>
          </cell>
          <cell r="D1408" t="str">
            <v>EA</v>
          </cell>
          <cell r="H1408">
            <v>0</v>
          </cell>
          <cell r="J1408">
            <v>350038</v>
          </cell>
          <cell r="K1408">
            <v>0</v>
          </cell>
          <cell r="L1408">
            <v>101157</v>
          </cell>
          <cell r="N1408">
            <v>0</v>
          </cell>
          <cell r="O1408">
            <v>451195</v>
          </cell>
        </row>
        <row r="1409">
          <cell r="B1409" t="str">
            <v>LED 조명기구</v>
          </cell>
          <cell r="C1409" t="str">
            <v>LED 60W(매입형)</v>
          </cell>
          <cell r="D1409" t="str">
            <v>EA</v>
          </cell>
          <cell r="E1409">
            <v>1</v>
          </cell>
          <cell r="H1409">
            <v>1</v>
          </cell>
          <cell r="I1409">
            <v>350038</v>
          </cell>
          <cell r="J1409">
            <v>350038</v>
          </cell>
          <cell r="K1409">
            <v>0</v>
          </cell>
          <cell r="N1409">
            <v>0</v>
          </cell>
        </row>
        <row r="1410">
          <cell r="B1410" t="str">
            <v>노무비</v>
          </cell>
          <cell r="C1410" t="str">
            <v>내선전공</v>
          </cell>
          <cell r="D1410" t="str">
            <v>인</v>
          </cell>
          <cell r="E1410">
            <v>0.54500000000000004</v>
          </cell>
          <cell r="H1410">
            <v>0.54500000000000004</v>
          </cell>
          <cell r="J1410">
            <v>0</v>
          </cell>
          <cell r="K1410">
            <v>185611</v>
          </cell>
          <cell r="L1410">
            <v>101157</v>
          </cell>
          <cell r="N1410">
            <v>0</v>
          </cell>
        </row>
        <row r="1412">
          <cell r="A1412" t="str">
            <v>조명기구(고조도,전자식) 설치 FPL 3/55W 파라보릭</v>
          </cell>
          <cell r="B1412" t="str">
            <v>조명기구(고조도,전자식) 설치</v>
          </cell>
          <cell r="C1412" t="str">
            <v>FPL 3/55W 파라보릭</v>
          </cell>
          <cell r="D1412" t="str">
            <v>EA</v>
          </cell>
          <cell r="H1412">
            <v>0</v>
          </cell>
          <cell r="J1412">
            <v>110921</v>
          </cell>
          <cell r="K1412">
            <v>0</v>
          </cell>
          <cell r="L1412">
            <v>101157</v>
          </cell>
          <cell r="N1412">
            <v>0</v>
          </cell>
          <cell r="O1412">
            <v>212078</v>
          </cell>
        </row>
        <row r="1413">
          <cell r="B1413" t="str">
            <v>조명기구(고조도,전자식)</v>
          </cell>
          <cell r="C1413" t="str">
            <v>FPL 3/55W 파라보릭</v>
          </cell>
          <cell r="D1413" t="str">
            <v>EA</v>
          </cell>
          <cell r="E1413">
            <v>1</v>
          </cell>
          <cell r="H1413">
            <v>1</v>
          </cell>
          <cell r="I1413">
            <v>110921</v>
          </cell>
          <cell r="J1413">
            <v>110921</v>
          </cell>
          <cell r="K1413">
            <v>0</v>
          </cell>
          <cell r="N1413">
            <v>0</v>
          </cell>
        </row>
        <row r="1414">
          <cell r="B1414" t="str">
            <v>노무비</v>
          </cell>
          <cell r="C1414" t="str">
            <v>내선전공</v>
          </cell>
          <cell r="D1414" t="str">
            <v>인</v>
          </cell>
          <cell r="E1414">
            <v>0.54500000000000004</v>
          </cell>
          <cell r="H1414">
            <v>0.54500000000000004</v>
          </cell>
          <cell r="J1414">
            <v>0</v>
          </cell>
          <cell r="K1414">
            <v>185611</v>
          </cell>
          <cell r="L1414">
            <v>101157</v>
          </cell>
          <cell r="N1414">
            <v>0</v>
          </cell>
        </row>
        <row r="1416">
          <cell r="A1416" t="str">
            <v>조명기구(고조도,전자식) 설치 FL 2/32W 매입프리즘</v>
          </cell>
          <cell r="B1416" t="str">
            <v>조명기구(고조도,전자식) 설치</v>
          </cell>
          <cell r="C1416" t="str">
            <v>FL 2/32W 매입프리즘</v>
          </cell>
          <cell r="D1416" t="str">
            <v>EA</v>
          </cell>
          <cell r="H1416">
            <v>0</v>
          </cell>
          <cell r="J1416">
            <v>76372</v>
          </cell>
          <cell r="K1416">
            <v>0</v>
          </cell>
          <cell r="L1416">
            <v>77585</v>
          </cell>
          <cell r="N1416">
            <v>0</v>
          </cell>
          <cell r="O1416">
            <v>153957</v>
          </cell>
        </row>
        <row r="1417">
          <cell r="B1417" t="str">
            <v>조명기구(고조도,전자식)</v>
          </cell>
          <cell r="C1417" t="str">
            <v>FL 2/32W 매입프리즘</v>
          </cell>
          <cell r="D1417" t="str">
            <v>EA</v>
          </cell>
          <cell r="E1417">
            <v>1</v>
          </cell>
          <cell r="H1417">
            <v>1</v>
          </cell>
          <cell r="I1417">
            <v>76372</v>
          </cell>
          <cell r="J1417">
            <v>76372</v>
          </cell>
          <cell r="K1417">
            <v>0</v>
          </cell>
          <cell r="N1417">
            <v>0</v>
          </cell>
        </row>
        <row r="1418">
          <cell r="B1418" t="str">
            <v>노무비</v>
          </cell>
          <cell r="C1418" t="str">
            <v>내선전공</v>
          </cell>
          <cell r="D1418" t="str">
            <v>인</v>
          </cell>
          <cell r="E1418">
            <v>0.41799999999999998</v>
          </cell>
          <cell r="H1418">
            <v>0.41799999999999998</v>
          </cell>
          <cell r="J1418">
            <v>0</v>
          </cell>
          <cell r="K1418">
            <v>185611</v>
          </cell>
          <cell r="L1418">
            <v>77585</v>
          </cell>
          <cell r="N1418">
            <v>0</v>
          </cell>
        </row>
        <row r="1420">
          <cell r="A1420" t="str">
            <v>LED 조명기구 설치 LED 10W(직부센서등)</v>
          </cell>
          <cell r="B1420" t="str">
            <v>LED 조명기구 설치</v>
          </cell>
          <cell r="C1420" t="str">
            <v>LED 10W(직부센서등)</v>
          </cell>
          <cell r="D1420" t="str">
            <v>EA</v>
          </cell>
          <cell r="H1420">
            <v>0</v>
          </cell>
          <cell r="J1420">
            <v>55461</v>
          </cell>
          <cell r="K1420">
            <v>0</v>
          </cell>
          <cell r="L1420">
            <v>33409</v>
          </cell>
          <cell r="N1420">
            <v>0</v>
          </cell>
          <cell r="O1420">
            <v>88870</v>
          </cell>
        </row>
        <row r="1421">
          <cell r="B1421" t="str">
            <v>LED 조명기구</v>
          </cell>
          <cell r="C1421" t="str">
            <v>LED 10W(직부센서등)</v>
          </cell>
          <cell r="D1421" t="str">
            <v>EA</v>
          </cell>
          <cell r="E1421">
            <v>1</v>
          </cell>
          <cell r="H1421">
            <v>1</v>
          </cell>
          <cell r="I1421">
            <v>55461</v>
          </cell>
          <cell r="J1421">
            <v>55461</v>
          </cell>
          <cell r="K1421">
            <v>0</v>
          </cell>
          <cell r="N1421">
            <v>0</v>
          </cell>
        </row>
        <row r="1422">
          <cell r="B1422" t="str">
            <v>노무비</v>
          </cell>
          <cell r="C1422" t="str">
            <v>내선전공</v>
          </cell>
          <cell r="D1422" t="str">
            <v>인</v>
          </cell>
          <cell r="E1422">
            <v>0.18</v>
          </cell>
          <cell r="H1422">
            <v>0.18</v>
          </cell>
          <cell r="J1422">
            <v>0</v>
          </cell>
          <cell r="K1422">
            <v>185611</v>
          </cell>
          <cell r="L1422">
            <v>33409</v>
          </cell>
          <cell r="N1422">
            <v>0</v>
          </cell>
        </row>
        <row r="1424">
          <cell r="A1424" t="str">
            <v>조명기구 설치 FUL 26W 직부 센서등</v>
          </cell>
          <cell r="B1424" t="str">
            <v>조명기구 설치</v>
          </cell>
          <cell r="C1424" t="str">
            <v>FUL 26W 직부 센서등</v>
          </cell>
          <cell r="D1424" t="str">
            <v>EA</v>
          </cell>
          <cell r="H1424">
            <v>0</v>
          </cell>
          <cell r="J1424">
            <v>10910</v>
          </cell>
          <cell r="K1424">
            <v>0</v>
          </cell>
          <cell r="L1424">
            <v>33409</v>
          </cell>
          <cell r="N1424">
            <v>0</v>
          </cell>
          <cell r="O1424">
            <v>44319</v>
          </cell>
        </row>
        <row r="1425">
          <cell r="B1425" t="str">
            <v>조명기구</v>
          </cell>
          <cell r="C1425" t="str">
            <v>FUL 26W 직부 센서등</v>
          </cell>
          <cell r="D1425" t="str">
            <v>EA</v>
          </cell>
          <cell r="E1425">
            <v>1</v>
          </cell>
          <cell r="H1425">
            <v>1</v>
          </cell>
          <cell r="I1425">
            <v>10910</v>
          </cell>
          <cell r="J1425">
            <v>10910</v>
          </cell>
          <cell r="K1425">
            <v>0</v>
          </cell>
          <cell r="N1425">
            <v>0</v>
          </cell>
        </row>
        <row r="1426">
          <cell r="B1426" t="str">
            <v>노무비</v>
          </cell>
          <cell r="C1426" t="str">
            <v>내선전공</v>
          </cell>
          <cell r="D1426" t="str">
            <v>인</v>
          </cell>
          <cell r="E1426">
            <v>0.18</v>
          </cell>
          <cell r="H1426">
            <v>0.18</v>
          </cell>
          <cell r="J1426">
            <v>0</v>
          </cell>
          <cell r="K1426">
            <v>185611</v>
          </cell>
          <cell r="L1426">
            <v>33409</v>
          </cell>
          <cell r="N1426">
            <v>0</v>
          </cell>
        </row>
        <row r="1428">
          <cell r="A1428" t="str">
            <v>조명기구(고조도,전자식) 설치 FL 2/32W R.W</v>
          </cell>
          <cell r="B1428" t="str">
            <v>조명기구(고조도,전자식) 설치</v>
          </cell>
          <cell r="C1428" t="str">
            <v>FL 2/32W R.W</v>
          </cell>
          <cell r="D1428" t="str">
            <v>EA</v>
          </cell>
          <cell r="H1428">
            <v>0</v>
          </cell>
          <cell r="J1428">
            <v>55461</v>
          </cell>
          <cell r="K1428">
            <v>0</v>
          </cell>
          <cell r="L1428">
            <v>51414</v>
          </cell>
          <cell r="N1428">
            <v>0</v>
          </cell>
          <cell r="O1428">
            <v>106875</v>
          </cell>
        </row>
        <row r="1429">
          <cell r="B1429" t="str">
            <v>조명기구(고조도,전자식)</v>
          </cell>
          <cell r="C1429" t="str">
            <v>FL 2/32W R.W</v>
          </cell>
          <cell r="D1429" t="str">
            <v>EA</v>
          </cell>
          <cell r="E1429">
            <v>1</v>
          </cell>
          <cell r="H1429">
            <v>1</v>
          </cell>
          <cell r="I1429">
            <v>55461</v>
          </cell>
          <cell r="J1429">
            <v>55461</v>
          </cell>
          <cell r="K1429">
            <v>0</v>
          </cell>
          <cell r="N1429">
            <v>0</v>
          </cell>
        </row>
        <row r="1430">
          <cell r="B1430" t="str">
            <v>노무비</v>
          </cell>
          <cell r="C1430" t="str">
            <v>내선전공</v>
          </cell>
          <cell r="D1430" t="str">
            <v>인</v>
          </cell>
          <cell r="E1430">
            <v>0.27700000000000002</v>
          </cell>
          <cell r="H1430">
            <v>0.27700000000000002</v>
          </cell>
          <cell r="J1430">
            <v>0</v>
          </cell>
          <cell r="K1430">
            <v>185611</v>
          </cell>
          <cell r="L1430">
            <v>51414</v>
          </cell>
          <cell r="N1430">
            <v>0</v>
          </cell>
        </row>
        <row r="1432">
          <cell r="A1432" t="str">
            <v>조명기구(고조도,전자식) 설치 FL 2/32W 직부</v>
          </cell>
          <cell r="B1432" t="str">
            <v>조명기구(고조도,전자식) 설치</v>
          </cell>
          <cell r="C1432" t="str">
            <v>FL 2/32W 직부</v>
          </cell>
          <cell r="D1432" t="str">
            <v>EA</v>
          </cell>
          <cell r="H1432">
            <v>0</v>
          </cell>
          <cell r="J1432">
            <v>52733</v>
          </cell>
          <cell r="K1432">
            <v>0</v>
          </cell>
          <cell r="L1432">
            <v>51414</v>
          </cell>
          <cell r="N1432">
            <v>0</v>
          </cell>
          <cell r="O1432">
            <v>104147</v>
          </cell>
        </row>
        <row r="1433">
          <cell r="B1433" t="str">
            <v>조명기구(고조도,전자식)</v>
          </cell>
          <cell r="C1433" t="str">
            <v>FL 2/32W 직부</v>
          </cell>
          <cell r="D1433" t="str">
            <v>EA</v>
          </cell>
          <cell r="E1433">
            <v>1</v>
          </cell>
          <cell r="H1433">
            <v>1</v>
          </cell>
          <cell r="I1433">
            <v>52733</v>
          </cell>
          <cell r="J1433">
            <v>52733</v>
          </cell>
          <cell r="K1433">
            <v>0</v>
          </cell>
          <cell r="N1433">
            <v>0</v>
          </cell>
        </row>
        <row r="1434">
          <cell r="B1434" t="str">
            <v>노무비</v>
          </cell>
          <cell r="C1434" t="str">
            <v>내선전공</v>
          </cell>
          <cell r="D1434" t="str">
            <v>인</v>
          </cell>
          <cell r="E1434">
            <v>0.27700000000000002</v>
          </cell>
          <cell r="H1434">
            <v>0.27700000000000002</v>
          </cell>
          <cell r="J1434">
            <v>0</v>
          </cell>
          <cell r="K1434">
            <v>185611</v>
          </cell>
          <cell r="L1434">
            <v>51414</v>
          </cell>
          <cell r="N1434">
            <v>0</v>
          </cell>
        </row>
        <row r="1436">
          <cell r="A1436" t="str">
            <v>조명기구 설치 세라믹메탈 250W 벽부</v>
          </cell>
          <cell r="B1436" t="str">
            <v>조명기구 설치</v>
          </cell>
          <cell r="C1436" t="str">
            <v>세라믹메탈 250W 벽부</v>
          </cell>
          <cell r="D1436" t="str">
            <v>EA</v>
          </cell>
          <cell r="H1436">
            <v>0</v>
          </cell>
          <cell r="J1436">
            <v>63643</v>
          </cell>
          <cell r="K1436">
            <v>0</v>
          </cell>
          <cell r="L1436">
            <v>91877</v>
          </cell>
          <cell r="N1436">
            <v>0</v>
          </cell>
          <cell r="O1436">
            <v>155520</v>
          </cell>
        </row>
        <row r="1437">
          <cell r="B1437" t="str">
            <v>조명기구</v>
          </cell>
          <cell r="C1437" t="str">
            <v>세라믹메탈 250W 벽부</v>
          </cell>
          <cell r="D1437" t="str">
            <v>EA</v>
          </cell>
          <cell r="E1437">
            <v>1</v>
          </cell>
          <cell r="H1437">
            <v>1</v>
          </cell>
          <cell r="I1437">
            <v>63643</v>
          </cell>
          <cell r="J1437">
            <v>63643</v>
          </cell>
          <cell r="K1437">
            <v>0</v>
          </cell>
          <cell r="N1437">
            <v>0</v>
          </cell>
        </row>
        <row r="1438">
          <cell r="B1438" t="str">
            <v>노무비</v>
          </cell>
          <cell r="C1438" t="str">
            <v>내선전공</v>
          </cell>
          <cell r="D1438" t="str">
            <v>인</v>
          </cell>
          <cell r="E1438">
            <v>0.495</v>
          </cell>
          <cell r="H1438">
            <v>0.495</v>
          </cell>
          <cell r="J1438">
            <v>0</v>
          </cell>
          <cell r="K1438">
            <v>185611</v>
          </cell>
          <cell r="L1438">
            <v>91877</v>
          </cell>
          <cell r="N1438">
            <v>0</v>
          </cell>
        </row>
        <row r="1440">
          <cell r="A1440" t="str">
            <v>조명기구 설치 EL 100W 벽부</v>
          </cell>
          <cell r="B1440" t="str">
            <v>조명기구 설치</v>
          </cell>
          <cell r="C1440" t="str">
            <v>EL 100W 벽부</v>
          </cell>
          <cell r="D1440" t="str">
            <v>EA</v>
          </cell>
          <cell r="H1440">
            <v>0</v>
          </cell>
          <cell r="J1440">
            <v>16365</v>
          </cell>
          <cell r="K1440">
            <v>0</v>
          </cell>
          <cell r="L1440">
            <v>27841</v>
          </cell>
          <cell r="N1440">
            <v>0</v>
          </cell>
          <cell r="O1440">
            <v>44206</v>
          </cell>
        </row>
        <row r="1441">
          <cell r="B1441" t="str">
            <v>조명기구</v>
          </cell>
          <cell r="C1441" t="str">
            <v>EL 100W 벽부</v>
          </cell>
          <cell r="D1441" t="str">
            <v>EA</v>
          </cell>
          <cell r="E1441">
            <v>1</v>
          </cell>
          <cell r="H1441">
            <v>1</v>
          </cell>
          <cell r="I1441">
            <v>16365</v>
          </cell>
          <cell r="J1441">
            <v>16365</v>
          </cell>
          <cell r="K1441">
            <v>0</v>
          </cell>
          <cell r="N1441">
            <v>0</v>
          </cell>
        </row>
        <row r="1442">
          <cell r="B1442" t="str">
            <v>노무비</v>
          </cell>
          <cell r="C1442" t="str">
            <v>내선전공</v>
          </cell>
          <cell r="D1442" t="str">
            <v>인</v>
          </cell>
          <cell r="E1442">
            <v>0.15</v>
          </cell>
          <cell r="H1442">
            <v>0.15</v>
          </cell>
          <cell r="J1442">
            <v>0</v>
          </cell>
          <cell r="K1442">
            <v>185611</v>
          </cell>
          <cell r="L1442">
            <v>27841</v>
          </cell>
          <cell r="N1442">
            <v>0</v>
          </cell>
        </row>
        <row r="1444">
          <cell r="A1444" t="str">
            <v>조명기구 설치 IL 60W R/W직부 비상등</v>
          </cell>
          <cell r="B1444" t="str">
            <v>조명기구 설치</v>
          </cell>
          <cell r="C1444" t="str">
            <v>IL 60W R/W직부 비상등</v>
          </cell>
          <cell r="D1444" t="str">
            <v>EA</v>
          </cell>
          <cell r="H1444">
            <v>0</v>
          </cell>
          <cell r="J1444">
            <v>10910</v>
          </cell>
          <cell r="K1444">
            <v>0</v>
          </cell>
          <cell r="L1444">
            <v>33409</v>
          </cell>
          <cell r="N1444">
            <v>0</v>
          </cell>
          <cell r="O1444">
            <v>44319</v>
          </cell>
        </row>
        <row r="1445">
          <cell r="B1445" t="str">
            <v>조명기구</v>
          </cell>
          <cell r="C1445" t="str">
            <v>IL 60W R/W직부 비상등</v>
          </cell>
          <cell r="D1445" t="str">
            <v>EA</v>
          </cell>
          <cell r="E1445">
            <v>1</v>
          </cell>
          <cell r="H1445">
            <v>1</v>
          </cell>
          <cell r="I1445">
            <v>10910</v>
          </cell>
          <cell r="J1445">
            <v>10910</v>
          </cell>
          <cell r="K1445">
            <v>0</v>
          </cell>
          <cell r="N1445">
            <v>0</v>
          </cell>
        </row>
        <row r="1446">
          <cell r="B1446" t="str">
            <v>노무비</v>
          </cell>
          <cell r="C1446" t="str">
            <v>내선전공</v>
          </cell>
          <cell r="D1446" t="str">
            <v>인</v>
          </cell>
          <cell r="E1446">
            <v>0.18</v>
          </cell>
          <cell r="H1446">
            <v>0.18</v>
          </cell>
          <cell r="J1446">
            <v>0</v>
          </cell>
          <cell r="K1446">
            <v>185611</v>
          </cell>
          <cell r="L1446">
            <v>33409</v>
          </cell>
          <cell r="N1446">
            <v>0</v>
          </cell>
        </row>
        <row r="1448">
          <cell r="A1448" t="str">
            <v>조명기구(고조도,전자식) 설치 FL 1/32W 삼각직부</v>
          </cell>
          <cell r="B1448" t="str">
            <v>조명기구(고조도,전자식) 설치</v>
          </cell>
          <cell r="C1448" t="str">
            <v>FL 1/32W 삼각직부</v>
          </cell>
          <cell r="D1448" t="str">
            <v>EA</v>
          </cell>
          <cell r="H1448">
            <v>0</v>
          </cell>
          <cell r="J1448">
            <v>59097</v>
          </cell>
          <cell r="K1448">
            <v>0</v>
          </cell>
          <cell r="L1448">
            <v>41391</v>
          </cell>
          <cell r="N1448">
            <v>0</v>
          </cell>
          <cell r="O1448">
            <v>100488</v>
          </cell>
        </row>
        <row r="1449">
          <cell r="B1449" t="str">
            <v>조명기구(고조도,전자식)</v>
          </cell>
          <cell r="C1449" t="str">
            <v>FL 1/32W 삼각직부</v>
          </cell>
          <cell r="D1449" t="str">
            <v>EA</v>
          </cell>
          <cell r="E1449">
            <v>1</v>
          </cell>
          <cell r="H1449">
            <v>1</v>
          </cell>
          <cell r="I1449">
            <v>59097</v>
          </cell>
          <cell r="J1449">
            <v>59097</v>
          </cell>
          <cell r="K1449">
            <v>0</v>
          </cell>
          <cell r="N1449">
            <v>0</v>
          </cell>
        </row>
        <row r="1450">
          <cell r="B1450" t="str">
            <v>노무비</v>
          </cell>
          <cell r="C1450" t="str">
            <v>내선전공</v>
          </cell>
          <cell r="D1450" t="str">
            <v>인</v>
          </cell>
          <cell r="E1450">
            <v>0.223</v>
          </cell>
          <cell r="H1450">
            <v>0.223</v>
          </cell>
          <cell r="J1450">
            <v>0</v>
          </cell>
          <cell r="K1450">
            <v>185611</v>
          </cell>
          <cell r="L1450">
            <v>41391</v>
          </cell>
          <cell r="N1450">
            <v>0</v>
          </cell>
        </row>
        <row r="1452">
          <cell r="A1452" t="str">
            <v>콘센트(방우) 설치 2P 15A 접지2구</v>
          </cell>
          <cell r="B1452" t="str">
            <v>콘센트(방우) 설치</v>
          </cell>
          <cell r="C1452" t="str">
            <v>2P 15A 접지2구</v>
          </cell>
          <cell r="D1452" t="str">
            <v>EA</v>
          </cell>
          <cell r="H1452">
            <v>0</v>
          </cell>
          <cell r="J1452">
            <v>2030</v>
          </cell>
          <cell r="K1452">
            <v>0</v>
          </cell>
          <cell r="L1452">
            <v>12064</v>
          </cell>
          <cell r="N1452">
            <v>0</v>
          </cell>
          <cell r="O1452">
            <v>14094</v>
          </cell>
        </row>
        <row r="1453">
          <cell r="B1453" t="str">
            <v>콘센트(방우)</v>
          </cell>
          <cell r="C1453" t="str">
            <v>2P 15A 접지2구</v>
          </cell>
          <cell r="D1453" t="str">
            <v>EA</v>
          </cell>
          <cell r="E1453">
            <v>1</v>
          </cell>
          <cell r="H1453">
            <v>1</v>
          </cell>
          <cell r="I1453">
            <v>2030</v>
          </cell>
          <cell r="J1453">
            <v>2030</v>
          </cell>
          <cell r="K1453">
            <v>0</v>
          </cell>
          <cell r="N1453">
            <v>0</v>
          </cell>
        </row>
        <row r="1454">
          <cell r="B1454" t="str">
            <v>노무비</v>
          </cell>
          <cell r="C1454" t="str">
            <v>내선전공</v>
          </cell>
          <cell r="D1454" t="str">
            <v>인</v>
          </cell>
          <cell r="E1454">
            <v>6.5000000000000002E-2</v>
          </cell>
          <cell r="H1454">
            <v>6.5000000000000002E-2</v>
          </cell>
          <cell r="J1454">
            <v>0</v>
          </cell>
          <cell r="K1454">
            <v>185611</v>
          </cell>
          <cell r="L1454">
            <v>12064</v>
          </cell>
          <cell r="N1454">
            <v>0</v>
          </cell>
        </row>
        <row r="1456">
          <cell r="A1456" t="str">
            <v>스위치 설치 단로 4개연</v>
          </cell>
          <cell r="B1456" t="str">
            <v>스위치 설치</v>
          </cell>
          <cell r="C1456" t="str">
            <v>단로 4개연</v>
          </cell>
          <cell r="D1456" t="str">
            <v>EA</v>
          </cell>
          <cell r="H1456">
            <v>0</v>
          </cell>
          <cell r="J1456">
            <v>2940</v>
          </cell>
          <cell r="K1456">
            <v>0</v>
          </cell>
          <cell r="L1456">
            <v>25243</v>
          </cell>
          <cell r="N1456">
            <v>0</v>
          </cell>
          <cell r="O1456">
            <v>28183</v>
          </cell>
        </row>
        <row r="1457">
          <cell r="B1457" t="str">
            <v>스위치</v>
          </cell>
          <cell r="C1457" t="str">
            <v>단로 4개연</v>
          </cell>
          <cell r="D1457" t="str">
            <v>EA</v>
          </cell>
          <cell r="E1457">
            <v>1</v>
          </cell>
          <cell r="H1457">
            <v>1</v>
          </cell>
          <cell r="I1457">
            <v>2940</v>
          </cell>
          <cell r="J1457">
            <v>2940</v>
          </cell>
          <cell r="K1457">
            <v>0</v>
          </cell>
          <cell r="N1457">
            <v>0</v>
          </cell>
        </row>
        <row r="1458">
          <cell r="B1458" t="str">
            <v>노무비</v>
          </cell>
          <cell r="C1458" t="str">
            <v>내선전공</v>
          </cell>
          <cell r="D1458" t="str">
            <v>인</v>
          </cell>
          <cell r="E1458">
            <v>8.5000000000000006E-2</v>
          </cell>
          <cell r="F1458" t="str">
            <v>4개연 60%증</v>
          </cell>
          <cell r="G1458">
            <v>1.6</v>
          </cell>
          <cell r="H1458">
            <v>0.13600000000000001</v>
          </cell>
          <cell r="J1458">
            <v>0</v>
          </cell>
          <cell r="K1458">
            <v>185611</v>
          </cell>
          <cell r="L1458">
            <v>25243</v>
          </cell>
          <cell r="N1458">
            <v>0</v>
          </cell>
        </row>
        <row r="1459">
          <cell r="A1459" t="str">
            <v xml:space="preserve"> </v>
          </cell>
        </row>
        <row r="1460">
          <cell r="A1460" t="str">
            <v>스위치 설치 3로 1개연</v>
          </cell>
          <cell r="B1460" t="str">
            <v>스위치 설치</v>
          </cell>
          <cell r="C1460" t="str">
            <v>3로 1개연</v>
          </cell>
          <cell r="D1460" t="str">
            <v>EA</v>
          </cell>
          <cell r="H1460">
            <v>0</v>
          </cell>
          <cell r="J1460">
            <v>1370</v>
          </cell>
          <cell r="K1460">
            <v>0</v>
          </cell>
          <cell r="L1460">
            <v>15776</v>
          </cell>
          <cell r="N1460">
            <v>0</v>
          </cell>
          <cell r="O1460">
            <v>17146</v>
          </cell>
        </row>
        <row r="1461">
          <cell r="B1461" t="str">
            <v>스위치</v>
          </cell>
          <cell r="C1461" t="str">
            <v>3로 1개연</v>
          </cell>
          <cell r="D1461" t="str">
            <v>EA</v>
          </cell>
          <cell r="E1461">
            <v>1</v>
          </cell>
          <cell r="H1461">
            <v>1</v>
          </cell>
          <cell r="I1461">
            <v>1370</v>
          </cell>
          <cell r="J1461">
            <v>1370</v>
          </cell>
          <cell r="K1461">
            <v>0</v>
          </cell>
          <cell r="N1461">
            <v>0</v>
          </cell>
        </row>
        <row r="1462">
          <cell r="B1462" t="str">
            <v>노무비</v>
          </cell>
          <cell r="C1462" t="str">
            <v>내선전공</v>
          </cell>
          <cell r="D1462" t="str">
            <v>인</v>
          </cell>
          <cell r="E1462">
            <v>8.5000000000000006E-2</v>
          </cell>
          <cell r="H1462">
            <v>8.5000000000000006E-2</v>
          </cell>
          <cell r="J1462">
            <v>0</v>
          </cell>
          <cell r="K1462">
            <v>185611</v>
          </cell>
          <cell r="L1462">
            <v>15776</v>
          </cell>
          <cell r="N1462">
            <v>0</v>
          </cell>
        </row>
        <row r="1464">
          <cell r="A1464" t="str">
            <v>중계반 설치 R형 508회로</v>
          </cell>
          <cell r="B1464" t="str">
            <v>중계반 설치</v>
          </cell>
          <cell r="C1464" t="str">
            <v>R형 508회로</v>
          </cell>
          <cell r="D1464" t="str">
            <v>EA</v>
          </cell>
          <cell r="H1464">
            <v>0</v>
          </cell>
          <cell r="J1464">
            <v>3182165</v>
          </cell>
          <cell r="K1464">
            <v>0</v>
          </cell>
          <cell r="L1464">
            <v>556833</v>
          </cell>
          <cell r="N1464">
            <v>0</v>
          </cell>
          <cell r="O1464">
            <v>3738998</v>
          </cell>
        </row>
        <row r="1465">
          <cell r="B1465" t="str">
            <v>중계반</v>
          </cell>
          <cell r="C1465" t="str">
            <v>R형 508회로</v>
          </cell>
          <cell r="D1465" t="str">
            <v>EA</v>
          </cell>
          <cell r="E1465">
            <v>1</v>
          </cell>
          <cell r="H1465">
            <v>1</v>
          </cell>
          <cell r="I1465">
            <v>3182165</v>
          </cell>
          <cell r="J1465">
            <v>3182165</v>
          </cell>
          <cell r="K1465">
            <v>0</v>
          </cell>
          <cell r="N1465">
            <v>0</v>
          </cell>
        </row>
        <row r="1466">
          <cell r="B1466" t="str">
            <v>노무비</v>
          </cell>
          <cell r="C1466" t="str">
            <v>내선전공</v>
          </cell>
          <cell r="D1466" t="str">
            <v>인</v>
          </cell>
          <cell r="E1466">
            <v>3</v>
          </cell>
          <cell r="H1466">
            <v>3</v>
          </cell>
          <cell r="J1466">
            <v>0</v>
          </cell>
          <cell r="K1466">
            <v>185611</v>
          </cell>
          <cell r="L1466">
            <v>556833</v>
          </cell>
          <cell r="N1466">
            <v>0</v>
          </cell>
        </row>
        <row r="1467">
          <cell r="A1467" t="str">
            <v>전원반 설치 DC 24V, 15A</v>
          </cell>
          <cell r="B1467" t="str">
            <v>전원반 설치</v>
          </cell>
          <cell r="C1467" t="str">
            <v>DC 24V, 15A</v>
          </cell>
          <cell r="D1467" t="str">
            <v>EA</v>
          </cell>
          <cell r="H1467">
            <v>0</v>
          </cell>
          <cell r="J1467">
            <v>409136</v>
          </cell>
          <cell r="K1467">
            <v>0</v>
          </cell>
          <cell r="L1467">
            <v>311826</v>
          </cell>
          <cell r="N1467">
            <v>0</v>
          </cell>
          <cell r="O1467">
            <v>720962</v>
          </cell>
        </row>
        <row r="1468">
          <cell r="B1468" t="str">
            <v>전원반</v>
          </cell>
          <cell r="C1468" t="str">
            <v>DC 24V, 15A</v>
          </cell>
          <cell r="D1468" t="str">
            <v>EA</v>
          </cell>
          <cell r="E1468">
            <v>1</v>
          </cell>
          <cell r="H1468">
            <v>1</v>
          </cell>
          <cell r="I1468">
            <v>409136</v>
          </cell>
          <cell r="J1468">
            <v>409136</v>
          </cell>
          <cell r="K1468">
            <v>0</v>
          </cell>
          <cell r="N1468">
            <v>0</v>
          </cell>
        </row>
        <row r="1469">
          <cell r="B1469" t="str">
            <v>노무비</v>
          </cell>
          <cell r="C1469" t="str">
            <v>내선전공</v>
          </cell>
          <cell r="D1469" t="str">
            <v>인</v>
          </cell>
          <cell r="E1469">
            <v>1.68</v>
          </cell>
          <cell r="H1469">
            <v>1.68</v>
          </cell>
          <cell r="J1469">
            <v>0</v>
          </cell>
          <cell r="K1469">
            <v>185611</v>
          </cell>
          <cell r="L1469">
            <v>311826</v>
          </cell>
          <cell r="N1469">
            <v>0</v>
          </cell>
        </row>
        <row r="1471">
          <cell r="A1471" t="str">
            <v>화재수신반 설치 R형 508회로</v>
          </cell>
          <cell r="B1471" t="str">
            <v>화재수신반 설치</v>
          </cell>
          <cell r="C1471" t="str">
            <v>R형 508회로</v>
          </cell>
          <cell r="D1471" t="str">
            <v>대</v>
          </cell>
          <cell r="H1471">
            <v>0</v>
          </cell>
          <cell r="J1471">
            <v>11819470</v>
          </cell>
          <cell r="K1471">
            <v>0</v>
          </cell>
          <cell r="L1471">
            <v>3942377</v>
          </cell>
          <cell r="N1471">
            <v>0</v>
          </cell>
          <cell r="O1471">
            <v>15761847</v>
          </cell>
        </row>
        <row r="1472">
          <cell r="B1472" t="str">
            <v>화재수신반</v>
          </cell>
          <cell r="C1472" t="str">
            <v>R형 508회로</v>
          </cell>
          <cell r="D1472" t="str">
            <v>대</v>
          </cell>
          <cell r="E1472">
            <v>1</v>
          </cell>
          <cell r="H1472">
            <v>1</v>
          </cell>
          <cell r="I1472">
            <v>11819470</v>
          </cell>
          <cell r="J1472">
            <v>11819470</v>
          </cell>
          <cell r="K1472">
            <v>0</v>
          </cell>
          <cell r="N1472">
            <v>0</v>
          </cell>
        </row>
        <row r="1473">
          <cell r="B1473" t="str">
            <v>노무비</v>
          </cell>
          <cell r="C1473" t="str">
            <v>내선전공</v>
          </cell>
          <cell r="D1473" t="str">
            <v>인</v>
          </cell>
          <cell r="E1473">
            <v>21.240000000000002</v>
          </cell>
          <cell r="H1473">
            <v>21.24</v>
          </cell>
          <cell r="J1473">
            <v>0</v>
          </cell>
          <cell r="K1473">
            <v>185611</v>
          </cell>
          <cell r="L1473">
            <v>3942377</v>
          </cell>
          <cell r="N1473">
            <v>0</v>
          </cell>
        </row>
        <row r="1475">
          <cell r="A1475" t="str">
            <v>소화기 표시등 설치 LED</v>
          </cell>
          <cell r="B1475" t="str">
            <v>소화기 표시등 설치</v>
          </cell>
          <cell r="C1475" t="str">
            <v>LED</v>
          </cell>
          <cell r="D1475" t="str">
            <v>EA</v>
          </cell>
          <cell r="H1475">
            <v>0</v>
          </cell>
          <cell r="J1475">
            <v>336400</v>
          </cell>
          <cell r="K1475">
            <v>0</v>
          </cell>
          <cell r="L1475">
            <v>37122</v>
          </cell>
          <cell r="N1475">
            <v>0</v>
          </cell>
          <cell r="O1475">
            <v>373522</v>
          </cell>
        </row>
        <row r="1476">
          <cell r="B1476" t="str">
            <v>소화기 표시등</v>
          </cell>
          <cell r="C1476" t="str">
            <v>LED</v>
          </cell>
          <cell r="D1476" t="str">
            <v>EA</v>
          </cell>
          <cell r="E1476">
            <v>1</v>
          </cell>
          <cell r="H1476">
            <v>1</v>
          </cell>
          <cell r="I1476">
            <v>336400</v>
          </cell>
          <cell r="J1476">
            <v>336400</v>
          </cell>
          <cell r="K1476">
            <v>0</v>
          </cell>
          <cell r="N1476">
            <v>0</v>
          </cell>
        </row>
        <row r="1477">
          <cell r="B1477" t="str">
            <v>노무비</v>
          </cell>
          <cell r="C1477" t="str">
            <v>내선전공</v>
          </cell>
          <cell r="D1477" t="str">
            <v>인</v>
          </cell>
          <cell r="E1477">
            <v>0.2</v>
          </cell>
          <cell r="H1477">
            <v>0.2</v>
          </cell>
          <cell r="J1477">
            <v>0</v>
          </cell>
          <cell r="K1477">
            <v>185611</v>
          </cell>
          <cell r="L1477">
            <v>37122</v>
          </cell>
          <cell r="N1477">
            <v>0</v>
          </cell>
        </row>
        <row r="1479">
          <cell r="A1479" t="str">
            <v>피난구유도표시등 설치 갱문형/LED</v>
          </cell>
          <cell r="B1479" t="str">
            <v>피난구유도표시등 설치</v>
          </cell>
          <cell r="C1479" t="str">
            <v>갱문형/LED</v>
          </cell>
          <cell r="D1479" t="str">
            <v>EA</v>
          </cell>
          <cell r="H1479">
            <v>0</v>
          </cell>
          <cell r="J1479">
            <v>172746</v>
          </cell>
          <cell r="K1479">
            <v>0</v>
          </cell>
          <cell r="L1479">
            <v>37122</v>
          </cell>
          <cell r="N1479">
            <v>0</v>
          </cell>
          <cell r="O1479">
            <v>209868</v>
          </cell>
        </row>
        <row r="1480">
          <cell r="B1480" t="str">
            <v>피난구유도표시등</v>
          </cell>
          <cell r="C1480" t="str">
            <v>갱문형/LED</v>
          </cell>
          <cell r="D1480" t="str">
            <v>EA</v>
          </cell>
          <cell r="E1480">
            <v>1</v>
          </cell>
          <cell r="H1480">
            <v>1</v>
          </cell>
          <cell r="I1480">
            <v>172746</v>
          </cell>
          <cell r="J1480">
            <v>172746</v>
          </cell>
          <cell r="K1480">
            <v>0</v>
          </cell>
          <cell r="N1480">
            <v>0</v>
          </cell>
        </row>
        <row r="1481">
          <cell r="B1481" t="str">
            <v>노무비</v>
          </cell>
          <cell r="C1481" t="str">
            <v>내선전공</v>
          </cell>
          <cell r="D1481" t="str">
            <v>인</v>
          </cell>
          <cell r="E1481">
            <v>0.2</v>
          </cell>
          <cell r="H1481">
            <v>0.2</v>
          </cell>
          <cell r="J1481">
            <v>0</v>
          </cell>
          <cell r="K1481">
            <v>185611</v>
          </cell>
          <cell r="L1481">
            <v>37122</v>
          </cell>
          <cell r="N1481">
            <v>0</v>
          </cell>
        </row>
        <row r="1483">
          <cell r="A1483" t="str">
            <v>피난구유도표시등 설치 천정형/LED</v>
          </cell>
          <cell r="B1483" t="str">
            <v>피난구유도표시등 설치</v>
          </cell>
          <cell r="C1483" t="str">
            <v>천정형/LED</v>
          </cell>
          <cell r="D1483" t="str">
            <v>EA</v>
          </cell>
          <cell r="H1483">
            <v>0</v>
          </cell>
          <cell r="J1483">
            <v>2400262</v>
          </cell>
          <cell r="K1483">
            <v>0</v>
          </cell>
          <cell r="L1483">
            <v>37122</v>
          </cell>
          <cell r="N1483">
            <v>0</v>
          </cell>
          <cell r="O1483">
            <v>2437384</v>
          </cell>
        </row>
        <row r="1484">
          <cell r="B1484" t="str">
            <v>피난구유도표시등</v>
          </cell>
          <cell r="C1484" t="str">
            <v>천정형/LED</v>
          </cell>
          <cell r="D1484" t="str">
            <v>EA</v>
          </cell>
          <cell r="E1484">
            <v>1</v>
          </cell>
          <cell r="H1484">
            <v>1</v>
          </cell>
          <cell r="I1484">
            <v>2400262</v>
          </cell>
          <cell r="J1484">
            <v>2400262</v>
          </cell>
          <cell r="K1484">
            <v>0</v>
          </cell>
          <cell r="N1484">
            <v>0</v>
          </cell>
        </row>
        <row r="1485">
          <cell r="B1485" t="str">
            <v>노무비</v>
          </cell>
          <cell r="C1485" t="str">
            <v>내선전공</v>
          </cell>
          <cell r="D1485" t="str">
            <v>인</v>
          </cell>
          <cell r="E1485">
            <v>0.2</v>
          </cell>
          <cell r="H1485">
            <v>0.2</v>
          </cell>
          <cell r="J1485">
            <v>0</v>
          </cell>
          <cell r="K1485">
            <v>185611</v>
          </cell>
          <cell r="L1485">
            <v>37122</v>
          </cell>
          <cell r="N1485">
            <v>0</v>
          </cell>
        </row>
        <row r="1487">
          <cell r="A1487" t="str">
            <v>거리유도표시등 설치 LED</v>
          </cell>
          <cell r="B1487" t="str">
            <v>거리유도표시등 설치</v>
          </cell>
          <cell r="C1487" t="str">
            <v>LED</v>
          </cell>
          <cell r="D1487" t="str">
            <v>EA</v>
          </cell>
          <cell r="H1487">
            <v>0</v>
          </cell>
          <cell r="J1487">
            <v>1945667</v>
          </cell>
          <cell r="K1487">
            <v>0</v>
          </cell>
          <cell r="L1487">
            <v>37122</v>
          </cell>
          <cell r="N1487">
            <v>0</v>
          </cell>
          <cell r="O1487">
            <v>1982789</v>
          </cell>
        </row>
        <row r="1488">
          <cell r="B1488" t="str">
            <v>거리유도표시등</v>
          </cell>
          <cell r="C1488" t="str">
            <v>LED</v>
          </cell>
          <cell r="D1488" t="str">
            <v>EA</v>
          </cell>
          <cell r="E1488">
            <v>1</v>
          </cell>
          <cell r="H1488">
            <v>1</v>
          </cell>
          <cell r="I1488">
            <v>1945667</v>
          </cell>
          <cell r="J1488">
            <v>1945667</v>
          </cell>
          <cell r="K1488">
            <v>0</v>
          </cell>
          <cell r="N1488">
            <v>0</v>
          </cell>
        </row>
        <row r="1489">
          <cell r="B1489" t="str">
            <v>노무비</v>
          </cell>
          <cell r="C1489" t="str">
            <v>내선전공</v>
          </cell>
          <cell r="D1489" t="str">
            <v>인</v>
          </cell>
          <cell r="E1489">
            <v>0.2</v>
          </cell>
          <cell r="H1489">
            <v>0.2</v>
          </cell>
          <cell r="J1489">
            <v>0</v>
          </cell>
          <cell r="K1489">
            <v>185611</v>
          </cell>
          <cell r="L1489">
            <v>37122</v>
          </cell>
          <cell r="N1489">
            <v>0</v>
          </cell>
        </row>
        <row r="1491">
          <cell r="A1491" t="str">
            <v>피난구유도표시등 설치 벽부형/LED</v>
          </cell>
          <cell r="B1491" t="str">
            <v>피난구유도표시등 설치</v>
          </cell>
          <cell r="C1491" t="str">
            <v>벽부형/LED</v>
          </cell>
          <cell r="D1491" t="str">
            <v>EA</v>
          </cell>
          <cell r="H1491">
            <v>0</v>
          </cell>
          <cell r="J1491">
            <v>1600174</v>
          </cell>
          <cell r="K1491">
            <v>0</v>
          </cell>
          <cell r="L1491">
            <v>37122</v>
          </cell>
          <cell r="N1491">
            <v>0</v>
          </cell>
          <cell r="O1491">
            <v>1637296</v>
          </cell>
        </row>
        <row r="1492">
          <cell r="B1492" t="str">
            <v>피난구유도표시등</v>
          </cell>
          <cell r="C1492" t="str">
            <v>벽부형/LED</v>
          </cell>
          <cell r="D1492" t="str">
            <v>EA</v>
          </cell>
          <cell r="E1492">
            <v>1</v>
          </cell>
          <cell r="H1492">
            <v>1</v>
          </cell>
          <cell r="I1492">
            <v>1600174</v>
          </cell>
          <cell r="J1492">
            <v>1600174</v>
          </cell>
          <cell r="K1492">
            <v>0</v>
          </cell>
          <cell r="N1492">
            <v>0</v>
          </cell>
        </row>
        <row r="1493">
          <cell r="B1493" t="str">
            <v>노무비</v>
          </cell>
          <cell r="C1493" t="str">
            <v>내선전공</v>
          </cell>
          <cell r="D1493" t="str">
            <v>인</v>
          </cell>
          <cell r="E1493">
            <v>0.2</v>
          </cell>
          <cell r="H1493">
            <v>0.2</v>
          </cell>
          <cell r="J1493">
            <v>0</v>
          </cell>
          <cell r="K1493">
            <v>185611</v>
          </cell>
          <cell r="L1493">
            <v>37122</v>
          </cell>
          <cell r="N1493">
            <v>0</v>
          </cell>
        </row>
        <row r="1495">
          <cell r="A1495" t="str">
            <v>화재감지기 설치 정온식</v>
          </cell>
          <cell r="B1495" t="str">
            <v>화재감지기 설치</v>
          </cell>
          <cell r="C1495" t="str">
            <v>정온식</v>
          </cell>
          <cell r="D1495" t="str">
            <v>EA</v>
          </cell>
          <cell r="H1495">
            <v>0</v>
          </cell>
          <cell r="J1495">
            <v>34000</v>
          </cell>
          <cell r="K1495">
            <v>0</v>
          </cell>
          <cell r="L1495">
            <v>24129</v>
          </cell>
          <cell r="N1495">
            <v>0</v>
          </cell>
          <cell r="O1495">
            <v>58129</v>
          </cell>
        </row>
        <row r="1496">
          <cell r="B1496" t="str">
            <v>화재감지기</v>
          </cell>
          <cell r="C1496" t="str">
            <v>정온식</v>
          </cell>
          <cell r="D1496" t="str">
            <v>EA</v>
          </cell>
          <cell r="E1496">
            <v>1</v>
          </cell>
          <cell r="H1496">
            <v>1</v>
          </cell>
          <cell r="I1496">
            <v>34000</v>
          </cell>
          <cell r="J1496">
            <v>34000</v>
          </cell>
          <cell r="K1496">
            <v>0</v>
          </cell>
          <cell r="N1496">
            <v>0</v>
          </cell>
        </row>
        <row r="1497">
          <cell r="B1497" t="str">
            <v>노무비</v>
          </cell>
          <cell r="C1497" t="str">
            <v>내선전공</v>
          </cell>
          <cell r="D1497" t="str">
            <v>인</v>
          </cell>
          <cell r="E1497">
            <v>0.13</v>
          </cell>
          <cell r="H1497">
            <v>0.13</v>
          </cell>
          <cell r="J1497">
            <v>0</v>
          </cell>
          <cell r="K1497">
            <v>185611</v>
          </cell>
          <cell r="L1497">
            <v>24129</v>
          </cell>
          <cell r="N1497">
            <v>0</v>
          </cell>
        </row>
        <row r="1499">
          <cell r="A1499" t="str">
            <v>수동조작반 설치 수분무용</v>
          </cell>
          <cell r="B1499" t="str">
            <v>수동조작반 설치</v>
          </cell>
          <cell r="C1499" t="str">
            <v>수분무용</v>
          </cell>
          <cell r="D1499" t="str">
            <v>EA</v>
          </cell>
          <cell r="H1499">
            <v>0</v>
          </cell>
          <cell r="J1499">
            <v>31822</v>
          </cell>
          <cell r="K1499">
            <v>0</v>
          </cell>
          <cell r="L1499">
            <v>55683</v>
          </cell>
          <cell r="N1499">
            <v>0</v>
          </cell>
          <cell r="O1499">
            <v>87505</v>
          </cell>
        </row>
        <row r="1500">
          <cell r="B1500" t="str">
            <v>수동조작반</v>
          </cell>
          <cell r="C1500" t="str">
            <v>수분무용</v>
          </cell>
          <cell r="D1500" t="str">
            <v>면</v>
          </cell>
          <cell r="E1500">
            <v>1</v>
          </cell>
          <cell r="H1500">
            <v>1</v>
          </cell>
          <cell r="I1500">
            <v>31822</v>
          </cell>
          <cell r="J1500">
            <v>31822</v>
          </cell>
          <cell r="K1500">
            <v>0</v>
          </cell>
          <cell r="N1500">
            <v>0</v>
          </cell>
        </row>
        <row r="1501">
          <cell r="B1501" t="str">
            <v>노무비</v>
          </cell>
          <cell r="C1501" t="str">
            <v>내선전공</v>
          </cell>
          <cell r="D1501" t="str">
            <v>인</v>
          </cell>
          <cell r="E1501">
            <v>0.3</v>
          </cell>
          <cell r="H1501">
            <v>0.3</v>
          </cell>
          <cell r="J1501">
            <v>0</v>
          </cell>
          <cell r="K1501">
            <v>185611</v>
          </cell>
          <cell r="L1501">
            <v>55683</v>
          </cell>
          <cell r="N1501">
            <v>0</v>
          </cell>
        </row>
        <row r="1503">
          <cell r="A1503" t="str">
            <v>수동조작반 설치 CO2용</v>
          </cell>
          <cell r="B1503" t="str">
            <v>수동조작반 설치</v>
          </cell>
          <cell r="C1503" t="str">
            <v>CO2용</v>
          </cell>
          <cell r="D1503" t="str">
            <v>EA</v>
          </cell>
          <cell r="H1503">
            <v>0</v>
          </cell>
          <cell r="J1503">
            <v>31822</v>
          </cell>
          <cell r="K1503">
            <v>0</v>
          </cell>
          <cell r="L1503">
            <v>55683</v>
          </cell>
          <cell r="N1503">
            <v>0</v>
          </cell>
          <cell r="O1503">
            <v>87505</v>
          </cell>
        </row>
        <row r="1504">
          <cell r="B1504" t="str">
            <v>수동조작반</v>
          </cell>
          <cell r="C1504" t="str">
            <v>CO2용</v>
          </cell>
          <cell r="D1504" t="str">
            <v>면</v>
          </cell>
          <cell r="E1504">
            <v>1</v>
          </cell>
          <cell r="H1504">
            <v>1</v>
          </cell>
          <cell r="I1504">
            <v>31822</v>
          </cell>
          <cell r="J1504">
            <v>31822</v>
          </cell>
          <cell r="K1504">
            <v>0</v>
          </cell>
          <cell r="N1504">
            <v>0</v>
          </cell>
        </row>
        <row r="1505">
          <cell r="B1505" t="str">
            <v>노무비</v>
          </cell>
          <cell r="C1505" t="str">
            <v>내선전공</v>
          </cell>
          <cell r="D1505" t="str">
            <v>인</v>
          </cell>
          <cell r="E1505">
            <v>0.3</v>
          </cell>
          <cell r="H1505">
            <v>0.3</v>
          </cell>
          <cell r="J1505">
            <v>0</v>
          </cell>
          <cell r="K1505">
            <v>185611</v>
          </cell>
          <cell r="L1505">
            <v>55683</v>
          </cell>
          <cell r="N1505">
            <v>0</v>
          </cell>
        </row>
        <row r="1507">
          <cell r="A1507" t="str">
            <v>샤타 연동제어기 설치 방화샤타용</v>
          </cell>
          <cell r="B1507" t="str">
            <v>샤타 연동제어기 설치</v>
          </cell>
          <cell r="C1507" t="str">
            <v>방화샤타용</v>
          </cell>
          <cell r="D1507" t="str">
            <v>EA</v>
          </cell>
          <cell r="H1507">
            <v>0</v>
          </cell>
          <cell r="J1507">
            <v>118195</v>
          </cell>
          <cell r="K1507">
            <v>0</v>
          </cell>
          <cell r="L1507">
            <v>66819</v>
          </cell>
          <cell r="N1507">
            <v>0</v>
          </cell>
          <cell r="O1507">
            <v>185014</v>
          </cell>
        </row>
        <row r="1508">
          <cell r="B1508" t="str">
            <v>샤타 연동제어기</v>
          </cell>
          <cell r="C1508" t="str">
            <v>방화샤타용</v>
          </cell>
          <cell r="D1508" t="str">
            <v>면</v>
          </cell>
          <cell r="E1508">
            <v>1</v>
          </cell>
          <cell r="H1508">
            <v>1</v>
          </cell>
          <cell r="I1508">
            <v>118195</v>
          </cell>
          <cell r="J1508">
            <v>118195</v>
          </cell>
          <cell r="K1508">
            <v>0</v>
          </cell>
          <cell r="N1508">
            <v>0</v>
          </cell>
        </row>
        <row r="1509">
          <cell r="B1509" t="str">
            <v>노무비</v>
          </cell>
          <cell r="C1509" t="str">
            <v>내선전공</v>
          </cell>
          <cell r="D1509" t="str">
            <v>인</v>
          </cell>
          <cell r="E1509">
            <v>0.36</v>
          </cell>
          <cell r="H1509">
            <v>0.36</v>
          </cell>
          <cell r="J1509">
            <v>0</v>
          </cell>
          <cell r="K1509">
            <v>185611</v>
          </cell>
          <cell r="L1509">
            <v>66819</v>
          </cell>
          <cell r="N1509">
            <v>0</v>
          </cell>
        </row>
        <row r="1511">
          <cell r="A1511" t="str">
            <v>피난구유도표지 설치 초축광형</v>
          </cell>
          <cell r="B1511" t="str">
            <v>피난구유도표지 설치</v>
          </cell>
          <cell r="C1511" t="str">
            <v>초축광형</v>
          </cell>
          <cell r="D1511" t="str">
            <v>EA</v>
          </cell>
          <cell r="H1511">
            <v>0</v>
          </cell>
          <cell r="J1511">
            <v>23093</v>
          </cell>
          <cell r="K1511">
            <v>0</v>
          </cell>
          <cell r="L1511">
            <v>27841</v>
          </cell>
          <cell r="N1511">
            <v>0</v>
          </cell>
          <cell r="O1511">
            <v>50934</v>
          </cell>
        </row>
        <row r="1512">
          <cell r="B1512" t="str">
            <v>피난구유도표지</v>
          </cell>
          <cell r="C1512" t="str">
            <v>초축광형</v>
          </cell>
          <cell r="D1512" t="str">
            <v>EA</v>
          </cell>
          <cell r="E1512">
            <v>1</v>
          </cell>
          <cell r="H1512">
            <v>1</v>
          </cell>
          <cell r="I1512">
            <v>23093</v>
          </cell>
          <cell r="J1512">
            <v>23093</v>
          </cell>
          <cell r="K1512">
            <v>0</v>
          </cell>
          <cell r="N1512">
            <v>0</v>
          </cell>
        </row>
        <row r="1513">
          <cell r="B1513" t="str">
            <v>노무비</v>
          </cell>
          <cell r="C1513" t="str">
            <v>내선전공</v>
          </cell>
          <cell r="D1513" t="str">
            <v>인</v>
          </cell>
          <cell r="E1513">
            <v>0.15</v>
          </cell>
          <cell r="H1513">
            <v>0.15</v>
          </cell>
          <cell r="J1513">
            <v>0</v>
          </cell>
          <cell r="K1513">
            <v>185611</v>
          </cell>
          <cell r="L1513">
            <v>27841</v>
          </cell>
          <cell r="N1513">
            <v>0</v>
          </cell>
        </row>
        <row r="1515">
          <cell r="A1515" t="str">
            <v>피난구 유도등(고휘도) 설치 중형, 단면 60분</v>
          </cell>
          <cell r="B1515" t="str">
            <v>피난구 유도등(고휘도) 설치</v>
          </cell>
          <cell r="C1515" t="str">
            <v>중형, 단면 60분</v>
          </cell>
          <cell r="D1515" t="str">
            <v>EA</v>
          </cell>
          <cell r="H1515">
            <v>0</v>
          </cell>
          <cell r="J1515">
            <v>57000</v>
          </cell>
          <cell r="K1515">
            <v>0</v>
          </cell>
          <cell r="L1515">
            <v>37122</v>
          </cell>
          <cell r="N1515">
            <v>0</v>
          </cell>
          <cell r="O1515">
            <v>94122</v>
          </cell>
        </row>
        <row r="1516">
          <cell r="B1516" t="str">
            <v>피난구 유도등(고휘도)</v>
          </cell>
          <cell r="C1516" t="str">
            <v>중형, 단면 60분</v>
          </cell>
          <cell r="D1516" t="str">
            <v>EA</v>
          </cell>
          <cell r="E1516">
            <v>1</v>
          </cell>
          <cell r="H1516">
            <v>1</v>
          </cell>
          <cell r="I1516">
            <v>57000</v>
          </cell>
          <cell r="J1516">
            <v>57000</v>
          </cell>
          <cell r="K1516">
            <v>0</v>
          </cell>
          <cell r="N1516">
            <v>0</v>
          </cell>
        </row>
        <row r="1517">
          <cell r="B1517" t="str">
            <v>노무비</v>
          </cell>
          <cell r="C1517" t="str">
            <v>내선전공</v>
          </cell>
          <cell r="D1517" t="str">
            <v>인</v>
          </cell>
          <cell r="E1517">
            <v>0.2</v>
          </cell>
          <cell r="H1517">
            <v>0.2</v>
          </cell>
          <cell r="J1517">
            <v>0</v>
          </cell>
          <cell r="K1517">
            <v>185611</v>
          </cell>
          <cell r="L1517">
            <v>37122</v>
          </cell>
          <cell r="N1517">
            <v>0</v>
          </cell>
        </row>
        <row r="1519">
          <cell r="A1519" t="str">
            <v>국선단자반 설치 150+400P</v>
          </cell>
          <cell r="B1519" t="str">
            <v>국선단자반 설치</v>
          </cell>
          <cell r="C1519" t="str">
            <v>150+400P</v>
          </cell>
          <cell r="D1519" t="str">
            <v>면</v>
          </cell>
          <cell r="H1519">
            <v>0</v>
          </cell>
          <cell r="J1519">
            <v>681893</v>
          </cell>
          <cell r="K1519">
            <v>0</v>
          </cell>
          <cell r="L1519">
            <v>393224</v>
          </cell>
          <cell r="N1519">
            <v>0</v>
          </cell>
          <cell r="O1519">
            <v>1075117</v>
          </cell>
        </row>
        <row r="1520">
          <cell r="B1520" t="str">
            <v>국선단자반</v>
          </cell>
          <cell r="C1520" t="str">
            <v>150+400P</v>
          </cell>
          <cell r="D1520" t="str">
            <v>면</v>
          </cell>
          <cell r="E1520">
            <v>1</v>
          </cell>
          <cell r="H1520">
            <v>1</v>
          </cell>
          <cell r="I1520">
            <v>681893</v>
          </cell>
          <cell r="J1520">
            <v>681893</v>
          </cell>
          <cell r="K1520">
            <v>0</v>
          </cell>
          <cell r="N1520">
            <v>0</v>
          </cell>
        </row>
        <row r="1521">
          <cell r="B1521" t="str">
            <v>노무비</v>
          </cell>
          <cell r="C1521" t="str">
            <v>통신내선공</v>
          </cell>
          <cell r="D1521" t="str">
            <v>인</v>
          </cell>
          <cell r="E1521">
            <v>1.61</v>
          </cell>
          <cell r="H1521">
            <v>1.61</v>
          </cell>
          <cell r="J1521">
            <v>0</v>
          </cell>
          <cell r="K1521">
            <v>174758</v>
          </cell>
          <cell r="L1521">
            <v>281360</v>
          </cell>
          <cell r="N1521">
            <v>0</v>
          </cell>
        </row>
        <row r="1522">
          <cell r="B1522" t="str">
            <v>노무비</v>
          </cell>
          <cell r="C1522" t="str">
            <v>보통인부</v>
          </cell>
          <cell r="D1522" t="str">
            <v>인</v>
          </cell>
          <cell r="E1522">
            <v>1.0900000000000001</v>
          </cell>
          <cell r="H1522">
            <v>1.0900000000000001</v>
          </cell>
          <cell r="J1522">
            <v>0</v>
          </cell>
          <cell r="K1522">
            <v>102628</v>
          </cell>
          <cell r="L1522">
            <v>111864</v>
          </cell>
          <cell r="N1522">
            <v>0</v>
          </cell>
        </row>
        <row r="1523">
          <cell r="A1523" t="str">
            <v xml:space="preserve"> </v>
          </cell>
        </row>
        <row r="1524">
          <cell r="A1524" t="str">
            <v>중간단자반 설치 25+50P</v>
          </cell>
          <cell r="B1524" t="str">
            <v>중간단자반 설치</v>
          </cell>
          <cell r="C1524" t="str">
            <v>25+50P</v>
          </cell>
          <cell r="D1524" t="str">
            <v>면</v>
          </cell>
          <cell r="H1524">
            <v>0</v>
          </cell>
          <cell r="J1524">
            <v>58734</v>
          </cell>
          <cell r="K1524">
            <v>0</v>
          </cell>
          <cell r="L1524">
            <v>170870</v>
          </cell>
          <cell r="N1524">
            <v>0</v>
          </cell>
          <cell r="O1524">
            <v>229604</v>
          </cell>
        </row>
        <row r="1525">
          <cell r="B1525" t="str">
            <v>중간단자반</v>
          </cell>
          <cell r="C1525" t="str">
            <v>25+50P</v>
          </cell>
          <cell r="D1525" t="str">
            <v>면</v>
          </cell>
          <cell r="E1525">
            <v>1</v>
          </cell>
          <cell r="H1525">
            <v>1</v>
          </cell>
          <cell r="I1525">
            <v>58734</v>
          </cell>
          <cell r="J1525">
            <v>58734</v>
          </cell>
          <cell r="K1525">
            <v>0</v>
          </cell>
          <cell r="N1525">
            <v>0</v>
          </cell>
        </row>
        <row r="1526">
          <cell r="B1526" t="str">
            <v>노무비</v>
          </cell>
          <cell r="C1526" t="str">
            <v>통신내선공</v>
          </cell>
          <cell r="D1526" t="str">
            <v>인</v>
          </cell>
          <cell r="E1526">
            <v>0.69</v>
          </cell>
          <cell r="H1526">
            <v>0.69</v>
          </cell>
          <cell r="J1526">
            <v>0</v>
          </cell>
          <cell r="K1526">
            <v>174758</v>
          </cell>
          <cell r="L1526">
            <v>120583</v>
          </cell>
          <cell r="N1526">
            <v>0</v>
          </cell>
        </row>
        <row r="1527">
          <cell r="B1527" t="str">
            <v>노무비</v>
          </cell>
          <cell r="C1527" t="str">
            <v>보통인부</v>
          </cell>
          <cell r="D1527" t="str">
            <v>인</v>
          </cell>
          <cell r="E1527">
            <v>0.49</v>
          </cell>
          <cell r="H1527">
            <v>0.49</v>
          </cell>
          <cell r="J1527">
            <v>0</v>
          </cell>
          <cell r="K1527">
            <v>102628</v>
          </cell>
          <cell r="L1527">
            <v>50287</v>
          </cell>
          <cell r="N1527">
            <v>0</v>
          </cell>
        </row>
        <row r="1528">
          <cell r="A1528" t="str">
            <v xml:space="preserve"> </v>
          </cell>
        </row>
        <row r="1529">
          <cell r="A1529" t="str">
            <v>중간단자반 설치 50+100P</v>
          </cell>
          <cell r="B1529" t="str">
            <v>중간단자반 설치</v>
          </cell>
          <cell r="C1529" t="str">
            <v>50+100P</v>
          </cell>
          <cell r="D1529" t="str">
            <v>면</v>
          </cell>
          <cell r="H1529">
            <v>0</v>
          </cell>
          <cell r="J1529">
            <v>81827</v>
          </cell>
          <cell r="K1529">
            <v>0</v>
          </cell>
          <cell r="L1529">
            <v>191730</v>
          </cell>
          <cell r="N1529">
            <v>0</v>
          </cell>
          <cell r="O1529">
            <v>273557</v>
          </cell>
        </row>
        <row r="1530">
          <cell r="B1530" t="str">
            <v>중간단자반</v>
          </cell>
          <cell r="C1530" t="str">
            <v>50+100P</v>
          </cell>
          <cell r="D1530" t="str">
            <v>면</v>
          </cell>
          <cell r="E1530">
            <v>1</v>
          </cell>
          <cell r="H1530">
            <v>1</v>
          </cell>
          <cell r="I1530">
            <v>81827</v>
          </cell>
          <cell r="J1530">
            <v>81827</v>
          </cell>
          <cell r="K1530">
            <v>0</v>
          </cell>
          <cell r="N1530">
            <v>0</v>
          </cell>
        </row>
        <row r="1531">
          <cell r="B1531" t="str">
            <v>노무비</v>
          </cell>
          <cell r="C1531" t="str">
            <v>통신내선공</v>
          </cell>
          <cell r="D1531" t="str">
            <v>인</v>
          </cell>
          <cell r="E1531">
            <v>0.78</v>
          </cell>
          <cell r="H1531">
            <v>0.78</v>
          </cell>
          <cell r="J1531">
            <v>0</v>
          </cell>
          <cell r="K1531">
            <v>174758</v>
          </cell>
          <cell r="L1531">
            <v>136311</v>
          </cell>
          <cell r="N1531">
            <v>0</v>
          </cell>
        </row>
        <row r="1532">
          <cell r="B1532" t="str">
            <v>노무비</v>
          </cell>
          <cell r="C1532" t="str">
            <v>보통인부</v>
          </cell>
          <cell r="D1532" t="str">
            <v>인</v>
          </cell>
          <cell r="E1532">
            <v>0.54</v>
          </cell>
          <cell r="H1532">
            <v>0.54</v>
          </cell>
          <cell r="J1532">
            <v>0</v>
          </cell>
          <cell r="K1532">
            <v>102628</v>
          </cell>
          <cell r="L1532">
            <v>55419</v>
          </cell>
          <cell r="N1532">
            <v>0</v>
          </cell>
        </row>
        <row r="1533">
          <cell r="A1533" t="str">
            <v xml:space="preserve"> </v>
          </cell>
        </row>
        <row r="1534">
          <cell r="A1534" t="str">
            <v>중간단자반 설치 75+150P</v>
          </cell>
          <cell r="B1534" t="str">
            <v>중간단자반 설치</v>
          </cell>
          <cell r="C1534" t="str">
            <v>75+150P</v>
          </cell>
          <cell r="D1534" t="str">
            <v>면</v>
          </cell>
          <cell r="H1534">
            <v>0</v>
          </cell>
          <cell r="J1534">
            <v>126741</v>
          </cell>
          <cell r="K1534">
            <v>0</v>
          </cell>
          <cell r="L1534">
            <v>221215</v>
          </cell>
          <cell r="N1534">
            <v>0</v>
          </cell>
          <cell r="O1534">
            <v>347956</v>
          </cell>
        </row>
        <row r="1535">
          <cell r="B1535" t="str">
            <v>중간단자반</v>
          </cell>
          <cell r="C1535" t="str">
            <v>75+150P</v>
          </cell>
          <cell r="D1535" t="str">
            <v>면</v>
          </cell>
          <cell r="E1535">
            <v>1</v>
          </cell>
          <cell r="H1535">
            <v>1</v>
          </cell>
          <cell r="I1535">
            <v>126741</v>
          </cell>
          <cell r="J1535">
            <v>126741</v>
          </cell>
          <cell r="K1535">
            <v>0</v>
          </cell>
          <cell r="N1535">
            <v>0</v>
          </cell>
        </row>
        <row r="1536">
          <cell r="B1536" t="str">
            <v>노무비</v>
          </cell>
          <cell r="C1536" t="str">
            <v>통신내선공</v>
          </cell>
          <cell r="D1536" t="str">
            <v>인</v>
          </cell>
          <cell r="E1536">
            <v>0.89</v>
          </cell>
          <cell r="H1536">
            <v>0.89</v>
          </cell>
          <cell r="J1536">
            <v>0</v>
          </cell>
          <cell r="K1536">
            <v>174758</v>
          </cell>
          <cell r="L1536">
            <v>155534</v>
          </cell>
          <cell r="N1536">
            <v>0</v>
          </cell>
        </row>
        <row r="1537">
          <cell r="B1537" t="str">
            <v>노무비</v>
          </cell>
          <cell r="C1537" t="str">
            <v>보통인부</v>
          </cell>
          <cell r="D1537" t="str">
            <v>인</v>
          </cell>
          <cell r="E1537">
            <v>0.64</v>
          </cell>
          <cell r="H1537">
            <v>0.64</v>
          </cell>
          <cell r="J1537">
            <v>0</v>
          </cell>
          <cell r="K1537">
            <v>102628</v>
          </cell>
          <cell r="L1537">
            <v>65681</v>
          </cell>
          <cell r="N1537">
            <v>0</v>
          </cell>
        </row>
        <row r="1539">
          <cell r="A1539" t="str">
            <v>종말단자반 설치 25P</v>
          </cell>
          <cell r="B1539" t="str">
            <v>종말단자반 설치</v>
          </cell>
          <cell r="C1539" t="str">
            <v>25P</v>
          </cell>
          <cell r="D1539" t="str">
            <v>면</v>
          </cell>
          <cell r="H1539">
            <v>0</v>
          </cell>
          <cell r="J1539">
            <v>20002</v>
          </cell>
          <cell r="K1539">
            <v>0</v>
          </cell>
          <cell r="L1539">
            <v>54256</v>
          </cell>
          <cell r="N1539">
            <v>0</v>
          </cell>
          <cell r="O1539">
            <v>74258</v>
          </cell>
        </row>
        <row r="1540">
          <cell r="B1540" t="str">
            <v>종말단자반</v>
          </cell>
          <cell r="C1540" t="str">
            <v>25P</v>
          </cell>
          <cell r="D1540" t="str">
            <v>면</v>
          </cell>
          <cell r="E1540">
            <v>1</v>
          </cell>
          <cell r="H1540">
            <v>1</v>
          </cell>
          <cell r="I1540">
            <v>20002</v>
          </cell>
          <cell r="J1540">
            <v>20002</v>
          </cell>
          <cell r="K1540">
            <v>0</v>
          </cell>
          <cell r="N1540">
            <v>0</v>
          </cell>
        </row>
        <row r="1541">
          <cell r="B1541" t="str">
            <v>노무비</v>
          </cell>
          <cell r="C1541" t="str">
            <v>통신내선공</v>
          </cell>
          <cell r="D1541" t="str">
            <v>인</v>
          </cell>
          <cell r="E1541">
            <v>0.24</v>
          </cell>
          <cell r="H1541">
            <v>0.24</v>
          </cell>
          <cell r="J1541">
            <v>0</v>
          </cell>
          <cell r="K1541">
            <v>174758</v>
          </cell>
          <cell r="L1541">
            <v>41941</v>
          </cell>
          <cell r="N1541">
            <v>0</v>
          </cell>
        </row>
        <row r="1542">
          <cell r="B1542" t="str">
            <v>노무비</v>
          </cell>
          <cell r="C1542" t="str">
            <v>보통인부</v>
          </cell>
          <cell r="D1542" t="str">
            <v>인</v>
          </cell>
          <cell r="E1542">
            <v>0.12</v>
          </cell>
          <cell r="H1542">
            <v>0.12</v>
          </cell>
          <cell r="J1542">
            <v>0</v>
          </cell>
          <cell r="K1542">
            <v>102628</v>
          </cell>
          <cell r="L1542">
            <v>12315</v>
          </cell>
          <cell r="N1542">
            <v>0</v>
          </cell>
        </row>
        <row r="1544">
          <cell r="A1544" t="str">
            <v>모듈러잭 설치 8PIN 2구</v>
          </cell>
          <cell r="B1544" t="str">
            <v>모듈러잭 설치</v>
          </cell>
          <cell r="C1544" t="str">
            <v>8PIN 2구</v>
          </cell>
          <cell r="D1544" t="str">
            <v>EA</v>
          </cell>
          <cell r="H1544">
            <v>0</v>
          </cell>
          <cell r="J1544">
            <v>6983</v>
          </cell>
          <cell r="K1544">
            <v>0</v>
          </cell>
          <cell r="L1544">
            <v>11009</v>
          </cell>
          <cell r="N1544">
            <v>0</v>
          </cell>
          <cell r="O1544">
            <v>17992</v>
          </cell>
        </row>
        <row r="1545">
          <cell r="B1545" t="str">
            <v>모듈러잭</v>
          </cell>
          <cell r="C1545" t="str">
            <v>8PIN 2구</v>
          </cell>
          <cell r="D1545" t="str">
            <v>EA</v>
          </cell>
          <cell r="E1545">
            <v>1</v>
          </cell>
          <cell r="H1545">
            <v>1</v>
          </cell>
          <cell r="I1545">
            <v>6983</v>
          </cell>
          <cell r="J1545">
            <v>6983</v>
          </cell>
          <cell r="K1545">
            <v>0</v>
          </cell>
          <cell r="N1545">
            <v>0</v>
          </cell>
        </row>
        <row r="1546">
          <cell r="B1546" t="str">
            <v>노무비</v>
          </cell>
          <cell r="C1546" t="str">
            <v>통신내선공</v>
          </cell>
          <cell r="D1546" t="str">
            <v>인</v>
          </cell>
          <cell r="E1546">
            <v>6.3E-2</v>
          </cell>
          <cell r="H1546">
            <v>6.3E-2</v>
          </cell>
          <cell r="J1546">
            <v>0</v>
          </cell>
          <cell r="K1546">
            <v>174758</v>
          </cell>
          <cell r="L1546">
            <v>11009</v>
          </cell>
          <cell r="N1546">
            <v>0</v>
          </cell>
        </row>
        <row r="1548">
          <cell r="A1548" t="str">
            <v>TV 유니트 설치 75Ω</v>
          </cell>
          <cell r="B1548" t="str">
            <v>TV 유니트 설치</v>
          </cell>
          <cell r="C1548" t="str">
            <v>75Ω</v>
          </cell>
          <cell r="D1548" t="str">
            <v>EA</v>
          </cell>
          <cell r="H1548">
            <v>0</v>
          </cell>
          <cell r="J1548">
            <v>1980</v>
          </cell>
          <cell r="K1548">
            <v>0</v>
          </cell>
          <cell r="L1548">
            <v>13980</v>
          </cell>
          <cell r="N1548">
            <v>0</v>
          </cell>
          <cell r="O1548">
            <v>15960</v>
          </cell>
        </row>
        <row r="1549">
          <cell r="B1549" t="str">
            <v>TV 유니트</v>
          </cell>
          <cell r="C1549" t="str">
            <v>75Ω</v>
          </cell>
          <cell r="D1549" t="str">
            <v>EA</v>
          </cell>
          <cell r="E1549">
            <v>1</v>
          </cell>
          <cell r="H1549">
            <v>1</v>
          </cell>
          <cell r="I1549">
            <v>1980</v>
          </cell>
          <cell r="J1549">
            <v>1980</v>
          </cell>
          <cell r="K1549">
            <v>0</v>
          </cell>
          <cell r="N1549">
            <v>0</v>
          </cell>
        </row>
        <row r="1550">
          <cell r="B1550" t="str">
            <v>노무비</v>
          </cell>
          <cell r="C1550" t="str">
            <v>통신내선공</v>
          </cell>
          <cell r="D1550" t="str">
            <v>인</v>
          </cell>
          <cell r="E1550">
            <v>0.08</v>
          </cell>
          <cell r="H1550">
            <v>0.08</v>
          </cell>
          <cell r="J1550">
            <v>0</v>
          </cell>
          <cell r="K1550">
            <v>174758</v>
          </cell>
          <cell r="L1550">
            <v>13980</v>
          </cell>
          <cell r="N1550">
            <v>0</v>
          </cell>
        </row>
        <row r="1552">
          <cell r="A1552" t="str">
            <v>TV 증폭기함(A) 설치 500*800*150(카바:STS)</v>
          </cell>
          <cell r="B1552" t="str">
            <v>TV 증폭기함(A) 설치</v>
          </cell>
          <cell r="C1552" t="str">
            <v>500*800*150(카바:STS)</v>
          </cell>
          <cell r="D1552" t="str">
            <v>면</v>
          </cell>
          <cell r="H1552">
            <v>0</v>
          </cell>
          <cell r="J1552">
            <v>255800</v>
          </cell>
          <cell r="K1552">
            <v>0</v>
          </cell>
          <cell r="L1552" t="e">
            <v>#N/A</v>
          </cell>
          <cell r="N1552">
            <v>0</v>
          </cell>
          <cell r="O1552" t="e">
            <v>#N/A</v>
          </cell>
        </row>
        <row r="1553">
          <cell r="B1553" t="str">
            <v>TV 증폭기함</v>
          </cell>
          <cell r="C1553" t="str">
            <v>500*800*150(카바:STS)</v>
          </cell>
          <cell r="D1553" t="str">
            <v>EA</v>
          </cell>
          <cell r="E1553">
            <v>1</v>
          </cell>
          <cell r="H1553">
            <v>1</v>
          </cell>
          <cell r="I1553">
            <v>113100</v>
          </cell>
          <cell r="J1553">
            <v>113100</v>
          </cell>
          <cell r="K1553">
            <v>0</v>
          </cell>
          <cell r="N1553">
            <v>0</v>
          </cell>
        </row>
        <row r="1554">
          <cell r="B1554" t="str">
            <v>증폭기</v>
          </cell>
          <cell r="C1554" t="str">
            <v>전치증폭기</v>
          </cell>
          <cell r="D1554" t="str">
            <v>EA</v>
          </cell>
          <cell r="E1554">
            <v>1</v>
          </cell>
          <cell r="H1554">
            <v>1</v>
          </cell>
          <cell r="I1554">
            <v>22500</v>
          </cell>
          <cell r="J1554">
            <v>22500</v>
          </cell>
          <cell r="K1554">
            <v>0</v>
          </cell>
          <cell r="N1554">
            <v>0</v>
          </cell>
        </row>
        <row r="1555">
          <cell r="B1555" t="str">
            <v>혼합기</v>
          </cell>
          <cell r="C1555" t="str">
            <v>U/V, V/V</v>
          </cell>
          <cell r="D1555" t="str">
            <v>EA</v>
          </cell>
          <cell r="E1555">
            <v>2</v>
          </cell>
          <cell r="H1555">
            <v>2</v>
          </cell>
          <cell r="I1555">
            <v>3600</v>
          </cell>
          <cell r="J1555">
            <v>7200</v>
          </cell>
          <cell r="K1555">
            <v>0</v>
          </cell>
          <cell r="N1555">
            <v>0</v>
          </cell>
        </row>
        <row r="1556">
          <cell r="B1556" t="str">
            <v>증폭기</v>
          </cell>
          <cell r="C1556" t="str">
            <v>쌍방향, U/V용</v>
          </cell>
          <cell r="D1556" t="str">
            <v>EA</v>
          </cell>
          <cell r="E1556">
            <v>2</v>
          </cell>
          <cell r="H1556">
            <v>2</v>
          </cell>
          <cell r="I1556">
            <v>50000</v>
          </cell>
          <cell r="J1556">
            <v>100000</v>
          </cell>
          <cell r="K1556">
            <v>0</v>
          </cell>
          <cell r="N1556">
            <v>0</v>
          </cell>
        </row>
        <row r="1557">
          <cell r="B1557" t="str">
            <v>분기기</v>
          </cell>
          <cell r="C1557" t="str">
            <v>쌍방향, 1회로</v>
          </cell>
          <cell r="D1557" t="str">
            <v>EA</v>
          </cell>
          <cell r="E1557">
            <v>2</v>
          </cell>
          <cell r="H1557">
            <v>2</v>
          </cell>
          <cell r="I1557">
            <v>2500</v>
          </cell>
          <cell r="J1557">
            <v>5000</v>
          </cell>
          <cell r="K1557">
            <v>0</v>
          </cell>
          <cell r="N1557">
            <v>0</v>
          </cell>
        </row>
        <row r="1558">
          <cell r="B1558" t="str">
            <v>분배기</v>
          </cell>
          <cell r="C1558" t="str">
            <v>쌍방향, 6회로</v>
          </cell>
          <cell r="D1558" t="str">
            <v>EA</v>
          </cell>
          <cell r="E1558">
            <v>2</v>
          </cell>
          <cell r="H1558">
            <v>2</v>
          </cell>
          <cell r="I1558">
            <v>4000</v>
          </cell>
          <cell r="J1558">
            <v>8000</v>
          </cell>
          <cell r="K1558">
            <v>0</v>
          </cell>
          <cell r="N1558">
            <v>0</v>
          </cell>
        </row>
        <row r="1559">
          <cell r="B1559" t="str">
            <v>노무비</v>
          </cell>
          <cell r="C1559" t="str">
            <v>통신설비공</v>
          </cell>
          <cell r="D1559" t="str">
            <v>인</v>
          </cell>
          <cell r="E1559">
            <v>2.3499999999999996</v>
          </cell>
          <cell r="H1559">
            <v>2.35</v>
          </cell>
          <cell r="J1559">
            <v>0</v>
          </cell>
          <cell r="K1559">
            <v>184999</v>
          </cell>
          <cell r="L1559">
            <v>434747</v>
          </cell>
          <cell r="N1559">
            <v>0</v>
          </cell>
        </row>
        <row r="1560">
          <cell r="B1560" t="str">
            <v>노무비</v>
          </cell>
          <cell r="C1560" t="str">
            <v>통신산업기사</v>
          </cell>
          <cell r="D1560" t="str">
            <v>인</v>
          </cell>
          <cell r="E1560">
            <v>1.5699999999999998</v>
          </cell>
          <cell r="H1560">
            <v>1.57</v>
          </cell>
          <cell r="J1560">
            <v>0</v>
          </cell>
          <cell r="K1560" t="e">
            <v>#N/A</v>
          </cell>
          <cell r="L1560" t="e">
            <v>#N/A</v>
          </cell>
          <cell r="N1560">
            <v>0</v>
          </cell>
        </row>
        <row r="1561">
          <cell r="B1561" t="str">
            <v>노무비</v>
          </cell>
          <cell r="C1561" t="str">
            <v>보통인부</v>
          </cell>
          <cell r="D1561" t="str">
            <v>인</v>
          </cell>
          <cell r="E1561">
            <v>0.69</v>
          </cell>
          <cell r="H1561">
            <v>0.69</v>
          </cell>
          <cell r="J1561">
            <v>0</v>
          </cell>
          <cell r="K1561">
            <v>102628</v>
          </cell>
          <cell r="L1561">
            <v>70813</v>
          </cell>
          <cell r="N1561">
            <v>0</v>
          </cell>
        </row>
        <row r="1563">
          <cell r="A1563" t="str">
            <v>TV 증폭기함(B) 설치 500*800*150(카바:STS)</v>
          </cell>
          <cell r="B1563" t="str">
            <v>TV 증폭기함(B) 설치</v>
          </cell>
          <cell r="C1563" t="str">
            <v>500*800*150(카바:STS)</v>
          </cell>
          <cell r="D1563" t="str">
            <v>면</v>
          </cell>
          <cell r="H1563">
            <v>0</v>
          </cell>
          <cell r="J1563">
            <v>226100</v>
          </cell>
          <cell r="K1563">
            <v>0</v>
          </cell>
          <cell r="L1563" t="e">
            <v>#N/A</v>
          </cell>
          <cell r="N1563">
            <v>0</v>
          </cell>
          <cell r="O1563" t="e">
            <v>#N/A</v>
          </cell>
        </row>
        <row r="1564">
          <cell r="B1564" t="str">
            <v>TV 증폭기함</v>
          </cell>
          <cell r="C1564" t="str">
            <v>500*800*150(카바:STS)</v>
          </cell>
          <cell r="D1564" t="str">
            <v>EA</v>
          </cell>
          <cell r="E1564">
            <v>1</v>
          </cell>
          <cell r="H1564">
            <v>1</v>
          </cell>
          <cell r="I1564">
            <v>113100</v>
          </cell>
          <cell r="J1564">
            <v>113100</v>
          </cell>
          <cell r="K1564">
            <v>0</v>
          </cell>
          <cell r="N1564">
            <v>0</v>
          </cell>
        </row>
        <row r="1565">
          <cell r="B1565" t="str">
            <v>증폭기</v>
          </cell>
          <cell r="C1565" t="str">
            <v>쌍방향, U/V용</v>
          </cell>
          <cell r="D1565" t="str">
            <v>EA</v>
          </cell>
          <cell r="E1565">
            <v>2</v>
          </cell>
          <cell r="H1565">
            <v>2</v>
          </cell>
          <cell r="I1565">
            <v>50000</v>
          </cell>
          <cell r="J1565">
            <v>100000</v>
          </cell>
          <cell r="K1565">
            <v>0</v>
          </cell>
          <cell r="N1565">
            <v>0</v>
          </cell>
        </row>
        <row r="1566">
          <cell r="B1566" t="str">
            <v>분기기</v>
          </cell>
          <cell r="C1566" t="str">
            <v>쌍방향, 1회로</v>
          </cell>
          <cell r="D1566" t="str">
            <v>EA</v>
          </cell>
          <cell r="E1566">
            <v>2</v>
          </cell>
          <cell r="H1566">
            <v>2</v>
          </cell>
          <cell r="I1566">
            <v>2500</v>
          </cell>
          <cell r="J1566">
            <v>5000</v>
          </cell>
          <cell r="K1566">
            <v>0</v>
          </cell>
          <cell r="N1566">
            <v>0</v>
          </cell>
        </row>
        <row r="1567">
          <cell r="B1567" t="str">
            <v>분배기</v>
          </cell>
          <cell r="C1567" t="str">
            <v>쌍방향, 6회로</v>
          </cell>
          <cell r="D1567" t="str">
            <v>EA</v>
          </cell>
          <cell r="E1567">
            <v>2</v>
          </cell>
          <cell r="H1567">
            <v>2</v>
          </cell>
          <cell r="I1567">
            <v>4000</v>
          </cell>
          <cell r="J1567">
            <v>8000</v>
          </cell>
          <cell r="K1567">
            <v>0</v>
          </cell>
          <cell r="N1567">
            <v>0</v>
          </cell>
        </row>
        <row r="1568">
          <cell r="B1568" t="str">
            <v>노무비</v>
          </cell>
          <cell r="C1568" t="str">
            <v>통신설비공</v>
          </cell>
          <cell r="D1568" t="str">
            <v>인</v>
          </cell>
          <cell r="E1568">
            <v>1.6199999999999999</v>
          </cell>
          <cell r="H1568">
            <v>1.62</v>
          </cell>
          <cell r="J1568">
            <v>0</v>
          </cell>
          <cell r="K1568">
            <v>184999</v>
          </cell>
          <cell r="L1568">
            <v>299698</v>
          </cell>
          <cell r="N1568">
            <v>0</v>
          </cell>
        </row>
        <row r="1569">
          <cell r="B1569" t="str">
            <v>노무비</v>
          </cell>
          <cell r="C1569" t="str">
            <v>통신산업기사</v>
          </cell>
          <cell r="D1569" t="str">
            <v>인</v>
          </cell>
          <cell r="E1569">
            <v>1.1000000000000001</v>
          </cell>
          <cell r="H1569">
            <v>1.1000000000000001</v>
          </cell>
          <cell r="J1569">
            <v>0</v>
          </cell>
          <cell r="K1569" t="e">
            <v>#N/A</v>
          </cell>
          <cell r="L1569" t="e">
            <v>#N/A</v>
          </cell>
          <cell r="N1569">
            <v>0</v>
          </cell>
        </row>
        <row r="1570">
          <cell r="B1570" t="str">
            <v>노무비</v>
          </cell>
          <cell r="C1570" t="str">
            <v>보통인부</v>
          </cell>
          <cell r="D1570" t="str">
            <v>인</v>
          </cell>
          <cell r="E1570">
            <v>0.62</v>
          </cell>
          <cell r="H1570">
            <v>0.62</v>
          </cell>
          <cell r="J1570">
            <v>0</v>
          </cell>
          <cell r="K1570">
            <v>102628</v>
          </cell>
          <cell r="L1570">
            <v>63629</v>
          </cell>
          <cell r="N1570">
            <v>0</v>
          </cell>
        </row>
        <row r="1572">
          <cell r="A1572" t="str">
            <v>TV 안테나 폴 설치 STS</v>
          </cell>
          <cell r="B1572" t="str">
            <v>TV 안테나 폴 설치</v>
          </cell>
          <cell r="C1572" t="str">
            <v>STS</v>
          </cell>
          <cell r="D1572" t="str">
            <v>개소</v>
          </cell>
          <cell r="H1572">
            <v>0</v>
          </cell>
          <cell r="J1572">
            <v>450919</v>
          </cell>
          <cell r="K1572">
            <v>0</v>
          </cell>
          <cell r="L1572">
            <v>270814</v>
          </cell>
          <cell r="N1572">
            <v>0</v>
          </cell>
          <cell r="O1572">
            <v>721733</v>
          </cell>
        </row>
        <row r="1573">
          <cell r="B1573" t="str">
            <v>TV 안테나 폴</v>
          </cell>
          <cell r="C1573" t="str">
            <v>STS</v>
          </cell>
          <cell r="D1573" t="str">
            <v>EA</v>
          </cell>
          <cell r="E1573">
            <v>1</v>
          </cell>
          <cell r="H1573">
            <v>1</v>
          </cell>
          <cell r="I1573">
            <v>90919</v>
          </cell>
          <cell r="J1573">
            <v>90919</v>
          </cell>
          <cell r="K1573">
            <v>0</v>
          </cell>
          <cell r="N1573">
            <v>0</v>
          </cell>
        </row>
        <row r="1574">
          <cell r="B1574" t="str">
            <v>안테나</v>
          </cell>
          <cell r="C1574" t="str">
            <v>STS_UHF</v>
          </cell>
          <cell r="D1574" t="str">
            <v>EA</v>
          </cell>
          <cell r="E1574">
            <v>1</v>
          </cell>
          <cell r="H1574">
            <v>1</v>
          </cell>
          <cell r="I1574">
            <v>90000</v>
          </cell>
          <cell r="J1574">
            <v>90000</v>
          </cell>
          <cell r="K1574">
            <v>0</v>
          </cell>
          <cell r="N1574">
            <v>0</v>
          </cell>
        </row>
        <row r="1575">
          <cell r="B1575" t="str">
            <v>안테나</v>
          </cell>
          <cell r="C1575" t="str">
            <v>STS_VHF/H</v>
          </cell>
          <cell r="D1575" t="str">
            <v>EA</v>
          </cell>
          <cell r="E1575">
            <v>1</v>
          </cell>
          <cell r="H1575">
            <v>1</v>
          </cell>
          <cell r="I1575">
            <v>90000</v>
          </cell>
          <cell r="J1575">
            <v>90000</v>
          </cell>
          <cell r="K1575">
            <v>0</v>
          </cell>
          <cell r="N1575">
            <v>0</v>
          </cell>
        </row>
        <row r="1576">
          <cell r="B1576" t="str">
            <v>안테나</v>
          </cell>
          <cell r="C1576" t="str">
            <v>STS_VHF/L</v>
          </cell>
          <cell r="D1576" t="str">
            <v>EA</v>
          </cell>
          <cell r="E1576">
            <v>2</v>
          </cell>
          <cell r="H1576">
            <v>2</v>
          </cell>
          <cell r="I1576">
            <v>90000</v>
          </cell>
          <cell r="J1576">
            <v>180000</v>
          </cell>
          <cell r="K1576">
            <v>0</v>
          </cell>
          <cell r="N1576">
            <v>0</v>
          </cell>
        </row>
        <row r="1577">
          <cell r="B1577" t="str">
            <v>노무비</v>
          </cell>
          <cell r="C1577" t="str">
            <v>통신설비공</v>
          </cell>
          <cell r="D1577" t="str">
            <v>인</v>
          </cell>
          <cell r="E1577">
            <v>1.27</v>
          </cell>
          <cell r="H1577">
            <v>1.27</v>
          </cell>
          <cell r="J1577">
            <v>0</v>
          </cell>
          <cell r="K1577">
            <v>184999</v>
          </cell>
          <cell r="L1577">
            <v>234948</v>
          </cell>
          <cell r="N1577">
            <v>0</v>
          </cell>
        </row>
        <row r="1578">
          <cell r="B1578" t="str">
            <v>노무비</v>
          </cell>
          <cell r="C1578" t="str">
            <v>무선안테나공</v>
          </cell>
          <cell r="D1578" t="str">
            <v>인</v>
          </cell>
          <cell r="E1578">
            <v>0.17</v>
          </cell>
          <cell r="H1578">
            <v>0.17</v>
          </cell>
          <cell r="J1578">
            <v>0</v>
          </cell>
          <cell r="K1578">
            <v>210980</v>
          </cell>
          <cell r="L1578">
            <v>35866</v>
          </cell>
          <cell r="N1578">
            <v>0</v>
          </cell>
        </row>
        <row r="1580">
          <cell r="A1580" t="str">
            <v>TV 안테나 기초 300x300x300</v>
          </cell>
          <cell r="B1580" t="str">
            <v>TV 안테나 기초</v>
          </cell>
          <cell r="C1580" t="str">
            <v>300x300x300</v>
          </cell>
          <cell r="D1580" t="str">
            <v>개소</v>
          </cell>
          <cell r="J1580">
            <v>12436</v>
          </cell>
          <cell r="L1580">
            <v>3191</v>
          </cell>
          <cell r="N1580">
            <v>0</v>
          </cell>
          <cell r="O1580">
            <v>15627</v>
          </cell>
        </row>
        <row r="1581">
          <cell r="B1581" t="str">
            <v>레미콘타설</v>
          </cell>
          <cell r="C1581" t="str">
            <v>25-180-8</v>
          </cell>
          <cell r="D1581" t="str">
            <v>㎥</v>
          </cell>
          <cell r="E1581">
            <v>2.7E-2</v>
          </cell>
          <cell r="H1581">
            <v>2.7E-2</v>
          </cell>
          <cell r="I1581">
            <v>45581</v>
          </cell>
          <cell r="J1581">
            <v>1230</v>
          </cell>
          <cell r="K1581">
            <v>27769</v>
          </cell>
          <cell r="L1581">
            <v>749.7</v>
          </cell>
          <cell r="M1581">
            <v>0</v>
          </cell>
          <cell r="N1581">
            <v>0</v>
          </cell>
        </row>
        <row r="1582">
          <cell r="B1582" t="str">
            <v>합판거푸집</v>
          </cell>
          <cell r="C1582" t="str">
            <v>4회</v>
          </cell>
          <cell r="D1582" t="str">
            <v>㎡</v>
          </cell>
          <cell r="E1582">
            <v>0.36</v>
          </cell>
          <cell r="H1582">
            <v>0.36</v>
          </cell>
          <cell r="I1582">
            <v>9086</v>
          </cell>
          <cell r="J1582">
            <v>3270</v>
          </cell>
          <cell r="K1582">
            <v>6782</v>
          </cell>
          <cell r="L1582">
            <v>2441.5</v>
          </cell>
          <cell r="N1582">
            <v>0</v>
          </cell>
        </row>
        <row r="1583">
          <cell r="B1583" t="str">
            <v>앙카볼트</v>
          </cell>
          <cell r="C1583" t="str">
            <v>Φ22 x 300L</v>
          </cell>
          <cell r="D1583" t="str">
            <v>EA</v>
          </cell>
          <cell r="E1583">
            <v>4</v>
          </cell>
          <cell r="H1583">
            <v>4</v>
          </cell>
          <cell r="I1583">
            <v>977</v>
          </cell>
          <cell r="J1583">
            <v>3908</v>
          </cell>
          <cell r="L1583">
            <v>0</v>
          </cell>
          <cell r="N1583">
            <v>0</v>
          </cell>
        </row>
        <row r="1584">
          <cell r="B1584" t="str">
            <v>너트</v>
          </cell>
          <cell r="C1584" t="str">
            <v>Φ22(STS)</v>
          </cell>
          <cell r="D1584" t="str">
            <v>EA</v>
          </cell>
          <cell r="E1584">
            <v>4</v>
          </cell>
          <cell r="H1584">
            <v>4</v>
          </cell>
          <cell r="I1584">
            <v>834</v>
          </cell>
          <cell r="J1584">
            <v>3336</v>
          </cell>
          <cell r="L1584">
            <v>0</v>
          </cell>
          <cell r="N1584">
            <v>0</v>
          </cell>
        </row>
        <row r="1585">
          <cell r="B1585" t="str">
            <v>와샤</v>
          </cell>
          <cell r="C1585" t="str">
            <v>Φ22(STS)</v>
          </cell>
          <cell r="D1585" t="str">
            <v>EA</v>
          </cell>
          <cell r="E1585">
            <v>4</v>
          </cell>
          <cell r="H1585">
            <v>4</v>
          </cell>
          <cell r="I1585">
            <v>173</v>
          </cell>
          <cell r="J1585">
            <v>692</v>
          </cell>
          <cell r="L1585">
            <v>0</v>
          </cell>
          <cell r="N1585">
            <v>0</v>
          </cell>
        </row>
        <row r="1587">
          <cell r="A1587" t="str">
            <v>스피커 설치 벽부 10W</v>
          </cell>
          <cell r="B1587" t="str">
            <v>스피커 설치</v>
          </cell>
          <cell r="C1587" t="str">
            <v>벽부 10W</v>
          </cell>
          <cell r="D1587" t="str">
            <v>EA</v>
          </cell>
          <cell r="H1587">
            <v>0</v>
          </cell>
          <cell r="J1587">
            <v>26900</v>
          </cell>
          <cell r="K1587">
            <v>0</v>
          </cell>
          <cell r="L1587">
            <v>20349</v>
          </cell>
          <cell r="N1587">
            <v>0</v>
          </cell>
          <cell r="O1587">
            <v>47249</v>
          </cell>
        </row>
        <row r="1588">
          <cell r="B1588" t="str">
            <v>스피커</v>
          </cell>
          <cell r="C1588" t="str">
            <v>벽부 10W</v>
          </cell>
          <cell r="D1588" t="str">
            <v>EA</v>
          </cell>
          <cell r="E1588">
            <v>1</v>
          </cell>
          <cell r="H1588">
            <v>1</v>
          </cell>
          <cell r="I1588">
            <v>26900</v>
          </cell>
          <cell r="J1588">
            <v>26900</v>
          </cell>
          <cell r="K1588">
            <v>0</v>
          </cell>
          <cell r="N1588">
            <v>0</v>
          </cell>
        </row>
        <row r="1589">
          <cell r="B1589" t="str">
            <v>노무비</v>
          </cell>
          <cell r="C1589" t="str">
            <v>통신설비공</v>
          </cell>
          <cell r="D1589" t="str">
            <v>인</v>
          </cell>
          <cell r="E1589">
            <v>0.11</v>
          </cell>
          <cell r="H1589">
            <v>0.11</v>
          </cell>
          <cell r="J1589">
            <v>0</v>
          </cell>
          <cell r="K1589">
            <v>184999</v>
          </cell>
          <cell r="L1589">
            <v>20349</v>
          </cell>
          <cell r="N1589">
            <v>0</v>
          </cell>
        </row>
        <row r="1590">
          <cell r="A1590" t="str">
            <v xml:space="preserve"> </v>
          </cell>
        </row>
        <row r="1591">
          <cell r="A1591" t="str">
            <v>스피커 설치 벽부 3W</v>
          </cell>
          <cell r="B1591" t="str">
            <v>스피커 설치</v>
          </cell>
          <cell r="C1591" t="str">
            <v>벽부 3W</v>
          </cell>
          <cell r="D1591" t="str">
            <v>EA</v>
          </cell>
          <cell r="H1591">
            <v>0</v>
          </cell>
          <cell r="J1591">
            <v>17250</v>
          </cell>
          <cell r="K1591">
            <v>0</v>
          </cell>
          <cell r="L1591">
            <v>6104</v>
          </cell>
          <cell r="N1591">
            <v>0</v>
          </cell>
          <cell r="O1591">
            <v>23354</v>
          </cell>
        </row>
        <row r="1592">
          <cell r="B1592" t="str">
            <v>스피커</v>
          </cell>
          <cell r="C1592" t="str">
            <v>벽부 3W</v>
          </cell>
          <cell r="D1592" t="str">
            <v>EA</v>
          </cell>
          <cell r="E1592">
            <v>1</v>
          </cell>
          <cell r="H1592">
            <v>1</v>
          </cell>
          <cell r="I1592">
            <v>17250</v>
          </cell>
          <cell r="J1592">
            <v>17250</v>
          </cell>
          <cell r="K1592">
            <v>0</v>
          </cell>
          <cell r="N1592">
            <v>0</v>
          </cell>
        </row>
        <row r="1593">
          <cell r="B1593" t="str">
            <v>노무비</v>
          </cell>
          <cell r="C1593" t="str">
            <v>통신설비공</v>
          </cell>
          <cell r="D1593" t="str">
            <v>인</v>
          </cell>
          <cell r="E1593">
            <v>3.3000000000000002E-2</v>
          </cell>
          <cell r="H1593">
            <v>3.3000000000000002E-2</v>
          </cell>
          <cell r="J1593">
            <v>0</v>
          </cell>
          <cell r="K1593">
            <v>184999</v>
          </cell>
          <cell r="L1593">
            <v>6104</v>
          </cell>
          <cell r="N1593">
            <v>0</v>
          </cell>
        </row>
        <row r="1595">
          <cell r="A1595" t="str">
            <v>스피커 설치 천정 3W</v>
          </cell>
          <cell r="B1595" t="str">
            <v>스피커 설치</v>
          </cell>
          <cell r="C1595" t="str">
            <v>천정 3W</v>
          </cell>
          <cell r="D1595" t="str">
            <v>EA</v>
          </cell>
          <cell r="H1595">
            <v>0</v>
          </cell>
          <cell r="J1595">
            <v>14100</v>
          </cell>
          <cell r="K1595">
            <v>0</v>
          </cell>
          <cell r="L1595">
            <v>6104</v>
          </cell>
          <cell r="N1595">
            <v>0</v>
          </cell>
          <cell r="O1595">
            <v>20204</v>
          </cell>
        </row>
        <row r="1596">
          <cell r="B1596" t="str">
            <v>스피커</v>
          </cell>
          <cell r="C1596" t="str">
            <v>천정 3W</v>
          </cell>
          <cell r="D1596" t="str">
            <v>EA</v>
          </cell>
          <cell r="E1596">
            <v>1</v>
          </cell>
          <cell r="H1596">
            <v>1</v>
          </cell>
          <cell r="I1596">
            <v>14100</v>
          </cell>
          <cell r="J1596">
            <v>14100</v>
          </cell>
          <cell r="K1596">
            <v>0</v>
          </cell>
          <cell r="N1596">
            <v>0</v>
          </cell>
        </row>
        <row r="1597">
          <cell r="B1597" t="str">
            <v>노무비</v>
          </cell>
          <cell r="C1597" t="str">
            <v>통신설비공</v>
          </cell>
          <cell r="D1597" t="str">
            <v>인</v>
          </cell>
          <cell r="E1597">
            <v>3.3000000000000002E-2</v>
          </cell>
          <cell r="H1597">
            <v>3.3000000000000002E-2</v>
          </cell>
          <cell r="J1597">
            <v>0</v>
          </cell>
          <cell r="K1597">
            <v>184999</v>
          </cell>
          <cell r="L1597">
            <v>6104</v>
          </cell>
          <cell r="N1597">
            <v>0</v>
          </cell>
        </row>
        <row r="1598">
          <cell r="A1598" t="str">
            <v xml:space="preserve"> </v>
          </cell>
        </row>
        <row r="1599">
          <cell r="A1599" t="str">
            <v>스피커단자반 설치 10P</v>
          </cell>
          <cell r="B1599" t="str">
            <v>스피커단자반 설치</v>
          </cell>
          <cell r="C1599" t="str">
            <v>10P</v>
          </cell>
          <cell r="D1599" t="str">
            <v>면</v>
          </cell>
          <cell r="H1599">
            <v>0</v>
          </cell>
          <cell r="J1599">
            <v>78554</v>
          </cell>
          <cell r="K1599">
            <v>0</v>
          </cell>
          <cell r="L1599">
            <v>45213</v>
          </cell>
          <cell r="N1599">
            <v>0</v>
          </cell>
          <cell r="O1599">
            <v>123767</v>
          </cell>
        </row>
        <row r="1600">
          <cell r="B1600" t="str">
            <v>스피커단자반</v>
          </cell>
          <cell r="C1600" t="str">
            <v>10P</v>
          </cell>
          <cell r="D1600" t="str">
            <v>면</v>
          </cell>
          <cell r="E1600">
            <v>1</v>
          </cell>
          <cell r="H1600">
            <v>1</v>
          </cell>
          <cell r="I1600">
            <v>78554</v>
          </cell>
          <cell r="J1600">
            <v>78554</v>
          </cell>
          <cell r="K1600">
            <v>0</v>
          </cell>
          <cell r="N1600">
            <v>0</v>
          </cell>
        </row>
        <row r="1601">
          <cell r="B1601" t="str">
            <v>노무비</v>
          </cell>
          <cell r="C1601" t="str">
            <v>통신내선공</v>
          </cell>
          <cell r="D1601" t="str">
            <v>인</v>
          </cell>
          <cell r="E1601">
            <v>0.2</v>
          </cell>
          <cell r="H1601">
            <v>0.2</v>
          </cell>
          <cell r="J1601">
            <v>0</v>
          </cell>
          <cell r="K1601">
            <v>174758</v>
          </cell>
          <cell r="L1601">
            <v>34951</v>
          </cell>
          <cell r="N1601">
            <v>0</v>
          </cell>
        </row>
        <row r="1602">
          <cell r="B1602" t="str">
            <v>노무비</v>
          </cell>
          <cell r="C1602" t="str">
            <v>보통인부</v>
          </cell>
          <cell r="D1602" t="str">
            <v>인</v>
          </cell>
          <cell r="E1602">
            <v>0.1</v>
          </cell>
          <cell r="H1602">
            <v>0.1</v>
          </cell>
          <cell r="J1602">
            <v>0</v>
          </cell>
          <cell r="K1602">
            <v>102628</v>
          </cell>
          <cell r="L1602">
            <v>10262</v>
          </cell>
          <cell r="N1602">
            <v>0</v>
          </cell>
        </row>
        <row r="1603">
          <cell r="A1603" t="str">
            <v xml:space="preserve"> </v>
          </cell>
        </row>
        <row r="1604">
          <cell r="A1604" t="str">
            <v>광섬유케이블 시험 최종시험_코아당</v>
          </cell>
          <cell r="B1604" t="str">
            <v>광섬유케이블 시험</v>
          </cell>
          <cell r="C1604" t="str">
            <v>최종시험_코아당</v>
          </cell>
          <cell r="D1604" t="str">
            <v>식</v>
          </cell>
          <cell r="J1604">
            <v>0</v>
          </cell>
          <cell r="L1604">
            <v>92112</v>
          </cell>
          <cell r="O1604">
            <v>92112</v>
          </cell>
        </row>
        <row r="1605">
          <cell r="B1605" t="str">
            <v>노무비</v>
          </cell>
          <cell r="C1605" t="str">
            <v>광케이블설치사</v>
          </cell>
          <cell r="D1605" t="str">
            <v>인</v>
          </cell>
          <cell r="E1605">
            <v>0.25</v>
          </cell>
          <cell r="H1605">
            <v>0.25</v>
          </cell>
          <cell r="J1605">
            <v>0</v>
          </cell>
          <cell r="K1605">
            <v>286348</v>
          </cell>
          <cell r="L1605">
            <v>71587</v>
          </cell>
          <cell r="N1605">
            <v>0</v>
          </cell>
        </row>
        <row r="1606">
          <cell r="B1606" t="str">
            <v>노무비</v>
          </cell>
          <cell r="C1606" t="str">
            <v>보통인부</v>
          </cell>
          <cell r="D1606" t="str">
            <v>인</v>
          </cell>
          <cell r="E1606">
            <v>0.2</v>
          </cell>
          <cell r="H1606">
            <v>0.2</v>
          </cell>
          <cell r="J1606">
            <v>0</v>
          </cell>
          <cell r="K1606">
            <v>102628</v>
          </cell>
          <cell r="L1606">
            <v>20525</v>
          </cell>
          <cell r="N1606">
            <v>0</v>
          </cell>
        </row>
        <row r="1607">
          <cell r="A1607" t="str">
            <v xml:space="preserve"> </v>
          </cell>
        </row>
        <row r="1608">
          <cell r="A1608" t="str">
            <v>광케이블 포설 인력, 8자포설</v>
          </cell>
          <cell r="B1608" t="str">
            <v>광케이블 포설</v>
          </cell>
          <cell r="C1608" t="str">
            <v>인력, 8자포설</v>
          </cell>
          <cell r="D1608" t="str">
            <v>m</v>
          </cell>
          <cell r="J1608">
            <v>0</v>
          </cell>
          <cell r="L1608">
            <v>4849</v>
          </cell>
          <cell r="O1608">
            <v>4849</v>
          </cell>
        </row>
        <row r="1609">
          <cell r="B1609" t="str">
            <v>노무비</v>
          </cell>
          <cell r="C1609" t="str">
            <v>광케이블설치사</v>
          </cell>
          <cell r="D1609" t="str">
            <v>인</v>
          </cell>
          <cell r="E1609">
            <v>8.3000000000000001E-3</v>
          </cell>
          <cell r="H1609">
            <v>8.3000000000000001E-3</v>
          </cell>
          <cell r="J1609">
            <v>0</v>
          </cell>
          <cell r="K1609">
            <v>286348</v>
          </cell>
          <cell r="L1609">
            <v>2376</v>
          </cell>
          <cell r="N1609">
            <v>0</v>
          </cell>
        </row>
        <row r="1610">
          <cell r="B1610" t="str">
            <v>노무비</v>
          </cell>
          <cell r="C1610" t="str">
            <v>보통인부</v>
          </cell>
          <cell r="D1610" t="str">
            <v>인</v>
          </cell>
          <cell r="E1610">
            <v>2.1000000000000001E-2</v>
          </cell>
          <cell r="F1610" t="str">
            <v>8자포설 15%증</v>
          </cell>
          <cell r="G1610">
            <v>1.1499999999999999</v>
          </cell>
          <cell r="H1610">
            <v>2.41E-2</v>
          </cell>
          <cell r="J1610">
            <v>0</v>
          </cell>
          <cell r="K1610">
            <v>102628</v>
          </cell>
          <cell r="L1610">
            <v>2473</v>
          </cell>
          <cell r="N1610">
            <v>0</v>
          </cell>
        </row>
        <row r="1611">
          <cell r="A1611" t="str">
            <v xml:space="preserve">비상방송 랙 설치 </v>
          </cell>
          <cell r="B1611" t="str">
            <v>비상방송 랙 설치</v>
          </cell>
          <cell r="D1611" t="str">
            <v>EA</v>
          </cell>
          <cell r="H1611">
            <v>0</v>
          </cell>
          <cell r="J1611">
            <v>0</v>
          </cell>
          <cell r="K1611">
            <v>0</v>
          </cell>
          <cell r="L1611" t="e">
            <v>#N/A</v>
          </cell>
          <cell r="N1611">
            <v>0</v>
          </cell>
          <cell r="O1611" t="e">
            <v>#N/A</v>
          </cell>
        </row>
        <row r="1612">
          <cell r="B1612" t="str">
            <v>노무비</v>
          </cell>
          <cell r="C1612" t="str">
            <v>통신기사</v>
          </cell>
          <cell r="D1612" t="str">
            <v>인</v>
          </cell>
          <cell r="E1612">
            <v>6.3</v>
          </cell>
          <cell r="H1612">
            <v>6.3</v>
          </cell>
          <cell r="J1612">
            <v>0</v>
          </cell>
          <cell r="K1612" t="e">
            <v>#N/A</v>
          </cell>
          <cell r="L1612" t="e">
            <v>#N/A</v>
          </cell>
          <cell r="N1612">
            <v>0</v>
          </cell>
        </row>
        <row r="1613">
          <cell r="B1613" t="str">
            <v>노무비</v>
          </cell>
          <cell r="C1613" t="str">
            <v>통신산업기사</v>
          </cell>
          <cell r="D1613" t="str">
            <v>인</v>
          </cell>
          <cell r="E1613">
            <v>8.15</v>
          </cell>
          <cell r="H1613">
            <v>8.15</v>
          </cell>
          <cell r="J1613">
            <v>0</v>
          </cell>
          <cell r="K1613" t="e">
            <v>#N/A</v>
          </cell>
          <cell r="L1613" t="e">
            <v>#N/A</v>
          </cell>
          <cell r="N1613">
            <v>0</v>
          </cell>
        </row>
        <row r="1614">
          <cell r="B1614" t="str">
            <v>노무비</v>
          </cell>
          <cell r="C1614" t="str">
            <v>통신설비공</v>
          </cell>
          <cell r="D1614" t="str">
            <v>인</v>
          </cell>
          <cell r="E1614">
            <v>12.38</v>
          </cell>
          <cell r="H1614">
            <v>12.38</v>
          </cell>
          <cell r="J1614">
            <v>0</v>
          </cell>
          <cell r="K1614">
            <v>184999</v>
          </cell>
          <cell r="L1614">
            <v>2290287</v>
          </cell>
          <cell r="N1614">
            <v>0</v>
          </cell>
        </row>
        <row r="1615">
          <cell r="B1615" t="str">
            <v>노무비</v>
          </cell>
          <cell r="C1615" t="str">
            <v>보통인부</v>
          </cell>
          <cell r="D1615" t="str">
            <v>인</v>
          </cell>
          <cell r="E1615">
            <v>1.6</v>
          </cell>
          <cell r="H1615">
            <v>1.6</v>
          </cell>
          <cell r="J1615">
            <v>0</v>
          </cell>
          <cell r="K1615">
            <v>102628</v>
          </cell>
          <cell r="L1615">
            <v>164204</v>
          </cell>
          <cell r="N1615">
            <v>0</v>
          </cell>
        </row>
        <row r="1616">
          <cell r="A1616" t="str">
            <v xml:space="preserve"> </v>
          </cell>
        </row>
        <row r="1618">
          <cell r="A1618" t="str">
            <v>가로등기구 설치 250W 이하</v>
          </cell>
          <cell r="B1618" t="str">
            <v>가로등기구 설치</v>
          </cell>
          <cell r="C1618" t="str">
            <v>250W 이하</v>
          </cell>
          <cell r="D1618" t="str">
            <v>EA</v>
          </cell>
          <cell r="E1618">
            <v>1</v>
          </cell>
          <cell r="H1618">
            <v>1</v>
          </cell>
          <cell r="J1618">
            <v>0</v>
          </cell>
          <cell r="K1618">
            <v>0</v>
          </cell>
          <cell r="L1618">
            <v>91877</v>
          </cell>
          <cell r="N1618">
            <v>0</v>
          </cell>
          <cell r="O1618">
            <v>91877</v>
          </cell>
        </row>
        <row r="1619">
          <cell r="B1619" t="str">
            <v>노무비</v>
          </cell>
          <cell r="C1619" t="str">
            <v>내선전공</v>
          </cell>
          <cell r="D1619" t="str">
            <v>인</v>
          </cell>
          <cell r="E1619">
            <v>0.49500000000000005</v>
          </cell>
          <cell r="H1619">
            <v>0.495</v>
          </cell>
          <cell r="J1619">
            <v>0</v>
          </cell>
          <cell r="K1619">
            <v>185611</v>
          </cell>
          <cell r="L1619">
            <v>91877</v>
          </cell>
          <cell r="N1619">
            <v>0</v>
          </cell>
        </row>
        <row r="1620">
          <cell r="A1620" t="str">
            <v xml:space="preserve"> </v>
          </cell>
        </row>
        <row r="1621">
          <cell r="A1621" t="str">
            <v>가로등기구 설치 150W 이하</v>
          </cell>
          <cell r="B1621" t="str">
            <v>가로등기구 설치</v>
          </cell>
          <cell r="C1621" t="str">
            <v>150W 이하</v>
          </cell>
          <cell r="D1621" t="str">
            <v>EA</v>
          </cell>
          <cell r="E1621">
            <v>1</v>
          </cell>
          <cell r="H1621">
            <v>1</v>
          </cell>
          <cell r="J1621">
            <v>0</v>
          </cell>
          <cell r="K1621">
            <v>0</v>
          </cell>
          <cell r="L1621">
            <v>81668</v>
          </cell>
          <cell r="N1621">
            <v>0</v>
          </cell>
          <cell r="O1621">
            <v>81668</v>
          </cell>
        </row>
        <row r="1622">
          <cell r="B1622" t="str">
            <v>노무비</v>
          </cell>
          <cell r="C1622" t="str">
            <v>내선전공</v>
          </cell>
          <cell r="D1622" t="str">
            <v>인</v>
          </cell>
          <cell r="E1622">
            <v>0.44000000000000006</v>
          </cell>
          <cell r="H1622">
            <v>0.44</v>
          </cell>
          <cell r="J1622">
            <v>0</v>
          </cell>
          <cell r="K1622">
            <v>185611</v>
          </cell>
          <cell r="L1622">
            <v>81668</v>
          </cell>
          <cell r="N1622">
            <v>0</v>
          </cell>
        </row>
        <row r="1623">
          <cell r="A1623" t="str">
            <v xml:space="preserve"> </v>
          </cell>
        </row>
        <row r="1624">
          <cell r="A1624" t="str">
            <v>보안등기구 설치 150W 이하</v>
          </cell>
          <cell r="B1624" t="str">
            <v>보안등기구 설치</v>
          </cell>
          <cell r="C1624" t="str">
            <v>150W 이하</v>
          </cell>
          <cell r="D1624" t="str">
            <v>EA</v>
          </cell>
          <cell r="E1624">
            <v>1</v>
          </cell>
          <cell r="H1624">
            <v>1</v>
          </cell>
          <cell r="J1624">
            <v>0</v>
          </cell>
          <cell r="K1624">
            <v>0</v>
          </cell>
          <cell r="L1624">
            <v>81668</v>
          </cell>
          <cell r="N1624">
            <v>0</v>
          </cell>
          <cell r="O1624">
            <v>81668</v>
          </cell>
        </row>
        <row r="1625">
          <cell r="B1625" t="str">
            <v>노무비</v>
          </cell>
          <cell r="C1625" t="str">
            <v>내선전공</v>
          </cell>
          <cell r="D1625" t="str">
            <v>인</v>
          </cell>
          <cell r="E1625">
            <v>0.44000000000000006</v>
          </cell>
          <cell r="H1625">
            <v>0.44</v>
          </cell>
          <cell r="J1625">
            <v>0</v>
          </cell>
          <cell r="K1625">
            <v>185611</v>
          </cell>
          <cell r="L1625">
            <v>81668</v>
          </cell>
          <cell r="N1625">
            <v>0</v>
          </cell>
        </row>
        <row r="1626">
          <cell r="A1626" t="str">
            <v xml:space="preserve"> </v>
          </cell>
        </row>
        <row r="1627">
          <cell r="A1627" t="str">
            <v>경고테이프 0.23x400</v>
          </cell>
          <cell r="B1627" t="str">
            <v>경고테이프</v>
          </cell>
          <cell r="C1627" t="str">
            <v>0.23x400</v>
          </cell>
          <cell r="D1627" t="str">
            <v>m</v>
          </cell>
          <cell r="E1627">
            <v>1</v>
          </cell>
          <cell r="H1627">
            <v>1</v>
          </cell>
          <cell r="J1627">
            <v>170</v>
          </cell>
          <cell r="K1627">
            <v>0</v>
          </cell>
          <cell r="L1627">
            <v>758</v>
          </cell>
          <cell r="N1627">
            <v>0</v>
          </cell>
          <cell r="O1627">
            <v>928</v>
          </cell>
        </row>
        <row r="1628">
          <cell r="B1628" t="str">
            <v>경고테이프</v>
          </cell>
          <cell r="C1628" t="str">
            <v>0.23x400</v>
          </cell>
          <cell r="D1628" t="str">
            <v>m</v>
          </cell>
          <cell r="E1628">
            <v>1</v>
          </cell>
          <cell r="H1628">
            <v>1</v>
          </cell>
          <cell r="I1628">
            <v>170</v>
          </cell>
          <cell r="J1628">
            <v>170</v>
          </cell>
          <cell r="K1628">
            <v>0</v>
          </cell>
          <cell r="N1628">
            <v>0</v>
          </cell>
        </row>
        <row r="1629">
          <cell r="B1629" t="str">
            <v>노무비</v>
          </cell>
          <cell r="C1629" t="str">
            <v>저압케이블전공</v>
          </cell>
          <cell r="D1629" t="str">
            <v>인</v>
          </cell>
          <cell r="E1629">
            <v>2.5000000000000001E-3</v>
          </cell>
          <cell r="H1629">
            <v>2.5000000000000001E-3</v>
          </cell>
          <cell r="J1629">
            <v>0</v>
          </cell>
          <cell r="K1629">
            <v>200964</v>
          </cell>
          <cell r="L1629">
            <v>502</v>
          </cell>
          <cell r="N1629">
            <v>0</v>
          </cell>
        </row>
        <row r="1630">
          <cell r="B1630" t="str">
            <v>노무비</v>
          </cell>
          <cell r="C1630" t="str">
            <v>보통인부</v>
          </cell>
          <cell r="D1630" t="str">
            <v>인</v>
          </cell>
          <cell r="E1630">
            <v>2.5000000000000001E-3</v>
          </cell>
          <cell r="H1630">
            <v>2.5000000000000001E-3</v>
          </cell>
          <cell r="J1630">
            <v>0</v>
          </cell>
          <cell r="K1630">
            <v>102628</v>
          </cell>
          <cell r="L1630">
            <v>256</v>
          </cell>
          <cell r="N1630">
            <v>0</v>
          </cell>
        </row>
        <row r="1631">
          <cell r="A1631" t="str">
            <v xml:space="preserve"> </v>
          </cell>
        </row>
        <row r="1632">
          <cell r="A1632" t="str">
            <v>가로등주 설치 7m 이하</v>
          </cell>
          <cell r="B1632" t="str">
            <v>가로등주 설치</v>
          </cell>
          <cell r="C1632" t="str">
            <v>7m 이하</v>
          </cell>
          <cell r="D1632" t="str">
            <v>본</v>
          </cell>
          <cell r="H1632">
            <v>0</v>
          </cell>
          <cell r="J1632">
            <v>5311</v>
          </cell>
          <cell r="L1632">
            <v>17190</v>
          </cell>
          <cell r="N1632">
            <v>6482</v>
          </cell>
          <cell r="O1632">
            <v>28983</v>
          </cell>
        </row>
        <row r="1633">
          <cell r="B1633" t="str">
            <v>가로등주 설치</v>
          </cell>
          <cell r="C1633" t="str">
            <v>7m 이하</v>
          </cell>
          <cell r="D1633" t="str">
            <v>개소</v>
          </cell>
          <cell r="E1633">
            <v>1</v>
          </cell>
          <cell r="H1633">
            <v>1</v>
          </cell>
          <cell r="I1633">
            <v>5311</v>
          </cell>
          <cell r="J1633">
            <v>5311</v>
          </cell>
          <cell r="K1633">
            <v>17190</v>
          </cell>
          <cell r="L1633">
            <v>17190</v>
          </cell>
          <cell r="M1633">
            <v>6482</v>
          </cell>
          <cell r="N1633">
            <v>6482</v>
          </cell>
        </row>
        <row r="1635">
          <cell r="A1635" t="str">
            <v>가로등주 설치 8.5m,9m</v>
          </cell>
          <cell r="B1635" t="str">
            <v>가로등주 설치</v>
          </cell>
          <cell r="C1635" t="str">
            <v>8.5m,9m</v>
          </cell>
          <cell r="D1635" t="str">
            <v>본</v>
          </cell>
          <cell r="H1635">
            <v>0</v>
          </cell>
          <cell r="J1635">
            <v>5793</v>
          </cell>
          <cell r="L1635">
            <v>18752</v>
          </cell>
          <cell r="N1635">
            <v>7071</v>
          </cell>
          <cell r="O1635">
            <v>31616</v>
          </cell>
        </row>
        <row r="1636">
          <cell r="B1636" t="str">
            <v>가로등주 설치</v>
          </cell>
          <cell r="C1636" t="str">
            <v>8.5m,9m</v>
          </cell>
          <cell r="D1636" t="str">
            <v>개소</v>
          </cell>
          <cell r="E1636">
            <v>1</v>
          </cell>
          <cell r="H1636">
            <v>1</v>
          </cell>
          <cell r="I1636">
            <v>5793</v>
          </cell>
          <cell r="J1636">
            <v>5793</v>
          </cell>
          <cell r="K1636">
            <v>18752</v>
          </cell>
          <cell r="L1636">
            <v>18752</v>
          </cell>
          <cell r="M1636">
            <v>7071</v>
          </cell>
          <cell r="N1636">
            <v>7071</v>
          </cell>
        </row>
        <row r="1638">
          <cell r="A1638" t="str">
            <v>가로등주 설치 10m,12m</v>
          </cell>
          <cell r="B1638" t="str">
            <v>가로등주 설치</v>
          </cell>
          <cell r="C1638" t="str">
            <v>10m,12m</v>
          </cell>
          <cell r="D1638" t="str">
            <v>본</v>
          </cell>
          <cell r="H1638">
            <v>0</v>
          </cell>
          <cell r="J1638">
            <v>6275</v>
          </cell>
          <cell r="L1638">
            <v>20313</v>
          </cell>
          <cell r="N1638">
            <v>7660</v>
          </cell>
          <cell r="O1638">
            <v>34248</v>
          </cell>
        </row>
        <row r="1639">
          <cell r="B1639" t="str">
            <v>가로등주 설치</v>
          </cell>
          <cell r="C1639" t="str">
            <v>10m,12m</v>
          </cell>
          <cell r="D1639" t="str">
            <v>개소</v>
          </cell>
          <cell r="E1639">
            <v>1</v>
          </cell>
          <cell r="H1639">
            <v>1</v>
          </cell>
          <cell r="I1639">
            <v>6275</v>
          </cell>
          <cell r="J1639">
            <v>6275</v>
          </cell>
          <cell r="K1639">
            <v>20313</v>
          </cell>
          <cell r="L1639">
            <v>20313</v>
          </cell>
          <cell r="M1639">
            <v>7660</v>
          </cell>
          <cell r="N1639">
            <v>7660</v>
          </cell>
        </row>
        <row r="1640">
          <cell r="A1640" t="str">
            <v>앙카볼트 설치 Φ22 x 600L</v>
          </cell>
          <cell r="B1640" t="str">
            <v>앙카볼트 설치</v>
          </cell>
          <cell r="C1640" t="str">
            <v>Φ22 x 600L</v>
          </cell>
          <cell r="D1640" t="str">
            <v>개소</v>
          </cell>
          <cell r="J1640">
            <v>7364</v>
          </cell>
          <cell r="L1640">
            <v>42690</v>
          </cell>
          <cell r="N1640">
            <v>0</v>
          </cell>
          <cell r="O1640">
            <v>50054</v>
          </cell>
        </row>
        <row r="1641">
          <cell r="A1641" t="str">
            <v>자재</v>
          </cell>
          <cell r="B1641" t="str">
            <v>앙카볼트</v>
          </cell>
          <cell r="C1641" t="str">
            <v>Φ22 x 600L</v>
          </cell>
          <cell r="D1641" t="str">
            <v>EA</v>
          </cell>
          <cell r="E1641">
            <v>4</v>
          </cell>
          <cell r="H1641">
            <v>4</v>
          </cell>
          <cell r="I1641">
            <v>1841</v>
          </cell>
          <cell r="J1641">
            <v>7364</v>
          </cell>
          <cell r="K1641">
            <v>0</v>
          </cell>
          <cell r="L1641">
            <v>0</v>
          </cell>
          <cell r="M1641">
            <v>0</v>
          </cell>
          <cell r="N1641">
            <v>0</v>
          </cell>
        </row>
        <row r="1642">
          <cell r="B1642" t="str">
            <v>노무비</v>
          </cell>
          <cell r="C1642" t="str">
            <v>내선전공</v>
          </cell>
          <cell r="D1642" t="str">
            <v>인</v>
          </cell>
          <cell r="E1642">
            <v>0.23</v>
          </cell>
          <cell r="H1642">
            <v>0.23</v>
          </cell>
          <cell r="J1642">
            <v>0</v>
          </cell>
          <cell r="K1642">
            <v>185611</v>
          </cell>
          <cell r="L1642">
            <v>42690.5</v>
          </cell>
          <cell r="N1642">
            <v>0</v>
          </cell>
        </row>
        <row r="1643">
          <cell r="A1643" t="str">
            <v>앙카볼트 설치 Φ25 x 500L</v>
          </cell>
          <cell r="B1643" t="str">
            <v>앙카볼트 설치</v>
          </cell>
          <cell r="C1643" t="str">
            <v>Φ25 x 500L</v>
          </cell>
          <cell r="D1643" t="str">
            <v>개소</v>
          </cell>
          <cell r="J1643">
            <v>7728</v>
          </cell>
          <cell r="L1643">
            <v>42690</v>
          </cell>
          <cell r="N1643">
            <v>0</v>
          </cell>
          <cell r="O1643">
            <v>50418</v>
          </cell>
        </row>
        <row r="1644">
          <cell r="A1644" t="str">
            <v>자재</v>
          </cell>
          <cell r="B1644" t="str">
            <v>앙카볼트</v>
          </cell>
          <cell r="C1644" t="str">
            <v>Φ25 x 500L</v>
          </cell>
          <cell r="D1644" t="str">
            <v>EA</v>
          </cell>
          <cell r="E1644">
            <v>4</v>
          </cell>
          <cell r="H1644">
            <v>4</v>
          </cell>
          <cell r="I1644">
            <v>1932</v>
          </cell>
          <cell r="J1644">
            <v>7728</v>
          </cell>
          <cell r="K1644">
            <v>0</v>
          </cell>
          <cell r="L1644">
            <v>0</v>
          </cell>
          <cell r="M1644">
            <v>0</v>
          </cell>
          <cell r="N1644">
            <v>0</v>
          </cell>
        </row>
        <row r="1645">
          <cell r="B1645" t="str">
            <v>노무비</v>
          </cell>
          <cell r="C1645" t="str">
            <v>내선전공</v>
          </cell>
          <cell r="D1645" t="str">
            <v>인</v>
          </cell>
          <cell r="E1645">
            <v>0.23</v>
          </cell>
          <cell r="H1645">
            <v>0.23</v>
          </cell>
          <cell r="J1645">
            <v>0</v>
          </cell>
          <cell r="K1645">
            <v>185611</v>
          </cell>
          <cell r="L1645">
            <v>42690.5</v>
          </cell>
          <cell r="N1645">
            <v>0</v>
          </cell>
        </row>
        <row r="1646">
          <cell r="A1646" t="str">
            <v>맨홀 설치 1500x2000x1500</v>
          </cell>
          <cell r="B1646" t="str">
            <v>맨홀 설치</v>
          </cell>
          <cell r="C1646" t="str">
            <v>1500x2000x1500</v>
          </cell>
          <cell r="D1646" t="str">
            <v>개소</v>
          </cell>
          <cell r="J1646">
            <v>932754</v>
          </cell>
          <cell r="L1646">
            <v>449172</v>
          </cell>
          <cell r="N1646">
            <v>74199</v>
          </cell>
          <cell r="O1646">
            <v>1456125</v>
          </cell>
        </row>
        <row r="1647">
          <cell r="B1647" t="str">
            <v>기초터파기</v>
          </cell>
          <cell r="C1647" t="str">
            <v>기계80+인력20</v>
          </cell>
          <cell r="D1647" t="str">
            <v>㎥</v>
          </cell>
          <cell r="E1647">
            <v>17.167999999999999</v>
          </cell>
          <cell r="H1647">
            <v>17.167999999999999</v>
          </cell>
          <cell r="I1647">
            <v>303</v>
          </cell>
          <cell r="J1647">
            <v>5201</v>
          </cell>
          <cell r="K1647">
            <v>2787</v>
          </cell>
          <cell r="L1647">
            <v>47847.199999999997</v>
          </cell>
          <cell r="M1647">
            <v>151</v>
          </cell>
          <cell r="N1647">
            <v>2592.3000000000002</v>
          </cell>
        </row>
        <row r="1648">
          <cell r="B1648" t="str">
            <v>기초되메우기</v>
          </cell>
          <cell r="C1648" t="str">
            <v>기계80+인력20</v>
          </cell>
          <cell r="D1648" t="str">
            <v>㎥</v>
          </cell>
          <cell r="E1648">
            <v>10.308999999999999</v>
          </cell>
          <cell r="H1648">
            <v>10.308999999999999</v>
          </cell>
          <cell r="I1648">
            <v>198</v>
          </cell>
          <cell r="J1648">
            <v>2041</v>
          </cell>
          <cell r="K1648">
            <v>2686</v>
          </cell>
          <cell r="L1648">
            <v>27689.9</v>
          </cell>
          <cell r="M1648">
            <v>98</v>
          </cell>
          <cell r="N1648">
            <v>1010.2</v>
          </cell>
        </row>
        <row r="1649">
          <cell r="B1649" t="str">
            <v>잔토처리</v>
          </cell>
          <cell r="C1649" t="str">
            <v>인력, 현장깔기</v>
          </cell>
          <cell r="D1649" t="str">
            <v>㎥</v>
          </cell>
          <cell r="E1649">
            <v>6.859</v>
          </cell>
          <cell r="H1649">
            <v>6.859</v>
          </cell>
          <cell r="I1649">
            <v>0</v>
          </cell>
          <cell r="J1649">
            <v>0</v>
          </cell>
          <cell r="K1649">
            <v>10904</v>
          </cell>
          <cell r="L1649">
            <v>74790.5</v>
          </cell>
          <cell r="M1649">
            <v>0</v>
          </cell>
          <cell r="N1649">
            <v>0</v>
          </cell>
        </row>
        <row r="1650">
          <cell r="B1650" t="str">
            <v>레미콘타설</v>
          </cell>
          <cell r="C1650" t="str">
            <v>25-180-8</v>
          </cell>
          <cell r="D1650" t="str">
            <v>㎥</v>
          </cell>
          <cell r="E1650">
            <v>3.427</v>
          </cell>
          <cell r="H1650">
            <v>3.427</v>
          </cell>
          <cell r="I1650">
            <v>45581</v>
          </cell>
          <cell r="J1650">
            <v>156206</v>
          </cell>
          <cell r="K1650">
            <v>27769</v>
          </cell>
          <cell r="L1650">
            <v>95164.3</v>
          </cell>
          <cell r="M1650">
            <v>0</v>
          </cell>
          <cell r="N1650">
            <v>0</v>
          </cell>
        </row>
        <row r="1651">
          <cell r="B1651" t="str">
            <v>합판거푸집</v>
          </cell>
          <cell r="C1651" t="str">
            <v>4회</v>
          </cell>
          <cell r="D1651" t="str">
            <v>㎡</v>
          </cell>
          <cell r="E1651">
            <v>25.69</v>
          </cell>
          <cell r="H1651">
            <v>25.69</v>
          </cell>
          <cell r="I1651">
            <v>9086</v>
          </cell>
          <cell r="J1651">
            <v>233419</v>
          </cell>
          <cell r="K1651">
            <v>6782</v>
          </cell>
          <cell r="L1651">
            <v>174229.5</v>
          </cell>
          <cell r="M1651">
            <v>2415</v>
          </cell>
          <cell r="N1651">
            <v>62041.3</v>
          </cell>
        </row>
        <row r="1652">
          <cell r="A1652" t="str">
            <v>자재</v>
          </cell>
          <cell r="B1652" t="str">
            <v>이형철근</v>
          </cell>
          <cell r="C1652" t="str">
            <v>D13</v>
          </cell>
          <cell r="D1652" t="str">
            <v>kg</v>
          </cell>
          <cell r="E1652">
            <v>186</v>
          </cell>
          <cell r="H1652">
            <v>186</v>
          </cell>
          <cell r="I1652">
            <v>669</v>
          </cell>
          <cell r="J1652">
            <v>124434</v>
          </cell>
          <cell r="K1652">
            <v>0</v>
          </cell>
          <cell r="L1652">
            <v>0</v>
          </cell>
          <cell r="M1652">
            <v>0</v>
          </cell>
          <cell r="N1652">
            <v>0</v>
          </cell>
        </row>
        <row r="1653">
          <cell r="B1653" t="str">
            <v>철근가공조립</v>
          </cell>
          <cell r="C1653" t="str">
            <v>간단_kg당</v>
          </cell>
          <cell r="D1653" t="str">
            <v>kg</v>
          </cell>
          <cell r="E1653">
            <v>186</v>
          </cell>
          <cell r="H1653">
            <v>186</v>
          </cell>
          <cell r="I1653">
            <v>175</v>
          </cell>
          <cell r="J1653">
            <v>32550</v>
          </cell>
          <cell r="K1653">
            <v>131</v>
          </cell>
          <cell r="L1653">
            <v>24366</v>
          </cell>
          <cell r="M1653">
            <v>46</v>
          </cell>
          <cell r="N1653">
            <v>8556</v>
          </cell>
        </row>
        <row r="1654">
          <cell r="A1654" t="str">
            <v>자재</v>
          </cell>
          <cell r="B1654" t="str">
            <v>인공철개</v>
          </cell>
          <cell r="C1654" t="str">
            <v>Φ600</v>
          </cell>
          <cell r="D1654" t="str">
            <v>EA</v>
          </cell>
          <cell r="E1654">
            <v>1</v>
          </cell>
          <cell r="H1654">
            <v>1</v>
          </cell>
          <cell r="I1654">
            <v>363676</v>
          </cell>
          <cell r="J1654">
            <v>363676</v>
          </cell>
          <cell r="K1654">
            <v>0</v>
          </cell>
          <cell r="L1654">
            <v>0</v>
          </cell>
          <cell r="M1654">
            <v>0</v>
          </cell>
          <cell r="N1654">
            <v>0</v>
          </cell>
        </row>
        <row r="1655">
          <cell r="A1655" t="str">
            <v>자재</v>
          </cell>
          <cell r="B1655" t="str">
            <v>앵글형케이블지지대</v>
          </cell>
          <cell r="C1655" t="str">
            <v>75 x 9 x 800</v>
          </cell>
          <cell r="D1655" t="str">
            <v>EA</v>
          </cell>
          <cell r="E1655">
            <v>1</v>
          </cell>
          <cell r="H1655">
            <v>1</v>
          </cell>
          <cell r="I1655">
            <v>6900</v>
          </cell>
          <cell r="J1655">
            <v>6900</v>
          </cell>
          <cell r="K1655">
            <v>0</v>
          </cell>
          <cell r="L1655">
            <v>0</v>
          </cell>
          <cell r="M1655">
            <v>0</v>
          </cell>
          <cell r="N1655">
            <v>0</v>
          </cell>
        </row>
        <row r="1656">
          <cell r="A1656" t="str">
            <v>자재</v>
          </cell>
          <cell r="B1656" t="str">
            <v>I형 행가</v>
          </cell>
          <cell r="C1656" t="str">
            <v>A.S용 260 x 40</v>
          </cell>
          <cell r="D1656" t="str">
            <v>EA</v>
          </cell>
          <cell r="E1656">
            <v>2</v>
          </cell>
          <cell r="H1656">
            <v>2</v>
          </cell>
          <cell r="I1656">
            <v>3637</v>
          </cell>
          <cell r="J1656">
            <v>7274</v>
          </cell>
          <cell r="K1656">
            <v>0</v>
          </cell>
          <cell r="L1656">
            <v>0</v>
          </cell>
          <cell r="M1656">
            <v>0</v>
          </cell>
          <cell r="N1656">
            <v>0</v>
          </cell>
        </row>
        <row r="1657">
          <cell r="B1657" t="str">
            <v>세트앙카(STS) 설치</v>
          </cell>
          <cell r="C1657" t="str">
            <v>φ3/8"x75</v>
          </cell>
          <cell r="D1657" t="str">
            <v>EA</v>
          </cell>
          <cell r="E1657">
            <v>3</v>
          </cell>
          <cell r="H1657">
            <v>3</v>
          </cell>
          <cell r="I1657">
            <v>351</v>
          </cell>
          <cell r="J1657">
            <v>1053</v>
          </cell>
          <cell r="K1657">
            <v>1695</v>
          </cell>
          <cell r="L1657">
            <v>5085</v>
          </cell>
          <cell r="M1657">
            <v>0</v>
          </cell>
          <cell r="N1657">
            <v>0</v>
          </cell>
        </row>
        <row r="1659">
          <cell r="A1659" t="str">
            <v>신호등배관포설 50Φ이하</v>
          </cell>
          <cell r="B1659" t="str">
            <v>신호등배관포설</v>
          </cell>
          <cell r="C1659" t="str">
            <v>50Φ이하</v>
          </cell>
          <cell r="D1659" t="str">
            <v>m</v>
          </cell>
          <cell r="E1659">
            <v>1</v>
          </cell>
          <cell r="H1659">
            <v>1</v>
          </cell>
          <cell r="K1659">
            <v>0</v>
          </cell>
          <cell r="L1659">
            <v>5817</v>
          </cell>
          <cell r="N1659">
            <v>0</v>
          </cell>
          <cell r="O1659">
            <v>5817</v>
          </cell>
        </row>
        <row r="1660">
          <cell r="B1660" t="str">
            <v>노무비</v>
          </cell>
          <cell r="C1660" t="str">
            <v>통신외선공</v>
          </cell>
          <cell r="D1660" t="str">
            <v>인</v>
          </cell>
          <cell r="E1660">
            <v>1.2E-2</v>
          </cell>
          <cell r="H1660">
            <v>1.2E-2</v>
          </cell>
          <cell r="J1660">
            <v>0</v>
          </cell>
          <cell r="K1660">
            <v>236760</v>
          </cell>
          <cell r="L1660">
            <v>2841</v>
          </cell>
          <cell r="N1660">
            <v>0</v>
          </cell>
        </row>
        <row r="1661">
          <cell r="B1661" t="str">
            <v>노무비</v>
          </cell>
          <cell r="C1661" t="str">
            <v>보통인부</v>
          </cell>
          <cell r="D1661" t="str">
            <v>인</v>
          </cell>
          <cell r="E1661">
            <v>2.9000000000000001E-2</v>
          </cell>
          <cell r="H1661">
            <v>2.9000000000000001E-2</v>
          </cell>
          <cell r="J1661">
            <v>0</v>
          </cell>
          <cell r="K1661">
            <v>102628</v>
          </cell>
          <cell r="L1661">
            <v>2976</v>
          </cell>
          <cell r="N1661">
            <v>0</v>
          </cell>
        </row>
        <row r="1662">
          <cell r="A1662" t="str">
            <v xml:space="preserve"> </v>
          </cell>
        </row>
        <row r="1663">
          <cell r="A1663" t="str">
            <v>신호등배관포설 100Φ이하</v>
          </cell>
          <cell r="B1663" t="str">
            <v>신호등배관포설</v>
          </cell>
          <cell r="C1663" t="str">
            <v>100Φ이하</v>
          </cell>
          <cell r="D1663" t="str">
            <v>m</v>
          </cell>
          <cell r="E1663">
            <v>1</v>
          </cell>
          <cell r="H1663">
            <v>1</v>
          </cell>
          <cell r="K1663">
            <v>0</v>
          </cell>
          <cell r="L1663">
            <v>10110</v>
          </cell>
          <cell r="N1663">
            <v>0</v>
          </cell>
          <cell r="O1663">
            <v>10110</v>
          </cell>
        </row>
        <row r="1664">
          <cell r="B1664" t="str">
            <v>노무비</v>
          </cell>
          <cell r="C1664" t="str">
            <v>통신외선공</v>
          </cell>
          <cell r="D1664" t="str">
            <v>인</v>
          </cell>
          <cell r="E1664">
            <v>1.7999999999999999E-2</v>
          </cell>
          <cell r="H1664">
            <v>1.7999999999999999E-2</v>
          </cell>
          <cell r="J1664">
            <v>0</v>
          </cell>
          <cell r="K1664">
            <v>236760</v>
          </cell>
          <cell r="L1664">
            <v>4261</v>
          </cell>
          <cell r="N1664">
            <v>0</v>
          </cell>
        </row>
        <row r="1665">
          <cell r="B1665" t="str">
            <v>노무비</v>
          </cell>
          <cell r="C1665" t="str">
            <v>보통인부</v>
          </cell>
          <cell r="D1665" t="str">
            <v>인</v>
          </cell>
          <cell r="E1665">
            <v>5.7000000000000002E-2</v>
          </cell>
          <cell r="H1665">
            <v>5.7000000000000002E-2</v>
          </cell>
          <cell r="J1665">
            <v>0</v>
          </cell>
          <cell r="K1665">
            <v>102628</v>
          </cell>
          <cell r="L1665">
            <v>5849</v>
          </cell>
          <cell r="N1665">
            <v>0</v>
          </cell>
        </row>
        <row r="1667">
          <cell r="A1667" t="str">
            <v>차량신호등 1면 4색(LED)</v>
          </cell>
          <cell r="B1667" t="str">
            <v>차량신호등</v>
          </cell>
          <cell r="C1667" t="str">
            <v>1면 4색(LED)</v>
          </cell>
          <cell r="D1667" t="str">
            <v>EA</v>
          </cell>
          <cell r="H1667">
            <v>0</v>
          </cell>
          <cell r="J1667">
            <v>854552</v>
          </cell>
          <cell r="K1667">
            <v>0</v>
          </cell>
          <cell r="L1667">
            <v>73999</v>
          </cell>
          <cell r="N1667">
            <v>0</v>
          </cell>
          <cell r="O1667">
            <v>928551</v>
          </cell>
        </row>
        <row r="1668">
          <cell r="A1668" t="str">
            <v>자재</v>
          </cell>
          <cell r="B1668" t="str">
            <v>차량신호등</v>
          </cell>
          <cell r="C1668" t="str">
            <v>1면 4색(LED)</v>
          </cell>
          <cell r="D1668" t="str">
            <v>EA</v>
          </cell>
          <cell r="E1668">
            <v>1</v>
          </cell>
          <cell r="H1668">
            <v>1</v>
          </cell>
          <cell r="I1668">
            <v>800000</v>
          </cell>
          <cell r="J1668">
            <v>800000</v>
          </cell>
          <cell r="K1668">
            <v>0</v>
          </cell>
          <cell r="N1668">
            <v>0</v>
          </cell>
        </row>
        <row r="1669">
          <cell r="A1669" t="str">
            <v>자재</v>
          </cell>
          <cell r="B1669" t="str">
            <v>차량등 보호금구</v>
          </cell>
          <cell r="C1669" t="str">
            <v>Φ35x1.1</v>
          </cell>
          <cell r="D1669" t="str">
            <v>EA</v>
          </cell>
          <cell r="E1669">
            <v>2</v>
          </cell>
          <cell r="H1669">
            <v>2</v>
          </cell>
          <cell r="I1669">
            <v>27276</v>
          </cell>
          <cell r="J1669">
            <v>54552</v>
          </cell>
          <cell r="K1669">
            <v>0</v>
          </cell>
          <cell r="N1669">
            <v>0</v>
          </cell>
        </row>
        <row r="1670">
          <cell r="B1670" t="str">
            <v>노무비</v>
          </cell>
          <cell r="C1670" t="str">
            <v>통신설비공</v>
          </cell>
          <cell r="D1670" t="str">
            <v>인</v>
          </cell>
          <cell r="E1670">
            <v>0.4</v>
          </cell>
          <cell r="H1670">
            <v>0.4</v>
          </cell>
          <cell r="J1670">
            <v>0</v>
          </cell>
          <cell r="K1670">
            <v>184999</v>
          </cell>
          <cell r="L1670">
            <v>73999</v>
          </cell>
          <cell r="N1670">
            <v>0</v>
          </cell>
        </row>
        <row r="1671">
          <cell r="A1671" t="str">
            <v xml:space="preserve"> </v>
          </cell>
        </row>
        <row r="1672">
          <cell r="A1672" t="str">
            <v>차량신호등 1면 3색(LED)</v>
          </cell>
          <cell r="B1672" t="str">
            <v>차량신호등</v>
          </cell>
          <cell r="C1672" t="str">
            <v>1면 3색(LED)</v>
          </cell>
          <cell r="D1672" t="str">
            <v>EA</v>
          </cell>
          <cell r="H1672">
            <v>0</v>
          </cell>
          <cell r="J1672">
            <v>634552</v>
          </cell>
          <cell r="K1672">
            <v>0</v>
          </cell>
          <cell r="L1672">
            <v>73999</v>
          </cell>
          <cell r="N1672">
            <v>0</v>
          </cell>
          <cell r="O1672">
            <v>708551</v>
          </cell>
        </row>
        <row r="1673">
          <cell r="A1673" t="str">
            <v>자재</v>
          </cell>
          <cell r="B1673" t="str">
            <v>차량신호등</v>
          </cell>
          <cell r="C1673" t="str">
            <v>1면 3색(LED)</v>
          </cell>
          <cell r="D1673" t="str">
            <v>EA</v>
          </cell>
          <cell r="E1673">
            <v>1</v>
          </cell>
          <cell r="H1673">
            <v>1</v>
          </cell>
          <cell r="I1673">
            <v>580000</v>
          </cell>
          <cell r="J1673">
            <v>580000</v>
          </cell>
          <cell r="K1673">
            <v>0</v>
          </cell>
          <cell r="N1673">
            <v>0</v>
          </cell>
        </row>
        <row r="1674">
          <cell r="A1674" t="str">
            <v>자재</v>
          </cell>
          <cell r="B1674" t="str">
            <v>차량등 보호금구</v>
          </cell>
          <cell r="C1674" t="str">
            <v>Φ35x1.1</v>
          </cell>
          <cell r="D1674" t="str">
            <v>EA</v>
          </cell>
          <cell r="E1674">
            <v>2</v>
          </cell>
          <cell r="H1674">
            <v>2</v>
          </cell>
          <cell r="I1674">
            <v>27276</v>
          </cell>
          <cell r="J1674">
            <v>54552</v>
          </cell>
          <cell r="K1674">
            <v>0</v>
          </cell>
          <cell r="N1674">
            <v>0</v>
          </cell>
        </row>
        <row r="1675">
          <cell r="B1675" t="str">
            <v>노무비</v>
          </cell>
          <cell r="C1675" t="str">
            <v>통신설비공</v>
          </cell>
          <cell r="D1675" t="str">
            <v>인</v>
          </cell>
          <cell r="E1675">
            <v>0.4</v>
          </cell>
          <cell r="H1675">
            <v>0.4</v>
          </cell>
          <cell r="J1675">
            <v>0</v>
          </cell>
          <cell r="K1675">
            <v>184999</v>
          </cell>
          <cell r="L1675">
            <v>73999</v>
          </cell>
          <cell r="N1675">
            <v>0</v>
          </cell>
        </row>
        <row r="1676">
          <cell r="A1676" t="str">
            <v xml:space="preserve"> </v>
          </cell>
        </row>
        <row r="1677">
          <cell r="A1677" t="str">
            <v>보조신호등 1면 3색(LED)</v>
          </cell>
          <cell r="B1677" t="str">
            <v>보조신호등</v>
          </cell>
          <cell r="C1677" t="str">
            <v>1면 3색(LED)</v>
          </cell>
          <cell r="D1677" t="str">
            <v>EA</v>
          </cell>
          <cell r="H1677">
            <v>0</v>
          </cell>
          <cell r="J1677">
            <v>872823</v>
          </cell>
          <cell r="K1677">
            <v>0</v>
          </cell>
          <cell r="L1677">
            <v>73999</v>
          </cell>
          <cell r="N1677">
            <v>0</v>
          </cell>
          <cell r="O1677">
            <v>946822</v>
          </cell>
        </row>
        <row r="1678">
          <cell r="A1678" t="str">
            <v>자재</v>
          </cell>
          <cell r="B1678" t="str">
            <v>보조신호등</v>
          </cell>
          <cell r="C1678" t="str">
            <v>1면 3색(LED)</v>
          </cell>
          <cell r="D1678" t="str">
            <v>EA</v>
          </cell>
          <cell r="E1678">
            <v>1</v>
          </cell>
          <cell r="H1678">
            <v>1</v>
          </cell>
          <cell r="I1678">
            <v>818271</v>
          </cell>
          <cell r="J1678">
            <v>818271</v>
          </cell>
          <cell r="K1678">
            <v>0</v>
          </cell>
          <cell r="N1678">
            <v>0</v>
          </cell>
        </row>
        <row r="1679">
          <cell r="A1679" t="str">
            <v>자재</v>
          </cell>
          <cell r="B1679" t="str">
            <v>차량등 보호금구</v>
          </cell>
          <cell r="C1679" t="str">
            <v>Φ35x1.1</v>
          </cell>
          <cell r="D1679" t="str">
            <v>EA</v>
          </cell>
          <cell r="E1679">
            <v>2</v>
          </cell>
          <cell r="H1679">
            <v>2</v>
          </cell>
          <cell r="I1679">
            <v>27276</v>
          </cell>
          <cell r="J1679">
            <v>54552</v>
          </cell>
          <cell r="K1679">
            <v>0</v>
          </cell>
          <cell r="N1679">
            <v>0</v>
          </cell>
        </row>
        <row r="1680">
          <cell r="B1680" t="str">
            <v>노무비</v>
          </cell>
          <cell r="C1680" t="str">
            <v>통신설비공</v>
          </cell>
          <cell r="D1680" t="str">
            <v>인</v>
          </cell>
          <cell r="E1680">
            <v>0.4</v>
          </cell>
          <cell r="H1680">
            <v>0.4</v>
          </cell>
          <cell r="J1680">
            <v>0</v>
          </cell>
          <cell r="K1680">
            <v>184999</v>
          </cell>
          <cell r="L1680">
            <v>73999</v>
          </cell>
          <cell r="N1680">
            <v>0</v>
          </cell>
        </row>
        <row r="1681">
          <cell r="A1681" t="str">
            <v xml:space="preserve"> </v>
          </cell>
        </row>
        <row r="1682">
          <cell r="A1682" t="str">
            <v>보행자신호등 1면 2색(LED)</v>
          </cell>
          <cell r="B1682" t="str">
            <v>보행자신호등</v>
          </cell>
          <cell r="C1682" t="str">
            <v>1면 2색(LED)</v>
          </cell>
          <cell r="D1682" t="str">
            <v>EA</v>
          </cell>
          <cell r="H1682">
            <v>0</v>
          </cell>
          <cell r="J1682">
            <v>1472888</v>
          </cell>
          <cell r="K1682">
            <v>0</v>
          </cell>
          <cell r="L1682">
            <v>53649</v>
          </cell>
          <cell r="N1682">
            <v>0</v>
          </cell>
          <cell r="O1682">
            <v>1526537</v>
          </cell>
        </row>
        <row r="1683">
          <cell r="A1683" t="str">
            <v>자재</v>
          </cell>
          <cell r="B1683" t="str">
            <v>보행자신호등</v>
          </cell>
          <cell r="C1683" t="str">
            <v>1면 2색(LED)</v>
          </cell>
          <cell r="D1683" t="str">
            <v>EA</v>
          </cell>
          <cell r="E1683">
            <v>1</v>
          </cell>
          <cell r="H1683">
            <v>1</v>
          </cell>
          <cell r="I1683">
            <v>727352</v>
          </cell>
          <cell r="J1683">
            <v>727352</v>
          </cell>
          <cell r="K1683">
            <v>0</v>
          </cell>
          <cell r="N1683">
            <v>0</v>
          </cell>
        </row>
        <row r="1684">
          <cell r="A1684" t="str">
            <v>자재</v>
          </cell>
          <cell r="B1684" t="str">
            <v>보행등 받침대</v>
          </cell>
          <cell r="C1684" t="str">
            <v>Φ460x100</v>
          </cell>
          <cell r="D1684" t="str">
            <v>EA</v>
          </cell>
          <cell r="E1684">
            <v>1</v>
          </cell>
          <cell r="H1684">
            <v>1</v>
          </cell>
          <cell r="I1684">
            <v>18184</v>
          </cell>
          <cell r="J1684">
            <v>18184</v>
          </cell>
          <cell r="K1684">
            <v>0</v>
          </cell>
          <cell r="N1684">
            <v>0</v>
          </cell>
        </row>
        <row r="1685">
          <cell r="A1685" t="str">
            <v>자재</v>
          </cell>
          <cell r="B1685" t="str">
            <v>잔여시간표시기</v>
          </cell>
          <cell r="C1685" t="str">
            <v>숫자형</v>
          </cell>
          <cell r="D1685" t="str">
            <v>EA</v>
          </cell>
          <cell r="E1685">
            <v>1</v>
          </cell>
          <cell r="H1685">
            <v>1</v>
          </cell>
          <cell r="I1685">
            <v>727352</v>
          </cell>
          <cell r="J1685">
            <v>727352</v>
          </cell>
          <cell r="K1685">
            <v>0</v>
          </cell>
          <cell r="N1685">
            <v>0</v>
          </cell>
        </row>
        <row r="1686">
          <cell r="B1686" t="str">
            <v>노무비</v>
          </cell>
          <cell r="C1686" t="str">
            <v>통신설비공</v>
          </cell>
          <cell r="D1686" t="str">
            <v>인</v>
          </cell>
          <cell r="E1686">
            <v>0.28999999999999998</v>
          </cell>
          <cell r="H1686">
            <v>0.28999999999999998</v>
          </cell>
          <cell r="J1686">
            <v>0</v>
          </cell>
          <cell r="K1686">
            <v>184999</v>
          </cell>
          <cell r="L1686">
            <v>53649</v>
          </cell>
          <cell r="N1686">
            <v>0</v>
          </cell>
        </row>
        <row r="1687">
          <cell r="A1687" t="str">
            <v xml:space="preserve"> </v>
          </cell>
        </row>
        <row r="1688">
          <cell r="A1688" t="str">
            <v>차량경보등 1면 2색(LED)</v>
          </cell>
          <cell r="B1688" t="str">
            <v>차량경보등</v>
          </cell>
          <cell r="C1688" t="str">
            <v>1면 2색(LED)</v>
          </cell>
          <cell r="D1688" t="str">
            <v>EA</v>
          </cell>
          <cell r="H1688">
            <v>0</v>
          </cell>
          <cell r="J1688">
            <v>600066</v>
          </cell>
          <cell r="K1688">
            <v>0</v>
          </cell>
          <cell r="L1688">
            <v>73999</v>
          </cell>
          <cell r="N1688">
            <v>0</v>
          </cell>
          <cell r="O1688">
            <v>674065</v>
          </cell>
        </row>
        <row r="1689">
          <cell r="A1689" t="str">
            <v>자재</v>
          </cell>
          <cell r="B1689" t="str">
            <v>차량경보등</v>
          </cell>
          <cell r="C1689" t="str">
            <v>1면 2색(LED)</v>
          </cell>
          <cell r="D1689" t="str">
            <v>EA</v>
          </cell>
          <cell r="E1689">
            <v>1</v>
          </cell>
          <cell r="H1689">
            <v>1</v>
          </cell>
          <cell r="I1689">
            <v>545514</v>
          </cell>
          <cell r="J1689">
            <v>545514</v>
          </cell>
          <cell r="K1689">
            <v>0</v>
          </cell>
          <cell r="N1689">
            <v>0</v>
          </cell>
        </row>
        <row r="1690">
          <cell r="A1690" t="str">
            <v>자재</v>
          </cell>
          <cell r="B1690" t="str">
            <v>차량등 보호금구</v>
          </cell>
          <cell r="C1690" t="str">
            <v>Φ35x1.1</v>
          </cell>
          <cell r="D1690" t="str">
            <v>EA</v>
          </cell>
          <cell r="E1690">
            <v>2</v>
          </cell>
          <cell r="H1690">
            <v>2</v>
          </cell>
          <cell r="I1690">
            <v>27276</v>
          </cell>
          <cell r="J1690">
            <v>54552</v>
          </cell>
          <cell r="K1690">
            <v>0</v>
          </cell>
          <cell r="N1690">
            <v>0</v>
          </cell>
        </row>
        <row r="1691">
          <cell r="B1691" t="str">
            <v>노무비</v>
          </cell>
          <cell r="C1691" t="str">
            <v>통신설비공</v>
          </cell>
          <cell r="D1691" t="str">
            <v>인</v>
          </cell>
          <cell r="E1691">
            <v>0.4</v>
          </cell>
          <cell r="H1691">
            <v>0.4</v>
          </cell>
          <cell r="J1691">
            <v>0</v>
          </cell>
          <cell r="K1691">
            <v>184999</v>
          </cell>
          <cell r="L1691">
            <v>73999</v>
          </cell>
          <cell r="N1691">
            <v>0</v>
          </cell>
        </row>
        <row r="1692">
          <cell r="A1692" t="str">
            <v>차량신호등 철주 Φ200x8m,용융도금</v>
          </cell>
          <cell r="B1692" t="str">
            <v>차량신호등 철주</v>
          </cell>
          <cell r="C1692" t="str">
            <v>Φ200x8m,용융도금</v>
          </cell>
          <cell r="D1692" t="str">
            <v>EA</v>
          </cell>
          <cell r="H1692">
            <v>0</v>
          </cell>
          <cell r="J1692">
            <v>1274798</v>
          </cell>
          <cell r="K1692">
            <v>0</v>
          </cell>
          <cell r="L1692">
            <v>298102</v>
          </cell>
          <cell r="N1692">
            <v>0</v>
          </cell>
          <cell r="O1692">
            <v>1572900</v>
          </cell>
        </row>
        <row r="1693">
          <cell r="A1693" t="str">
            <v>자재</v>
          </cell>
          <cell r="B1693" t="str">
            <v>차량신호등 철주</v>
          </cell>
          <cell r="C1693" t="str">
            <v>Φ200x8m,용융도금</v>
          </cell>
          <cell r="D1693" t="str">
            <v>EA</v>
          </cell>
          <cell r="E1693">
            <v>1</v>
          </cell>
          <cell r="H1693">
            <v>1</v>
          </cell>
          <cell r="I1693">
            <v>1000109</v>
          </cell>
          <cell r="J1693">
            <v>1000109</v>
          </cell>
          <cell r="K1693">
            <v>0</v>
          </cell>
          <cell r="N1693">
            <v>0</v>
          </cell>
        </row>
        <row r="1694">
          <cell r="A1694" t="str">
            <v>자재</v>
          </cell>
          <cell r="B1694" t="str">
            <v>차량신호등 앙카</v>
          </cell>
          <cell r="C1694" t="str">
            <v>차량용 Φ200</v>
          </cell>
          <cell r="D1694" t="str">
            <v>EA</v>
          </cell>
          <cell r="E1694">
            <v>1</v>
          </cell>
          <cell r="H1694">
            <v>1</v>
          </cell>
          <cell r="I1694">
            <v>272757</v>
          </cell>
          <cell r="J1694">
            <v>272757</v>
          </cell>
          <cell r="K1694">
            <v>0</v>
          </cell>
          <cell r="N1694">
            <v>0</v>
          </cell>
        </row>
        <row r="1695">
          <cell r="A1695" t="str">
            <v>자재</v>
          </cell>
          <cell r="B1695" t="str">
            <v>앙카볼트</v>
          </cell>
          <cell r="C1695" t="str">
            <v>Φ25 x 500L</v>
          </cell>
          <cell r="D1695" t="str">
            <v>EA</v>
          </cell>
          <cell r="E1695">
            <v>1</v>
          </cell>
          <cell r="H1695">
            <v>1</v>
          </cell>
          <cell r="I1695">
            <v>1932</v>
          </cell>
          <cell r="J1695">
            <v>1932</v>
          </cell>
          <cell r="K1695">
            <v>0</v>
          </cell>
          <cell r="N1695">
            <v>0</v>
          </cell>
        </row>
        <row r="1696">
          <cell r="B1696" t="str">
            <v>노무비</v>
          </cell>
          <cell r="C1696" t="str">
            <v>통신외선공</v>
          </cell>
          <cell r="D1696" t="str">
            <v>인</v>
          </cell>
          <cell r="E1696">
            <v>0.96</v>
          </cell>
          <cell r="H1696">
            <v>0.96</v>
          </cell>
          <cell r="J1696">
            <v>0</v>
          </cell>
          <cell r="K1696">
            <v>236760</v>
          </cell>
          <cell r="L1696">
            <v>227289</v>
          </cell>
          <cell r="N1696">
            <v>0</v>
          </cell>
        </row>
        <row r="1697">
          <cell r="B1697" t="str">
            <v>노무비</v>
          </cell>
          <cell r="C1697" t="str">
            <v>보통인부</v>
          </cell>
          <cell r="D1697" t="str">
            <v>인</v>
          </cell>
          <cell r="E1697">
            <v>0.69</v>
          </cell>
          <cell r="H1697">
            <v>0.69</v>
          </cell>
          <cell r="J1697">
            <v>0</v>
          </cell>
          <cell r="K1697">
            <v>102628</v>
          </cell>
          <cell r="L1697">
            <v>70813</v>
          </cell>
          <cell r="N1697">
            <v>0</v>
          </cell>
        </row>
        <row r="1698">
          <cell r="A1698" t="str">
            <v xml:space="preserve"> </v>
          </cell>
        </row>
        <row r="1699">
          <cell r="A1699" t="str">
            <v>보행등 철주 Φ125x4m,용융도금</v>
          </cell>
          <cell r="B1699" t="str">
            <v>보행등 철주</v>
          </cell>
          <cell r="C1699" t="str">
            <v>Φ125x4m,용융도금</v>
          </cell>
          <cell r="D1699" t="str">
            <v>EA</v>
          </cell>
          <cell r="H1699">
            <v>0</v>
          </cell>
          <cell r="J1699">
            <v>300033</v>
          </cell>
          <cell r="K1699">
            <v>0</v>
          </cell>
          <cell r="L1699">
            <v>141749</v>
          </cell>
          <cell r="N1699">
            <v>0</v>
          </cell>
          <cell r="O1699">
            <v>441782</v>
          </cell>
        </row>
        <row r="1700">
          <cell r="A1700" t="str">
            <v>자재</v>
          </cell>
          <cell r="B1700" t="str">
            <v>보행등 철주</v>
          </cell>
          <cell r="C1700" t="str">
            <v>Φ125x4m,용융도금</v>
          </cell>
          <cell r="D1700" t="str">
            <v>EA</v>
          </cell>
          <cell r="E1700">
            <v>1</v>
          </cell>
          <cell r="H1700">
            <v>1</v>
          </cell>
          <cell r="I1700">
            <v>227298</v>
          </cell>
          <cell r="J1700">
            <v>227298</v>
          </cell>
          <cell r="K1700">
            <v>0</v>
          </cell>
          <cell r="N1700">
            <v>0</v>
          </cell>
        </row>
        <row r="1701">
          <cell r="A1701" t="str">
            <v>자재</v>
          </cell>
          <cell r="B1701" t="str">
            <v>보행신호등 앙카</v>
          </cell>
          <cell r="C1701" t="str">
            <v>Φ19x 400</v>
          </cell>
          <cell r="D1701" t="str">
            <v>EA</v>
          </cell>
          <cell r="E1701">
            <v>1</v>
          </cell>
          <cell r="H1701">
            <v>1</v>
          </cell>
          <cell r="I1701">
            <v>72735</v>
          </cell>
          <cell r="J1701">
            <v>72735</v>
          </cell>
          <cell r="K1701">
            <v>0</v>
          </cell>
          <cell r="N1701">
            <v>0</v>
          </cell>
        </row>
        <row r="1702">
          <cell r="B1702" t="str">
            <v>노무비</v>
          </cell>
          <cell r="C1702" t="str">
            <v>통신외선공</v>
          </cell>
          <cell r="D1702" t="str">
            <v>인</v>
          </cell>
          <cell r="E1702">
            <v>0.46</v>
          </cell>
          <cell r="H1702">
            <v>0.46</v>
          </cell>
          <cell r="J1702">
            <v>0</v>
          </cell>
          <cell r="K1702">
            <v>236760</v>
          </cell>
          <cell r="L1702">
            <v>108909</v>
          </cell>
          <cell r="N1702">
            <v>0</v>
          </cell>
        </row>
        <row r="1703">
          <cell r="B1703" t="str">
            <v>노무비</v>
          </cell>
          <cell r="C1703" t="str">
            <v>보통인부</v>
          </cell>
          <cell r="D1703" t="str">
            <v>인</v>
          </cell>
          <cell r="E1703">
            <v>0.32</v>
          </cell>
          <cell r="H1703">
            <v>0.32</v>
          </cell>
          <cell r="J1703">
            <v>0</v>
          </cell>
          <cell r="K1703">
            <v>102628</v>
          </cell>
          <cell r="L1703">
            <v>32840</v>
          </cell>
          <cell r="N1703">
            <v>0</v>
          </cell>
        </row>
        <row r="1704">
          <cell r="A1704" t="str">
            <v xml:space="preserve"> </v>
          </cell>
        </row>
        <row r="1705">
          <cell r="A1705" t="str">
            <v xml:space="preserve">신호등 제어반 </v>
          </cell>
          <cell r="B1705" t="str">
            <v>신호등 제어반</v>
          </cell>
          <cell r="D1705" t="str">
            <v>면</v>
          </cell>
          <cell r="H1705">
            <v>0</v>
          </cell>
          <cell r="J1705">
            <v>8264537</v>
          </cell>
          <cell r="K1705">
            <v>0</v>
          </cell>
          <cell r="L1705" t="e">
            <v>#N/A</v>
          </cell>
          <cell r="N1705">
            <v>0</v>
          </cell>
          <cell r="O1705" t="e">
            <v>#N/A</v>
          </cell>
        </row>
        <row r="1706">
          <cell r="A1706" t="str">
            <v>자재</v>
          </cell>
          <cell r="B1706" t="str">
            <v>신호등 제어반</v>
          </cell>
          <cell r="D1706" t="str">
            <v>면</v>
          </cell>
          <cell r="E1706">
            <v>1</v>
          </cell>
          <cell r="H1706">
            <v>1</v>
          </cell>
          <cell r="I1706">
            <v>8000872</v>
          </cell>
          <cell r="J1706">
            <v>8000872</v>
          </cell>
          <cell r="K1706">
            <v>0</v>
          </cell>
          <cell r="N1706">
            <v>0</v>
          </cell>
        </row>
        <row r="1707">
          <cell r="A1707" t="str">
            <v>자재</v>
          </cell>
          <cell r="B1707" t="str">
            <v>신호등 제어반 보호막</v>
          </cell>
          <cell r="C1707" t="str">
            <v>FRP</v>
          </cell>
          <cell r="D1707" t="str">
            <v>EA</v>
          </cell>
          <cell r="E1707">
            <v>1</v>
          </cell>
          <cell r="H1707">
            <v>1</v>
          </cell>
          <cell r="I1707">
            <v>263665</v>
          </cell>
          <cell r="J1707">
            <v>263665</v>
          </cell>
          <cell r="K1707">
            <v>0</v>
          </cell>
          <cell r="N1707">
            <v>0</v>
          </cell>
        </row>
        <row r="1708">
          <cell r="B1708" t="str">
            <v>노무비</v>
          </cell>
          <cell r="C1708" t="str">
            <v>통신산업기사</v>
          </cell>
          <cell r="D1708" t="str">
            <v>인</v>
          </cell>
          <cell r="E1708">
            <v>1</v>
          </cell>
          <cell r="H1708">
            <v>1</v>
          </cell>
          <cell r="J1708">
            <v>0</v>
          </cell>
          <cell r="K1708" t="e">
            <v>#N/A</v>
          </cell>
          <cell r="L1708" t="e">
            <v>#N/A</v>
          </cell>
          <cell r="N1708">
            <v>0</v>
          </cell>
        </row>
        <row r="1709">
          <cell r="B1709" t="str">
            <v>노무비</v>
          </cell>
          <cell r="C1709" t="str">
            <v>S/W 시험사</v>
          </cell>
          <cell r="D1709" t="str">
            <v>인</v>
          </cell>
          <cell r="E1709">
            <v>0.38</v>
          </cell>
          <cell r="H1709">
            <v>0.38</v>
          </cell>
          <cell r="J1709">
            <v>0</v>
          </cell>
          <cell r="K1709">
            <v>261513</v>
          </cell>
          <cell r="L1709">
            <v>99374</v>
          </cell>
          <cell r="N1709">
            <v>0</v>
          </cell>
        </row>
        <row r="1710">
          <cell r="B1710" t="str">
            <v>노무비</v>
          </cell>
          <cell r="C1710" t="str">
            <v>H/W 시험사</v>
          </cell>
          <cell r="D1710" t="str">
            <v>인</v>
          </cell>
          <cell r="E1710">
            <v>0.70000000000000007</v>
          </cell>
          <cell r="H1710">
            <v>0.7</v>
          </cell>
          <cell r="J1710">
            <v>0</v>
          </cell>
          <cell r="K1710">
            <v>240107</v>
          </cell>
          <cell r="L1710">
            <v>168074</v>
          </cell>
          <cell r="N1710">
            <v>0</v>
          </cell>
        </row>
        <row r="1711">
          <cell r="B1711" t="str">
            <v>노무비</v>
          </cell>
          <cell r="C1711" t="str">
            <v>H/W 설치사</v>
          </cell>
          <cell r="D1711" t="str">
            <v>인</v>
          </cell>
          <cell r="E1711">
            <v>0.23</v>
          </cell>
          <cell r="H1711">
            <v>0.23</v>
          </cell>
          <cell r="J1711">
            <v>0</v>
          </cell>
          <cell r="K1711">
            <v>240107</v>
          </cell>
          <cell r="L1711">
            <v>55224</v>
          </cell>
          <cell r="N1711">
            <v>0</v>
          </cell>
        </row>
        <row r="1712">
          <cell r="B1712" t="str">
            <v>노무비</v>
          </cell>
          <cell r="C1712" t="str">
            <v>통신케이블공</v>
          </cell>
          <cell r="D1712" t="str">
            <v>인</v>
          </cell>
          <cell r="E1712">
            <v>0.2</v>
          </cell>
          <cell r="H1712">
            <v>0.2</v>
          </cell>
          <cell r="J1712">
            <v>0</v>
          </cell>
          <cell r="K1712">
            <v>271248</v>
          </cell>
          <cell r="L1712">
            <v>54249</v>
          </cell>
          <cell r="N1712">
            <v>0</v>
          </cell>
        </row>
        <row r="1713">
          <cell r="B1713" t="str">
            <v>노무비</v>
          </cell>
          <cell r="C1713" t="str">
            <v>통신설비공</v>
          </cell>
          <cell r="D1713" t="str">
            <v>인</v>
          </cell>
          <cell r="E1713">
            <v>0.2</v>
          </cell>
          <cell r="H1713">
            <v>0.2</v>
          </cell>
          <cell r="J1713">
            <v>0</v>
          </cell>
          <cell r="K1713">
            <v>184999</v>
          </cell>
          <cell r="L1713">
            <v>36999</v>
          </cell>
          <cell r="N1713">
            <v>0</v>
          </cell>
        </row>
        <row r="1714">
          <cell r="B1714" t="str">
            <v>노무비</v>
          </cell>
          <cell r="C1714" t="str">
            <v>보통인부</v>
          </cell>
          <cell r="D1714" t="str">
            <v>인</v>
          </cell>
          <cell r="E1714">
            <v>1</v>
          </cell>
          <cell r="H1714">
            <v>1</v>
          </cell>
          <cell r="J1714">
            <v>0</v>
          </cell>
          <cell r="K1714">
            <v>102628</v>
          </cell>
          <cell r="L1714">
            <v>102628</v>
          </cell>
          <cell r="N1714">
            <v>0</v>
          </cell>
        </row>
        <row r="1715">
          <cell r="A1715" t="str">
            <v xml:space="preserve"> </v>
          </cell>
        </row>
        <row r="1716">
          <cell r="A1716" t="str">
            <v>신호등철주 기초 1000x1000x1600</v>
          </cell>
          <cell r="B1716" t="str">
            <v>신호등철주 기초</v>
          </cell>
          <cell r="C1716" t="str">
            <v>1000x1000x1600</v>
          </cell>
          <cell r="D1716" t="str">
            <v>개소</v>
          </cell>
          <cell r="J1716">
            <v>121090</v>
          </cell>
          <cell r="L1716">
            <v>117512</v>
          </cell>
          <cell r="N1716">
            <v>17125</v>
          </cell>
          <cell r="O1716">
            <v>255727</v>
          </cell>
        </row>
        <row r="1717">
          <cell r="B1717" t="str">
            <v>기초터파기</v>
          </cell>
          <cell r="C1717" t="str">
            <v>기계80+인력20</v>
          </cell>
          <cell r="D1717" t="str">
            <v>㎥</v>
          </cell>
          <cell r="E1717">
            <v>4.7880000000000003</v>
          </cell>
          <cell r="H1717">
            <v>4.7880000000000003</v>
          </cell>
          <cell r="I1717">
            <v>303</v>
          </cell>
          <cell r="J1717">
            <v>1450</v>
          </cell>
          <cell r="K1717">
            <v>2787</v>
          </cell>
          <cell r="L1717">
            <v>13344.1</v>
          </cell>
          <cell r="M1717">
            <v>151</v>
          </cell>
          <cell r="N1717">
            <v>722.9</v>
          </cell>
        </row>
        <row r="1718">
          <cell r="B1718" t="str">
            <v>기초되메우기</v>
          </cell>
          <cell r="C1718" t="str">
            <v>기계80+인력20</v>
          </cell>
          <cell r="D1718" t="str">
            <v>㎥</v>
          </cell>
          <cell r="E1718">
            <v>3.504</v>
          </cell>
          <cell r="H1718">
            <v>3.504</v>
          </cell>
          <cell r="I1718">
            <v>198</v>
          </cell>
          <cell r="J1718">
            <v>693</v>
          </cell>
          <cell r="K1718">
            <v>2686</v>
          </cell>
          <cell r="L1718">
            <v>9411.7000000000007</v>
          </cell>
          <cell r="M1718">
            <v>98</v>
          </cell>
          <cell r="N1718">
            <v>343.3</v>
          </cell>
        </row>
        <row r="1719">
          <cell r="B1719" t="str">
            <v>잔토처리</v>
          </cell>
          <cell r="C1719" t="str">
            <v>인력, 현장깔기</v>
          </cell>
          <cell r="D1719" t="str">
            <v>㎥</v>
          </cell>
          <cell r="E1719">
            <v>1.284</v>
          </cell>
          <cell r="H1719">
            <v>1.284</v>
          </cell>
          <cell r="I1719">
            <v>0</v>
          </cell>
          <cell r="J1719">
            <v>0</v>
          </cell>
          <cell r="K1719">
            <v>10904</v>
          </cell>
          <cell r="L1719">
            <v>14000.7</v>
          </cell>
          <cell r="M1719">
            <v>0</v>
          </cell>
          <cell r="N1719">
            <v>0</v>
          </cell>
        </row>
        <row r="1720">
          <cell r="B1720" t="str">
            <v>레미콘타설</v>
          </cell>
          <cell r="C1720" t="str">
            <v>25-180-8</v>
          </cell>
          <cell r="D1720" t="str">
            <v>㎥</v>
          </cell>
          <cell r="E1720">
            <v>1.284</v>
          </cell>
          <cell r="H1720">
            <v>1.284</v>
          </cell>
          <cell r="I1720">
            <v>45581</v>
          </cell>
          <cell r="J1720">
            <v>58526</v>
          </cell>
          <cell r="K1720">
            <v>27769</v>
          </cell>
          <cell r="L1720">
            <v>35655.300000000003</v>
          </cell>
          <cell r="M1720">
            <v>0</v>
          </cell>
          <cell r="N1720">
            <v>0</v>
          </cell>
        </row>
        <row r="1721">
          <cell r="B1721" t="str">
            <v>합판거푸집</v>
          </cell>
          <cell r="C1721" t="str">
            <v>4회</v>
          </cell>
          <cell r="D1721" t="str">
            <v>㎡</v>
          </cell>
          <cell r="E1721">
            <v>6.65</v>
          </cell>
          <cell r="H1721">
            <v>6.65</v>
          </cell>
          <cell r="I1721">
            <v>9086</v>
          </cell>
          <cell r="J1721">
            <v>60421</v>
          </cell>
          <cell r="K1721">
            <v>6782</v>
          </cell>
          <cell r="L1721">
            <v>45100.3</v>
          </cell>
          <cell r="M1721">
            <v>2415</v>
          </cell>
          <cell r="N1721">
            <v>16059.7</v>
          </cell>
        </row>
        <row r="1723">
          <cell r="A1723" t="str">
            <v>보행등철주 기초 500x700x1000</v>
          </cell>
          <cell r="B1723" t="str">
            <v>보행등철주 기초</v>
          </cell>
          <cell r="C1723" t="str">
            <v>500x700x1000</v>
          </cell>
          <cell r="D1723" t="str">
            <v>개소</v>
          </cell>
          <cell r="J1723">
            <v>31067</v>
          </cell>
          <cell r="L1723">
            <v>27864</v>
          </cell>
          <cell r="N1723">
            <v>5959</v>
          </cell>
          <cell r="O1723">
            <v>64890</v>
          </cell>
        </row>
        <row r="1724">
          <cell r="B1724" t="str">
            <v>기초터파기</v>
          </cell>
          <cell r="C1724" t="str">
            <v>기계80+인력20</v>
          </cell>
          <cell r="D1724" t="str">
            <v>㎥</v>
          </cell>
          <cell r="E1724">
            <v>0.755</v>
          </cell>
          <cell r="H1724">
            <v>0.755</v>
          </cell>
          <cell r="I1724">
            <v>303</v>
          </cell>
          <cell r="J1724">
            <v>228</v>
          </cell>
          <cell r="K1724">
            <v>2787</v>
          </cell>
          <cell r="L1724">
            <v>2104.1</v>
          </cell>
          <cell r="M1724">
            <v>151</v>
          </cell>
          <cell r="N1724">
            <v>114</v>
          </cell>
        </row>
        <row r="1725">
          <cell r="B1725" t="str">
            <v>기초되메우기</v>
          </cell>
          <cell r="C1725" t="str">
            <v>기계80+인력20</v>
          </cell>
          <cell r="D1725" t="str">
            <v>㎥</v>
          </cell>
          <cell r="E1725">
            <v>0.51</v>
          </cell>
          <cell r="H1725">
            <v>0.51</v>
          </cell>
          <cell r="I1725">
            <v>198</v>
          </cell>
          <cell r="J1725">
            <v>100</v>
          </cell>
          <cell r="K1725">
            <v>2686</v>
          </cell>
          <cell r="L1725">
            <v>1369.8</v>
          </cell>
          <cell r="M1725">
            <v>98</v>
          </cell>
          <cell r="N1725">
            <v>49.9</v>
          </cell>
        </row>
        <row r="1726">
          <cell r="B1726" t="str">
            <v>잔토처리</v>
          </cell>
          <cell r="C1726" t="str">
            <v>인력, 현장깔기</v>
          </cell>
          <cell r="D1726" t="str">
            <v>㎥</v>
          </cell>
          <cell r="E1726">
            <v>0.245</v>
          </cell>
          <cell r="H1726">
            <v>0.245</v>
          </cell>
          <cell r="I1726">
            <v>0</v>
          </cell>
          <cell r="J1726">
            <v>0</v>
          </cell>
          <cell r="K1726">
            <v>10904</v>
          </cell>
          <cell r="L1726">
            <v>2671.4</v>
          </cell>
          <cell r="M1726">
            <v>0</v>
          </cell>
          <cell r="N1726">
            <v>0</v>
          </cell>
        </row>
        <row r="1727">
          <cell r="B1727" t="str">
            <v>레미콘타설</v>
          </cell>
          <cell r="C1727" t="str">
            <v>25-180-8</v>
          </cell>
          <cell r="D1727" t="str">
            <v>㎥</v>
          </cell>
          <cell r="E1727">
            <v>0.35</v>
          </cell>
          <cell r="H1727">
            <v>0.19600000000000001</v>
          </cell>
          <cell r="I1727">
            <v>45581</v>
          </cell>
          <cell r="J1727">
            <v>8933</v>
          </cell>
          <cell r="K1727">
            <v>27769</v>
          </cell>
          <cell r="L1727">
            <v>5442.7</v>
          </cell>
          <cell r="M1727">
            <v>0</v>
          </cell>
          <cell r="N1727">
            <v>0</v>
          </cell>
        </row>
        <row r="1728">
          <cell r="B1728" t="str">
            <v>합판거푸집</v>
          </cell>
          <cell r="C1728" t="str">
            <v>4회</v>
          </cell>
          <cell r="D1728" t="str">
            <v>㎡</v>
          </cell>
          <cell r="E1728">
            <v>2.4</v>
          </cell>
          <cell r="H1728">
            <v>2.4</v>
          </cell>
          <cell r="I1728">
            <v>9086</v>
          </cell>
          <cell r="J1728">
            <v>21806</v>
          </cell>
          <cell r="K1728">
            <v>6782</v>
          </cell>
          <cell r="L1728">
            <v>16276.8</v>
          </cell>
          <cell r="M1728">
            <v>2415</v>
          </cell>
          <cell r="N1728">
            <v>5796</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참조"/>
      <sheetName val="참조M"/>
      <sheetName val="산출내역"/>
      <sheetName val="원가계산"/>
      <sheetName val="영동집계"/>
      <sheetName val="1)황간하수처리"/>
      <sheetName val="위탁공사"/>
      <sheetName val="2)영동하수처리"/>
      <sheetName val="신설마을집계"/>
      <sheetName val="1)용산마을"/>
      <sheetName val="2)괴목마을"/>
      <sheetName val="3)송호마을"/>
      <sheetName val="4)심천마을"/>
      <sheetName val="5)원당마을"/>
      <sheetName val="6)박계마을"/>
      <sheetName val="7)추풍령마을"/>
      <sheetName val="8)노천마을"/>
      <sheetName val="9)임산마을"/>
      <sheetName val="10)서금마을"/>
      <sheetName val="11)각계마을"/>
      <sheetName val="12)묵정마을"/>
      <sheetName val="13)용화마을"/>
      <sheetName val="14)서산마을"/>
      <sheetName val="15)공암마을"/>
      <sheetName val="16)모산마을"/>
      <sheetName val="17)봉림마을"/>
      <sheetName val="18)호탄마을"/>
      <sheetName val="19)가곡마을"/>
      <sheetName val="기존마을집계"/>
      <sheetName val="1)봉곡마을"/>
      <sheetName val="2)수두마을"/>
      <sheetName val="3)조동마을"/>
      <sheetName val="4)심천문화"/>
      <sheetName val="5)예전마을"/>
      <sheetName val="일위집계(전기)"/>
      <sheetName val="일위(전기)"/>
      <sheetName val="단가(전기)"/>
      <sheetName val="전기자재견적(영동)"/>
      <sheetName val="통합관리견적"/>
      <sheetName val="계측기기견적"/>
      <sheetName val="모니터링견적(영동)"/>
      <sheetName val="노임(전기)"/>
      <sheetName val="품셈(1)"/>
      <sheetName val="품셈(2)"/>
    </sheetNames>
    <sheetDataSet>
      <sheetData sheetId="0" refreshError="1"/>
      <sheetData sheetId="1">
        <row r="1">
          <cell r="B1" t="str">
            <v>케이블공법</v>
          </cell>
          <cell r="AJ1" t="str">
            <v>가로등주</v>
          </cell>
        </row>
        <row r="2">
          <cell r="AJ2" t="str">
            <v>가로등주</v>
          </cell>
        </row>
        <row r="3">
          <cell r="AJ3" t="str">
            <v>콘크리트주</v>
          </cell>
        </row>
        <row r="4">
          <cell r="AJ4" t="str">
            <v/>
          </cell>
        </row>
      </sheetData>
      <sheetData sheetId="2">
        <row r="1">
          <cell r="L1" t="str">
            <v>수전</v>
          </cell>
        </row>
      </sheetData>
      <sheetData sheetId="3" refreshError="1"/>
      <sheetData sheetId="4" refreshError="1"/>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목(가-마)"/>
      <sheetName val="수목(바-주목)"/>
      <sheetName val="수목(중국단풍-)"/>
      <sheetName val="식재인부"/>
      <sheetName val="지주목수"/>
      <sheetName val="데이타"/>
      <sheetName val="VXXXXX"/>
      <sheetName val="일위대가"/>
      <sheetName val="일위대가(내역)"/>
      <sheetName val="foxz"/>
      <sheetName val="표지"/>
      <sheetName val="실행집계"/>
      <sheetName val="원실행"/>
      <sheetName val="공통가설계"/>
      <sheetName val="공통가설비"/>
      <sheetName val="현관계"/>
      <sheetName val="현관"/>
      <sheetName val="원가LIST"/>
      <sheetName val="월별투입계획"/>
      <sheetName val="[수목일위.XLS]el\설계서\수목일위.XLS]데이타"/>
      <sheetName val="___"/>
      <sheetName val="현황"/>
      <sheetName val="현황(1공구)"/>
      <sheetName val="현황(2공구)"/>
      <sheetName val="현황(3공구)"/>
      <sheetName val="간지"/>
      <sheetName val="1공구 단가 (정원)"/>
      <sheetName val="1공구 단가 (산광)"/>
      <sheetName val="1공구 단가 (용호)"/>
      <sheetName val="간지 (2)"/>
      <sheetName val="2공구 단가(인성)"/>
      <sheetName val="2공구 단가(대동)"/>
      <sheetName val="2공구 단가(산광)"/>
      <sheetName val="Sheet3"/>
      <sheetName val="터널구조물산근"/>
      <sheetName val="도로구조물산근"/>
      <sheetName val="Sheet1"/>
      <sheetName val="Sheet2"/>
      <sheetName val="터널굴착단산"/>
      <sheetName val="장약패턴90M2"/>
      <sheetName val="토공산근"/>
      <sheetName val="단가산출근거"/>
      <sheetName val="설계가"/>
      <sheetName val="구조물공수량명세서"/>
      <sheetName val="실행내역서"/>
      <sheetName val="1.토공"/>
      <sheetName val="2.배수공"/>
      <sheetName val="3.구조물공"/>
      <sheetName val="4.포장공"/>
      <sheetName val="5부대공"/>
      <sheetName val="6사급자재대"/>
      <sheetName val="공통가설공"/>
      <sheetName val="BASIC1"/>
      <sheetName val="재료비"/>
      <sheetName val="노무비"/>
      <sheetName val="중기비"/>
      <sheetName val="Sheet4"/>
      <sheetName val="공사비"/>
      <sheetName val="단가산출"/>
      <sheetName val="가드레일산근"/>
      <sheetName val="수량집계표"/>
      <sheetName val="수량"/>
      <sheetName val="단가비교"/>
      <sheetName val="적용2002"/>
      <sheetName val="중기"/>
      <sheetName val="설변공종별"/>
      <sheetName val="설변조정내역"/>
      <sheetName val="건기토원가"/>
      <sheetName val="집계표"/>
      <sheetName val="건축원가"/>
      <sheetName val="토목원가"/>
      <sheetName val="기계원가"/>
      <sheetName val="건축집계"/>
      <sheetName val="건축내역"/>
      <sheetName val="토목내역"/>
      <sheetName val="기계내역"/>
      <sheetName val="조경공사(총괄)"/>
      <sheetName val="내역"/>
      <sheetName val="수목일위"/>
      <sheetName val="기초일위"/>
      <sheetName val="시설일위"/>
      <sheetName val="지주목 및 비료산출기준"/>
      <sheetName val="지주목및비료산출"/>
      <sheetName val="시설물수량산출서"/>
      <sheetName val="노임"/>
      <sheetName val="PACKING LIST"/>
      <sheetName val="[수목일위.XLS]el\설계서\수목일위.XLS"/>
      <sheetName val="진주방향"/>
      <sheetName val="1. 설계예산서"/>
      <sheetName val="2. 목차"/>
      <sheetName val="3.설계설명서"/>
      <sheetName val="4.시방서갑지"/>
      <sheetName val="5.시방서(일반시방서)"/>
      <sheetName val="6.시방서갑지(특기)"/>
      <sheetName val="7.예정공정표"/>
      <sheetName val="예정공정표"/>
      <sheetName val="8. 설계예산서"/>
      <sheetName val="16.설계서용지(갑)"/>
      <sheetName val="17. 내역서갑지"/>
      <sheetName val="원가계산서"/>
      <sheetName val="공종별집계표"/>
      <sheetName val="내 역 서"/>
      <sheetName val="일 위 대 가 표"/>
      <sheetName val="일위대가표(자동제어반제작)"/>
      <sheetName val="수 량 산 출 서"/>
      <sheetName val="계통도갑지"/>
      <sheetName val="수량집계A"/>
      <sheetName val="철근집계A"/>
      <sheetName val="일위대가표"/>
      <sheetName val="총괄내역서"/>
      <sheetName val="물가시세"/>
      <sheetName val="DATE"/>
      <sheetName val="일위대가 "/>
      <sheetName val="한강운반비"/>
      <sheetName val="기계경비산출기준"/>
      <sheetName val="AS포장복구 "/>
      <sheetName val="노무"/>
      <sheetName val="원가서"/>
      <sheetName val="건축2"/>
      <sheetName val="원가"/>
      <sheetName val="자재단가조사표-수목"/>
      <sheetName val="수목데이타"/>
      <sheetName val="1,2공구원가계산서"/>
      <sheetName val="2공구산출내역"/>
      <sheetName val="1공구산출내역서"/>
      <sheetName val="준검 내역서"/>
      <sheetName val="전차선로 물량표"/>
      <sheetName val="#REF"/>
      <sheetName val="자재"/>
      <sheetName val="공통(20-91)"/>
      <sheetName val="공사비산출내역"/>
      <sheetName val="투찰"/>
      <sheetName val="기본단가표"/>
      <sheetName val="1차증가원가계산"/>
      <sheetName val="수량산출서"/>
      <sheetName val="수량산출"/>
      <sheetName val="토공"/>
      <sheetName val="조건"/>
      <sheetName val="장비집계"/>
      <sheetName val="공사개요"/>
      <sheetName val="변수값"/>
      <sheetName val="중기상차"/>
      <sheetName val="AS복구"/>
      <sheetName val="중기터파기"/>
      <sheetName val="문학간접"/>
      <sheetName val="간접"/>
      <sheetName val="내역서"/>
      <sheetName val="견적"/>
      <sheetName val="별표집계"/>
      <sheetName val="실행(ALT1)"/>
      <sheetName val="가설공사비"/>
      <sheetName val="도로구조공사비"/>
      <sheetName val="도로토공공사비"/>
      <sheetName val="여수토공사비"/>
      <sheetName val="Total"/>
      <sheetName val="단가대비표"/>
      <sheetName val="BOJUNGGM"/>
      <sheetName val="연습"/>
      <sheetName val="실행(표지,갑,을)"/>
      <sheetName val="b_balju_cho"/>
      <sheetName val="금액"/>
      <sheetName val="nys"/>
      <sheetName val="가시설"/>
      <sheetName val="기초단가"/>
      <sheetName val="자료"/>
      <sheetName val="계산서(곡선부)"/>
      <sheetName val="포장재료집계표"/>
      <sheetName val="기준액"/>
      <sheetName val="변경내역"/>
      <sheetName val="토공총괄표"/>
      <sheetName val="공사요율산출표"/>
      <sheetName val="수목표준대가"/>
      <sheetName val="관접합및부설"/>
      <sheetName val="단가"/>
      <sheetName val="제출내역 (2)"/>
      <sheetName val="계정"/>
      <sheetName val="관급자재"/>
      <sheetName val="폐기물"/>
      <sheetName val="시설물일위"/>
      <sheetName val="가설공사"/>
      <sheetName val="단가결정"/>
      <sheetName val="내역아"/>
      <sheetName val="울타리"/>
      <sheetName val="6호기"/>
      <sheetName val="FB25JN"/>
      <sheetName val="공사설명서"/>
      <sheetName val="일위목록"/>
      <sheetName val="카렌스센터계량기설치공사"/>
      <sheetName val="결재판"/>
      <sheetName val="2000.11월설계내역"/>
      <sheetName val="데리네이타현황"/>
      <sheetName val="COVER"/>
      <sheetName val="다공관8"/>
      <sheetName val="다공관12"/>
      <sheetName val="다공관20"/>
      <sheetName val="다공관22"/>
      <sheetName val="영구ANCHOR(1사면)"/>
      <sheetName val="영구ANCHOR(8-2사면)"/>
      <sheetName val="격자블럭공"/>
      <sheetName val="격자블럭호표"/>
      <sheetName val="기초자료"/>
      <sheetName val="장비손료"/>
      <sheetName val="요율"/>
      <sheetName val="노임단가"/>
      <sheetName val="갑지"/>
      <sheetName val="전기일위목록"/>
      <sheetName val="전기대가"/>
      <sheetName val="산출조서표지"/>
      <sheetName val="공량산출"/>
      <sheetName val="단가산출_목록"/>
      <sheetName val="값"/>
      <sheetName val="16-1"/>
      <sheetName val="설계서(본관)"/>
      <sheetName val="골재집계"/>
      <sheetName val="-레미콘집계"/>
      <sheetName val="-몰탈콘크리트"/>
      <sheetName val="자갈,시멘트,모래산출"/>
      <sheetName val="-철근집계"/>
      <sheetName val="포장재료(1)"/>
      <sheetName val="-흄관집계"/>
      <sheetName val="계획금액"/>
      <sheetName val="을지"/>
      <sheetName val="2003상반기노임기준"/>
      <sheetName val="공구원가계산"/>
      <sheetName val="삭제금지단가"/>
      <sheetName val="부대내역"/>
      <sheetName val="중기조종사 단위단가"/>
      <sheetName val="-치수표(곡선부)"/>
      <sheetName val="설명"/>
      <sheetName val="원가계산"/>
      <sheetName val="원가계산 (2)"/>
      <sheetName val="일위산출"/>
      <sheetName val="WORK"/>
      <sheetName val="단위단가"/>
      <sheetName val="2호맨홀공제수량"/>
      <sheetName val="증감내역서"/>
      <sheetName val="기타 정보통신공사"/>
      <sheetName val="인건비"/>
      <sheetName val="단가산출서"/>
      <sheetName val="전체"/>
      <sheetName val="내역서생태통로"/>
      <sheetName val="원가계산(생태통로)"/>
      <sheetName val="생태통로"/>
      <sheetName val="내역서(석산부지)"/>
      <sheetName val="원가계산(석산부지)"/>
      <sheetName val="석산부지녹화"/>
      <sheetName val="일위대가목록(식재)"/>
      <sheetName val="일위대가 (식재)"/>
      <sheetName val="자재단가(식재)"/>
      <sheetName val="노임단가(식재)"/>
      <sheetName val="70%"/>
      <sheetName val="용역비내역-진짜"/>
      <sheetName val="버스운행안내"/>
      <sheetName val="근태계획서"/>
      <sheetName val="예방접종계획"/>
      <sheetName val="지급자재"/>
      <sheetName val="Sheet1 (2)"/>
      <sheetName val="A-4"/>
      <sheetName val="설계예산서"/>
      <sheetName val="기초코드"/>
      <sheetName val="제잡비계산"/>
      <sheetName val="건축"/>
      <sheetName val="건축-물가변동"/>
      <sheetName val="자판실행"/>
      <sheetName val="참조 (2)"/>
      <sheetName val="기초입력 DATA"/>
      <sheetName val="실행대비"/>
      <sheetName val="전익자재"/>
      <sheetName val="소비자가"/>
      <sheetName val="입찰견적보고서"/>
      <sheetName val="노임이"/>
      <sheetName val="설계변경내역 98"/>
      <sheetName val="DATA"/>
      <sheetName val="직재"/>
      <sheetName val="재집"/>
      <sheetName val="적용공정"/>
      <sheetName val="배수장토목공사비"/>
      <sheetName val="Recovered_Sheet1"/>
      <sheetName val="수량계표"/>
      <sheetName val="식재"/>
      <sheetName val="시설물"/>
      <sheetName val="식재출력용"/>
      <sheetName val="유지관리"/>
      <sheetName val="금액내역서"/>
      <sheetName val="기준비용"/>
      <sheetName val="세부내역"/>
      <sheetName val="도급기성"/>
      <sheetName val="LP-S"/>
      <sheetName val="경영"/>
      <sheetName val="98년"/>
      <sheetName val="실적"/>
      <sheetName val="코드"/>
      <sheetName val="수목단가"/>
      <sheetName val="시설수량표"/>
      <sheetName val="식재수량표"/>
      <sheetName val="자재단가"/>
      <sheetName val="콘크스"/>
      <sheetName val="대비표"/>
      <sheetName val="시멘트"/>
      <sheetName val="9811"/>
      <sheetName val="참조(2)"/>
      <sheetName val="참조"/>
      <sheetName val="총괄"/>
      <sheetName val="노임,재료비"/>
      <sheetName val="년도별노임표"/>
      <sheetName val="중기목록표"/>
      <sheetName val="가설건물"/>
      <sheetName val="예산내역서"/>
      <sheetName val="총계"/>
      <sheetName val="설계"/>
      <sheetName val="월간관리비"/>
      <sheetName val="산출근거"/>
      <sheetName val="재료단가"/>
      <sheetName val="임금단가"/>
      <sheetName val="장비목록표"/>
      <sheetName val="장비운전경비"/>
      <sheetName val="경비_원본"/>
      <sheetName val="전등설비"/>
      <sheetName val="갈현동"/>
      <sheetName val="Sheet5"/>
      <sheetName val="표_재료"/>
      <sheetName val="신청서"/>
      <sheetName val="산출기초"/>
      <sheetName val="골조-APT 갑지"/>
      <sheetName val="토사(PE)"/>
      <sheetName val="집계(공통)"/>
      <sheetName val="집계(건축-총괄)"/>
      <sheetName val="집계(건축-공동주택)"/>
      <sheetName val="집계(건축-업무)"/>
      <sheetName val="집계(건축-지하)"/>
      <sheetName val="집계(건축-근생)"/>
      <sheetName val="내역(건축-공동주택)"/>
      <sheetName val="집계(기계-총괄)"/>
      <sheetName val="집계(기계-공동주택)"/>
      <sheetName val="집계(기계-업무)"/>
      <sheetName val="집계(기계-지하)"/>
      <sheetName val="집계(기계-근생)"/>
      <sheetName val="집계(기계-복리)"/>
      <sheetName val="집계(토목)"/>
      <sheetName val="제경비적용기준"/>
      <sheetName val="공사자료입력"/>
      <sheetName val="설명서 "/>
      <sheetName val="토목"/>
      <sheetName val="1공구원가계산"/>
      <sheetName val="1공구원가계산서"/>
      <sheetName val="팔당터널(1공구)"/>
      <sheetName val="터파기및재료"/>
      <sheetName val="00노임기준"/>
      <sheetName val="부대tu"/>
      <sheetName val="이름표지정"/>
      <sheetName val="건축내역서"/>
      <sheetName val="106C0300"/>
      <sheetName val="설계예산"/>
      <sheetName val="입력"/>
      <sheetName val="안내"/>
      <sheetName val="구조물5월기성내역"/>
      <sheetName val="3.바닥판  "/>
      <sheetName val="골조시행"/>
      <sheetName val="해외(원화)"/>
      <sheetName val="물가대비표"/>
      <sheetName val="6-1. 관개량조서"/>
      <sheetName val="재료값"/>
      <sheetName val="중기사용료산출근거"/>
      <sheetName val="단가산출2"/>
      <sheetName val="단가 및 재료비"/>
      <sheetName val="BID"/>
      <sheetName val="iec"/>
      <sheetName val="ks"/>
      <sheetName val="선로정수"/>
      <sheetName val="빙장비사양"/>
      <sheetName val="장비사양"/>
      <sheetName val="제경비율"/>
      <sheetName val="결재갑지"/>
      <sheetName val="CC16-내역서"/>
      <sheetName val="입찰"/>
      <sheetName val="현경"/>
      <sheetName val="조명시설"/>
      <sheetName val="입찰안"/>
      <sheetName val="L_RPTB02_01"/>
      <sheetName val="정부노임단가"/>
      <sheetName val="토목검측서"/>
      <sheetName val="CON'C"/>
      <sheetName val="가감수량"/>
      <sheetName val="맨홀수량산출"/>
      <sheetName val="소요자재"/>
      <sheetName val="노무산출서"/>
      <sheetName val="경비"/>
      <sheetName val="재료"/>
      <sheetName val="1안"/>
      <sheetName val="표  지"/>
      <sheetName val="INDEX  LIST"/>
      <sheetName val="타공종이기"/>
      <sheetName val="기계경비"/>
      <sheetName val="상부공철근집계(ABC)"/>
      <sheetName val="인건비 "/>
      <sheetName val="포장수량단위"/>
      <sheetName val="설계총괄표"/>
      <sheetName val="판매시설"/>
      <sheetName val="표지 (2)"/>
      <sheetName val="CTEMCOST"/>
      <sheetName val="자재단가2007.10"/>
      <sheetName val="자재단가2008.4"/>
      <sheetName val="내역(APT)"/>
      <sheetName val="고유코드_설계"/>
      <sheetName val="원가data"/>
      <sheetName val="목차"/>
      <sheetName val="토목내역서"/>
      <sheetName val="평가데이터"/>
      <sheetName val="연결임시"/>
      <sheetName val="설계내역서"/>
      <sheetName val="세금자료"/>
      <sheetName val="적점"/>
      <sheetName val="말뚝지지력산정"/>
      <sheetName val="실행,원가 최종예상"/>
      <sheetName val="인제내역"/>
      <sheetName val="평당공사비산정"/>
      <sheetName val="화성태안9공구내역(실행)"/>
      <sheetName val="11-2.아파트내역"/>
      <sheetName val="공통가설"/>
      <sheetName val="플랜트 설치"/>
      <sheetName val="노임단가표"/>
      <sheetName val="아파트 내역"/>
      <sheetName val="을-ATYPE"/>
      <sheetName val="총괄표"/>
      <sheetName val="토공수량"/>
      <sheetName val="적용기준"/>
      <sheetName val="배수장공사비명세서"/>
      <sheetName val="말고개터널조명전압강하"/>
      <sheetName val="전기"/>
      <sheetName val="우수받이"/>
      <sheetName val="투자비"/>
      <sheetName val="조성원가DATA"/>
      <sheetName val="사업비"/>
      <sheetName val="기초1"/>
      <sheetName val="2000년1차"/>
      <sheetName val="2000전체분"/>
      <sheetName val="화장실"/>
      <sheetName val="시중노임단가"/>
      <sheetName val="01"/>
      <sheetName val="지질조사"/>
      <sheetName val="설계내역"/>
      <sheetName val="30집계표"/>
      <sheetName val="기계경비(시간당)"/>
      <sheetName val="램머"/>
      <sheetName val="장비경비"/>
      <sheetName val="FOB발"/>
      <sheetName val="산출내역서"/>
      <sheetName val="조경집계표"/>
      <sheetName val="7.원가계산서(품셈)"/>
      <sheetName val="조경내역서"/>
      <sheetName val="수량집계"/>
      <sheetName val="일위대가목록"/>
      <sheetName val="일위대가1"/>
      <sheetName val="단가산출근거 목록표"/>
      <sheetName val="단 가 산 출 근 거"/>
      <sheetName val="중기 목록표"/>
      <sheetName val="시간당 중기사용료"/>
      <sheetName val="노임단가목록"/>
      <sheetName val="환율및 기초자료"/>
      <sheetName val="순공사비내역서"/>
      <sheetName val="일위대가목록표"/>
      <sheetName val="기계경비목록"/>
      <sheetName val="단가산출목록"/>
      <sheetName val="노무비단가"/>
      <sheetName val="단목객토단위수량산출"/>
      <sheetName val="단위수량산출"/>
      <sheetName val="맹암거,초지"/>
      <sheetName val="대상수목수량"/>
      <sheetName val="심사물량"/>
      <sheetName val="심사계산"/>
      <sheetName val="토목(대안)"/>
      <sheetName val="설계명세서"/>
      <sheetName val="토목주소"/>
      <sheetName val="프랜트면허"/>
      <sheetName val="날개벽"/>
      <sheetName val="암거단위"/>
      <sheetName val="횡 연장"/>
      <sheetName val="내역서1999.8최종"/>
      <sheetName val="LOOKUP"/>
      <sheetName val="산출근거(복구)"/>
      <sheetName val="단가표"/>
      <sheetName val="에너지동"/>
      <sheetName val="현장관리비"/>
      <sheetName val="공사비증감"/>
      <sheetName val="도급"/>
      <sheetName val="케이블트레이"/>
      <sheetName val="2공구하도급내역서"/>
      <sheetName val="신표지1"/>
      <sheetName val="산출(부하간선)"/>
      <sheetName val="일위"/>
      <sheetName val="전기공사"/>
      <sheetName val="산출내역서집계표"/>
      <sheetName val="Sheet15"/>
      <sheetName val="DATA1"/>
      <sheetName val="CABLE SIZE-1"/>
      <sheetName val="1-4-2.관(약)"/>
      <sheetName val="구조물공"/>
      <sheetName val="부대공"/>
      <sheetName val="배수공"/>
      <sheetName val="포장공"/>
      <sheetName val="자재 집계표"/>
      <sheetName val="단가목록"/>
      <sheetName val="자재목록"/>
      <sheetName val="노임목록"/>
      <sheetName val="예가표"/>
      <sheetName val="21301동"/>
      <sheetName val="배수내역"/>
      <sheetName val="공사진행"/>
      <sheetName val="7.계측제어"/>
      <sheetName val="6.동력"/>
      <sheetName val="13.방송공사"/>
      <sheetName val="15.소방공사"/>
      <sheetName val="12.옥외 방송공사"/>
      <sheetName val="8.옥외 보안등공사"/>
      <sheetName val="9.전등공사"/>
      <sheetName val="4.전력간선공사"/>
      <sheetName val="1.전력인입"/>
      <sheetName val="10.전열 공사"/>
      <sheetName val="11.전화공사"/>
      <sheetName val="5.CABLE TRAY"/>
      <sheetName val="3.피뢰공사"/>
      <sheetName val="14.TV공사"/>
      <sheetName val="기기리스트"/>
      <sheetName val="1.2 동력(철거)"/>
      <sheetName val="1.접지공사"/>
      <sheetName val="정화조방수미장"/>
      <sheetName val="화설내"/>
      <sheetName val="입력란"/>
      <sheetName val="97노임단가"/>
      <sheetName val="AL공사(원)"/>
      <sheetName val="코드표"/>
      <sheetName val="참고사항"/>
      <sheetName val="근로자자료입력"/>
      <sheetName val="아파트"/>
      <sheetName val="공정표"/>
      <sheetName val="본사공가현황"/>
      <sheetName val="내역갑지"/>
      <sheetName val="pier(각형)"/>
      <sheetName val="철콘"/>
      <sheetName val="JOIN(2span)"/>
      <sheetName val="바닥판"/>
      <sheetName val="주빔의 설계"/>
      <sheetName val="철근량산정및사용성검토"/>
      <sheetName val="입력DATA"/>
      <sheetName val="BSD (2)"/>
      <sheetName val="원가계산하도"/>
      <sheetName val="견적율"/>
      <sheetName val="Tool"/>
      <sheetName val="그림"/>
      <sheetName val="99노임기준"/>
      <sheetName val="조건표"/>
      <sheetName val="직접노무비"/>
      <sheetName val="7월11일"/>
      <sheetName val="98지급계획"/>
      <sheetName val="48일위(기존)"/>
      <sheetName val="계측제어설비"/>
      <sheetName val="조내역"/>
      <sheetName val="수목_바_주목_"/>
      <sheetName val="마산방향"/>
      <sheetName val="총집계표"/>
      <sheetName val="★도급내역(2공구)"/>
      <sheetName val="밸브설치"/>
      <sheetName val="매채조회"/>
      <sheetName val="1공구_단가_(정원)"/>
      <sheetName val="1공구_단가_(산광)"/>
      <sheetName val="1공구_단가_(용호)"/>
      <sheetName val="간지_(2)"/>
      <sheetName val="2공구_단가(인성)"/>
      <sheetName val="2공구_단가(대동)"/>
      <sheetName val="2공구_단가(산광)"/>
      <sheetName val="el\설계서\수목일위_XLS]데이타"/>
      <sheetName val="1_토공"/>
      <sheetName val="2_배수공"/>
      <sheetName val="3_구조물공"/>
      <sheetName val="4_포장공"/>
      <sheetName val="PACKING_LIST"/>
      <sheetName val="지주목_및_비료산출기준"/>
      <sheetName val="el\설계서\수목일위_XLS"/>
      <sheetName val="준검_내역서"/>
      <sheetName val="일위대가_"/>
      <sheetName val="제출내역_(2)"/>
      <sheetName val="AS포장복구_"/>
      <sheetName val="전차선로_물량표"/>
      <sheetName val="1__설계예산서"/>
      <sheetName val="2__목차"/>
      <sheetName val="3_설계설명서"/>
      <sheetName val="FCM"/>
      <sheetName val="EARTH"/>
      <sheetName val="H-PILE수량집계"/>
      <sheetName val="중기집계"/>
      <sheetName val="건설기계"/>
      <sheetName val="사급자재"/>
      <sheetName val="골조물량"/>
      <sheetName val="일위집계(기존)"/>
      <sheetName val="DANGA"/>
      <sheetName val="1-최종안"/>
      <sheetName val="사업분석-분양가결정"/>
      <sheetName val="일위대가목록표(1)"/>
      <sheetName val="일위대가표(1)"/>
      <sheetName val="일위대가목록표(2)"/>
      <sheetName val="일위대가표(2)"/>
      <sheetName val="자재단가조사서"/>
      <sheetName val="노임단가조사서"/>
      <sheetName val="산근1"/>
      <sheetName val="산근2"/>
      <sheetName val="산근3"/>
      <sheetName val="산근4"/>
      <sheetName val="산근5"/>
      <sheetName val="산근6"/>
      <sheetName val="산근7"/>
      <sheetName val="산근8"/>
      <sheetName val="산근9"/>
      <sheetName val="산근10"/>
      <sheetName val="산근11"/>
      <sheetName val="산근12"/>
      <sheetName val="산근13"/>
      <sheetName val="월별수입"/>
      <sheetName val="램프"/>
      <sheetName val="주공 갑지"/>
      <sheetName val="협력업체"/>
      <sheetName val="단위수량"/>
      <sheetName val="약품설비"/>
      <sheetName val="경율산정"/>
      <sheetName val="COST"/>
      <sheetName val="구체"/>
      <sheetName val="좌측날개벽"/>
      <sheetName val="우측날개벽"/>
      <sheetName val="맨홀수량집계"/>
      <sheetName val="기본단가"/>
      <sheetName val="계정code"/>
      <sheetName val="기구조직"/>
      <sheetName val="MOTOR"/>
      <sheetName val="가로등"/>
      <sheetName val="G.R300경비"/>
      <sheetName val="상호참고자료"/>
      <sheetName val="발주처자료입력"/>
      <sheetName val="회사기본자료"/>
      <sheetName val="하자보증자료"/>
      <sheetName val="기술자관련자료"/>
      <sheetName val="단가(자재)"/>
      <sheetName val="단가(노임)"/>
      <sheetName val="기초목록"/>
      <sheetName val="단가일람"/>
      <sheetName val="자재일람"/>
      <sheetName val="조경일람"/>
      <sheetName val="시공"/>
      <sheetName val="2.고용보험료산출근거"/>
      <sheetName val="매립"/>
      <sheetName val="장비투입계획"/>
      <sheetName val="직원투입계획"/>
      <sheetName val="총괄내역서(설계)"/>
      <sheetName val="직접경비호표"/>
      <sheetName val="건설산출"/>
      <sheetName val="00상노임"/>
      <sheetName val="원가계산서구조조정"/>
      <sheetName val="98수문일위"/>
      <sheetName val="개별직종노임단가(2005.1)"/>
      <sheetName val="구간산출"/>
      <sheetName val="안양동교 1안"/>
      <sheetName val="4_시방서갑지"/>
      <sheetName val="5_시방서(일반시방서)"/>
      <sheetName val="6_시방서갑지(특기)"/>
      <sheetName val="7_예정공정표"/>
      <sheetName val="8__설계예산서"/>
      <sheetName val="16_설계서용지(갑)"/>
      <sheetName val="17__내역서갑지"/>
      <sheetName val="내_역_서"/>
      <sheetName val="일_위_대_가_표"/>
      <sheetName val="수_량_산_출_서"/>
      <sheetName val="중기조종사_단위단가"/>
      <sheetName val="원가계산_(2)"/>
      <sheetName val="2000_11월설계내역"/>
      <sheetName val="일위대가_(식재)"/>
      <sheetName val="기타_정보통신공사"/>
      <sheetName val="참조_(2)"/>
      <sheetName val="기초입력_DATA"/>
      <sheetName val="Sheet1_(2)"/>
      <sheetName val="골조-APT_갑지"/>
      <sheetName val="3_바닥판__"/>
      <sheetName val="설명서_"/>
      <sheetName val="플랜트_설치"/>
      <sheetName val="단가_및_재료비"/>
      <sheetName val="11-2_아파트내역"/>
      <sheetName val="6-1__관개량조서"/>
      <sheetName val="자재단가2007_10"/>
      <sheetName val="자재단가2008_4"/>
      <sheetName val="표지_(2)"/>
      <sheetName val="인건비_"/>
      <sheetName val="아파트_내역"/>
      <sheetName val="7_원가계산서(품셈)"/>
      <sheetName val="단가산출근거_목록표"/>
      <sheetName val="단_가_산_출_근_거"/>
      <sheetName val="중기_목록표"/>
      <sheetName val="시간당_중기사용료"/>
      <sheetName val="환율및_기초자료"/>
      <sheetName val="INDEX__LIST"/>
      <sheetName val="el\설계서\수목일위_XLS]데이타1"/>
      <sheetName val="[수목일위.XLS][수목일위.XLS]el\설계서\수목일위"/>
      <sheetName val="기술자자료입력"/>
      <sheetName val="기본정보입력"/>
      <sheetName val="Macro2"/>
      <sheetName val="Macro1"/>
      <sheetName val="6PILE  (돌출)"/>
      <sheetName val="관련자료입력"/>
      <sheetName val="공사별 가중치 산출근거(토목)"/>
      <sheetName val="가중치근거(조경)"/>
      <sheetName val="공사별 가중치 산출근거(건축)"/>
      <sheetName val="견적단가"/>
      <sheetName val="경율산정.XLS"/>
      <sheetName val="내역(전체_금차)"/>
      <sheetName val="제경비_전체"/>
      <sheetName val="제경비_금차준공분"/>
      <sheetName val="접합 및 부설 "/>
      <sheetName val="여과지동"/>
      <sheetName val="부표총괄"/>
      <sheetName val="9509"/>
      <sheetName val="날개벽(시점좌측)"/>
      <sheetName val="8설7발"/>
      <sheetName val="개비온집계"/>
      <sheetName val="개비온 단위"/>
      <sheetName val="설비내역서"/>
      <sheetName val="전기내역서"/>
      <sheetName val="시점교대"/>
      <sheetName val="공내역"/>
      <sheetName val="소방"/>
      <sheetName val="설계산출기초"/>
      <sheetName val="도급예산내역서봉투"/>
      <sheetName val="공사원가계산서"/>
      <sheetName val="설계산출표지"/>
      <sheetName val="도급예산내역서총괄표"/>
      <sheetName val="을부담운반비"/>
      <sheetName val="토공(우물통,기타) "/>
      <sheetName val="단위수량산출서"/>
      <sheetName val="1단계"/>
      <sheetName val="각사별공사비분개 "/>
      <sheetName val="해평견적"/>
      <sheetName val="지수"/>
      <sheetName val="토공사(흙막이)"/>
      <sheetName val="백호우계수"/>
      <sheetName val="차액보증"/>
      <sheetName val="ABUT수량-A1"/>
      <sheetName val="수정"/>
      <sheetName val="현장관리비 산출내역"/>
      <sheetName val="실행철강하도"/>
      <sheetName val="단가입력"/>
      <sheetName val="D-철근총괄"/>
      <sheetName val="을"/>
      <sheetName val="E.P.T수량산출서"/>
      <sheetName val="단계별내역 (2)"/>
      <sheetName val="운반비산출"/>
      <sheetName val="대로근거"/>
      <sheetName val="중로근거"/>
      <sheetName val="내역(원)"/>
      <sheetName val="노임(1차)"/>
      <sheetName val="guard(mac)"/>
      <sheetName val="개요"/>
      <sheetName val="인원"/>
      <sheetName val="기계설비-물가변동"/>
      <sheetName val="수량산출(음암)"/>
      <sheetName val="설계서"/>
      <sheetName val="직원관련자료"/>
      <sheetName val="준공정산"/>
      <sheetName val=" 상부공통집계(총괄)"/>
      <sheetName val="1"/>
      <sheetName val="2"/>
      <sheetName val="3"/>
      <sheetName val="4"/>
      <sheetName val="5"/>
      <sheetName val="경비내역(을)-1"/>
      <sheetName val="실행간접비용"/>
      <sheetName val="COPING"/>
      <sheetName val="INPUT"/>
      <sheetName val="단가산출1"/>
      <sheetName val="관공일위대가"/>
      <sheetName val="총괄 내역서"/>
      <sheetName val="인부노임단가"/>
      <sheetName val="환경기계공정표 (3)"/>
      <sheetName val="3차"/>
      <sheetName val="가감수량(2호)"/>
      <sheetName val="맨홀수량산출(2호)"/>
      <sheetName val="48수량"/>
      <sheetName val="49일위"/>
      <sheetName val="22일위"/>
      <sheetName val="49수량"/>
      <sheetName val="취수탑"/>
      <sheetName val="갑지1"/>
      <sheetName val="고시단가"/>
      <sheetName val="쌍송교"/>
      <sheetName val="단가집"/>
      <sheetName val="부안일위"/>
      <sheetName val="참조M"/>
      <sheetName val="비계공사"/>
      <sheetName val="토공연장"/>
      <sheetName val="도급예산내역서총㔀቎"/>
      <sheetName val="N賃率-職"/>
      <sheetName val="위치조서"/>
      <sheetName val="단가및재료비"/>
      <sheetName val="도급예산내역서총/_x0000_"/>
      <sheetName val="도급예산내역서총︀㳕"/>
      <sheetName val="재정비직인"/>
      <sheetName val="재정비내역"/>
      <sheetName val="지적고시내역"/>
      <sheetName val="내역표지"/>
      <sheetName val="철근량산정및헾】_x0005__x0000_"/>
      <sheetName val="철근량산정및사용성검僀"/>
      <sheetName val="철근량산정및锼_x0013_閄_x0013_๿"/>
      <sheetName val="철근량산정및사용성검๿"/>
      <sheetName val="실행,원䀀ኀ㠀ኃᘀ腞"/>
      <sheetName val="철근량산정및사용성검炜"/>
      <sheetName val="철근량산정및사용성锼_x0013_"/>
      <sheetName val="상호참고堀᎟"/>
      <sheetName val="철근량산정및사용성검锼"/>
      <sheetName val="실행,원᐀ባ搀腳԰_x0000_"/>
      <sheetName val="철근량산정및사용성검瓨"/>
      <sheetName val="내역서1999.8최저"/>
      <sheetName val="방지책개소별명세"/>
      <sheetName val="철근량산정및사용성검芨"/>
      <sheetName val="철근량산정및사용성검襨"/>
      <sheetName val="북제주원가"/>
      <sheetName val="실행_ALT1_"/>
      <sheetName val="상호참고자堀"/>
      <sheetName val="상호참고자ꠀ"/>
      <sheetName val="자재 집_x0005__x0003_"/>
      <sheetName val="_x0000__x0003__x0000__x0004_"/>
      <sheetName val="공종별산출내역서"/>
      <sheetName val="건축일위"/>
      <sheetName val="그라우팅일위"/>
      <sheetName val="상호참고죈፺"/>
      <sheetName val="철근량산정및_x0005__x0000__x0000__x0000_"/>
      <sheetName val="갑지(추정)"/>
      <sheetName val="철근량산정및齘_x0013_龜_x0013_헾"/>
      <sheetName val="공傠_x0013_"/>
      <sheetName val="본실행경비"/>
      <sheetName val="식재가격"/>
      <sheetName val="식재총괄"/>
      <sheetName val="운반"/>
      <sheetName val="총괄변경내역서"/>
      <sheetName val="8ꠀ፺"/>
      <sheetName val="심堀᎟鰀"/>
      <sheetName val="적ꠀ"/>
      <sheetName val="철근량산정및竈_x0013_笌_x0013_헾"/>
      <sheetName val="상호참고壈᎟"/>
      <sheetName val="상호참고자저"/>
      <sheetName val="철근량산정및사용성검齘"/>
      <sheetName val="포장복구집계"/>
      <sheetName val="유동표"/>
      <sheetName val="상호참고怀፵"/>
      <sheetName val="실행,원怀፵ቇ԰_x0000_"/>
      <sheetName val="실행,원삾ፐቇ԰_x0000_"/>
      <sheetName val="상호참고ꃈፐ"/>
      <sheetName val="철근량산정및사용성검窨"/>
      <sheetName val="공挔_x0012_"/>
      <sheetName val="철근량산정및사용성검竈"/>
      <sheetName val="개비온집쀀"/>
      <sheetName val="실행,원堀᎟鰀᎟︀ᇕ"/>
      <sheetName val="개비온집ꀀ"/>
      <sheetName val="현장관리窨"/>
      <sheetName val="공窨_x0013_"/>
      <sheetName val="자재단가비교표"/>
      <sheetName val="철근량산정및사용성검傠"/>
      <sheetName val="실행,원᐀ባ切腷԰_x0000_"/>
      <sheetName val="심ꀀፐ"/>
      <sheetName val="중기사용료"/>
      <sheetName val="DC-O-4-S(설명서)"/>
      <sheetName val="실행,원저፺ఀ፻︀ᇕ"/>
      <sheetName val="철근량산정및窨_x0013_竬_x0013_헾"/>
      <sheetName val="실행,원ꠀ፺፺︀ᇕ"/>
      <sheetName val="철거산출근거"/>
      <sheetName val="정산산출서(배수판)"/>
      <sheetName val="입력단가"/>
      <sheetName val="회계코드"/>
      <sheetName val="공사코드"/>
      <sheetName val="관리부"/>
      <sheetName val="정산"/>
      <sheetName val="청구분"/>
      <sheetName val="총무부"/>
      <sheetName val="예산갑지"/>
      <sheetName val="철근량산정및사용ꠀ፺"/>
      <sheetName val="철근량산정및丵〒_x0005__x0000_"/>
      <sheetName val="실행,원㔀቎԰_x0000_缀_x0000_"/>
      <sheetName val="일위대가(긴급전화)"/>
      <sheetName val="긴급전화(단가)"/>
      <sheetName val="제경집계"/>
      <sheetName val="세부내역서"/>
      <sheetName val="법면단"/>
      <sheetName val="석축설면"/>
      <sheetName val="법면설면"/>
      <sheetName val="석축단"/>
      <sheetName val="법면수집"/>
      <sheetName val="99노임단가"/>
      <sheetName val="TABLE DB"/>
      <sheetName val="쌍용 data base"/>
      <sheetName val="LD"/>
      <sheetName val="현장식당(1)"/>
      <sheetName val="약품공급2"/>
      <sheetName val="8堀᎟鰀"/>
      <sheetName val="바挔_x0012_"/>
      <sheetName val="연동내역"/>
      <sheetName val="상반기손익차2총괄"/>
      <sheetName val="내역서 제출"/>
      <sheetName val="단면가정"/>
      <sheetName val="설계조건"/>
      <sheetName val="철근량산정및傠_x0013_䌢〚_x0005_"/>
      <sheetName val="실행,원가 挔_x0012_矺め"/>
      <sheetName val="★도급내역졾ᲂఀᲃ툀"/>
      <sheetName val="★도급내역栊⺝︀ԯ"/>
      <sheetName val="단가(긴급전화)"/>
      <sheetName val="배수통관(좌)"/>
      <sheetName val="J01"/>
      <sheetName val="9GNG운반"/>
      <sheetName val="단면 (2)"/>
      <sheetName val="기둥(원형)"/>
      <sheetName val="교각1"/>
      <sheetName val="가도공"/>
      <sheetName val="표__지"/>
      <sheetName val="자재(원원+원대)"/>
      <sheetName val="주빔의_설계"/>
      <sheetName val="CABLE_SIZE-1"/>
      <sheetName val="1-4-2_관(약)"/>
      <sheetName val="자재_집계표"/>
      <sheetName val="횡_연장"/>
      <sheetName val="내역서1999_8최종"/>
      <sheetName val="토  공"/>
      <sheetName val="실행"/>
      <sheetName val="현장경상비"/>
      <sheetName val="actual"/>
      <sheetName val="DATA-UPS"/>
      <sheetName val="ITEM"/>
      <sheetName val="제잡비"/>
      <sheetName val="토적집계"/>
      <sheetName val="24.보증금"/>
      <sheetName val="UPRI"/>
      <sheetName val="5_시방서(일반시丵〒_x0005_"/>
      <sheetName val="전기내역1"/>
      <sheetName val="견적서"/>
      <sheetName val="SG"/>
      <sheetName val="청제공기계일위대가"/>
      <sheetName val="대비"/>
      <sheetName val="증감대비"/>
      <sheetName val="입출재고현황 (2)"/>
      <sheetName val="개비온집저"/>
      <sheetName val="단가(헾】_x0005_"/>
      <sheetName val="단가(竈_x0013_笌"/>
      <sheetName val="단가(헾⾑_x0005_"/>
      <sheetName val="단가(鬘_x001d_헾"/>
      <sheetName val="상호참고저ᚙ"/>
      <sheetName val="단가(肘%헾"/>
      <sheetName val="단가(芈+苌"/>
      <sheetName val="상호참고︀嗕"/>
      <sheetName val="4.고용보험"/>
      <sheetName val="3.고용보험료산출근거"/>
      <sheetName val="방수"/>
      <sheetName val="1호인버트수량"/>
      <sheetName val="안정계산"/>
      <sheetName val="단면검토"/>
      <sheetName val="동문건설"/>
      <sheetName val="재료수량(1)"/>
      <sheetName val="설계예시"/>
      <sheetName val="토적표"/>
      <sheetName val="배수공수집"/>
      <sheetName val="16_설계서용지(씀逖"/>
      <sheetName val="1공구_단가_(정원)1"/>
      <sheetName val="1공구_단가_(산광)1"/>
      <sheetName val="Sheet17"/>
      <sheetName val="골막이(야매)"/>
      <sheetName val="가설공사내역"/>
      <sheetName val="401"/>
      <sheetName val="시가지우회도로공내역서"/>
      <sheetName val="단가조사"/>
      <sheetName val="결과조달"/>
      <sheetName val="미사용현황"/>
      <sheetName val="코드시트"/>
      <sheetName val="사용자료"/>
      <sheetName val="설계산출표︀"/>
      <sheetName val="1공구_단가_(용호)1"/>
      <sheetName val="간지_(2)1"/>
      <sheetName val="2공구_단가(인성)1"/>
      <sheetName val="2공구_단가(대동)1"/>
      <sheetName val="건설기계사용료목록"/>
      <sheetName val="자재단가조사"/>
      <sheetName val="피해현황"/>
      <sheetName val="피해현황 (수량합계)"/>
      <sheetName val="AL공사(ᰀ፜"/>
      <sheetName val="AL공사(䀀፣"/>
      <sheetName val="구조물철거타공정이월"/>
      <sheetName val="16_설계서용지(씀ሖ"/>
      <sheetName val="조명율표"/>
      <sheetName val="차도조도계산"/>
      <sheetName val="수량산출표"/>
      <sheetName val="[수목일위.XLS]el\설계서\수목일위_XLS]데이타"/>
      <sheetName val="[수목일위.XLS][수목일위.XLS]el________4"/>
      <sheetName val="[수목일위.XLS][수목일위.XLS]el________5"/>
      <sheetName val="노임자재단가"/>
      <sheetName val="noyim"/>
      <sheetName val="unitpric"/>
      <sheetName val="사업비변경내역(96.9단가)"/>
      <sheetName val="총괄,내역"/>
      <sheetName val="내역1"/>
      <sheetName val="설계기준"/>
      <sheetName val="산출1"/>
      <sheetName val="[수목일위.XLS]el\설계서\수목일위_XLS"/>
      <sheetName val="중사"/>
      <sheetName val="노임변동률"/>
      <sheetName val="슬래브"/>
      <sheetName val="[수목일위.XLS][수목일위.XLS]el________6"/>
      <sheetName val="[수목일위.XLS][수목일위.XLS]el________7"/>
      <sheetName val="[수목일위.XLS][수목일위.XLS]el________2"/>
      <sheetName val="[수목일위.XLS][수목일위.XLS]el________3"/>
      <sheetName val="[수목일위.XLS][수목일위.XLS]el________8"/>
      <sheetName val="[수목일위.XLS][수목일위.XLS]el________9"/>
      <sheetName val="[수목일위.XLS][수목일위.XLS]el_______10"/>
      <sheetName val="[수목일위.XLS][수목일위.XLS]el_______11"/>
      <sheetName val="[수목일위.XLS][수목일위.XLS]el_______12"/>
      <sheetName val="[수목일위.XLS][수목일위.XLS]el_______13"/>
      <sheetName val="[수목일위.XLS][수목일위.XLS]el_______14"/>
      <sheetName val="[수목일위.XLS][수목일위.XLS]el_______15"/>
      <sheetName val="[수목일위.XLS][수목일위.XLS]el_______22"/>
      <sheetName val="[수목일위.XLS][수목일위.XLS]el_______23"/>
      <sheetName val="[수목일위.XLS][수목일위.XLS]el_______20"/>
      <sheetName val="[수목일위.XLS][수목일위.XLS]el_______21"/>
      <sheetName val="[수목일위.XLS][수목일위.XLS]el_______18"/>
      <sheetName val="[수목일위.XLS][수목일위.XLS]el_______19"/>
      <sheetName val="[수목일위.XLS][수목일위.XLS]el_______16"/>
      <sheetName val="[수목일위.XLS][수목일위.XLS]el_______17"/>
      <sheetName val="[수목일위.XLS][수목일위.XLS]el_______24"/>
      <sheetName val="[수목일위.XLS][수목일위.XLS]el_______25"/>
      <sheetName val="[수목일위.XLS][수목일위.XLS]el_______26"/>
      <sheetName val="[수목일위.XLS][수목일위.XLS]el_______27"/>
      <sheetName val="[수목일위.XLS][수목일위.XLS]el_______36"/>
      <sheetName val="[수목일위.XLS][수목일위.XLS]el_______37"/>
      <sheetName val="[수목일위.XLS][수목일위.XLS]el_______38"/>
      <sheetName val="[수목일위.XLS][수목일위.XLS]el_______39"/>
      <sheetName val="[수목일위.XLS][수목일위.XLS]el_______28"/>
      <sheetName val="[수목일위.XLS][수목일위.XLS]el_______29"/>
      <sheetName val="[수목일위.XLS][수목일위.XLS]el_______30"/>
      <sheetName val="[수목일위.XLS][수목일위.XLS]el_______31"/>
      <sheetName val="[수목일위.XLS][수목일위.XLS]el_______32"/>
      <sheetName val="[수목일위.XLS][수목일위.XLS]el_______33"/>
      <sheetName val="[수목일위.XLS][수목일위.XLS]el_______34"/>
      <sheetName val="[수목일위.XLS][수목일위.XLS]el_______35"/>
      <sheetName val="중기집︀"/>
      <sheetName val="중기집堀"/>
      <sheetName val="초기화면"/>
      <sheetName val="구조"/>
      <sheetName val="제안서입력"/>
      <sheetName val="FTRN20-총괄표"/>
      <sheetName val="001"/>
      <sheetName val="9.娆ᱣ0_x0000_"/>
      <sheetName val="[수목일위.XLS]도급예산내역서총/_x0000_"/>
      <sheetName val="수원공매수"/>
      <sheetName val="패널"/>
      <sheetName val="[수목일위.XLS][수목일위.XLS]el_______44"/>
      <sheetName val="[수목일위.XLS][수목일위.XLS]el_______45"/>
      <sheetName val="배수장공사비명_x0000__x0000_"/>
      <sheetName val="배수장공사비명菈_x0019_"/>
      <sheetName val="도급예산내역서총저ᦃ"/>
      <sheetName val="도급예산내역서총︀ᣕ"/>
      <sheetName val="도급예산내역서총䈀"/>
      <sheetName val="도급예산내역서총㠀ⱴ"/>
      <sheetName val="배수장공사비명헾⿘"/>
      <sheetName val="배수장공사비명쁈."/>
      <sheetName val="도급예산내역서총䠀ㆿ"/>
      <sheetName val="도급예산䒿︀鯕ԯ_x0000_"/>
      <sheetName val="도급예산䈀ԯ_x0000_缀_x0000_"/>
      <sheetName val="도급예산䈀ԯ_x0000_缀_x0000_"/>
      <sheetName val="배수장공사비명橂⼢"/>
      <sheetName val="배수장공사비명鐰,"/>
      <sheetName val="도급예산내역서총䈀뭪"/>
      <sheetName val="도급예산䈀_xdf6a_ԯ_x0000_缀_x0000_"/>
      <sheetName val="내역(전0_x0000_á_x0000_"/>
      <sheetName val="도급예산내역서총䠀⻀"/>
      <sheetName val="토공사"/>
      <sheetName val="4.설계예산내역서"/>
      <sheetName val="6.관급자재조서"/>
      <sheetName val="품신"/>
      <sheetName val="3.예정공정표"/>
      <sheetName val="7.청제공기계기구조서"/>
      <sheetName val="도급예산내역서총︀懕"/>
      <sheetName val="도급예산瀀㊔밀㊔䈀꭪"/>
      <sheetName val="도급예산᪔Ⰰ᪕䈀ᥪ"/>
      <sheetName val="도급예산내역서총倀䒘"/>
      <sheetName val="[수목일위.XLS][수목일위.XLS]el_______42"/>
      <sheetName val="[수목일위.XLS][수목일위.XLS]el_______43"/>
      <sheetName val="[수목일위.XLS][수목일위.XLS]el_______40"/>
      <sheetName val="[수목일위.XLS][수목일위.XLS]el_______41"/>
      <sheetName val="[수목일위.XLS][수목일위.XLS]el_______46"/>
      <sheetName val="[수목일위.XLS][수목일위.XLS]el_______47"/>
      <sheetName val="설계변경총괄표(계산식)"/>
      <sheetName val="변경-C"/>
      <sheetName val="U-TYPE(1)"/>
      <sheetName val="내역서(기계)"/>
      <sheetName val="도로정위치부표"/>
      <sheetName val="DB구축"/>
      <sheetName val="도로조사부표"/>
      <sheetName val="입력변수"/>
      <sheetName val="계약서"/>
      <sheetName val="직접경비"/>
      <sheetName val="직접인건비"/>
      <sheetName val="Sheet4_x0000__x0000__x0000__x0000__x0000__x0000__x0000__x0010_[수목일위.XLS]가드레일산근_x0000_"/>
      <sheetName val="계장 품셈표"/>
      <sheetName val="공사요율"/>
      <sheetName val="[수목일위.XLS][수목일위.XLS]el______141"/>
      <sheetName val="[수목일위.XLS][수목일위.XLS]el______142"/>
      <sheetName val="식재일위"/>
      <sheetName val="S0"/>
      <sheetName val="SLAB&quot;1&quot;"/>
      <sheetName val="E.P.T수량䈀ᅪ԰"/>
      <sheetName val="댐구조도"/>
      <sheetName val="세월교산출기초"/>
      <sheetName val="08공임"/>
      <sheetName val="기중"/>
      <sheetName val="일위2"/>
      <sheetName val="RAHMEN"/>
      <sheetName val="안전시설"/>
      <sheetName val="1공구_단가_餀ԯ_x0000_"/>
      <sheetName val="단_x0000__x0000__x0005_"/>
      <sheetName val="발주내역서"/>
      <sheetName val="세골재  T2 변경 현황"/>
      <sheetName val="투찰금액"/>
      <sheetName val="운반자료"/>
      <sheetName val="계정c԰_x0000_缀"/>
      <sheetName val="A"/>
      <sheetName val="D"/>
      <sheetName val="일위대가단가표"/>
      <sheetName val="관리,공감"/>
      <sheetName val="BQ(실행)"/>
      <sheetName val="분석대장"/>
      <sheetName val="공사비 증감 내역서"/>
      <sheetName val="Summary"/>
      <sheetName val="6. 안전관리비"/>
      <sheetName val="거래처등록"/>
      <sheetName val="참고자료"/>
      <sheetName val="은행코드"/>
      <sheetName val="현장경비"/>
      <sheetName val="8.설치품셈"/>
      <sheetName val="ⴭⴭⴭⴭ"/>
      <sheetName val="도급내역"/>
      <sheetName val="Sheet6"/>
      <sheetName val="교대"/>
      <sheetName val="b_balju"/>
      <sheetName val="건축공사"/>
      <sheetName val="C3"/>
      <sheetName val="기준"/>
      <sheetName val="1SPAN"/>
      <sheetName val="냉천부속동"/>
      <sheetName val="재ﻇ"/>
      <sheetName val="공사비명세서"/>
      <sheetName val="2000_11월씀ԯ_x0000_"/>
      <sheetName val="2000_11월ԯ_x0000_缀_x0000_"/>
      <sheetName val="1-최_x0005__x0000_"/>
      <sheetName val="el_설계서_수목일위.XLS_데이타"/>
      <sheetName val="el_설계서_수목일위.XLS"/>
      <sheetName val="예총"/>
      <sheetName val="1.취수장"/>
      <sheetName val="자재코드"/>
      <sheetName val="산근"/>
      <sheetName val="귀래 설계 공내역서"/>
      <sheetName val="Scenario"/>
      <sheetName val="하수급견적대비"/>
      <sheetName val="발주내역"/>
      <sheetName val="실행철강렀቟"/>
      <sheetName val="VST재료산출"/>
      <sheetName val="직노"/>
      <sheetName val="인부노임"/>
      <sheetName val="전체실행"/>
      <sheetName val="간접비"/>
      <sheetName val="BSD_(2)"/>
      <sheetName val="날㔀੎"/>
      <sheetName val="구헾"/>
      <sheetName val="품셈표"/>
      <sheetName val="옹벽"/>
      <sheetName val="자단"/>
      <sheetName val="인공산출"/>
      <sheetName val="공사명입력"/>
      <sheetName val="목록"/>
      <sheetName val="본실행_x0005__x0000_"/>
      <sheetName val="지수적용공사비내역서"/>
      <sheetName val="상촌터널실행"/>
      <sheetName val="양재동 고향생각"/>
      <sheetName val="마감물량"/>
      <sheetName val="하중조건(평상시)"/>
      <sheetName val="가스(내역)"/>
      <sheetName val="6.송금의뢰내역서"/>
      <sheetName val="기본설정"/>
      <sheetName val="급여조견표"/>
      <sheetName val="2)관접합"/>
      <sheetName val="el\설계서\수목일︀ᇕ԰_x0000_缀_x0000__x0000__x0000_Ȁ"/>
      <sheetName val="el\설계서\수목일︀ᇕ԰_x0000_缀_x0000__x0000__x0000_焀"/>
      <sheetName val="경산"/>
      <sheetName val="el\설계서\수목일︀ᇕ԰_x0000_缀_x0000__x0000__x0000_Ԁ"/>
      <sheetName val="TYPE집계표"/>
      <sheetName val="1~9 하중계산"/>
      <sheetName val="실행내역서 "/>
      <sheetName val="총괄내역"/>
      <sheetName val="실행내역서(DCU)"/>
      <sheetName val="테이블"/>
      <sheetName val="전체내역"/>
      <sheetName val="슬래브1"/>
      <sheetName val="카펫타일"/>
      <sheetName val="비목군분류일위"/>
      <sheetName val="잡비"/>
      <sheetName val="JUCK"/>
      <sheetName val="일위-1"/>
      <sheetName val="일위대가(가설)"/>
      <sheetName val="인건비(10)"/>
      <sheetName val="내역을"/>
      <sheetName val="입력데이터"/>
      <sheetName val="단가일︀"/>
      <sheetName val="단가일_xd800_"/>
      <sheetName val="정공공사"/>
      <sheetName val="청천내"/>
      <sheetName val="FAB별"/>
      <sheetName val="바닥판(1)"/>
      <sheetName val="산출2-동력"/>
      <sheetName val="JUCKEYK"/>
      <sheetName val="구리토평1전기"/>
      <sheetName val="노무,재료"/>
      <sheetName val="계정c헾】_x0005_"/>
      <sheetName val="2001년계약내력출력분"/>
      <sheetName val="1차기성분내력"/>
      <sheetName val="토공집계"/>
      <sheetName val="중기일위대가"/>
      <sheetName val="가시설단위수량"/>
      <sheetName val="SORCE1"/>
      <sheetName val="4.전기"/>
      <sheetName val="CODE"/>
      <sheetName val="기본일위"/>
      <sheetName val="대창(함평)"/>
      <sheetName val="대창(장성)"/>
      <sheetName val="대창(함평)-창열"/>
      <sheetName val="base"/>
      <sheetName val="총집_x0005__x0000_"/>
      <sheetName val="토적표(2차기성)"/>
      <sheetName val="tggwan(mac)"/>
      <sheetName val="단가요약"/>
      <sheetName val="A LINE"/>
      <sheetName val="Sheet4_x0000__x0010_[수목일위.XLS]가드레일산근_x0000_耀_x000f_[수목일"/>
      <sheetName val="AL공사԰"/>
      <sheetName val="남양구조시험동"/>
      <sheetName val="기자재비"/>
      <sheetName val="견적대비표"/>
      <sheetName val="실행내역"/>
      <sheetName val="물량산출"/>
      <sheetName val="도"/>
      <sheetName val="ELECTRIC"/>
      <sheetName val="수안보-MBR1"/>
      <sheetName val="빙축열"/>
      <sheetName val="일위대가(1)"/>
      <sheetName val="계획"/>
      <sheetName val="내역서(전기)"/>
      <sheetName val="조경일0"/>
      <sheetName val="기성내역"/>
      <sheetName val="자재비"/>
      <sheetName val="2BOX본체"/>
      <sheetName val="개산공사비"/>
      <sheetName val="설계명세서-2"/>
      <sheetName val="I一般比"/>
      <sheetName val="5. 현장관리비(new) "/>
      <sheetName val="24.보증금(전신전화가입권)"/>
      <sheetName val="IHS"/>
      <sheetName val="공사비예산서(토목분)"/>
      <sheetName val="총괄집계표"/>
      <sheetName val="AL공사ԯ_x0000_缀"/>
      <sheetName val="공사계획서"/>
      <sheetName val="동해title"/>
      <sheetName val="간선계산"/>
      <sheetName val="관리동"/>
      <sheetName val="적격"/>
      <sheetName val="소방 하 내역"/>
      <sheetName val="본사인상전"/>
      <sheetName val="전력"/>
      <sheetName val="A2"/>
      <sheetName val="대치판정"/>
      <sheetName val="원가계산서_x0005__x0000__x0000_"/>
      <sheetName val="일위(시설)"/>
      <sheetName val="부대︀"/>
      <sheetName val="토공실행"/>
      <sheetName val="설계내역서 "/>
      <sheetName val="배저ᕰ㔀"/>
      <sheetName val="장문교(대전)"/>
      <sheetName val="간선"/>
      <sheetName val="전압"/>
      <sheetName val="조도"/>
      <sheetName val="동력"/>
      <sheetName val="과세내역(세부)"/>
      <sheetName val="교량하부공"/>
      <sheetName val="고압수량(철거)"/>
      <sheetName val="공량(전기)"/>
      <sheetName val="단가적용(터널)"/>
      <sheetName val="단위가격"/>
      <sheetName val="단위가격_할증"/>
      <sheetName val="약품劈,"/>
      <sheetName val="노단"/>
      <sheetName val="투찰내역"/>
      <sheetName val="구분자"/>
      <sheetName val="J直材4"/>
      <sheetName val="8설7㖮"/>
      <sheetName val="시점교䈀"/>
      <sheetName val="수리보고서비"/>
      <sheetName val="방수-수량산출서"/>
      <sheetName val="자재⸀朋"/>
      <sheetName val="용역단가"/>
      <sheetName val="단계별내역 (丵〒"/>
      <sheetName val="세목전체"/>
      <sheetName val="8.옥외᐀ባ혀腺԰_x0000_"/>
      <sheetName val="블럭 손익"/>
      <sheetName val="8.석축단위(H=1.5M)"/>
      <sheetName val="개거산출내역"/>
      <sheetName val="가격자료"/>
      <sheetName val="금융비용"/>
      <sheetName val="세부"/>
      <sheetName val="cable-data"/>
      <sheetName val="견"/>
      <sheetName val="변경내역서"/>
      <sheetName val="일위대׈_x0000_缀_x0000__x0000_"/>
      <sheetName val="협력업ׇ"/>
      <sheetName val="단가(자재헾"/>
      <sheetName val="일위대ﻈᇕ԰_x0000_缀"/>
      <sheetName val="pier_x0005__x0000__x0000__x0000_"/>
      <sheetName val="pier畠_x0013_闰〒"/>
      <sheetName val="pier尜_x0013_層_x0013_"/>
      <sheetName val="일위대怀፵ን԰"/>
      <sheetName val="pier徸。_x0005__x0000_"/>
      <sheetName val="원가계颙〒_x0005_"/>
      <sheetName val="2.고용보׃⿦_x0000__x0000__x0000_"/>
      <sheetName val="협력丵⽙"/>
      <sheetName val="D-철근0_x0000_"/>
      <sheetName val="[수목일위.XLS][수목일위.XLS]el______139"/>
      <sheetName val="[수목일위.XLS][수목일위.XLS]el______140"/>
      <sheetName val="가중치근거栀⦅가⦅"/>
      <sheetName val="라.공사비"/>
      <sheetName val="다.도서인쇄비 "/>
      <sheetName val="3.피뢰공_x0005_"/>
      <sheetName val="2.고용보험԰_x0000_缀_x0000__x0000_"/>
      <sheetName val="노무비 근거"/>
      <sheetName val="을지총괄"/>
      <sheetName val="수지표"/>
      <sheetName val="하중계산"/>
      <sheetName val="산출3-전등"/>
      <sheetName val="산출4-조명제어"/>
      <sheetName val="산출5-전열"/>
      <sheetName val="산출7-유도등"/>
      <sheetName val="주공 _x0005__x0000_"/>
      <sheetName val="현장관리_x0005_"/>
      <sheetName val="공賌㥛퐀"/>
      <sheetName val="총砀⫵܃"/>
      <sheetName val="3차설계"/>
      <sheetName val="31.경비기본입력"/>
      <sheetName val="터널조도"/>
      <sheetName val="마감LIST-1"/>
      <sheetName val="1.설계조건"/>
      <sheetName val="매堀"/>
      <sheetName val="공사기본내용입력"/>
      <sheetName val="산堀᎟"/>
      <sheetName val="9902"/>
      <sheetName val="시설물단가표"/>
      <sheetName val="노무비단가표"/>
      <sheetName val="총공비"/>
      <sheetName val="부하계산서"/>
      <sheetName val="D-철근肘_x0013_"/>
      <sheetName val="교각계산"/>
      <sheetName val="견적의뢰"/>
      <sheetName val="산정표"/>
      <sheetName val="SCHE"/>
      <sheetName val="용수량(생활용수)"/>
      <sheetName val="연결관암거"/>
      <sheetName val="도급예산내역서총0_x0000_"/>
      <sheetName val="배수장공사비명䡲⿛"/>
      <sheetName val="도급예산내역서총蠊ᙌ"/>
      <sheetName val="도급예산내역서총蠌き"/>
      <sheetName val="배수장공사비명䡲ぇ"/>
      <sheetName val="전기수량집계"/>
      <sheetName val="소렀"/>
      <sheetName val="규격 단가표"/>
      <sheetName val="날개벽(시점԰_x0000_缀"/>
      <sheetName val="안정검토(온1)"/>
      <sheetName val="3련 BOX"/>
      <sheetName val="데리려ଈ타현황"/>
      <sheetName val="99노임기԰"/>
      <sheetName val="99노임기頀"/>
      <sheetName val="날개벽(浜-涤-䟣"/>
      <sheetName val="배수䀀⍭"/>
      <sheetName val="날개벽(䟣⾯_x0005__x0000_"/>
      <sheetName val="배수尀⵭"/>
      <sheetName val="배수　ᵳ"/>
      <sheetName val="날개벽(_x0005__x0000__x0000__x0000_"/>
      <sheetName val="99노임기렀"/>
      <sheetName val="날개벽(犜&amp;狤&amp;䟣"/>
      <sheetName val="배수葇"/>
      <sheetName val="상호참고_x0005__x0000_"/>
      <sheetName val="현장_x0005__x0000_"/>
      <sheetName val="배수倀ᝰ"/>
      <sheetName val="잡철물"/>
      <sheetName val="신규일위목록"/>
      <sheetName val="단렀቟԰"/>
      <sheetName val="5_시방서(일반시방㔀቎"/>
      <sheetName val="날개벽(䟣⾄_x0005__x0000_"/>
      <sheetName val="단퀀ᙕᰀ"/>
      <sheetName val="단ԯ_x0000_缀"/>
      <sheetName val="품목납기"/>
      <sheetName val="5.2.6~7공사요율"/>
      <sheetName val="실행내역(10.13)"/>
      <sheetName val="공사비집계표"/>
      <sheetName val="철근량산정및사용성검⩿"/>
      <sheetName val="충주"/>
      <sheetName val="구조_x0005__x0000_"/>
      <sheetName val="배수내_x0005_"/>
      <sheetName val="회사기_x0005__x0000_"/>
      <sheetName val="도배공사언고"/>
      <sheetName val="참조-(1)"/>
      <sheetName val="costing_CV"/>
      <sheetName val="Pipe"/>
      <sheetName val="품셈 "/>
      <sheetName val="3차준공"/>
      <sheetName val="수_x0005_"/>
      <sheetName val="수僰"/>
      <sheetName val="h-013211-2"/>
      <sheetName val="단가일ﺭ"/>
      <sheetName val="접속도로1"/>
      <sheetName val="간접1"/>
      <sheetName val="원가계헾】_x0005_"/>
      <sheetName val="우측날개_x0005_"/>
      <sheetName val="우측날개畠"/>
      <sheetName val="원가蠀ᎊ찀ᎊ"/>
      <sheetName val="설계ᎃ"/>
      <sheetName val="일위대가목차"/>
      <sheetName val="합의경상"/>
      <sheetName val="기준표"/>
      <sheetName val="기계내역서"/>
      <sheetName val="입력자료"/>
      <sheetName val="P-산#1-1(WOWA1)"/>
      <sheetName val="예산명세서"/>
      <sheetName val="자료입력"/>
      <sheetName val="품셈집계표"/>
      <sheetName val="자재조사표(참고용)"/>
      <sheetName val="일반부표집계표"/>
      <sheetName val="군남내역서"/>
      <sheetName val="자재조사표"/>
      <sheetName val="회사기헾】_x0005_"/>
      <sheetName val="회사기奐'妜"/>
      <sheetName val="구분표"/>
      <sheetName val="제원입력"/>
      <sheetName val="조경일壀"/>
      <sheetName val="가스내역"/>
      <sheetName val="관련자료詈_x0015_"/>
      <sheetName val="G.R300경׃"/>
      <sheetName val="공사비׃⿓"/>
      <sheetName val="주공 ׃⿓"/>
      <sheetName val="공사비_x0010__x0000_"/>
      <sheetName val="현장관리׃"/>
      <sheetName val="주공 _x0010__x0000_"/>
      <sheetName val="급여준비"/>
      <sheetName val="단가조건(02년)"/>
      <sheetName val="수로BOX"/>
      <sheetName val="단가적용"/>
      <sheetName val="에԰_x0000_缀"/>
      <sheetName val="정렬"/>
      <sheetName val="Site Expenses"/>
      <sheetName val="1-4-_x0000__x0000__x0005__x0000_㳀ҙ"/>
      <sheetName val="등가관장표"/>
      <sheetName val="산출내역집계표"/>
      <sheetName val="M-MG1"/>
      <sheetName val="건설剸_x001b_"/>
      <sheetName val="건설丵⼨"/>
      <sheetName val="건설夸'"/>
      <sheetName val="사업총괄"/>
      <sheetName val="woo(mac)"/>
      <sheetName val="7_계측제어"/>
      <sheetName val="6_동력"/>
      <sheetName val="13_방송공사"/>
      <sheetName val="우석문틀"/>
      <sheetName val="4_시방서롌቟"/>
      <sheetName val="세부窨_x0013_竬"/>
      <sheetName val="날개벽(시점좌_x0005__x0000_"/>
      <sheetName val="날개벽(시점좌僀_x0013_"/>
      <sheetName val="수량총"/>
      <sheetName val="토공총"/>
      <sheetName val="품셈"/>
      <sheetName val="옹벽수량집계표"/>
      <sheetName val="1-4-2_관(약⠀"/>
      <sheetName val="전기실(고압)"/>
      <sheetName val="14.TV공_x0005_"/>
      <sheetName val="대총괄"/>
      <sheetName val="이름"/>
      <sheetName val="사업분석_x0000__x0000_Ԁ_x0000__x0000_㣾"/>
      <sheetName val="잡비계산"/>
      <sheetName val="공사내역서"/>
      <sheetName val="5차설계"/>
      <sheetName val="2공구_단가䈀ᅪ԰_x0000_"/>
      <sheetName val="하자보증자Ⴡ"/>
      <sheetName val="중간부"/>
      <sheetName val="조명일위"/>
      <sheetName val="양촌면도평리"/>
      <sheetName val="재尜"/>
      <sheetName val="00尜_x0013_層"/>
      <sheetName val="조경尜_x0013_"/>
      <sheetName val="재⪋"/>
      <sheetName val="재徸"/>
      <sheetName val="00徸〒_x0005_"/>
      <sheetName val="재丵"/>
      <sheetName val="재_x0005_"/>
      <sheetName val="el_설계서_수목일위_XLS_데이타"/>
      <sheetName val="수량집"/>
      <sheetName val="신︀"/>
      <sheetName val="총괄내역㳕᎕萀᎕缀"/>
      <sheetName val="하자보증자Á"/>
      <sheetName val="2공구_단가(인성︀"/>
      <sheetName val="노임,자재"/>
      <sheetName val="PAC"/>
      <sheetName val="기종별 합계"/>
      <sheetName val="2공구_단가(대_x0000__x0000_"/>
      <sheetName val="2공구_단가(대頀㙿"/>
      <sheetName val="환율"/>
      <sheetName val="단가산출서 (2)"/>
      <sheetName val="상부집계표"/>
      <sheetName val="관급자재대"/>
      <sheetName val="Too_xd89a_"/>
      <sheetName val="직원헾】_x0005__x0000_"/>
      <sheetName val="정보"/>
      <sheetName val="기초자료입력"/>
      <sheetName val="부산4"/>
      <sheetName val="일위稀_x001e_⩿"/>
      <sheetName val="에너媀͖"/>
      <sheetName val="기술자관련자爈"/>
      <sheetName val="기술자관련자爇"/>
      <sheetName val="조頔ន"/>
      <sheetName val="초"/>
      <sheetName val="[수목일위.XLS]el\설계ȃ_x0000_蠀域鴃撼᠀储%_x0000_"/>
      <sheetName val="[수목일위.XLS]el\설계鴃撼᠀储%_x0000__x0000__x0000_刀_x0010_"/>
      <sheetName val="[수목일위.XLS][수목일위.XLS]el______113"/>
      <sheetName val="[수목일위.XLS][수목일위.XLS]el______114"/>
      <sheetName val="좌측_x0000__x0000_"/>
      <sheetName val="자재耀퓬"/>
      <sheetName val="G-IL"/>
      <sheetName val="BU"/>
      <sheetName val="IL"/>
      <sheetName val="EQ-R1"/>
      <sheetName val="기계경비시간당손료목록"/>
      <sheetName val="00000"/>
      <sheetName val="가실행 내역서"/>
      <sheetName val="노임단가 (2)"/>
      <sheetName val="AV시스템"/>
      <sheetName val="배관배선내역"/>
      <sheetName val="본사공가᳈፜"/>
      <sheetName val="에너지_x0005_"/>
      <sheetName val="산출집계"/>
      <sheetName val="1. 조명내역서(조명설치)"/>
      <sheetName val="2. 조명내역서(조명자재)"/>
      <sheetName val="일위대가집계표"/>
      <sheetName val="중기단가"/>
      <sheetName val="대창토공"/>
      <sheetName val="포장집계"/>
      <sheetName val="포장연장"/>
      <sheetName val="포장수량"/>
      <sheetName val="전계가"/>
      <sheetName val="공종별수량집계"/>
      <sheetName val="criteria(enlc)"/>
      <sheetName val="안전건강연금"/>
      <sheetName val="건축실적"/>
      <sheetName val="고용퇴직"/>
      <sheetName val="기계실적"/>
      <sheetName val="물가기준년"/>
      <sheetName val="노임산재"/>
      <sheetName val="장비기준"/>
      <sheetName val="조경수목"/>
      <sheetName val="토목실적"/>
      <sheetName val="setup"/>
      <sheetName val="가격"/>
      <sheetName val="명세서"/>
      <sheetName val="1.1서버도입"/>
      <sheetName val="개_x0005_"/>
      <sheetName val="변화치수"/>
      <sheetName val="⠍⑎"/>
      <sheetName val="원형1호맨홀토공수량"/>
      <sheetName val="송도(A3)-가야"/>
      <sheetName val="T13(P68~72,78)"/>
      <sheetName val="voucher"/>
      <sheetName val="원가계산서구조조ԯ"/>
      <sheetName val="원가계산서구조조ꠀ"/>
      <sheetName val="설계산출기怀"/>
      <sheetName val="우수공"/>
      <sheetName val="신항수로관조서"/>
      <sheetName val="신항용수로집계"/>
      <sheetName val="경비내역徸〒_x0005__x0000_"/>
      <sheetName val="회사기본자԰"/>
      <sheetName val="수畸"/>
      <sheetName val="수膈"/>
      <sheetName val="현장관ↅ"/>
      <sheetName val="본선토량운반계산서(1)0"/>
      <sheetName val="현장관謀阪"/>
      <sheetName val="재무제표"/>
      <sheetName val="013199"/>
      <sheetName val="계수시트"/>
      <sheetName val="CBD-PRICE"/>
      <sheetName val="수窼"/>
      <sheetName val="Front"/>
      <sheetName val="wall"/>
      <sheetName val="실䈀"/>
      <sheetName val="원가계堀ᩘఀ"/>
      <sheetName val="데이터"/>
      <sheetName val="8__⽗가⽙渀"/>
      <sheetName val="원가계 ⱓ氀"/>
      <sheetName val="원가계㔀㹎ԯ"/>
      <sheetName val="원가계ԯ_x0000_缀"/>
      <sheetName val="8.PILE  (돌출)"/>
      <sheetName val="기안"/>
      <sheetName val="2.재료비"/>
      <sheetName val="변경내역대비표(2)"/>
      <sheetName val="단산"/>
      <sheetName val="명세"/>
      <sheetName val="일대"/>
      <sheetName val="노임단가자료"/>
      <sheetName val="[수목일위.XLS][수목일위.XLS]el_______84"/>
      <sheetName val="[수목일위.XLS][수목일위.XLS]el_______85"/>
      <sheetName val="[수목일위.XLS][수목일위.XLS]el_______82"/>
      <sheetName val="[수목일위.XLS][수목일위.XLS]el_______83"/>
      <sheetName val="자¬"/>
      <sheetName val="[수목일위.XLS][수목일위.XLS]el_______80"/>
      <sheetName val="[수목일위.XLS][수목일위.XLS]el_______81"/>
      <sheetName val="[수목일위.XLS][수목일위.XLS]el_______78"/>
      <sheetName val="[수목일위.XLS][수목일위.XLS]el_______79"/>
      <sheetName val="참조자료"/>
      <sheetName val="ABUT수량-A㔀"/>
      <sheetName val="[수목일위.XLS][수목일위.XLS][수목일위.XLS]e"/>
      <sheetName val="[수목일위.XLS][수목일위.XLS]el_______70"/>
      <sheetName val="[수목일위.XLS][수목일위.XLS]el_______71"/>
      <sheetName val="[수목일위.XLS][수목일위.XLS]el_______68"/>
      <sheetName val="[수목일위.XLS][수목일위.XLS]el_______69"/>
      <sheetName val="[수목일위.XLS][수목일위.XLS]el_______62"/>
      <sheetName val="[수목일위.XLS][수목일위.XLS]el_______63"/>
      <sheetName val="[수목일위.XLS][수목일위.XLS]el_______48"/>
      <sheetName val="[수목일위.XLS][수목일위.XLS]el_______49"/>
      <sheetName val="[수목일위.XLS][수목일위.XLS]el_______52"/>
      <sheetName val="[수목일위.XLS][수목일위.XLS]el_______53"/>
      <sheetName val="[수목일위.XLS][수목일위.XLS]el_______50"/>
      <sheetName val="[수목일위.XLS][수목일위.XLS]el_______51"/>
      <sheetName val="[수목일위.XLS][수목일위.XLS]el_______54"/>
      <sheetName val="[수목일위.XLS][수목일위.XLS]el_______55"/>
      <sheetName val="[수목일위.XLS][수목일위.XLS]el_______60"/>
      <sheetName val="[수목일위.XLS][수목일위.XLS]el_______61"/>
      <sheetName val="[수목일위.XLS][수목일위.XLS]el_______56"/>
      <sheetName val="[수목일위.XLS][수목일위.XLS]el_______57"/>
      <sheetName val="[수목일위.XLS][수목일위.XLS]el_______58"/>
      <sheetName val="[수목일위.XLS][수목일위.XLS]el_______59"/>
      <sheetName val="[수목일위.XLS][수목일위.XLS]el_______64"/>
      <sheetName val="[수목일위.XLS][수목일위.XLS]el_______65"/>
      <sheetName val="[수목일위.XLS][수목일위.XLS]el_______66"/>
      <sheetName val="[수목일위.XLS][수목일위.XLS]el_______67"/>
      <sheetName val="[수목일위.XLS][수목일위.XLS]el_______72"/>
      <sheetName val="[수목일위.XLS][수목일위.XLS]el_______73"/>
      <sheetName val="[수목일위.XLS][수목일위.XLS]el_______74"/>
      <sheetName val="[수목일위.XLS][수목일위.XLS]el_______75"/>
      <sheetName val="[수목일위.XLS]el\설계서\수목일_x0010__x0000_煮࠼׃"/>
      <sheetName val="도급예산내역서총᠀㙗"/>
      <sheetName val="배수장공사비명橂⽠"/>
      <sheetName val="매媸"/>
      <sheetName val="내역(전체_금차0"/>
      <sheetName val="도급예산내역서총耀ភ"/>
      <sheetName val="배수장공사비명鞀_x0017_"/>
      <sheetName val="도급예산䈀湪ԯ_x0000_缀_x0000_"/>
      <sheetName val="배수장공사비명鉰@"/>
      <sheetName val="도급예산쀀នఀប䈀⩪"/>
      <sheetName val="도급예산내역서총ꀀ⪓"/>
      <sheetName val="도급예산내역서총䈀詪"/>
      <sheetName val="도급예산내역서총䈀Ꝫ"/>
      <sheetName val="도급예산내역서총　䊕"/>
      <sheetName val="도급예산내역서총퀀㲔"/>
      <sheetName val="도급예산내역서총瀀䂒"/>
      <sheetName val="도급예산내역서총_x0000_㚘"/>
      <sheetName val="도급예산내역서총䈀啪"/>
      <sheetName val="도급예산내역서총怀᪗"/>
      <sheetName val="00_x0005__x0000_B"/>
      <sheetName val="배수장공사비명橂⿺"/>
      <sheetName val="도급예산䈀頻ԯ_x0000_缀_x0000_"/>
      <sheetName val="도급예산내역서총䈀頻"/>
      <sheetName val="도급예산내역서총耀⮗"/>
      <sheetName val="도급예산내역서총䈀롪"/>
      <sheetName val="䈀祪"/>
      <sheetName val="도급예산내역서총䈀祪"/>
      <sheetName val="도급예산내역서총耀䂕"/>
      <sheetName val="배수장공사비명門@"/>
      <sheetName val="도급예산내역서총ԯ_x0000_"/>
      <sheetName val="도급예산내역서총砀⑋"/>
      <sheetName val="도급예산砀⑋䈀Ꝫԯ_x0000_"/>
      <sheetName val="도급예산내역서총蠀᱌"/>
      <sheetName val="도급예산내역서총䈀ⱪ"/>
      <sheetName val="도급예산내역서총㪖"/>
      <sheetName val="배수장공사비명橂⼯"/>
      <sheetName val="배수장공사비명熠_x001e_"/>
      <sheetName val="배수장공사비명犰*"/>
      <sheetName val="도급예산내역서총瀀⪘"/>
      <sheetName val="도급예산내역서총䈀䅪"/>
      <sheetName val="도급예산내역서총䈀摪"/>
      <sheetName val="도급예산내역서총　Ⲙ"/>
      <sheetName val="배수장공사비명橂⽉"/>
      <sheetName val="도급예산䈀䥪ԯ_x0000_缀_x0000_"/>
      <sheetName val="배수장공사비명閐+"/>
      <sheetName val="배수장공사비명_x0005__x0000_"/>
      <sheetName val="도급예산ԯ_x0000_缀_x0000__x0000__x0000_"/>
      <sheetName val="도급예산내역서총က㚕"/>
      <sheetName val="내역(전က㚕尀㚕䈀"/>
      <sheetName val="도급예산倀㞔鰀㞔䈀な"/>
      <sheetName val="도급예산㒐Ⰰ㒑䈀끪"/>
      <sheetName val="도급예산내역서총䈀㑪"/>
      <sheetName val="도급예산䈀꽪ԯ_x0000_缀_x0000_"/>
      <sheetName val="도급예산退ភ_xdc00_ភ䈀⵪"/>
      <sheetName val="도급예산䈀쥪ԯ_x0000_缀_x0000_"/>
      <sheetName val="도급예산내역서총䈀幪"/>
      <sheetName val="도급예산내역서총䈀酪"/>
      <sheetName val="도급예산내역서총퀀ᶐ"/>
      <sheetName val="도급예산내역서총䈀≪"/>
      <sheetName val="도급예산내역서총䈀ꉪ"/>
      <sheetName val="배수장공사비명愵⿀"/>
      <sheetName val="배수장공사비명邰&lt;"/>
      <sheetName val="도급예산내역서총䈀ժ"/>
      <sheetName val="배수장공사비명橂⽭"/>
      <sheetName val="도급예산내역서총䈀䝪"/>
      <sheetName val="배수장공사비명橂⽇"/>
      <sheetName val="도급예산내역서총퀀ᦕ"/>
      <sheetName val="도급예산/_x0000_䀀_x0015__x0000__x0000_"/>
      <sheetName val="내역(전/_x0000_쀀¿_x0000_"/>
      <sheetName val="내역(전/_x0000_ꠀ_x0010__x0000_"/>
      <sheetName val="내역(전砝䖋怀䝛䨌"/>
      <sheetName val="도급예산0_x0000_G_x0000__x0000_"/>
      <sheetName val="도급예산︀跕ԯ_x0000_缀_x0000_"/>
      <sheetName val="도급예산0_x0000_堀6_x0000__x0000_"/>
      <sheetName val="도급예산/_x0000_䠀j_x0000__x0000_"/>
      <sheetName val="도급예산내역서총밅㉤"/>
      <sheetName val="분전반계산서(석관)"/>
      <sheetName val="[수목일위.XLS]el\설계서\수목일_x0000__x0000_릠_x0000__x0000_"/>
      <sheetName val="[수목일위.XLS]el\설계서\수목일_x0000__x0000_켘_x0000__x0000_"/>
      <sheetName val="예산서"/>
      <sheetName val="XXXXXXXX"/>
      <sheetName val="부대시설"/>
      <sheetName val="배駋ꦘԯ"/>
      <sheetName val="배ﺕ꿕ԯ"/>
      <sheetName val="★도급내역︀𥉉ԯ_x0000_缀"/>
      <sheetName val="★도급내역碪᎝밀᎝︀"/>
      <sheetName val="총괄내역서(설계Ԃ"/>
      <sheetName val="★도급내역က_x0000_ꠀ຾Ԃ"/>
      <sheetName val="★도급내역Ԃ⡭䠯#_x0000_"/>
      <sheetName val="발주처렀቟԰_x0000_"/>
      <sheetName val="프랜트면_x0000_"/>
      <sheetName val="계정과목"/>
      <sheetName val="현장구분"/>
      <sheetName val="비계缀ᴪ"/>
      <sheetName val="비계ꀀ᩶"/>
      <sheetName val="맨홀수ׇឃ"/>
      <sheetName val="TYPE-B 평균H"/>
      <sheetName val="주공Գ︀ᇕ"/>
      <sheetName val="안산기계장치"/>
      <sheetName val="이름표"/>
      <sheetName val="골조공사"/>
      <sheetName val="건공실"/>
      <sheetName val="단가산출서(기계)"/>
      <sheetName val="직접䈀ᅪ԰_x0000_"/>
      <sheetName val="1표지-공사시방서"/>
      <sheetName val="2표지-설계내역서"/>
      <sheetName val="관급내역서"/>
      <sheetName val="aiming(일위대가표)"/>
      <sheetName val="산출서"/>
      <sheetName val="F단가비교표"/>
      <sheetName val="3표지-설계도면"/>
      <sheetName val="炷舅?XLS]데이타'!$E$124"/>
      <sheetName val="ls]노임"/>
      <sheetName val="____"/>
      <sheetName val="炷舅?XLS"/>
      <sheetName val="ls"/>
      <sheetName val="소일위대가코드표"/>
      <sheetName val="품셈TABLE"/>
      <sheetName val="Customer Databas"/>
      <sheetName val="원내역"/>
      <sheetName val="공종단가"/>
      <sheetName val="참고"/>
      <sheetName val="장비별표(오거보링)(Ø400)(12M)"/>
      <sheetName val="䈘목(중국단풍-)"/>
      <sheetName val="갑  지"/>
      <sheetName val="unit 4"/>
      <sheetName val="화재 탐지 설비"/>
      <sheetName val="횡배수관재료-"/>
      <sheetName val="계산서(직선부)"/>
      <sheetName val="콘크리트측구연장"/>
      <sheetName val="-배수구조물공토공"/>
      <sheetName val="철근총괄집계표"/>
      <sheetName val="집수정(600-700)"/>
      <sheetName val="빗물받이(910-510-410)"/>
      <sheetName val="우수"/>
      <sheetName val="공종목록표"/>
      <sheetName val="파일의이용"/>
      <sheetName val="설계내역일위"/>
      <sheetName val="EACT10"/>
      <sheetName val="교사기준면적(초등)"/>
      <sheetName val="지주목시비량산출서"/>
      <sheetName val="49"/>
      <sheetName val="견적시담(송포2공구)"/>
      <sheetName val="남양내역"/>
      <sheetName val="개인"/>
      <sheetName val="공종별원가계산"/>
      <sheetName val="전주2本1"/>
      <sheetName val="토공산출(주차장)"/>
      <sheetName val="현장관리"/>
      <sheetName val="매입"/>
      <sheetName val="토공산출 (아파트)"/>
      <sheetName val="횡배수관토공수량"/>
      <sheetName val="5 일위목록"/>
      <sheetName val="7 단가조사"/>
      <sheetName val="6 일위대가"/>
      <sheetName val="Mc1"/>
      <sheetName val="10공구일위"/>
      <sheetName val="Ⅶ-2.현장경비산출"/>
      <sheetName val="기계경비적용기준"/>
      <sheetName val="DT"/>
      <sheetName val="롤러"/>
      <sheetName val="펌프차타설"/>
      <sheetName val="시설물기초"/>
      <sheetName val="전기혼잡제경비(45)"/>
      <sheetName val="일위대가-1"/>
      <sheetName val="년도별시공"/>
      <sheetName val="물가자료"/>
      <sheetName val="골조대비내역"/>
      <sheetName val="평가내역"/>
      <sheetName val="123"/>
      <sheetName val="2.대외공문"/>
      <sheetName val="현장"/>
      <sheetName val="단가표 (2)"/>
      <sheetName val="1차 내역서"/>
      <sheetName val="대가표(품셈)"/>
      <sheetName val="내역서01"/>
      <sheetName val="GAS"/>
      <sheetName val="토집"/>
      <sheetName val="개소별수량산출"/>
      <sheetName val="근거(기밀댐퍼)"/>
      <sheetName val="일위집계표"/>
      <sheetName val="合成単価作成表-BLDG"/>
      <sheetName val="공통"/>
      <sheetName val="퇴직금(울산천상)"/>
      <sheetName val="4-10"/>
      <sheetName val="설계내"/>
      <sheetName val="제수"/>
      <sheetName val="공기"/>
      <sheetName val="교육종류"/>
      <sheetName val="부대공Ⅱ"/>
      <sheetName val="상 부"/>
      <sheetName val="전선 및 전선관"/>
      <sheetName val="금융"/>
      <sheetName val="DB@Acess"/>
      <sheetName val="Civil"/>
      <sheetName val="소야공정계획표"/>
      <sheetName val="22인공"/>
      <sheetName val="부하계산"/>
      <sheetName val="일반부표"/>
      <sheetName val="운동장 (2)"/>
      <sheetName val="시추주상도"/>
      <sheetName val="성곽내역서"/>
      <sheetName val="BH"/>
      <sheetName val="총괄표1"/>
      <sheetName val="Customer_Databas"/>
      <sheetName val="갑__지"/>
      <sheetName val="unit_4"/>
      <sheetName val="화재_탐지_설비"/>
      <sheetName val="토공산출_(아파트)"/>
      <sheetName val="1_설계조건"/>
      <sheetName val="Ⅶ-2_현장경비산출"/>
      <sheetName val="귀래_설계_공내역서"/>
      <sheetName val="5_일위목록"/>
      <sheetName val="7_단가조사"/>
      <sheetName val="6_일위대가"/>
      <sheetName val="E_P_T수량산출서"/>
      <sheetName val="전선_및_전선관"/>
      <sheetName val="GAS저장소"/>
      <sheetName val="라인마킹"/>
      <sheetName val="위험물저장소"/>
      <sheetName val="일반창고동"/>
      <sheetName val="기성청구"/>
      <sheetName val="EQUIP-H"/>
      <sheetName val="공통비총괄표"/>
      <sheetName val="주요항목별"/>
      <sheetName val="내역서2안"/>
      <sheetName val="부대공1(65-77,93-95)"/>
      <sheetName val="부대공2(78-"/>
      <sheetName val="배수및구조물공1"/>
      <sheetName val="구조물토공"/>
      <sheetName val="토공2(11~19)"/>
      <sheetName val="배수및구조물공2"/>
      <sheetName val="토공1(1~10,92)"/>
      <sheetName val="토공3(20~31)"/>
      <sheetName val="평교-내역"/>
      <sheetName val="구조물공1(51~56)"/>
      <sheetName val="D&amp;P특기사항"/>
      <sheetName val="우각부보강"/>
      <sheetName val="EQT-ESTN"/>
      <sheetName val="공종집계"/>
      <sheetName val="날개벽(좌,우=60도-4개)"/>
      <sheetName val="03하반기내역서"/>
      <sheetName val="04상반기"/>
      <sheetName val="공작물조직표(용배수)"/>
      <sheetName val=" 견적서"/>
      <sheetName val="인부신상자료"/>
      <sheetName val="퍼스트"/>
      <sheetName val="11월"/>
      <sheetName val="수량계산서 집계표(가설 신설 및 철거-을지로3가 3호선)"/>
      <sheetName val="수량계산서 집계표(신설-을지로3가 3호선)"/>
      <sheetName val="수량계산서 집계표(철거-을지로3가 3호선)"/>
      <sheetName val="bearing"/>
      <sheetName val="단가표_(2)"/>
      <sheetName val="수목데이타 "/>
      <sheetName val="날개벽수량표"/>
      <sheetName val="평형별수량표"/>
      <sheetName val="가설개략"/>
      <sheetName val="평당"/>
      <sheetName val="매입세"/>
      <sheetName val="창호"/>
      <sheetName val="천방교접속"/>
      <sheetName val="EJ"/>
      <sheetName val="1차_내역서"/>
      <sheetName val="계산내역(설비)"/>
      <sheetName val="와동25-3(변경)"/>
      <sheetName val="가격비"/>
      <sheetName val="炷舅_XLS_데이타'!$E$124"/>
      <sheetName val="ls_노임"/>
      <sheetName val="炷舅_XLS"/>
      <sheetName val="배수판"/>
      <sheetName val="TB-내역서"/>
      <sheetName val="기타_정보통신공사1"/>
      <sheetName val="Customer_Databas1"/>
      <sheetName val="AS포장복구_1"/>
      <sheetName val="2000_11월설계내역1"/>
      <sheetName val="표지_(2)1"/>
      <sheetName val="갑__지1"/>
      <sheetName val="unit_41"/>
      <sheetName val="화재_탐지_설비1"/>
      <sheetName val="준검_내역서1"/>
      <sheetName val="Sheet1_(2)1"/>
      <sheetName val="단가_및_재료비1"/>
      <sheetName val="1_설계조건1"/>
      <sheetName val="Ⅶ-2_현장경비산출1"/>
      <sheetName val="토공산출_(아파트)1"/>
      <sheetName val="5_일위목록1"/>
      <sheetName val="7_단가조사1"/>
      <sheetName val="6_일위대가1"/>
      <sheetName val="E_P_T수량산출서1"/>
      <sheetName val="주관사업"/>
      <sheetName val="PW3"/>
      <sheetName val="PW4"/>
      <sheetName val="SC1"/>
      <sheetName val="PE"/>
      <sheetName val="PM"/>
      <sheetName val="TR"/>
      <sheetName val="교대시점"/>
      <sheetName val="TEL"/>
      <sheetName val="담장산출"/>
      <sheetName val="연수동"/>
      <sheetName val="직접㰀᎕萀᎕"/>
      <sheetName val="6"/>
      <sheetName val="기본1"/>
      <sheetName val="수정일위대가"/>
      <sheetName val="노임,적용율"/>
      <sheetName val="직원투_x0000__x0000__x0005_"/>
      <sheetName val="을부담운窘_x0013_"/>
      <sheetName val="월ԯ_x0000_缀"/>
      <sheetName val="월Ň԰"/>
      <sheetName val="월԰ԯ_x0000_"/>
      <sheetName val="램퀀"/>
      <sheetName val="기䩇ԯ"/>
      <sheetName val="월䩇ԯ"/>
      <sheetName val="월片ԯ"/>
      <sheetName val="월ကᙿ"/>
      <sheetName val="기怀፵ꈀ"/>
      <sheetName val="3단계"/>
      <sheetName val="2단계"/>
      <sheetName val="월԰瀀፮"/>
      <sheetName val="기怀፵"/>
      <sheetName val="기堀᎟鰀"/>
      <sheetName val="월堀᎟鰀"/>
      <sheetName val="재고list"/>
      <sheetName val="인원계획-미화"/>
      <sheetName val="8"/>
      <sheetName val="10"/>
      <sheetName val="12"/>
      <sheetName val="9"/>
      <sheetName val="11"/>
      <sheetName val="공용시설내역"/>
      <sheetName val="3.하중산정4.지지력"/>
      <sheetName val="[수목일위.XLS][수목일위.XLS]el_______76"/>
      <sheetName val="[수목일위.XLS][수목일위.XLS]el_______77"/>
      <sheetName val="작성"/>
      <sheetName val="정화조방수미㬁"/>
      <sheetName val="정화조방수미/"/>
      <sheetName val="하자보증자ﻁ"/>
      <sheetName val="하자보증자︀"/>
      <sheetName val="단가일丵"/>
      <sheetName val="대전-교대(A1-A2)"/>
      <sheetName val="정화조방_x0000__x0000__x0005_"/>
      <sheetName val="정화조방_x0000__x0000_ᅠ"/>
      <sheetName val="1공구_단咀2ꮸ⽇_x0005__x0000_"/>
      <sheetName val="설명서"/>
      <sheetName val="조도계산서 (도서)"/>
      <sheetName val="총 원가계산"/>
      <sheetName val="개별직종노임단가(2005.1徸"/>
      <sheetName val="일위_파일"/>
      <sheetName val="수설계"/>
      <sheetName val="제품별"/>
      <sheetName val="상호참ᰖ〚_x0005_"/>
      <sheetName val="에너_x0000__x0000_"/>
      <sheetName val="취수탑공사비"/>
      <sheetName val="기초처리공사비"/>
      <sheetName val="복통공사비"/>
      <sheetName val="진입도로공사비"/>
      <sheetName val="시험비"/>
      <sheetName val="가제당공사비"/>
      <sheetName val="토취장복구"/>
      <sheetName val="철근량산정및畠_x0013_䌢〚_x0005_"/>
      <sheetName val="실행,원惇፵∀ᩃ԰_x0000_"/>
      <sheetName val="공사비총괄표"/>
      <sheetName val="구조물"/>
      <sheetName val="현장ᘀ᨜԰"/>
      <sheetName val="원가계산서墠_x0016_壬_x0016_"/>
      <sheetName val="개墠"/>
      <sheetName val="개嘠"/>
      <sheetName val="공사별 가중치 산출근거(토존❒"/>
      <sheetName val="개勈"/>
      <sheetName val="개嗐"/>
      <sheetName val="매채조蠀"/>
      <sheetName val="원가계산서垀_x001b_埌_x001b_"/>
      <sheetName val="원가계≎"/>
      <sheetName val="원가계≎"/>
      <sheetName val="원가계⠏ፏ蠀"/>
      <sheetName val="원가계⠙ፏ_x0000_"/>
      <sheetName val="99노徸⼣_x0005_"/>
      <sheetName val="부_x0000__x0000_"/>
      <sheetName val="1.2 동력(철ᰀ፜"/>
      <sheetName val="공조기"/>
      <sheetName val="공조기휀"/>
      <sheetName val="AHU집계"/>
      <sheetName val="공량산출서"/>
      <sheetName val="방호시설검토"/>
      <sheetName val="개_x0000_"/>
      <sheetName val="원가계산서夸_x0014_丵⾌"/>
      <sheetName val="원가계산서丵』_x0005__x0000_"/>
      <sheetName val="원가계산서劸.丵⾁"/>
      <sheetName val="개呠"/>
      <sheetName val="원가계산서_x0000__x0000__x0005__x0000_"/>
      <sheetName val="방배동내역(리라)"/>
      <sheetName val="건축공사집계표"/>
      <sheetName val="방배동내역 (총괄)"/>
      <sheetName val="부대공사총괄"/>
      <sheetName val="배_x0000__x0000_Ԁ"/>
      <sheetName val="4_시방서Ռ_x0000_"/>
      <sheetName val="D-䈀ᅪ԰_x0000_"/>
      <sheetName val="설계개요"/>
      <sheetName val="c_balju"/>
      <sheetName val="MATERIAL"/>
      <sheetName val="8설7︀"/>
      <sheetName val="48일위_x0005__x0000__x0000_"/>
      <sheetName val="4차원가계산서"/>
      <sheetName val="수문일1"/>
      <sheetName val="상세"/>
      <sheetName val="흥양2교토공집계표"/>
      <sheetName val="암거橂⽬"/>
      <sheetName val="관경별내역서"/>
      <sheetName val="2공구_단가렀቟԰_x0000_"/>
      <sheetName val="단가(자헾】"/>
      <sheetName val="개헾"/>
      <sheetName val="본사공가현헾"/>
      <sheetName val="난방방식분류"/>
      <sheetName val="공사정보입력"/>
      <sheetName val="판매현황"/>
      <sheetName val="21.경비기본입력"/>
      <sheetName val="지입집계"/>
      <sheetName val="현장관리비 "/>
      <sheetName val="운怀"/>
      <sheetName val="도급원가"/>
      <sheetName val="일위대렀቟԰_x0000_缀"/>
      <sheetName val="인ꠀ"/>
      <sheetName val="상호참고_x0005_헾"/>
      <sheetName val="96작생능"/>
      <sheetName val="정거장"/>
      <sheetName val="길내기"/>
      <sheetName val="빌딩 안내"/>
      <sheetName val="공사"/>
      <sheetName val="Factor"/>
      <sheetName val="조呸_x0019_"/>
      <sheetName val="조姐_x0016_"/>
      <sheetName val="1,2,3,4,5단위수량"/>
      <sheetName val="3.PT개발계획"/>
      <sheetName val="설계산ᛅ〒_x0005_"/>
      <sheetName val="상부공"/>
      <sheetName val="출력X"/>
      <sheetName val="단가비교표(전기)"/>
      <sheetName val="월별수删"/>
      <sheetName val="내역서1999.8최_x0005_"/>
      <sheetName val="현장일보"/>
      <sheetName val="재료비단가"/>
      <sheetName val="5.자금이체명세서"/>
      <sheetName val="날怀፵"/>
      <sheetName val="램怀"/>
      <sheetName val="램堀"/>
      <sheetName val="월별氀饿"/>
      <sheetName val="프랜怀፵"/>
      <sheetName val="기԰_x0000_缀"/>
      <sheetName val="월԰堀᎟"/>
      <sheetName val="날԰_x0000_"/>
      <sheetName val="용수간선"/>
      <sheetName val="단  가  대  비  표"/>
      <sheetName val="일  위  대  가  목  록"/>
      <sheetName val="견적기준"/>
      <sheetName val="(1)본선수량집계"/>
      <sheetName val="경상비"/>
      <sheetName val="연돌일위집계"/>
      <sheetName val="하부철근수량"/>
      <sheetName val="설֮㖮"/>
      <sheetName val="ilch"/>
      <sheetName val="일위집계(苈)헾"/>
      <sheetName val="포항보고서"/>
      <sheetName val="기본단헾"/>
      <sheetName val="월_x0000__x0000_Ԁ"/>
      <sheetName val="토공정보"/>
      <sheetName val="월별수唀"/>
      <sheetName val="월별수徸"/>
      <sheetName val="조도계산서1"/>
      <sheetName val="교대(A1)"/>
      <sheetName val="15_소방공사"/>
      <sheetName val="12_옥외_방송공사"/>
      <sheetName val="8_옥외_보안등공사"/>
      <sheetName val="04년부품"/>
      <sheetName val="4.전력橂⾧_x0005__x0000_"/>
      <sheetName val="AL공԰԰"/>
      <sheetName val="5정거장"/>
      <sheetName val="1-3길내기"/>
      <sheetName val="기본계획수립-2(backdata)"/>
      <sheetName val="2002이전(backdata)"/>
      <sheetName val="2002년이후(backdata)"/>
      <sheetName val="하천일람(bcakdata)"/>
      <sheetName val="제원및배치"/>
      <sheetName val="기술자자료敧ぞ"/>
      <sheetName val="기술자자료游/"/>
      <sheetName val="일위대가(계측기설치)"/>
      <sheetName val="FCþ"/>
      <sheetName val="금리계산"/>
      <sheetName val="산근1衲"/>
      <sheetName val="1차변경내역서"/>
      <sheetName val="신공항A-9(원가수정)"/>
      <sheetName val="견적서갑지연속"/>
      <sheetName val="TARGET"/>
      <sheetName val="CONCRETE"/>
      <sheetName val="원가계산서(1공구)"/>
      <sheetName val="횡배위치"/>
      <sheetName val="jobhist"/>
      <sheetName val="셀명"/>
      <sheetName val="골프장예산"/>
      <sheetName val="마산방향철근집계"/>
      <sheetName val="공사ﻇᇕ԰"/>
      <sheetName val="9_전등공사"/>
      <sheetName val="4_전력간선공사"/>
      <sheetName val="1_전력인입"/>
      <sheetName val="10_전열_공사"/>
      <sheetName val="11_전화공사"/>
      <sheetName val="5_CABLE_TRAY"/>
      <sheetName val="3_피뢰공사"/>
      <sheetName val="14_TV공사"/>
      <sheetName val="1_2_동력(철거)"/>
      <sheetName val="1_접지공사"/>
      <sheetName val="실행,원가_최종예상"/>
      <sheetName val="설계변경내역_98"/>
      <sheetName val="주공_갑지"/>
      <sheetName val="2공구_단가(산광)1"/>
      <sheetName val="1_토공1"/>
      <sheetName val="2_배수공1"/>
      <sheetName val="3_구조물공1"/>
      <sheetName val="4_포장공1"/>
      <sheetName val="PACKING_LIST1"/>
      <sheetName val="지주목_및_비료산출기준1"/>
      <sheetName val="el\설계서\수목일위_XLS1"/>
      <sheetName val="제출내역_(2)1"/>
      <sheetName val="일위대가_1"/>
      <sheetName val="1__설계예산서1"/>
      <sheetName val="2__목차1"/>
      <sheetName val="3_설계설명서1"/>
      <sheetName val="4_시방서갑지1"/>
      <sheetName val="5_시방서(일반시방서)1"/>
      <sheetName val="6_시방서갑지(특기)1"/>
      <sheetName val="7_예정공정표1"/>
      <sheetName val="8__설계예산서1"/>
      <sheetName val="16_설계서용지(갑)1"/>
      <sheetName val="17__내역서갑지1"/>
      <sheetName val="내_역_서1"/>
      <sheetName val="일_위_대_가_표1"/>
      <sheetName val="수_량_산_출_서1"/>
      <sheetName val="전차선로_물량표1"/>
      <sheetName val="참조_(2)1"/>
      <sheetName val="중기조종사_단위단가1"/>
      <sheetName val="기초입력_DATA1"/>
      <sheetName val="원가계산_(2)1"/>
      <sheetName val="일위대가_(식재)1"/>
      <sheetName val="INDEX__LIST1"/>
      <sheetName val="골조-APT_갑지1"/>
      <sheetName val="설명서_1"/>
      <sheetName val="3_바닥판__1"/>
      <sheetName val="자재단가2007_101"/>
      <sheetName val="자재단가2008_41"/>
      <sheetName val="6-1__관개량조서1"/>
      <sheetName val="인건비_1"/>
      <sheetName val="표__지1"/>
      <sheetName val="플랜트_설치1"/>
      <sheetName val="11-2_아파트내역1"/>
      <sheetName val="7_원가계산서(품셈)1"/>
      <sheetName val="단가산출근거_목록표1"/>
      <sheetName val="단_가_산_출_근_거1"/>
      <sheetName val="중기_목록표1"/>
      <sheetName val="시간당_중기사용료1"/>
      <sheetName val="환율및_기초자료1"/>
      <sheetName val="횡_연장1"/>
      <sheetName val="내역서1999_8최종1"/>
      <sheetName val="아파트_내역1"/>
      <sheetName val="주빔의_설계1"/>
      <sheetName val="CABLE_SIZE-11"/>
      <sheetName val="1-4-2_관(약)1"/>
      <sheetName val="자재_집계표1"/>
      <sheetName val="7_계측제어1"/>
      <sheetName val="6_동력1"/>
      <sheetName val="13_방송공사1"/>
      <sheetName val="15_소방공사1"/>
      <sheetName val="12_옥외_방송공사1"/>
      <sheetName val="8_옥외_보안등공사1"/>
      <sheetName val="9_전등공사1"/>
      <sheetName val="4_전력간선공사1"/>
      <sheetName val="1_전력인입1"/>
      <sheetName val="10_전열_공사1"/>
      <sheetName val="11_전화공사1"/>
      <sheetName val="5_CABLE_TRAY1"/>
      <sheetName val="3_피뢰공사1"/>
      <sheetName val="14_TV공사1"/>
      <sheetName val="1_2_동력(철거)1"/>
      <sheetName val="1_접지공사1"/>
      <sheetName val="실행,원가_최종예상1"/>
      <sheetName val="설계변경내역_981"/>
      <sheetName val="BSD_(2)1"/>
      <sheetName val="주공_갑지1"/>
      <sheetName val="출력!내역서"/>
      <sheetName val="공사Ԁ_x0000_"/>
      <sheetName val="[수목일위.XLS]el\설계서\수목일︀ᇕ԰_x0000_缀_x0000__x0000__x0000_Ȁ"/>
      <sheetName val="[수목일위.XLS]el\설계서\수목일︀ᇕ԰_x0000_缀_x0000__x0000__x0000_焀"/>
      <sheetName val="[수목일위.XLS]기술자자료游/"/>
      <sheetName val="[수목일위.XLS]el\설계서\수목일위_XLS]데이타1"/>
      <sheetName val="[수목일위.XLS]el\설계서\수목일위_XLS1"/>
      <sheetName val="기성2"/>
      <sheetName val="(3.품질관리 시험 총괄표)"/>
      <sheetName val="견적揄"/>
      <sheetName val="cal"/>
      <sheetName val="법면0"/>
      <sheetName val="법면_x0000_"/>
      <sheetName val="법면က"/>
      <sheetName val="48일㗅቎԰_x0000_缀"/>
      <sheetName val="1공구_단가_᳉፜搀፜"/>
      <sheetName val="1공구_단가_룉቟԰_x0000_"/>
      <sheetName val="단가조사서"/>
      <sheetName val="2012공임"/>
      <sheetName val="비탈면보호공수량산출"/>
      <sheetName val="8䈀ᅪ԰"/>
      <sheetName val="단가비교표"/>
      <sheetName val="원가계산서구조조저"/>
      <sheetName val="원가계산서구조조좬"/>
      <sheetName val="단가일灘"/>
      <sheetName val="단가일茐"/>
      <sheetName val="PACKING_LISþ"/>
      <sheetName val="PACKING_LIS¸"/>
      <sheetName val="단가일헾"/>
      <sheetName val="법면ᰎ"/>
      <sheetName val="법면爈"/>
      <sheetName val="1차네트공정"/>
      <sheetName val="철_xdc00_"/>
      <sheetName val="철ᰀ"/>
      <sheetName val="TYPE-1"/>
      <sheetName val="단계별내역 (헾】"/>
      <sheetName val="도급예산헾】_x0005__x0000_"/>
      <sheetName val="배수장공사비명ꀀፐ"/>
      <sheetName val="배수장공사비명䀀፣"/>
      <sheetName val="단계별내역 (贸_x0013_"/>
      <sheetName val="단계별내역 (⩿〚"/>
      <sheetName val="단계별내역 (齘_x0013_"/>
      <sheetName val="단계별내역 (尜_x0013_"/>
      <sheetName val="단계별내역 (徸〒"/>
      <sheetName val="집계"/>
      <sheetName val="단계별내역 (橂】"/>
      <sheetName val="45,46"/>
      <sheetName val="단면상수 및 주빔설계"/>
      <sheetName val="XXXXXX"/>
      <sheetName val="투찰판"/>
      <sheetName val="설계내역서 (대안분)"/>
      <sheetName val="토목(대안) (BID)"/>
      <sheetName val="건축집계표"/>
      <sheetName val="설비집계표"/>
      <sheetName val="전기(대안)"/>
      <sheetName val="설계내역서 (원안분)"/>
      <sheetName val="토목(원안)"/>
      <sheetName val="토목(원안) (BID)"/>
      <sheetName val="전기(원안)"/>
      <sheetName val="계약내역서(을지)"/>
      <sheetName val="2공구하_x0005__x0000__x0000__x0000_"/>
      <sheetName val="배수장공사囘$ᯑ⾉"/>
      <sheetName val="TYPE-A"/>
      <sheetName val="준공조서"/>
      <sheetName val="공사준공계"/>
      <sheetName val="준공검사보고서"/>
      <sheetName val="하도급대비"/>
      <sheetName val="안양동丵〒_x0005__x0000_"/>
      <sheetName val="현장관丵〒"/>
      <sheetName val="돌담교 상부수량"/>
      <sheetName val="용역비내역_진짜"/>
      <sheetName val="장척총괄"/>
      <sheetName val="단가䘭疚"/>
      <sheetName val="단가䘭瞰"/>
      <sheetName val="기록대장"/>
      <sheetName val="단਀腹԰"/>
      <sheetName val="토목莘!"/>
      <sheetName val="환경일위대가"/>
      <sheetName val="산출내역"/>
      <sheetName val="총괄_x0000_谂በ"/>
      <sheetName val="입缀숪"/>
      <sheetName val="좌측԰_x0000_缀"/>
      <sheetName val="산皸_x001b_"/>
      <sheetName val="산碘&quot;"/>
      <sheetName val="산帖め"/>
      <sheetName val="산瞈_x001a_"/>
      <sheetName val="증감대비표"/>
      <sheetName val="2.고용보험㥝〒_x0005__x0000_"/>
      <sheetName val="일대-1"/>
      <sheetName val="2.교량(신설)"/>
      <sheetName val="MRS세부"/>
      <sheetName val="발주처_xdc00_䕫␀䕬"/>
      <sheetName val="9.전등噪"/>
      <sheetName val="견적렀"/>
      <sheetName val="단가일︾"/>
      <sheetName val="통계연보"/>
      <sheetName val="[수목일위.XLS]el\설계서\수목일︀ᇕ԰_x0000_缀_x0000__x0000__x0000_Ԁ"/>
      <sheetName val="단가헾⿚"/>
      <sheetName val="횡芸Â헾"/>
      <sheetName val="상호참고헾⾣"/>
      <sheetName val="1근거"/>
      <sheetName val="2006납품"/>
      <sheetName val="분석"/>
      <sheetName val="ROOF(ALKALI)"/>
      <sheetName val="광공업조"/>
      <sheetName val="산徸⼷_x0005_"/>
      <sheetName val="산출명세"/>
      <sheetName val="단가표 "/>
      <sheetName val="입찰품의서"/>
      <sheetName val="1-1-2.고순도용접"/>
      <sheetName val="1-5"/>
      <sheetName val="물량산출근거"/>
      <sheetName val="kimre scrubber"/>
      <sheetName val="GRDBS"/>
      <sheetName val="장비"/>
      <sheetName val="관련자ԯ_x0000_缀"/>
      <sheetName val="현장관리비刨_x0014_⍠⿛_x0005_"/>
      <sheetName val="현장관리비_x0005__x0000__x0000__x0000_"/>
      <sheetName val="날개벽(TYPE2)"/>
      <sheetName val="공사진︀"/>
      <sheetName val="공사진䈀"/>
      <sheetName val="내역서1999.咀&amp;哌"/>
      <sheetName val="골栀᱔렀"/>
      <sheetName val="자재반입현황표"/>
      <sheetName val="토缀ᨎ԰"/>
      <sheetName val="에너ፈߞ"/>
      <sheetName val="[수목일위.XLS_x0000_][수목일위.XLS_x0000_]el\설계서\수목"/>
      <sheetName val="산橂】"/>
      <sheetName val="배수Ȁ腳"/>
      <sheetName val="주공尜_x0013_層"/>
      <sheetName val="산丵〒"/>
      <sheetName val="산헾】"/>
      <sheetName val="중기목록"/>
      <sheetName val="중기내역"/>
      <sheetName val="구역화물"/>
      <sheetName val="INDEX"/>
      <sheetName val="토목颙〒"/>
      <sheetName val="토목헾⾀"/>
      <sheetName val="총괄내역서(설ԯ_x0000_"/>
      <sheetName val="원가계箌_x0016_篔"/>
      <sheetName val="총괄내역서(설谀ᙻ"/>
      <sheetName val="ABUT수량-Aԇ"/>
      <sheetName val="ABUT수량-Aက"/>
      <sheetName val="ABUT수량-A԰"/>
      <sheetName val="el\설계서\수목︀ᇕ԰_x0000_缀_x0000__x0000__x0000_䘀_xd802_"/>
      <sheetName val="3.바닥판설계"/>
      <sheetName val="암거(내역)"/>
      <sheetName val="[수목일위.XLS]정화조방수미/"/>
      <sheetName val="[수목일위.XLS]el\설계서\수목︀ᇕ԰_x0000_缀_x0000__x0000__x0000_䘀_xd802_"/>
      <sheetName val="시행후면적"/>
      <sheetName val="기자재집계"/>
      <sheetName val="BQ"/>
      <sheetName val="준공조서갑지"/>
      <sheetName val="건축(산출)"/>
      <sheetName val="토목(산출)"/>
      <sheetName val="괴목육교"/>
      <sheetName val="신청내역"/>
      <sheetName val="인수공규격"/>
      <sheetName val="미원천정비재료집계표"/>
      <sheetName val="권역안내판재료집계표"/>
      <sheetName val="마을쉼터조성재료집계표"/>
      <sheetName val="자재대(물량)"/>
      <sheetName val="부대공사재료집계표"/>
      <sheetName val="6동"/>
      <sheetName val="D-철근_x0005__x0000_"/>
      <sheetName val="단가일䢭"/>
      <sheetName val="단가(ﺿ"/>
      <sheetName val="입︀ᇕ"/>
      <sheetName val="입堀᎟"/>
      <sheetName val="시_x0000_"/>
      <sheetName val="수량산출रʅ׃⿩"/>
      <sheetName val="단_x0000_囮䶵"/>
      <sheetName val="현장਀腹԰"/>
      <sheetName val="적격심사표"/>
      <sheetName val="조내헾"/>
      <sheetName val="산근缀"/>
      <sheetName val="AL공渀፷԰_x0000_"/>
      <sheetName val="X17-TOTAL"/>
      <sheetName val="인사자료총집계"/>
      <sheetName val="구조_x0005_헾"/>
      <sheetName val="CAT_5"/>
      <sheetName val="수량-가로등"/>
      <sheetName val="변동인원"/>
      <sheetName val="가시설수량"/>
      <sheetName val="단순공사비단가표"/>
      <sheetName val="배수관집계"/>
      <sheetName val="정산표"/>
      <sheetName val="단鈀腷԰"/>
      <sheetName val="단᠀䕙찀"/>
      <sheetName val="절감계산"/>
      <sheetName val="건축(을)"/>
      <sheetName val="당초내역서"/>
      <sheetName val="공정코드"/>
      <sheetName val="기계실 D200"/>
      <sheetName val="전기일위대가"/>
      <sheetName val="공사발의서"/>
      <sheetName val="사전공사"/>
      <sheetName val="동력부하계산"/>
      <sheetName val="ENTRY"/>
      <sheetName val="TRE TABLE"/>
      <sheetName val="영업.일1"/>
      <sheetName val="단목"/>
      <sheetName val="토목수량"/>
      <sheetName val="Sheet13"/>
      <sheetName val="발전기"/>
      <sheetName val="Sheet14"/>
      <sheetName val="가설"/>
      <sheetName val="구조포설"/>
      <sheetName val="복구"/>
      <sheetName val="부호표"/>
      <sheetName val="MAIN"/>
      <sheetName val="PAINT"/>
      <sheetName val="대공종"/>
      <sheetName val="2.2.10.샤시등"/>
      <sheetName val="부하(성남)"/>
      <sheetName val="투입비"/>
      <sheetName val="철근량"/>
      <sheetName val="List"/>
      <sheetName val="7"/>
      <sheetName val="발생토"/>
      <sheetName val="각종단가"/>
      <sheetName val="邅☳"/>
      <sheetName val="토공집계표"/>
      <sheetName val="GAEYO"/>
      <sheetName val="영동(D)"/>
      <sheetName val="sub"/>
      <sheetName val="기성내역서표지"/>
      <sheetName val="가격조사서"/>
      <sheetName val="제잡비집계"/>
      <sheetName val="-배수구조물⳵토공"/>
      <sheetName val="D16"/>
      <sheetName val="D25"/>
      <sheetName val="D22"/>
      <sheetName val="신.분"/>
      <sheetName val="통합내역"/>
      <sheetName val="3.공통공사대비"/>
      <sheetName val="내2"/>
      <sheetName val="투자효율분석"/>
      <sheetName val="오억미만"/>
      <sheetName val="현장조사"/>
      <sheetName val="요약&amp;결과"/>
      <sheetName val="공사원가"/>
      <sheetName val="1.가설"/>
      <sheetName val="4.목공사"/>
      <sheetName val="덕소내역"/>
      <sheetName val="일위대가(건축)"/>
      <sheetName val="암거단위-1련"/>
      <sheetName val="5.전사투자계획종함안"/>
      <sheetName val="이름정의"/>
      <sheetName val="Y-WORK"/>
      <sheetName val="설계변경조서"/>
      <sheetName val="Apt내역"/>
      <sheetName val="Ȁ_x0004_夁瓅"/>
      <sheetName val="영창26"/>
      <sheetName val="결재판(삭제하지말아주세요)"/>
      <sheetName val="O＆P"/>
      <sheetName val="3BL공동구 수량"/>
      <sheetName val="7단가"/>
      <sheetName val="신우"/>
      <sheetName val="현장지지물물량"/>
      <sheetName val="월별"/>
      <sheetName val="간선토공재집"/>
      <sheetName val="지선토공재집"/>
      <sheetName val="도시가스현황"/>
      <sheetName val="차수"/>
      <sheetName val="예정(3)"/>
      <sheetName val="자재단가집계"/>
      <sheetName val="목차 "/>
      <sheetName val="계획서"/>
      <sheetName val="연장"/>
      <sheetName val="위치도(점용허가용)"/>
      <sheetName val="자"/>
      <sheetName val="노"/>
      <sheetName val="우배수"/>
      <sheetName val="원형맨홀수량"/>
      <sheetName val="귀래_설계_공내역서1"/>
      <sheetName val="전선_및_전선관1"/>
      <sheetName val="2_대외공문"/>
      <sheetName val="공사별_가중치_산출근거(토목)"/>
      <sheetName val="상_부"/>
      <sheetName val="운동장_(2)"/>
      <sheetName val="1차_내역서1"/>
      <sheetName val="_견적서"/>
      <sheetName val="수량계산서_집계표(가설_신설_및_철거-을지로3가_3호선)"/>
      <sheetName val="수량계산서_집계표(신설-을지로3가_3호선)"/>
      <sheetName val="수량계산서_집계표(철거-을지로3가_3호선)"/>
      <sheetName val="XREF"/>
      <sheetName val="감가상각누계액"/>
      <sheetName val="분류"/>
      <sheetName val="RAW DATA"/>
      <sheetName val="HVAC"/>
      <sheetName val="타견적(을)"/>
      <sheetName val="부시수량"/>
      <sheetName val="2.가로등(영구)"/>
      <sheetName val="수입"/>
      <sheetName val="관기성공.내"/>
      <sheetName val="기초공"/>
      <sheetName val="자재표"/>
      <sheetName val="수로단위수량"/>
      <sheetName val="단가 산출서(산근#1~#102)"/>
      <sheetName val="신규품셈목차"/>
      <sheetName val="table"/>
      <sheetName val="기계경비일람"/>
      <sheetName val="횡배수관수량집계"/>
      <sheetName val="횡배수관기초"/>
      <sheetName val="포장자재집계표"/>
      <sheetName val="INPUTDATA"/>
      <sheetName val="2000,9월 일위"/>
      <sheetName val="품의서(0217)"/>
      <sheetName val="일위(PN)"/>
      <sheetName val="표지1"/>
      <sheetName val="99년신청"/>
      <sheetName val="#3_일위대가목록"/>
      <sheetName val="1공구내역서(1)"/>
      <sheetName val="Cost bd-&quot;A&quot;"/>
      <sheetName val="날개벽(좌,우=45도,75도)"/>
      <sheetName val="대비표(토공1안)"/>
      <sheetName val="36+45-113-18+19+20I"/>
      <sheetName val="부속동"/>
      <sheetName val="시화점실행"/>
      <sheetName val="샘플표지"/>
      <sheetName val="General Data"/>
      <sheetName val="LF자재단가"/>
      <sheetName val="SUMMARY(S)"/>
      <sheetName val="내역서-전체낙찰율"/>
      <sheetName val="산출2-기기동력"/>
      <sheetName val="직접공사비집계표_7"/>
      <sheetName val="공통가설_8"/>
      <sheetName val="기타시설"/>
      <sheetName val="아파트_9"/>
      <sheetName val="주민복지관"/>
      <sheetName val="지하주차장"/>
      <sheetName val="XL4Poppy"/>
      <sheetName val="변경일위"/>
      <sheetName val="Book1"/>
      <sheetName val="용산1(해보)"/>
      <sheetName val="설비2차"/>
      <sheetName val="물량표"/>
      <sheetName val="별표 "/>
      <sheetName val="환율표"/>
      <sheetName val="노 무 비"/>
      <sheetName val="무시"/>
      <sheetName val="월별입차량"/>
      <sheetName val="EQUIP LIST"/>
      <sheetName val="1안내역"/>
      <sheetName val="공사대장"/>
      <sheetName val="토적계산"/>
      <sheetName val="기타경비"/>
      <sheetName val="잔토처리"/>
      <sheetName val="터파기,되메우기,램머,코아"/>
      <sheetName val="절단,포장깨기"/>
      <sheetName val="관내역"/>
      <sheetName val="고개가설"/>
      <sheetName val="절감계산(보일러)"/>
      <sheetName val="6.가격조사서 "/>
      <sheetName val="건축공사수량"/>
      <sheetName val="DATA_Garak"/>
      <sheetName val="DATA_Total"/>
      <sheetName val="DATA_Kwangju"/>
      <sheetName val="DATA_Daejeon"/>
      <sheetName val="DATA_Sadang"/>
      <sheetName val="DATA_Yangjae"/>
      <sheetName val="DATA_Yoido"/>
      <sheetName val="DATA_Ulsan"/>
      <sheetName val="DATA_Incheon"/>
      <sheetName val="DATA_Jeonju"/>
      <sheetName val="토목-물가"/>
      <sheetName val="F4-F7"/>
      <sheetName val="남양시작동자105노65기1.3화1.2"/>
      <sheetName val="남양시작동010313100%"/>
      <sheetName val="조명율"/>
      <sheetName val="항목등록"/>
      <sheetName val="내역서(기성청구)"/>
      <sheetName val="Macro(차단기)"/>
      <sheetName val="장비가동"/>
      <sheetName val="보차도경계석"/>
      <sheetName val="기타공사"/>
      <sheetName val="단청(제외)"/>
      <sheetName val="목공집계"/>
      <sheetName val="미장(2)"/>
      <sheetName val="지붕(기와)"/>
      <sheetName val="산출내역(K2)"/>
      <sheetName val="6공구(당초)"/>
      <sheetName val="공사비집계"/>
      <sheetName val="설직재-1"/>
      <sheetName val="제직재"/>
      <sheetName val="내역(토목)"/>
      <sheetName val="3연box"/>
      <sheetName val="단 box"/>
      <sheetName val="H-pile(298x299)"/>
      <sheetName val="H-pile(250x250)"/>
      <sheetName val="노임 단가"/>
      <sheetName val="ETC"/>
      <sheetName val="식재일위대가"/>
      <sheetName val="전선관"/>
      <sheetName val="관계주식"/>
      <sheetName val="부표총괄표"/>
      <sheetName val="예산M12A"/>
      <sheetName val="SCHEDULE"/>
      <sheetName val="내역서1"/>
      <sheetName val="일반문틀 설치"/>
      <sheetName val="샌딩 에폭시 도장"/>
      <sheetName val="스텐문틀설치"/>
      <sheetName val="Sheet7(ㅅ)"/>
      <sheetName val="제2~4호표"/>
      <sheetName val="2-나.물가조사서"/>
      <sheetName val="전익정산집계"/>
      <sheetName val="MAT"/>
      <sheetName val="자금청구"/>
      <sheetName val="기성고조서 "/>
      <sheetName val="봉급(직영)"/>
      <sheetName val="200"/>
      <sheetName val="1.설계기준"/>
      <sheetName val="99.12"/>
      <sheetName val="설계기준 및 하중계산"/>
      <sheetName val="일반전기"/>
      <sheetName val="교대철근집계"/>
      <sheetName val="구의33고"/>
      <sheetName val="기성내역서"/>
      <sheetName val="자동제어"/>
      <sheetName val="설계예산2"/>
      <sheetName val="왕십리방향"/>
      <sheetName val="선급금신청서"/>
      <sheetName val="설֮ꨀ"/>
      <sheetName val="䈀ᅪ"/>
      <sheetName val="전기공사비총괄"/>
      <sheetName val="내역서-토목"/>
      <sheetName val="4차공사"/>
      <sheetName val="수량산출서(원본)"/>
      <sheetName val="조내尜"/>
      <sheetName val="CSCHEDUL"/>
      <sheetName val="산㗇቎"/>
      <sheetName val="7월1帔⿪"/>
      <sheetName val="H-PI_x0000__x0000__x0005__x0000_㬀φ"/>
      <sheetName val="H-PI_x0000__x0000__x0005__x0000_ᜀ΀"/>
      <sheetName val="계약내역"/>
      <sheetName val="계정c_x0000__x0000_耠"/>
      <sheetName val="계정c_x0000__x0000_㧘"/>
      <sheetName val="단가일֭"/>
      <sheetName val="미드수량"/>
      <sheetName val="[수목일위.XLS_x0000_][수목일위.XLS_x0000_][수목일위.XLS"/>
      <sheetName val="상호참_x0005__x0000_"/>
      <sheetName val="esc"/>
      <sheetName val="상선"/>
      <sheetName val="유림골조"/>
      <sheetName val="사업분석-분Ἐί踇⼿"/>
      <sheetName val="사업분석-분咸+橂⽓"/>
      <sheetName val="I.설계조건"/>
      <sheetName val="함수"/>
      <sheetName val="AL공렀ず氀ぜ"/>
      <sheetName val="AL공렀♗氀♙"/>
      <sheetName val="주공墐;壜"/>
      <sheetName val="2)관渀㡷"/>
      <sheetName val="변경-㔀"/>
      <sheetName val="AL공蠀㥔㔀"/>
      <sheetName val="현금"/>
      <sheetName val="상계견적"/>
      <sheetName val="투찰내역서"/>
      <sheetName val="사업분석ﻂ峕ԯ_x0000_缀_x0000_"/>
      <sheetName val="산근/"/>
      <sheetName val="산근_xdc00_"/>
      <sheetName val="계측_x0000_ﴂ㣣"/>
      <sheetName val="회사정보"/>
      <sheetName val="내역서 "/>
      <sheetName val="견적내역서"/>
      <sheetName val="매원개착터널총괄"/>
      <sheetName val="배수︀"/>
      <sheetName val="KP1590_E"/>
      <sheetName val="거래내역"/>
      <sheetName val="설계서(7)"/>
      <sheetName val="예산서(6)"/>
      <sheetName val="조경일ԯ"/>
      <sheetName val="해평견ၷ"/>
      <sheetName val="해평견䁷"/>
      <sheetName val="해평견ⴀ"/>
      <sheetName val="1공구_단䈀챪ԯ_x0000_缀_x0000_"/>
      <sheetName val="공사별_가중치_산출근거(건축)"/>
      <sheetName val="G_R300경비"/>
      <sheetName val="2_고용보험료산출근거"/>
      <sheetName val="현장관리비_산출내역"/>
      <sheetName val="안양동교_1안"/>
      <sheetName val="설계서(동안동)"/>
      <sheetName val="복공계산"/>
      <sheetName val="약품裂Ǚ"/>
      <sheetName val="9GN︀ᇕ԰"/>
      <sheetName val="건축명"/>
      <sheetName val="기계명"/>
      <sheetName val="전기명"/>
      <sheetName val="토목명"/>
      <sheetName val="도급예산내역서총︀ᇕ"/>
      <sheetName val="구⸀訋ԯ"/>
      <sheetName val="인건-측정"/>
      <sheetName val="슬래브수량"/>
      <sheetName val="★도급내역(2공구԰"/>
      <sheetName val="000000"/>
      <sheetName val="회사기본자㔀"/>
      <sheetName val="일위집계(㔀቎԰"/>
      <sheetName val="도장면적"/>
      <sheetName val="단중표 (2)"/>
      <sheetName val="਀"/>
      <sheetName val="ꠀ䶅"/>
      <sheetName val="Ԁ_x0000_"/>
      <sheetName val="堀媁"/>
      <sheetName val="2공구_단가䈀頻ԯ_x0000_"/>
      <sheetName val="좌측헾】_x0005_"/>
      <sheetName val="좌측Ẩ瘒恌"/>
      <sheetName val="횡배수관"/>
      <sheetName val="토공仰0"/>
      <sheetName val="남양주댠가표"/>
      <sheetName val="3.골재원검토의견서 갑지"/>
      <sheetName val="8설7헾"/>
      <sheetName val="개소별집계표"/>
      <sheetName val="주요자재집계표"/>
      <sheetName val="산출근거1"/>
      <sheetName val="전기공사일위대가"/>
      <sheetName val="sw1"/>
      <sheetName val="친환경주택"/>
      <sheetName val="총원가계산서(요율)"/>
      <sheetName val="역T형교대(말뚝기초)"/>
      <sheetName val="고부제"/>
      <sheetName val="삼기제"/>
      <sheetName val="원평천상류2차"/>
      <sheetName val="일반하천실시설계용역"/>
      <sheetName val="조촌제"/>
      <sheetName val="소방 산출서"/>
      <sheetName val="기본DATA"/>
      <sheetName val="분양가격표"/>
      <sheetName val="조㢸+"/>
      <sheetName val="조_x0000__x0000_"/>
      <sheetName val="일위대가표肀䄹ᬃ"/>
      <sheetName val="단가催릓"/>
      <sheetName val="하자보수율"/>
      <sheetName val="산근1,2"/>
      <sheetName val="총괄서"/>
      <sheetName val="사통"/>
      <sheetName val="내역서19多⿣_x0005__x0000__x0000_"/>
      <sheetName val="배수장공사비명ﺮ폕"/>
      <sheetName val="PACKING_LIS_x0005_"/>
      <sheetName val="PACKING_LIS°"/>
      <sheetName val="접속도로"/>
      <sheetName val="산䈀뵪ԯ"/>
      <sheetName val="BOX"/>
      <sheetName val="Sheet11"/>
      <sheetName val="필터류(발주요구)"/>
      <sheetName val="4차구매요청물품"/>
      <sheetName val="08년+저장품+수급계획"/>
      <sheetName val="갑지(추정眨"/>
      <sheetName val="주공Գ昀⭝"/>
      <sheetName val="주공頀๔꤂"/>
      <sheetName val="주공Գ_x0000__x0000_"/>
      <sheetName val="주공Գ傡"/>
      <sheetName val="주공恷䇦昂"/>
      <sheetName val="주공Գ_x0001__x0000_"/>
      <sheetName val="주공Գⴀ譆"/>
      <sheetName val="단가목_x0000_"/>
      <sheetName val="설_x0000__x0000_"/>
      <sheetName val="주공_x0000__x0000_쀀"/>
      <sheetName val="단가목撈"/>
      <sheetName val="14.TV헾⽦"/>
      <sheetName val="단가(긴급전화Ⰰ"/>
      <sheetName val="단가(긴급전화Ԁ"/>
      <sheetName val="단가(긴급전화ԯ"/>
      <sheetName val="단가(긴급전화ׇ"/>
      <sheetName val="단가(긴급전화蠀"/>
      <sheetName val="산_x0000__x0000_"/>
      <sheetName val="산扈="/>
      <sheetName val="H-PIÍ_x0000_炑쐜紹"/>
      <sheetName val="가ᰀ፜"/>
      <sheetName val="기성신청"/>
      <sheetName val="준공갑지"/>
      <sheetName val="납부서"/>
      <sheetName val="APT"/>
      <sheetName val="0226"/>
      <sheetName val="기초수량산출서"/>
      <sheetName val="취합표"/>
      <sheetName val="장비투_x0000__x0000_쀀"/>
      <sheetName val="견䗽睦"/>
      <sheetName val="95년기준조정"/>
      <sheetName val="el\설계서\수목일위_XLS]데이타2"/>
      <sheetName val="1공구_단가_(정원)2"/>
      <sheetName val="1공구_단가_(산광)2"/>
      <sheetName val="1공구_단가_(용호)2"/>
      <sheetName val="간지_(2)2"/>
      <sheetName val="2공구_단가(인성)2"/>
      <sheetName val="Sheet4[수목일위_XLS]가드레일산근"/>
      <sheetName val="단계별내역_(2)"/>
      <sheetName val="총괄_내역서"/>
      <sheetName val="개별직종노임단가(2005_1)"/>
      <sheetName val="TABLE_DB"/>
      <sheetName val="쌍용_data_base"/>
      <sheetName val="8_설치품셈"/>
      <sheetName val="개비온_단위"/>
      <sheetName val="6__안전관리비"/>
      <sheetName val="계장_품셈표"/>
      <sheetName val="토공(우물통,기타)_"/>
      <sheetName val="사업비변경내역(96_9단가)"/>
      <sheetName val="_상부공통집계(총괄)"/>
      <sheetName val="본실행"/>
      <sheetName val="24_보증금"/>
      <sheetName val="1~9_하중계산"/>
      <sheetName val="실행내역서_"/>
      <sheetName val="각사별공사비분개_"/>
      <sheetName val="내역서_제출"/>
      <sheetName val="A_LINE"/>
      <sheetName val="Sheet4[수목일위_XLS]가드레일산근耀[수목일"/>
      <sheetName val="경율산정_XLS"/>
      <sheetName val="4_설계예산내역서"/>
      <sheetName val="6_관급자재조서"/>
      <sheetName val="3_예정공정표"/>
      <sheetName val="7_청제공기계기구조서"/>
      <sheetName val="el_설계서_수목일위_XLS"/>
      <sheetName val="공사비_증감_내역서"/>
      <sheetName val="원가계산서"/>
      <sheetName val="Site_Expenses"/>
      <sheetName val="1-4-㳀ҙ"/>
      <sheetName val="소방_하_내역"/>
      <sheetName val="24_보증금(전신전화가입권)"/>
      <sheetName val="6_송금의뢰내역서"/>
      <sheetName val="단면_(2)"/>
      <sheetName val="토__공"/>
      <sheetName val="6PILE__(돌출)"/>
      <sheetName val="세골재__T2_변경_현황"/>
      <sheetName val="건설剸"/>
      <sheetName val="5__현장관리비(new)_"/>
      <sheetName val="품셈_"/>
      <sheetName val="우측날개"/>
      <sheetName val="1_취수장"/>
      <sheetName val="자재_집"/>
      <sheetName val="3_고용보험료산출근거"/>
      <sheetName val="4_고용보험"/>
      <sheetName val="3.피뢰공丵"/>
      <sheetName val="기준자료1"/>
      <sheetName val="산ꃇ䅙"/>
      <sheetName val="산㳇ᡙ"/>
      <sheetName val="배헾⿠"/>
      <sheetName val="도로"/>
      <sheetName val="실԰"/>
      <sheetName val="본제당공사비"/>
      <sheetName val="자재대"/>
      <sheetName val="중기운반비"/>
      <sheetName val="간지_(櫀 "/>
      <sheetName val="작성중-지반조사집계표2"/>
      <sheetName val="자압"/>
      <sheetName val="전신"/>
      <sheetName val="1공구_단䈀ᅪ԰_x0000_缀_x0000_"/>
      <sheetName val="램橂"/>
      <sheetName val="총사업비현황"/>
      <sheetName val="11공사비요율"/>
      <sheetName val="FD"/>
      <sheetName val="양배수장"/>
      <sheetName val="시점匰,"/>
      <sheetName val="하자보증자嘰"/>
      <sheetName val="교통대책내역"/>
      <sheetName val="약품圈Ð"/>
      <sheetName val="EL90"/>
      <sheetName val="유기공정"/>
      <sheetName val="STEEL BOX 단면설계(SEC.8)"/>
      <sheetName val="가로᳂"/>
      <sheetName val="1.토공집계표"/>
      <sheetName val="단가(노墭᎟"/>
      <sheetName val="최종내역"/>
      <sheetName val="일위대가橂"/>
      <sheetName val="코스모공장 (어음)"/>
      <sheetName val="[수목일위.XLS]el\설계서\수목일위_XL_x0001_"/>
      <sheetName val="기기리스玘"/>
      <sheetName val="가爂案"/>
      <sheetName val="가爃案"/>
      <sheetName val="UTIMS분석DATA(리셋 등 제외)"/>
      <sheetName val="고장분류"/>
      <sheetName val=" 역별 발생건수"/>
      <sheetName val="배수ᰀ"/>
      <sheetName val="단가일尜"/>
      <sheetName val="건설기ᰀ"/>
      <sheetName val="_x0000_䅅呒"/>
      <sheetName val="D-철尜_x0013_層"/>
      <sheetName val="?䅅呒"/>
      <sheetName val="DB"/>
      <sheetName val="48일위(叠+听"/>
      <sheetName val="48일위(헾⽧_x0005_"/>
      <sheetName val="수량산출(APT)"/>
      <sheetName val="상부공철근︀ᇕ԰_x0000_缀_x0000__x0000_"/>
      <sheetName val="골조က╗"/>
      <sheetName val="내역서1999.헾】_x0005_"/>
      <sheetName val="PROJECT BRIEF(EX.NEW)"/>
      <sheetName val="0.갑지"/>
      <sheetName val="8.현장관리비"/>
      <sheetName val="7.안전관리비"/>
      <sheetName val="96보완계획7.12"/>
      <sheetName val="분양가상한산출"/>
      <sheetName val="2.토목공사"/>
      <sheetName val="도급FORM"/>
      <sheetName val="POOM_MOTO"/>
      <sheetName val="POOM_MOTO2"/>
      <sheetName val="[수목일위.XLS]el\설계서\_x0000__x0000_Ā_x0000__x0005__x0000_翿_x0000_"/>
      <sheetName val="단가목氚"/>
      <sheetName val="외주"/>
      <sheetName val="[수목일위.XLS]el\설계서瀀ᯢ_x0000__x0000_฀痼Ŀ_x0000__x0000_"/>
      <sheetName val="conclusion"/>
      <sheetName val="결정단가"/>
      <sheetName val="comparables"/>
      <sheetName val="Deduction"/>
      <sheetName val="other"/>
      <sheetName val="현장청취복명서"/>
      <sheetName val="총물량"/>
      <sheetName val="[수목일위.XLS]el\설계서\수목일위_x0000__x0000_ᧈ̬"/>
      <sheetName val="장비사용료"/>
      <sheetName val="[수목일위.XLS]el\설계서뀀䀂娊脂ⲙ堀1"/>
      <sheetName val="건축전기약전.소방"/>
      <sheetName val="율적용"/>
      <sheetName val="15.소방공䊬"/>
      <sheetName val="15.소방공⢬"/>
      <sheetName val="내역(2000년)"/>
      <sheetName val="건舘ď艜"/>
      <sheetName val="[수목일위.XLS]el\설계서\수목일위_XLS]데이타2"/>
      <sheetName val="4.전력_x0000__x0000_鼨ᆉ"/>
      <sheetName val="설계က_x0000_倀"/>
      <sheetName val="상시"/>
      <sheetName val="약품_x0000__x0000_"/>
      <sheetName val="도급예산0_x0000_뀀_x0005__x0000__x0000_"/>
      <sheetName val="도급예산0_x0000_᠀¿_x0000__x0000_"/>
      <sheetName val="8설_x0005__x0000_"/>
      <sheetName val="임율"/>
      <sheetName val="자_x0000__x0000__x0005_"/>
      <sheetName val="시橂"/>
      <sheetName val="방화도료"/>
      <sheetName val="pier(ე_x0000_頀"/>
      <sheetName val="pier(ე_x0000_퀀"/>
      <sheetName val="1F-공장동"/>
      <sheetName val="[수목일위.XLS_x0000_]el\설계서\수목일위_x0000__x0000__x0005__x0000_茠ꈃɵ_x0000_"/>
      <sheetName val="EP0618"/>
      <sheetName val="노임단가조사厨"/>
      <sheetName val="전도금정산서(27)"/>
      <sheetName val="단가조사-2"/>
      <sheetName val="정화조방_x0000__x0000_결"/>
      <sheetName val="설계산출_x0000__x0000_"/>
      <sheetName val="설계산출㜘C"/>
      <sheetName val="2-1. 경관조명 내역총괄표"/>
      <sheetName val="입ԯ_x0000_"/>
      <sheetName val="옹벽철근"/>
      <sheetName val="공비현2"/>
      <sheetName val="전체공내역서"/>
      <sheetName val="0319"/>
      <sheetName val="[수목일위.XLS]el\설계서\_x0000__x0000_Ā_x0000__x0005__x0000_\_x0000_"/>
      <sheetName val="[수목일위.XLS]el\설계서\_x0000__x0000_Ā_x0000__x0005__x0000_翸_x0000_"/>
      <sheetName val="[수목일위.XLS][수목일위.XLS_x0000_]el\설계서\수목일"/>
      <sheetName val="배수공 내역서 적용수량"/>
      <sheetName val="단가_x0000__x0000_蝰⨊"/>
      <sheetName val="02.25"/>
      <sheetName val="[수목일위.XLS]산근/"/>
      <sheetName val="달력"/>
      <sheetName val="발주처"/>
      <sheetName val="직원"/>
      <sheetName val="거래처"/>
      <sheetName val="을부담운반揄"/>
      <sheetName val="재산세 토지"/>
      <sheetName val="날개벽(䟣⾯_x0005_"/>
      <sheetName val="날개벽(_x0005_"/>
      <sheetName val="현장_x0005_"/>
      <sheetName val="날개벽(䟣⾄_x0005_"/>
      <sheetName val="단ԯ"/>
      <sheetName val="el\설계서\수목일︀ᇕ԰"/>
      <sheetName val="계정c԰"/>
      <sheetName val="좌측_x0000__x0000__x0005_"/>
      <sheetName val="배수장공사비명橂】"/>
      <sheetName val="도급예산내역서총鬀ఓ"/>
      <sheetName val="도급예산내역서총鬀툓"/>
      <sheetName val="제경비_x0000__x0000_"/>
      <sheetName val="도급예산내역서총洐쵩"/>
      <sheetName val="도급예산내역서총᠓ᐳ"/>
      <sheetName val="도급예산내역서총蠀䅾"/>
      <sheetName val="도급예산쀯_x0000__x0000__x0000__x0000_"/>
      <sheetName val="내역(전체_금차⠀"/>
      <sheetName val="내역(전체_금차頀"/>
      <sheetName val="배수장공사비명_x0000_"/>
      <sheetName val="배수장공사비명洅⿞"/>
      <sheetName val="배수장공사비명헾⽅"/>
      <sheetName val="도급예산내역서총䈀䭪"/>
      <sheetName val="배수장공사비명鍀/"/>
      <sheetName val="도급예산내역서총䀀⾓"/>
      <sheetName val="도급예산내역서총⠀䑐"/>
      <sheetName val="도급예산내역서총䈀ꍪ"/>
      <sheetName val="도급예산내역서총䈀ﭪ"/>
      <sheetName val="내역(전체_금차蠀"/>
      <sheetName val="내역(전체_금차"/>
      <sheetName val="배수장공사비명釠3"/>
      <sheetName val="배수장공사비명翈±"/>
      <sheetName val="배수장공사비명礊⿏"/>
      <sheetName val="도급예산내역서총䈀"/>
      <sheetName val="도급예산䈀ԯ_x0000_缀_x0000_"/>
      <sheetName val="배수장공사비명橂⿭"/>
      <sheetName val="배수장공사비명橂⼶"/>
      <sheetName val="도급예산ꠊᠹ堀才朁륥"/>
      <sheetName val="내역(전체_금차/"/>
      <sheetName val="도급예산0_x0000_P_x0000__x0000_"/>
      <sheetName val="도급예산/_x0000_퀀ô_x0000__x0000_"/>
      <sheetName val="도급예산頉ᶗ쀀老쀁"/>
      <sheetName val="도급예산/_x0000_退ý_x0000__x0000_"/>
      <sheetName val="배수장공사비명헾〉"/>
      <sheetName val="도급예산내역서총︀䗕"/>
      <sheetName val="도급예산내역서총栀羅"/>
      <sheetName val="도급예산내역서총螄"/>
      <sheetName val="도급예산堀︀釕ԯ_x0000_"/>
      <sheetName val="도급예산내역서총︀껕"/>
      <sheetName val="배수장공사비명헾⽌"/>
      <sheetName val="도급예산내역서총︀⋕"/>
      <sheetName val="도급예산내역서총洌絩"/>
      <sheetName val="간지 (세)"/>
      <sheetName val="수량산출서 갑지"/>
      <sheetName val="설비내역"/>
      <sheetName val="약품盌_x0015_"/>
      <sheetName val="내역서1999.聈8헾"/>
      <sheetName val="[수목일위.XLS][수목일위.XLS]el_______88"/>
      <sheetName val="[수목일위.XLS][수목일위.XLS]el_______89"/>
      <sheetName val="[수목일위.XLS][수목일위.XLS]el_______86"/>
      <sheetName val="[수목일위.XLS][수목일위.XLS]el_______87"/>
      <sheetName val="[수목일위.XLS][수목일위.XLS]el_______95"/>
      <sheetName val="[수목일위.XLS][수목일위.XLS]el_______96"/>
      <sheetName val="04.10건강보험(일용직)"/>
      <sheetName val="[수목일위.XLS][수목일위.XLS]el_설계서_수목_2"/>
      <sheetName val="[수목일위.XLS][수목일위.XLS]el_설계서_수목_3"/>
      <sheetName val="[수목일위.XLS]el\설계서\_x0000__x0000__x0000__x0000_　䨰_x0000__x0000_"/>
      <sheetName val="배수장공사비명冈_x001f_"/>
      <sheetName val="강원소나무"/>
      <sheetName val="낙엽송"/>
      <sheetName val="상수리"/>
      <sheetName val="신갈"/>
      <sheetName val="잣나무"/>
      <sheetName val="AL공_x0005__x0000__x0000_疼"/>
      <sheetName val="좌측ꙭī_x0000_"/>
      <sheetName val="수肹"/>
      <sheetName val="9.²_x0000_Ԁ_x0000_"/>
      <sheetName val="구皸"/>
      <sheetName val="[수목일위.XLS][수목일위.XLS]el_______90"/>
      <sheetName val="[수목일위.XLS][수목일위.XLS]el_______91"/>
      <sheetName val="[수목일위.XLS][수목일위.XLS]el_______92"/>
      <sheetName val="[수목일위.XLS][수목일위.XLS]el_______93"/>
      <sheetName val="[수목일위.XLS][수목일위.XLS]el_______94"/>
      <sheetName val="노무비계"/>
      <sheetName val="[수목일위.XLS][수목일위.XLS]el______105"/>
      <sheetName val="[수목일위.XLS][수목일위.XLS]el______106"/>
      <sheetName val="[수목일위.XLS][수목일위.XLS]el_______97"/>
      <sheetName val="[수목일위.XLS][수목일위.XLS]el_______98"/>
      <sheetName val="[수목일위.XLS][수목일위.XLS]el_______99"/>
      <sheetName val="[수목일위.XLS][수목일위.XLS]el______100"/>
      <sheetName val="[수목일위.XLS][수목일위.XLS]el______101"/>
      <sheetName val="[수목일위.XLS][수목일위.XLS]el______102"/>
      <sheetName val="[수목일위.XLS][수목일위.XLS]el______103"/>
      <sheetName val="[수목일위.XLS][수목일위.XLS]el______104"/>
      <sheetName val="[수목일위.XLS][수목일위.XLS]el______111"/>
      <sheetName val="[수목일위.XLS][수목일위.XLS]el______112"/>
      <sheetName val="[수목일위.XLS][수목일위.XLS]el______107"/>
      <sheetName val="[수목일위.XLS][수목일위.XLS]el______108"/>
      <sheetName val="[수목일위.XLS][수목일위.XLS]el______109"/>
      <sheetName val="[수목일위.XLS][수목일위.XLS]el______110"/>
      <sheetName val="[수목일위.XLS][수목일위.XLS]el______115"/>
      <sheetName val="[수목일위.XLS][수목일위.XLS]el______116"/>
      <sheetName val="[수목일위.XLS][수목일위.XLS]el______121"/>
      <sheetName val="[수목일위.XLS][수목일위.XLS]el______122"/>
      <sheetName val="[수목일위.XLS][수목일위.XLS]el______119"/>
      <sheetName val="[수목일위.XLS][수목일위.XLS]el______120"/>
      <sheetName val="[수목일위.XLS][수목일위.XLS]el______117"/>
      <sheetName val="[수목일위.XLS][수목일위.XLS]el______118"/>
      <sheetName val="[수목일위.XLS][수목일위.XLS]el______123"/>
      <sheetName val="[수목일위.XLS][수목일위.XLS]el______124"/>
      <sheetName val="[수목일위.XLS][수목일위.XLS]el______127"/>
      <sheetName val="[수목일위.XLS][수목일위.XLS]el______128"/>
      <sheetName val="[수목일위.XLS][수목일위.XLS]el______125"/>
      <sheetName val="[수목일위.XLS][수목일위.XLS]el______126"/>
      <sheetName val="[수목일위.XLS][수목일위.XLS]el______131"/>
      <sheetName val="[수목일위.XLS][수목일위.XLS]el______132"/>
      <sheetName val="[수목일위.XLS][수목일위.XLS]el______133"/>
      <sheetName val="[수목일위.XLS][수목일위.XLS]el______134"/>
      <sheetName val="[수목일위.XLS][수목일위.XLS]el______129"/>
      <sheetName val="[수목일위.XLS][수목일위.XLS]el______130"/>
      <sheetName val="[수목일위.XLS][수목일위.XLS]el______135"/>
      <sheetName val="[수목일위.XLS][수목일위.XLS]el______136"/>
      <sheetName val="도급예산내역서총က⩗"/>
      <sheetName val="도급예산내역서총　䁖"/>
      <sheetName val="도급예산내역서총㕒"/>
      <sheetName val="도급예산내역서총렀앟"/>
      <sheetName val="도급예산내역서총退㙓"/>
      <sheetName val="JOIN(2spa㎨_x0013_"/>
      <sheetName val="배수장공사비명ࠀᙖ"/>
      <sheetName val="[수목일위.XLS_x0000_]el\설계서\수목일위.湌õ溔"/>
      <sheetName val="SLIDES"/>
      <sheetName val="노무비산출"/>
      <sheetName val="구ᰚ"/>
      <sheetName val="구曐"/>
      <sheetName val="TOTAL_BOQ"/>
      <sheetName val="06 일위대가목록"/>
      <sheetName val="경율산정.舓⼱_x0005_"/>
      <sheetName val="경율산정._x0005__x0000_"/>
      <sheetName val="맨홀謈_x001b_籀ԯ"/>
      <sheetName val="AL공_x0005_헾⿘_x0005_"/>
      <sheetName val="골조钼9"/>
      <sheetName val="[수목일위.XLS][수목일위.XLS]el______137"/>
      <sheetName val="[수목일위.XLS][수목일위.XLS]el______138"/>
      <sheetName val="[수목일위.XLS][수목일위.XLS]el______143"/>
      <sheetName val="[수목일위.XLS][수목일위.XLS]el______144"/>
      <sheetName val="고가수조"/>
      <sheetName val="조내_x0000_"/>
      <sheetName val="하조서"/>
      <sheetName val="[수목일위.XLS][수목일위.XLS]el__계__수__2"/>
      <sheetName val="[수목일위.XLS][수목일위.XLS]el__계__수__3"/>
      <sheetName val="자¬_x0000__x0000_"/>
      <sheetName val="일위대가헾"/>
      <sheetName val="산근_x0005__x0000_"/>
      <sheetName val="1공구_단가_გ᭘尀"/>
      <sheetName val="내역서1999._x0005__x0000_"/>
      <sheetName val="도급예산내역서총頀悂"/>
      <sheetName val="도급예산내역서총︀"/>
      <sheetName val="입헾】"/>
      <sheetName val="9.　Ი_x0000__x0000_"/>
      <sheetName val="상하차비용(기계상차)"/>
      <sheetName val="운반비"/>
      <sheetName val="하자보증자0"/>
      <sheetName val="철근량산정및사용성ׂ"/>
      <sheetName val="12.보오링"/>
      <sheetName val="18.공내수압탄성자연"/>
      <sheetName val="5_시방서(일반_x0000__x0000_䫰_x0000_"/>
      <sheetName val="별첨-기계경비 산출목록"/>
      <sheetName val="[수목일위.XLS][수목일위.XLS]도급예산내역서총/_x0000_"/>
      <sheetName val="직원ꌱ⾷_x0005__x0000_"/>
      <sheetName val="아耀"/>
      <sheetName val="[수목일위.XLS]el\설계서\수목일위.˝Ő"/>
      <sheetName val="[수목일위.XLS]el\설계서\수목일위_x0000__x0000__x0005__x0000_"/>
      <sheetName val="[수목일위.XLS]el\설계서\수목일위._x0000_γŐ"/>
      <sheetName val="특별땅고르기"/>
      <sheetName val="DATA 입력부"/>
      <sheetName val="노견단위수량"/>
      <sheetName val="[수목일위.XLS]el\설계서\수목일위.ីŚ㋸⻿_x0000__x0000__x0000_"/>
      <sheetName val="[수목일위.XLS]el\설계서\수목일위.ីŚⱰ⿄_x0000__x0000__x0000_"/>
      <sheetName val="여수토토적"/>
      <sheetName val="단가적용기준"/>
      <sheetName val="구조물徸"/>
      <sheetName val="구조물圀"/>
      <sheetName val="구조물吀"/>
      <sheetName val="구조물又"/>
      <sheetName val="단위집계표"/>
      <sheetName val="16_설계서용지(丵〒"/>
      <sheetName val="RangeObject"/>
      <sheetName val="[수목일위.XLS]el\설계서\_x0002__x0000_蠀僿㤁ᒄ᐀ȳ"/>
      <sheetName val="사업분석-분䠀ⱒ䈀祪"/>
      <sheetName val="֮_x0000_"/>
      <sheetName val="설֮䈀"/>
      <sheetName val="︀ᇕ"/>
      <sheetName val="[수목일위.XLS]el\설계서\수목　⣝_x0000__x0000_Āⳡ"/>
      <sheetName val="[수목일위.XLS]el\설계서\수목_x0000_⧝_x0000__x0000_Ā틡"/>
      <sheetName val="[수목일위.XLS]el\설계서\수목က↏_x0000__x0000_Ā"/>
      <sheetName val="[수목일위.XLS]el\설계서\수목瀀ᯝ_x0000__x0000_Ā﷡"/>
      <sheetName val="[수목일위.XLS]el\설계서\수목쿓_x0000_Ā㓡"/>
      <sheetName val="[수목일위.XLS]el\설계서\수목_x0000_쾋_x0000_Ā㓡"/>
      <sheetName val="[수목일위.XLS]el\설계서\수목က࿖뱂_x0000_Ā﫡"/>
      <sheetName val="해평견_x0000_"/>
      <sheetName val="공사비︀⏕"/>
      <sheetName val="2공구_단가/_x0000_c"/>
      <sheetName val="[수목일위.XLS]2공구_단가/_x0000_c"/>
      <sheetName val="공량산출근거서"/>
      <sheetName val="설비원가"/>
      <sheetName val="DATA 입력란"/>
      <sheetName val="12.옥倶ⶠ_x0000__x0000_ഀ펚"/>
      <sheetName val="철집"/>
      <sheetName val="95TOTREV"/>
      <sheetName val="월별수"/>
      <sheetName val="98비정기소모"/>
      <sheetName val="단중표"/>
      <sheetName val="빌딩_안내"/>
      <sheetName val="실행내역(10_13)"/>
      <sheetName val="[수목일위.XLS]el\설계서_x0000__x0000_Ǌ_x0000_ⵀ댬Ǌ_x0000_Ā"/>
      <sheetName val="[수목일위.XLS]el\설계서_x0000__x0000_ȇ_x0000_ⰰ⥒ȇ_x0000_Ā"/>
      <sheetName val="[수목일위.XLS]el\설계서_x0000__x0000_Ā_x0000__x0005__x0000__x0000__x0000_ꉐ"/>
      <sheetName val="★도급내역Ԕ_x0000_缀_x0000__x0000_"/>
      <sheetName val="총괄내역서(설계頂"/>
      <sheetName val="대포2교접속"/>
      <sheetName val="경율산_x0005_"/>
      <sheetName val="[수목일위.XLS]el\설계서\壈ĳ닑⽳_x0005__x0000__x0000_"/>
      <sheetName val="[수목일위.XLS]el\설계서\수_x0000__x0000_Ԁ_x0000_瀀᷹쎤"/>
      <sheetName val="[수목일위.XLS]el\설계서\수_x0000__x0000_Ԁ_x0000_䀀徘쎦"/>
      <sheetName val="[수목일위.XLS]el\설계서\수_x0000__x0000_Ԁ_x0000_ꀀ㛢鴵"/>
      <sheetName val="간지_(2ԯ"/>
      <sheetName val="[수목일위.XLS]el\설계서\수목일위_x0000__x0000_Ԁ_x0000_"/>
      <sheetName val="1__설계예산肈"/>
      <sheetName val="도급예산내역서총ࠁ⸵"/>
      <sheetName val="[수목일위.XLS]el\설계서\수/_x0000_頀_x0004__x0000__x0000_⤀"/>
      <sheetName val="7월1"/>
      <sheetName val="철근량산정및사용성검噀"/>
      <sheetName val="견䡰_x0015_"/>
      <sheetName val="[수목일위.XLS]el\설계서\수목닑⼢_x0005__x0000__x0000_"/>
      <sheetName val="1단԰"/>
      <sheetName val="공사䀀፣"/>
      <sheetName val="공사씀ሖ"/>
      <sheetName val="공사䈀ᅪ"/>
      <sheetName val="공사餀ኘ"/>
      <sheetName val="토︀ᇕ԰"/>
      <sheetName val="토᐀ባ切"/>
      <sheetName val="토⠀䊆氀"/>
      <sheetName val="토㠀ᎍ簀"/>
      <sheetName val="단㔀቎԰"/>
      <sheetName val="Dsndata"/>
      <sheetName val="StrucData"/>
      <sheetName val="5_시방서닮ň䥸"/>
      <sheetName val="토목을"/>
      <sheetName val="거래내역입력"/>
      <sheetName val="99량액"/>
      <sheetName val="[수목일위.XLS]el\설계서\수목鄂㊾꡺_x001b__x0000_"/>
      <sheetName val="[수목일위.XLS]el\설계서\수_x0000__x0000__x0000__x0001_Ԁ_x0000_ﰀ"/>
      <sheetName val="날개벽(시헾⽂_x0005__x0000_"/>
      <sheetName val="날개벽(시蕘o헾⿡"/>
      <sheetName val="견적을지"/>
      <sheetName val="대림경상68억"/>
      <sheetName val="갑"/>
      <sheetName val="면적표-D7"/>
      <sheetName val="[수목일위.XLS]el\설계서_x0000__x0000__x0005__x0000_≀䣝Ȑ_x0000__x0000_"/>
      <sheetName val="[수목일위.XLS_x0000_][수목일위.XLS_x0000_]el\설계서\_x0000__x0000_"/>
      <sheetName val="북제_x0005__x0000_"/>
      <sheetName val="장비일위대가2003상"/>
      <sheetName val="[수목일위.XLS]el\설계서\수목일위.堃ᦋ鄃ா뀁ᢪ_x001f_"/>
      <sheetName val="내역총괄"/>
      <sheetName val="매출"/>
      <sheetName val="★도급내︀"/>
      <sheetName val="공구"/>
      <sheetName val="단가 (2)"/>
      <sheetName val="차액헾】"/>
      <sheetName val="직원투"/>
      <sheetName val="날개벽(시점԰"/>
      <sheetName val="사업분석ﻂ峕ԯ"/>
      <sheetName val="회사기_x0005_"/>
      <sheetName val="정화조방"/>
      <sheetName val="★도급내역︀𥉉ԯ"/>
      <sheetName val="★도급내역က"/>
      <sheetName val="원가계ԯ"/>
      <sheetName val="산근?"/>
      <sheetName val="2000_11월ԯ"/>
      <sheetName val="에԰"/>
      <sheetName val="1-4-"/>
      <sheetName val="일위대렀቟԰"/>
      <sheetName val="철?"/>
      <sheetName val="기԰"/>
      <sheetName val="[수목일위.XLS]el\설계서\수목일︀ᇕ԰"/>
      <sheetName val="발주처?䕫␀䕬"/>
      <sheetName val="철근량산정및헾】_x0005_"/>
      <sheetName val="철근량산정및_x0005_"/>
      <sheetName val="사업분석"/>
      <sheetName val="2.고용보험㥝〒_x0005_"/>
      <sheetName val="48일위_x0005_"/>
      <sheetName val="el\설계서\수목︀ᇕ԰"/>
      <sheetName val="도급예산䈀ԯ"/>
      <sheetName val="도급예산䈀ԯ"/>
      <sheetName val="도급예산䈀?ԯ"/>
      <sheetName val="내역(전0"/>
      <sheetName val="도급예산헾】_x0005_"/>
      <sheetName val="2공구하_x0005_"/>
      <sheetName val="일위대׈"/>
      <sheetName val="[수목일위.XLS]el\설계서\수목︀ᇕ԰"/>
      <sheetName val="[수목일위.XLS]el\설계서瀀ᯢ"/>
      <sheetName val="주공"/>
      <sheetName val="장비투"/>
      <sheetName val="2.고용보׃⿦"/>
      <sheetName val="[수목일위.XLS"/>
      <sheetName val="[수목일위.XLS]el\설계서\수목　⣝"/>
      <sheetName val="배"/>
      <sheetName val="[수목일위.XLS]el\설계서\수목"/>
      <sheetName val="[수목일위.XLS]el\설계서\수목က↏"/>
      <sheetName val="내역서19多⿣_x0005_"/>
      <sheetName val="2.고용보험԰"/>
      <sheetName val="경비내역徸〒_x0005_"/>
      <sheetName val="개비온집Ԁ"/>
      <sheetName val="개비온집︀"/>
      <sheetName val="상호참고ꠀ᪘"/>
      <sheetName val="단가(헾⾝_x0005_"/>
      <sheetName val="상호참고ࠀ᎚"/>
      <sheetName val="D-철근총喸"/>
      <sheetName val="[수목일위.XLS][수목일위.XLS]기술자자료游/"/>
      <sheetName val="[수목일위.XLS][수목일위.XLS]정화조방수미/"/>
      <sheetName val="[수목일위.XLS]배수장공사비명鍀/"/>
      <sheetName val="[수목일위.XLS]내역(전체_금차/"/>
      <sheetName val="[수목일위.XLS]도급예산/_x0000_퀀ô_x0000__x0000_"/>
      <sheetName val="[수목일위.XLS]도급예산/_x0000_退ý_x0000__x0000_"/>
      <sheetName val="[수목일위.XLS]도급예산/_x0000_䀀_x0015__x0000__x0000_"/>
      <sheetName val="[수목일위.XLS]내역(전/_x0000_쀀¿_x0000_"/>
      <sheetName val="[수목일위.XLS]내역(전/_x0000_ꠀ_x0010__x0000_"/>
      <sheetName val="신당동집계표"/>
      <sheetName val="조경썿鴅"/>
      <sheetName val="화해(함평)"/>
      <sheetName val="화해(장성)"/>
      <sheetName val="낙엽송지주목"/>
      <sheetName val="Sheet8"/>
      <sheetName val="Sheet9"/>
      <sheetName val="Sheet10"/>
      <sheetName val="Sheet12"/>
      <sheetName val="Sheet16"/>
      <sheetName val="Module1"/>
      <sheetName val="Module2"/>
      <sheetName val="수리결과"/>
      <sheetName val="시중노임"/>
      <sheetName val="MASTER00.7月"/>
      <sheetName val="99총공사내역서"/>
      <sheetName val="일위대가표(DEEP)"/>
      <sheetName val="투찰가"/>
      <sheetName val="PI"/>
      <sheetName val="2002하반기노임기준"/>
      <sheetName val="영업소실적"/>
      <sheetName val="설비단가표"/>
      <sheetName val="제-노임"/>
      <sheetName val="기본사항"/>
      <sheetName val="환산"/>
      <sheetName val="업무분장"/>
      <sheetName val="항목(1)"/>
      <sheetName val="석공사"/>
      <sheetName val="공종별자재"/>
      <sheetName val="관람석제출"/>
      <sheetName val="카메라"/>
      <sheetName val="덕전리"/>
      <sheetName val="목표세부명세"/>
      <sheetName val="MAT_N048"/>
      <sheetName val="공주-교대(A1)"/>
      <sheetName val="48일위"/>
      <sheetName val="22수량"/>
      <sheetName val="견적대비"/>
      <sheetName val="환율 및 노임"/>
      <sheetName val="속 일위대가"/>
      <sheetName val="자재단가대비표"/>
      <sheetName val="전체제잡비"/>
      <sheetName val="BOOK4"/>
      <sheetName val="재료집계표"/>
      <sheetName val="사급자재비"/>
      <sheetName val="노임 (2차)"/>
      <sheetName val="단중표-ST"/>
      <sheetName val="대,유,램"/>
      <sheetName val="적용단위길이"/>
      <sheetName val="피벗테이블데이터분석"/>
      <sheetName val="특수기호강도거푸집"/>
      <sheetName val="종배수관면벽신"/>
      <sheetName val="종배수관(신)"/>
      <sheetName val="기슭막이(야면석찰쌓기)"/>
      <sheetName val="배관내역서"/>
      <sheetName val="배관품셈총괄표"/>
      <sheetName val="중갑지"/>
      <sheetName val="일목"/>
      <sheetName val="단가입력창"/>
      <sheetName val="공종단가표 "/>
      <sheetName val="주소록"/>
      <sheetName val="09공임"/>
      <sheetName val="※참고자료※"/>
      <sheetName val="지입재료비"/>
      <sheetName val="산출기준(파견전산실)"/>
      <sheetName val="10월"/>
      <sheetName val="건축(APT,부대동)"/>
      <sheetName val="Macro7"/>
      <sheetName val="단위세대물량"/>
      <sheetName val="(A)내역서"/>
      <sheetName val="경비산출"/>
      <sheetName val="제경비"/>
      <sheetName val="UPDATA"/>
      <sheetName val="예가비교표"/>
      <sheetName val="앉음벽 (2)"/>
      <sheetName val="전문품의"/>
      <sheetName val="1회기성을"/>
      <sheetName val="과단위"/>
      <sheetName val="원본(갑지)"/>
      <sheetName val="한일양산"/>
      <sheetName val="대구실행"/>
      <sheetName val="정내"/>
      <sheetName val="단가비교표_공통1"/>
      <sheetName val="PC"/>
      <sheetName val="배수관토공"/>
      <sheetName val="2.도실원내역(원본)"/>
      <sheetName val="견적(100%)"/>
      <sheetName val="DNT OSBL"/>
      <sheetName val="부재력정리"/>
      <sheetName val="일위1"/>
      <sheetName val="PL단가산정"/>
      <sheetName val="그림2"/>
      <sheetName val="배수관공"/>
      <sheetName val="고창방향"/>
      <sheetName val="운반공"/>
      <sheetName val="기별(종합)"/>
      <sheetName val="공사현황"/>
      <sheetName val="자재단가_사급"/>
      <sheetName val="중기기준"/>
      <sheetName val="중기적산목록"/>
      <sheetName val="건축공사집계"/>
      <sheetName val="경영계획1월"/>
      <sheetName val="목동세대 산출근거"/>
      <sheetName val="아파트 "/>
      <sheetName val="성곽내역헾"/>
      <sheetName val="mcc일위대가"/>
      <sheetName val="제수문"/>
      <sheetName val="1호토공"/>
      <sheetName val="좌홍배수장"/>
      <sheetName val="좌홍배수장토공"/>
      <sheetName val="IBM UX"/>
      <sheetName val="당초"/>
      <sheetName val="평균높이산출근거"/>
      <sheetName val="횡배수관위치조서"/>
      <sheetName val="SPC노임(5월)"/>
      <sheetName val="선급비용"/>
      <sheetName val="99년하반기"/>
      <sheetName val="총괄집퀀ᦔ"/>
      <sheetName val="연돌일退←_xdc00_"/>
      <sheetName val="연돌일위退←"/>
      <sheetName val="연돌일_x0000__x0000_Ԁ"/>
      <sheetName val="수량3"/>
      <sheetName val="토공A"/>
      <sheetName val="당정동공통이수"/>
      <sheetName val="당정동경상이수"/>
      <sheetName val="type-F"/>
      <sheetName val="동일대내"/>
      <sheetName val="표층포설및다짐"/>
      <sheetName val="도급내역서(3)"/>
      <sheetName val="보건노"/>
      <sheetName val="산출동탄"/>
      <sheetName val="본선 토공 분배표"/>
      <sheetName val="loading"/>
      <sheetName val="기별"/>
      <sheetName val="오餀ԯ"/>
      <sheetName val="하도"/>
      <sheetName val="copy"/>
      <sheetName val="서식"/>
      <sheetName val="익월작업계힉"/>
      <sheetName val="J형측구단위수량"/>
      <sheetName val="마포토정"/>
      <sheetName val="L_RPTA05_목록"/>
      <sheetName val="1. 설계조건 2.단면가정 3. 하중계산"/>
      <sheetName val="기성세부내역서"/>
      <sheetName val="기성원가계산서"/>
      <sheetName val="기성부분내역서"/>
      <sheetName val="도장재료산출"/>
      <sheetName val="설비"/>
      <sheetName val="수량계산서 집계표(가설 신설 및 철거-을지로3가 2호선)"/>
      <sheetName val="수량계산서 집계표(신설-을지로3가 2호선)"/>
      <sheetName val="수량계산서 집계표(철거-을지로3가 2호선)"/>
      <sheetName val="공사설명서외"/>
      <sheetName val="영업_일1"/>
      <sheetName val="케이블류 OLD"/>
      <sheetName val="변경총괄지(1)"/>
      <sheetName val="관로토공"/>
      <sheetName val="중기손료"/>
      <sheetName val="퇴직공제부금산출근거"/>
      <sheetName val="연결관산출조서"/>
      <sheetName val="가설(사)"/>
      <sheetName val="목집(사)"/>
      <sheetName val="운반(사)"/>
      <sheetName val="지붕(사)"/>
      <sheetName val="손익분석"/>
      <sheetName val="Summary Sheet"/>
      <sheetName val="기성(1차) "/>
      <sheetName val="평형별㓈_x0019_؟"/>
      <sheetName val="DESIGN CRETERIA"/>
      <sheetName val="관급"/>
      <sheetName val="갑__지2"/>
      <sheetName val="Customer_Databas2"/>
      <sheetName val="AS포장복구_2"/>
      <sheetName val="2000_11월설계내역2"/>
      <sheetName val="기타_정보통신공사2"/>
      <sheetName val="표지_(2)2"/>
      <sheetName val="unit_42"/>
      <sheetName val="화재_탐지_설비2"/>
      <sheetName val="준검_내역서2"/>
      <sheetName val="단가_및_재료비2"/>
      <sheetName val="Sheet1_(2)2"/>
      <sheetName val="1_설계조건2"/>
      <sheetName val="토공산출_(아파트)2"/>
      <sheetName val="5_일위목록2"/>
      <sheetName val="7_단가조사2"/>
      <sheetName val="6_일위대가2"/>
      <sheetName val="E_P_T수량산출서2"/>
      <sheetName val="일위총괄표"/>
      <sheetName val="마북 손익분석(CATIA)"/>
      <sheetName val="A가설공사"/>
      <sheetName val="G균열보수공사"/>
      <sheetName val="Z기타공사"/>
      <sheetName val="P도배공사"/>
      <sheetName val="M도장공사"/>
      <sheetName val="R목공사_old"/>
      <sheetName val="K미장공사"/>
      <sheetName val="Q설비공사"/>
      <sheetName val="H방수공사"/>
      <sheetName val="S보수,보강공사"/>
      <sheetName val="L석공사"/>
      <sheetName val="I수장공사"/>
      <sheetName val="F조적공사"/>
      <sheetName val="B지반보강공사"/>
      <sheetName val="N지붕공사"/>
      <sheetName val="O창호공사"/>
      <sheetName val="D철거및잔재처리"/>
      <sheetName val="U철골공사"/>
      <sheetName val="E철근콘크리트공사"/>
      <sheetName val="J타일공사"/>
      <sheetName val="C토공사"/>
      <sheetName val="공문"/>
      <sheetName val="Requirement(Work Crew)"/>
      <sheetName val="수로교총재료집계"/>
      <sheetName val="N賃԰_x0000__x0000_"/>
      <sheetName val="표 지"/>
      <sheetName val="PriceSummary"/>
      <sheetName val="0_갑지"/>
      <sheetName val="8_현장관리비"/>
      <sheetName val="7_안전관리비"/>
      <sheetName val="재무가정"/>
      <sheetName val="1Month+Sheet2!"/>
      <sheetName val="견적 (2)"/>
      <sheetName val="실행원가내역"/>
      <sheetName val="일반자료"/>
      <sheetName val="총누계"/>
      <sheetName val="표준계약서"/>
      <sheetName val="3.부제O호표"/>
      <sheetName val="4.장비손료"/>
      <sheetName val="5.소모재료비"/>
      <sheetName val="9.공삭공지층별작업시간"/>
      <sheetName val="7.주입분사시간제원표"/>
      <sheetName val="6.작업시간표"/>
      <sheetName val="8.시멘트제원표"/>
      <sheetName val="2.품제O호표"/>
      <sheetName val="1.총괄표1500mm"/>
      <sheetName val="단면(직벽형)-H=1m"/>
      <sheetName val="공사비집계표(서해안고속도로)"/>
      <sheetName val="1SGATE97"/>
      <sheetName val="영창2餀"/>
      <sheetName val="영창2"/>
      <sheetName val="자재운반단가일람표"/>
      <sheetName val="태안9)3-2)원내역"/>
      <sheetName val=" 냉각수펌프"/>
      <sheetName val="AL공사(嫰ʍ"/>
      <sheetName val="[수목일위.XLS]el\설계서\수목_x0000__x0000_Ā_x0000__x0005__x0000_"/>
      <sheetName val="᐀ባ"/>
      <sheetName val="[수목일위.XLS][수목일위.XLS]el_설___수__2"/>
      <sheetName val="[수목일위.XLS][수목일위.XLS]el_설___수__3"/>
      <sheetName val="실행⑹Ⰰ⑺"/>
      <sheetName val="상부공철근집계(AB蠀㛿"/>
      <sheetName val="[수목일위.XLS]el\설계서\수목쒠䤏)_x0000_鋢"/>
      <sheetName val="간공설계서"/>
      <sheetName val="음료실행"/>
      <sheetName val="[수목일위.XLS]el\설계서\_x0000__x0000__x0005__x0000_ថ鏯ɧ_x0000_"/>
      <sheetName val="[수목일위.XLS]el\설계서\_x0000__x0000__x0005__x0000_ꍰ㾫Ś_x0000_"/>
      <sheetName val="손익차9월2"/>
      <sheetName val="3.피뢰공儨"/>
      <sheetName val="내역(전_x0000__x0000__x0005__x0000_樀"/>
      <sheetName val="발주처자료입_x0005_"/>
      <sheetName val="일위대가(X)"/>
      <sheetName val="월별수缀"/>
      <sheetName val="Macro(전선)"/>
      <sheetName val="견적990322"/>
      <sheetName val="[수목일위.XLS]el\설계서\_x0000_ꩺ_x0000__x0000_Ā㶖_x0005__x0000_"/>
      <sheetName val="기기리스_x0000_"/>
      <sheetName val="[수목일위.XLS]el\설계서\수목일識ɾ뺑p䎸"/>
      <sheetName val="_수목일위.XLS__수목일위.XLS_el_설계서_수목일위"/>
      <sheetName val="01노임적용기준"/>
      <sheetName val="입梾r"/>
      <sheetName val="원가계산서(APT+상가)"/>
      <sheetName val="[수목일위.XLS]el\설계서\_x0000_郙_x0000__x0000_Ā邎_x0005__x0000_"/>
      <sheetName val="[수목일위.XLS]el\설계鄃◀ 卆_x0011__x0000__x0000__x0000_쀀☜"/>
      <sheetName val="조경_x0005__x0000_"/>
      <sheetName val="[수목일위.XLS]el\설계서\수목일위._x0000__x0000__x0000_"/>
      <sheetName val="crude.SLAB RE-bar"/>
      <sheetName val="[수목일위.XLS]el\설계서᠀說_x001c__x0000__x0000__x0000_萀⽛؃"/>
      <sheetName val="[수목일위.XLS]el\설계서輂嬟䠀⁭(_x0000__x0000__x0000_"/>
      <sheetName val="옥룡잡비"/>
      <sheetName val="[수목일위.XLS][수목일위.XLS]el______145"/>
      <sheetName val="[수목일위.XLS][수목일위.XLS]el______146"/>
      <sheetName val="[수목일위.XLS][수목일위.XLS]el______147"/>
      <sheetName val="[수목일위.XLS][수목일위.XLS]el______148"/>
      <sheetName val="[수목일위.XLS][수목일위.XLS]el______149"/>
      <sheetName val="[수목일위.XLS][수목일위.XLS]el______150"/>
      <sheetName val="산북아MS"/>
      <sheetName val="접지1종"/>
      <sheetName val="피해현황_(수량합계)"/>
      <sheetName val="접합_및_부설_"/>
      <sheetName val="배수장공사비명菈"/>
      <sheetName val="배수장공사비명쁈_"/>
      <sheetName val="도급예산䈀ԯ缀"/>
      <sheetName val="[수목일위.XLS][수목일위.XLS]el______151"/>
      <sheetName val="[수목일위.XLS][수목일위.XLS]el______152"/>
      <sheetName val="[수목일위.XLS][수목일위.XLS]el______155"/>
      <sheetName val="[수목일위.XLS][수목일위.XLS]el______156"/>
      <sheetName val="[수목일위.XLS][수목일위.XLS]el______153"/>
      <sheetName val="[수목일위.XLS][수목일위.XLS]el______154"/>
      <sheetName val="안정검토"/>
      <sheetName val="통합"/>
      <sheetName val="출력은 금물"/>
      <sheetName val="[수목일위.XLS][수목일위.XLS]el______159"/>
      <sheetName val="[수목일위.XLS][수목일위.XLS]el______160"/>
      <sheetName val="[수목일위.XLS][수목일위.XLS]el______157"/>
      <sheetName val="[수목일위.XLS][수목일위.XLS]el______158"/>
      <sheetName val="[수목일위.XLS][수목일위.XLS]el______161"/>
      <sheetName val="[수목일위.XLS][수목일위.XLS]el______162"/>
      <sheetName val="[수목일위.XLS][수목일위.XLS]el______171"/>
      <sheetName val="[수목일위.XLS][수목일위.XLS]el______172"/>
      <sheetName val="[수목일위.XLS][수목일위.XLS]el______163"/>
      <sheetName val="[수목일위.XLS][수목일위.XLS]el______164"/>
      <sheetName val="[수목일위.XLS][수목일위.XLS]el______165"/>
      <sheetName val="[수목일위.XLS][수목일위.XLS]el______166"/>
      <sheetName val="[수목일위.XLS][수목일위.XLS]el______167"/>
      <sheetName val="[수목일위.XLS][수목일위.XLS]el______168"/>
      <sheetName val="[수목일위.XLS][수목일위.XLS]el______173"/>
      <sheetName val="[수목일위.XLS][수목일위.XLS]el______174"/>
      <sheetName val="[수목일위.XLS][수목일위.XLS]el______169"/>
      <sheetName val="[수목일위.XLS][수목일위.XLS]el______170"/>
      <sheetName val="[수목일위.XLS][수목일위.XLS]el______185"/>
      <sheetName val="[수목일위.XLS][수목일위.XLS]el______186"/>
      <sheetName val="[수목일위.XLS]el\설계서\수목缀̎԰_x0000_缀_x0000_"/>
      <sheetName val="[수목일위.XLS][수목일위.XLS_x0000_]el_______4"/>
      <sheetName val="[수목일위.XLS][수목일위.XLS_x0000_]el_______5"/>
      <sheetName val="[수목일위.XLS][수목일위.XLS_x0000_]el_______2"/>
      <sheetName val="[수목일위.XLS][수목일위.XLS_x0000_]el_______3"/>
      <sheetName val="[수목일위.XLS][수목일위.XLS_x0000_]el_______7"/>
      <sheetName val="[수목일위.XLS][수목일위.XLS_x0000_]el_______6"/>
      <sheetName val="TYPE-B"/>
      <sheetName val="관련자료壆い"/>
      <sheetName val="E.P.T수량怀愣԰"/>
      <sheetName val="입⍠ち"/>
      <sheetName val="설계변경총괄표(계산餀"/>
      <sheetName val="[수목일위.XLS]el\설계서\_x0000__x0000__x0005__x0000_㸀Ь_x0000__x0000_"/>
      <sheetName val="E.P.T수량Ⴐ_x0000_倀"/>
      <sheetName val="실행,원㔀቎԰"/>
      <sheetName val="철근량산정및丵〒_x0005_"/>
      <sheetName val="E.P.T수량Ⴐ"/>
      <sheetName val="E.P.T수량ვ_x0000_䀀"/>
      <sheetName val="[수목일위.XLS][수목일위.XLS_x0000_]el_______8"/>
      <sheetName val="[수목일위.XLS][수목일위.XLS_x0000_]el_______9"/>
      <sheetName val="★도급내栂ᑙ턀좲ԯ_x0000_"/>
      <sheetName val="★도급내Ԃ_x0000_缀_x0000__x0000__x0000_"/>
      <sheetName val="[수목일위.XLS]el\설계서\_x0000__x0000_Ā_x0000__x0005__x0000_翻_x0000_"/>
      <sheetName val="단가일蜨"/>
      <sheetName val="램_x0005_"/>
      <sheetName val="공사원가산출서"/>
      <sheetName val="궤도부설(424-441,1-27)"/>
      <sheetName val="레일단(70-125)"/>
      <sheetName val="장대단(55-71,126-129)"/>
      <sheetName val="궤도철거(442-448,36-54,130-134)"/>
      <sheetName val="분기(135-174,257-302)"/>
      <sheetName val="교상침목(177-183,151-184,254-262)"/>
      <sheetName val="침목단WT(182-246)"/>
      <sheetName val="궤도이설(20-27)"/>
      <sheetName val="기타1(558-577,263-293)"/>
      <sheetName val="자갈"/>
      <sheetName val="기타2(336-382)"/>
      <sheetName val="장,교(549-571,5-6,11-12,16-17,22"/>
      <sheetName val="체결구(348-375)"/>
      <sheetName val="기계상차(388)"/>
      <sheetName val="용접(389-423)"/>
      <sheetName val="장대(449-475)"/>
      <sheetName val="레일w(476-494)"/>
      <sheetName val="레일P(495-501)"/>
      <sheetName val="침목WT(502-518)"/>
      <sheetName val="침목PP(533-548)"/>
      <sheetName val="궤간정정"/>
      <sheetName val="면(37)"/>
      <sheetName val="면맞춤"/>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
      <sheetName val="가설소"/>
      <sheetName val="신품"/>
      <sheetName val="에너齘_x0013_"/>
      <sheetName val="[수목일위.XLS]el\설계서_x0000__x0000__x0000__x0000_ꀀ툭⠭_x0002__x0000_"/>
      <sheetName val="[수목일위.XLS]el\설계서\수_x0000__x0000_Ā_x0000__x0005__x0000_翿"/>
      <sheetName val="99노임崆Ē"/>
      <sheetName val="[수목일위.XLS][수목일위.XLS]el______177"/>
      <sheetName val="[수목일위.XLS][수목일위.XLS]el______178"/>
      <sheetName val="[수목일위.XLS][수목일위.XLS]el______175"/>
      <sheetName val="[수목일위.XLS][수목일위.XLS]el______176"/>
      <sheetName val="[수목일위.XLS][수목일위.XLS]el______181"/>
      <sheetName val="[수목일위.XLS][수목일위.XLS]el______182"/>
      <sheetName val="[수목일위.XLS][수목일위.XLS]el______179"/>
      <sheetName val="[수목일위.XLS][수목일위.XLS]el______180"/>
      <sheetName val="[수목일위.XLS][수목일위.XLS]el______183"/>
      <sheetName val="[수목일위.XLS][수목일위.XLS]el______184"/>
    </sheetNames>
    <sheetDataSet>
      <sheetData sheetId="0" refreshError="1"/>
      <sheetData sheetId="1" refreshError="1"/>
      <sheetData sheetId="2" refreshError="1"/>
      <sheetData sheetId="3" refreshError="1">
        <row r="5">
          <cell r="B5">
            <v>0.09</v>
          </cell>
        </row>
        <row r="18">
          <cell r="B18">
            <v>0.14000000000000001</v>
          </cell>
          <cell r="C18">
            <v>0.09</v>
          </cell>
        </row>
        <row r="19">
          <cell r="B19">
            <v>0.23</v>
          </cell>
          <cell r="C19">
            <v>0.14000000000000001</v>
          </cell>
        </row>
        <row r="20">
          <cell r="B20">
            <v>0.32</v>
          </cell>
          <cell r="C20">
            <v>0.19</v>
          </cell>
        </row>
        <row r="22">
          <cell r="B22">
            <v>0.5</v>
          </cell>
          <cell r="C22">
            <v>0.28999999999999998</v>
          </cell>
        </row>
        <row r="24">
          <cell r="B24">
            <v>0.68</v>
          </cell>
          <cell r="C24">
            <v>0.39</v>
          </cell>
        </row>
        <row r="48">
          <cell r="B48">
            <v>0.11</v>
          </cell>
          <cell r="C48">
            <v>7.0000000000000007E-2</v>
          </cell>
        </row>
        <row r="49">
          <cell r="B49">
            <v>0.17</v>
          </cell>
          <cell r="C49">
            <v>0.1</v>
          </cell>
        </row>
        <row r="50">
          <cell r="B50">
            <v>0.23</v>
          </cell>
          <cell r="C50">
            <v>0.14000000000000001</v>
          </cell>
        </row>
        <row r="51">
          <cell r="B51">
            <v>0.3</v>
          </cell>
          <cell r="C51">
            <v>0.18</v>
          </cell>
        </row>
        <row r="52">
          <cell r="B52">
            <v>0.37</v>
          </cell>
          <cell r="C52">
            <v>0.22</v>
          </cell>
        </row>
        <row r="54">
          <cell r="B54">
            <v>0.51</v>
          </cell>
          <cell r="C54">
            <v>0.3</v>
          </cell>
        </row>
        <row r="56">
          <cell r="B56">
            <v>0.65</v>
          </cell>
          <cell r="C56">
            <v>0.39</v>
          </cell>
        </row>
        <row r="59">
          <cell r="B59">
            <v>0.87</v>
          </cell>
          <cell r="C59">
            <v>0.52</v>
          </cell>
        </row>
      </sheetData>
      <sheetData sheetId="4" refreshError="1"/>
      <sheetData sheetId="5" refreshError="1">
        <row r="2">
          <cell r="E2">
            <v>23200</v>
          </cell>
        </row>
        <row r="3">
          <cell r="E3">
            <v>44600</v>
          </cell>
        </row>
        <row r="4">
          <cell r="E4">
            <v>66500</v>
          </cell>
        </row>
        <row r="5">
          <cell r="E5">
            <v>123000</v>
          </cell>
        </row>
        <row r="6">
          <cell r="E6">
            <v>3600</v>
          </cell>
        </row>
        <row r="7">
          <cell r="E7">
            <v>6400</v>
          </cell>
        </row>
        <row r="8">
          <cell r="E8">
            <v>13000</v>
          </cell>
        </row>
        <row r="9">
          <cell r="E9">
            <v>22300</v>
          </cell>
        </row>
        <row r="10">
          <cell r="E10">
            <v>47700</v>
          </cell>
        </row>
        <row r="11">
          <cell r="E11">
            <v>203800</v>
          </cell>
        </row>
        <row r="12">
          <cell r="E12">
            <v>407710</v>
          </cell>
        </row>
        <row r="13">
          <cell r="E13">
            <v>815430</v>
          </cell>
        </row>
        <row r="14">
          <cell r="E14">
            <v>1630860</v>
          </cell>
        </row>
        <row r="15">
          <cell r="E15">
            <v>6100</v>
          </cell>
        </row>
        <row r="16">
          <cell r="E16">
            <v>9700</v>
          </cell>
        </row>
        <row r="17">
          <cell r="E17">
            <v>13500</v>
          </cell>
        </row>
        <row r="18">
          <cell r="E18">
            <v>20800</v>
          </cell>
        </row>
        <row r="19">
          <cell r="E19">
            <v>37500</v>
          </cell>
        </row>
        <row r="20">
          <cell r="E20">
            <v>18600</v>
          </cell>
        </row>
        <row r="21">
          <cell r="E21">
            <v>42000</v>
          </cell>
        </row>
        <row r="22">
          <cell r="E22">
            <v>41500</v>
          </cell>
        </row>
        <row r="23">
          <cell r="E23">
            <v>68250</v>
          </cell>
        </row>
        <row r="24">
          <cell r="E24">
            <v>76100</v>
          </cell>
        </row>
        <row r="25">
          <cell r="E25">
            <v>157500</v>
          </cell>
        </row>
        <row r="26">
          <cell r="E26">
            <v>127000</v>
          </cell>
        </row>
        <row r="27">
          <cell r="E27">
            <v>380</v>
          </cell>
        </row>
        <row r="28">
          <cell r="E28">
            <v>910</v>
          </cell>
        </row>
        <row r="29">
          <cell r="E29">
            <v>1400</v>
          </cell>
        </row>
        <row r="30">
          <cell r="E30">
            <v>3460</v>
          </cell>
        </row>
        <row r="31">
          <cell r="E31">
            <v>3100</v>
          </cell>
        </row>
        <row r="32">
          <cell r="E32">
            <v>5300</v>
          </cell>
        </row>
        <row r="33">
          <cell r="E33">
            <v>8500</v>
          </cell>
        </row>
        <row r="34">
          <cell r="E34">
            <v>23700</v>
          </cell>
        </row>
        <row r="35">
          <cell r="E35">
            <v>71170</v>
          </cell>
        </row>
        <row r="36">
          <cell r="E36">
            <v>4070</v>
          </cell>
        </row>
        <row r="37">
          <cell r="E37">
            <v>5100</v>
          </cell>
        </row>
        <row r="38">
          <cell r="E38">
            <v>10000</v>
          </cell>
        </row>
        <row r="39">
          <cell r="E39">
            <v>23500</v>
          </cell>
        </row>
        <row r="40">
          <cell r="E40">
            <v>45600</v>
          </cell>
        </row>
        <row r="42">
          <cell r="E42">
            <v>27000</v>
          </cell>
        </row>
        <row r="44">
          <cell r="E44">
            <v>2200</v>
          </cell>
        </row>
        <row r="45">
          <cell r="E45">
            <v>3200</v>
          </cell>
        </row>
        <row r="46">
          <cell r="E46">
            <v>16300</v>
          </cell>
        </row>
        <row r="47">
          <cell r="E47">
            <v>22400</v>
          </cell>
        </row>
        <row r="48">
          <cell r="E48">
            <v>271810</v>
          </cell>
        </row>
        <row r="49">
          <cell r="E49">
            <v>327470</v>
          </cell>
        </row>
        <row r="50">
          <cell r="E50">
            <v>427240</v>
          </cell>
        </row>
        <row r="51">
          <cell r="E51">
            <v>1500</v>
          </cell>
        </row>
        <row r="52">
          <cell r="E52">
            <v>2200</v>
          </cell>
        </row>
        <row r="53">
          <cell r="E53">
            <v>5800</v>
          </cell>
        </row>
        <row r="54">
          <cell r="E54">
            <v>14000</v>
          </cell>
        </row>
        <row r="55">
          <cell r="E55">
            <v>20000</v>
          </cell>
        </row>
        <row r="56">
          <cell r="E56">
            <v>30100</v>
          </cell>
        </row>
        <row r="57">
          <cell r="E57">
            <v>45200</v>
          </cell>
        </row>
        <row r="58">
          <cell r="E58">
            <v>13500</v>
          </cell>
        </row>
        <row r="59">
          <cell r="E59">
            <v>25600</v>
          </cell>
        </row>
        <row r="60">
          <cell r="E60">
            <v>55600</v>
          </cell>
        </row>
        <row r="61">
          <cell r="E61">
            <v>13600</v>
          </cell>
        </row>
        <row r="62">
          <cell r="E62">
            <v>42500</v>
          </cell>
        </row>
        <row r="63">
          <cell r="E63">
            <v>50400</v>
          </cell>
        </row>
        <row r="64">
          <cell r="E64">
            <v>82000</v>
          </cell>
        </row>
        <row r="65">
          <cell r="E65">
            <v>18900</v>
          </cell>
        </row>
        <row r="66">
          <cell r="E66">
            <v>52600</v>
          </cell>
        </row>
        <row r="67">
          <cell r="E67">
            <v>98600</v>
          </cell>
        </row>
        <row r="68">
          <cell r="E68">
            <v>148200</v>
          </cell>
        </row>
        <row r="69">
          <cell r="E69">
            <v>48200</v>
          </cell>
        </row>
        <row r="70">
          <cell r="E70">
            <v>164700</v>
          </cell>
        </row>
        <row r="71">
          <cell r="E71">
            <v>294200</v>
          </cell>
        </row>
        <row r="72">
          <cell r="E72">
            <v>411900</v>
          </cell>
        </row>
        <row r="73">
          <cell r="E73">
            <v>258900</v>
          </cell>
        </row>
        <row r="74">
          <cell r="E74">
            <v>482500</v>
          </cell>
        </row>
        <row r="75">
          <cell r="E75">
            <v>765000</v>
          </cell>
        </row>
        <row r="76">
          <cell r="E76">
            <v>5800</v>
          </cell>
        </row>
        <row r="77">
          <cell r="E77">
            <v>12900</v>
          </cell>
        </row>
        <row r="78">
          <cell r="E78">
            <v>29400</v>
          </cell>
        </row>
        <row r="79">
          <cell r="E79">
            <v>52000</v>
          </cell>
        </row>
        <row r="80">
          <cell r="E80">
            <v>91700</v>
          </cell>
        </row>
        <row r="81">
          <cell r="E81">
            <v>12000</v>
          </cell>
        </row>
        <row r="82">
          <cell r="E82">
            <v>18600</v>
          </cell>
        </row>
        <row r="83">
          <cell r="E83">
            <v>33600</v>
          </cell>
        </row>
        <row r="84">
          <cell r="E84">
            <v>61800</v>
          </cell>
        </row>
        <row r="85">
          <cell r="E85">
            <v>244540</v>
          </cell>
        </row>
        <row r="86">
          <cell r="E86">
            <v>24800</v>
          </cell>
        </row>
        <row r="87">
          <cell r="E87">
            <v>36600</v>
          </cell>
        </row>
        <row r="88">
          <cell r="E88">
            <v>54300</v>
          </cell>
        </row>
        <row r="89">
          <cell r="E89">
            <v>85200</v>
          </cell>
        </row>
        <row r="90">
          <cell r="E90">
            <v>220600</v>
          </cell>
        </row>
        <row r="91">
          <cell r="E91">
            <v>367400</v>
          </cell>
        </row>
        <row r="92">
          <cell r="E92">
            <v>4600</v>
          </cell>
        </row>
        <row r="93">
          <cell r="E93">
            <v>7200</v>
          </cell>
        </row>
        <row r="94">
          <cell r="E94">
            <v>13200</v>
          </cell>
        </row>
        <row r="95">
          <cell r="E95">
            <v>30300</v>
          </cell>
        </row>
        <row r="96">
          <cell r="E96">
            <v>164700</v>
          </cell>
        </row>
        <row r="97">
          <cell r="E97">
            <v>12000</v>
          </cell>
        </row>
        <row r="98">
          <cell r="E98">
            <v>19600</v>
          </cell>
        </row>
        <row r="99">
          <cell r="E99">
            <v>35900</v>
          </cell>
        </row>
        <row r="100">
          <cell r="E100">
            <v>64400</v>
          </cell>
        </row>
        <row r="101">
          <cell r="E101">
            <v>20100</v>
          </cell>
        </row>
        <row r="102">
          <cell r="E102">
            <v>30500</v>
          </cell>
        </row>
        <row r="103">
          <cell r="E103">
            <v>63000</v>
          </cell>
        </row>
        <row r="104">
          <cell r="E104">
            <v>114000</v>
          </cell>
        </row>
        <row r="105">
          <cell r="E105">
            <v>173000</v>
          </cell>
        </row>
        <row r="106">
          <cell r="E106">
            <v>361000</v>
          </cell>
        </row>
        <row r="107">
          <cell r="E107">
            <v>476170</v>
          </cell>
        </row>
        <row r="108">
          <cell r="E108">
            <v>663000</v>
          </cell>
        </row>
        <row r="109">
          <cell r="E109">
            <v>998000</v>
          </cell>
        </row>
        <row r="110">
          <cell r="E110">
            <v>2224530</v>
          </cell>
        </row>
        <row r="111">
          <cell r="E111">
            <v>23600</v>
          </cell>
        </row>
        <row r="112">
          <cell r="E112">
            <v>72600</v>
          </cell>
        </row>
        <row r="113">
          <cell r="E113">
            <v>175300</v>
          </cell>
        </row>
        <row r="114">
          <cell r="E114">
            <v>600</v>
          </cell>
        </row>
        <row r="115">
          <cell r="E115">
            <v>29300</v>
          </cell>
        </row>
        <row r="116">
          <cell r="E116">
            <v>82300</v>
          </cell>
        </row>
        <row r="117">
          <cell r="E117">
            <v>120000</v>
          </cell>
        </row>
        <row r="118">
          <cell r="E118">
            <v>180000</v>
          </cell>
        </row>
        <row r="119">
          <cell r="E119">
            <v>8300</v>
          </cell>
        </row>
        <row r="120">
          <cell r="E120">
            <v>25200</v>
          </cell>
        </row>
        <row r="121">
          <cell r="E121">
            <v>25500</v>
          </cell>
        </row>
        <row r="122">
          <cell r="E122">
            <v>49100</v>
          </cell>
        </row>
        <row r="123">
          <cell r="E123">
            <v>81700</v>
          </cell>
        </row>
        <row r="124">
          <cell r="E124">
            <v>25100</v>
          </cell>
        </row>
        <row r="125">
          <cell r="E125">
            <v>40000</v>
          </cell>
        </row>
        <row r="126">
          <cell r="E126">
            <v>77200</v>
          </cell>
        </row>
        <row r="127">
          <cell r="E127">
            <v>136000</v>
          </cell>
        </row>
        <row r="128">
          <cell r="E128">
            <v>2600</v>
          </cell>
        </row>
        <row r="129">
          <cell r="E129">
            <v>8030</v>
          </cell>
        </row>
        <row r="130">
          <cell r="E130">
            <v>12650</v>
          </cell>
        </row>
        <row r="131">
          <cell r="E131">
            <v>10000</v>
          </cell>
        </row>
        <row r="132">
          <cell r="E132">
            <v>18000</v>
          </cell>
        </row>
        <row r="133">
          <cell r="E133">
            <v>36000</v>
          </cell>
        </row>
        <row r="134">
          <cell r="E134">
            <v>54700</v>
          </cell>
        </row>
        <row r="135">
          <cell r="E135">
            <v>97500</v>
          </cell>
        </row>
        <row r="136">
          <cell r="E136">
            <v>289060</v>
          </cell>
        </row>
        <row r="137">
          <cell r="E137">
            <v>12500</v>
          </cell>
        </row>
        <row r="138">
          <cell r="E138">
            <v>23600</v>
          </cell>
        </row>
        <row r="139">
          <cell r="E139">
            <v>43800</v>
          </cell>
        </row>
        <row r="140">
          <cell r="E140">
            <v>81100</v>
          </cell>
        </row>
        <row r="141">
          <cell r="E141">
            <v>2300</v>
          </cell>
        </row>
        <row r="142">
          <cell r="E142">
            <v>10500</v>
          </cell>
        </row>
        <row r="143">
          <cell r="E143">
            <v>16100</v>
          </cell>
        </row>
        <row r="144">
          <cell r="E144">
            <v>33500</v>
          </cell>
        </row>
        <row r="145">
          <cell r="E145">
            <v>4800</v>
          </cell>
        </row>
        <row r="146">
          <cell r="E146">
            <v>11200</v>
          </cell>
        </row>
        <row r="147">
          <cell r="E147">
            <v>21000</v>
          </cell>
        </row>
        <row r="148">
          <cell r="E148">
            <v>180000</v>
          </cell>
        </row>
        <row r="149">
          <cell r="E149">
            <v>308700</v>
          </cell>
        </row>
        <row r="150">
          <cell r="E150">
            <v>372960</v>
          </cell>
        </row>
        <row r="151">
          <cell r="E151">
            <v>406000</v>
          </cell>
        </row>
        <row r="152">
          <cell r="E152">
            <v>1662040</v>
          </cell>
        </row>
        <row r="153">
          <cell r="E153">
            <v>11000</v>
          </cell>
        </row>
        <row r="154">
          <cell r="E154">
            <v>23500</v>
          </cell>
        </row>
        <row r="155">
          <cell r="E155">
            <v>36700</v>
          </cell>
        </row>
        <row r="156">
          <cell r="E156">
            <v>7300</v>
          </cell>
        </row>
        <row r="157">
          <cell r="E157">
            <v>21900</v>
          </cell>
        </row>
        <row r="158">
          <cell r="E158">
            <v>61000</v>
          </cell>
        </row>
        <row r="159">
          <cell r="E159">
            <v>99900</v>
          </cell>
        </row>
        <row r="160">
          <cell r="E160">
            <v>14800</v>
          </cell>
        </row>
        <row r="161">
          <cell r="E161">
            <v>33100</v>
          </cell>
        </row>
        <row r="162">
          <cell r="E162">
            <v>131040</v>
          </cell>
        </row>
        <row r="163">
          <cell r="E163">
            <v>1300</v>
          </cell>
        </row>
        <row r="164">
          <cell r="E164">
            <v>2000</v>
          </cell>
        </row>
        <row r="165">
          <cell r="E165">
            <v>3900</v>
          </cell>
        </row>
        <row r="166">
          <cell r="E166">
            <v>2400</v>
          </cell>
        </row>
        <row r="167">
          <cell r="E167">
            <v>2400</v>
          </cell>
        </row>
        <row r="168">
          <cell r="E168">
            <v>3670</v>
          </cell>
        </row>
        <row r="169">
          <cell r="E169">
            <v>8820</v>
          </cell>
        </row>
        <row r="170">
          <cell r="E170">
            <v>11760</v>
          </cell>
        </row>
        <row r="171">
          <cell r="E171">
            <v>10100</v>
          </cell>
        </row>
        <row r="172">
          <cell r="E172">
            <v>17100</v>
          </cell>
        </row>
        <row r="173">
          <cell r="E173">
            <v>31100</v>
          </cell>
        </row>
        <row r="174">
          <cell r="E174">
            <v>162500</v>
          </cell>
        </row>
        <row r="175">
          <cell r="E175">
            <v>162500</v>
          </cell>
        </row>
        <row r="176">
          <cell r="E176">
            <v>21000</v>
          </cell>
        </row>
        <row r="177">
          <cell r="E177">
            <v>30100</v>
          </cell>
        </row>
        <row r="178">
          <cell r="E178">
            <v>98800</v>
          </cell>
        </row>
        <row r="179">
          <cell r="E179">
            <v>158000</v>
          </cell>
        </row>
        <row r="180">
          <cell r="E180">
            <v>202000</v>
          </cell>
        </row>
        <row r="182">
          <cell r="E182">
            <v>202000</v>
          </cell>
        </row>
        <row r="183">
          <cell r="E183">
            <v>1300</v>
          </cell>
        </row>
        <row r="184">
          <cell r="E184">
            <v>2800</v>
          </cell>
        </row>
        <row r="185">
          <cell r="E185">
            <v>4000</v>
          </cell>
        </row>
        <row r="186">
          <cell r="E186">
            <v>10500</v>
          </cell>
        </row>
        <row r="187">
          <cell r="E187">
            <v>24700</v>
          </cell>
        </row>
        <row r="188">
          <cell r="E188">
            <v>50600</v>
          </cell>
        </row>
        <row r="189">
          <cell r="E189">
            <v>88000</v>
          </cell>
        </row>
        <row r="190">
          <cell r="E190">
            <v>176500</v>
          </cell>
        </row>
        <row r="191">
          <cell r="E191">
            <v>8100</v>
          </cell>
        </row>
        <row r="192">
          <cell r="E192">
            <v>10900</v>
          </cell>
        </row>
        <row r="193">
          <cell r="E193">
            <v>18600</v>
          </cell>
        </row>
        <row r="194">
          <cell r="E194">
            <v>76120</v>
          </cell>
        </row>
        <row r="195">
          <cell r="E195">
            <v>101000</v>
          </cell>
        </row>
        <row r="196">
          <cell r="E196">
            <v>149000</v>
          </cell>
        </row>
        <row r="197">
          <cell r="E197">
            <v>290000</v>
          </cell>
        </row>
        <row r="198">
          <cell r="E198">
            <v>466000</v>
          </cell>
        </row>
        <row r="199">
          <cell r="E199">
            <v>1544760</v>
          </cell>
        </row>
        <row r="200">
          <cell r="E200">
            <v>5600</v>
          </cell>
        </row>
        <row r="201">
          <cell r="E201">
            <v>17200</v>
          </cell>
        </row>
        <row r="202">
          <cell r="E202">
            <v>9200</v>
          </cell>
        </row>
        <row r="203">
          <cell r="E203">
            <v>18200</v>
          </cell>
        </row>
        <row r="204">
          <cell r="E204">
            <v>34700</v>
          </cell>
        </row>
        <row r="205">
          <cell r="E205">
            <v>65100</v>
          </cell>
        </row>
        <row r="206">
          <cell r="E206">
            <v>108000</v>
          </cell>
        </row>
        <row r="207">
          <cell r="E207">
            <v>150000</v>
          </cell>
        </row>
        <row r="209">
          <cell r="E209">
            <v>150000</v>
          </cell>
        </row>
        <row r="210">
          <cell r="E210">
            <v>9500</v>
          </cell>
        </row>
        <row r="211">
          <cell r="E211">
            <v>16000</v>
          </cell>
        </row>
        <row r="212">
          <cell r="E212">
            <v>26400</v>
          </cell>
        </row>
        <row r="213">
          <cell r="E213">
            <v>47700</v>
          </cell>
        </row>
        <row r="214">
          <cell r="E214">
            <v>70600</v>
          </cell>
        </row>
        <row r="215">
          <cell r="E215">
            <v>154700</v>
          </cell>
        </row>
        <row r="216">
          <cell r="E216">
            <v>430</v>
          </cell>
        </row>
        <row r="217">
          <cell r="E217">
            <v>1100</v>
          </cell>
        </row>
        <row r="218">
          <cell r="E218">
            <v>1000</v>
          </cell>
        </row>
        <row r="219">
          <cell r="E219">
            <v>1500</v>
          </cell>
        </row>
        <row r="220">
          <cell r="E220">
            <v>4700</v>
          </cell>
        </row>
        <row r="221">
          <cell r="E221">
            <v>22300</v>
          </cell>
        </row>
        <row r="222">
          <cell r="E222">
            <v>36400</v>
          </cell>
        </row>
        <row r="223">
          <cell r="E223">
            <v>52900</v>
          </cell>
        </row>
        <row r="224">
          <cell r="E224">
            <v>4000</v>
          </cell>
        </row>
        <row r="225">
          <cell r="E225">
            <v>8200</v>
          </cell>
        </row>
        <row r="552">
          <cell r="E552">
            <v>48300</v>
          </cell>
        </row>
      </sheetData>
      <sheetData sheetId="6" refreshError="1"/>
      <sheetData sheetId="7">
        <row r="2">
          <cell r="E2">
            <v>23200</v>
          </cell>
        </row>
      </sheetData>
      <sheetData sheetId="8">
        <row r="2">
          <cell r="E2">
            <v>23200</v>
          </cell>
        </row>
      </sheetData>
      <sheetData sheetId="9"/>
      <sheetData sheetId="10">
        <row r="2">
          <cell r="E2">
            <v>23200</v>
          </cell>
        </row>
      </sheetData>
      <sheetData sheetId="11">
        <row r="2">
          <cell r="E2">
            <v>23200</v>
          </cell>
        </row>
      </sheetData>
      <sheetData sheetId="12">
        <row r="2">
          <cell r="E2">
            <v>23200</v>
          </cell>
        </row>
      </sheetData>
      <sheetData sheetId="13">
        <row r="2">
          <cell r="E2">
            <v>23200</v>
          </cell>
        </row>
      </sheetData>
      <sheetData sheetId="14">
        <row r="2">
          <cell r="E2">
            <v>23200</v>
          </cell>
        </row>
      </sheetData>
      <sheetData sheetId="15">
        <row r="2">
          <cell r="E2">
            <v>23200</v>
          </cell>
        </row>
      </sheetData>
      <sheetData sheetId="16">
        <row r="2">
          <cell r="E2">
            <v>23200</v>
          </cell>
        </row>
      </sheetData>
      <sheetData sheetId="17">
        <row r="2">
          <cell r="E2">
            <v>23200</v>
          </cell>
        </row>
      </sheetData>
      <sheetData sheetId="18">
        <row r="2">
          <cell r="E2">
            <v>23200</v>
          </cell>
        </row>
      </sheetData>
      <sheetData sheetId="19" refreshError="1"/>
      <sheetData sheetId="20">
        <row r="2">
          <cell r="E2">
            <v>23200</v>
          </cell>
        </row>
      </sheetData>
      <sheetData sheetId="21">
        <row r="5">
          <cell r="B5" t="str">
            <v>백-호</v>
          </cell>
        </row>
      </sheetData>
      <sheetData sheetId="22">
        <row r="2">
          <cell r="E2">
            <v>23200</v>
          </cell>
        </row>
      </sheetData>
      <sheetData sheetId="23">
        <row r="2">
          <cell r="E2">
            <v>23200</v>
          </cell>
        </row>
      </sheetData>
      <sheetData sheetId="24">
        <row r="2">
          <cell r="E2">
            <v>23200</v>
          </cell>
        </row>
      </sheetData>
      <sheetData sheetId="25">
        <row r="2">
          <cell r="E2">
            <v>23200</v>
          </cell>
        </row>
      </sheetData>
      <sheetData sheetId="26">
        <row r="2">
          <cell r="E2">
            <v>23200</v>
          </cell>
        </row>
      </sheetData>
      <sheetData sheetId="27">
        <row r="2">
          <cell r="E2">
            <v>23200</v>
          </cell>
        </row>
      </sheetData>
      <sheetData sheetId="28">
        <row r="2">
          <cell r="E2">
            <v>23200</v>
          </cell>
        </row>
      </sheetData>
      <sheetData sheetId="29">
        <row r="2">
          <cell r="E2">
            <v>23200</v>
          </cell>
        </row>
      </sheetData>
      <sheetData sheetId="30">
        <row r="2">
          <cell r="E2">
            <v>23200</v>
          </cell>
        </row>
      </sheetData>
      <sheetData sheetId="31">
        <row r="2">
          <cell r="E2">
            <v>23200</v>
          </cell>
        </row>
      </sheetData>
      <sheetData sheetId="32">
        <row r="2">
          <cell r="E2">
            <v>23200</v>
          </cell>
        </row>
      </sheetData>
      <sheetData sheetId="33">
        <row r="2">
          <cell r="E2">
            <v>23200</v>
          </cell>
        </row>
      </sheetData>
      <sheetData sheetId="34">
        <row r="2">
          <cell r="E2">
            <v>23200</v>
          </cell>
        </row>
      </sheetData>
      <sheetData sheetId="35">
        <row r="2">
          <cell r="E2">
            <v>23200</v>
          </cell>
        </row>
      </sheetData>
      <sheetData sheetId="36">
        <row r="2">
          <cell r="E2">
            <v>23200</v>
          </cell>
        </row>
      </sheetData>
      <sheetData sheetId="37">
        <row r="2">
          <cell r="E2">
            <v>23200</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sheetData sheetId="598"/>
      <sheetData sheetId="599"/>
      <sheetData sheetId="600"/>
      <sheetData sheetId="601"/>
      <sheetData sheetId="602"/>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sheetData sheetId="1328" refreshError="1"/>
      <sheetData sheetId="1329" refreshError="1"/>
      <sheetData sheetId="1330" refreshError="1"/>
      <sheetData sheetId="1331" refreshError="1"/>
      <sheetData sheetId="1332" refreshError="1"/>
      <sheetData sheetId="1333" refreshError="1"/>
      <sheetData sheetId="1334" refreshError="1"/>
      <sheetData sheetId="1335"/>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sheetData sheetId="1633" refreshError="1"/>
      <sheetData sheetId="1634" refreshError="1"/>
      <sheetData sheetId="1635" refreshError="1"/>
      <sheetData sheetId="1636"/>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ow r="5">
          <cell r="B5" t="str">
            <v>백-호</v>
          </cell>
        </row>
      </sheetData>
      <sheetData sheetId="2803"/>
      <sheetData sheetId="2804">
        <row r="5">
          <cell r="B5" t="str">
            <v>백-호</v>
          </cell>
        </row>
      </sheetData>
      <sheetData sheetId="2805"/>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sheetData sheetId="2975" refreshError="1"/>
      <sheetData sheetId="2976" refreshError="1"/>
      <sheetData sheetId="2977" refreshError="1"/>
      <sheetData sheetId="2978" refreshError="1"/>
      <sheetData sheetId="2979" refreshError="1"/>
      <sheetData sheetId="2980"/>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sheetData sheetId="3090" refreshError="1"/>
      <sheetData sheetId="3091" refreshError="1"/>
      <sheetData sheetId="3092" refreshError="1"/>
      <sheetData sheetId="3093"/>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ow r="2">
          <cell r="E2">
            <v>23200</v>
          </cell>
        </row>
      </sheetData>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sheetData sheetId="3134" refreshError="1"/>
      <sheetData sheetId="3135"/>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sheetData sheetId="3256" refreshError="1"/>
      <sheetData sheetId="3257" refreshError="1"/>
      <sheetData sheetId="3258" refreshError="1"/>
      <sheetData sheetId="3259" refreshError="1"/>
      <sheetData sheetId="3260" refreshError="1"/>
      <sheetData sheetId="3261" refreshError="1"/>
      <sheetData sheetId="3262">
        <row r="2">
          <cell r="E2">
            <v>23200</v>
          </cell>
        </row>
      </sheetData>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sheetData sheetId="3287"/>
      <sheetData sheetId="3288">
        <row r="2">
          <cell r="E2">
            <v>23200</v>
          </cell>
        </row>
      </sheetData>
      <sheetData sheetId="3289"/>
      <sheetData sheetId="3290">
        <row r="2">
          <cell r="E2">
            <v>23200</v>
          </cell>
        </row>
      </sheetData>
      <sheetData sheetId="3291"/>
      <sheetData sheetId="3292">
        <row r="2">
          <cell r="E2">
            <v>23200</v>
          </cell>
        </row>
      </sheetData>
      <sheetData sheetId="3293"/>
      <sheetData sheetId="3294">
        <row r="2">
          <cell r="E2">
            <v>23200</v>
          </cell>
        </row>
      </sheetData>
      <sheetData sheetId="3295"/>
      <sheetData sheetId="3296"/>
      <sheetData sheetId="3297"/>
      <sheetData sheetId="3298"/>
      <sheetData sheetId="3299"/>
      <sheetData sheetId="3300"/>
      <sheetData sheetId="3301"/>
      <sheetData sheetId="3302"/>
      <sheetData sheetId="3303"/>
      <sheetData sheetId="3304"/>
      <sheetData sheetId="3305">
        <row r="2">
          <cell r="E2">
            <v>23200</v>
          </cell>
        </row>
      </sheetData>
      <sheetData sheetId="3306"/>
      <sheetData sheetId="3307">
        <row r="2">
          <cell r="E2">
            <v>23200</v>
          </cell>
        </row>
      </sheetData>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sheetData sheetId="3339"/>
      <sheetData sheetId="3340"/>
      <sheetData sheetId="3341"/>
      <sheetData sheetId="3342"/>
      <sheetData sheetId="3343"/>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sheetData sheetId="3582">
        <row r="2">
          <cell r="E2">
            <v>23200</v>
          </cell>
        </row>
      </sheetData>
      <sheetData sheetId="3583" refreshError="1"/>
      <sheetData sheetId="3584" refreshError="1"/>
      <sheetData sheetId="3585" refreshError="1"/>
      <sheetData sheetId="3586"/>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sheetData sheetId="3596"/>
      <sheetData sheetId="3597" refreshError="1"/>
      <sheetData sheetId="3598"/>
      <sheetData sheetId="3599" refreshError="1"/>
      <sheetData sheetId="3600"/>
      <sheetData sheetId="3601" refreshError="1"/>
      <sheetData sheetId="3602" refreshError="1"/>
      <sheetData sheetId="3603" refreshError="1"/>
      <sheetData sheetId="3604"/>
      <sheetData sheetId="3605"/>
      <sheetData sheetId="3606"/>
      <sheetData sheetId="3607"/>
      <sheetData sheetId="3608"/>
      <sheetData sheetId="3609"/>
      <sheetData sheetId="3610" refreshError="1"/>
      <sheetData sheetId="361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sheetData sheetId="3640"/>
      <sheetData sheetId="3641"/>
      <sheetData sheetId="3642"/>
      <sheetData sheetId="3643"/>
      <sheetData sheetId="3644"/>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sheetData sheetId="3657"/>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간지"/>
      <sheetName val="목차"/>
      <sheetName val="결과"/>
      <sheetName val="개요"/>
      <sheetName val="종합"/>
      <sheetName val="허찬섭"/>
      <sheetName val="93"/>
      <sheetName val="94"/>
      <sheetName val="95"/>
      <sheetName val="96"/>
      <sheetName val="97"/>
      <sheetName val="98"/>
      <sheetName val="원격영상재판"/>
      <sheetName val="판례,ARS,광화일"/>
      <sheetName val="SGI 추가"/>
      <sheetName val="회선"/>
      <sheetName val="uhd"/>
      <sheetName val="pc,prt"/>
      <sheetName val="사용자지원"/>
      <sheetName val="sw노임"/>
      <sheetName val="종합 (2)"/>
      <sheetName val="종합 (3)"/>
      <sheetName val="수량산출"/>
      <sheetName val="직재"/>
      <sheetName val="재집"/>
      <sheetName val="데이타"/>
      <sheetName val="식재인부"/>
      <sheetName val="날1"/>
      <sheetName val="제-노임"/>
      <sheetName val="제직재"/>
      <sheetName val="사급자재"/>
      <sheetName val="중기적산목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갑지"/>
      <sheetName val="원가계산서"/>
      <sheetName val="내역서"/>
      <sheetName val="이전비"/>
      <sheetName val="일위대가목록"/>
      <sheetName val="일위대가_호표"/>
      <sheetName val="일위대가_산근"/>
      <sheetName val="중기사용료목록"/>
      <sheetName val="중기사용료"/>
      <sheetName val="중기기초자료"/>
      <sheetName val="자재"/>
      <sheetName val="노임"/>
      <sheetName val="경비"/>
    </sheetNames>
    <sheetDataSet>
      <sheetData sheetId="0"/>
      <sheetData sheetId="1"/>
      <sheetData sheetId="2">
        <row r="7">
          <cell r="J7">
            <v>21143781</v>
          </cell>
        </row>
        <row r="8">
          <cell r="L8">
            <v>24075042</v>
          </cell>
        </row>
        <row r="11">
          <cell r="L11">
            <v>2131038</v>
          </cell>
        </row>
        <row r="14">
          <cell r="L14">
            <v>5622059</v>
          </cell>
        </row>
        <row r="15">
          <cell r="L15">
            <v>3754823</v>
          </cell>
        </row>
        <row r="16">
          <cell r="L16">
            <v>5499711</v>
          </cell>
        </row>
        <row r="17">
          <cell r="L17">
            <v>245940</v>
          </cell>
        </row>
        <row r="18">
          <cell r="L18">
            <v>569233</v>
          </cell>
        </row>
        <row r="19">
          <cell r="L19">
            <v>3443511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낙석방지집계표"/>
      <sheetName val="낙석방지책연장"/>
      <sheetName val="가드레일연장"/>
      <sheetName val="guard(mac)"/>
      <sheetName val="단면 (2)"/>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수지예산(A4종)"/>
      <sheetName val="측,공,관,잡"/>
      <sheetName val="요율"/>
      <sheetName val="공사비총괄표"/>
      <sheetName val="배수장공사비총괄"/>
      <sheetName val="배수장공사비"/>
      <sheetName val="평야부공사비총괄"/>
      <sheetName val="배수로공사비(총)"/>
      <sheetName val="배수로(토공)"/>
      <sheetName val="배수로(구조물)"/>
      <sheetName val="매립공사비"/>
      <sheetName val="부대공사"/>
      <sheetName val="가설공사"/>
      <sheetName val="중기운반"/>
      <sheetName val="시험비"/>
      <sheetName val="지급자재대"/>
      <sheetName val="토목자재대(총)"/>
      <sheetName val="배수장자재대(토목)"/>
      <sheetName val="배수로자재대"/>
      <sheetName val="배수장자재대(건축) "/>
    </sheetNames>
    <sheetDataSet>
      <sheetData sheetId="0"/>
      <sheetData sheetId="1"/>
      <sheetData sheetId="2"/>
      <sheetData sheetId="3" refreshError="1">
        <row r="5">
          <cell r="F5">
            <v>0.15665999999999999</v>
          </cell>
        </row>
        <row r="6">
          <cell r="F6">
            <v>8.8139999999999996E-2</v>
          </cell>
        </row>
        <row r="7">
          <cell r="F7">
            <v>5.5E-2</v>
          </cell>
        </row>
        <row r="8">
          <cell r="F8">
            <v>3.5999999999999997E-2</v>
          </cell>
        </row>
        <row r="9">
          <cell r="F9">
            <v>1.8100000000000002E-2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수입"/>
      <sheetName val="지출"/>
      <sheetName val="관리"/>
      <sheetName val="공감"/>
      <sheetName val="측설"/>
      <sheetName val="측공관대상금액"/>
      <sheetName val="순공사비내역"/>
      <sheetName val="경제분석자료"/>
      <sheetName val="지급자재집계표"/>
      <sheetName val="자재단가"/>
      <sheetName val="지급자재대"/>
      <sheetName val="총괄표"/>
      <sheetName val="기전총괄표"/>
      <sheetName val="요율"/>
      <sheetName val="수원공"/>
      <sheetName val="자재산출참고"/>
      <sheetName val="1호간선"/>
      <sheetName val="2호간선"/>
      <sheetName val="1호용수지선"/>
      <sheetName val="2호용수지선"/>
      <sheetName val="평야부공사비"/>
      <sheetName val="배수로토공"/>
      <sheetName val="칠현배수로"/>
      <sheetName val="반포배수로"/>
      <sheetName val="월하배수로"/>
      <sheetName val="부대공사"/>
      <sheetName val="수원일위"/>
      <sheetName val="평야일위"/>
      <sheetName val="건축내역"/>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sheetData sheetId="12"/>
      <sheetData sheetId="13" refreshError="1"/>
      <sheetData sheetId="14" refreshError="1">
        <row r="5">
          <cell r="F5">
            <v>0.16</v>
          </cell>
        </row>
        <row r="8">
          <cell r="F8">
            <v>3.6999999999999998E-2</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재적표"/>
      <sheetName val="입목축적조사서수수료산출"/>
      <sheetName val="평균경사도조사서"/>
      <sheetName val="입목본수도조사수수료"/>
    </sheetNames>
    <sheetDataSet>
      <sheetData sheetId="0">
        <row r="1">
          <cell r="B1" t="str">
            <v>낙엽송</v>
          </cell>
          <cell r="C1" t="str">
            <v>낙</v>
          </cell>
        </row>
        <row r="2">
          <cell r="B2">
            <v>2</v>
          </cell>
          <cell r="C2">
            <v>4</v>
          </cell>
          <cell r="D2">
            <v>6</v>
          </cell>
          <cell r="E2">
            <v>8</v>
          </cell>
          <cell r="F2">
            <v>10</v>
          </cell>
          <cell r="G2">
            <v>12</v>
          </cell>
          <cell r="H2">
            <v>14</v>
          </cell>
          <cell r="I2">
            <v>16</v>
          </cell>
          <cell r="J2">
            <v>18</v>
          </cell>
          <cell r="K2">
            <v>20</v>
          </cell>
          <cell r="L2">
            <v>22</v>
          </cell>
          <cell r="M2">
            <v>24</v>
          </cell>
          <cell r="N2">
            <v>26</v>
          </cell>
          <cell r="O2">
            <v>28</v>
          </cell>
          <cell r="P2">
            <v>30</v>
          </cell>
          <cell r="Q2">
            <v>32</v>
          </cell>
          <cell r="R2">
            <v>34</v>
          </cell>
          <cell r="S2">
            <v>36</v>
          </cell>
          <cell r="T2">
            <v>38</v>
          </cell>
          <cell r="U2">
            <v>40</v>
          </cell>
          <cell r="V2">
            <v>42</v>
          </cell>
          <cell r="W2">
            <v>44</v>
          </cell>
          <cell r="X2">
            <v>46</v>
          </cell>
          <cell r="Y2">
            <v>48</v>
          </cell>
          <cell r="Z2">
            <v>50</v>
          </cell>
          <cell r="AA2">
            <v>52</v>
          </cell>
          <cell r="AB2">
            <v>54</v>
          </cell>
          <cell r="AC2">
            <v>56</v>
          </cell>
          <cell r="AD2">
            <v>58</v>
          </cell>
          <cell r="AE2">
            <v>60</v>
          </cell>
          <cell r="AF2">
            <v>62</v>
          </cell>
          <cell r="AG2">
            <v>64</v>
          </cell>
          <cell r="AH2">
            <v>66</v>
          </cell>
          <cell r="AI2">
            <v>68</v>
          </cell>
          <cell r="AJ2">
            <v>70</v>
          </cell>
          <cell r="AK2">
            <v>72</v>
          </cell>
          <cell r="AL2">
            <v>74</v>
          </cell>
          <cell r="AM2">
            <v>76</v>
          </cell>
          <cell r="AN2">
            <v>78</v>
          </cell>
          <cell r="AO2">
            <v>80</v>
          </cell>
          <cell r="AP2">
            <v>82</v>
          </cell>
          <cell r="AQ2">
            <v>84</v>
          </cell>
          <cell r="AR2">
            <v>86</v>
          </cell>
          <cell r="AS2">
            <v>88</v>
          </cell>
          <cell r="AT2">
            <v>90</v>
          </cell>
          <cell r="AU2">
            <v>92</v>
          </cell>
          <cell r="AV2">
            <v>94</v>
          </cell>
          <cell r="AW2">
            <v>96</v>
          </cell>
          <cell r="AX2">
            <v>98</v>
          </cell>
          <cell r="AY2">
            <v>100</v>
          </cell>
        </row>
        <row r="6">
          <cell r="D6">
            <v>6.7000000000000002E-3</v>
          </cell>
          <cell r="E6">
            <v>1.1599999999999999E-2</v>
          </cell>
          <cell r="F6">
            <v>1.7600000000000001E-2</v>
          </cell>
          <cell r="G6">
            <v>2.47E-2</v>
          </cell>
          <cell r="H6">
            <v>3.2800000000000003E-2</v>
          </cell>
          <cell r="I6">
            <v>4.1799999999999997E-2</v>
          </cell>
          <cell r="J6">
            <v>5.1700000000000003E-2</v>
          </cell>
          <cell r="K6">
            <v>6.2600000000000003E-2</v>
          </cell>
          <cell r="L6">
            <v>7.4499999999999997E-2</v>
          </cell>
          <cell r="M6">
            <v>8.7300000000000003E-2</v>
          </cell>
          <cell r="N6">
            <v>0.10100000000000001</v>
          </cell>
          <cell r="O6">
            <v>0.1157</v>
          </cell>
          <cell r="P6">
            <v>0.13150000000000001</v>
          </cell>
          <cell r="Q6">
            <v>0.14829999999999999</v>
          </cell>
          <cell r="R6">
            <v>0.16619999999999999</v>
          </cell>
          <cell r="S6">
            <v>0.18529999999999999</v>
          </cell>
          <cell r="T6">
            <v>0.2056</v>
          </cell>
          <cell r="U6">
            <v>0.2271</v>
          </cell>
          <cell r="V6">
            <v>0.24990000000000001</v>
          </cell>
          <cell r="W6">
            <v>0.27410000000000001</v>
          </cell>
          <cell r="X6">
            <v>0.29970000000000002</v>
          </cell>
          <cell r="Y6">
            <v>0.32679999999999998</v>
          </cell>
          <cell r="Z6">
            <v>0.35539999999999999</v>
          </cell>
          <cell r="AA6">
            <v>0.38579999999999998</v>
          </cell>
          <cell r="AB6">
            <v>0.4178</v>
          </cell>
          <cell r="AC6">
            <v>0.45169999999999999</v>
          </cell>
          <cell r="AD6">
            <v>0.4874</v>
          </cell>
          <cell r="AE6">
            <v>0.5252</v>
          </cell>
          <cell r="AF6">
            <v>0.56499999999999995</v>
          </cell>
          <cell r="AG6">
            <v>0.60699999999999998</v>
          </cell>
          <cell r="AH6">
            <v>0.65129999999999999</v>
          </cell>
          <cell r="AI6">
            <v>0.69799999999999995</v>
          </cell>
          <cell r="AJ6">
            <v>0.74729999999999996</v>
          </cell>
          <cell r="AK6">
            <v>0.79910000000000003</v>
          </cell>
          <cell r="AL6">
            <v>0.85370000000000001</v>
          </cell>
          <cell r="AM6">
            <v>0.91120000000000001</v>
          </cell>
          <cell r="AN6">
            <v>0.97170000000000001</v>
          </cell>
          <cell r="AO6">
            <v>1.0354000000000001</v>
          </cell>
          <cell r="AP6">
            <v>1.1024</v>
          </cell>
          <cell r="AQ6">
            <v>1.1729000000000001</v>
          </cell>
          <cell r="AR6">
            <v>1.2468999999999999</v>
          </cell>
          <cell r="AS6">
            <v>1.3248</v>
          </cell>
          <cell r="AT6">
            <v>1.4066000000000001</v>
          </cell>
          <cell r="AU6">
            <v>1.4925999999999999</v>
          </cell>
          <cell r="AV6">
            <v>1.5829</v>
          </cell>
          <cell r="AW6">
            <v>1.6777</v>
          </cell>
          <cell r="AX6">
            <v>1.7773000000000001</v>
          </cell>
          <cell r="AY6">
            <v>1.8817999999999999</v>
          </cell>
        </row>
        <row r="7">
          <cell r="D7">
            <v>8.3000000000000001E-3</v>
          </cell>
          <cell r="E7">
            <v>1.43E-2</v>
          </cell>
          <cell r="F7">
            <v>2.18E-2</v>
          </cell>
          <cell r="G7">
            <v>3.0499999999999999E-2</v>
          </cell>
          <cell r="H7">
            <v>4.0500000000000001E-2</v>
          </cell>
          <cell r="I7">
            <v>5.1700000000000003E-2</v>
          </cell>
          <cell r="J7">
            <v>6.4000000000000001E-2</v>
          </cell>
          <cell r="K7">
            <v>7.7499999999999999E-2</v>
          </cell>
          <cell r="L7">
            <v>9.1999999999999998E-2</v>
          </cell>
          <cell r="M7">
            <v>0.1076</v>
          </cell>
          <cell r="N7">
            <v>0.1242</v>
          </cell>
          <cell r="O7">
            <v>0.14199999999999999</v>
          </cell>
          <cell r="P7">
            <v>0.16089999999999999</v>
          </cell>
          <cell r="Q7">
            <v>0.18090000000000001</v>
          </cell>
          <cell r="R7">
            <v>0.20200000000000001</v>
          </cell>
          <cell r="S7">
            <v>0.2243</v>
          </cell>
          <cell r="T7">
            <v>0.24779999999999999</v>
          </cell>
          <cell r="U7">
            <v>0.27260000000000001</v>
          </cell>
          <cell r="V7">
            <v>0.29870000000000002</v>
          </cell>
          <cell r="W7">
            <v>0.3261</v>
          </cell>
          <cell r="X7">
            <v>0.35489999999999999</v>
          </cell>
          <cell r="Y7">
            <v>0.3851</v>
          </cell>
          <cell r="Z7">
            <v>0.4168</v>
          </cell>
          <cell r="AA7">
            <v>0.4501</v>
          </cell>
          <cell r="AB7">
            <v>0.48499999999999999</v>
          </cell>
          <cell r="AC7">
            <v>0.52149999999999996</v>
          </cell>
          <cell r="AD7">
            <v>0.55979999999999996</v>
          </cell>
          <cell r="AE7">
            <v>0.59989999999999999</v>
          </cell>
          <cell r="AF7">
            <v>0.64180000000000004</v>
          </cell>
          <cell r="AG7">
            <v>0.68579999999999997</v>
          </cell>
          <cell r="AH7">
            <v>0.73170000000000002</v>
          </cell>
          <cell r="AI7">
            <v>0.77980000000000005</v>
          </cell>
          <cell r="AJ7">
            <v>0.83009999999999995</v>
          </cell>
          <cell r="AK7">
            <v>0.88260000000000005</v>
          </cell>
          <cell r="AL7">
            <v>0.93759999999999999</v>
          </cell>
          <cell r="AM7">
            <v>0.995</v>
          </cell>
          <cell r="AN7">
            <v>1.0549999999999999</v>
          </cell>
          <cell r="AO7">
            <v>1.1176999999999999</v>
          </cell>
          <cell r="AP7">
            <v>1.1831</v>
          </cell>
          <cell r="AQ7">
            <v>1.2514000000000001</v>
          </cell>
          <cell r="AR7">
            <v>1.3228</v>
          </cell>
          <cell r="AS7">
            <v>1.3973</v>
          </cell>
          <cell r="AT7">
            <v>1.4750000000000001</v>
          </cell>
          <cell r="AU7">
            <v>1.5561</v>
          </cell>
          <cell r="AV7">
            <v>1.6407</v>
          </cell>
          <cell r="AW7">
            <v>1.7289000000000001</v>
          </cell>
          <cell r="AX7">
            <v>1.821</v>
          </cell>
          <cell r="AY7">
            <v>1.9169</v>
          </cell>
        </row>
        <row r="8">
          <cell r="D8">
            <v>9.7999999999999997E-3</v>
          </cell>
          <cell r="E8">
            <v>1.7000000000000001E-2</v>
          </cell>
          <cell r="F8">
            <v>2.5899999999999999E-2</v>
          </cell>
          <cell r="G8">
            <v>3.6400000000000002E-2</v>
          </cell>
          <cell r="H8">
            <v>4.8399999999999999E-2</v>
          </cell>
          <cell r="I8">
            <v>6.1800000000000001E-2</v>
          </cell>
          <cell r="J8">
            <v>7.6600000000000001E-2</v>
          </cell>
          <cell r="K8">
            <v>9.2600000000000002E-2</v>
          </cell>
          <cell r="L8">
            <v>0.1099</v>
          </cell>
          <cell r="M8">
            <v>0.1285</v>
          </cell>
          <cell r="N8">
            <v>0.1482</v>
          </cell>
          <cell r="O8">
            <v>0.16919999999999999</v>
          </cell>
          <cell r="P8">
            <v>0.1913</v>
          </cell>
          <cell r="Q8">
            <v>0.2147</v>
          </cell>
          <cell r="R8">
            <v>0.23930000000000001</v>
          </cell>
          <cell r="S8">
            <v>0.2651</v>
          </cell>
          <cell r="T8">
            <v>0.29220000000000002</v>
          </cell>
          <cell r="U8">
            <v>0.32050000000000001</v>
          </cell>
          <cell r="V8">
            <v>0.35010000000000002</v>
          </cell>
          <cell r="W8">
            <v>0.38109999999999999</v>
          </cell>
          <cell r="X8">
            <v>0.41339999999999999</v>
          </cell>
          <cell r="Y8">
            <v>0.4471</v>
          </cell>
          <cell r="Z8">
            <v>0.48230000000000001</v>
          </cell>
          <cell r="AA8">
            <v>0.51900000000000002</v>
          </cell>
          <cell r="AB8">
            <v>0.55710000000000004</v>
          </cell>
          <cell r="AC8">
            <v>0.59689999999999999</v>
          </cell>
          <cell r="AD8">
            <v>0.63829999999999998</v>
          </cell>
          <cell r="AE8">
            <v>0.68130000000000002</v>
          </cell>
          <cell r="AF8">
            <v>0.72609999999999997</v>
          </cell>
          <cell r="AG8">
            <v>0.77270000000000005</v>
          </cell>
          <cell r="AH8">
            <v>0.82110000000000005</v>
          </cell>
          <cell r="AI8">
            <v>0.87139999999999995</v>
          </cell>
          <cell r="AJ8">
            <v>0.92369999999999997</v>
          </cell>
          <cell r="AK8">
            <v>0.97809999999999997</v>
          </cell>
          <cell r="AL8">
            <v>1.0345</v>
          </cell>
          <cell r="AM8">
            <v>1.0931999999999999</v>
          </cell>
          <cell r="AN8">
            <v>1.1540999999999999</v>
          </cell>
          <cell r="AO8">
            <v>1.2173</v>
          </cell>
          <cell r="AP8">
            <v>1.2828999999999999</v>
          </cell>
          <cell r="AQ8">
            <v>1.351</v>
          </cell>
          <cell r="AR8">
            <v>1.4218</v>
          </cell>
          <cell r="AS8">
            <v>1.4951000000000001</v>
          </cell>
          <cell r="AT8">
            <v>1.5711999999999999</v>
          </cell>
          <cell r="AU8">
            <v>1.6501999999999999</v>
          </cell>
          <cell r="AV8">
            <v>1.7321</v>
          </cell>
          <cell r="AW8">
            <v>1.8169999999999999</v>
          </cell>
          <cell r="AX8">
            <v>1.9051</v>
          </cell>
          <cell r="AY8">
            <v>1.9964</v>
          </cell>
        </row>
        <row r="9">
          <cell r="D9">
            <v>1.1299999999999999E-2</v>
          </cell>
          <cell r="E9">
            <v>1.9699999999999999E-2</v>
          </cell>
          <cell r="F9">
            <v>3.0099999999999998E-2</v>
          </cell>
          <cell r="G9">
            <v>4.2299999999999997E-2</v>
          </cell>
          <cell r="H9">
            <v>5.6399999999999999E-2</v>
          </cell>
          <cell r="I9">
            <v>7.2099999999999997E-2</v>
          </cell>
          <cell r="J9">
            <v>8.9300000000000004E-2</v>
          </cell>
          <cell r="K9">
            <v>0.1081</v>
          </cell>
          <cell r="L9">
            <v>0.1283</v>
          </cell>
          <cell r="M9">
            <v>0.14990000000000001</v>
          </cell>
          <cell r="N9">
            <v>0.17280000000000001</v>
          </cell>
          <cell r="O9">
            <v>0.1971</v>
          </cell>
          <cell r="P9">
            <v>0.22270000000000001</v>
          </cell>
          <cell r="Q9">
            <v>0.24970000000000001</v>
          </cell>
          <cell r="R9">
            <v>0.27789999999999998</v>
          </cell>
          <cell r="S9">
            <v>0.30740000000000001</v>
          </cell>
          <cell r="T9">
            <v>0.3382</v>
          </cell>
          <cell r="U9">
            <v>0.37040000000000001</v>
          </cell>
          <cell r="V9">
            <v>0.40379999999999999</v>
          </cell>
          <cell r="W9">
            <v>0.43859999999999999</v>
          </cell>
          <cell r="X9">
            <v>0.4748</v>
          </cell>
          <cell r="Y9">
            <v>0.51239999999999997</v>
          </cell>
          <cell r="Z9">
            <v>0.5514</v>
          </cell>
          <cell r="AA9">
            <v>0.59179999999999999</v>
          </cell>
          <cell r="AB9">
            <v>0.63370000000000004</v>
          </cell>
          <cell r="AC9">
            <v>0.67710000000000004</v>
          </cell>
          <cell r="AD9">
            <v>0.72209999999999996</v>
          </cell>
          <cell r="AE9">
            <v>0.76859999999999995</v>
          </cell>
          <cell r="AF9">
            <v>0.81679999999999997</v>
          </cell>
          <cell r="AG9">
            <v>0.86660000000000004</v>
          </cell>
          <cell r="AH9">
            <v>0.91810000000000003</v>
          </cell>
          <cell r="AI9">
            <v>0.97150000000000003</v>
          </cell>
          <cell r="AJ9">
            <v>1.0266</v>
          </cell>
          <cell r="AK9">
            <v>1.0835999999999999</v>
          </cell>
          <cell r="AL9">
            <v>1.1424000000000001</v>
          </cell>
          <cell r="AM9">
            <v>1.2033</v>
          </cell>
          <cell r="AN9">
            <v>1.2662</v>
          </cell>
          <cell r="AO9">
            <v>1.3310999999999999</v>
          </cell>
          <cell r="AP9">
            <v>1.3982000000000001</v>
          </cell>
          <cell r="AQ9">
            <v>1.4675</v>
          </cell>
          <cell r="AR9">
            <v>1.5390999999999999</v>
          </cell>
          <cell r="AS9">
            <v>1.613</v>
          </cell>
          <cell r="AT9">
            <v>1.6893</v>
          </cell>
          <cell r="AU9">
            <v>1.768</v>
          </cell>
          <cell r="AV9">
            <v>1.8492999999999999</v>
          </cell>
          <cell r="AW9">
            <v>1.9332</v>
          </cell>
          <cell r="AX9">
            <v>2.0198</v>
          </cell>
          <cell r="AY9">
            <v>2.1091000000000002</v>
          </cell>
        </row>
        <row r="10">
          <cell r="D10">
            <v>1.2800000000000001E-2</v>
          </cell>
          <cell r="E10">
            <v>2.24E-2</v>
          </cell>
          <cell r="F10">
            <v>3.4299999999999997E-2</v>
          </cell>
          <cell r="G10">
            <v>4.8300000000000003E-2</v>
          </cell>
          <cell r="H10">
            <v>6.4399999999999999E-2</v>
          </cell>
          <cell r="I10">
            <v>8.2400000000000001E-2</v>
          </cell>
          <cell r="J10">
            <v>0.1022</v>
          </cell>
          <cell r="K10">
            <v>0.1237</v>
          </cell>
          <cell r="L10">
            <v>0.1469</v>
          </cell>
          <cell r="M10">
            <v>0.1716</v>
          </cell>
          <cell r="N10">
            <v>0.19789999999999999</v>
          </cell>
          <cell r="O10">
            <v>0.22570000000000001</v>
          </cell>
          <cell r="P10">
            <v>0.25490000000000002</v>
          </cell>
          <cell r="Q10">
            <v>0.28549999999999998</v>
          </cell>
          <cell r="R10">
            <v>0.3175</v>
          </cell>
          <cell r="S10">
            <v>0.35089999999999999</v>
          </cell>
          <cell r="T10">
            <v>0.38569999999999999</v>
          </cell>
          <cell r="U10">
            <v>0.4219</v>
          </cell>
          <cell r="V10">
            <v>0.45939999999999998</v>
          </cell>
          <cell r="W10">
            <v>0.49830000000000002</v>
          </cell>
          <cell r="X10">
            <v>0.53859999999999997</v>
          </cell>
          <cell r="Y10">
            <v>0.58030000000000004</v>
          </cell>
          <cell r="Z10">
            <v>0.62339999999999995</v>
          </cell>
          <cell r="AA10">
            <v>0.66790000000000005</v>
          </cell>
          <cell r="AB10">
            <v>0.71389999999999998</v>
          </cell>
          <cell r="AC10">
            <v>0.76129999999999998</v>
          </cell>
          <cell r="AD10">
            <v>0.81030000000000002</v>
          </cell>
          <cell r="AE10">
            <v>0.86080000000000001</v>
          </cell>
          <cell r="AF10">
            <v>0.91279999999999994</v>
          </cell>
          <cell r="AG10">
            <v>0.96640000000000004</v>
          </cell>
          <cell r="AH10">
            <v>1.0216000000000001</v>
          </cell>
          <cell r="AI10">
            <v>1.0785</v>
          </cell>
          <cell r="AJ10">
            <v>1.137</v>
          </cell>
          <cell r="AK10">
            <v>1.1973</v>
          </cell>
          <cell r="AL10">
            <v>1.2593000000000001</v>
          </cell>
          <cell r="AM10">
            <v>1.3231999999999999</v>
          </cell>
          <cell r="AN10">
            <v>1.3888</v>
          </cell>
          <cell r="AO10">
            <v>1.4563999999999999</v>
          </cell>
          <cell r="AP10">
            <v>1.5259</v>
          </cell>
          <cell r="AQ10">
            <v>1.5973999999999999</v>
          </cell>
          <cell r="AR10">
            <v>1.6709000000000001</v>
          </cell>
          <cell r="AS10">
            <v>1.7464999999999999</v>
          </cell>
          <cell r="AT10">
            <v>1.8242</v>
          </cell>
          <cell r="AU10">
            <v>1.9040999999999999</v>
          </cell>
          <cell r="AV10">
            <v>1.9863</v>
          </cell>
          <cell r="AW10">
            <v>2.0707</v>
          </cell>
          <cell r="AX10">
            <v>2.1575000000000002</v>
          </cell>
          <cell r="AY10">
            <v>2.2467000000000001</v>
          </cell>
        </row>
        <row r="11">
          <cell r="D11">
            <v>1.44E-2</v>
          </cell>
          <cell r="E11">
            <v>2.5100000000000001E-2</v>
          </cell>
          <cell r="F11">
            <v>3.85E-2</v>
          </cell>
          <cell r="G11">
            <v>5.4300000000000001E-2</v>
          </cell>
          <cell r="H11">
            <v>7.2499999999999995E-2</v>
          </cell>
          <cell r="I11">
            <v>9.2799999999999994E-2</v>
          </cell>
          <cell r="J11">
            <v>0.1152</v>
          </cell>
          <cell r="K11">
            <v>0.1396</v>
          </cell>
          <cell r="L11">
            <v>0.16569999999999999</v>
          </cell>
          <cell r="M11">
            <v>0.19370000000000001</v>
          </cell>
          <cell r="N11">
            <v>0.22339999999999999</v>
          </cell>
          <cell r="O11">
            <v>0.25469999999999998</v>
          </cell>
          <cell r="P11">
            <v>0.28760000000000002</v>
          </cell>
          <cell r="Q11">
            <v>0.32200000000000001</v>
          </cell>
          <cell r="R11">
            <v>0.35799999999999998</v>
          </cell>
          <cell r="S11">
            <v>0.39539999999999997</v>
          </cell>
          <cell r="T11">
            <v>0.43430000000000002</v>
          </cell>
          <cell r="U11">
            <v>0.47470000000000001</v>
          </cell>
          <cell r="V11">
            <v>0.51649999999999996</v>
          </cell>
          <cell r="W11">
            <v>0.55969999999999998</v>
          </cell>
          <cell r="X11">
            <v>0.60440000000000005</v>
          </cell>
          <cell r="Y11">
            <v>0.65039999999999998</v>
          </cell>
          <cell r="Z11">
            <v>0.69789999999999996</v>
          </cell>
          <cell r="AA11">
            <v>0.74680000000000002</v>
          </cell>
          <cell r="AB11">
            <v>0.79720000000000002</v>
          </cell>
          <cell r="AC11">
            <v>0.84899999999999998</v>
          </cell>
          <cell r="AD11">
            <v>0.90229999999999999</v>
          </cell>
          <cell r="AE11">
            <v>0.95699999999999996</v>
          </cell>
          <cell r="AF11">
            <v>1.0133000000000001</v>
          </cell>
          <cell r="AG11">
            <v>1.0710999999999999</v>
          </cell>
          <cell r="AH11">
            <v>1.1304000000000001</v>
          </cell>
          <cell r="AI11">
            <v>1.1913</v>
          </cell>
          <cell r="AJ11">
            <v>1.2537</v>
          </cell>
          <cell r="AK11">
            <v>1.3178000000000001</v>
          </cell>
          <cell r="AL11">
            <v>1.3835999999999999</v>
          </cell>
          <cell r="AM11">
            <v>1.4510000000000001</v>
          </cell>
          <cell r="AN11">
            <v>1.5201</v>
          </cell>
          <cell r="AO11">
            <v>1.591</v>
          </cell>
          <cell r="AP11">
            <v>1.6636</v>
          </cell>
          <cell r="AQ11">
            <v>1.7381</v>
          </cell>
          <cell r="AR11">
            <v>1.8144</v>
          </cell>
          <cell r="AS11">
            <v>1.8925000000000001</v>
          </cell>
          <cell r="AT11">
            <v>1.9726999999999999</v>
          </cell>
          <cell r="AU11">
            <v>2.0547</v>
          </cell>
          <cell r="AV11">
            <v>2.1387999999999998</v>
          </cell>
          <cell r="AW11">
            <v>2.2248999999999999</v>
          </cell>
          <cell r="AX11">
            <v>2.3130999999999999</v>
          </cell>
          <cell r="AY11">
            <v>2.4035000000000002</v>
          </cell>
        </row>
        <row r="12">
          <cell r="D12">
            <v>1.5900000000000001E-2</v>
          </cell>
          <cell r="E12">
            <v>2.7799999999999998E-2</v>
          </cell>
          <cell r="F12">
            <v>4.2700000000000002E-2</v>
          </cell>
          <cell r="G12">
            <v>6.0400000000000002E-2</v>
          </cell>
          <cell r="H12">
            <v>8.0600000000000005E-2</v>
          </cell>
          <cell r="I12">
            <v>0.1033</v>
          </cell>
          <cell r="J12">
            <v>0.1283</v>
          </cell>
          <cell r="K12">
            <v>0.1555</v>
          </cell>
          <cell r="L12">
            <v>0.18479999999999999</v>
          </cell>
          <cell r="M12">
            <v>0.216</v>
          </cell>
          <cell r="N12">
            <v>0.24909999999999999</v>
          </cell>
          <cell r="O12">
            <v>0.28410000000000002</v>
          </cell>
          <cell r="P12">
            <v>0.32079999999999997</v>
          </cell>
          <cell r="Q12">
            <v>0.35909999999999997</v>
          </cell>
          <cell r="R12">
            <v>0.3992</v>
          </cell>
          <cell r="S12">
            <v>0.44080000000000003</v>
          </cell>
          <cell r="T12">
            <v>0.48399999999999999</v>
          </cell>
          <cell r="U12">
            <v>0.52869999999999995</v>
          </cell>
          <cell r="V12">
            <v>0.57489999999999997</v>
          </cell>
          <cell r="W12">
            <v>0.62260000000000004</v>
          </cell>
          <cell r="X12">
            <v>0.67179999999999995</v>
          </cell>
          <cell r="Y12">
            <v>0.72240000000000004</v>
          </cell>
          <cell r="Z12">
            <v>0.77449999999999997</v>
          </cell>
          <cell r="AA12">
            <v>0.82809999999999995</v>
          </cell>
          <cell r="AB12">
            <v>0.8831</v>
          </cell>
          <cell r="AC12">
            <v>0.9395</v>
          </cell>
          <cell r="AD12">
            <v>0.99739999999999995</v>
          </cell>
          <cell r="AE12">
            <v>1.0567</v>
          </cell>
          <cell r="AF12">
            <v>1.1175999999999999</v>
          </cell>
          <cell r="AG12">
            <v>1.1798999999999999</v>
          </cell>
          <cell r="AH12">
            <v>1.2436</v>
          </cell>
          <cell r="AI12">
            <v>1.3089</v>
          </cell>
          <cell r="AJ12">
            <v>1.3756999999999999</v>
          </cell>
          <cell r="AK12">
            <v>1.4440999999999999</v>
          </cell>
          <cell r="AL12">
            <v>1.514</v>
          </cell>
          <cell r="AM12">
            <v>1.5854999999999999</v>
          </cell>
          <cell r="AN12">
            <v>1.6585000000000001</v>
          </cell>
          <cell r="AO12">
            <v>1.7332000000000001</v>
          </cell>
          <cell r="AP12">
            <v>1.8096000000000001</v>
          </cell>
          <cell r="AQ12">
            <v>1.8875999999999999</v>
          </cell>
          <cell r="AR12">
            <v>1.9673</v>
          </cell>
          <cell r="AS12">
            <v>2.0488</v>
          </cell>
          <cell r="AT12">
            <v>2.1320000000000001</v>
          </cell>
          <cell r="AU12">
            <v>2.2170000000000001</v>
          </cell>
          <cell r="AV12">
            <v>2.3037999999999998</v>
          </cell>
          <cell r="AW12">
            <v>2.3925000000000001</v>
          </cell>
          <cell r="AX12">
            <v>2.4830000000000001</v>
          </cell>
          <cell r="AY12">
            <v>2.5754999999999999</v>
          </cell>
        </row>
        <row r="13">
          <cell r="D13">
            <v>1.7399999999999999E-2</v>
          </cell>
          <cell r="E13">
            <v>3.0499999999999999E-2</v>
          </cell>
          <cell r="F13">
            <v>4.6899999999999997E-2</v>
          </cell>
          <cell r="G13">
            <v>6.6400000000000001E-2</v>
          </cell>
          <cell r="H13">
            <v>8.8800000000000004E-2</v>
          </cell>
          <cell r="I13">
            <v>0.1139</v>
          </cell>
          <cell r="J13">
            <v>0.14149999999999999</v>
          </cell>
          <cell r="K13">
            <v>0.1716</v>
          </cell>
          <cell r="L13">
            <v>0.20399999999999999</v>
          </cell>
          <cell r="M13">
            <v>0.23849999999999999</v>
          </cell>
          <cell r="N13">
            <v>0.2752</v>
          </cell>
          <cell r="O13">
            <v>0.31380000000000002</v>
          </cell>
          <cell r="P13">
            <v>0.35439999999999999</v>
          </cell>
          <cell r="Q13">
            <v>0.39679999999999999</v>
          </cell>
          <cell r="R13">
            <v>0.44090000000000001</v>
          </cell>
          <cell r="S13">
            <v>0.48680000000000001</v>
          </cell>
          <cell r="T13">
            <v>0.53439999999999999</v>
          </cell>
          <cell r="U13">
            <v>0.58360000000000001</v>
          </cell>
          <cell r="V13">
            <v>0.63439999999999996</v>
          </cell>
          <cell r="W13">
            <v>0.68669999999999998</v>
          </cell>
          <cell r="X13">
            <v>0.74060000000000004</v>
          </cell>
          <cell r="Y13">
            <v>0.79600000000000004</v>
          </cell>
          <cell r="Z13">
            <v>0.85289999999999999</v>
          </cell>
          <cell r="AA13">
            <v>0.9113</v>
          </cell>
          <cell r="AB13">
            <v>0.97109999999999996</v>
          </cell>
          <cell r="AC13">
            <v>1.0324</v>
          </cell>
          <cell r="AD13">
            <v>1.0952</v>
          </cell>
          <cell r="AE13">
            <v>1.1594</v>
          </cell>
          <cell r="AF13">
            <v>1.2250000000000001</v>
          </cell>
          <cell r="AG13">
            <v>1.2921</v>
          </cell>
          <cell r="AH13">
            <v>1.3607</v>
          </cell>
          <cell r="AI13">
            <v>1.4307000000000001</v>
          </cell>
          <cell r="AJ13">
            <v>1.5022</v>
          </cell>
          <cell r="AK13">
            <v>1.5750999999999999</v>
          </cell>
          <cell r="AL13">
            <v>1.6496</v>
          </cell>
          <cell r="AM13">
            <v>1.7255</v>
          </cell>
          <cell r="AN13">
            <v>1.8029999999999999</v>
          </cell>
          <cell r="AO13">
            <v>1.8819999999999999</v>
          </cell>
          <cell r="AP13">
            <v>1.9624999999999999</v>
          </cell>
          <cell r="AQ13">
            <v>2.0446</v>
          </cell>
          <cell r="AR13">
            <v>2.1282000000000001</v>
          </cell>
          <cell r="AS13">
            <v>2.2134999999999998</v>
          </cell>
          <cell r="AT13">
            <v>2.3003999999999998</v>
          </cell>
          <cell r="AU13">
            <v>2.3889</v>
          </cell>
          <cell r="AV13">
            <v>2.4790999999999999</v>
          </cell>
          <cell r="AW13">
            <v>2.5710000000000002</v>
          </cell>
          <cell r="AX13">
            <v>2.6646000000000001</v>
          </cell>
          <cell r="AY13">
            <v>2.76</v>
          </cell>
        </row>
        <row r="14">
          <cell r="D14">
            <v>1.9E-2</v>
          </cell>
          <cell r="E14">
            <v>3.3300000000000003E-2</v>
          </cell>
          <cell r="F14">
            <v>5.1200000000000002E-2</v>
          </cell>
          <cell r="G14">
            <v>7.2499999999999995E-2</v>
          </cell>
          <cell r="H14">
            <v>9.7000000000000003E-2</v>
          </cell>
          <cell r="I14">
            <v>0.1244</v>
          </cell>
          <cell r="J14">
            <v>0.15479999999999999</v>
          </cell>
          <cell r="K14">
            <v>0.18779999999999999</v>
          </cell>
          <cell r="L14">
            <v>0.2233</v>
          </cell>
          <cell r="M14">
            <v>0.26119999999999999</v>
          </cell>
          <cell r="N14">
            <v>0.3014</v>
          </cell>
          <cell r="O14">
            <v>0.34379999999999999</v>
          </cell>
          <cell r="P14">
            <v>0.38829999999999998</v>
          </cell>
          <cell r="Q14">
            <v>0.43480000000000002</v>
          </cell>
          <cell r="R14">
            <v>0.48320000000000002</v>
          </cell>
          <cell r="S14">
            <v>0.53349999999999997</v>
          </cell>
          <cell r="T14">
            <v>0.58550000000000002</v>
          </cell>
          <cell r="U14">
            <v>0.63929999999999998</v>
          </cell>
          <cell r="V14">
            <v>0.69479999999999997</v>
          </cell>
          <cell r="W14">
            <v>0.75190000000000001</v>
          </cell>
          <cell r="X14">
            <v>0.81069999999999998</v>
          </cell>
          <cell r="Y14">
            <v>0.871</v>
          </cell>
          <cell r="Z14">
            <v>0.93279999999999996</v>
          </cell>
          <cell r="AA14">
            <v>0.99619999999999997</v>
          </cell>
          <cell r="AB14">
            <v>1.0610999999999999</v>
          </cell>
          <cell r="AC14">
            <v>1.1274999999999999</v>
          </cell>
          <cell r="AD14">
            <v>1.1953</v>
          </cell>
          <cell r="AE14">
            <v>1.2645999999999999</v>
          </cell>
          <cell r="AF14">
            <v>1.3352999999999999</v>
          </cell>
          <cell r="AG14">
            <v>1.4074</v>
          </cell>
          <cell r="AH14">
            <v>1.4810000000000001</v>
          </cell>
          <cell r="AI14">
            <v>1.556</v>
          </cell>
          <cell r="AJ14">
            <v>1.6325000000000001</v>
          </cell>
          <cell r="AK14">
            <v>1.7102999999999999</v>
          </cell>
          <cell r="AL14">
            <v>1.7896000000000001</v>
          </cell>
          <cell r="AM14">
            <v>1.8704000000000001</v>
          </cell>
          <cell r="AN14">
            <v>1.9525999999999999</v>
          </cell>
          <cell r="AO14">
            <v>2.0362</v>
          </cell>
          <cell r="AP14">
            <v>2.1213000000000002</v>
          </cell>
          <cell r="AQ14">
            <v>2.2079</v>
          </cell>
          <cell r="AR14">
            <v>2.2959000000000001</v>
          </cell>
          <cell r="AS14">
            <v>2.3854000000000002</v>
          </cell>
          <cell r="AT14">
            <v>2.4765000000000001</v>
          </cell>
          <cell r="AU14">
            <v>2.569</v>
          </cell>
          <cell r="AV14">
            <v>2.6631</v>
          </cell>
          <cell r="AW14">
            <v>2.7587999999999999</v>
          </cell>
          <cell r="AX14">
            <v>2.8559999999999999</v>
          </cell>
          <cell r="AY14">
            <v>2.9548000000000001</v>
          </cell>
        </row>
        <row r="15">
          <cell r="D15">
            <v>2.0500000000000001E-2</v>
          </cell>
          <cell r="E15">
            <v>3.5999999999999997E-2</v>
          </cell>
          <cell r="F15">
            <v>5.5399999999999998E-2</v>
          </cell>
          <cell r="G15">
            <v>7.8600000000000003E-2</v>
          </cell>
          <cell r="H15">
            <v>0.1052</v>
          </cell>
          <cell r="I15">
            <v>0.1351</v>
          </cell>
          <cell r="J15">
            <v>0.1681</v>
          </cell>
          <cell r="K15">
            <v>0.20399999999999999</v>
          </cell>
          <cell r="L15">
            <v>0.2427</v>
          </cell>
          <cell r="M15">
            <v>0.28399999999999997</v>
          </cell>
          <cell r="N15">
            <v>0.32779999999999998</v>
          </cell>
          <cell r="O15">
            <v>0.374</v>
          </cell>
          <cell r="P15">
            <v>0.42249999999999999</v>
          </cell>
          <cell r="Q15">
            <v>0.47310000000000002</v>
          </cell>
          <cell r="R15">
            <v>0.52590000000000003</v>
          </cell>
          <cell r="S15">
            <v>0.5806</v>
          </cell>
          <cell r="T15">
            <v>0.63719999999999999</v>
          </cell>
          <cell r="U15">
            <v>0.69569999999999999</v>
          </cell>
          <cell r="V15">
            <v>0.75600000000000001</v>
          </cell>
          <cell r="W15">
            <v>0.81799999999999995</v>
          </cell>
          <cell r="X15">
            <v>0.88170000000000004</v>
          </cell>
          <cell r="Y15">
            <v>0.94710000000000005</v>
          </cell>
          <cell r="Z15">
            <v>1.0141</v>
          </cell>
          <cell r="AA15">
            <v>1.0826</v>
          </cell>
          <cell r="AB15">
            <v>1.1527000000000001</v>
          </cell>
          <cell r="AC15">
            <v>1.2242999999999999</v>
          </cell>
          <cell r="AD15">
            <v>1.2974000000000001</v>
          </cell>
          <cell r="AE15">
            <v>1.3718999999999999</v>
          </cell>
          <cell r="AF15">
            <v>1.4479</v>
          </cell>
          <cell r="AG15">
            <v>1.5253000000000001</v>
          </cell>
          <cell r="AH15">
            <v>1.6042000000000001</v>
          </cell>
          <cell r="AI15">
            <v>1.6843999999999999</v>
          </cell>
          <cell r="AJ15">
            <v>1.7661</v>
          </cell>
          <cell r="AK15">
            <v>1.8491</v>
          </cell>
          <cell r="AL15">
            <v>1.9335</v>
          </cell>
          <cell r="AM15">
            <v>2.0194000000000001</v>
          </cell>
          <cell r="AN15">
            <v>2.1065999999999998</v>
          </cell>
          <cell r="AO15">
            <v>2.1951999999999998</v>
          </cell>
          <cell r="AP15">
            <v>2.2852000000000001</v>
          </cell>
          <cell r="AQ15">
            <v>2.3765999999999998</v>
          </cell>
          <cell r="AR15">
            <v>2.4693000000000001</v>
          </cell>
          <cell r="AS15">
            <v>2.5634999999999999</v>
          </cell>
          <cell r="AT15">
            <v>2.6591</v>
          </cell>
          <cell r="AU15">
            <v>2.7561</v>
          </cell>
          <cell r="AV15">
            <v>2.8544999999999998</v>
          </cell>
          <cell r="AW15">
            <v>2.9544000000000001</v>
          </cell>
          <cell r="AX15">
            <v>3.0556999999999999</v>
          </cell>
          <cell r="AY15">
            <v>3.1585000000000001</v>
          </cell>
        </row>
        <row r="16">
          <cell r="D16">
            <v>2.1999999999999999E-2</v>
          </cell>
          <cell r="E16">
            <v>3.8699999999999998E-2</v>
          </cell>
          <cell r="F16">
            <v>5.9700000000000003E-2</v>
          </cell>
          <cell r="G16">
            <v>8.4599999999999995E-2</v>
          </cell>
          <cell r="H16">
            <v>0.1134</v>
          </cell>
          <cell r="I16">
            <v>0.1457</v>
          </cell>
          <cell r="J16">
            <v>0.18140000000000001</v>
          </cell>
          <cell r="K16">
            <v>0.2203</v>
          </cell>
          <cell r="L16">
            <v>0.26219999999999999</v>
          </cell>
          <cell r="M16">
            <v>0.30690000000000001</v>
          </cell>
          <cell r="N16">
            <v>0.35439999999999999</v>
          </cell>
          <cell r="O16">
            <v>0.40439999999999998</v>
          </cell>
          <cell r="P16">
            <v>0.45700000000000002</v>
          </cell>
          <cell r="Q16">
            <v>0.51180000000000003</v>
          </cell>
          <cell r="R16">
            <v>0.56889999999999996</v>
          </cell>
          <cell r="S16">
            <v>0.62809999999999999</v>
          </cell>
          <cell r="T16">
            <v>0.68940000000000001</v>
          </cell>
          <cell r="U16">
            <v>0.75270000000000004</v>
          </cell>
          <cell r="V16">
            <v>0.81789999999999996</v>
          </cell>
          <cell r="W16">
            <v>0.88490000000000002</v>
          </cell>
          <cell r="X16">
            <v>0.95369999999999999</v>
          </cell>
          <cell r="Y16">
            <v>1.0242</v>
          </cell>
          <cell r="Z16">
            <v>1.0964</v>
          </cell>
          <cell r="AA16">
            <v>1.1702999999999999</v>
          </cell>
          <cell r="AB16">
            <v>1.2457</v>
          </cell>
          <cell r="AC16">
            <v>1.3226</v>
          </cell>
          <cell r="AD16">
            <v>1.4011</v>
          </cell>
          <cell r="AE16">
            <v>1.4811000000000001</v>
          </cell>
          <cell r="AF16">
            <v>1.5626</v>
          </cell>
          <cell r="AG16">
            <v>1.6455</v>
          </cell>
          <cell r="AH16">
            <v>1.7298</v>
          </cell>
          <cell r="AI16">
            <v>1.8154999999999999</v>
          </cell>
          <cell r="AJ16">
            <v>1.9025000000000001</v>
          </cell>
          <cell r="AK16">
            <v>1.9910000000000001</v>
          </cell>
          <cell r="AL16">
            <v>2.0808</v>
          </cell>
          <cell r="AM16">
            <v>2.1720000000000002</v>
          </cell>
          <cell r="AN16">
            <v>2.2645</v>
          </cell>
          <cell r="AO16">
            <v>2.3582999999999998</v>
          </cell>
          <cell r="AP16">
            <v>2.4535</v>
          </cell>
          <cell r="AQ16">
            <v>2.5499999999999998</v>
          </cell>
          <cell r="AR16">
            <v>2.6478000000000002</v>
          </cell>
          <cell r="AS16">
            <v>2.7469999999999999</v>
          </cell>
          <cell r="AT16">
            <v>2.8473999999999999</v>
          </cell>
          <cell r="AU16">
            <v>2.9491999999999998</v>
          </cell>
          <cell r="AV16">
            <v>3.0524</v>
          </cell>
          <cell r="AW16">
            <v>3.1568000000000001</v>
          </cell>
          <cell r="AX16">
            <v>3.2625999999999999</v>
          </cell>
          <cell r="AY16">
            <v>3.3698000000000001</v>
          </cell>
        </row>
        <row r="17">
          <cell r="D17">
            <v>2.3599999999999999E-2</v>
          </cell>
          <cell r="E17">
            <v>4.1500000000000002E-2</v>
          </cell>
          <cell r="F17">
            <v>6.3899999999999998E-2</v>
          </cell>
          <cell r="G17">
            <v>9.0700000000000003E-2</v>
          </cell>
          <cell r="H17">
            <v>0.1216</v>
          </cell>
          <cell r="I17">
            <v>0.15640000000000001</v>
          </cell>
          <cell r="J17">
            <v>0.1948</v>
          </cell>
          <cell r="K17">
            <v>0.2366</v>
          </cell>
          <cell r="L17">
            <v>0.28170000000000001</v>
          </cell>
          <cell r="M17">
            <v>0.33</v>
          </cell>
          <cell r="N17">
            <v>0.38109999999999999</v>
          </cell>
          <cell r="O17">
            <v>0.435</v>
          </cell>
          <cell r="P17">
            <v>0.49159999999999998</v>
          </cell>
          <cell r="Q17">
            <v>0.55069999999999997</v>
          </cell>
          <cell r="R17">
            <v>0.61219999999999997</v>
          </cell>
          <cell r="S17">
            <v>0.67600000000000005</v>
          </cell>
          <cell r="T17">
            <v>0.74199999999999999</v>
          </cell>
          <cell r="U17">
            <v>0.81020000000000003</v>
          </cell>
          <cell r="V17">
            <v>0.88029999999999997</v>
          </cell>
          <cell r="W17">
            <v>0.95240000000000002</v>
          </cell>
          <cell r="X17">
            <v>1.0264</v>
          </cell>
          <cell r="Y17">
            <v>1.1022000000000001</v>
          </cell>
          <cell r="Z17">
            <v>1.1798</v>
          </cell>
          <cell r="AA17">
            <v>1.2589999999999999</v>
          </cell>
          <cell r="AB17">
            <v>1.3399000000000001</v>
          </cell>
          <cell r="AC17">
            <v>1.4224000000000001</v>
          </cell>
          <cell r="AD17">
            <v>1.5064</v>
          </cell>
          <cell r="AE17">
            <v>1.5920000000000001</v>
          </cell>
          <cell r="AF17">
            <v>1.6791</v>
          </cell>
          <cell r="AG17">
            <v>1.7676000000000001</v>
          </cell>
          <cell r="AH17">
            <v>1.8574999999999999</v>
          </cell>
          <cell r="AI17">
            <v>1.9488000000000001</v>
          </cell>
          <cell r="AJ17">
            <v>2.0415999999999999</v>
          </cell>
          <cell r="AK17">
            <v>2.1356000000000002</v>
          </cell>
          <cell r="AL17">
            <v>2.2309999999999999</v>
          </cell>
          <cell r="AM17">
            <v>2.3277000000000001</v>
          </cell>
          <cell r="AN17">
            <v>2.4258000000000002</v>
          </cell>
          <cell r="AO17">
            <v>2.5251000000000001</v>
          </cell>
          <cell r="AP17">
            <v>2.6257000000000001</v>
          </cell>
          <cell r="AQ17">
            <v>2.7275999999999998</v>
          </cell>
          <cell r="AR17">
            <v>2.8307000000000002</v>
          </cell>
          <cell r="AS17">
            <v>2.9350999999999998</v>
          </cell>
          <cell r="AT17">
            <v>3.0407000000000002</v>
          </cell>
          <cell r="AU17">
            <v>3.1476000000000002</v>
          </cell>
          <cell r="AV17">
            <v>3.2557999999999998</v>
          </cell>
          <cell r="AW17">
            <v>3.3652000000000002</v>
          </cell>
          <cell r="AX17">
            <v>3.4758</v>
          </cell>
          <cell r="AY17">
            <v>3.5876999999999999</v>
          </cell>
        </row>
        <row r="18">
          <cell r="D18">
            <v>2.5100000000000001E-2</v>
          </cell>
          <cell r="E18">
            <v>4.4200000000000003E-2</v>
          </cell>
          <cell r="F18">
            <v>6.8199999999999997E-2</v>
          </cell>
          <cell r="G18">
            <v>9.6799999999999997E-2</v>
          </cell>
          <cell r="H18">
            <v>0.12989999999999999</v>
          </cell>
          <cell r="I18">
            <v>0.1671</v>
          </cell>
          <cell r="J18">
            <v>0.2082</v>
          </cell>
          <cell r="K18">
            <v>0.253</v>
          </cell>
          <cell r="L18">
            <v>0.3014</v>
          </cell>
          <cell r="M18">
            <v>0.35310000000000002</v>
          </cell>
          <cell r="N18">
            <v>0.40789999999999998</v>
          </cell>
          <cell r="O18">
            <v>0.4657</v>
          </cell>
          <cell r="P18">
            <v>0.52639999999999998</v>
          </cell>
          <cell r="Q18">
            <v>0.58979999999999999</v>
          </cell>
          <cell r="R18">
            <v>0.65580000000000005</v>
          </cell>
          <cell r="S18">
            <v>0.72430000000000005</v>
          </cell>
          <cell r="T18">
            <v>0.79510000000000003</v>
          </cell>
          <cell r="U18">
            <v>0.86809999999999998</v>
          </cell>
          <cell r="V18">
            <v>0.94330000000000003</v>
          </cell>
          <cell r="W18">
            <v>1.0206</v>
          </cell>
          <cell r="X18">
            <v>1.0998000000000001</v>
          </cell>
          <cell r="Y18">
            <v>1.181</v>
          </cell>
          <cell r="Z18">
            <v>1.264</v>
          </cell>
          <cell r="AA18">
            <v>1.3487</v>
          </cell>
          <cell r="AB18">
            <v>1.4352</v>
          </cell>
          <cell r="AC18">
            <v>1.5233000000000001</v>
          </cell>
          <cell r="AD18">
            <v>1.6131</v>
          </cell>
          <cell r="AE18">
            <v>1.7042999999999999</v>
          </cell>
          <cell r="AF18">
            <v>1.7971999999999999</v>
          </cell>
          <cell r="AG18">
            <v>1.8914</v>
          </cell>
          <cell r="AH18">
            <v>1.9872000000000001</v>
          </cell>
          <cell r="AI18">
            <v>2.0842999999999998</v>
          </cell>
          <cell r="AJ18">
            <v>2.1827999999999999</v>
          </cell>
          <cell r="AK18">
            <v>2.2827000000000002</v>
          </cell>
          <cell r="AL18">
            <v>2.3837999999999999</v>
          </cell>
          <cell r="AM18">
            <v>2.4863</v>
          </cell>
          <cell r="AN18">
            <v>2.59</v>
          </cell>
          <cell r="AO18">
            <v>2.6951000000000001</v>
          </cell>
          <cell r="AP18">
            <v>2.8012999999999999</v>
          </cell>
          <cell r="AQ18">
            <v>2.9087999999999998</v>
          </cell>
          <cell r="AR18">
            <v>3.0175000000000001</v>
          </cell>
          <cell r="AS18">
            <v>3.1274000000000002</v>
          </cell>
          <cell r="AT18">
            <v>3.2383999999999999</v>
          </cell>
          <cell r="AU18">
            <v>3.3506999999999998</v>
          </cell>
          <cell r="AV18">
            <v>3.4641000000000002</v>
          </cell>
          <cell r="AW18">
            <v>3.5788000000000002</v>
          </cell>
          <cell r="AX18">
            <v>3.6945000000000001</v>
          </cell>
          <cell r="AY18">
            <v>3.8113999999999999</v>
          </cell>
        </row>
        <row r="19">
          <cell r="D19">
            <v>2.6700000000000002E-2</v>
          </cell>
          <cell r="E19">
            <v>4.6899999999999997E-2</v>
          </cell>
          <cell r="F19">
            <v>7.2499999999999995E-2</v>
          </cell>
          <cell r="G19">
            <v>0.10290000000000001</v>
          </cell>
          <cell r="H19">
            <v>0.1381</v>
          </cell>
          <cell r="I19">
            <v>0.17780000000000001</v>
          </cell>
          <cell r="J19">
            <v>0.22159999999999999</v>
          </cell>
          <cell r="K19">
            <v>0.26939999999999997</v>
          </cell>
          <cell r="L19">
            <v>0.32100000000000001</v>
          </cell>
          <cell r="M19">
            <v>0.37619999999999998</v>
          </cell>
          <cell r="N19">
            <v>0.43480000000000002</v>
          </cell>
          <cell r="O19">
            <v>0.49659999999999999</v>
          </cell>
          <cell r="P19">
            <v>0.56140000000000001</v>
          </cell>
          <cell r="Q19">
            <v>0.62909999999999999</v>
          </cell>
          <cell r="R19">
            <v>0.6996</v>
          </cell>
          <cell r="S19">
            <v>0.77280000000000004</v>
          </cell>
          <cell r="T19">
            <v>0.84840000000000004</v>
          </cell>
          <cell r="U19">
            <v>0.9264</v>
          </cell>
          <cell r="V19">
            <v>1.0066999999999999</v>
          </cell>
          <cell r="W19">
            <v>1.0891999999999999</v>
          </cell>
          <cell r="X19">
            <v>1.1738</v>
          </cell>
          <cell r="Y19">
            <v>1.2604</v>
          </cell>
          <cell r="Z19">
            <v>1.3489</v>
          </cell>
          <cell r="AA19">
            <v>1.4393</v>
          </cell>
          <cell r="AB19">
            <v>1.5314000000000001</v>
          </cell>
          <cell r="AC19">
            <v>1.6253</v>
          </cell>
          <cell r="AD19">
            <v>1.7208000000000001</v>
          </cell>
          <cell r="AE19">
            <v>1.8180000000000001</v>
          </cell>
          <cell r="AF19">
            <v>1.9167000000000001</v>
          </cell>
          <cell r="AG19">
            <v>2.0169000000000001</v>
          </cell>
          <cell r="AH19">
            <v>2.1185</v>
          </cell>
          <cell r="AI19">
            <v>2.2216</v>
          </cell>
          <cell r="AJ19">
            <v>2.3260000000000001</v>
          </cell>
          <cell r="AK19">
            <v>2.4318</v>
          </cell>
          <cell r="AL19">
            <v>2.5390000000000001</v>
          </cell>
          <cell r="AM19">
            <v>2.6474000000000002</v>
          </cell>
          <cell r="AN19">
            <v>2.7570000000000001</v>
          </cell>
          <cell r="AO19">
            <v>2.8679000000000001</v>
          </cell>
          <cell r="AP19">
            <v>2.98</v>
          </cell>
          <cell r="AQ19">
            <v>3.0933000000000002</v>
          </cell>
          <cell r="AR19">
            <v>3.2077</v>
          </cell>
          <cell r="AS19">
            <v>3.3233000000000001</v>
          </cell>
          <cell r="AT19">
            <v>3.4401000000000002</v>
          </cell>
          <cell r="AU19">
            <v>3.5579000000000001</v>
          </cell>
          <cell r="AV19">
            <v>3.6768999999999998</v>
          </cell>
          <cell r="AW19">
            <v>3.7970000000000002</v>
          </cell>
          <cell r="AX19">
            <v>3.9180999999999999</v>
          </cell>
          <cell r="AY19">
            <v>4.0404</v>
          </cell>
        </row>
        <row r="20">
          <cell r="D20">
            <v>2.8199999999999999E-2</v>
          </cell>
          <cell r="E20">
            <v>4.9700000000000001E-2</v>
          </cell>
          <cell r="F20">
            <v>7.6700000000000004E-2</v>
          </cell>
          <cell r="G20">
            <v>0.1091</v>
          </cell>
          <cell r="H20">
            <v>0.1464</v>
          </cell>
          <cell r="I20">
            <v>0.1885</v>
          </cell>
          <cell r="J20">
            <v>0.2351</v>
          </cell>
          <cell r="K20">
            <v>0.28589999999999999</v>
          </cell>
          <cell r="L20">
            <v>0.34079999999999999</v>
          </cell>
          <cell r="M20">
            <v>0.39950000000000002</v>
          </cell>
          <cell r="N20">
            <v>0.46179999999999999</v>
          </cell>
          <cell r="O20">
            <v>0.52749999999999997</v>
          </cell>
          <cell r="P20">
            <v>0.59650000000000003</v>
          </cell>
          <cell r="Q20">
            <v>0.66859999999999997</v>
          </cell>
          <cell r="R20">
            <v>0.74370000000000003</v>
          </cell>
          <cell r="S20">
            <v>0.82150000000000001</v>
          </cell>
          <cell r="T20">
            <v>0.90200000000000002</v>
          </cell>
          <cell r="U20">
            <v>0.98509999999999998</v>
          </cell>
          <cell r="V20">
            <v>1.0705</v>
          </cell>
          <cell r="W20">
            <v>1.1583000000000001</v>
          </cell>
          <cell r="X20">
            <v>1.2483</v>
          </cell>
          <cell r="Y20">
            <v>1.3404</v>
          </cell>
          <cell r="Z20">
            <v>1.4345000000000001</v>
          </cell>
          <cell r="AA20">
            <v>1.5306</v>
          </cell>
          <cell r="AB20">
            <v>1.6285000000000001</v>
          </cell>
          <cell r="AC20">
            <v>1.7282</v>
          </cell>
          <cell r="AD20">
            <v>1.8297000000000001</v>
          </cell>
          <cell r="AE20">
            <v>1.9328000000000001</v>
          </cell>
          <cell r="AF20">
            <v>2.0373999999999999</v>
          </cell>
          <cell r="AG20">
            <v>2.1436999999999999</v>
          </cell>
          <cell r="AH20">
            <v>2.2513999999999998</v>
          </cell>
          <cell r="AI20">
            <v>2.3605</v>
          </cell>
          <cell r="AJ20">
            <v>2.4710999999999999</v>
          </cell>
          <cell r="AK20">
            <v>2.5829</v>
          </cell>
          <cell r="AL20">
            <v>2.6962000000000002</v>
          </cell>
          <cell r="AM20">
            <v>2.8106</v>
          </cell>
          <cell r="AN20">
            <v>2.9264000000000001</v>
          </cell>
          <cell r="AO20">
            <v>3.0432999999999999</v>
          </cell>
          <cell r="AP20">
            <v>3.1614</v>
          </cell>
          <cell r="AQ20">
            <v>3.2806999999999999</v>
          </cell>
          <cell r="AR20">
            <v>3.4011</v>
          </cell>
          <cell r="AS20">
            <v>3.5226000000000002</v>
          </cell>
          <cell r="AT20">
            <v>3.6452</v>
          </cell>
          <cell r="AU20">
            <v>3.7688999999999999</v>
          </cell>
          <cell r="AV20">
            <v>3.8936000000000002</v>
          </cell>
          <cell r="AW20">
            <v>4.0194000000000001</v>
          </cell>
          <cell r="AX20">
            <v>4.1460999999999997</v>
          </cell>
          <cell r="AY20">
            <v>4.2739000000000003</v>
          </cell>
        </row>
        <row r="21">
          <cell r="D21">
            <v>2.9700000000000001E-2</v>
          </cell>
          <cell r="E21">
            <v>5.2400000000000002E-2</v>
          </cell>
          <cell r="F21">
            <v>8.1000000000000003E-2</v>
          </cell>
          <cell r="G21">
            <v>0.1152</v>
          </cell>
          <cell r="H21">
            <v>0.1547</v>
          </cell>
          <cell r="I21">
            <v>0.19919999999999999</v>
          </cell>
          <cell r="J21">
            <v>0.2485</v>
          </cell>
          <cell r="K21">
            <v>0.3024</v>
          </cell>
          <cell r="L21">
            <v>0.36049999999999999</v>
          </cell>
          <cell r="M21">
            <v>0.42270000000000002</v>
          </cell>
          <cell r="N21">
            <v>0.48880000000000001</v>
          </cell>
          <cell r="O21">
            <v>0.5585</v>
          </cell>
          <cell r="P21">
            <v>0.63170000000000004</v>
          </cell>
          <cell r="Q21">
            <v>0.70820000000000005</v>
          </cell>
          <cell r="R21">
            <v>0.78790000000000004</v>
          </cell>
          <cell r="S21">
            <v>0.87050000000000005</v>
          </cell>
          <cell r="T21">
            <v>0.95589999999999997</v>
          </cell>
          <cell r="U21">
            <v>1.044</v>
          </cell>
          <cell r="V21">
            <v>1.1347</v>
          </cell>
          <cell r="W21">
            <v>1.2278</v>
          </cell>
          <cell r="X21">
            <v>1.3232999999999999</v>
          </cell>
          <cell r="Y21">
            <v>1.421</v>
          </cell>
          <cell r="Z21">
            <v>1.5207999999999999</v>
          </cell>
          <cell r="AA21">
            <v>1.6226</v>
          </cell>
          <cell r="AB21">
            <v>1.7263999999999999</v>
          </cell>
          <cell r="AC21">
            <v>1.8320000000000001</v>
          </cell>
          <cell r="AD21">
            <v>1.9394</v>
          </cell>
          <cell r="AE21">
            <v>2.0486</v>
          </cell>
          <cell r="AF21">
            <v>2.1593</v>
          </cell>
          <cell r="AG21">
            <v>2.2717000000000001</v>
          </cell>
          <cell r="AH21">
            <v>2.3856000000000002</v>
          </cell>
          <cell r="AI21">
            <v>2.5009000000000001</v>
          </cell>
          <cell r="AJ21">
            <v>2.6177000000000001</v>
          </cell>
          <cell r="AK21">
            <v>2.7357999999999998</v>
          </cell>
          <cell r="AL21">
            <v>2.8552</v>
          </cell>
          <cell r="AM21">
            <v>2.9759000000000002</v>
          </cell>
          <cell r="AN21">
            <v>3.0979000000000001</v>
          </cell>
          <cell r="AO21">
            <v>3.2210000000000001</v>
          </cell>
          <cell r="AP21">
            <v>3.3452999999999999</v>
          </cell>
          <cell r="AQ21">
            <v>3.4706999999999999</v>
          </cell>
          <cell r="AR21">
            <v>3.5973000000000002</v>
          </cell>
          <cell r="AS21">
            <v>3.7248999999999999</v>
          </cell>
          <cell r="AT21">
            <v>3.8534999999999999</v>
          </cell>
          <cell r="AU21">
            <v>3.9832000000000001</v>
          </cell>
          <cell r="AV21">
            <v>4.1138000000000003</v>
          </cell>
          <cell r="AW21">
            <v>4.2454999999999998</v>
          </cell>
          <cell r="AX21">
            <v>4.3780999999999999</v>
          </cell>
          <cell r="AY21">
            <v>4.5115999999999996</v>
          </cell>
        </row>
        <row r="22">
          <cell r="D22">
            <v>3.1300000000000001E-2</v>
          </cell>
          <cell r="E22">
            <v>5.5100000000000003E-2</v>
          </cell>
          <cell r="F22">
            <v>8.5300000000000001E-2</v>
          </cell>
          <cell r="G22">
            <v>0.12130000000000001</v>
          </cell>
          <cell r="H22">
            <v>0.16300000000000001</v>
          </cell>
          <cell r="I22">
            <v>0.21</v>
          </cell>
          <cell r="J22">
            <v>0.26200000000000001</v>
          </cell>
          <cell r="K22">
            <v>0.31890000000000002</v>
          </cell>
          <cell r="L22">
            <v>0.38030000000000003</v>
          </cell>
          <cell r="M22">
            <v>0.4461</v>
          </cell>
          <cell r="N22">
            <v>0.51590000000000003</v>
          </cell>
          <cell r="O22">
            <v>0.5897</v>
          </cell>
          <cell r="P22">
            <v>0.66710000000000003</v>
          </cell>
          <cell r="Q22">
            <v>0.748</v>
          </cell>
          <cell r="R22">
            <v>0.83220000000000005</v>
          </cell>
          <cell r="S22">
            <v>0.91959999999999997</v>
          </cell>
          <cell r="T22">
            <v>1.01</v>
          </cell>
          <cell r="U22">
            <v>1.1032</v>
          </cell>
          <cell r="V22">
            <v>1.1992</v>
          </cell>
          <cell r="W22">
            <v>1.2977000000000001</v>
          </cell>
          <cell r="X22">
            <v>1.3987000000000001</v>
          </cell>
          <cell r="Y22">
            <v>1.502</v>
          </cell>
          <cell r="Z22">
            <v>1.6074999999999999</v>
          </cell>
          <cell r="AA22">
            <v>1.7152000000000001</v>
          </cell>
          <cell r="AB22">
            <v>1.8249</v>
          </cell>
          <cell r="AC22">
            <v>1.9365000000000001</v>
          </cell>
          <cell r="AD22">
            <v>2.0499999999999998</v>
          </cell>
          <cell r="AE22">
            <v>2.1652999999999998</v>
          </cell>
          <cell r="AF22">
            <v>2.2823000000000002</v>
          </cell>
          <cell r="AG22">
            <v>2.4009</v>
          </cell>
          <cell r="AH22">
            <v>2.5209999999999999</v>
          </cell>
          <cell r="AI22">
            <v>2.6425999999999998</v>
          </cell>
          <cell r="AJ22">
            <v>2.7656999999999998</v>
          </cell>
          <cell r="AK22">
            <v>2.8902000000000001</v>
          </cell>
          <cell r="AL22">
            <v>3.0158999999999998</v>
          </cell>
          <cell r="AM22">
            <v>3.1429999999999998</v>
          </cell>
          <cell r="AN22">
            <v>3.2713000000000001</v>
          </cell>
          <cell r="AO22">
            <v>3.4007999999999998</v>
          </cell>
          <cell r="AP22">
            <v>3.5314000000000001</v>
          </cell>
          <cell r="AQ22">
            <v>3.6631</v>
          </cell>
          <cell r="AR22">
            <v>3.7959000000000001</v>
          </cell>
          <cell r="AS22">
            <v>3.9298000000000002</v>
          </cell>
          <cell r="AT22">
            <v>4.0646000000000004</v>
          </cell>
          <cell r="AU22">
            <v>4.2004999999999999</v>
          </cell>
          <cell r="AV22">
            <v>4.3372999999999999</v>
          </cell>
          <cell r="AW22">
            <v>4.4749999999999996</v>
          </cell>
          <cell r="AX22">
            <v>4.6135999999999999</v>
          </cell>
          <cell r="AY22">
            <v>4.7530999999999999</v>
          </cell>
        </row>
        <row r="23">
          <cell r="D23">
            <v>3.2800000000000003E-2</v>
          </cell>
          <cell r="E23">
            <v>5.79E-2</v>
          </cell>
          <cell r="F23">
            <v>8.9499999999999996E-2</v>
          </cell>
          <cell r="G23">
            <v>0.12740000000000001</v>
          </cell>
          <cell r="H23">
            <v>0.17119999999999999</v>
          </cell>
          <cell r="I23">
            <v>0.22070000000000001</v>
          </cell>
          <cell r="J23">
            <v>0.27550000000000002</v>
          </cell>
          <cell r="K23">
            <v>0.33539999999999998</v>
          </cell>
          <cell r="L23">
            <v>0.4002</v>
          </cell>
          <cell r="M23">
            <v>0.46949999999999997</v>
          </cell>
          <cell r="N23">
            <v>0.54310000000000003</v>
          </cell>
          <cell r="O23">
            <v>0.62080000000000002</v>
          </cell>
          <cell r="P23">
            <v>0.70250000000000001</v>
          </cell>
          <cell r="Q23">
            <v>0.78779999999999994</v>
          </cell>
          <cell r="R23">
            <v>0.87670000000000003</v>
          </cell>
          <cell r="S23">
            <v>0.96889999999999998</v>
          </cell>
          <cell r="T23">
            <v>1.0643</v>
          </cell>
          <cell r="U23">
            <v>1.1627000000000001</v>
          </cell>
          <cell r="V23">
            <v>1.2639</v>
          </cell>
          <cell r="W23">
            <v>1.3678999999999999</v>
          </cell>
          <cell r="X23">
            <v>1.4743999999999999</v>
          </cell>
          <cell r="Y23">
            <v>1.5833999999999999</v>
          </cell>
          <cell r="Z23">
            <v>1.6948000000000001</v>
          </cell>
          <cell r="AA23">
            <v>1.8083</v>
          </cell>
          <cell r="AB23">
            <v>1.9239999999999999</v>
          </cell>
          <cell r="AC23">
            <v>2.0417000000000001</v>
          </cell>
          <cell r="AD23">
            <v>2.1614</v>
          </cell>
          <cell r="AE23">
            <v>2.2829000000000002</v>
          </cell>
          <cell r="AF23">
            <v>2.4060999999999999</v>
          </cell>
          <cell r="AG23">
            <v>2.5310000000000001</v>
          </cell>
          <cell r="AH23">
            <v>2.6575000000000002</v>
          </cell>
          <cell r="AI23">
            <v>2.7854999999999999</v>
          </cell>
          <cell r="AJ23">
            <v>2.915</v>
          </cell>
          <cell r="AK23">
            <v>3.0459000000000001</v>
          </cell>
          <cell r="AL23">
            <v>3.1781999999999999</v>
          </cell>
          <cell r="AM23">
            <v>3.3117000000000001</v>
          </cell>
          <cell r="AN23">
            <v>3.4464999999999999</v>
          </cell>
          <cell r="AO23">
            <v>3.5823999999999998</v>
          </cell>
          <cell r="AP23">
            <v>3.7195</v>
          </cell>
          <cell r="AQ23">
            <v>3.8576999999999999</v>
          </cell>
          <cell r="AR23">
            <v>3.9969000000000001</v>
          </cell>
          <cell r="AS23">
            <v>4.1371000000000002</v>
          </cell>
          <cell r="AT23">
            <v>4.2784000000000004</v>
          </cell>
          <cell r="AU23">
            <v>4.4204999999999997</v>
          </cell>
          <cell r="AV23">
            <v>4.5636000000000001</v>
          </cell>
          <cell r="AW23">
            <v>4.7076000000000002</v>
          </cell>
          <cell r="AX23">
            <v>4.8524000000000003</v>
          </cell>
          <cell r="AY23">
            <v>4.9980000000000002</v>
          </cell>
        </row>
        <row r="24">
          <cell r="D24">
            <v>3.44E-2</v>
          </cell>
          <cell r="E24">
            <v>6.0600000000000001E-2</v>
          </cell>
          <cell r="F24">
            <v>9.3799999999999994E-2</v>
          </cell>
          <cell r="G24">
            <v>0.13350000000000001</v>
          </cell>
          <cell r="H24">
            <v>0.17949999999999999</v>
          </cell>
          <cell r="I24">
            <v>0.23150000000000001</v>
          </cell>
          <cell r="J24">
            <v>0.28910000000000002</v>
          </cell>
          <cell r="K24">
            <v>0.35199999999999998</v>
          </cell>
          <cell r="L24">
            <v>0.42</v>
          </cell>
          <cell r="M24">
            <v>0.4929</v>
          </cell>
          <cell r="N24">
            <v>0.57030000000000003</v>
          </cell>
          <cell r="O24">
            <v>0.65210000000000001</v>
          </cell>
          <cell r="P24">
            <v>0.73799999999999999</v>
          </cell>
          <cell r="Q24">
            <v>0.82779999999999998</v>
          </cell>
          <cell r="R24">
            <v>0.92130000000000001</v>
          </cell>
          <cell r="S24">
            <v>1.0184</v>
          </cell>
          <cell r="T24">
            <v>1.1188</v>
          </cell>
          <cell r="U24">
            <v>1.2222999999999999</v>
          </cell>
          <cell r="V24">
            <v>1.3289</v>
          </cell>
          <cell r="W24">
            <v>1.4383999999999999</v>
          </cell>
          <cell r="X24">
            <v>1.5505</v>
          </cell>
          <cell r="Y24">
            <v>1.6653</v>
          </cell>
          <cell r="Z24">
            <v>1.7824</v>
          </cell>
          <cell r="AA24">
            <v>1.9019999999999999</v>
          </cell>
          <cell r="AB24">
            <v>2.0236999999999998</v>
          </cell>
          <cell r="AC24">
            <v>2.1476000000000002</v>
          </cell>
          <cell r="AD24">
            <v>2.2734000000000001</v>
          </cell>
          <cell r="AE24">
            <v>2.4011999999999998</v>
          </cell>
          <cell r="AF24">
            <v>2.5308000000000002</v>
          </cell>
          <cell r="AG24">
            <v>2.6621000000000001</v>
          </cell>
          <cell r="AH24">
            <v>2.7949999999999999</v>
          </cell>
          <cell r="AI24">
            <v>2.9295</v>
          </cell>
          <cell r="AJ24">
            <v>3.0655999999999999</v>
          </cell>
          <cell r="AK24">
            <v>3.2029999999999998</v>
          </cell>
          <cell r="AL24">
            <v>3.3418000000000001</v>
          </cell>
          <cell r="AM24">
            <v>3.4819</v>
          </cell>
          <cell r="AN24">
            <v>3.6233</v>
          </cell>
          <cell r="AO24">
            <v>3.7658</v>
          </cell>
          <cell r="AP24">
            <v>3.9094000000000002</v>
          </cell>
          <cell r="AQ24">
            <v>4.0541999999999998</v>
          </cell>
          <cell r="AR24">
            <v>4.2</v>
          </cell>
          <cell r="AS24">
            <v>4.3467000000000002</v>
          </cell>
          <cell r="AT24">
            <v>4.4945000000000004</v>
          </cell>
          <cell r="AU24">
            <v>4.6430999999999996</v>
          </cell>
          <cell r="AV24">
            <v>4.7926000000000002</v>
          </cell>
          <cell r="AW24">
            <v>4.9428999999999998</v>
          </cell>
          <cell r="AX24">
            <v>5.0941000000000001</v>
          </cell>
          <cell r="AY24">
            <v>5.2460000000000004</v>
          </cell>
        </row>
        <row r="25">
          <cell r="D25">
            <v>3.5900000000000001E-2</v>
          </cell>
          <cell r="E25">
            <v>6.3399999999999998E-2</v>
          </cell>
          <cell r="F25">
            <v>9.8100000000000007E-2</v>
          </cell>
          <cell r="G25">
            <v>0.13969999999999999</v>
          </cell>
          <cell r="H25">
            <v>0.18779999999999999</v>
          </cell>
          <cell r="I25">
            <v>0.2422</v>
          </cell>
          <cell r="J25">
            <v>0.30259999999999998</v>
          </cell>
          <cell r="K25">
            <v>0.36859999999999998</v>
          </cell>
          <cell r="L25">
            <v>0.43990000000000001</v>
          </cell>
          <cell r="M25">
            <v>0.51629999999999998</v>
          </cell>
          <cell r="N25">
            <v>0.59760000000000002</v>
          </cell>
          <cell r="O25">
            <v>0.68340000000000001</v>
          </cell>
          <cell r="P25">
            <v>0.77359999999999995</v>
          </cell>
          <cell r="Q25">
            <v>0.8679</v>
          </cell>
          <cell r="R25">
            <v>0.96609999999999996</v>
          </cell>
          <cell r="S25">
            <v>1.0680000000000001</v>
          </cell>
          <cell r="T25">
            <v>1.1734</v>
          </cell>
          <cell r="U25">
            <v>1.2822</v>
          </cell>
          <cell r="V25">
            <v>1.3940999999999999</v>
          </cell>
          <cell r="W25">
            <v>1.5091000000000001</v>
          </cell>
          <cell r="X25">
            <v>1.6269</v>
          </cell>
          <cell r="Y25">
            <v>1.7474000000000001</v>
          </cell>
          <cell r="Z25">
            <v>1.8705000000000001</v>
          </cell>
          <cell r="AA25">
            <v>1.996</v>
          </cell>
          <cell r="AB25">
            <v>2.1238999999999999</v>
          </cell>
          <cell r="AC25">
            <v>2.2538999999999998</v>
          </cell>
          <cell r="AD25">
            <v>2.3860999999999999</v>
          </cell>
          <cell r="AE25">
            <v>2.5202</v>
          </cell>
          <cell r="AF25">
            <v>2.6562000000000001</v>
          </cell>
          <cell r="AG25">
            <v>2.794</v>
          </cell>
          <cell r="AH25">
            <v>2.9333999999999998</v>
          </cell>
          <cell r="AI25">
            <v>3.0745</v>
          </cell>
          <cell r="AJ25">
            <v>3.2172000000000001</v>
          </cell>
          <cell r="AK25">
            <v>3.3612000000000002</v>
          </cell>
          <cell r="AL25">
            <v>3.5066999999999999</v>
          </cell>
          <cell r="AM25">
            <v>3.6535000000000002</v>
          </cell>
          <cell r="AN25">
            <v>3.8014999999999999</v>
          </cell>
          <cell r="AO25">
            <v>3.9506999999999999</v>
          </cell>
          <cell r="AP25">
            <v>4.1010999999999997</v>
          </cell>
          <cell r="AQ25">
            <v>4.2525000000000004</v>
          </cell>
          <cell r="AR25">
            <v>4.4048999999999996</v>
          </cell>
          <cell r="AS25">
            <v>4.5583</v>
          </cell>
          <cell r="AT25">
            <v>4.7126999999999999</v>
          </cell>
          <cell r="AU25">
            <v>4.8678999999999997</v>
          </cell>
          <cell r="AV25">
            <v>5.024</v>
          </cell>
          <cell r="AW25">
            <v>5.1809000000000003</v>
          </cell>
          <cell r="AX25">
            <v>5.3384999999999998</v>
          </cell>
          <cell r="AY25">
            <v>5.4969000000000001</v>
          </cell>
        </row>
        <row r="26">
          <cell r="D26">
            <v>3.7400000000000003E-2</v>
          </cell>
          <cell r="E26">
            <v>6.6100000000000006E-2</v>
          </cell>
          <cell r="F26">
            <v>0.1023</v>
          </cell>
          <cell r="G26">
            <v>0.14580000000000001</v>
          </cell>
          <cell r="H26">
            <v>0.1961</v>
          </cell>
          <cell r="I26">
            <v>0.253</v>
          </cell>
          <cell r="J26">
            <v>0.31609999999999999</v>
          </cell>
          <cell r="K26">
            <v>0.38519999999999999</v>
          </cell>
          <cell r="L26">
            <v>0.45979999999999999</v>
          </cell>
          <cell r="M26">
            <v>0.53979999999999995</v>
          </cell>
          <cell r="N26">
            <v>0.62490000000000001</v>
          </cell>
          <cell r="O26">
            <v>0.71479999999999999</v>
          </cell>
          <cell r="P26">
            <v>0.80920000000000003</v>
          </cell>
          <cell r="Q26">
            <v>0.90800000000000003</v>
          </cell>
          <cell r="R26">
            <v>1.0108999999999999</v>
          </cell>
          <cell r="S26">
            <v>1.1176999999999999</v>
          </cell>
          <cell r="T26">
            <v>1.2282</v>
          </cell>
          <cell r="U26">
            <v>1.3422000000000001</v>
          </cell>
          <cell r="V26">
            <v>1.4596</v>
          </cell>
          <cell r="W26">
            <v>1.5801000000000001</v>
          </cell>
          <cell r="X26">
            <v>1.7036</v>
          </cell>
          <cell r="Y26">
            <v>1.8299000000000001</v>
          </cell>
          <cell r="Z26">
            <v>1.9589000000000001</v>
          </cell>
          <cell r="AA26">
            <v>2.0905</v>
          </cell>
          <cell r="AB26">
            <v>2.2244999999999999</v>
          </cell>
          <cell r="AC26">
            <v>2.3607999999999998</v>
          </cell>
          <cell r="AD26">
            <v>2.4992999999999999</v>
          </cell>
          <cell r="AE26">
            <v>2.6398000000000001</v>
          </cell>
          <cell r="AF26">
            <v>2.7823000000000002</v>
          </cell>
          <cell r="AG26">
            <v>2.9266000000000001</v>
          </cell>
          <cell r="AH26">
            <v>3.0727000000000002</v>
          </cell>
          <cell r="AI26">
            <v>3.2204000000000002</v>
          </cell>
          <cell r="AJ26">
            <v>3.3696999999999999</v>
          </cell>
          <cell r="AK26">
            <v>3.5205000000000002</v>
          </cell>
          <cell r="AL26">
            <v>3.6726999999999999</v>
          </cell>
          <cell r="AM26">
            <v>3.8262999999999998</v>
          </cell>
          <cell r="AN26">
            <v>3.9811000000000001</v>
          </cell>
          <cell r="AO26">
            <v>4.1371000000000002</v>
          </cell>
          <cell r="AP26">
            <v>4.2942</v>
          </cell>
          <cell r="AQ26">
            <v>4.4523999999999999</v>
          </cell>
          <cell r="AR26">
            <v>4.6116000000000001</v>
          </cell>
          <cell r="AS26">
            <v>4.7717999999999998</v>
          </cell>
          <cell r="AT26">
            <v>4.9329000000000001</v>
          </cell>
          <cell r="AU26">
            <v>5.0948000000000002</v>
          </cell>
          <cell r="AV26">
            <v>5.2576000000000001</v>
          </cell>
          <cell r="AW26">
            <v>5.4211</v>
          </cell>
          <cell r="AX26">
            <v>5.5853999999999999</v>
          </cell>
          <cell r="AY26">
            <v>5.7503000000000002</v>
          </cell>
        </row>
        <row r="27">
          <cell r="D27">
            <v>3.9E-2</v>
          </cell>
          <cell r="E27">
            <v>6.88E-2</v>
          </cell>
          <cell r="F27">
            <v>0.1066</v>
          </cell>
          <cell r="G27">
            <v>0.15190000000000001</v>
          </cell>
          <cell r="H27">
            <v>0.2044</v>
          </cell>
          <cell r="I27">
            <v>0.26379999999999998</v>
          </cell>
          <cell r="J27">
            <v>0.32969999999999999</v>
          </cell>
          <cell r="K27">
            <v>0.40179999999999999</v>
          </cell>
          <cell r="L27">
            <v>0.47970000000000002</v>
          </cell>
          <cell r="M27">
            <v>0.56330000000000002</v>
          </cell>
          <cell r="N27">
            <v>0.6522</v>
          </cell>
          <cell r="O27">
            <v>0.74619999999999997</v>
          </cell>
          <cell r="P27">
            <v>0.84489999999999998</v>
          </cell>
          <cell r="Q27">
            <v>0.94820000000000004</v>
          </cell>
          <cell r="R27">
            <v>1.0558000000000001</v>
          </cell>
          <cell r="S27">
            <v>1.1675</v>
          </cell>
          <cell r="T27">
            <v>1.2830999999999999</v>
          </cell>
          <cell r="U27">
            <v>1.4024000000000001</v>
          </cell>
          <cell r="V27">
            <v>1.5251999999999999</v>
          </cell>
          <cell r="W27">
            <v>1.6513</v>
          </cell>
          <cell r="X27">
            <v>1.7805</v>
          </cell>
          <cell r="Y27">
            <v>1.9127000000000001</v>
          </cell>
          <cell r="Z27">
            <v>2.0476999999999999</v>
          </cell>
          <cell r="AA27">
            <v>2.1854</v>
          </cell>
          <cell r="AB27">
            <v>2.3254999999999999</v>
          </cell>
          <cell r="AC27">
            <v>2.4681000000000002</v>
          </cell>
          <cell r="AD27">
            <v>2.613</v>
          </cell>
          <cell r="AE27">
            <v>2.76</v>
          </cell>
          <cell r="AF27">
            <v>2.9089999999999998</v>
          </cell>
          <cell r="AG27">
            <v>3.0598999999999998</v>
          </cell>
          <cell r="AH27">
            <v>3.2126999999999999</v>
          </cell>
          <cell r="AI27">
            <v>3.3671000000000002</v>
          </cell>
          <cell r="AJ27">
            <v>3.5232000000000001</v>
          </cell>
          <cell r="AK27">
            <v>3.6808000000000001</v>
          </cell>
          <cell r="AL27">
            <v>3.8397999999999999</v>
          </cell>
          <cell r="AM27">
            <v>4.0002000000000004</v>
          </cell>
          <cell r="AN27">
            <v>4.1619000000000002</v>
          </cell>
          <cell r="AO27">
            <v>4.3247</v>
          </cell>
          <cell r="AP27">
            <v>4.4886999999999997</v>
          </cell>
          <cell r="AQ27">
            <v>4.6538000000000004</v>
          </cell>
          <cell r="AR27">
            <v>4.8198999999999996</v>
          </cell>
          <cell r="AS27">
            <v>4.9870000000000001</v>
          </cell>
          <cell r="AT27">
            <v>5.1548999999999996</v>
          </cell>
          <cell r="AU27">
            <v>5.3236999999999997</v>
          </cell>
          <cell r="AV27">
            <v>5.4932999999999996</v>
          </cell>
          <cell r="AW27">
            <v>5.6635999999999997</v>
          </cell>
          <cell r="AX27">
            <v>5.8346</v>
          </cell>
          <cell r="AY27">
            <v>6.0061999999999998</v>
          </cell>
        </row>
        <row r="28">
          <cell r="D28">
            <v>4.0500000000000001E-2</v>
          </cell>
          <cell r="E28">
            <v>7.1599999999999997E-2</v>
          </cell>
          <cell r="F28">
            <v>0.1109</v>
          </cell>
          <cell r="G28">
            <v>0.15809999999999999</v>
          </cell>
          <cell r="H28">
            <v>0.2127</v>
          </cell>
          <cell r="I28">
            <v>0.27460000000000001</v>
          </cell>
          <cell r="J28">
            <v>0.34320000000000001</v>
          </cell>
          <cell r="K28">
            <v>0.41839999999999999</v>
          </cell>
          <cell r="L28">
            <v>0.49969999999999998</v>
          </cell>
          <cell r="M28">
            <v>0.58679999999999999</v>
          </cell>
          <cell r="N28">
            <v>0.67959999999999998</v>
          </cell>
          <cell r="O28">
            <v>0.77759999999999996</v>
          </cell>
          <cell r="P28">
            <v>0.88070000000000004</v>
          </cell>
          <cell r="Q28">
            <v>0.98850000000000005</v>
          </cell>
          <cell r="R28">
            <v>1.1008</v>
          </cell>
          <cell r="S28">
            <v>1.2175</v>
          </cell>
          <cell r="T28">
            <v>1.3382000000000001</v>
          </cell>
          <cell r="U28">
            <v>1.4626999999999999</v>
          </cell>
          <cell r="V28">
            <v>1.5909</v>
          </cell>
          <cell r="W28">
            <v>1.7225999999999999</v>
          </cell>
          <cell r="X28">
            <v>1.8575999999999999</v>
          </cell>
          <cell r="Y28">
            <v>1.9957</v>
          </cell>
          <cell r="Z28">
            <v>2.1366999999999998</v>
          </cell>
          <cell r="AA28">
            <v>2.2805</v>
          </cell>
          <cell r="AB28">
            <v>2.427</v>
          </cell>
          <cell r="AC28">
            <v>2.5758999999999999</v>
          </cell>
          <cell r="AD28">
            <v>2.7271999999999998</v>
          </cell>
          <cell r="AE28">
            <v>2.8807</v>
          </cell>
          <cell r="AF28">
            <v>3.0363000000000002</v>
          </cell>
          <cell r="AG28">
            <v>3.1939000000000002</v>
          </cell>
          <cell r="AH28">
            <v>3.3534000000000002</v>
          </cell>
          <cell r="AI28">
            <v>3.5146000000000002</v>
          </cell>
          <cell r="AJ28">
            <v>3.6775000000000002</v>
          </cell>
          <cell r="AK28">
            <v>3.8418999999999999</v>
          </cell>
          <cell r="AL28">
            <v>4.0077999999999996</v>
          </cell>
          <cell r="AM28">
            <v>4.1752000000000002</v>
          </cell>
          <cell r="AN28">
            <v>4.3437999999999999</v>
          </cell>
          <cell r="AO28">
            <v>4.5136000000000003</v>
          </cell>
          <cell r="AP28">
            <v>4.6845999999999997</v>
          </cell>
          <cell r="AQ28">
            <v>4.8567</v>
          </cell>
          <cell r="AR28">
            <v>5.0297000000000001</v>
          </cell>
          <cell r="AS28">
            <v>5.2037000000000004</v>
          </cell>
          <cell r="AT28">
            <v>5.3785999999999996</v>
          </cell>
          <cell r="AU28">
            <v>5.5542999999999996</v>
          </cell>
          <cell r="AV28">
            <v>5.7308000000000003</v>
          </cell>
          <cell r="AW28">
            <v>5.9080000000000004</v>
          </cell>
          <cell r="AX28">
            <v>6.0857999999999999</v>
          </cell>
          <cell r="AY28">
            <v>6.2643000000000004</v>
          </cell>
        </row>
        <row r="29">
          <cell r="D29">
            <v>4.2099999999999999E-2</v>
          </cell>
          <cell r="E29">
            <v>7.4300000000000005E-2</v>
          </cell>
          <cell r="F29">
            <v>0.1152</v>
          </cell>
          <cell r="G29">
            <v>0.16420000000000001</v>
          </cell>
          <cell r="H29">
            <v>0.22109999999999999</v>
          </cell>
          <cell r="I29">
            <v>0.28539999999999999</v>
          </cell>
          <cell r="J29">
            <v>0.35680000000000001</v>
          </cell>
          <cell r="K29">
            <v>0.435</v>
          </cell>
          <cell r="L29">
            <v>0.51959999999999995</v>
          </cell>
          <cell r="M29">
            <v>0.61040000000000005</v>
          </cell>
          <cell r="N29">
            <v>0.70699999999999996</v>
          </cell>
          <cell r="O29">
            <v>0.80910000000000004</v>
          </cell>
          <cell r="P29">
            <v>0.91649999999999998</v>
          </cell>
          <cell r="Q29">
            <v>1.0287999999999999</v>
          </cell>
          <cell r="R29">
            <v>1.1458999999999999</v>
          </cell>
          <cell r="S29">
            <v>1.2675000000000001</v>
          </cell>
          <cell r="T29">
            <v>1.3933</v>
          </cell>
          <cell r="U29">
            <v>1.5232000000000001</v>
          </cell>
          <cell r="V29">
            <v>1.6569</v>
          </cell>
          <cell r="W29">
            <v>1.7942</v>
          </cell>
          <cell r="X29">
            <v>1.9349000000000001</v>
          </cell>
          <cell r="Y29">
            <v>2.0789</v>
          </cell>
          <cell r="Z29">
            <v>2.226</v>
          </cell>
          <cell r="AA29">
            <v>2.3759999999999999</v>
          </cell>
          <cell r="AB29">
            <v>2.5287000000000002</v>
          </cell>
          <cell r="AC29">
            <v>2.6840000000000002</v>
          </cell>
          <cell r="AD29">
            <v>2.8418000000000001</v>
          </cell>
          <cell r="AE29">
            <v>3.0019</v>
          </cell>
          <cell r="AF29">
            <v>3.1640999999999999</v>
          </cell>
          <cell r="AG29">
            <v>3.3283999999999998</v>
          </cell>
          <cell r="AH29">
            <v>3.4946999999999999</v>
          </cell>
          <cell r="AI29">
            <v>3.6627000000000001</v>
          </cell>
          <cell r="AJ29">
            <v>3.8325</v>
          </cell>
          <cell r="AK29">
            <v>4.0038999999999998</v>
          </cell>
          <cell r="AL29">
            <v>4.1768000000000001</v>
          </cell>
          <cell r="AM29">
            <v>4.3510999999999997</v>
          </cell>
          <cell r="AN29">
            <v>4.5266999999999999</v>
          </cell>
          <cell r="AO29">
            <v>4.7035999999999998</v>
          </cell>
          <cell r="AP29">
            <v>4.8815999999999997</v>
          </cell>
          <cell r="AQ29">
            <v>5.0606999999999998</v>
          </cell>
          <cell r="AR29">
            <v>5.2408999999999999</v>
          </cell>
          <cell r="AS29">
            <v>5.4218999999999999</v>
          </cell>
          <cell r="AT29">
            <v>5.6039000000000003</v>
          </cell>
          <cell r="AU29">
            <v>5.7866</v>
          </cell>
          <cell r="AV29">
            <v>5.9701000000000004</v>
          </cell>
          <cell r="AW29">
            <v>6.1542000000000003</v>
          </cell>
          <cell r="AX29">
            <v>6.3390000000000004</v>
          </cell>
          <cell r="AY29">
            <v>6.5244</v>
          </cell>
        </row>
        <row r="30">
          <cell r="D30">
            <v>4.36E-2</v>
          </cell>
          <cell r="E30">
            <v>7.7100000000000002E-2</v>
          </cell>
          <cell r="F30">
            <v>0.11940000000000001</v>
          </cell>
          <cell r="G30">
            <v>0.17030000000000001</v>
          </cell>
          <cell r="H30">
            <v>0.22939999999999999</v>
          </cell>
          <cell r="I30">
            <v>0.29620000000000002</v>
          </cell>
          <cell r="J30">
            <v>0.37040000000000001</v>
          </cell>
          <cell r="K30">
            <v>0.4516</v>
          </cell>
          <cell r="L30">
            <v>0.53959999999999997</v>
          </cell>
          <cell r="M30">
            <v>0.63400000000000001</v>
          </cell>
          <cell r="N30">
            <v>0.73440000000000005</v>
          </cell>
          <cell r="O30">
            <v>0.84060000000000001</v>
          </cell>
          <cell r="P30">
            <v>0.95230000000000004</v>
          </cell>
          <cell r="Q30">
            <v>1.0691999999999999</v>
          </cell>
          <cell r="R30">
            <v>1.1910000000000001</v>
          </cell>
          <cell r="S30">
            <v>1.3176000000000001</v>
          </cell>
          <cell r="T30">
            <v>1.4486000000000001</v>
          </cell>
          <cell r="U30">
            <v>1.5838000000000001</v>
          </cell>
          <cell r="V30">
            <v>1.7229000000000001</v>
          </cell>
          <cell r="W30">
            <v>1.8658999999999999</v>
          </cell>
          <cell r="X30">
            <v>2.0125000000000002</v>
          </cell>
          <cell r="Y30">
            <v>2.1623999999999999</v>
          </cell>
          <cell r="Z30">
            <v>2.3155999999999999</v>
          </cell>
          <cell r="AA30">
            <v>2.4716999999999998</v>
          </cell>
          <cell r="AB30">
            <v>2.6307999999999998</v>
          </cell>
          <cell r="AC30">
            <v>2.7925</v>
          </cell>
          <cell r="AD30">
            <v>2.9567999999999999</v>
          </cell>
          <cell r="AE30">
            <v>3.1234999999999999</v>
          </cell>
          <cell r="AF30">
            <v>3.2924000000000002</v>
          </cell>
          <cell r="AG30">
            <v>3.4634999999999998</v>
          </cell>
          <cell r="AH30">
            <v>3.6366000000000001</v>
          </cell>
          <cell r="AI30">
            <v>3.8115000000000001</v>
          </cell>
          <cell r="AJ30">
            <v>3.9883000000000002</v>
          </cell>
          <cell r="AK30">
            <v>4.1665999999999999</v>
          </cell>
          <cell r="AL30">
            <v>4.3464999999999998</v>
          </cell>
          <cell r="AM30">
            <v>4.5278999999999998</v>
          </cell>
          <cell r="AN30">
            <v>4.7106000000000003</v>
          </cell>
          <cell r="AO30">
            <v>4.8945999999999996</v>
          </cell>
          <cell r="AP30">
            <v>5.0797999999999996</v>
          </cell>
          <cell r="AQ30">
            <v>5.266</v>
          </cell>
          <cell r="AR30">
            <v>5.4532999999999996</v>
          </cell>
          <cell r="AS30">
            <v>5.6414999999999997</v>
          </cell>
          <cell r="AT30">
            <v>5.8304999999999998</v>
          </cell>
          <cell r="AU30">
            <v>6.0204000000000004</v>
          </cell>
          <cell r="AV30">
            <v>6.2110000000000003</v>
          </cell>
          <cell r="AW30">
            <v>6.4021999999999997</v>
          </cell>
          <cell r="AX30">
            <v>6.5941000000000001</v>
          </cell>
          <cell r="AY30">
            <v>6.7865000000000002</v>
          </cell>
        </row>
        <row r="31">
          <cell r="D31">
            <v>4.5100000000000001E-2</v>
          </cell>
          <cell r="E31">
            <v>7.9799999999999996E-2</v>
          </cell>
          <cell r="F31">
            <v>0.1237</v>
          </cell>
          <cell r="G31">
            <v>0.17649999999999999</v>
          </cell>
          <cell r="H31">
            <v>0.23769999999999999</v>
          </cell>
          <cell r="I31">
            <v>0.307</v>
          </cell>
          <cell r="J31">
            <v>0.38400000000000001</v>
          </cell>
          <cell r="K31">
            <v>0.46829999999999999</v>
          </cell>
          <cell r="L31">
            <v>0.55959999999999999</v>
          </cell>
          <cell r="M31">
            <v>0.65759999999999996</v>
          </cell>
          <cell r="N31">
            <v>0.76190000000000002</v>
          </cell>
          <cell r="O31">
            <v>0.87219999999999998</v>
          </cell>
          <cell r="P31">
            <v>0.98819999999999997</v>
          </cell>
          <cell r="Q31">
            <v>1.1095999999999999</v>
          </cell>
          <cell r="R31">
            <v>1.2363</v>
          </cell>
          <cell r="S31">
            <v>1.3677999999999999</v>
          </cell>
          <cell r="T31">
            <v>1.5039</v>
          </cell>
          <cell r="U31">
            <v>1.6444000000000001</v>
          </cell>
          <cell r="V31">
            <v>1.7890999999999999</v>
          </cell>
          <cell r="W31">
            <v>1.9378</v>
          </cell>
          <cell r="X31">
            <v>2.0901999999999998</v>
          </cell>
          <cell r="Y31">
            <v>2.2461000000000002</v>
          </cell>
          <cell r="Z31">
            <v>2.4053</v>
          </cell>
          <cell r="AA31">
            <v>2.5678000000000001</v>
          </cell>
          <cell r="AB31">
            <v>2.7330999999999999</v>
          </cell>
          <cell r="AC31">
            <v>2.9013</v>
          </cell>
          <cell r="AD31">
            <v>3.0722</v>
          </cell>
          <cell r="AE31">
            <v>3.2454999999999998</v>
          </cell>
          <cell r="AF31">
            <v>3.4211999999999998</v>
          </cell>
          <cell r="AG31">
            <v>3.5991</v>
          </cell>
          <cell r="AH31">
            <v>3.7789999999999999</v>
          </cell>
          <cell r="AI31">
            <v>3.9609000000000001</v>
          </cell>
          <cell r="AJ31">
            <v>4.1445999999999996</v>
          </cell>
          <cell r="AK31">
            <v>4.3300999999999998</v>
          </cell>
          <cell r="AL31">
            <v>4.5171000000000001</v>
          </cell>
          <cell r="AM31">
            <v>4.7055999999999996</v>
          </cell>
          <cell r="AN31">
            <v>4.8954000000000004</v>
          </cell>
          <cell r="AO31">
            <v>5.0865999999999998</v>
          </cell>
          <cell r="AP31">
            <v>5.2789000000000001</v>
          </cell>
          <cell r="AQ31">
            <v>5.4724000000000004</v>
          </cell>
          <cell r="AR31">
            <v>5.6669</v>
          </cell>
          <cell r="AS31">
            <v>5.8623000000000003</v>
          </cell>
          <cell r="AT31">
            <v>6.0585000000000004</v>
          </cell>
          <cell r="AU31">
            <v>6.2556000000000003</v>
          </cell>
          <cell r="AV31">
            <v>6.4534000000000002</v>
          </cell>
          <cell r="AW31">
            <v>6.6517999999999997</v>
          </cell>
          <cell r="AX31">
            <v>6.8507999999999996</v>
          </cell>
          <cell r="AY31">
            <v>7.0503</v>
          </cell>
        </row>
        <row r="32">
          <cell r="D32">
            <v>4.6699999999999998E-2</v>
          </cell>
          <cell r="E32">
            <v>8.2600000000000007E-2</v>
          </cell>
          <cell r="F32">
            <v>0.128</v>
          </cell>
          <cell r="G32">
            <v>0.18260000000000001</v>
          </cell>
          <cell r="H32">
            <v>0.246</v>
          </cell>
          <cell r="I32">
            <v>0.31780000000000003</v>
          </cell>
          <cell r="J32">
            <v>0.39750000000000002</v>
          </cell>
          <cell r="K32">
            <v>0.4849</v>
          </cell>
          <cell r="L32">
            <v>0.5796</v>
          </cell>
          <cell r="M32">
            <v>0.68120000000000003</v>
          </cell>
          <cell r="N32">
            <v>0.7893</v>
          </cell>
          <cell r="O32">
            <v>0.90369999999999995</v>
          </cell>
          <cell r="P32">
            <v>1.0241</v>
          </cell>
          <cell r="Q32">
            <v>1.1500999999999999</v>
          </cell>
          <cell r="R32">
            <v>1.2815000000000001</v>
          </cell>
          <cell r="S32">
            <v>1.4179999999999999</v>
          </cell>
          <cell r="T32">
            <v>1.5592999999999999</v>
          </cell>
          <cell r="U32">
            <v>1.7052</v>
          </cell>
          <cell r="V32">
            <v>1.8554999999999999</v>
          </cell>
          <cell r="W32">
            <v>2.0097999999999998</v>
          </cell>
          <cell r="X32">
            <v>2.1680000000000001</v>
          </cell>
          <cell r="Y32">
            <v>2.3298999999999999</v>
          </cell>
          <cell r="Z32">
            <v>2.4952999999999999</v>
          </cell>
          <cell r="AA32">
            <v>2.6640000000000001</v>
          </cell>
          <cell r="AB32">
            <v>2.8357999999999999</v>
          </cell>
          <cell r="AC32">
            <v>3.0104000000000002</v>
          </cell>
          <cell r="AD32">
            <v>3.1879</v>
          </cell>
          <cell r="AE32">
            <v>3.3679000000000001</v>
          </cell>
          <cell r="AF32">
            <v>3.5503999999999998</v>
          </cell>
          <cell r="AG32">
            <v>3.7351000000000001</v>
          </cell>
          <cell r="AH32">
            <v>3.9220000000000002</v>
          </cell>
          <cell r="AI32">
            <v>4.1109</v>
          </cell>
          <cell r="AJ32">
            <v>4.3015999999999996</v>
          </cell>
          <cell r="AK32">
            <v>4.4941000000000004</v>
          </cell>
          <cell r="AL32">
            <v>4.6882999999999999</v>
          </cell>
          <cell r="AM32">
            <v>4.8840000000000003</v>
          </cell>
          <cell r="AN32">
            <v>5.0810000000000004</v>
          </cell>
          <cell r="AO32">
            <v>5.2793999999999999</v>
          </cell>
          <cell r="AP32">
            <v>5.4790000000000001</v>
          </cell>
          <cell r="AQ32">
            <v>5.6798000000000002</v>
          </cell>
          <cell r="AR32">
            <v>5.8815</v>
          </cell>
          <cell r="AS32">
            <v>6.0842000000000001</v>
          </cell>
          <cell r="AT32">
            <v>6.2877999999999998</v>
          </cell>
          <cell r="AU32">
            <v>6.4920999999999998</v>
          </cell>
          <cell r="AV32">
            <v>6.6970999999999998</v>
          </cell>
          <cell r="AW32">
            <v>6.9028</v>
          </cell>
          <cell r="AX32">
            <v>7.109</v>
          </cell>
          <cell r="AY32">
            <v>7.3158000000000003</v>
          </cell>
        </row>
        <row r="33">
          <cell r="D33">
            <v>4.82E-2</v>
          </cell>
          <cell r="E33">
            <v>8.5300000000000001E-2</v>
          </cell>
          <cell r="F33">
            <v>0.1323</v>
          </cell>
          <cell r="G33">
            <v>0.1888</v>
          </cell>
          <cell r="H33">
            <v>0.25430000000000003</v>
          </cell>
          <cell r="I33">
            <v>0.3286</v>
          </cell>
          <cell r="J33">
            <v>0.41110000000000002</v>
          </cell>
          <cell r="K33">
            <v>0.50160000000000005</v>
          </cell>
          <cell r="L33">
            <v>0.59960000000000002</v>
          </cell>
          <cell r="M33">
            <v>0.70479999999999998</v>
          </cell>
          <cell r="N33">
            <v>0.81679999999999997</v>
          </cell>
          <cell r="O33">
            <v>0.93530000000000002</v>
          </cell>
          <cell r="P33">
            <v>1.0601</v>
          </cell>
          <cell r="Q33">
            <v>1.1907000000000001</v>
          </cell>
          <cell r="R33">
            <v>1.3268</v>
          </cell>
          <cell r="S33">
            <v>1.4682999999999999</v>
          </cell>
          <cell r="T33">
            <v>1.6148</v>
          </cell>
          <cell r="U33">
            <v>1.7661</v>
          </cell>
          <cell r="V33">
            <v>1.9218999999999999</v>
          </cell>
          <cell r="W33">
            <v>2.0819000000000001</v>
          </cell>
          <cell r="X33">
            <v>2.246</v>
          </cell>
          <cell r="Y33">
            <v>2.4140000000000001</v>
          </cell>
          <cell r="Z33">
            <v>2.5855000000000001</v>
          </cell>
          <cell r="AA33">
            <v>2.7605</v>
          </cell>
          <cell r="AB33">
            <v>2.9386000000000001</v>
          </cell>
          <cell r="AC33">
            <v>3.1198000000000001</v>
          </cell>
          <cell r="AD33">
            <v>3.3039000000000001</v>
          </cell>
          <cell r="AE33">
            <v>3.4906000000000001</v>
          </cell>
          <cell r="AF33">
            <v>3.6798999999999999</v>
          </cell>
          <cell r="AG33">
            <v>3.8715000000000002</v>
          </cell>
          <cell r="AH33">
            <v>4.0654000000000003</v>
          </cell>
          <cell r="AI33">
            <v>4.2613000000000003</v>
          </cell>
          <cell r="AJ33">
            <v>4.4592000000000001</v>
          </cell>
          <cell r="AK33">
            <v>4.6588000000000003</v>
          </cell>
          <cell r="AL33">
            <v>4.8601999999999999</v>
          </cell>
          <cell r="AM33">
            <v>5.0631000000000004</v>
          </cell>
          <cell r="AN33">
            <v>5.2674000000000003</v>
          </cell>
          <cell r="AO33">
            <v>5.4730999999999996</v>
          </cell>
          <cell r="AP33">
            <v>5.68</v>
          </cell>
          <cell r="AQ33">
            <v>5.8880999999999997</v>
          </cell>
          <cell r="AR33">
            <v>6.0972</v>
          </cell>
          <cell r="AS33">
            <v>6.3071999999999999</v>
          </cell>
          <cell r="AT33">
            <v>6.5180999999999996</v>
          </cell>
          <cell r="AU33">
            <v>6.7298</v>
          </cell>
          <cell r="AV33">
            <v>6.9421999999999997</v>
          </cell>
          <cell r="AW33">
            <v>7.1551999999999998</v>
          </cell>
          <cell r="AX33">
            <v>7.3686999999999996</v>
          </cell>
          <cell r="AY33">
            <v>7.5827999999999998</v>
          </cell>
        </row>
        <row r="34">
          <cell r="D34">
            <v>4.9799999999999997E-2</v>
          </cell>
          <cell r="E34">
            <v>8.7999999999999995E-2</v>
          </cell>
          <cell r="F34">
            <v>0.1366</v>
          </cell>
          <cell r="G34">
            <v>0.19489999999999999</v>
          </cell>
          <cell r="H34">
            <v>0.2626</v>
          </cell>
          <cell r="I34">
            <v>0.33939999999999998</v>
          </cell>
          <cell r="J34">
            <v>0.42470000000000002</v>
          </cell>
          <cell r="K34">
            <v>0.51829999999999998</v>
          </cell>
          <cell r="L34">
            <v>0.61960000000000004</v>
          </cell>
          <cell r="M34">
            <v>0.72840000000000005</v>
          </cell>
          <cell r="N34">
            <v>0.84430000000000005</v>
          </cell>
          <cell r="O34">
            <v>0.96699999999999997</v>
          </cell>
          <cell r="P34">
            <v>1.0960000000000001</v>
          </cell>
          <cell r="Q34">
            <v>1.2312000000000001</v>
          </cell>
          <cell r="R34">
            <v>1.3722000000000001</v>
          </cell>
          <cell r="S34">
            <v>1.5186999999999999</v>
          </cell>
          <cell r="T34">
            <v>1.6704000000000001</v>
          </cell>
          <cell r="U34">
            <v>1.827</v>
          </cell>
          <cell r="V34">
            <v>1.9883999999999999</v>
          </cell>
          <cell r="W34">
            <v>2.1541999999999999</v>
          </cell>
          <cell r="X34">
            <v>2.3241999999999998</v>
          </cell>
          <cell r="Y34">
            <v>2.4982000000000002</v>
          </cell>
          <cell r="Z34">
            <v>2.6758999999999999</v>
          </cell>
          <cell r="AA34">
            <v>2.8571</v>
          </cell>
          <cell r="AB34">
            <v>3.0417000000000001</v>
          </cell>
          <cell r="AC34">
            <v>3.2294999999999998</v>
          </cell>
          <cell r="AD34">
            <v>3.4201999999999999</v>
          </cell>
          <cell r="AE34">
            <v>3.6137000000000001</v>
          </cell>
          <cell r="AF34">
            <v>3.8098000000000001</v>
          </cell>
          <cell r="AG34">
            <v>4.0084</v>
          </cell>
          <cell r="AH34">
            <v>4.2092000000000001</v>
          </cell>
          <cell r="AI34">
            <v>4.4122000000000003</v>
          </cell>
          <cell r="AJ34">
            <v>4.6172000000000004</v>
          </cell>
          <cell r="AK34">
            <v>4.8240999999999996</v>
          </cell>
          <cell r="AL34">
            <v>5.0326000000000004</v>
          </cell>
          <cell r="AM34">
            <v>5.2427999999999999</v>
          </cell>
          <cell r="AN34">
            <v>5.4545000000000003</v>
          </cell>
          <cell r="AO34">
            <v>5.6676000000000002</v>
          </cell>
          <cell r="AP34">
            <v>5.8818999999999999</v>
          </cell>
          <cell r="AQ34">
            <v>6.0972999999999997</v>
          </cell>
          <cell r="AR34">
            <v>6.3137999999999996</v>
          </cell>
          <cell r="AS34">
            <v>6.5312999999999999</v>
          </cell>
          <cell r="AT34">
            <v>6.7496</v>
          </cell>
          <cell r="AU34">
            <v>6.9687000000000001</v>
          </cell>
          <cell r="AV34">
            <v>7.1885000000000003</v>
          </cell>
          <cell r="AW34">
            <v>7.4089</v>
          </cell>
          <cell r="AX34">
            <v>7.6298000000000004</v>
          </cell>
          <cell r="AY34">
            <v>7.8512000000000004</v>
          </cell>
        </row>
        <row r="35">
          <cell r="D35">
            <v>5.1299999999999998E-2</v>
          </cell>
          <cell r="E35">
            <v>9.0800000000000006E-2</v>
          </cell>
          <cell r="F35">
            <v>0.14080000000000001</v>
          </cell>
          <cell r="G35">
            <v>0.20100000000000001</v>
          </cell>
          <cell r="H35">
            <v>0.27100000000000002</v>
          </cell>
          <cell r="I35">
            <v>0.35020000000000001</v>
          </cell>
          <cell r="J35">
            <v>0.43830000000000002</v>
          </cell>
          <cell r="K35">
            <v>0.53490000000000004</v>
          </cell>
          <cell r="L35">
            <v>0.63959999999999995</v>
          </cell>
          <cell r="M35">
            <v>0.75209999999999999</v>
          </cell>
          <cell r="N35">
            <v>0.87180000000000002</v>
          </cell>
          <cell r="O35">
            <v>0.99860000000000004</v>
          </cell>
          <cell r="P35">
            <v>1.1321000000000001</v>
          </cell>
          <cell r="Q35">
            <v>1.2718</v>
          </cell>
          <cell r="R35">
            <v>1.4176</v>
          </cell>
          <cell r="S35">
            <v>1.5690999999999999</v>
          </cell>
          <cell r="T35">
            <v>1.726</v>
          </cell>
          <cell r="U35">
            <v>1.8880999999999999</v>
          </cell>
          <cell r="V35">
            <v>2.0550000000000002</v>
          </cell>
          <cell r="W35">
            <v>2.2265999999999999</v>
          </cell>
          <cell r="X35">
            <v>2.4024999999999999</v>
          </cell>
          <cell r="Y35">
            <v>2.5825</v>
          </cell>
          <cell r="Z35">
            <v>2.7664</v>
          </cell>
          <cell r="AA35">
            <v>2.9540000000000002</v>
          </cell>
          <cell r="AB35">
            <v>3.1450999999999998</v>
          </cell>
          <cell r="AC35">
            <v>3.3393999999999999</v>
          </cell>
          <cell r="AD35">
            <v>3.5367999999999999</v>
          </cell>
          <cell r="AE35">
            <v>3.7370999999999999</v>
          </cell>
          <cell r="AF35">
            <v>3.9401000000000002</v>
          </cell>
          <cell r="AG35">
            <v>4.1456</v>
          </cell>
          <cell r="AH35">
            <v>4.3535000000000004</v>
          </cell>
          <cell r="AI35">
            <v>4.5636000000000001</v>
          </cell>
          <cell r="AJ35">
            <v>4.7756999999999996</v>
          </cell>
          <cell r="AK35">
            <v>4.9897999999999998</v>
          </cell>
          <cell r="AL35">
            <v>5.2057000000000002</v>
          </cell>
          <cell r="AM35">
            <v>5.4231999999999996</v>
          </cell>
          <cell r="AN35">
            <v>5.6422999999999996</v>
          </cell>
          <cell r="AO35">
            <v>5.8627000000000002</v>
          </cell>
          <cell r="AP35">
            <v>6.0843999999999996</v>
          </cell>
          <cell r="AQ35">
            <v>6.3072999999999997</v>
          </cell>
          <cell r="AR35">
            <v>6.5312999999999999</v>
          </cell>
          <cell r="AS35">
            <v>6.7563000000000004</v>
          </cell>
          <cell r="AT35">
            <v>6.9821</v>
          </cell>
          <cell r="AU35">
            <v>7.2085999999999997</v>
          </cell>
          <cell r="AV35">
            <v>7.4359000000000002</v>
          </cell>
          <cell r="AW35">
            <v>7.6638000000000002</v>
          </cell>
          <cell r="AX35">
            <v>7.8921999999999999</v>
          </cell>
          <cell r="AY35">
            <v>8.1210000000000004</v>
          </cell>
        </row>
        <row r="36">
          <cell r="D36">
            <v>5.28E-2</v>
          </cell>
          <cell r="E36">
            <v>9.35E-2</v>
          </cell>
          <cell r="F36">
            <v>0.14510000000000001</v>
          </cell>
          <cell r="G36">
            <v>0.2072</v>
          </cell>
          <cell r="H36">
            <v>0.27929999999999999</v>
          </cell>
          <cell r="I36">
            <v>0.36099999999999999</v>
          </cell>
          <cell r="J36">
            <v>0.45190000000000002</v>
          </cell>
          <cell r="K36">
            <v>0.55159999999999998</v>
          </cell>
          <cell r="L36">
            <v>0.65969999999999995</v>
          </cell>
          <cell r="M36">
            <v>0.77569999999999995</v>
          </cell>
          <cell r="N36">
            <v>0.89939999999999998</v>
          </cell>
          <cell r="O36">
            <v>1.0303</v>
          </cell>
          <cell r="P36">
            <v>1.1680999999999999</v>
          </cell>
          <cell r="Q36">
            <v>1.3125</v>
          </cell>
          <cell r="R36">
            <v>1.4631000000000001</v>
          </cell>
          <cell r="S36">
            <v>1.6195999999999999</v>
          </cell>
          <cell r="T36">
            <v>1.7817000000000001</v>
          </cell>
          <cell r="U36">
            <v>1.9492</v>
          </cell>
          <cell r="V36">
            <v>2.1217000000000001</v>
          </cell>
          <cell r="W36">
            <v>2.2989999999999999</v>
          </cell>
          <cell r="X36">
            <v>2.4807999999999999</v>
          </cell>
          <cell r="Y36">
            <v>2.6669</v>
          </cell>
          <cell r="Z36">
            <v>2.8571</v>
          </cell>
          <cell r="AA36">
            <v>3.0510000000000002</v>
          </cell>
          <cell r="AB36">
            <v>3.2486000000000002</v>
          </cell>
          <cell r="AC36">
            <v>3.4495</v>
          </cell>
          <cell r="AD36">
            <v>3.6536</v>
          </cell>
          <cell r="AE36">
            <v>3.8607</v>
          </cell>
          <cell r="AF36">
            <v>4.0705999999999998</v>
          </cell>
          <cell r="AG36">
            <v>4.2831000000000001</v>
          </cell>
          <cell r="AH36">
            <v>4.4981</v>
          </cell>
          <cell r="AI36">
            <v>4.7153</v>
          </cell>
          <cell r="AJ36">
            <v>4.9347000000000003</v>
          </cell>
          <cell r="AK36">
            <v>5.1561000000000003</v>
          </cell>
          <cell r="AL36">
            <v>5.3792999999999997</v>
          </cell>
          <cell r="AM36">
            <v>5.6041999999999996</v>
          </cell>
          <cell r="AN36">
            <v>5.8305999999999996</v>
          </cell>
          <cell r="AO36">
            <v>6.0585000000000004</v>
          </cell>
          <cell r="AP36">
            <v>6.2877000000000001</v>
          </cell>
          <cell r="AQ36">
            <v>6.5182000000000002</v>
          </cell>
          <cell r="AR36">
            <v>6.7496</v>
          </cell>
          <cell r="AS36">
            <v>6.9821</v>
          </cell>
          <cell r="AT36">
            <v>7.2154999999999996</v>
          </cell>
          <cell r="AU36">
            <v>7.4496000000000002</v>
          </cell>
          <cell r="AV36">
            <v>7.6844000000000001</v>
          </cell>
          <cell r="AW36">
            <v>7.9198000000000004</v>
          </cell>
          <cell r="AX36">
            <v>8.1556999999999995</v>
          </cell>
          <cell r="AY36">
            <v>8.3919999999999995</v>
          </cell>
        </row>
        <row r="37">
          <cell r="B37" t="str">
            <v>삼나무</v>
          </cell>
          <cell r="C37" t="str">
            <v>삼</v>
          </cell>
        </row>
        <row r="38">
          <cell r="B38">
            <v>4</v>
          </cell>
          <cell r="C38">
            <v>6</v>
          </cell>
        </row>
        <row r="41">
          <cell r="B41">
            <v>3.2000000000000002E-3</v>
          </cell>
          <cell r="C41">
            <v>6.6E-3</v>
          </cell>
        </row>
        <row r="42">
          <cell r="B42">
            <v>3.8999999999999998E-3</v>
          </cell>
          <cell r="C42">
            <v>8.2000000000000007E-3</v>
          </cell>
        </row>
        <row r="43">
          <cell r="B43">
            <v>4.7000000000000002E-3</v>
          </cell>
          <cell r="C43">
            <v>9.7999999999999997E-3</v>
          </cell>
        </row>
        <row r="44">
          <cell r="B44">
            <v>5.4999999999999997E-3</v>
          </cell>
          <cell r="C44">
            <v>1.14E-2</v>
          </cell>
        </row>
        <row r="45">
          <cell r="B45">
            <v>6.1999999999999998E-3</v>
          </cell>
          <cell r="C45">
            <v>1.29E-2</v>
          </cell>
        </row>
        <row r="46">
          <cell r="B46">
            <v>7.0000000000000001E-3</v>
          </cell>
          <cell r="C46">
            <v>1.4500000000000001E-2</v>
          </cell>
        </row>
        <row r="47">
          <cell r="B47">
            <v>7.7000000000000002E-3</v>
          </cell>
          <cell r="C47">
            <v>1.61E-2</v>
          </cell>
        </row>
        <row r="48">
          <cell r="B48">
            <v>8.5000000000000006E-3</v>
          </cell>
          <cell r="C48">
            <v>1.7600000000000001E-2</v>
          </cell>
        </row>
        <row r="49">
          <cell r="B49">
            <v>9.1999999999999998E-3</v>
          </cell>
          <cell r="C49">
            <v>1.9199999999999998E-2</v>
          </cell>
        </row>
        <row r="50">
          <cell r="B50">
            <v>9.9000000000000008E-3</v>
          </cell>
          <cell r="C50">
            <v>2.07E-2</v>
          </cell>
        </row>
        <row r="51">
          <cell r="C51">
            <v>2.2200000000000001E-2</v>
          </cell>
        </row>
        <row r="68">
          <cell r="B68" t="str">
            <v>해송</v>
          </cell>
          <cell r="C68" t="str">
            <v>해</v>
          </cell>
        </row>
        <row r="69">
          <cell r="B69">
            <v>4</v>
          </cell>
          <cell r="C69">
            <v>6</v>
          </cell>
          <cell r="D69">
            <v>8</v>
          </cell>
          <cell r="E69">
            <v>10</v>
          </cell>
          <cell r="F69">
            <v>12</v>
          </cell>
          <cell r="G69">
            <v>14</v>
          </cell>
          <cell r="H69">
            <v>16</v>
          </cell>
          <cell r="I69">
            <v>18</v>
          </cell>
          <cell r="J69">
            <v>20</v>
          </cell>
          <cell r="K69">
            <v>22</v>
          </cell>
          <cell r="L69">
            <v>24</v>
          </cell>
          <cell r="M69">
            <v>26</v>
          </cell>
          <cell r="N69">
            <v>28</v>
          </cell>
          <cell r="O69">
            <v>30</v>
          </cell>
          <cell r="P69">
            <v>32</v>
          </cell>
          <cell r="Q69">
            <v>34</v>
          </cell>
          <cell r="R69">
            <v>36</v>
          </cell>
          <cell r="S69">
            <v>38</v>
          </cell>
          <cell r="T69">
            <v>40</v>
          </cell>
          <cell r="U69">
            <v>42</v>
          </cell>
          <cell r="V69">
            <v>44</v>
          </cell>
          <cell r="W69">
            <v>46</v>
          </cell>
          <cell r="X69">
            <v>48</v>
          </cell>
          <cell r="Y69">
            <v>50</v>
          </cell>
          <cell r="Z69">
            <v>52</v>
          </cell>
          <cell r="AA69">
            <v>54</v>
          </cell>
          <cell r="AB69">
            <v>56</v>
          </cell>
          <cell r="AC69">
            <v>58</v>
          </cell>
          <cell r="AD69">
            <v>60</v>
          </cell>
          <cell r="AE69">
            <v>62</v>
          </cell>
          <cell r="AF69">
            <v>64</v>
          </cell>
          <cell r="AG69">
            <v>66</v>
          </cell>
          <cell r="AH69">
            <v>68</v>
          </cell>
          <cell r="AI69">
            <v>70</v>
          </cell>
          <cell r="AJ69">
            <v>72</v>
          </cell>
          <cell r="AK69">
            <v>74</v>
          </cell>
          <cell r="AL69">
            <v>76</v>
          </cell>
          <cell r="AM69">
            <v>78</v>
          </cell>
          <cell r="AN69">
            <v>80</v>
          </cell>
          <cell r="AO69">
            <v>82</v>
          </cell>
          <cell r="AP69">
            <v>84</v>
          </cell>
          <cell r="AQ69">
            <v>86</v>
          </cell>
          <cell r="AR69">
            <v>88</v>
          </cell>
          <cell r="AS69">
            <v>90</v>
          </cell>
          <cell r="AT69">
            <v>92</v>
          </cell>
          <cell r="AU69">
            <v>94</v>
          </cell>
          <cell r="AV69">
            <v>96</v>
          </cell>
          <cell r="AW69">
            <v>98</v>
          </cell>
          <cell r="AX69">
            <v>100</v>
          </cell>
        </row>
        <row r="72">
          <cell r="B72">
            <v>3.0999999999999999E-3</v>
          </cell>
          <cell r="C72">
            <v>6.4999999999999997E-3</v>
          </cell>
          <cell r="D72">
            <v>1.12E-2</v>
          </cell>
          <cell r="E72">
            <v>1.9099999999999999E-2</v>
          </cell>
        </row>
        <row r="73">
          <cell r="B73">
            <v>3.8E-3</v>
          </cell>
          <cell r="C73">
            <v>8.0999999999999996E-3</v>
          </cell>
          <cell r="D73">
            <v>1.38E-2</v>
          </cell>
          <cell r="E73">
            <v>2.35E-2</v>
          </cell>
        </row>
        <row r="74">
          <cell r="B74">
            <v>4.4999999999999997E-3</v>
          </cell>
          <cell r="C74">
            <v>9.5999999999999992E-3</v>
          </cell>
          <cell r="D74">
            <v>1.6400000000000001E-2</v>
          </cell>
          <cell r="E74">
            <v>2.6499999999999999E-2</v>
          </cell>
          <cell r="F74">
            <v>3.8399999999999997E-2</v>
          </cell>
          <cell r="G74">
            <v>4.9000000000000002E-2</v>
          </cell>
          <cell r="H74">
            <v>6.2899999999999998E-2</v>
          </cell>
        </row>
        <row r="75">
          <cell r="B75">
            <v>5.1999999999999998E-3</v>
          </cell>
          <cell r="C75">
            <v>1.0999999999999999E-2</v>
          </cell>
          <cell r="D75">
            <v>1.89E-2</v>
          </cell>
          <cell r="E75">
            <v>3.0099999999999998E-2</v>
          </cell>
          <cell r="F75">
            <v>4.4299999999999999E-2</v>
          </cell>
          <cell r="G75">
            <v>5.6399999999999999E-2</v>
          </cell>
          <cell r="H75">
            <v>7.2400000000000006E-2</v>
          </cell>
        </row>
        <row r="76">
          <cell r="B76">
            <v>5.7999999999999996E-3</v>
          </cell>
          <cell r="C76">
            <v>1.2500000000000001E-2</v>
          </cell>
          <cell r="D76">
            <v>2.1399999999999999E-2</v>
          </cell>
          <cell r="E76">
            <v>3.4299999999999997E-2</v>
          </cell>
          <cell r="F76">
            <v>5.0200000000000002E-2</v>
          </cell>
          <cell r="G76">
            <v>6.3700000000000007E-2</v>
          </cell>
          <cell r="H76">
            <v>8.1799999999999998E-2</v>
          </cell>
          <cell r="I76">
            <v>0.10199999999999999</v>
          </cell>
          <cell r="J76">
            <v>0.1242</v>
          </cell>
        </row>
        <row r="77">
          <cell r="B77">
            <v>6.4999999999999997E-3</v>
          </cell>
          <cell r="C77">
            <v>1.4E-2</v>
          </cell>
          <cell r="D77">
            <v>2.3900000000000001E-2</v>
          </cell>
          <cell r="E77">
            <v>3.85E-2</v>
          </cell>
          <cell r="F77">
            <v>5.5800000000000002E-2</v>
          </cell>
          <cell r="G77">
            <v>7.0999999999999994E-2</v>
          </cell>
          <cell r="H77">
            <v>9.11E-2</v>
          </cell>
          <cell r="I77">
            <v>0.11360000000000001</v>
          </cell>
          <cell r="J77">
            <v>0.1384</v>
          </cell>
        </row>
        <row r="78">
          <cell r="B78">
            <v>7.1999999999999998E-3</v>
          </cell>
          <cell r="C78">
            <v>1.54E-2</v>
          </cell>
          <cell r="D78">
            <v>2.64E-2</v>
          </cell>
          <cell r="E78">
            <v>4.3299999999999998E-2</v>
          </cell>
          <cell r="F78">
            <v>6.1499999999999999E-2</v>
          </cell>
          <cell r="G78">
            <v>7.8200000000000006E-2</v>
          </cell>
          <cell r="H78">
            <v>0.1004</v>
          </cell>
          <cell r="I78">
            <v>0.12509999999999999</v>
          </cell>
          <cell r="J78">
            <v>0.15240000000000001</v>
          </cell>
          <cell r="K78">
            <v>0.18210000000000001</v>
          </cell>
          <cell r="L78">
            <v>0.21429999999999999</v>
          </cell>
          <cell r="M78">
            <v>0.24890000000000001</v>
          </cell>
          <cell r="N78">
            <v>0.28589999999999999</v>
          </cell>
          <cell r="O78">
            <v>0.32529999999999998</v>
          </cell>
          <cell r="P78">
            <v>0.36709999999999998</v>
          </cell>
          <cell r="Q78">
            <v>0.41120000000000001</v>
          </cell>
          <cell r="R78">
            <v>0.45760000000000001</v>
          </cell>
          <cell r="S78">
            <v>0.50629999999999997</v>
          </cell>
          <cell r="T78">
            <v>0.55730000000000002</v>
          </cell>
        </row>
        <row r="79">
          <cell r="D79">
            <v>2.8899999999999999E-2</v>
          </cell>
          <cell r="E79">
            <v>4.8000000000000001E-2</v>
          </cell>
          <cell r="F79">
            <v>6.7199999999999996E-2</v>
          </cell>
          <cell r="G79">
            <v>8.5300000000000001E-2</v>
          </cell>
          <cell r="H79">
            <v>0.1095</v>
          </cell>
          <cell r="I79">
            <v>0.13650000000000001</v>
          </cell>
          <cell r="J79">
            <v>0.1663</v>
          </cell>
          <cell r="K79">
            <v>0.19869999999999999</v>
          </cell>
          <cell r="L79">
            <v>0.23380000000000001</v>
          </cell>
          <cell r="M79">
            <v>0.27160000000000001</v>
          </cell>
          <cell r="N79">
            <v>0.312</v>
          </cell>
          <cell r="O79">
            <v>0.35499999999999998</v>
          </cell>
          <cell r="P79">
            <v>0.40050000000000002</v>
          </cell>
          <cell r="Q79">
            <v>0.4486</v>
          </cell>
          <cell r="R79">
            <v>0.49930000000000002</v>
          </cell>
          <cell r="S79">
            <v>0.5524</v>
          </cell>
          <cell r="T79">
            <v>0.60809999999999997</v>
          </cell>
          <cell r="U79">
            <v>0.66620000000000001</v>
          </cell>
          <cell r="V79">
            <v>0.72670000000000001</v>
          </cell>
          <cell r="W79">
            <v>0.78979999999999995</v>
          </cell>
          <cell r="X79">
            <v>0.85519999999999996</v>
          </cell>
          <cell r="Y79">
            <v>0.92310000000000003</v>
          </cell>
          <cell r="Z79">
            <v>0.99339999999999995</v>
          </cell>
          <cell r="AA79">
            <v>1.0660000000000001</v>
          </cell>
          <cell r="AB79">
            <v>1.1411</v>
          </cell>
          <cell r="AC79">
            <v>1.2184999999999999</v>
          </cell>
          <cell r="AD79">
            <v>1.2983</v>
          </cell>
          <cell r="AE79">
            <v>1.3804000000000001</v>
          </cell>
          <cell r="AF79">
            <v>1.4649000000000001</v>
          </cell>
          <cell r="AG79">
            <v>1.5517000000000001</v>
          </cell>
          <cell r="AH79">
            <v>1.6409</v>
          </cell>
          <cell r="AI79">
            <v>1.7323</v>
          </cell>
          <cell r="AJ79">
            <v>1.8260000000000001</v>
          </cell>
          <cell r="AK79">
            <v>1.9220999999999999</v>
          </cell>
          <cell r="AL79">
            <v>2.0204</v>
          </cell>
          <cell r="AM79">
            <v>2.121</v>
          </cell>
          <cell r="AN79">
            <v>2.2239</v>
          </cell>
          <cell r="AO79">
            <v>2.3290000000000002</v>
          </cell>
          <cell r="AP79">
            <v>2.4363999999999999</v>
          </cell>
          <cell r="AQ79">
            <v>2.5461</v>
          </cell>
          <cell r="AR79">
            <v>2.6579999999999999</v>
          </cell>
          <cell r="AS79">
            <v>2.7721</v>
          </cell>
          <cell r="AT79">
            <v>2.8885000000000001</v>
          </cell>
          <cell r="AU79">
            <v>3.0070999999999999</v>
          </cell>
          <cell r="AV79">
            <v>3.1278999999999999</v>
          </cell>
          <cell r="AW79">
            <v>3.2509000000000001</v>
          </cell>
          <cell r="AX79">
            <v>3.3761000000000001</v>
          </cell>
        </row>
        <row r="80">
          <cell r="D80">
            <v>3.1300000000000001E-2</v>
          </cell>
          <cell r="E80">
            <v>5.28E-2</v>
          </cell>
          <cell r="F80">
            <v>7.2800000000000004E-2</v>
          </cell>
          <cell r="G80">
            <v>9.2399999999999996E-2</v>
          </cell>
          <cell r="H80">
            <v>0.1186</v>
          </cell>
          <cell r="I80">
            <v>0.14779999999999999</v>
          </cell>
          <cell r="J80">
            <v>0.18</v>
          </cell>
          <cell r="K80">
            <v>0.2152</v>
          </cell>
          <cell r="L80">
            <v>0.25319999999999998</v>
          </cell>
          <cell r="M80">
            <v>0.29409999999999997</v>
          </cell>
          <cell r="N80">
            <v>0.33789999999999998</v>
          </cell>
          <cell r="O80">
            <v>0.38440000000000002</v>
          </cell>
          <cell r="P80">
            <v>0.43369999999999997</v>
          </cell>
          <cell r="Q80">
            <v>0.48580000000000001</v>
          </cell>
          <cell r="R80">
            <v>0.54069999999999996</v>
          </cell>
          <cell r="S80">
            <v>0.59819999999999995</v>
          </cell>
          <cell r="T80">
            <v>0.65839999999999999</v>
          </cell>
          <cell r="U80">
            <v>0.72140000000000004</v>
          </cell>
          <cell r="V80">
            <v>0.78700000000000003</v>
          </cell>
          <cell r="W80">
            <v>0.85519999999999996</v>
          </cell>
          <cell r="X80">
            <v>0.92610000000000003</v>
          </cell>
          <cell r="Y80">
            <v>0.99960000000000004</v>
          </cell>
          <cell r="Z80">
            <v>1.0757000000000001</v>
          </cell>
          <cell r="AA80">
            <v>1.1544000000000001</v>
          </cell>
          <cell r="AB80">
            <v>1.2357</v>
          </cell>
          <cell r="AC80">
            <v>1.3194999999999999</v>
          </cell>
          <cell r="AD80">
            <v>1.4058999999999999</v>
          </cell>
          <cell r="AE80">
            <v>1.4947999999999999</v>
          </cell>
          <cell r="AF80">
            <v>1.5863</v>
          </cell>
          <cell r="AG80">
            <v>1.6802999999999999</v>
          </cell>
          <cell r="AH80">
            <v>1.7767999999999999</v>
          </cell>
          <cell r="AI80">
            <v>1.8757999999999999</v>
          </cell>
          <cell r="AJ80">
            <v>1.9774</v>
          </cell>
          <cell r="AK80">
            <v>2.0813000000000001</v>
          </cell>
          <cell r="AL80">
            <v>2.1878000000000002</v>
          </cell>
          <cell r="AM80">
            <v>2.2968000000000002</v>
          </cell>
          <cell r="AN80">
            <v>2.4081999999999999</v>
          </cell>
          <cell r="AO80">
            <v>2.5219999999999998</v>
          </cell>
          <cell r="AP80">
            <v>2.6383000000000001</v>
          </cell>
          <cell r="AQ80">
            <v>2.7570999999999999</v>
          </cell>
          <cell r="AR80">
            <v>2.8782000000000001</v>
          </cell>
          <cell r="AS80">
            <v>3.0017999999999998</v>
          </cell>
          <cell r="AT80">
            <v>3.1278000000000001</v>
          </cell>
          <cell r="AU80">
            <v>3.2562000000000002</v>
          </cell>
          <cell r="AV80">
            <v>3.387</v>
          </cell>
          <cell r="AW80">
            <v>3.5202</v>
          </cell>
          <cell r="AX80">
            <v>3.6558000000000002</v>
          </cell>
        </row>
        <row r="81">
          <cell r="E81">
            <v>5.6899999999999999E-2</v>
          </cell>
          <cell r="F81">
            <v>7.8399999999999997E-2</v>
          </cell>
          <cell r="G81">
            <v>9.9400000000000002E-2</v>
          </cell>
          <cell r="H81">
            <v>0.12759999999999999</v>
          </cell>
          <cell r="I81">
            <v>0.15909999999999999</v>
          </cell>
          <cell r="J81">
            <v>0.19370000000000001</v>
          </cell>
          <cell r="K81">
            <v>0.23150000000000001</v>
          </cell>
          <cell r="L81">
            <v>0.27250000000000002</v>
          </cell>
          <cell r="M81">
            <v>0.3165</v>
          </cell>
          <cell r="N81">
            <v>0.36349999999999999</v>
          </cell>
          <cell r="O81">
            <v>0.41360000000000002</v>
          </cell>
          <cell r="P81">
            <v>0.4667</v>
          </cell>
          <cell r="Q81">
            <v>0.52270000000000005</v>
          </cell>
          <cell r="R81">
            <v>0.58169999999999999</v>
          </cell>
          <cell r="S81">
            <v>0.64359999999999995</v>
          </cell>
          <cell r="T81">
            <v>0.70850000000000002</v>
          </cell>
          <cell r="U81">
            <v>0.7762</v>
          </cell>
          <cell r="V81">
            <v>0.8468</v>
          </cell>
          <cell r="W81">
            <v>0.92020000000000002</v>
          </cell>
          <cell r="X81">
            <v>0.99650000000000005</v>
          </cell>
          <cell r="Y81">
            <v>1.0754999999999999</v>
          </cell>
          <cell r="Z81">
            <v>1.1574</v>
          </cell>
          <cell r="AA81">
            <v>1.2421</v>
          </cell>
          <cell r="AB81">
            <v>1.3294999999999999</v>
          </cell>
          <cell r="AC81">
            <v>1.4197</v>
          </cell>
          <cell r="AD81">
            <v>1.5126999999999999</v>
          </cell>
          <cell r="AE81">
            <v>1.6084000000000001</v>
          </cell>
          <cell r="AF81">
            <v>1.7068000000000001</v>
          </cell>
          <cell r="AG81">
            <v>1.8080000000000001</v>
          </cell>
          <cell r="AH81">
            <v>1.9117999999999999</v>
          </cell>
          <cell r="AI81">
            <v>2.0184000000000002</v>
          </cell>
          <cell r="AJ81">
            <v>2.1276000000000002</v>
          </cell>
          <cell r="AK81">
            <v>2.2395</v>
          </cell>
          <cell r="AL81">
            <v>2.3540999999999999</v>
          </cell>
          <cell r="AM81">
            <v>2.4712999999999998</v>
          </cell>
          <cell r="AN81">
            <v>2.5911</v>
          </cell>
          <cell r="AO81">
            <v>2.7136</v>
          </cell>
          <cell r="AP81">
            <v>2.8388</v>
          </cell>
          <cell r="AQ81">
            <v>2.9664999999999999</v>
          </cell>
          <cell r="AR81">
            <v>3.0969000000000002</v>
          </cell>
          <cell r="AS81">
            <v>3.2299000000000002</v>
          </cell>
          <cell r="AT81">
            <v>3.3654999999999999</v>
          </cell>
          <cell r="AU81">
            <v>3.5036</v>
          </cell>
          <cell r="AV81">
            <v>3.6444000000000001</v>
          </cell>
          <cell r="AW81">
            <v>3.7877000000000001</v>
          </cell>
          <cell r="AX81">
            <v>3.9336000000000002</v>
          </cell>
        </row>
        <row r="82">
          <cell r="F82">
            <v>8.3900000000000002E-2</v>
          </cell>
          <cell r="G82">
            <v>0.10639999999999999</v>
          </cell>
          <cell r="H82">
            <v>0.1366</v>
          </cell>
          <cell r="I82">
            <v>0.17019999999999999</v>
          </cell>
          <cell r="J82">
            <v>0.20730000000000001</v>
          </cell>
          <cell r="K82">
            <v>0.24779999999999999</v>
          </cell>
          <cell r="L82">
            <v>0.29160000000000003</v>
          </cell>
          <cell r="M82">
            <v>0.3387</v>
          </cell>
          <cell r="N82">
            <v>0.38900000000000001</v>
          </cell>
          <cell r="O82">
            <v>0.44259999999999999</v>
          </cell>
          <cell r="P82">
            <v>0.49940000000000001</v>
          </cell>
          <cell r="Q82">
            <v>0.55940000000000001</v>
          </cell>
          <cell r="R82">
            <v>0.62250000000000005</v>
          </cell>
          <cell r="S82">
            <v>0.68879999999999997</v>
          </cell>
          <cell r="T82">
            <v>0.75819999999999999</v>
          </cell>
          <cell r="U82">
            <v>0.8306</v>
          </cell>
          <cell r="V82">
            <v>0.90620000000000001</v>
          </cell>
          <cell r="W82">
            <v>0.98470000000000002</v>
          </cell>
          <cell r="X82">
            <v>1.0664</v>
          </cell>
          <cell r="Y82">
            <v>1.151</v>
          </cell>
          <cell r="Z82">
            <v>1.2385999999999999</v>
          </cell>
          <cell r="AA82">
            <v>1.3291999999999999</v>
          </cell>
          <cell r="AB82">
            <v>1.4228000000000001</v>
          </cell>
          <cell r="AC82">
            <v>1.5193000000000001</v>
          </cell>
          <cell r="AD82">
            <v>1.6188</v>
          </cell>
          <cell r="AE82">
            <v>1.7212000000000001</v>
          </cell>
          <cell r="AF82">
            <v>1.8266</v>
          </cell>
          <cell r="AG82">
            <v>1.9348000000000001</v>
          </cell>
          <cell r="AH82">
            <v>2.0459000000000001</v>
          </cell>
          <cell r="AI82">
            <v>2.16</v>
          </cell>
          <cell r="AJ82">
            <v>2.2768999999999999</v>
          </cell>
          <cell r="AK82">
            <v>2.3965999999999998</v>
          </cell>
          <cell r="AL82">
            <v>2.5192000000000001</v>
          </cell>
          <cell r="AM82">
            <v>2.6446000000000001</v>
          </cell>
          <cell r="AN82">
            <v>2.7728999999999999</v>
          </cell>
          <cell r="AO82">
            <v>2.9039999999999999</v>
          </cell>
          <cell r="AP82">
            <v>3.0379</v>
          </cell>
          <cell r="AQ82">
            <v>3.1747000000000001</v>
          </cell>
          <cell r="AR82">
            <v>3.3142</v>
          </cell>
          <cell r="AS82">
            <v>3.4565000000000001</v>
          </cell>
          <cell r="AT82">
            <v>3.6015999999999999</v>
          </cell>
          <cell r="AU82">
            <v>3.7494000000000001</v>
          </cell>
          <cell r="AV82">
            <v>3.9</v>
          </cell>
          <cell r="AW82">
            <v>4.0533999999999999</v>
          </cell>
          <cell r="AX82">
            <v>4.2095000000000002</v>
          </cell>
        </row>
        <row r="83">
          <cell r="F83">
            <v>8.9399999999999993E-2</v>
          </cell>
          <cell r="G83">
            <v>0.1133</v>
          </cell>
          <cell r="H83">
            <v>0.14549999999999999</v>
          </cell>
          <cell r="I83">
            <v>0.18129999999999999</v>
          </cell>
          <cell r="J83">
            <v>0.2208</v>
          </cell>
          <cell r="K83">
            <v>0.26390000000000002</v>
          </cell>
          <cell r="L83">
            <v>0.31059999999999999</v>
          </cell>
          <cell r="M83">
            <v>0.36070000000000002</v>
          </cell>
          <cell r="N83">
            <v>0.41439999999999999</v>
          </cell>
          <cell r="O83">
            <v>0.47149999999999997</v>
          </cell>
          <cell r="P83">
            <v>0.53200000000000003</v>
          </cell>
          <cell r="Q83">
            <v>0.59589999999999999</v>
          </cell>
          <cell r="R83">
            <v>0.66310000000000002</v>
          </cell>
          <cell r="S83">
            <v>0.73370000000000002</v>
          </cell>
          <cell r="T83">
            <v>0.80759999999999998</v>
          </cell>
          <cell r="U83">
            <v>0.88480000000000003</v>
          </cell>
          <cell r="V83">
            <v>0.96519999999999995</v>
          </cell>
          <cell r="W83">
            <v>1.0488999999999999</v>
          </cell>
          <cell r="X83">
            <v>1.1357999999999999</v>
          </cell>
          <cell r="Y83">
            <v>1.226</v>
          </cell>
          <cell r="Z83">
            <v>1.3192999999999999</v>
          </cell>
          <cell r="AA83">
            <v>1.4157999999999999</v>
          </cell>
          <cell r="AB83">
            <v>1.5155000000000001</v>
          </cell>
          <cell r="AC83">
            <v>1.6183000000000001</v>
          </cell>
          <cell r="AD83">
            <v>1.7242999999999999</v>
          </cell>
          <cell r="AE83">
            <v>1.8333999999999999</v>
          </cell>
          <cell r="AF83">
            <v>1.9456</v>
          </cell>
          <cell r="AG83">
            <v>2.0609000000000002</v>
          </cell>
          <cell r="AH83">
            <v>2.1793</v>
          </cell>
          <cell r="AI83">
            <v>2.3007</v>
          </cell>
          <cell r="AJ83">
            <v>2.4251999999999998</v>
          </cell>
          <cell r="AK83">
            <v>2.5527000000000002</v>
          </cell>
          <cell r="AL83">
            <v>2.6833</v>
          </cell>
          <cell r="AM83">
            <v>2.8170000000000002</v>
          </cell>
          <cell r="AN83">
            <v>2.9535999999999998</v>
          </cell>
          <cell r="AO83">
            <v>3.0931999999999999</v>
          </cell>
          <cell r="AP83">
            <v>3.2359</v>
          </cell>
          <cell r="AQ83">
            <v>3.3815</v>
          </cell>
          <cell r="AR83">
            <v>3.5301</v>
          </cell>
          <cell r="AS83">
            <v>3.6817000000000002</v>
          </cell>
          <cell r="AT83">
            <v>3.8361999999999998</v>
          </cell>
          <cell r="AU83">
            <v>3.9937</v>
          </cell>
          <cell r="AV83">
            <v>4.1540999999999997</v>
          </cell>
          <cell r="AW83">
            <v>4.3174999999999999</v>
          </cell>
          <cell r="AX83">
            <v>4.4837999999999996</v>
          </cell>
        </row>
        <row r="84">
          <cell r="F84">
            <v>9.4899999999999998E-2</v>
          </cell>
          <cell r="G84">
            <v>0.1202</v>
          </cell>
          <cell r="H84">
            <v>0.15429999999999999</v>
          </cell>
          <cell r="I84">
            <v>0.1923</v>
          </cell>
          <cell r="J84">
            <v>0.23419999999999999</v>
          </cell>
          <cell r="K84">
            <v>0.28000000000000003</v>
          </cell>
          <cell r="L84">
            <v>0.32950000000000002</v>
          </cell>
          <cell r="M84">
            <v>0.38269999999999998</v>
          </cell>
          <cell r="N84">
            <v>0.43959999999999999</v>
          </cell>
          <cell r="O84">
            <v>0.50009999999999999</v>
          </cell>
          <cell r="P84">
            <v>0.56430000000000002</v>
          </cell>
          <cell r="Q84">
            <v>0.6321</v>
          </cell>
          <cell r="R84">
            <v>0.70340000000000003</v>
          </cell>
          <cell r="S84">
            <v>0.77829999999999999</v>
          </cell>
          <cell r="T84">
            <v>0.85670000000000002</v>
          </cell>
          <cell r="U84">
            <v>0.93859999999999999</v>
          </cell>
          <cell r="V84">
            <v>1.0239</v>
          </cell>
          <cell r="W84">
            <v>1.1127</v>
          </cell>
          <cell r="X84">
            <v>1.2049000000000001</v>
          </cell>
          <cell r="Y84">
            <v>1.3005</v>
          </cell>
          <cell r="Z84">
            <v>1.3996</v>
          </cell>
          <cell r="AA84">
            <v>1.5019</v>
          </cell>
          <cell r="AB84">
            <v>1.6076999999999999</v>
          </cell>
          <cell r="AC84">
            <v>1.7168000000000001</v>
          </cell>
          <cell r="AD84">
            <v>1.8291999999999999</v>
          </cell>
          <cell r="AE84">
            <v>1.9449000000000001</v>
          </cell>
          <cell r="AF84">
            <v>2.0638999999999998</v>
          </cell>
          <cell r="AG84">
            <v>2.1861999999999999</v>
          </cell>
          <cell r="AH84">
            <v>2.3117999999999999</v>
          </cell>
          <cell r="AI84">
            <v>2.4405999999999999</v>
          </cell>
          <cell r="AJ84">
            <v>2.5727000000000002</v>
          </cell>
          <cell r="AK84">
            <v>2.7080000000000002</v>
          </cell>
          <cell r="AL84">
            <v>2.8464999999999998</v>
          </cell>
          <cell r="AM84">
            <v>2.9883000000000002</v>
          </cell>
          <cell r="AN84">
            <v>3.1332</v>
          </cell>
          <cell r="AO84">
            <v>3.2814000000000001</v>
          </cell>
          <cell r="AP84">
            <v>3.4327000000000001</v>
          </cell>
          <cell r="AQ84">
            <v>3.5872000000000002</v>
          </cell>
          <cell r="AR84">
            <v>3.7448000000000001</v>
          </cell>
          <cell r="AS84">
            <v>3.9056000000000002</v>
          </cell>
          <cell r="AT84">
            <v>4.0696000000000003</v>
          </cell>
          <cell r="AU84">
            <v>4.2366000000000001</v>
          </cell>
          <cell r="AV84">
            <v>4.4067999999999996</v>
          </cell>
          <cell r="AW84">
            <v>4.5800999999999998</v>
          </cell>
          <cell r="AX84">
            <v>4.7565</v>
          </cell>
        </row>
        <row r="85">
          <cell r="F85">
            <v>0.1003</v>
          </cell>
          <cell r="G85">
            <v>0.127</v>
          </cell>
          <cell r="H85">
            <v>0.16309999999999999</v>
          </cell>
          <cell r="I85">
            <v>0.20330000000000001</v>
          </cell>
          <cell r="J85">
            <v>0.24759999999999999</v>
          </cell>
          <cell r="K85">
            <v>0.2959</v>
          </cell>
          <cell r="L85">
            <v>0.34820000000000001</v>
          </cell>
          <cell r="M85">
            <v>0.40450000000000003</v>
          </cell>
          <cell r="N85">
            <v>0.46460000000000001</v>
          </cell>
          <cell r="O85">
            <v>0.52869999999999995</v>
          </cell>
          <cell r="P85">
            <v>0.59650000000000003</v>
          </cell>
          <cell r="Q85">
            <v>0.66810000000000003</v>
          </cell>
          <cell r="R85">
            <v>0.74360000000000004</v>
          </cell>
          <cell r="S85">
            <v>0.82269999999999999</v>
          </cell>
          <cell r="T85">
            <v>0.90559999999999996</v>
          </cell>
          <cell r="U85">
            <v>0.99209999999999998</v>
          </cell>
          <cell r="V85">
            <v>1.0823</v>
          </cell>
          <cell r="W85">
            <v>1.1761999999999999</v>
          </cell>
          <cell r="X85">
            <v>1.2736000000000001</v>
          </cell>
          <cell r="Y85">
            <v>1.3747</v>
          </cell>
          <cell r="Z85">
            <v>1.4794</v>
          </cell>
          <cell r="AA85">
            <v>1.5875999999999999</v>
          </cell>
          <cell r="AB85">
            <v>1.6994</v>
          </cell>
          <cell r="AC85">
            <v>1.8147</v>
          </cell>
          <cell r="AD85">
            <v>1.9335</v>
          </cell>
          <cell r="AE85">
            <v>2.0558000000000001</v>
          </cell>
          <cell r="AF85">
            <v>2.1816</v>
          </cell>
          <cell r="AG85">
            <v>2.3109000000000002</v>
          </cell>
          <cell r="AH85">
            <v>2.4437000000000002</v>
          </cell>
          <cell r="AI85">
            <v>2.5798000000000001</v>
          </cell>
          <cell r="AJ85">
            <v>2.7193999999999998</v>
          </cell>
          <cell r="AK85">
            <v>2.8624999999999998</v>
          </cell>
          <cell r="AL85">
            <v>3.0089000000000001</v>
          </cell>
          <cell r="AM85">
            <v>3.1587000000000001</v>
          </cell>
          <cell r="AN85">
            <v>3.3119000000000001</v>
          </cell>
          <cell r="AO85">
            <v>3.4685000000000001</v>
          </cell>
          <cell r="AP85">
            <v>3.6284999999999998</v>
          </cell>
          <cell r="AQ85">
            <v>3.7917999999999998</v>
          </cell>
          <cell r="AR85">
            <v>3.9584000000000001</v>
          </cell>
          <cell r="AS85">
            <v>4.1284000000000001</v>
          </cell>
          <cell r="AT85">
            <v>4.3017000000000003</v>
          </cell>
          <cell r="AU85">
            <v>4.4782000000000002</v>
          </cell>
          <cell r="AV85">
            <v>4.6581999999999999</v>
          </cell>
          <cell r="AW85">
            <v>4.8413000000000004</v>
          </cell>
          <cell r="AX85">
            <v>5.0278</v>
          </cell>
        </row>
        <row r="86">
          <cell r="F86">
            <v>0.1057</v>
          </cell>
          <cell r="G86">
            <v>0.13389999999999999</v>
          </cell>
          <cell r="H86">
            <v>0.1719</v>
          </cell>
          <cell r="I86">
            <v>0.2142</v>
          </cell>
          <cell r="J86">
            <v>0.26090000000000002</v>
          </cell>
          <cell r="K86">
            <v>0.31180000000000002</v>
          </cell>
          <cell r="L86">
            <v>0.3669</v>
          </cell>
          <cell r="M86">
            <v>0.42620000000000002</v>
          </cell>
          <cell r="N86">
            <v>0.48959999999999998</v>
          </cell>
          <cell r="O86">
            <v>0.55700000000000005</v>
          </cell>
          <cell r="P86">
            <v>0.62849999999999995</v>
          </cell>
          <cell r="Q86">
            <v>0.70399999999999996</v>
          </cell>
          <cell r="R86">
            <v>0.78349999999999997</v>
          </cell>
          <cell r="S86">
            <v>0.8669</v>
          </cell>
          <cell r="T86">
            <v>0.95420000000000005</v>
          </cell>
          <cell r="U86">
            <v>1.0454000000000001</v>
          </cell>
          <cell r="V86">
            <v>1.1404000000000001</v>
          </cell>
          <cell r="W86">
            <v>1.2393000000000001</v>
          </cell>
          <cell r="X86">
            <v>1.3420000000000001</v>
          </cell>
          <cell r="Y86">
            <v>1.4484999999999999</v>
          </cell>
          <cell r="Z86">
            <v>1.5538000000000001</v>
          </cell>
          <cell r="AA86">
            <v>1.6728000000000001</v>
          </cell>
          <cell r="AB86">
            <v>1.7906</v>
          </cell>
          <cell r="AC86">
            <v>1.9120999999999999</v>
          </cell>
          <cell r="AD86">
            <v>2.0373000000000001</v>
          </cell>
          <cell r="AE86">
            <v>2.1661999999999999</v>
          </cell>
          <cell r="AF86">
            <v>2.2988</v>
          </cell>
          <cell r="AG86">
            <v>2.4350000000000001</v>
          </cell>
          <cell r="AH86">
            <v>2.5748000000000002</v>
          </cell>
          <cell r="AI86">
            <v>2.7183000000000002</v>
          </cell>
          <cell r="AJ86">
            <v>2.8654000000000002</v>
          </cell>
          <cell r="AK86">
            <v>3.0160999999999998</v>
          </cell>
          <cell r="AL86">
            <v>3.1703999999999999</v>
          </cell>
          <cell r="AM86">
            <v>3.3283</v>
          </cell>
          <cell r="AN86">
            <v>3.4897</v>
          </cell>
          <cell r="AO86">
            <v>3.6547000000000001</v>
          </cell>
          <cell r="AP86">
            <v>3.8233000000000001</v>
          </cell>
          <cell r="AQ86">
            <v>3.9952999999999999</v>
          </cell>
          <cell r="AR86">
            <v>4.1708999999999996</v>
          </cell>
          <cell r="AS86">
            <v>4.3499999999999996</v>
          </cell>
          <cell r="AT86">
            <v>4.5326000000000004</v>
          </cell>
          <cell r="AU86">
            <v>4.7187000000000001</v>
          </cell>
          <cell r="AV86">
            <v>4.9081999999999999</v>
          </cell>
          <cell r="AW86">
            <v>5.1013000000000002</v>
          </cell>
          <cell r="AX86">
            <v>5.2976999999999999</v>
          </cell>
        </row>
        <row r="87">
          <cell r="F87">
            <v>0.1111</v>
          </cell>
          <cell r="G87">
            <v>0.14069999999999999</v>
          </cell>
          <cell r="H87">
            <v>0.18060000000000001</v>
          </cell>
          <cell r="I87">
            <v>0.22509999999999999</v>
          </cell>
          <cell r="J87">
            <v>0.27410000000000001</v>
          </cell>
          <cell r="K87">
            <v>0.3276</v>
          </cell>
          <cell r="L87">
            <v>0.38550000000000001</v>
          </cell>
          <cell r="M87">
            <v>0.44779999999999998</v>
          </cell>
          <cell r="N87">
            <v>0.51439999999999997</v>
          </cell>
          <cell r="O87">
            <v>0.58530000000000004</v>
          </cell>
          <cell r="P87">
            <v>0.66039999999999999</v>
          </cell>
          <cell r="Q87">
            <v>0.73970000000000002</v>
          </cell>
          <cell r="R87">
            <v>0.82320000000000004</v>
          </cell>
          <cell r="S87">
            <v>0.91080000000000005</v>
          </cell>
          <cell r="T87">
            <v>1.0025999999999999</v>
          </cell>
          <cell r="U87">
            <v>1.0984</v>
          </cell>
          <cell r="V87">
            <v>1.1981999999999999</v>
          </cell>
          <cell r="W87">
            <v>1.3022</v>
          </cell>
          <cell r="X87">
            <v>1.4100999999999999</v>
          </cell>
          <cell r="Y87">
            <v>1.522</v>
          </cell>
          <cell r="Z87">
            <v>1.6378999999999999</v>
          </cell>
          <cell r="AA87">
            <v>1.7577</v>
          </cell>
          <cell r="AB87">
            <v>1.8814</v>
          </cell>
          <cell r="AC87">
            <v>2.0091000000000001</v>
          </cell>
          <cell r="AD87">
            <v>2.1406000000000001</v>
          </cell>
          <cell r="AE87">
            <v>2.2759999999999998</v>
          </cell>
          <cell r="AF87">
            <v>2.4152999999999998</v>
          </cell>
          <cell r="AG87">
            <v>2.5585</v>
          </cell>
          <cell r="AH87">
            <v>2.7054</v>
          </cell>
          <cell r="AI87">
            <v>2.8561999999999999</v>
          </cell>
          <cell r="AJ87">
            <v>3.0106999999999999</v>
          </cell>
          <cell r="AK87">
            <v>3.1690999999999998</v>
          </cell>
          <cell r="AL87">
            <v>3.3311999999999999</v>
          </cell>
          <cell r="AM87">
            <v>3.4971000000000001</v>
          </cell>
          <cell r="AN87">
            <v>3.6667000000000001</v>
          </cell>
          <cell r="AO87">
            <v>3.8401000000000001</v>
          </cell>
          <cell r="AP87">
            <v>4.0171000000000001</v>
          </cell>
          <cell r="AQ87">
            <v>4.1978999999999997</v>
          </cell>
          <cell r="AR87">
            <v>4.3823999999999996</v>
          </cell>
          <cell r="AS87">
            <v>4.5705999999999998</v>
          </cell>
          <cell r="AT87">
            <v>4.7624000000000004</v>
          </cell>
          <cell r="AU87">
            <v>4.9580000000000002</v>
          </cell>
          <cell r="AV87">
            <v>5.1570999999999998</v>
          </cell>
          <cell r="AW87">
            <v>5.3598999999999997</v>
          </cell>
          <cell r="AX87">
            <v>5.5663999999999998</v>
          </cell>
        </row>
        <row r="88">
          <cell r="F88">
            <v>0.11650000000000001</v>
          </cell>
          <cell r="G88">
            <v>0.1474</v>
          </cell>
          <cell r="H88">
            <v>0.18920000000000001</v>
          </cell>
          <cell r="I88">
            <v>0.2359</v>
          </cell>
          <cell r="J88">
            <v>0.2873</v>
          </cell>
          <cell r="K88">
            <v>0.34339999999999998</v>
          </cell>
          <cell r="L88">
            <v>0.40410000000000001</v>
          </cell>
          <cell r="M88">
            <v>0.46929999999999999</v>
          </cell>
          <cell r="N88">
            <v>0.53910000000000002</v>
          </cell>
          <cell r="O88">
            <v>0.61339999999999995</v>
          </cell>
          <cell r="P88">
            <v>0.69210000000000005</v>
          </cell>
          <cell r="Q88">
            <v>0.77529999999999999</v>
          </cell>
          <cell r="R88">
            <v>0.86280000000000001</v>
          </cell>
          <cell r="S88">
            <v>0.9546</v>
          </cell>
          <cell r="T88">
            <v>1.0507</v>
          </cell>
          <cell r="U88">
            <v>1.1511</v>
          </cell>
          <cell r="V88">
            <v>1.2558</v>
          </cell>
          <cell r="W88">
            <v>1.3647</v>
          </cell>
          <cell r="X88">
            <v>1.4778</v>
          </cell>
          <cell r="Y88">
            <v>1.5951</v>
          </cell>
          <cell r="Z88">
            <v>1.7164999999999999</v>
          </cell>
          <cell r="AA88">
            <v>1.8421000000000001</v>
          </cell>
          <cell r="AB88">
            <v>1.9718</v>
          </cell>
          <cell r="AC88">
            <v>2.1055999999999999</v>
          </cell>
          <cell r="AD88">
            <v>2.2435</v>
          </cell>
          <cell r="AE88">
            <v>2.3854000000000002</v>
          </cell>
          <cell r="AF88">
            <v>2.5314000000000001</v>
          </cell>
          <cell r="AG88">
            <v>2.6814</v>
          </cell>
          <cell r="AH88">
            <v>2.8353999999999999</v>
          </cell>
          <cell r="AI88">
            <v>2.9933999999999998</v>
          </cell>
          <cell r="AJ88">
            <v>3.1554000000000002</v>
          </cell>
          <cell r="AK88">
            <v>3.3212999999999999</v>
          </cell>
          <cell r="AL88">
            <v>3.4912999999999998</v>
          </cell>
          <cell r="AM88">
            <v>3.6650999999999998</v>
          </cell>
          <cell r="AN88">
            <v>3.8429000000000002</v>
          </cell>
          <cell r="AO88">
            <v>4.0246000000000004</v>
          </cell>
          <cell r="AP88">
            <v>4.2100999999999997</v>
          </cell>
          <cell r="AQ88">
            <v>4.3996000000000004</v>
          </cell>
          <cell r="AR88">
            <v>4.593</v>
          </cell>
          <cell r="AS88">
            <v>4.7901999999999996</v>
          </cell>
          <cell r="AT88">
            <v>4.9912999999999998</v>
          </cell>
          <cell r="AU88">
            <v>5.1962000000000002</v>
          </cell>
          <cell r="AV88">
            <v>5.4048999999999996</v>
          </cell>
          <cell r="AW88">
            <v>5.6174999999999997</v>
          </cell>
          <cell r="AX88">
            <v>5.8338000000000001</v>
          </cell>
        </row>
        <row r="89">
          <cell r="F89">
            <v>0.12180000000000001</v>
          </cell>
          <cell r="G89">
            <v>0.15409999999999999</v>
          </cell>
          <cell r="H89">
            <v>0.19789999999999999</v>
          </cell>
          <cell r="I89">
            <v>0.2467</v>
          </cell>
          <cell r="J89">
            <v>0.3004</v>
          </cell>
          <cell r="K89">
            <v>0.35899999999999999</v>
          </cell>
          <cell r="L89">
            <v>0.42249999999999999</v>
          </cell>
          <cell r="M89">
            <v>0.49080000000000001</v>
          </cell>
          <cell r="N89">
            <v>0.56369999999999998</v>
          </cell>
          <cell r="O89">
            <v>0.64139999999999997</v>
          </cell>
          <cell r="P89">
            <v>0.72370000000000001</v>
          </cell>
          <cell r="Q89">
            <v>0.81059999999999999</v>
          </cell>
          <cell r="R89">
            <v>0.90210000000000001</v>
          </cell>
          <cell r="S89">
            <v>0.99819999999999998</v>
          </cell>
          <cell r="T89">
            <v>1.0987</v>
          </cell>
          <cell r="U89">
            <v>1.2037</v>
          </cell>
          <cell r="V89">
            <v>1.3130999999999999</v>
          </cell>
          <cell r="W89">
            <v>1.427</v>
          </cell>
          <cell r="X89">
            <v>1.5452999999999999</v>
          </cell>
          <cell r="Y89">
            <v>1.6678999999999999</v>
          </cell>
          <cell r="Z89">
            <v>1.7948999999999999</v>
          </cell>
          <cell r="AA89">
            <v>1.9261999999999999</v>
          </cell>
          <cell r="AB89">
            <v>2.0617999999999999</v>
          </cell>
          <cell r="AC89">
            <v>2.2017000000000002</v>
          </cell>
          <cell r="AD89">
            <v>2.3458999999999999</v>
          </cell>
          <cell r="AE89">
            <v>2.4943</v>
          </cell>
          <cell r="AF89">
            <v>2.6469</v>
          </cell>
          <cell r="AG89">
            <v>2.8037999999999998</v>
          </cell>
          <cell r="AH89">
            <v>2.9647999999999999</v>
          </cell>
          <cell r="AI89">
            <v>3.13</v>
          </cell>
          <cell r="AJ89">
            <v>3.2993999999999999</v>
          </cell>
          <cell r="AK89">
            <v>3.4729999999999999</v>
          </cell>
          <cell r="AL89">
            <v>3.6505999999999998</v>
          </cell>
          <cell r="AM89">
            <v>3.8323999999999998</v>
          </cell>
          <cell r="AN89">
            <v>4.0183</v>
          </cell>
          <cell r="AO89">
            <v>4.2083000000000004</v>
          </cell>
          <cell r="AP89">
            <v>4.4023000000000003</v>
          </cell>
          <cell r="AQ89">
            <v>4.6005000000000003</v>
          </cell>
          <cell r="AR89">
            <v>4.8026</v>
          </cell>
          <cell r="AS89">
            <v>5.0088999999999997</v>
          </cell>
          <cell r="AT89">
            <v>5.2191000000000001</v>
          </cell>
          <cell r="AU89">
            <v>5.4333999999999998</v>
          </cell>
          <cell r="AV89">
            <v>5.6516000000000002</v>
          </cell>
          <cell r="AW89">
            <v>5.8738999999999999</v>
          </cell>
          <cell r="AX89">
            <v>6.1002000000000001</v>
          </cell>
        </row>
        <row r="90">
          <cell r="G90">
            <v>0.1608</v>
          </cell>
          <cell r="H90">
            <v>0.20649999999999999</v>
          </cell>
          <cell r="I90">
            <v>0.25740000000000002</v>
          </cell>
          <cell r="J90">
            <v>0.3135</v>
          </cell>
          <cell r="K90">
            <v>0.37469999999999998</v>
          </cell>
          <cell r="L90">
            <v>0.44090000000000001</v>
          </cell>
          <cell r="M90">
            <v>0.5121</v>
          </cell>
          <cell r="N90">
            <v>0.58830000000000005</v>
          </cell>
          <cell r="O90">
            <v>0.66930000000000001</v>
          </cell>
          <cell r="P90">
            <v>0.75519999999999998</v>
          </cell>
          <cell r="Q90">
            <v>0.84589999999999999</v>
          </cell>
          <cell r="R90">
            <v>0.94140000000000001</v>
          </cell>
          <cell r="S90">
            <v>1.0416000000000001</v>
          </cell>
          <cell r="T90">
            <v>1.1465000000000001</v>
          </cell>
          <cell r="U90">
            <v>1.256</v>
          </cell>
          <cell r="V90">
            <v>1.3702000000000001</v>
          </cell>
          <cell r="W90">
            <v>1.4891000000000001</v>
          </cell>
          <cell r="X90">
            <v>1.6125</v>
          </cell>
          <cell r="Y90">
            <v>1.7403999999999999</v>
          </cell>
          <cell r="Z90">
            <v>1.8729</v>
          </cell>
          <cell r="AA90">
            <v>2.0099999999999998</v>
          </cell>
          <cell r="AB90">
            <v>2.1515</v>
          </cell>
          <cell r="AC90">
            <v>2.2974999999999999</v>
          </cell>
          <cell r="AD90">
            <v>2.4479000000000002</v>
          </cell>
          <cell r="AE90">
            <v>2.6027</v>
          </cell>
          <cell r="AF90">
            <v>2.762</v>
          </cell>
          <cell r="AG90">
            <v>2.9257</v>
          </cell>
          <cell r="AH90">
            <v>3.0937000000000001</v>
          </cell>
          <cell r="AI90">
            <v>3.2660999999999998</v>
          </cell>
          <cell r="AJ90">
            <v>3.4428999999999998</v>
          </cell>
          <cell r="AK90">
            <v>3.6240000000000001</v>
          </cell>
          <cell r="AL90">
            <v>3.8094000000000001</v>
          </cell>
          <cell r="AM90">
            <v>3.9990000000000001</v>
          </cell>
          <cell r="AN90">
            <v>4.1929999999999996</v>
          </cell>
          <cell r="AO90">
            <v>4.3913000000000002</v>
          </cell>
          <cell r="AP90">
            <v>4.5937000000000001</v>
          </cell>
          <cell r="AQ90">
            <v>4.8005000000000004</v>
          </cell>
          <cell r="AR90">
            <v>5.0114999999999998</v>
          </cell>
          <cell r="AS90">
            <v>5.2267000000000001</v>
          </cell>
          <cell r="AT90">
            <v>5.4459999999999997</v>
          </cell>
          <cell r="AU90">
            <v>5.6696</v>
          </cell>
          <cell r="AV90">
            <v>5.8974000000000002</v>
          </cell>
          <cell r="AW90">
            <v>6.1292999999999997</v>
          </cell>
          <cell r="AX90">
            <v>6.3654000000000002</v>
          </cell>
        </row>
        <row r="91">
          <cell r="G91">
            <v>0.16750000000000001</v>
          </cell>
          <cell r="H91">
            <v>0.21510000000000001</v>
          </cell>
          <cell r="I91">
            <v>0.2681</v>
          </cell>
          <cell r="J91">
            <v>0.32650000000000001</v>
          </cell>
          <cell r="K91">
            <v>0.39019999999999999</v>
          </cell>
          <cell r="L91">
            <v>0.4592</v>
          </cell>
          <cell r="M91">
            <v>0.53339999999999999</v>
          </cell>
          <cell r="N91">
            <v>0.61270000000000002</v>
          </cell>
          <cell r="O91">
            <v>0.69710000000000005</v>
          </cell>
          <cell r="P91">
            <v>0.78649999999999998</v>
          </cell>
          <cell r="Q91">
            <v>0.88100000000000001</v>
          </cell>
          <cell r="R91">
            <v>0.98040000000000005</v>
          </cell>
          <cell r="S91">
            <v>1.0848</v>
          </cell>
          <cell r="T91">
            <v>1.194</v>
          </cell>
          <cell r="U91">
            <v>1.3082</v>
          </cell>
          <cell r="V91">
            <v>1.4271</v>
          </cell>
          <cell r="W91">
            <v>1.5508999999999999</v>
          </cell>
          <cell r="X91">
            <v>1.6794</v>
          </cell>
          <cell r="Y91">
            <v>1.8127</v>
          </cell>
          <cell r="Z91">
            <v>1.9507000000000001</v>
          </cell>
          <cell r="AA91">
            <v>2.0933999999999999</v>
          </cell>
          <cell r="AB91">
            <v>2.2408000000000001</v>
          </cell>
          <cell r="AC91">
            <v>2.3927999999999998</v>
          </cell>
          <cell r="AD91">
            <v>2.5495000000000001</v>
          </cell>
          <cell r="AE91">
            <v>2.7107999999999999</v>
          </cell>
          <cell r="AF91">
            <v>2.8767</v>
          </cell>
          <cell r="AG91">
            <v>3.0470999999999999</v>
          </cell>
          <cell r="AH91">
            <v>3.2222</v>
          </cell>
          <cell r="AI91">
            <v>3.4016999999999999</v>
          </cell>
          <cell r="AJ91">
            <v>3.5857999999999999</v>
          </cell>
          <cell r="AK91">
            <v>3.7744</v>
          </cell>
          <cell r="AL91">
            <v>3.9674999999999998</v>
          </cell>
          <cell r="AM91">
            <v>4.165</v>
          </cell>
          <cell r="AN91">
            <v>4.3670999999999998</v>
          </cell>
          <cell r="AO91">
            <v>4.5735000000000001</v>
          </cell>
          <cell r="AP91">
            <v>4.7843999999999998</v>
          </cell>
          <cell r="AQ91">
            <v>4.9996999999999998</v>
          </cell>
          <cell r="AR91">
            <v>5.2195</v>
          </cell>
          <cell r="AS91">
            <v>5.4436</v>
          </cell>
          <cell r="AT91">
            <v>5.6721000000000004</v>
          </cell>
          <cell r="AU91">
            <v>5.9048999999999996</v>
          </cell>
          <cell r="AV91">
            <v>6.1421999999999999</v>
          </cell>
          <cell r="AW91">
            <v>6.3837000000000002</v>
          </cell>
          <cell r="AX91">
            <v>6.6295999999999999</v>
          </cell>
        </row>
        <row r="92">
          <cell r="G92">
            <v>0.17419999999999999</v>
          </cell>
          <cell r="H92">
            <v>0.22359999999999999</v>
          </cell>
          <cell r="I92">
            <v>0.2787</v>
          </cell>
          <cell r="J92">
            <v>0.33939999999999998</v>
          </cell>
          <cell r="K92">
            <v>0.40570000000000001</v>
          </cell>
          <cell r="L92">
            <v>0.47739999999999999</v>
          </cell>
          <cell r="M92">
            <v>0.55449999999999999</v>
          </cell>
          <cell r="N92">
            <v>0.63700000000000001</v>
          </cell>
          <cell r="O92">
            <v>0.7248</v>
          </cell>
          <cell r="P92">
            <v>0.81779999999999997</v>
          </cell>
          <cell r="Q92">
            <v>0.91600000000000004</v>
          </cell>
          <cell r="R92">
            <v>1.0194000000000001</v>
          </cell>
          <cell r="S92">
            <v>1.1278999999999999</v>
          </cell>
          <cell r="T92">
            <v>1.2415</v>
          </cell>
          <cell r="U92">
            <v>1.3601000000000001</v>
          </cell>
          <cell r="V92">
            <v>1.4838</v>
          </cell>
          <cell r="W92">
            <v>1.6124000000000001</v>
          </cell>
          <cell r="X92">
            <v>1.7461</v>
          </cell>
          <cell r="Y92">
            <v>1.8847</v>
          </cell>
          <cell r="Z92">
            <v>2.0280999999999998</v>
          </cell>
          <cell r="AA92">
            <v>2.1764999999999999</v>
          </cell>
          <cell r="AB92">
            <v>2.3296999999999999</v>
          </cell>
          <cell r="AC92">
            <v>2.4878</v>
          </cell>
          <cell r="AD92">
            <v>2.6507000000000001</v>
          </cell>
          <cell r="AE92">
            <v>2.8184</v>
          </cell>
          <cell r="AF92">
            <v>2.9908999999999999</v>
          </cell>
          <cell r="AG92">
            <v>3.1680999999999999</v>
          </cell>
          <cell r="AH92">
            <v>3.3500999999999999</v>
          </cell>
          <cell r="AI92">
            <v>3.5367999999999999</v>
          </cell>
          <cell r="AJ92">
            <v>3.7282000000000002</v>
          </cell>
          <cell r="AK92">
            <v>3.9243000000000001</v>
          </cell>
          <cell r="AL92">
            <v>4.125</v>
          </cell>
          <cell r="AM92">
            <v>4.3304</v>
          </cell>
          <cell r="AN92">
            <v>4.5404999999999998</v>
          </cell>
          <cell r="AO92">
            <v>4.7550999999999997</v>
          </cell>
          <cell r="AP92">
            <v>4.9744000000000002</v>
          </cell>
          <cell r="AQ92">
            <v>5.1982999999999997</v>
          </cell>
          <cell r="AR92">
            <v>5.4267000000000003</v>
          </cell>
          <cell r="AS92">
            <v>5.6597</v>
          </cell>
          <cell r="AT92">
            <v>5.8973000000000004</v>
          </cell>
          <cell r="AU92">
            <v>6.1394000000000002</v>
          </cell>
          <cell r="AV92">
            <v>6.3860000000000001</v>
          </cell>
          <cell r="AW92">
            <v>6.6372</v>
          </cell>
          <cell r="AX92">
            <v>6.8928000000000003</v>
          </cell>
        </row>
        <row r="93">
          <cell r="G93">
            <v>0.18079999999999999</v>
          </cell>
          <cell r="H93">
            <v>0.2321</v>
          </cell>
          <cell r="I93">
            <v>0.2893</v>
          </cell>
          <cell r="J93">
            <v>0.35239999999999999</v>
          </cell>
          <cell r="K93">
            <v>0.42109999999999997</v>
          </cell>
          <cell r="L93">
            <v>0.49559999999999998</v>
          </cell>
          <cell r="M93">
            <v>0.5756</v>
          </cell>
          <cell r="N93">
            <v>0.66120000000000001</v>
          </cell>
          <cell r="O93">
            <v>0.75229999999999997</v>
          </cell>
          <cell r="P93">
            <v>0.84889999999999999</v>
          </cell>
          <cell r="Q93">
            <v>0.95079999999999998</v>
          </cell>
          <cell r="R93">
            <v>1.0582</v>
          </cell>
          <cell r="S93">
            <v>1.1708000000000001</v>
          </cell>
          <cell r="T93">
            <v>1.2887</v>
          </cell>
          <cell r="U93">
            <v>1.4118999999999999</v>
          </cell>
          <cell r="V93">
            <v>1.5402</v>
          </cell>
          <cell r="W93">
            <v>1.6738</v>
          </cell>
          <cell r="X93">
            <v>1.8125</v>
          </cell>
          <cell r="Y93">
            <v>1.9563999999999999</v>
          </cell>
          <cell r="Z93">
            <v>2.1053000000000002</v>
          </cell>
          <cell r="AA93">
            <v>2.2593000000000001</v>
          </cell>
          <cell r="AB93">
            <v>2.4184000000000001</v>
          </cell>
          <cell r="AC93">
            <v>2.5825</v>
          </cell>
          <cell r="AD93">
            <v>2.7515999999999998</v>
          </cell>
          <cell r="AE93">
            <v>2.9257</v>
          </cell>
          <cell r="AF93">
            <v>3.1046999999999998</v>
          </cell>
          <cell r="AG93">
            <v>3.2887</v>
          </cell>
          <cell r="AH93">
            <v>3.4775999999999998</v>
          </cell>
          <cell r="AI93">
            <v>3.6714000000000002</v>
          </cell>
          <cell r="AJ93">
            <v>3.8700999999999999</v>
          </cell>
          <cell r="AK93">
            <v>4.0735999999999999</v>
          </cell>
          <cell r="AL93">
            <v>4.282</v>
          </cell>
          <cell r="AM93">
            <v>4.4951999999999996</v>
          </cell>
          <cell r="AN93">
            <v>4.7131999999999996</v>
          </cell>
          <cell r="AO93">
            <v>4.9360999999999997</v>
          </cell>
          <cell r="AP93">
            <v>5.1637000000000004</v>
          </cell>
          <cell r="AQ93">
            <v>5.3960999999999997</v>
          </cell>
          <cell r="AR93">
            <v>5.6332000000000004</v>
          </cell>
          <cell r="AS93">
            <v>5.8750999999999998</v>
          </cell>
          <cell r="AT93">
            <v>6.1216999999999997</v>
          </cell>
          <cell r="AU93">
            <v>6.3730000000000002</v>
          </cell>
          <cell r="AV93">
            <v>6.6289999999999996</v>
          </cell>
          <cell r="AW93">
            <v>6.8898000000000001</v>
          </cell>
          <cell r="AX93">
            <v>7.1551</v>
          </cell>
        </row>
        <row r="94">
          <cell r="I94" t="str">
            <v>.</v>
          </cell>
          <cell r="J94">
            <v>0.36520000000000002</v>
          </cell>
          <cell r="K94">
            <v>0.4365</v>
          </cell>
          <cell r="L94">
            <v>0.51370000000000005</v>
          </cell>
          <cell r="M94">
            <v>0.59670000000000001</v>
          </cell>
          <cell r="N94">
            <v>0.68540000000000001</v>
          </cell>
          <cell r="O94">
            <v>0.77980000000000005</v>
          </cell>
          <cell r="P94">
            <v>0.87990000000000002</v>
          </cell>
          <cell r="Q94">
            <v>0.98560000000000003</v>
          </cell>
          <cell r="R94">
            <v>1.0968</v>
          </cell>
          <cell r="S94">
            <v>1.2136</v>
          </cell>
          <cell r="T94">
            <v>1.3358000000000001</v>
          </cell>
          <cell r="U94">
            <v>1.4634</v>
          </cell>
          <cell r="V94">
            <v>1.5965</v>
          </cell>
          <cell r="W94">
            <v>1.7350000000000001</v>
          </cell>
          <cell r="X94">
            <v>1.8787</v>
          </cell>
          <cell r="Y94">
            <v>2.0278</v>
          </cell>
          <cell r="Z94">
            <v>2.1821999999999999</v>
          </cell>
          <cell r="AA94">
            <v>2.3418999999999999</v>
          </cell>
          <cell r="AB94">
            <v>2.5068000000000001</v>
          </cell>
          <cell r="AC94">
            <v>2.6768000000000001</v>
          </cell>
          <cell r="AD94">
            <v>2.8521000000000001</v>
          </cell>
          <cell r="AE94">
            <v>3.0326</v>
          </cell>
          <cell r="AF94">
            <v>3.2181000000000002</v>
          </cell>
          <cell r="AG94">
            <v>3.4087999999999998</v>
          </cell>
          <cell r="AH94">
            <v>3.6046</v>
          </cell>
          <cell r="AI94">
            <v>3.8054999999999999</v>
          </cell>
          <cell r="AJ94">
            <v>4.0114000000000001</v>
          </cell>
          <cell r="AK94">
            <v>4.2224000000000004</v>
          </cell>
          <cell r="AL94">
            <v>4.4383999999999997</v>
          </cell>
          <cell r="AM94">
            <v>4.6593999999999998</v>
          </cell>
          <cell r="AN94">
            <v>4.8853999999999997</v>
          </cell>
          <cell r="AO94">
            <v>5.1163999999999996</v>
          </cell>
          <cell r="AP94">
            <v>5.3522999999999996</v>
          </cell>
          <cell r="AQ94">
            <v>5.5932000000000004</v>
          </cell>
          <cell r="AR94">
            <v>5.8390000000000004</v>
          </cell>
          <cell r="AS94">
            <v>6.0896999999999997</v>
          </cell>
          <cell r="AT94">
            <v>6.3453999999999997</v>
          </cell>
          <cell r="AU94">
            <v>6.6059000000000001</v>
          </cell>
          <cell r="AV94">
            <v>6.8712</v>
          </cell>
          <cell r="AW94">
            <v>7.1414999999999997</v>
          </cell>
          <cell r="AX94">
            <v>7.4165000000000001</v>
          </cell>
        </row>
        <row r="95">
          <cell r="J95">
            <v>0.37809999999999999</v>
          </cell>
          <cell r="K95">
            <v>0.45190000000000002</v>
          </cell>
          <cell r="L95">
            <v>0.53169999999999995</v>
          </cell>
          <cell r="M95">
            <v>0.61760000000000004</v>
          </cell>
          <cell r="N95">
            <v>0.70950000000000002</v>
          </cell>
          <cell r="O95">
            <v>0.80720000000000003</v>
          </cell>
          <cell r="P95">
            <v>0.91080000000000005</v>
          </cell>
          <cell r="Q95">
            <v>1.0202</v>
          </cell>
          <cell r="R95">
            <v>1.1353</v>
          </cell>
          <cell r="S95">
            <v>1.2562</v>
          </cell>
          <cell r="T95">
            <v>1.3827</v>
          </cell>
          <cell r="U95">
            <v>1.5148999999999999</v>
          </cell>
          <cell r="V95">
            <v>1.6526000000000001</v>
          </cell>
          <cell r="W95">
            <v>1.7959000000000001</v>
          </cell>
          <cell r="X95">
            <v>1.9447000000000001</v>
          </cell>
          <cell r="Y95">
            <v>2.0991</v>
          </cell>
          <cell r="Z95">
            <v>2.2589000000000001</v>
          </cell>
          <cell r="AA95">
            <v>2.4241999999999999</v>
          </cell>
          <cell r="AB95">
            <v>2.5948000000000002</v>
          </cell>
          <cell r="AC95">
            <v>2.7709000000000001</v>
          </cell>
          <cell r="AD95">
            <v>2.9523000000000001</v>
          </cell>
          <cell r="AE95">
            <v>3.1391</v>
          </cell>
          <cell r="AF95">
            <v>3.3311999999999999</v>
          </cell>
          <cell r="AG95">
            <v>3.5286</v>
          </cell>
          <cell r="AH95">
            <v>3.7313000000000001</v>
          </cell>
          <cell r="AI95">
            <v>3.9392</v>
          </cell>
          <cell r="AJ95">
            <v>4.1524000000000001</v>
          </cell>
          <cell r="AK95">
            <v>4.3708</v>
          </cell>
          <cell r="AL95">
            <v>4.5942999999999996</v>
          </cell>
          <cell r="AM95">
            <v>4.8231000000000002</v>
          </cell>
          <cell r="AN95">
            <v>5.0571000000000002</v>
          </cell>
          <cell r="AO95">
            <v>5.2961999999999998</v>
          </cell>
          <cell r="AP95">
            <v>5.5404</v>
          </cell>
          <cell r="AQ95">
            <v>5.7896999999999998</v>
          </cell>
          <cell r="AR95">
            <v>6.0442</v>
          </cell>
          <cell r="AS95">
            <v>6.3037000000000001</v>
          </cell>
          <cell r="AT95">
            <v>6.5682999999999998</v>
          </cell>
          <cell r="AU95">
            <v>6.8379000000000003</v>
          </cell>
          <cell r="AV95">
            <v>7.1125999999999996</v>
          </cell>
          <cell r="AW95">
            <v>7.3924000000000003</v>
          </cell>
          <cell r="AX95">
            <v>7.6771000000000003</v>
          </cell>
        </row>
        <row r="96">
          <cell r="J96">
            <v>0.39090000000000003</v>
          </cell>
          <cell r="K96">
            <v>0.46710000000000002</v>
          </cell>
          <cell r="L96">
            <v>0.54969999999999997</v>
          </cell>
          <cell r="M96">
            <v>0.63849999999999996</v>
          </cell>
          <cell r="N96">
            <v>0.73350000000000004</v>
          </cell>
          <cell r="O96">
            <v>0.83450000000000002</v>
          </cell>
          <cell r="P96">
            <v>0.94159999999999999</v>
          </cell>
          <cell r="Q96">
            <v>1.0547</v>
          </cell>
          <cell r="R96">
            <v>1.1738</v>
          </cell>
          <cell r="S96">
            <v>1.2987</v>
          </cell>
          <cell r="T96">
            <v>1.4295</v>
          </cell>
          <cell r="U96">
            <v>1.5661</v>
          </cell>
          <cell r="V96">
            <v>1.7084999999999999</v>
          </cell>
          <cell r="W96">
            <v>1.8567</v>
          </cell>
          <cell r="X96">
            <v>2.0105</v>
          </cell>
          <cell r="Y96">
            <v>2.1701000000000001</v>
          </cell>
          <cell r="Z96">
            <v>2.3353000000000002</v>
          </cell>
          <cell r="AA96">
            <v>2.5062000000000002</v>
          </cell>
          <cell r="AB96">
            <v>2.6825999999999999</v>
          </cell>
          <cell r="AC96">
            <v>2.8645999999999998</v>
          </cell>
          <cell r="AD96">
            <v>3.0522</v>
          </cell>
          <cell r="AE96">
            <v>3.2452999999999999</v>
          </cell>
          <cell r="AF96">
            <v>3.4439000000000002</v>
          </cell>
          <cell r="AG96">
            <v>3.6480000000000001</v>
          </cell>
          <cell r="AH96">
            <v>3.8574999999999999</v>
          </cell>
          <cell r="AI96">
            <v>4.0724999999999998</v>
          </cell>
          <cell r="AJ96">
            <v>4.2929000000000004</v>
          </cell>
          <cell r="AK96">
            <v>4.5186000000000002</v>
          </cell>
          <cell r="AL96">
            <v>4.7497999999999996</v>
          </cell>
          <cell r="AM96">
            <v>4.9863</v>
          </cell>
          <cell r="AN96">
            <v>5.2282000000000002</v>
          </cell>
          <cell r="AO96">
            <v>5.4752999999999998</v>
          </cell>
          <cell r="AP96">
            <v>5.7278000000000002</v>
          </cell>
          <cell r="AQ96">
            <v>5.9855999999999998</v>
          </cell>
          <cell r="AR96">
            <v>6.2487000000000004</v>
          </cell>
          <cell r="AS96">
            <v>6.5170000000000003</v>
          </cell>
          <cell r="AT96">
            <v>6.7904999999999998</v>
          </cell>
          <cell r="AU96">
            <v>7.0693000000000001</v>
          </cell>
          <cell r="AV96">
            <v>7.3532999999999999</v>
          </cell>
          <cell r="AW96">
            <v>7.6425000000000001</v>
          </cell>
          <cell r="AX96">
            <v>7.9367999999999999</v>
          </cell>
        </row>
        <row r="97">
          <cell r="J97">
            <v>0.40360000000000001</v>
          </cell>
          <cell r="K97">
            <v>0.4824</v>
          </cell>
          <cell r="L97">
            <v>0.56769999999999998</v>
          </cell>
          <cell r="M97">
            <v>0.69540000000000002</v>
          </cell>
          <cell r="N97">
            <v>0.75739999999999996</v>
          </cell>
          <cell r="O97">
            <v>0.86180000000000001</v>
          </cell>
          <cell r="P97">
            <v>0.97240000000000004</v>
          </cell>
          <cell r="Q97">
            <v>1.0891</v>
          </cell>
          <cell r="R97">
            <v>1.2121</v>
          </cell>
          <cell r="S97">
            <v>1.3411</v>
          </cell>
          <cell r="T97">
            <v>1.4761</v>
          </cell>
          <cell r="U97">
            <v>1.6172</v>
          </cell>
          <cell r="V97">
            <v>1.7643</v>
          </cell>
          <cell r="W97">
            <v>1.9172</v>
          </cell>
          <cell r="X97">
            <v>2.0760999999999998</v>
          </cell>
          <cell r="Y97">
            <v>2.2408999999999999</v>
          </cell>
          <cell r="Z97">
            <v>2.4115000000000002</v>
          </cell>
          <cell r="AA97">
            <v>2.5878999999999999</v>
          </cell>
          <cell r="AB97">
            <v>2.7700999999999998</v>
          </cell>
          <cell r="AC97">
            <v>2.9581</v>
          </cell>
          <cell r="AD97">
            <v>3.1518000000000002</v>
          </cell>
          <cell r="AE97">
            <v>3.3512</v>
          </cell>
          <cell r="AF97">
            <v>3.5562999999999998</v>
          </cell>
          <cell r="AG97">
            <v>3.7669999999999999</v>
          </cell>
          <cell r="AH97">
            <v>3.9834000000000001</v>
          </cell>
          <cell r="AI97">
            <v>4.2053000000000003</v>
          </cell>
          <cell r="AJ97">
            <v>4.4329000000000001</v>
          </cell>
          <cell r="AK97">
            <v>4.6660000000000004</v>
          </cell>
          <cell r="AL97">
            <v>4.9047999999999998</v>
          </cell>
          <cell r="AM97">
            <v>5.149</v>
          </cell>
          <cell r="AN97">
            <v>5.3986999999999998</v>
          </cell>
          <cell r="AO97">
            <v>5.6539999999999999</v>
          </cell>
          <cell r="AP97">
            <v>5.9146999999999998</v>
          </cell>
          <cell r="AQ97">
            <v>6.1809000000000003</v>
          </cell>
          <cell r="AR97">
            <v>6.4524999999999997</v>
          </cell>
          <cell r="AS97">
            <v>6.7295999999999996</v>
          </cell>
          <cell r="AT97">
            <v>7.0119999999999996</v>
          </cell>
          <cell r="AU97">
            <v>7.2999000000000001</v>
          </cell>
          <cell r="AV97">
            <v>7.5932000000000004</v>
          </cell>
          <cell r="AW97">
            <v>7.8917999999999999</v>
          </cell>
          <cell r="AX97">
            <v>8.1958000000000002</v>
          </cell>
        </row>
        <row r="98">
          <cell r="J98">
            <v>0.4163</v>
          </cell>
          <cell r="K98">
            <v>0.49759999999999999</v>
          </cell>
          <cell r="L98">
            <v>0.58550000000000002</v>
          </cell>
          <cell r="M98">
            <v>0.68010000000000004</v>
          </cell>
          <cell r="N98">
            <v>0.78129999999999999</v>
          </cell>
          <cell r="O98">
            <v>0.88890000000000002</v>
          </cell>
          <cell r="P98">
            <v>1.0029999999999999</v>
          </cell>
          <cell r="Q98">
            <v>1.1234</v>
          </cell>
          <cell r="R98">
            <v>1.2502</v>
          </cell>
          <cell r="S98">
            <v>1.3833</v>
          </cell>
          <cell r="T98">
            <v>1.5226</v>
          </cell>
          <cell r="U98">
            <v>1.6681999999999999</v>
          </cell>
          <cell r="V98">
            <v>1.8198000000000001</v>
          </cell>
          <cell r="W98">
            <v>1.9776</v>
          </cell>
          <cell r="X98">
            <v>2.1415000000000002</v>
          </cell>
          <cell r="Y98">
            <v>2.3115000000000001</v>
          </cell>
          <cell r="Z98">
            <v>2.4874999999999998</v>
          </cell>
          <cell r="AA98">
            <v>2.6695000000000002</v>
          </cell>
          <cell r="AB98">
            <v>2.8574000000000002</v>
          </cell>
          <cell r="AC98">
            <v>3.0512999999999999</v>
          </cell>
          <cell r="AD98">
            <v>3.2511000000000001</v>
          </cell>
          <cell r="AE98">
            <v>3.4567000000000001</v>
          </cell>
          <cell r="AF98">
            <v>3.6682999999999999</v>
          </cell>
          <cell r="AG98">
            <v>3.8856999999999999</v>
          </cell>
          <cell r="AH98">
            <v>4.1087999999999996</v>
          </cell>
          <cell r="AI98">
            <v>4.3377999999999997</v>
          </cell>
          <cell r="AJ98">
            <v>4.5726000000000004</v>
          </cell>
          <cell r="AK98">
            <v>4.8129999999999997</v>
          </cell>
          <cell r="AL98">
            <v>5.0593000000000004</v>
          </cell>
          <cell r="AM98">
            <v>5.3112000000000004</v>
          </cell>
          <cell r="AN98">
            <v>5.5688000000000004</v>
          </cell>
          <cell r="AO98">
            <v>5.8320999999999996</v>
          </cell>
          <cell r="AP98">
            <v>6.101</v>
          </cell>
          <cell r="AQ98">
            <v>6.3756000000000004</v>
          </cell>
          <cell r="AR98">
            <v>6.6558000000000002</v>
          </cell>
          <cell r="AS98">
            <v>6.9416000000000002</v>
          </cell>
          <cell r="AT98">
            <v>7.2329999999999997</v>
          </cell>
          <cell r="AU98">
            <v>7.5298999999999996</v>
          </cell>
          <cell r="AV98">
            <v>7.8323999999999998</v>
          </cell>
          <cell r="AW98">
            <v>8.1403999999999996</v>
          </cell>
          <cell r="AX98">
            <v>8.4540000000000006</v>
          </cell>
        </row>
        <row r="99">
          <cell r="B99" t="str">
            <v>잣나무</v>
          </cell>
          <cell r="C99" t="str">
            <v>잣</v>
          </cell>
        </row>
        <row r="100">
          <cell r="B100">
            <v>6</v>
          </cell>
          <cell r="C100">
            <v>8</v>
          </cell>
          <cell r="D100">
            <v>10</v>
          </cell>
          <cell r="E100">
            <v>12</v>
          </cell>
          <cell r="F100">
            <v>14</v>
          </cell>
          <cell r="G100">
            <v>16</v>
          </cell>
          <cell r="H100">
            <v>18</v>
          </cell>
          <cell r="I100">
            <v>20</v>
          </cell>
          <cell r="J100">
            <v>22</v>
          </cell>
          <cell r="K100">
            <v>24</v>
          </cell>
          <cell r="L100">
            <v>26</v>
          </cell>
          <cell r="M100">
            <v>28</v>
          </cell>
          <cell r="N100">
            <v>30</v>
          </cell>
          <cell r="O100">
            <v>32</v>
          </cell>
          <cell r="P100">
            <v>34</v>
          </cell>
          <cell r="Q100">
            <v>36</v>
          </cell>
          <cell r="R100">
            <v>38</v>
          </cell>
          <cell r="S100">
            <v>40</v>
          </cell>
          <cell r="T100">
            <v>42</v>
          </cell>
          <cell r="U100">
            <v>44</v>
          </cell>
          <cell r="V100">
            <v>46</v>
          </cell>
          <cell r="W100">
            <v>48</v>
          </cell>
          <cell r="X100">
            <v>50</v>
          </cell>
          <cell r="Y100">
            <v>52</v>
          </cell>
          <cell r="Z100">
            <v>54</v>
          </cell>
          <cell r="AA100">
            <v>56</v>
          </cell>
          <cell r="AB100">
            <v>58</v>
          </cell>
          <cell r="AC100">
            <v>60</v>
          </cell>
          <cell r="AD100">
            <v>62</v>
          </cell>
          <cell r="AE100">
            <v>64</v>
          </cell>
          <cell r="AF100">
            <v>66</v>
          </cell>
          <cell r="AG100">
            <v>68</v>
          </cell>
          <cell r="AH100">
            <v>70</v>
          </cell>
          <cell r="AI100">
            <v>72</v>
          </cell>
          <cell r="AJ100">
            <v>74</v>
          </cell>
          <cell r="AK100">
            <v>76</v>
          </cell>
          <cell r="AL100">
            <v>78</v>
          </cell>
          <cell r="AM100">
            <v>80</v>
          </cell>
          <cell r="AN100">
            <v>82</v>
          </cell>
          <cell r="AO100">
            <v>84</v>
          </cell>
          <cell r="AP100">
            <v>86</v>
          </cell>
          <cell r="AQ100">
            <v>88</v>
          </cell>
          <cell r="AR100">
            <v>90</v>
          </cell>
          <cell r="AS100">
            <v>92</v>
          </cell>
          <cell r="AT100">
            <v>94</v>
          </cell>
          <cell r="AU100">
            <v>96</v>
          </cell>
          <cell r="AV100">
            <v>98</v>
          </cell>
          <cell r="AW100">
            <v>100</v>
          </cell>
        </row>
        <row r="104">
          <cell r="B104">
            <v>7.4999999999999997E-3</v>
          </cell>
          <cell r="C104">
            <v>1.29E-2</v>
          </cell>
          <cell r="D104">
            <v>1.9599999999999999E-2</v>
          </cell>
          <cell r="E104">
            <v>2.75E-2</v>
          </cell>
          <cell r="F104">
            <v>3.6499999999999998E-2</v>
          </cell>
          <cell r="G104">
            <v>4.6600000000000003E-2</v>
          </cell>
          <cell r="H104">
            <v>5.7599999999999998E-2</v>
          </cell>
          <cell r="I104">
            <v>6.9599999999999995E-2</v>
          </cell>
          <cell r="J104">
            <v>8.2600000000000007E-2</v>
          </cell>
          <cell r="K104">
            <v>9.6500000000000002E-2</v>
          </cell>
          <cell r="L104">
            <v>0.1114</v>
          </cell>
          <cell r="M104">
            <v>0.12720000000000001</v>
          </cell>
          <cell r="N104">
            <v>0.1439</v>
          </cell>
          <cell r="O104">
            <v>0.16159999999999999</v>
          </cell>
          <cell r="P104">
            <v>0.18029999999999999</v>
          </cell>
          <cell r="Q104">
            <v>0.19989999999999999</v>
          </cell>
          <cell r="R104">
            <v>0.22059999999999999</v>
          </cell>
          <cell r="S104">
            <v>0.24229999999999999</v>
          </cell>
          <cell r="T104">
            <v>0.2651</v>
          </cell>
          <cell r="U104">
            <v>0.28889999999999999</v>
          </cell>
          <cell r="V104">
            <v>0.31390000000000001</v>
          </cell>
          <cell r="W104">
            <v>0.34010000000000001</v>
          </cell>
          <cell r="X104">
            <v>0.3674</v>
          </cell>
          <cell r="Y104">
            <v>0.39600000000000002</v>
          </cell>
          <cell r="Z104">
            <v>0.4259</v>
          </cell>
          <cell r="AA104">
            <v>0.45710000000000001</v>
          </cell>
          <cell r="AB104">
            <v>0.48970000000000002</v>
          </cell>
          <cell r="AC104">
            <v>0.52370000000000005</v>
          </cell>
          <cell r="AD104">
            <v>0.55930000000000002</v>
          </cell>
          <cell r="AE104">
            <v>0.59630000000000005</v>
          </cell>
          <cell r="AF104">
            <v>0.63490000000000002</v>
          </cell>
          <cell r="AG104">
            <v>0.67520000000000002</v>
          </cell>
          <cell r="AH104">
            <v>0.71719999999999995</v>
          </cell>
          <cell r="AI104">
            <v>0.76100000000000001</v>
          </cell>
          <cell r="AJ104">
            <v>0.80649999999999999</v>
          </cell>
          <cell r="AK104">
            <v>0.85399999999999998</v>
          </cell>
          <cell r="AL104">
            <v>0.90349999999999997</v>
          </cell>
          <cell r="AM104">
            <v>0.95499999999999996</v>
          </cell>
          <cell r="AN104">
            <v>1.0085999999999999</v>
          </cell>
          <cell r="AO104">
            <v>1.0644</v>
          </cell>
          <cell r="AP104">
            <v>1.1224000000000001</v>
          </cell>
          <cell r="AQ104">
            <v>1.1828000000000001</v>
          </cell>
          <cell r="AR104">
            <v>1.2457</v>
          </cell>
          <cell r="AS104">
            <v>1.3109999999999999</v>
          </cell>
          <cell r="AT104">
            <v>1.379</v>
          </cell>
          <cell r="AU104">
            <v>1.4497</v>
          </cell>
          <cell r="AV104">
            <v>1.5230999999999999</v>
          </cell>
          <cell r="AW104">
            <v>1.5994999999999999</v>
          </cell>
        </row>
        <row r="105">
          <cell r="B105">
            <v>9.1000000000000004E-3</v>
          </cell>
          <cell r="C105">
            <v>1.5800000000000002E-2</v>
          </cell>
          <cell r="D105">
            <v>2.41E-2</v>
          </cell>
          <cell r="E105">
            <v>3.3799999999999997E-2</v>
          </cell>
          <cell r="F105">
            <v>4.4900000000000002E-2</v>
          </cell>
          <cell r="G105">
            <v>5.7299999999999997E-2</v>
          </cell>
          <cell r="H105">
            <v>7.0999999999999994E-2</v>
          </cell>
          <cell r="I105">
            <v>8.5800000000000001E-2</v>
          </cell>
          <cell r="J105">
            <v>0.1017</v>
          </cell>
          <cell r="K105">
            <v>0.1188</v>
          </cell>
          <cell r="L105">
            <v>0.13689999999999999</v>
          </cell>
          <cell r="M105">
            <v>0.156</v>
          </cell>
          <cell r="N105">
            <v>0.1762</v>
          </cell>
          <cell r="O105">
            <v>0.19750000000000001</v>
          </cell>
          <cell r="P105">
            <v>0.21970000000000001</v>
          </cell>
          <cell r="Q105">
            <v>0.24299999999999999</v>
          </cell>
          <cell r="R105">
            <v>0.26740000000000003</v>
          </cell>
          <cell r="S105">
            <v>0.2928</v>
          </cell>
          <cell r="T105">
            <v>0.31919999999999998</v>
          </cell>
          <cell r="U105">
            <v>0.3468</v>
          </cell>
          <cell r="V105">
            <v>0.3755</v>
          </cell>
          <cell r="W105">
            <v>0.4052</v>
          </cell>
          <cell r="X105">
            <v>0.43619999999999998</v>
          </cell>
          <cell r="Y105">
            <v>0.46829999999999999</v>
          </cell>
          <cell r="Z105">
            <v>0.50160000000000005</v>
          </cell>
          <cell r="AA105">
            <v>0.53610000000000002</v>
          </cell>
          <cell r="AB105">
            <v>0.57189999999999996</v>
          </cell>
          <cell r="AC105">
            <v>0.60899999999999999</v>
          </cell>
          <cell r="AD105">
            <v>0.64749999999999996</v>
          </cell>
          <cell r="AE105">
            <v>0.68730000000000002</v>
          </cell>
          <cell r="AF105">
            <v>0.72850000000000004</v>
          </cell>
          <cell r="AG105">
            <v>0.77110000000000001</v>
          </cell>
          <cell r="AH105">
            <v>0.81530000000000002</v>
          </cell>
          <cell r="AI105">
            <v>0.8609</v>
          </cell>
          <cell r="AJ105">
            <v>0.90820000000000001</v>
          </cell>
          <cell r="AK105">
            <v>0.95699999999999996</v>
          </cell>
          <cell r="AL105">
            <v>1.0076000000000001</v>
          </cell>
          <cell r="AM105">
            <v>1.0598000000000001</v>
          </cell>
          <cell r="AN105">
            <v>1.1137999999999999</v>
          </cell>
          <cell r="AO105">
            <v>1.1697</v>
          </cell>
          <cell r="AP105">
            <v>1.2274</v>
          </cell>
          <cell r="AQ105">
            <v>1.2869999999999999</v>
          </cell>
          <cell r="AR105">
            <v>1.3486</v>
          </cell>
          <cell r="AS105">
            <v>1.4123000000000001</v>
          </cell>
          <cell r="AT105">
            <v>1.478</v>
          </cell>
          <cell r="AU105">
            <v>1.5459000000000001</v>
          </cell>
          <cell r="AV105">
            <v>1.6161000000000001</v>
          </cell>
          <cell r="AW105">
            <v>1.6884999999999999</v>
          </cell>
        </row>
        <row r="106">
          <cell r="B106">
            <v>1.0699999999999999E-2</v>
          </cell>
          <cell r="C106">
            <v>1.8700000000000001E-2</v>
          </cell>
          <cell r="D106">
            <v>2.8500000000000001E-2</v>
          </cell>
          <cell r="E106">
            <v>4.02E-2</v>
          </cell>
          <cell r="F106">
            <v>5.3400000000000003E-2</v>
          </cell>
          <cell r="G106">
            <v>6.83E-2</v>
          </cell>
          <cell r="H106">
            <v>8.4599999999999995E-2</v>
          </cell>
          <cell r="I106">
            <v>0.1022</v>
          </cell>
          <cell r="J106">
            <v>0.1212</v>
          </cell>
          <cell r="K106">
            <v>0.14149999999999999</v>
          </cell>
          <cell r="L106">
            <v>0.16300000000000001</v>
          </cell>
          <cell r="M106">
            <v>0.1857</v>
          </cell>
          <cell r="N106">
            <v>0.20949999999999999</v>
          </cell>
          <cell r="O106">
            <v>0.23449999999999999</v>
          </cell>
          <cell r="P106">
            <v>0.2606</v>
          </cell>
          <cell r="Q106">
            <v>0.2878</v>
          </cell>
          <cell r="R106">
            <v>0.316</v>
          </cell>
          <cell r="S106">
            <v>0.34539999999999998</v>
          </cell>
          <cell r="T106">
            <v>0.37590000000000001</v>
          </cell>
          <cell r="U106">
            <v>0.40749999999999997</v>
          </cell>
          <cell r="V106">
            <v>0.44009999999999999</v>
          </cell>
          <cell r="W106">
            <v>0.47389999999999999</v>
          </cell>
          <cell r="X106">
            <v>0.50880000000000003</v>
          </cell>
          <cell r="Y106">
            <v>0.54479999999999995</v>
          </cell>
          <cell r="Z106">
            <v>0.58199999999999996</v>
          </cell>
          <cell r="AA106">
            <v>0.62039999999999995</v>
          </cell>
          <cell r="AB106">
            <v>0.65990000000000004</v>
          </cell>
          <cell r="AC106">
            <v>0.7006</v>
          </cell>
          <cell r="AD106">
            <v>0.74260000000000004</v>
          </cell>
          <cell r="AE106">
            <v>0.78580000000000005</v>
          </cell>
          <cell r="AF106">
            <v>0.83020000000000005</v>
          </cell>
          <cell r="AG106">
            <v>0.876</v>
          </cell>
          <cell r="AH106">
            <v>0.92310000000000003</v>
          </cell>
          <cell r="AI106">
            <v>0.97150000000000003</v>
          </cell>
          <cell r="AJ106">
            <v>1.0214000000000001</v>
          </cell>
          <cell r="AK106">
            <v>1.0726</v>
          </cell>
          <cell r="AL106">
            <v>1.1253</v>
          </cell>
          <cell r="AM106">
            <v>1.1795</v>
          </cell>
          <cell r="AN106">
            <v>1.2352000000000001</v>
          </cell>
          <cell r="AO106">
            <v>1.2924</v>
          </cell>
          <cell r="AP106">
            <v>1.3512999999999999</v>
          </cell>
          <cell r="AQ106">
            <v>1.4117</v>
          </cell>
          <cell r="AR106">
            <v>1.4738</v>
          </cell>
          <cell r="AS106">
            <v>1.5377000000000001</v>
          </cell>
          <cell r="AT106">
            <v>1.6032</v>
          </cell>
          <cell r="AU106">
            <v>1.6706000000000001</v>
          </cell>
          <cell r="AV106">
            <v>1.7398</v>
          </cell>
          <cell r="AW106">
            <v>1.8108</v>
          </cell>
        </row>
        <row r="107">
          <cell r="B107">
            <v>1.24E-2</v>
          </cell>
          <cell r="C107">
            <v>2.1600000000000001E-2</v>
          </cell>
          <cell r="D107">
            <v>3.3000000000000002E-2</v>
          </cell>
          <cell r="E107">
            <v>4.65E-2</v>
          </cell>
          <cell r="F107">
            <v>6.2E-2</v>
          </cell>
          <cell r="G107">
            <v>7.9299999999999995E-2</v>
          </cell>
          <cell r="H107">
            <v>9.8299999999999998E-2</v>
          </cell>
          <cell r="I107">
            <v>0.11890000000000001</v>
          </cell>
          <cell r="J107">
            <v>0.1411</v>
          </cell>
          <cell r="K107">
            <v>0.1646</v>
          </cell>
          <cell r="L107">
            <v>0.18959999999999999</v>
          </cell>
          <cell r="M107">
            <v>0.216</v>
          </cell>
          <cell r="N107">
            <v>0.24360000000000001</v>
          </cell>
          <cell r="O107">
            <v>0.27239999999999998</v>
          </cell>
          <cell r="P107">
            <v>0.30249999999999999</v>
          </cell>
          <cell r="Q107">
            <v>0.33379999999999999</v>
          </cell>
          <cell r="R107">
            <v>0.36630000000000001</v>
          </cell>
          <cell r="S107">
            <v>0.39979999999999999</v>
          </cell>
          <cell r="T107">
            <v>0.43459999999999999</v>
          </cell>
          <cell r="U107">
            <v>0.47039999999999998</v>
          </cell>
          <cell r="V107">
            <v>0.50739999999999996</v>
          </cell>
          <cell r="W107">
            <v>0.54549999999999998</v>
          </cell>
          <cell r="X107">
            <v>0.5847</v>
          </cell>
          <cell r="Y107">
            <v>0.625</v>
          </cell>
          <cell r="Z107">
            <v>0.66639999999999999</v>
          </cell>
          <cell r="AA107">
            <v>0.70889999999999997</v>
          </cell>
          <cell r="AB107">
            <v>0.75260000000000005</v>
          </cell>
          <cell r="AC107">
            <v>0.7974</v>
          </cell>
          <cell r="AD107">
            <v>0.84340000000000004</v>
          </cell>
          <cell r="AE107">
            <v>0.89049999999999996</v>
          </cell>
          <cell r="AF107">
            <v>0.93879999999999997</v>
          </cell>
          <cell r="AG107">
            <v>0.98819999999999997</v>
          </cell>
          <cell r="AH107">
            <v>1.0388999999999999</v>
          </cell>
          <cell r="AI107">
            <v>1.0908</v>
          </cell>
          <cell r="AJ107">
            <v>1.1439999999999999</v>
          </cell>
          <cell r="AK107">
            <v>1.1983999999999999</v>
          </cell>
          <cell r="AL107">
            <v>1.2541</v>
          </cell>
          <cell r="AM107">
            <v>1.3109999999999999</v>
          </cell>
          <cell r="AN107">
            <v>1.3694</v>
          </cell>
          <cell r="AO107">
            <v>1.429</v>
          </cell>
          <cell r="AP107">
            <v>1.4901</v>
          </cell>
          <cell r="AQ107">
            <v>1.5525</v>
          </cell>
          <cell r="AR107">
            <v>1.6163000000000001</v>
          </cell>
          <cell r="AS107">
            <v>1.6817</v>
          </cell>
          <cell r="AT107">
            <v>1.7484</v>
          </cell>
          <cell r="AU107">
            <v>1.8167</v>
          </cell>
          <cell r="AV107">
            <v>1.8866000000000001</v>
          </cell>
          <cell r="AW107">
            <v>1.958</v>
          </cell>
        </row>
        <row r="108">
          <cell r="B108">
            <v>1.4E-2</v>
          </cell>
          <cell r="C108">
            <v>2.4500000000000001E-2</v>
          </cell>
          <cell r="D108">
            <v>3.7499999999999999E-2</v>
          </cell>
          <cell r="E108">
            <v>5.2999999999999999E-2</v>
          </cell>
          <cell r="F108">
            <v>7.0699999999999999E-2</v>
          </cell>
          <cell r="G108">
            <v>9.0399999999999994E-2</v>
          </cell>
          <cell r="H108">
            <v>0.11219999999999999</v>
          </cell>
          <cell r="I108">
            <v>0.1358</v>
          </cell>
          <cell r="J108">
            <v>0.16109999999999999</v>
          </cell>
          <cell r="K108">
            <v>0.18809999999999999</v>
          </cell>
          <cell r="L108">
            <v>0.2167</v>
          </cell>
          <cell r="M108">
            <v>0.24679999999999999</v>
          </cell>
          <cell r="N108">
            <v>0.27829999999999999</v>
          </cell>
          <cell r="O108">
            <v>0.31119999999999998</v>
          </cell>
          <cell r="P108">
            <v>0.34539999999999998</v>
          </cell>
          <cell r="Q108">
            <v>0.38090000000000002</v>
          </cell>
          <cell r="R108">
            <v>0.41770000000000002</v>
          </cell>
          <cell r="S108">
            <v>0.45569999999999999</v>
          </cell>
          <cell r="T108">
            <v>0.49490000000000001</v>
          </cell>
          <cell r="U108">
            <v>0.53520000000000001</v>
          </cell>
          <cell r="V108">
            <v>0.57669999999999999</v>
          </cell>
          <cell r="W108">
            <v>0.61939999999999995</v>
          </cell>
          <cell r="X108">
            <v>0.66320000000000001</v>
          </cell>
          <cell r="Y108">
            <v>0.70799999999999996</v>
          </cell>
          <cell r="Z108">
            <v>0.754</v>
          </cell>
          <cell r="AA108">
            <v>0.80110000000000003</v>
          </cell>
          <cell r="AB108">
            <v>0.84919999999999995</v>
          </cell>
          <cell r="AC108">
            <v>0.89849999999999997</v>
          </cell>
          <cell r="AD108">
            <v>0.94889999999999997</v>
          </cell>
          <cell r="AE108">
            <v>1.0003</v>
          </cell>
          <cell r="AF108">
            <v>1.0528</v>
          </cell>
          <cell r="AG108">
            <v>1.1065</v>
          </cell>
          <cell r="AH108">
            <v>1.1613</v>
          </cell>
          <cell r="AI108">
            <v>1.2171000000000001</v>
          </cell>
          <cell r="AJ108">
            <v>1.2742</v>
          </cell>
          <cell r="AK108">
            <v>1.3323</v>
          </cell>
          <cell r="AL108">
            <v>1.3915999999999999</v>
          </cell>
          <cell r="AM108">
            <v>1.4520999999999999</v>
          </cell>
          <cell r="AN108">
            <v>1.5137</v>
          </cell>
          <cell r="AO108">
            <v>1.5766</v>
          </cell>
          <cell r="AP108">
            <v>1.6406000000000001</v>
          </cell>
          <cell r="AQ108">
            <v>1.7059</v>
          </cell>
          <cell r="AR108">
            <v>1.7724</v>
          </cell>
          <cell r="AS108">
            <v>1.8401000000000001</v>
          </cell>
          <cell r="AT108">
            <v>1.9091</v>
          </cell>
          <cell r="AU108">
            <v>1.9795</v>
          </cell>
          <cell r="AV108">
            <v>2.0510999999999999</v>
          </cell>
          <cell r="AW108">
            <v>2.1240000000000001</v>
          </cell>
        </row>
        <row r="109">
          <cell r="B109">
            <v>1.5699999999999999E-2</v>
          </cell>
          <cell r="C109">
            <v>2.7400000000000001E-2</v>
          </cell>
          <cell r="D109">
            <v>4.2099999999999999E-2</v>
          </cell>
          <cell r="E109">
            <v>5.9400000000000001E-2</v>
          </cell>
          <cell r="F109">
            <v>7.9299999999999995E-2</v>
          </cell>
          <cell r="G109">
            <v>0.1016</v>
          </cell>
          <cell r="H109">
            <v>0.12609999999999999</v>
          </cell>
          <cell r="I109">
            <v>0.15279999999999999</v>
          </cell>
          <cell r="J109">
            <v>0.18140000000000001</v>
          </cell>
          <cell r="K109">
            <v>0.21179999999999999</v>
          </cell>
          <cell r="L109">
            <v>0.24399999999999999</v>
          </cell>
          <cell r="M109">
            <v>0.27800000000000002</v>
          </cell>
          <cell r="N109">
            <v>0.3135</v>
          </cell>
          <cell r="O109">
            <v>0.35049999999999998</v>
          </cell>
          <cell r="P109">
            <v>0.38900000000000001</v>
          </cell>
          <cell r="Q109">
            <v>0.4289</v>
          </cell>
          <cell r="R109">
            <v>0.47010000000000002</v>
          </cell>
          <cell r="S109">
            <v>0.51270000000000004</v>
          </cell>
          <cell r="T109">
            <v>0.55649999999999999</v>
          </cell>
          <cell r="U109">
            <v>0.60160000000000002</v>
          </cell>
          <cell r="V109">
            <v>0.64780000000000004</v>
          </cell>
          <cell r="W109">
            <v>0.69520000000000004</v>
          </cell>
          <cell r="X109">
            <v>0.74380000000000002</v>
          </cell>
          <cell r="Y109">
            <v>0.79349999999999998</v>
          </cell>
          <cell r="Z109">
            <v>0.84430000000000005</v>
          </cell>
          <cell r="AA109">
            <v>0.89610000000000001</v>
          </cell>
          <cell r="AB109">
            <v>0.94910000000000005</v>
          </cell>
          <cell r="AC109">
            <v>1.0031000000000001</v>
          </cell>
          <cell r="AD109">
            <v>1.0582</v>
          </cell>
          <cell r="AE109">
            <v>1.1143000000000001</v>
          </cell>
          <cell r="AF109">
            <v>1.1715</v>
          </cell>
          <cell r="AG109">
            <v>1.2297</v>
          </cell>
          <cell r="AH109">
            <v>1.2888999999999999</v>
          </cell>
          <cell r="AI109">
            <v>1.3492</v>
          </cell>
          <cell r="AJ109">
            <v>1.4106000000000001</v>
          </cell>
          <cell r="AK109">
            <v>1.4729000000000001</v>
          </cell>
          <cell r="AL109">
            <v>1.5363</v>
          </cell>
          <cell r="AM109">
            <v>1.6008</v>
          </cell>
          <cell r="AN109">
            <v>1.6662999999999999</v>
          </cell>
          <cell r="AO109">
            <v>1.7329000000000001</v>
          </cell>
          <cell r="AP109">
            <v>1.8006</v>
          </cell>
          <cell r="AQ109">
            <v>1.8693</v>
          </cell>
          <cell r="AR109">
            <v>1.9391</v>
          </cell>
          <cell r="AS109">
            <v>2.0099999999999998</v>
          </cell>
          <cell r="AT109">
            <v>2.0821000000000001</v>
          </cell>
          <cell r="AU109">
            <v>2.1551999999999998</v>
          </cell>
          <cell r="AV109">
            <v>2.2294999999999998</v>
          </cell>
          <cell r="AW109">
            <v>2.3048999999999999</v>
          </cell>
        </row>
        <row r="110">
          <cell r="B110">
            <v>1.7299999999999999E-2</v>
          </cell>
          <cell r="C110">
            <v>3.0300000000000001E-2</v>
          </cell>
          <cell r="D110">
            <v>4.6600000000000003E-2</v>
          </cell>
          <cell r="E110">
            <v>6.59E-2</v>
          </cell>
          <cell r="F110">
            <v>8.7999999999999995E-2</v>
          </cell>
          <cell r="G110">
            <v>0.1129</v>
          </cell>
          <cell r="H110">
            <v>0.14019999999999999</v>
          </cell>
          <cell r="I110">
            <v>0.1699</v>
          </cell>
          <cell r="J110">
            <v>0.20180000000000001</v>
          </cell>
          <cell r="K110">
            <v>0.23569999999999999</v>
          </cell>
          <cell r="L110">
            <v>0.2717</v>
          </cell>
          <cell r="M110">
            <v>0.3095</v>
          </cell>
          <cell r="N110">
            <v>0.34899999999999998</v>
          </cell>
          <cell r="O110">
            <v>0.39029999999999998</v>
          </cell>
          <cell r="P110">
            <v>0.43309999999999998</v>
          </cell>
          <cell r="Q110">
            <v>0.47749999999999998</v>
          </cell>
          <cell r="R110">
            <v>0.52339999999999998</v>
          </cell>
          <cell r="S110">
            <v>0.5706</v>
          </cell>
          <cell r="T110">
            <v>0.61919999999999997</v>
          </cell>
          <cell r="U110">
            <v>0.66910000000000003</v>
          </cell>
          <cell r="V110">
            <v>0.72030000000000005</v>
          </cell>
          <cell r="W110">
            <v>0.77259999999999995</v>
          </cell>
          <cell r="X110">
            <v>0.82620000000000005</v>
          </cell>
          <cell r="Y110">
            <v>0.88090000000000002</v>
          </cell>
          <cell r="Z110">
            <v>0.93669999999999998</v>
          </cell>
          <cell r="AA110">
            <v>0.99360000000000004</v>
          </cell>
          <cell r="AB110">
            <v>1.0516000000000001</v>
          </cell>
          <cell r="AC110">
            <v>1.1106</v>
          </cell>
          <cell r="AD110">
            <v>1.1707000000000001</v>
          </cell>
          <cell r="AE110">
            <v>1.2318</v>
          </cell>
          <cell r="AF110">
            <v>1.2939000000000001</v>
          </cell>
          <cell r="AG110">
            <v>1.357</v>
          </cell>
          <cell r="AH110">
            <v>1.421</v>
          </cell>
          <cell r="AI110">
            <v>1.4861</v>
          </cell>
          <cell r="AJ110">
            <v>1.5521</v>
          </cell>
          <cell r="AK110">
            <v>1.6191</v>
          </cell>
          <cell r="AL110">
            <v>1.6870000000000001</v>
          </cell>
          <cell r="AM110">
            <v>1.7559</v>
          </cell>
          <cell r="AN110">
            <v>1.8257000000000001</v>
          </cell>
          <cell r="AO110">
            <v>1.8965000000000001</v>
          </cell>
          <cell r="AP110">
            <v>1.9682999999999999</v>
          </cell>
          <cell r="AQ110">
            <v>2.0409999999999999</v>
          </cell>
          <cell r="AR110">
            <v>2.1147</v>
          </cell>
          <cell r="AS110">
            <v>2.1892999999999998</v>
          </cell>
          <cell r="AT110">
            <v>2.2648999999999999</v>
          </cell>
          <cell r="AU110">
            <v>2.3414999999999999</v>
          </cell>
          <cell r="AV110">
            <v>2.419</v>
          </cell>
          <cell r="AW110">
            <v>2.4975000000000001</v>
          </cell>
        </row>
        <row r="111">
          <cell r="B111">
            <v>1.9E-2</v>
          </cell>
          <cell r="C111">
            <v>3.32E-2</v>
          </cell>
          <cell r="D111">
            <v>5.11E-2</v>
          </cell>
          <cell r="E111">
            <v>7.2400000000000006E-2</v>
          </cell>
          <cell r="F111">
            <v>9.6799999999999997E-2</v>
          </cell>
          <cell r="G111">
            <v>0.1242</v>
          </cell>
          <cell r="H111">
            <v>0.15429999999999999</v>
          </cell>
          <cell r="I111">
            <v>0.18709999999999999</v>
          </cell>
          <cell r="J111">
            <v>0.2223</v>
          </cell>
          <cell r="K111">
            <v>0.25979999999999998</v>
          </cell>
          <cell r="L111">
            <v>0.29949999999999999</v>
          </cell>
          <cell r="M111">
            <v>0.34129999999999999</v>
          </cell>
          <cell r="N111">
            <v>0.38500000000000001</v>
          </cell>
          <cell r="O111">
            <v>0.43049999999999999</v>
          </cell>
          <cell r="P111">
            <v>0.4778</v>
          </cell>
          <cell r="Q111">
            <v>0.52669999999999995</v>
          </cell>
          <cell r="R111">
            <v>0.57730000000000004</v>
          </cell>
          <cell r="S111">
            <v>0.62929999999999997</v>
          </cell>
          <cell r="T111">
            <v>0.68279999999999996</v>
          </cell>
          <cell r="U111">
            <v>0.73770000000000002</v>
          </cell>
          <cell r="V111">
            <v>0.79390000000000005</v>
          </cell>
          <cell r="W111">
            <v>0.85140000000000005</v>
          </cell>
          <cell r="X111">
            <v>0.91010000000000002</v>
          </cell>
          <cell r="Y111">
            <v>0.97</v>
          </cell>
          <cell r="Z111">
            <v>1.0309999999999999</v>
          </cell>
          <cell r="AA111">
            <v>1.0931</v>
          </cell>
          <cell r="AB111">
            <v>1.1564000000000001</v>
          </cell>
          <cell r="AC111">
            <v>1.2205999999999999</v>
          </cell>
          <cell r="AD111">
            <v>1.2859</v>
          </cell>
          <cell r="AE111">
            <v>1.3522000000000001</v>
          </cell>
          <cell r="AF111">
            <v>1.4195</v>
          </cell>
          <cell r="AG111">
            <v>1.4877</v>
          </cell>
          <cell r="AH111">
            <v>1.5569</v>
          </cell>
          <cell r="AI111">
            <v>1.627</v>
          </cell>
          <cell r="AJ111">
            <v>1.698</v>
          </cell>
          <cell r="AK111">
            <v>1.7699</v>
          </cell>
          <cell r="AL111">
            <v>1.8426</v>
          </cell>
          <cell r="AM111">
            <v>1.9162999999999999</v>
          </cell>
          <cell r="AN111">
            <v>1.9907999999999999</v>
          </cell>
          <cell r="AO111">
            <v>2.0661999999999998</v>
          </cell>
          <cell r="AP111">
            <v>2.1425000000000001</v>
          </cell>
          <cell r="AQ111">
            <v>2.2195999999999998</v>
          </cell>
          <cell r="AR111">
            <v>2.2974999999999999</v>
          </cell>
          <cell r="AS111">
            <v>2.3763000000000001</v>
          </cell>
          <cell r="AT111">
            <v>2.456</v>
          </cell>
          <cell r="AU111">
            <v>2.5365000000000002</v>
          </cell>
          <cell r="AV111">
            <v>2.6177999999999999</v>
          </cell>
          <cell r="AW111">
            <v>2.7</v>
          </cell>
        </row>
        <row r="112">
          <cell r="B112">
            <v>2.06E-2</v>
          </cell>
          <cell r="C112">
            <v>3.6200000000000003E-2</v>
          </cell>
          <cell r="D112">
            <v>5.57E-2</v>
          </cell>
          <cell r="E112">
            <v>7.8899999999999998E-2</v>
          </cell>
          <cell r="F112">
            <v>0.1055</v>
          </cell>
          <cell r="G112">
            <v>0.13550000000000001</v>
          </cell>
          <cell r="H112">
            <v>0.16850000000000001</v>
          </cell>
          <cell r="I112">
            <v>0.20430000000000001</v>
          </cell>
          <cell r="J112">
            <v>0.2429</v>
          </cell>
          <cell r="K112">
            <v>0.28399999999999997</v>
          </cell>
          <cell r="L112">
            <v>0.32750000000000001</v>
          </cell>
          <cell r="M112">
            <v>0.37319999999999998</v>
          </cell>
          <cell r="N112">
            <v>0.42109999999999997</v>
          </cell>
          <cell r="O112">
            <v>0.47099999999999997</v>
          </cell>
          <cell r="P112">
            <v>0.52280000000000004</v>
          </cell>
          <cell r="Q112">
            <v>0.57640000000000002</v>
          </cell>
          <cell r="R112">
            <v>0.63180000000000003</v>
          </cell>
          <cell r="S112">
            <v>0.68869999999999998</v>
          </cell>
          <cell r="T112">
            <v>0.74719999999999998</v>
          </cell>
          <cell r="U112">
            <v>0.80710000000000004</v>
          </cell>
          <cell r="V112">
            <v>0.86850000000000005</v>
          </cell>
          <cell r="W112">
            <v>0.93120000000000003</v>
          </cell>
          <cell r="X112">
            <v>0.99519999999999997</v>
          </cell>
          <cell r="Y112">
            <v>1.0604</v>
          </cell>
          <cell r="Z112">
            <v>1.1268</v>
          </cell>
          <cell r="AA112">
            <v>1.1943999999999999</v>
          </cell>
          <cell r="AB112">
            <v>1.2629999999999999</v>
          </cell>
          <cell r="AC112">
            <v>1.3327</v>
          </cell>
          <cell r="AD112">
            <v>1.4034</v>
          </cell>
          <cell r="AE112">
            <v>1.4751000000000001</v>
          </cell>
          <cell r="AF112">
            <v>1.5478000000000001</v>
          </cell>
          <cell r="AG112">
            <v>1.6214</v>
          </cell>
          <cell r="AH112">
            <v>1.6959</v>
          </cell>
          <cell r="AI112">
            <v>1.7712000000000001</v>
          </cell>
          <cell r="AJ112">
            <v>1.8474999999999999</v>
          </cell>
          <cell r="AK112">
            <v>1.9246000000000001</v>
          </cell>
          <cell r="AL112">
            <v>2.0024999999999999</v>
          </cell>
          <cell r="AM112">
            <v>2.0811999999999999</v>
          </cell>
          <cell r="AN112">
            <v>2.1606999999999998</v>
          </cell>
          <cell r="AO112">
            <v>2.2410000000000001</v>
          </cell>
          <cell r="AP112">
            <v>2.3220999999999998</v>
          </cell>
          <cell r="AQ112">
            <v>2.4039999999999999</v>
          </cell>
          <cell r="AR112">
            <v>2.4864999999999999</v>
          </cell>
          <cell r="AS112">
            <v>2.5699000000000001</v>
          </cell>
          <cell r="AT112">
            <v>2.6539999999999999</v>
          </cell>
          <cell r="AU112">
            <v>2.7387999999999999</v>
          </cell>
          <cell r="AV112">
            <v>2.8243</v>
          </cell>
          <cell r="AW112">
            <v>2.9106000000000001</v>
          </cell>
        </row>
        <row r="113">
          <cell r="B113">
            <v>2.23E-2</v>
          </cell>
          <cell r="C113">
            <v>3.9100000000000003E-2</v>
          </cell>
          <cell r="D113">
            <v>6.0199999999999997E-2</v>
          </cell>
          <cell r="E113">
            <v>8.5400000000000004E-2</v>
          </cell>
          <cell r="F113">
            <v>0.1143</v>
          </cell>
          <cell r="G113">
            <v>0.14680000000000001</v>
          </cell>
          <cell r="H113">
            <v>0.1827</v>
          </cell>
          <cell r="I113">
            <v>0.22159999999999999</v>
          </cell>
          <cell r="J113">
            <v>0.2636</v>
          </cell>
          <cell r="K113">
            <v>0.30830000000000002</v>
          </cell>
          <cell r="L113">
            <v>0.35560000000000003</v>
          </cell>
          <cell r="M113">
            <v>0.40539999999999998</v>
          </cell>
          <cell r="N113">
            <v>0.45750000000000002</v>
          </cell>
          <cell r="O113">
            <v>0.51180000000000003</v>
          </cell>
          <cell r="P113">
            <v>0.56820000000000004</v>
          </cell>
          <cell r="Q113">
            <v>0.62649999999999995</v>
          </cell>
          <cell r="R113">
            <v>0.68669999999999998</v>
          </cell>
          <cell r="S113">
            <v>0.74860000000000004</v>
          </cell>
          <cell r="T113">
            <v>0.81220000000000003</v>
          </cell>
          <cell r="U113">
            <v>0.87729999999999997</v>
          </cell>
          <cell r="V113">
            <v>0.94399999999999995</v>
          </cell>
          <cell r="W113">
            <v>1.012</v>
          </cell>
          <cell r="X113">
            <v>1.0813999999999999</v>
          </cell>
          <cell r="Y113">
            <v>1.1520999999999999</v>
          </cell>
          <cell r="Z113">
            <v>1.224</v>
          </cell>
          <cell r="AA113">
            <v>1.2970999999999999</v>
          </cell>
          <cell r="AB113">
            <v>1.3713</v>
          </cell>
          <cell r="AC113">
            <v>1.4464999999999999</v>
          </cell>
          <cell r="AD113">
            <v>1.5227999999999999</v>
          </cell>
          <cell r="AE113">
            <v>1.6001000000000001</v>
          </cell>
          <cell r="AF113">
            <v>1.6783999999999999</v>
          </cell>
          <cell r="AG113">
            <v>1.7575000000000001</v>
          </cell>
          <cell r="AH113">
            <v>1.8374999999999999</v>
          </cell>
          <cell r="AI113">
            <v>1.9184000000000001</v>
          </cell>
          <cell r="AJ113">
            <v>2.0001000000000002</v>
          </cell>
          <cell r="AK113">
            <v>2.0827</v>
          </cell>
          <cell r="AL113">
            <v>2.1659000000000002</v>
          </cell>
          <cell r="AM113">
            <v>2.25</v>
          </cell>
          <cell r="AN113">
            <v>2.3348</v>
          </cell>
          <cell r="AO113">
            <v>2.4201999999999999</v>
          </cell>
          <cell r="AP113">
            <v>2.5064000000000002</v>
          </cell>
          <cell r="AQ113">
            <v>2.5933000000000002</v>
          </cell>
          <cell r="AR113">
            <v>2.6808000000000001</v>
          </cell>
          <cell r="AS113">
            <v>2.7690000000000001</v>
          </cell>
          <cell r="AT113">
            <v>2.8578999999999999</v>
          </cell>
          <cell r="AU113">
            <v>2.9472999999999998</v>
          </cell>
          <cell r="AV113">
            <v>3.0373999999999999</v>
          </cell>
          <cell r="AW113">
            <v>3.1280999999999999</v>
          </cell>
        </row>
        <row r="114">
          <cell r="B114">
            <v>2.3900000000000001E-2</v>
          </cell>
          <cell r="C114">
            <v>4.2000000000000003E-2</v>
          </cell>
          <cell r="D114">
            <v>6.4799999999999996E-2</v>
          </cell>
          <cell r="E114">
            <v>9.1899999999999996E-2</v>
          </cell>
          <cell r="F114">
            <v>0.1231</v>
          </cell>
          <cell r="G114">
            <v>0.15820000000000001</v>
          </cell>
          <cell r="H114">
            <v>0.19689999999999999</v>
          </cell>
          <cell r="I114">
            <v>0.23899999999999999</v>
          </cell>
          <cell r="J114">
            <v>0.2843</v>
          </cell>
          <cell r="K114">
            <v>0.3327</v>
          </cell>
          <cell r="L114">
            <v>0.38390000000000002</v>
          </cell>
          <cell r="M114">
            <v>0.43769999999999998</v>
          </cell>
          <cell r="N114">
            <v>0.49409999999999998</v>
          </cell>
          <cell r="O114">
            <v>0.55289999999999995</v>
          </cell>
          <cell r="P114">
            <v>0.6139</v>
          </cell>
          <cell r="Q114">
            <v>0.67700000000000005</v>
          </cell>
          <cell r="R114">
            <v>0.74199999999999999</v>
          </cell>
          <cell r="S114">
            <v>0.80900000000000005</v>
          </cell>
          <cell r="T114">
            <v>0.87770000000000004</v>
          </cell>
          <cell r="U114">
            <v>0.94810000000000005</v>
          </cell>
          <cell r="V114">
            <v>1.0201</v>
          </cell>
          <cell r="W114">
            <v>1.0935999999999999</v>
          </cell>
          <cell r="X114">
            <v>1.1685000000000001</v>
          </cell>
          <cell r="Y114">
            <v>1.2447999999999999</v>
          </cell>
          <cell r="Z114">
            <v>1.3223</v>
          </cell>
          <cell r="AA114">
            <v>1.401</v>
          </cell>
          <cell r="AB114">
            <v>1.4809000000000001</v>
          </cell>
          <cell r="AC114">
            <v>1.5619000000000001</v>
          </cell>
          <cell r="AD114">
            <v>1.6439999999999999</v>
          </cell>
          <cell r="AE114">
            <v>1.7270000000000001</v>
          </cell>
          <cell r="AF114">
            <v>1.8109999999999999</v>
          </cell>
          <cell r="AG114">
            <v>1.8957999999999999</v>
          </cell>
          <cell r="AH114">
            <v>1.9816</v>
          </cell>
          <cell r="AI114">
            <v>2.0682</v>
          </cell>
          <cell r="AJ114">
            <v>2.1555</v>
          </cell>
          <cell r="AK114">
            <v>2.2437</v>
          </cell>
          <cell r="AL114">
            <v>2.3325</v>
          </cell>
          <cell r="AM114">
            <v>2.4220999999999999</v>
          </cell>
          <cell r="AN114">
            <v>2.5124</v>
          </cell>
          <cell r="AO114">
            <v>2.6032999999999999</v>
          </cell>
          <cell r="AP114">
            <v>2.6947999999999999</v>
          </cell>
          <cell r="AQ114">
            <v>2.7869000000000002</v>
          </cell>
          <cell r="AR114">
            <v>2.8797000000000001</v>
          </cell>
          <cell r="AS114">
            <v>2.9729999999999999</v>
          </cell>
          <cell r="AT114">
            <v>3.0669</v>
          </cell>
          <cell r="AU114">
            <v>3.1613000000000002</v>
          </cell>
          <cell r="AV114">
            <v>3.2562000000000002</v>
          </cell>
          <cell r="AW114">
            <v>3.3517000000000001</v>
          </cell>
        </row>
        <row r="115">
          <cell r="B115">
            <v>2.5600000000000001E-2</v>
          </cell>
          <cell r="C115">
            <v>4.4999999999999998E-2</v>
          </cell>
          <cell r="D115">
            <v>6.93E-2</v>
          </cell>
          <cell r="E115">
            <v>9.8400000000000001E-2</v>
          </cell>
          <cell r="F115">
            <v>0.13189999999999999</v>
          </cell>
          <cell r="G115">
            <v>0.1696</v>
          </cell>
          <cell r="H115">
            <v>0.21110000000000001</v>
          </cell>
          <cell r="I115">
            <v>0.25640000000000002</v>
          </cell>
          <cell r="J115">
            <v>0.30509999999999998</v>
          </cell>
          <cell r="K115">
            <v>0.35709999999999997</v>
          </cell>
          <cell r="L115">
            <v>0.41220000000000001</v>
          </cell>
          <cell r="M115">
            <v>0.47020000000000001</v>
          </cell>
          <cell r="N115">
            <v>0.53090000000000004</v>
          </cell>
          <cell r="O115">
            <v>0.59409999999999996</v>
          </cell>
          <cell r="P115">
            <v>0.65969999999999995</v>
          </cell>
          <cell r="Q115">
            <v>0.72770000000000001</v>
          </cell>
          <cell r="R115">
            <v>0.79769999999999996</v>
          </cell>
          <cell r="S115">
            <v>0.86980000000000002</v>
          </cell>
          <cell r="T115">
            <v>0.94369999999999998</v>
          </cell>
          <cell r="U115">
            <v>1.0195000000000001</v>
          </cell>
          <cell r="V115">
            <v>1.0969</v>
          </cell>
          <cell r="W115">
            <v>1.1758999999999999</v>
          </cell>
          <cell r="X115">
            <v>1.2564</v>
          </cell>
          <cell r="Y115">
            <v>1.3383</v>
          </cell>
          <cell r="Z115">
            <v>1.4216</v>
          </cell>
          <cell r="AA115">
            <v>1.5061</v>
          </cell>
          <cell r="AB115">
            <v>1.5918000000000001</v>
          </cell>
          <cell r="AC115">
            <v>1.6786000000000001</v>
          </cell>
          <cell r="AD115">
            <v>1.7665</v>
          </cell>
          <cell r="AE115">
            <v>1.8553999999999999</v>
          </cell>
          <cell r="AF115">
            <v>1.9453</v>
          </cell>
          <cell r="AG115">
            <v>2.0360999999999998</v>
          </cell>
          <cell r="AH115">
            <v>2.1276999999999999</v>
          </cell>
          <cell r="AI115">
            <v>2.2201</v>
          </cell>
          <cell r="AJ115">
            <v>2.3132999999999999</v>
          </cell>
          <cell r="AK115">
            <v>2.4072</v>
          </cell>
          <cell r="AL115">
            <v>2.5019</v>
          </cell>
          <cell r="AM115">
            <v>2.5972</v>
          </cell>
          <cell r="AN115">
            <v>2.6930999999999998</v>
          </cell>
          <cell r="AO115">
            <v>2.7896000000000001</v>
          </cell>
          <cell r="AP115">
            <v>2.8866999999999998</v>
          </cell>
          <cell r="AQ115">
            <v>2.9843000000000002</v>
          </cell>
          <cell r="AR115">
            <v>3.0825</v>
          </cell>
          <cell r="AS115">
            <v>3.1812</v>
          </cell>
          <cell r="AT115">
            <v>3.2803</v>
          </cell>
          <cell r="AU115">
            <v>3.3799000000000001</v>
          </cell>
          <cell r="AV115">
            <v>3.48</v>
          </cell>
          <cell r="AW115">
            <v>3.5804</v>
          </cell>
        </row>
        <row r="116">
          <cell r="B116">
            <v>2.7199999999999998E-2</v>
          </cell>
          <cell r="C116">
            <v>4.7899999999999998E-2</v>
          </cell>
          <cell r="D116">
            <v>7.3899999999999993E-2</v>
          </cell>
          <cell r="E116">
            <v>0.10489999999999999</v>
          </cell>
          <cell r="F116">
            <v>0.14069999999999999</v>
          </cell>
          <cell r="G116">
            <v>0.18099999999999999</v>
          </cell>
          <cell r="H116">
            <v>0.22539999999999999</v>
          </cell>
          <cell r="I116">
            <v>0.27379999999999999</v>
          </cell>
          <cell r="J116">
            <v>0.32600000000000001</v>
          </cell>
          <cell r="K116">
            <v>0.38169999999999998</v>
          </cell>
          <cell r="L116">
            <v>0.44059999999999999</v>
          </cell>
          <cell r="M116">
            <v>0.50270000000000004</v>
          </cell>
          <cell r="N116">
            <v>0.56769999999999998</v>
          </cell>
          <cell r="O116">
            <v>0.63549999999999995</v>
          </cell>
          <cell r="P116">
            <v>0.70579999999999998</v>
          </cell>
          <cell r="Q116">
            <v>0.77859999999999996</v>
          </cell>
          <cell r="R116">
            <v>0.85370000000000001</v>
          </cell>
          <cell r="S116">
            <v>0.93089999999999995</v>
          </cell>
          <cell r="T116">
            <v>1.0101</v>
          </cell>
          <cell r="U116">
            <v>1.0912999999999999</v>
          </cell>
          <cell r="V116">
            <v>1.1741999999999999</v>
          </cell>
          <cell r="W116">
            <v>1.2587999999999999</v>
          </cell>
          <cell r="X116">
            <v>1.345</v>
          </cell>
          <cell r="Y116">
            <v>1.4327000000000001</v>
          </cell>
          <cell r="Z116">
            <v>1.5217000000000001</v>
          </cell>
          <cell r="AA116">
            <v>1.6121000000000001</v>
          </cell>
          <cell r="AB116">
            <v>1.7037</v>
          </cell>
          <cell r="AC116">
            <v>1.7965</v>
          </cell>
          <cell r="AD116">
            <v>1.8904000000000001</v>
          </cell>
          <cell r="AE116">
            <v>1.9853000000000001</v>
          </cell>
          <cell r="AF116">
            <v>2.0811999999999999</v>
          </cell>
          <cell r="AG116">
            <v>2.1779000000000002</v>
          </cell>
          <cell r="AH116">
            <v>2.2755000000000001</v>
          </cell>
          <cell r="AI116">
            <v>2.3740000000000001</v>
          </cell>
          <cell r="AJ116">
            <v>2.4731999999999998</v>
          </cell>
          <cell r="AK116">
            <v>2.573</v>
          </cell>
          <cell r="AL116">
            <v>2.6736</v>
          </cell>
          <cell r="AM116">
            <v>2.7747999999999999</v>
          </cell>
          <cell r="AN116">
            <v>2.8765000000000001</v>
          </cell>
          <cell r="AO116">
            <v>2.9788999999999999</v>
          </cell>
          <cell r="AP116">
            <v>3.0817000000000001</v>
          </cell>
          <cell r="AQ116">
            <v>3.1850000000000001</v>
          </cell>
          <cell r="AR116">
            <v>3.2888000000000002</v>
          </cell>
          <cell r="AS116">
            <v>3.3931</v>
          </cell>
          <cell r="AT116">
            <v>3.4977</v>
          </cell>
          <cell r="AU116">
            <v>3.6027</v>
          </cell>
          <cell r="AV116">
            <v>3.7081</v>
          </cell>
          <cell r="AW116">
            <v>3.8138000000000001</v>
          </cell>
        </row>
        <row r="117">
          <cell r="B117">
            <v>2.8899999999999999E-2</v>
          </cell>
          <cell r="C117">
            <v>5.0799999999999998E-2</v>
          </cell>
          <cell r="D117">
            <v>7.85E-2</v>
          </cell>
          <cell r="E117">
            <v>0.1115</v>
          </cell>
          <cell r="F117">
            <v>0.14949999999999999</v>
          </cell>
          <cell r="G117">
            <v>0.19239999999999999</v>
          </cell>
          <cell r="H117">
            <v>0.2397</v>
          </cell>
          <cell r="I117">
            <v>0.2913</v>
          </cell>
          <cell r="J117">
            <v>0.34689999999999999</v>
          </cell>
          <cell r="K117">
            <v>0.40629999999999999</v>
          </cell>
          <cell r="L117">
            <v>0.46920000000000001</v>
          </cell>
          <cell r="M117">
            <v>0.53539999999999999</v>
          </cell>
          <cell r="N117">
            <v>0.60470000000000002</v>
          </cell>
          <cell r="O117">
            <v>0.67700000000000005</v>
          </cell>
          <cell r="P117">
            <v>0.75209999999999999</v>
          </cell>
          <cell r="Q117">
            <v>0.82979999999999998</v>
          </cell>
          <cell r="R117">
            <v>0.90990000000000004</v>
          </cell>
          <cell r="S117">
            <v>0.99229999999999996</v>
          </cell>
          <cell r="T117">
            <v>1.0769</v>
          </cell>
          <cell r="U117">
            <v>1.1635</v>
          </cell>
          <cell r="V117">
            <v>1.252</v>
          </cell>
          <cell r="W117">
            <v>1.3422000000000001</v>
          </cell>
          <cell r="X117">
            <v>1.4341999999999999</v>
          </cell>
          <cell r="Y117">
            <v>1.5277000000000001</v>
          </cell>
          <cell r="Z117">
            <v>1.6226</v>
          </cell>
          <cell r="AA117">
            <v>1.7190000000000001</v>
          </cell>
          <cell r="AB117">
            <v>1.8166</v>
          </cell>
          <cell r="AC117">
            <v>1.9154</v>
          </cell>
          <cell r="AD117">
            <v>2.0154000000000001</v>
          </cell>
          <cell r="AE117">
            <v>2.1164000000000001</v>
          </cell>
          <cell r="AF117">
            <v>2.2183999999999999</v>
          </cell>
          <cell r="AG117">
            <v>2.3212999999999999</v>
          </cell>
          <cell r="AH117">
            <v>2.4249999999999998</v>
          </cell>
          <cell r="AI117">
            <v>2.5295999999999998</v>
          </cell>
          <cell r="AJ117">
            <v>2.6347999999999998</v>
          </cell>
          <cell r="AK117">
            <v>2.7408000000000001</v>
          </cell>
          <cell r="AL117">
            <v>2.8473999999999999</v>
          </cell>
          <cell r="AM117">
            <v>2.9546999999999999</v>
          </cell>
          <cell r="AN117">
            <v>3.0623999999999998</v>
          </cell>
          <cell r="AO117">
            <v>3.1707000000000001</v>
          </cell>
          <cell r="AP117">
            <v>3.2795000000000001</v>
          </cell>
          <cell r="AQ117">
            <v>3.3887</v>
          </cell>
          <cell r="AR117">
            <v>3.4983</v>
          </cell>
          <cell r="AS117">
            <v>3.6082000000000001</v>
          </cell>
          <cell r="AT117">
            <v>3.7185000000000001</v>
          </cell>
          <cell r="AU117">
            <v>3.8290999999999999</v>
          </cell>
          <cell r="AV117">
            <v>3.94</v>
          </cell>
          <cell r="AW117">
            <v>4.0511999999999997</v>
          </cell>
        </row>
        <row r="118">
          <cell r="B118">
            <v>3.0499999999999999E-2</v>
          </cell>
          <cell r="C118">
            <v>5.3800000000000001E-2</v>
          </cell>
          <cell r="D118">
            <v>8.3000000000000004E-2</v>
          </cell>
          <cell r="E118">
            <v>0.11799999999999999</v>
          </cell>
          <cell r="F118">
            <v>0.1583</v>
          </cell>
          <cell r="G118">
            <v>0.20380000000000001</v>
          </cell>
          <cell r="H118">
            <v>0.254</v>
          </cell>
          <cell r="I118">
            <v>0.30880000000000002</v>
          </cell>
          <cell r="J118">
            <v>0.36780000000000002</v>
          </cell>
          <cell r="K118">
            <v>0.43090000000000001</v>
          </cell>
          <cell r="L118">
            <v>0.49769999999999998</v>
          </cell>
          <cell r="M118">
            <v>0.56810000000000005</v>
          </cell>
          <cell r="N118">
            <v>0.64180000000000004</v>
          </cell>
          <cell r="O118">
            <v>0.71870000000000001</v>
          </cell>
          <cell r="P118">
            <v>0.79849999999999999</v>
          </cell>
          <cell r="Q118">
            <v>0.88119999999999998</v>
          </cell>
          <cell r="R118">
            <v>0.96640000000000004</v>
          </cell>
          <cell r="S118">
            <v>1.054</v>
          </cell>
          <cell r="T118">
            <v>1.1439999999999999</v>
          </cell>
          <cell r="U118">
            <v>1.236</v>
          </cell>
          <cell r="V118">
            <v>1.3301000000000001</v>
          </cell>
          <cell r="W118">
            <v>1.4260999999999999</v>
          </cell>
          <cell r="X118">
            <v>1.5239</v>
          </cell>
          <cell r="Y118">
            <v>1.6233</v>
          </cell>
          <cell r="Z118">
            <v>1.7242</v>
          </cell>
          <cell r="AA118">
            <v>1.8266</v>
          </cell>
          <cell r="AB118">
            <v>1.9302999999999999</v>
          </cell>
          <cell r="AC118">
            <v>2.0352000000000001</v>
          </cell>
          <cell r="AD118">
            <v>2.1413000000000002</v>
          </cell>
          <cell r="AE118">
            <v>2.2484999999999999</v>
          </cell>
          <cell r="AF118">
            <v>2.3567</v>
          </cell>
          <cell r="AG118">
            <v>2.4659</v>
          </cell>
          <cell r="AH118">
            <v>2.5758999999999999</v>
          </cell>
          <cell r="AI118">
            <v>2.6867000000000001</v>
          </cell>
          <cell r="AJ118">
            <v>2.7982</v>
          </cell>
          <cell r="AK118">
            <v>2.9104000000000001</v>
          </cell>
          <cell r="AL118">
            <v>3.0232000000000001</v>
          </cell>
          <cell r="AM118">
            <v>3.1366000000000001</v>
          </cell>
          <cell r="AN118">
            <v>3.2505000000000002</v>
          </cell>
          <cell r="AO118">
            <v>3.3649</v>
          </cell>
          <cell r="AP118">
            <v>3.4796999999999998</v>
          </cell>
          <cell r="AQ118">
            <v>3.5949</v>
          </cell>
          <cell r="AR118">
            <v>3.7103999999999999</v>
          </cell>
          <cell r="AS118">
            <v>3.8262999999999998</v>
          </cell>
          <cell r="AT118">
            <v>3.9424999999999999</v>
          </cell>
          <cell r="AU118">
            <v>4.0587999999999997</v>
          </cell>
          <cell r="AV118">
            <v>4.1755000000000004</v>
          </cell>
          <cell r="AW118">
            <v>4.2922000000000002</v>
          </cell>
        </row>
        <row r="119">
          <cell r="B119">
            <v>3.2199999999999999E-2</v>
          </cell>
          <cell r="C119">
            <v>5.67E-2</v>
          </cell>
          <cell r="D119">
            <v>8.7599999999999997E-2</v>
          </cell>
          <cell r="E119">
            <v>0.1245</v>
          </cell>
          <cell r="F119">
            <v>0.16719999999999999</v>
          </cell>
          <cell r="G119">
            <v>0.2152</v>
          </cell>
          <cell r="H119">
            <v>0.26840000000000003</v>
          </cell>
          <cell r="I119">
            <v>0.32629999999999998</v>
          </cell>
          <cell r="J119">
            <v>0.38879999999999998</v>
          </cell>
          <cell r="K119">
            <v>0.4556</v>
          </cell>
          <cell r="L119">
            <v>0.52629999999999999</v>
          </cell>
          <cell r="M119">
            <v>0.60089999999999999</v>
          </cell>
          <cell r="N119">
            <v>0.67900000000000005</v>
          </cell>
          <cell r="O119">
            <v>0.76049999999999995</v>
          </cell>
          <cell r="P119">
            <v>0.84509999999999996</v>
          </cell>
          <cell r="Q119">
            <v>0.93269999999999997</v>
          </cell>
          <cell r="R119">
            <v>1.0229999999999999</v>
          </cell>
          <cell r="S119">
            <v>1.1158999999999999</v>
          </cell>
          <cell r="T119">
            <v>1.2113</v>
          </cell>
          <cell r="U119">
            <v>1.3089</v>
          </cell>
          <cell r="V119">
            <v>1.4087000000000001</v>
          </cell>
          <cell r="W119">
            <v>1.5104</v>
          </cell>
          <cell r="X119">
            <v>1.6140000000000001</v>
          </cell>
          <cell r="Y119">
            <v>1.7194</v>
          </cell>
          <cell r="Z119">
            <v>1.8263</v>
          </cell>
          <cell r="AA119">
            <v>1.9348000000000001</v>
          </cell>
          <cell r="AB119">
            <v>2.0447000000000002</v>
          </cell>
          <cell r="AC119">
            <v>2.1558000000000002</v>
          </cell>
          <cell r="AD119">
            <v>2.2682000000000002</v>
          </cell>
          <cell r="AE119">
            <v>2.3816999999999999</v>
          </cell>
          <cell r="AF119">
            <v>2.4962</v>
          </cell>
          <cell r="AG119">
            <v>2.6116999999999999</v>
          </cell>
          <cell r="AH119">
            <v>2.7280000000000002</v>
          </cell>
          <cell r="AI119">
            <v>2.8451</v>
          </cell>
          <cell r="AJ119">
            <v>2.9630000000000001</v>
          </cell>
          <cell r="AK119">
            <v>3.0815000000000001</v>
          </cell>
          <cell r="AL119">
            <v>3.2006000000000001</v>
          </cell>
          <cell r="AM119">
            <v>3.3203</v>
          </cell>
          <cell r="AN119">
            <v>3.4405000000000001</v>
          </cell>
          <cell r="AO119">
            <v>3.5611000000000002</v>
          </cell>
          <cell r="AP119">
            <v>3.6821000000000002</v>
          </cell>
          <cell r="AQ119">
            <v>3.8033999999999999</v>
          </cell>
          <cell r="AR119">
            <v>3.9251</v>
          </cell>
          <cell r="AS119">
            <v>4.0469999999999997</v>
          </cell>
          <cell r="AT119">
            <v>4.1691000000000003</v>
          </cell>
          <cell r="AU119">
            <v>4.2915000000000001</v>
          </cell>
          <cell r="AV119">
            <v>4.4138999999999999</v>
          </cell>
          <cell r="AW119">
            <v>4.5365000000000002</v>
          </cell>
        </row>
        <row r="120">
          <cell r="B120">
            <v>3.3799999999999997E-2</v>
          </cell>
          <cell r="C120">
            <v>5.96E-2</v>
          </cell>
          <cell r="D120">
            <v>9.2200000000000004E-2</v>
          </cell>
          <cell r="E120">
            <v>0.13109999999999999</v>
          </cell>
          <cell r="F120">
            <v>0.17599999999999999</v>
          </cell>
          <cell r="G120">
            <v>0.22670000000000001</v>
          </cell>
          <cell r="H120">
            <v>0.28270000000000001</v>
          </cell>
          <cell r="I120">
            <v>0.34379999999999999</v>
          </cell>
          <cell r="J120">
            <v>0.4098</v>
          </cell>
          <cell r="K120">
            <v>0.4803</v>
          </cell>
          <cell r="L120">
            <v>0.55500000000000005</v>
          </cell>
          <cell r="M120">
            <v>0.63380000000000003</v>
          </cell>
          <cell r="N120">
            <v>0.71630000000000005</v>
          </cell>
          <cell r="O120">
            <v>0.8024</v>
          </cell>
          <cell r="P120">
            <v>0.89180000000000004</v>
          </cell>
          <cell r="Q120">
            <v>0.98429999999999995</v>
          </cell>
          <cell r="R120">
            <v>1.0798000000000001</v>
          </cell>
          <cell r="S120">
            <v>1.1780999999999999</v>
          </cell>
          <cell r="T120">
            <v>1.2788999999999999</v>
          </cell>
          <cell r="U120">
            <v>1.3821000000000001</v>
          </cell>
          <cell r="V120">
            <v>1.4875</v>
          </cell>
          <cell r="W120">
            <v>1.5951</v>
          </cell>
          <cell r="X120">
            <v>1.7045999999999999</v>
          </cell>
          <cell r="Y120">
            <v>1.8160000000000001</v>
          </cell>
          <cell r="Z120">
            <v>1.929</v>
          </cell>
          <cell r="AA120">
            <v>2.0436999999999999</v>
          </cell>
          <cell r="AB120">
            <v>2.1597</v>
          </cell>
          <cell r="AC120">
            <v>2.2772000000000001</v>
          </cell>
          <cell r="AD120">
            <v>2.3959000000000001</v>
          </cell>
          <cell r="AE120">
            <v>2.5156999999999998</v>
          </cell>
          <cell r="AF120">
            <v>2.6366000000000001</v>
          </cell>
          <cell r="AG120">
            <v>2.7585000000000002</v>
          </cell>
          <cell r="AH120">
            <v>2.8812000000000002</v>
          </cell>
          <cell r="AI120">
            <v>3.0047999999999999</v>
          </cell>
          <cell r="AJ120">
            <v>3.1291000000000002</v>
          </cell>
          <cell r="AK120">
            <v>3.254</v>
          </cell>
          <cell r="AL120">
            <v>3.3795999999999999</v>
          </cell>
          <cell r="AM120">
            <v>3.5055999999999998</v>
          </cell>
          <cell r="AN120">
            <v>3.6322000000000001</v>
          </cell>
          <cell r="AO120">
            <v>3.7591000000000001</v>
          </cell>
          <cell r="AP120">
            <v>3.8864999999999998</v>
          </cell>
          <cell r="AQ120">
            <v>4.0141</v>
          </cell>
          <cell r="AR120">
            <v>4.1420000000000003</v>
          </cell>
          <cell r="AS120">
            <v>4.2701000000000002</v>
          </cell>
          <cell r="AT120">
            <v>4.3982999999999999</v>
          </cell>
          <cell r="AU120">
            <v>4.5266999999999999</v>
          </cell>
          <cell r="AV120">
            <v>4.6551999999999998</v>
          </cell>
          <cell r="AW120">
            <v>4.7836999999999996</v>
          </cell>
        </row>
        <row r="121">
          <cell r="B121">
            <v>3.5499999999999997E-2</v>
          </cell>
          <cell r="C121">
            <v>6.2600000000000003E-2</v>
          </cell>
          <cell r="D121">
            <v>9.6699999999999994E-2</v>
          </cell>
          <cell r="E121">
            <v>0.1376</v>
          </cell>
          <cell r="F121">
            <v>0.18479999999999999</v>
          </cell>
          <cell r="G121">
            <v>0.23810000000000001</v>
          </cell>
          <cell r="H121">
            <v>0.29709999999999998</v>
          </cell>
          <cell r="I121">
            <v>0.3614</v>
          </cell>
          <cell r="J121">
            <v>0.43080000000000002</v>
          </cell>
          <cell r="K121">
            <v>0.505</v>
          </cell>
          <cell r="L121">
            <v>0.5837</v>
          </cell>
          <cell r="M121">
            <v>0.66669999999999996</v>
          </cell>
          <cell r="N121">
            <v>0.75360000000000005</v>
          </cell>
          <cell r="O121">
            <v>0.84430000000000005</v>
          </cell>
          <cell r="P121">
            <v>0.93859999999999999</v>
          </cell>
          <cell r="Q121">
            <v>1.0361</v>
          </cell>
          <cell r="R121">
            <v>1.1368</v>
          </cell>
          <cell r="S121">
            <v>1.2403999999999999</v>
          </cell>
          <cell r="T121">
            <v>1.3466</v>
          </cell>
          <cell r="U121">
            <v>1.4555</v>
          </cell>
          <cell r="V121">
            <v>1.5667</v>
          </cell>
          <cell r="W121">
            <v>1.6800999999999999</v>
          </cell>
          <cell r="X121">
            <v>1.7956000000000001</v>
          </cell>
          <cell r="Y121">
            <v>1.913</v>
          </cell>
          <cell r="Z121">
            <v>2.0322</v>
          </cell>
          <cell r="AA121">
            <v>2.153</v>
          </cell>
          <cell r="AB121">
            <v>2.2753999999999999</v>
          </cell>
          <cell r="AC121">
            <v>2.3992</v>
          </cell>
          <cell r="AD121">
            <v>2.5242</v>
          </cell>
          <cell r="AE121">
            <v>2.6505000000000001</v>
          </cell>
          <cell r="AF121">
            <v>2.7778</v>
          </cell>
          <cell r="AG121">
            <v>2.9062000000000001</v>
          </cell>
          <cell r="AH121">
            <v>3.0354999999999999</v>
          </cell>
          <cell r="AI121">
            <v>3.1655000000000002</v>
          </cell>
          <cell r="AJ121">
            <v>3.2963</v>
          </cell>
          <cell r="AK121">
            <v>3.4278</v>
          </cell>
          <cell r="AL121">
            <v>3.5598999999999998</v>
          </cell>
          <cell r="AM121">
            <v>3.6924000000000001</v>
          </cell>
          <cell r="AN121">
            <v>3.8254999999999999</v>
          </cell>
          <cell r="AO121">
            <v>3.9588999999999999</v>
          </cell>
          <cell r="AP121">
            <v>4.0926</v>
          </cell>
          <cell r="AQ121">
            <v>4.2266000000000004</v>
          </cell>
          <cell r="AR121">
            <v>4.3609</v>
          </cell>
          <cell r="AS121">
            <v>4.4953000000000003</v>
          </cell>
          <cell r="AT121">
            <v>4.6298000000000004</v>
          </cell>
          <cell r="AU121">
            <v>4.7644000000000002</v>
          </cell>
          <cell r="AV121">
            <v>4.899</v>
          </cell>
          <cell r="AW121">
            <v>5.0335999999999999</v>
          </cell>
        </row>
        <row r="122">
          <cell r="B122">
            <v>3.7100000000000001E-2</v>
          </cell>
          <cell r="C122">
            <v>6.5500000000000003E-2</v>
          </cell>
          <cell r="D122">
            <v>0.1013</v>
          </cell>
          <cell r="E122">
            <v>0.14410000000000001</v>
          </cell>
          <cell r="F122">
            <v>0.19370000000000001</v>
          </cell>
          <cell r="G122">
            <v>0.24959999999999999</v>
          </cell>
          <cell r="H122">
            <v>0.31140000000000001</v>
          </cell>
          <cell r="I122">
            <v>0.379</v>
          </cell>
          <cell r="J122">
            <v>0.45179999999999998</v>
          </cell>
          <cell r="K122">
            <v>0.52980000000000005</v>
          </cell>
          <cell r="L122">
            <v>0.61250000000000004</v>
          </cell>
          <cell r="M122">
            <v>0.6996</v>
          </cell>
          <cell r="N122">
            <v>0.79100000000000004</v>
          </cell>
          <cell r="O122">
            <v>0.88639999999999997</v>
          </cell>
          <cell r="P122">
            <v>0.98550000000000004</v>
          </cell>
          <cell r="Q122">
            <v>1.0880000000000001</v>
          </cell>
          <cell r="R122">
            <v>1.1939</v>
          </cell>
          <cell r="S122">
            <v>1.3028</v>
          </cell>
          <cell r="T122">
            <v>1.4146000000000001</v>
          </cell>
          <cell r="U122">
            <v>1.5290999999999999</v>
          </cell>
          <cell r="V122">
            <v>1.6460999999999999</v>
          </cell>
          <cell r="W122">
            <v>1.7654000000000001</v>
          </cell>
          <cell r="X122">
            <v>1.8869</v>
          </cell>
          <cell r="Y122">
            <v>2.0104000000000002</v>
          </cell>
          <cell r="Z122">
            <v>2.1356999999999999</v>
          </cell>
          <cell r="AA122">
            <v>2.2627999999999999</v>
          </cell>
          <cell r="AB122">
            <v>2.3915000000000002</v>
          </cell>
          <cell r="AC122">
            <v>2.5217000000000001</v>
          </cell>
          <cell r="AD122">
            <v>2.6532</v>
          </cell>
          <cell r="AE122">
            <v>2.786</v>
          </cell>
          <cell r="AF122">
            <v>2.9199000000000002</v>
          </cell>
          <cell r="AG122">
            <v>3.0548000000000002</v>
          </cell>
          <cell r="AH122">
            <v>3.1905999999999999</v>
          </cell>
          <cell r="AI122">
            <v>3.3273000000000001</v>
          </cell>
          <cell r="AJ122">
            <v>3.4647000000000001</v>
          </cell>
          <cell r="AK122">
            <v>3.6027999999999998</v>
          </cell>
          <cell r="AL122">
            <v>3.7414000000000001</v>
          </cell>
          <cell r="AM122">
            <v>3.8805999999999998</v>
          </cell>
          <cell r="AN122">
            <v>4.0202</v>
          </cell>
          <cell r="AO122">
            <v>4.1600999999999999</v>
          </cell>
          <cell r="AP122">
            <v>4.3003999999999998</v>
          </cell>
          <cell r="AQ122">
            <v>4.4409000000000001</v>
          </cell>
          <cell r="AR122">
            <v>4.5815999999999999</v>
          </cell>
          <cell r="AS122">
            <v>4.7224000000000004</v>
          </cell>
          <cell r="AT122">
            <v>4.8632999999999997</v>
          </cell>
          <cell r="AU122">
            <v>5.0042</v>
          </cell>
          <cell r="AV122">
            <v>5.1449999999999996</v>
          </cell>
          <cell r="AW122">
            <v>5.2858000000000001</v>
          </cell>
        </row>
        <row r="123">
          <cell r="B123">
            <v>3.8800000000000001E-2</v>
          </cell>
          <cell r="C123">
            <v>6.8500000000000005E-2</v>
          </cell>
          <cell r="D123">
            <v>0.10589999999999999</v>
          </cell>
          <cell r="E123">
            <v>0.1507</v>
          </cell>
          <cell r="F123">
            <v>0.20250000000000001</v>
          </cell>
          <cell r="G123">
            <v>0.26100000000000001</v>
          </cell>
          <cell r="H123">
            <v>0.32579999999999998</v>
          </cell>
          <cell r="I123">
            <v>0.39650000000000002</v>
          </cell>
          <cell r="J123">
            <v>0.47289999999999999</v>
          </cell>
          <cell r="K123">
            <v>0.55459999999999998</v>
          </cell>
          <cell r="L123">
            <v>0.64119999999999999</v>
          </cell>
          <cell r="M123">
            <v>0.73260000000000003</v>
          </cell>
          <cell r="N123">
            <v>0.82850000000000001</v>
          </cell>
          <cell r="O123">
            <v>0.92849999999999999</v>
          </cell>
          <cell r="P123">
            <v>1.0324</v>
          </cell>
          <cell r="Q123">
            <v>1.1400999999999999</v>
          </cell>
          <cell r="R123">
            <v>1.2511000000000001</v>
          </cell>
          <cell r="S123">
            <v>1.3653999999999999</v>
          </cell>
          <cell r="T123">
            <v>1.4827999999999999</v>
          </cell>
          <cell r="U123">
            <v>1.6029</v>
          </cell>
          <cell r="V123">
            <v>1.7257</v>
          </cell>
          <cell r="W123">
            <v>1.8509</v>
          </cell>
          <cell r="X123">
            <v>1.9784999999999999</v>
          </cell>
          <cell r="Y123">
            <v>2.1080999999999999</v>
          </cell>
          <cell r="Z123">
            <v>2.2397</v>
          </cell>
          <cell r="AA123">
            <v>2.3731</v>
          </cell>
          <cell r="AB123">
            <v>2.5082</v>
          </cell>
          <cell r="AC123">
            <v>2.6448</v>
          </cell>
          <cell r="AD123">
            <v>2.7827999999999999</v>
          </cell>
          <cell r="AE123">
            <v>2.9220999999999999</v>
          </cell>
          <cell r="AF123">
            <v>3.0626000000000002</v>
          </cell>
          <cell r="AG123">
            <v>3.2040999999999999</v>
          </cell>
          <cell r="AH123">
            <v>3.3466</v>
          </cell>
          <cell r="AI123">
            <v>3.4899</v>
          </cell>
          <cell r="AJ123">
            <v>3.6339999999999999</v>
          </cell>
          <cell r="AK123">
            <v>3.7787000000000002</v>
          </cell>
          <cell r="AL123">
            <v>3.9241000000000001</v>
          </cell>
          <cell r="AM123">
            <v>4.0698999999999996</v>
          </cell>
          <cell r="AN123">
            <v>4.2161999999999997</v>
          </cell>
          <cell r="AO123">
            <v>4.3627000000000002</v>
          </cell>
          <cell r="AP123">
            <v>4.5095999999999998</v>
          </cell>
          <cell r="AQ123">
            <v>4.6566999999999998</v>
          </cell>
          <cell r="AR123">
            <v>4.8038999999999996</v>
          </cell>
          <cell r="AS123">
            <v>4.9512</v>
          </cell>
          <cell r="AT123">
            <v>5.0986000000000002</v>
          </cell>
          <cell r="AU123">
            <v>5.2458999999999998</v>
          </cell>
          <cell r="AV123">
            <v>5.3930999999999996</v>
          </cell>
          <cell r="AW123">
            <v>5.5403000000000002</v>
          </cell>
        </row>
        <row r="124">
          <cell r="B124">
            <v>4.0500000000000001E-2</v>
          </cell>
          <cell r="C124">
            <v>7.1400000000000005E-2</v>
          </cell>
          <cell r="D124">
            <v>0.1104</v>
          </cell>
          <cell r="E124">
            <v>0.15720000000000001</v>
          </cell>
          <cell r="F124">
            <v>0.2114</v>
          </cell>
          <cell r="G124">
            <v>0.27250000000000002</v>
          </cell>
          <cell r="H124">
            <v>0.3402</v>
          </cell>
          <cell r="I124">
            <v>0.41410000000000002</v>
          </cell>
          <cell r="J124">
            <v>0.49399999999999999</v>
          </cell>
          <cell r="K124">
            <v>0.57940000000000003</v>
          </cell>
          <cell r="L124">
            <v>0.67010000000000003</v>
          </cell>
          <cell r="M124">
            <v>0.76570000000000005</v>
          </cell>
          <cell r="N124">
            <v>0.86599999999999999</v>
          </cell>
          <cell r="O124">
            <v>0.97070000000000001</v>
          </cell>
          <cell r="P124">
            <v>1.0794999999999999</v>
          </cell>
          <cell r="Q124">
            <v>1.1921999999999999</v>
          </cell>
          <cell r="R124">
            <v>1.3085</v>
          </cell>
          <cell r="S124">
            <v>1.4281999999999999</v>
          </cell>
          <cell r="T124">
            <v>1.5510999999999999</v>
          </cell>
          <cell r="U124">
            <v>1.6769000000000001</v>
          </cell>
          <cell r="V124">
            <v>1.8055000000000001</v>
          </cell>
          <cell r="W124">
            <v>1.9367000000000001</v>
          </cell>
          <cell r="X124">
            <v>2.0703</v>
          </cell>
          <cell r="Y124">
            <v>2.2061000000000002</v>
          </cell>
          <cell r="Z124">
            <v>2.3439999999999999</v>
          </cell>
          <cell r="AA124">
            <v>2.4836999999999998</v>
          </cell>
          <cell r="AB124">
            <v>2.6252</v>
          </cell>
          <cell r="AC124">
            <v>2.7683</v>
          </cell>
          <cell r="AD124">
            <v>2.9129</v>
          </cell>
          <cell r="AE124">
            <v>3.0588000000000002</v>
          </cell>
          <cell r="AF124">
            <v>3.2059000000000002</v>
          </cell>
          <cell r="AG124">
            <v>3.3540999999999999</v>
          </cell>
          <cell r="AH124">
            <v>3.5032999999999999</v>
          </cell>
          <cell r="AI124">
            <v>3.6534</v>
          </cell>
          <cell r="AJ124">
            <v>3.8041999999999998</v>
          </cell>
          <cell r="AK124">
            <v>3.9557000000000002</v>
          </cell>
          <cell r="AL124">
            <v>4.1078000000000001</v>
          </cell>
          <cell r="AM124">
            <v>4.2603</v>
          </cell>
          <cell r="AN124">
            <v>4.4132999999999996</v>
          </cell>
          <cell r="AO124">
            <v>4.5666000000000002</v>
          </cell>
          <cell r="AP124">
            <v>4.7202000000000002</v>
          </cell>
          <cell r="AQ124">
            <v>4.8738999999999999</v>
          </cell>
          <cell r="AR124">
            <v>5.0278</v>
          </cell>
          <cell r="AS124">
            <v>5.1817000000000002</v>
          </cell>
          <cell r="AT124">
            <v>5.3356000000000003</v>
          </cell>
          <cell r="AU124">
            <v>5.4894999999999996</v>
          </cell>
          <cell r="AV124">
            <v>5.6432000000000002</v>
          </cell>
          <cell r="AW124">
            <v>5.7967000000000004</v>
          </cell>
        </row>
        <row r="125">
          <cell r="B125">
            <v>4.2099999999999999E-2</v>
          </cell>
          <cell r="C125">
            <v>7.4300000000000005E-2</v>
          </cell>
          <cell r="D125">
            <v>0.115</v>
          </cell>
          <cell r="E125">
            <v>0.1638</v>
          </cell>
          <cell r="F125">
            <v>0.22020000000000001</v>
          </cell>
          <cell r="G125">
            <v>0.28389999999999999</v>
          </cell>
          <cell r="H125">
            <v>0.35460000000000003</v>
          </cell>
          <cell r="I125">
            <v>0.43169999999999997</v>
          </cell>
          <cell r="J125">
            <v>0.51500000000000001</v>
          </cell>
          <cell r="K125">
            <v>0.60419999999999996</v>
          </cell>
          <cell r="L125">
            <v>0.69889999999999997</v>
          </cell>
          <cell r="M125">
            <v>0.79879999999999995</v>
          </cell>
          <cell r="N125">
            <v>0.90349999999999997</v>
          </cell>
          <cell r="O125">
            <v>1.0128999999999999</v>
          </cell>
          <cell r="P125">
            <v>1.1266</v>
          </cell>
          <cell r="Q125">
            <v>1.2443</v>
          </cell>
          <cell r="R125">
            <v>1.3658999999999999</v>
          </cell>
          <cell r="S125">
            <v>1.4910000000000001</v>
          </cell>
          <cell r="T125">
            <v>1.6194999999999999</v>
          </cell>
          <cell r="U125">
            <v>1.7511000000000001</v>
          </cell>
          <cell r="V125">
            <v>1.8855</v>
          </cell>
          <cell r="W125">
            <v>2.0226999999999999</v>
          </cell>
          <cell r="X125">
            <v>2.1623999999999999</v>
          </cell>
          <cell r="Y125">
            <v>2.3043999999999998</v>
          </cell>
          <cell r="Z125">
            <v>2.4485999999999999</v>
          </cell>
          <cell r="AA125">
            <v>2.5947</v>
          </cell>
          <cell r="AB125">
            <v>2.7427000000000001</v>
          </cell>
          <cell r="AC125">
            <v>2.8923000000000001</v>
          </cell>
          <cell r="AD125">
            <v>3.0434999999999999</v>
          </cell>
          <cell r="AE125">
            <v>3.1960000000000002</v>
          </cell>
          <cell r="AF125">
            <v>3.3498000000000001</v>
          </cell>
          <cell r="AG125">
            <v>3.5047999999999999</v>
          </cell>
          <cell r="AH125">
            <v>3.6606999999999998</v>
          </cell>
          <cell r="AI125">
            <v>3.8174999999999999</v>
          </cell>
          <cell r="AJ125">
            <v>3.9752000000000001</v>
          </cell>
          <cell r="AK125">
            <v>4.1334999999999997</v>
          </cell>
          <cell r="AL125">
            <v>4.2923999999999998</v>
          </cell>
          <cell r="AM125">
            <v>4.4518000000000004</v>
          </cell>
          <cell r="AN125">
            <v>4.6115000000000004</v>
          </cell>
          <cell r="AO125">
            <v>4.7716000000000003</v>
          </cell>
          <cell r="AP125">
            <v>4.9320000000000004</v>
          </cell>
          <cell r="AQ125">
            <v>5.0925000000000002</v>
          </cell>
          <cell r="AR125">
            <v>5.2530999999999999</v>
          </cell>
          <cell r="AS125">
            <v>5.4137000000000004</v>
          </cell>
          <cell r="AT125">
            <v>5.5742000000000003</v>
          </cell>
          <cell r="AU125">
            <v>5.7347000000000001</v>
          </cell>
          <cell r="AV125">
            <v>5.8948999999999998</v>
          </cell>
          <cell r="AW125">
            <v>6.0548999999999999</v>
          </cell>
        </row>
        <row r="126">
          <cell r="B126">
            <v>4.3799999999999999E-2</v>
          </cell>
          <cell r="C126">
            <v>7.7299999999999994E-2</v>
          </cell>
          <cell r="D126">
            <v>0.1196</v>
          </cell>
          <cell r="E126">
            <v>0.17030000000000001</v>
          </cell>
          <cell r="F126">
            <v>0.2291</v>
          </cell>
          <cell r="G126">
            <v>0.2954</v>
          </cell>
          <cell r="H126">
            <v>0.36899999999999999</v>
          </cell>
          <cell r="I126">
            <v>0.44929999999999998</v>
          </cell>
          <cell r="J126">
            <v>0.53610000000000002</v>
          </cell>
          <cell r="K126">
            <v>0.62909999999999999</v>
          </cell>
          <cell r="L126">
            <v>0.7278</v>
          </cell>
          <cell r="M126">
            <v>0.83189999999999997</v>
          </cell>
          <cell r="N126">
            <v>0.94110000000000005</v>
          </cell>
          <cell r="O126">
            <v>1.0551999999999999</v>
          </cell>
          <cell r="P126">
            <v>1.1738</v>
          </cell>
          <cell r="Q126">
            <v>1.2966</v>
          </cell>
          <cell r="R126">
            <v>1.4234</v>
          </cell>
          <cell r="S126">
            <v>1.554</v>
          </cell>
          <cell r="T126">
            <v>1.6880999999999999</v>
          </cell>
          <cell r="U126">
            <v>1.8253999999999999</v>
          </cell>
          <cell r="V126">
            <v>1.9657</v>
          </cell>
          <cell r="W126">
            <v>2.1089000000000002</v>
          </cell>
          <cell r="X126">
            <v>2.2547000000000001</v>
          </cell>
          <cell r="Y126">
            <v>2.403</v>
          </cell>
          <cell r="Z126">
            <v>2.5535000000000001</v>
          </cell>
          <cell r="AA126">
            <v>2.706</v>
          </cell>
          <cell r="AB126">
            <v>2.8605</v>
          </cell>
          <cell r="AC126">
            <v>3.0167000000000002</v>
          </cell>
          <cell r="AD126">
            <v>3.1745000000000001</v>
          </cell>
          <cell r="AE126">
            <v>3.3336999999999999</v>
          </cell>
          <cell r="AF126">
            <v>3.4943</v>
          </cell>
          <cell r="AG126">
            <v>3.6560000000000001</v>
          </cell>
          <cell r="AH126">
            <v>3.8187000000000002</v>
          </cell>
          <cell r="AI126">
            <v>3.9824000000000002</v>
          </cell>
          <cell r="AJ126">
            <v>4.1468999999999996</v>
          </cell>
          <cell r="AK126">
            <v>4.3121</v>
          </cell>
          <cell r="AL126">
            <v>4.4778000000000002</v>
          </cell>
          <cell r="AM126">
            <v>4.6440999999999999</v>
          </cell>
          <cell r="AN126">
            <v>4.8108000000000004</v>
          </cell>
          <cell r="AO126">
            <v>4.9776999999999996</v>
          </cell>
          <cell r="AP126">
            <v>5.1448999999999998</v>
          </cell>
          <cell r="AQ126">
            <v>5.3121999999999998</v>
          </cell>
          <cell r="AR126">
            <v>5.4795999999999996</v>
          </cell>
          <cell r="AS126">
            <v>5.6470000000000002</v>
          </cell>
          <cell r="AT126">
            <v>5.8141999999999996</v>
          </cell>
          <cell r="AU126">
            <v>5.9813000000000001</v>
          </cell>
          <cell r="AV126">
            <v>6.1482999999999999</v>
          </cell>
          <cell r="AW126">
            <v>6.3148999999999997</v>
          </cell>
        </row>
        <row r="127">
          <cell r="B127">
            <v>4.5400000000000003E-2</v>
          </cell>
          <cell r="C127">
            <v>8.0199999999999994E-2</v>
          </cell>
          <cell r="D127">
            <v>0.1242</v>
          </cell>
          <cell r="E127">
            <v>0.1769</v>
          </cell>
          <cell r="F127">
            <v>0.2379</v>
          </cell>
          <cell r="G127">
            <v>0.30690000000000001</v>
          </cell>
          <cell r="H127">
            <v>0.38340000000000002</v>
          </cell>
          <cell r="I127">
            <v>0.46689999999999998</v>
          </cell>
          <cell r="J127">
            <v>0.55730000000000002</v>
          </cell>
          <cell r="K127">
            <v>0.65390000000000004</v>
          </cell>
          <cell r="L127">
            <v>0.75660000000000005</v>
          </cell>
          <cell r="M127">
            <v>0.86499999999999999</v>
          </cell>
          <cell r="N127">
            <v>0.97870000000000001</v>
          </cell>
          <cell r="O127">
            <v>1.0974999999999999</v>
          </cell>
          <cell r="P127">
            <v>1.2210000000000001</v>
          </cell>
          <cell r="Q127">
            <v>1.3489</v>
          </cell>
          <cell r="R127">
            <v>1.4810000000000001</v>
          </cell>
          <cell r="S127">
            <v>1.6171</v>
          </cell>
          <cell r="T127">
            <v>1.7566999999999999</v>
          </cell>
          <cell r="U127">
            <v>1.8997999999999999</v>
          </cell>
          <cell r="V127">
            <v>2.0461</v>
          </cell>
          <cell r="W127">
            <v>2.1953</v>
          </cell>
          <cell r="X127">
            <v>2.3473000000000002</v>
          </cell>
          <cell r="Y127">
            <v>2.5017999999999998</v>
          </cell>
          <cell r="Z127">
            <v>2.6585999999999999</v>
          </cell>
          <cell r="AA127">
            <v>2.8176000000000001</v>
          </cell>
          <cell r="AB127">
            <v>2.9786000000000001</v>
          </cell>
          <cell r="AC127">
            <v>3.1414</v>
          </cell>
          <cell r="AD127">
            <v>3.3058999999999998</v>
          </cell>
          <cell r="AE127">
            <v>3.4719000000000002</v>
          </cell>
          <cell r="AF127">
            <v>3.6392000000000002</v>
          </cell>
          <cell r="AG127">
            <v>3.8077000000000001</v>
          </cell>
          <cell r="AH127">
            <v>3.9773000000000001</v>
          </cell>
          <cell r="AI127">
            <v>4.1478999999999999</v>
          </cell>
          <cell r="AJ127">
            <v>4.3193000000000001</v>
          </cell>
          <cell r="AK127">
            <v>4.4913999999999996</v>
          </cell>
          <cell r="AL127">
            <v>4.6641000000000004</v>
          </cell>
          <cell r="AM127">
            <v>4.8372999999999999</v>
          </cell>
          <cell r="AN127">
            <v>5.0109000000000004</v>
          </cell>
          <cell r="AO127">
            <v>5.1848000000000001</v>
          </cell>
          <cell r="AP127">
            <v>5.3589000000000002</v>
          </cell>
          <cell r="AQ127">
            <v>5.5331000000000001</v>
          </cell>
          <cell r="AR127">
            <v>5.7073</v>
          </cell>
          <cell r="AS127">
            <v>5.8815</v>
          </cell>
          <cell r="AT127">
            <v>6.0556000000000001</v>
          </cell>
          <cell r="AU127">
            <v>6.2294999999999998</v>
          </cell>
          <cell r="AV127">
            <v>6.4031000000000002</v>
          </cell>
          <cell r="AW127">
            <v>6.5763999999999996</v>
          </cell>
        </row>
        <row r="128">
          <cell r="B128">
            <v>4.7100000000000003E-2</v>
          </cell>
          <cell r="C128">
            <v>8.3099999999999993E-2</v>
          </cell>
          <cell r="D128">
            <v>0.12870000000000001</v>
          </cell>
          <cell r="E128">
            <v>0.18340000000000001</v>
          </cell>
          <cell r="F128">
            <v>0.24679999999999999</v>
          </cell>
          <cell r="G128">
            <v>0.31840000000000002</v>
          </cell>
          <cell r="H128">
            <v>0.39779999999999999</v>
          </cell>
          <cell r="I128">
            <v>0.48459999999999998</v>
          </cell>
          <cell r="J128">
            <v>0.57840000000000003</v>
          </cell>
          <cell r="K128">
            <v>0.67879999999999996</v>
          </cell>
          <cell r="L128">
            <v>0.78549999999999998</v>
          </cell>
          <cell r="M128">
            <v>0.8982</v>
          </cell>
          <cell r="N128">
            <v>1.0164</v>
          </cell>
          <cell r="O128">
            <v>1.1398999999999999</v>
          </cell>
          <cell r="P128">
            <v>1.2683</v>
          </cell>
          <cell r="Q128">
            <v>1.4013</v>
          </cell>
          <cell r="R128">
            <v>1.5387</v>
          </cell>
          <cell r="S128">
            <v>1.6801999999999999</v>
          </cell>
          <cell r="T128">
            <v>1.8254999999999999</v>
          </cell>
          <cell r="U128">
            <v>1.9743999999999999</v>
          </cell>
          <cell r="V128">
            <v>2.1265999999999998</v>
          </cell>
          <cell r="W128">
            <v>2.2818000000000001</v>
          </cell>
          <cell r="X128">
            <v>2.44</v>
          </cell>
          <cell r="Y128">
            <v>2.6006999999999998</v>
          </cell>
          <cell r="Z128">
            <v>2.7639999999999998</v>
          </cell>
          <cell r="AA128">
            <v>2.9295</v>
          </cell>
          <cell r="AB128">
            <v>3.097</v>
          </cell>
          <cell r="AC128">
            <v>3.2665000000000002</v>
          </cell>
          <cell r="AD128">
            <v>3.4377</v>
          </cell>
          <cell r="AE128">
            <v>3.6103999999999998</v>
          </cell>
          <cell r="AF128">
            <v>3.7846000000000002</v>
          </cell>
          <cell r="AG128">
            <v>3.96</v>
          </cell>
          <cell r="AH128">
            <v>4.1364999999999998</v>
          </cell>
          <cell r="AI128">
            <v>4.3140000000000001</v>
          </cell>
          <cell r="AJ128">
            <v>4.4923000000000002</v>
          </cell>
          <cell r="AK128">
            <v>4.6714000000000002</v>
          </cell>
          <cell r="AL128">
            <v>4.8510999999999997</v>
          </cell>
          <cell r="AM128">
            <v>5.0312999999999999</v>
          </cell>
          <cell r="AN128">
            <v>5.2118000000000002</v>
          </cell>
          <cell r="AO128">
            <v>5.3926999999999996</v>
          </cell>
          <cell r="AP128">
            <v>5.5738000000000003</v>
          </cell>
          <cell r="AQ128">
            <v>5.7549000000000001</v>
          </cell>
          <cell r="AR128">
            <v>5.9360999999999997</v>
          </cell>
          <cell r="AS128">
            <v>6.1172000000000004</v>
          </cell>
          <cell r="AT128">
            <v>6.2980999999999998</v>
          </cell>
          <cell r="AU128">
            <v>6.4787999999999997</v>
          </cell>
          <cell r="AV128">
            <v>6.6593</v>
          </cell>
          <cell r="AW128">
            <v>6.8392999999999997</v>
          </cell>
        </row>
        <row r="129">
          <cell r="B129">
            <v>4.87E-2</v>
          </cell>
          <cell r="C129">
            <v>8.6099999999999996E-2</v>
          </cell>
          <cell r="D129">
            <v>0.1333</v>
          </cell>
          <cell r="E129">
            <v>0.19</v>
          </cell>
          <cell r="F129">
            <v>0.25559999999999999</v>
          </cell>
          <cell r="G129">
            <v>0.32979999999999998</v>
          </cell>
          <cell r="H129">
            <v>0.41220000000000001</v>
          </cell>
          <cell r="I129">
            <v>0.50219999999999998</v>
          </cell>
          <cell r="J129">
            <v>0.59950000000000003</v>
          </cell>
          <cell r="K129">
            <v>0.70369999999999999</v>
          </cell>
          <cell r="L129">
            <v>0.8145</v>
          </cell>
          <cell r="M129">
            <v>0.93140000000000001</v>
          </cell>
          <cell r="N129">
            <v>1.0541</v>
          </cell>
          <cell r="O129">
            <v>1.1822999999999999</v>
          </cell>
          <cell r="P129">
            <v>1.3156000000000001</v>
          </cell>
          <cell r="Q129">
            <v>1.4538</v>
          </cell>
          <cell r="R129">
            <v>1.5965</v>
          </cell>
          <cell r="S129">
            <v>1.7434000000000001</v>
          </cell>
          <cell r="T129">
            <v>1.8944000000000001</v>
          </cell>
          <cell r="U129">
            <v>2.0489999999999999</v>
          </cell>
          <cell r="V129">
            <v>2.2071999999999998</v>
          </cell>
          <cell r="W129">
            <v>2.3685</v>
          </cell>
          <cell r="X129">
            <v>2.5327999999999999</v>
          </cell>
          <cell r="Y129">
            <v>2.6999</v>
          </cell>
          <cell r="Z129">
            <v>2.8696000000000002</v>
          </cell>
          <cell r="AA129">
            <v>3.0415999999999999</v>
          </cell>
          <cell r="AB129">
            <v>3.2157</v>
          </cell>
          <cell r="AC129">
            <v>3.3919000000000001</v>
          </cell>
          <cell r="AD129">
            <v>3.5697999999999999</v>
          </cell>
          <cell r="AE129">
            <v>3.7492999999999999</v>
          </cell>
          <cell r="AF129">
            <v>3.9302999999999999</v>
          </cell>
          <cell r="AG129">
            <v>4.1125999999999996</v>
          </cell>
          <cell r="AH129">
            <v>4.2961</v>
          </cell>
          <cell r="AI129">
            <v>4.4805000000000001</v>
          </cell>
          <cell r="AJ129">
            <v>4.6658999999999997</v>
          </cell>
          <cell r="AK129">
            <v>4.8520000000000003</v>
          </cell>
          <cell r="AL129">
            <v>5.0387000000000004</v>
          </cell>
          <cell r="AM129">
            <v>5.2259000000000002</v>
          </cell>
          <cell r="AN129">
            <v>5.4135</v>
          </cell>
          <cell r="AO129">
            <v>5.6013999999999999</v>
          </cell>
          <cell r="AP129">
            <v>5.7895000000000003</v>
          </cell>
          <cell r="AQ129">
            <v>5.9776999999999996</v>
          </cell>
          <cell r="AR129">
            <v>6.1658999999999997</v>
          </cell>
          <cell r="AS129">
            <v>6.3539000000000003</v>
          </cell>
          <cell r="AT129">
            <v>6.5418000000000003</v>
          </cell>
          <cell r="AU129">
            <v>6.7294</v>
          </cell>
          <cell r="AV129">
            <v>6.9166999999999996</v>
          </cell>
          <cell r="AW129">
            <v>7.1036000000000001</v>
          </cell>
        </row>
        <row r="130">
          <cell r="B130">
            <v>5.04E-2</v>
          </cell>
          <cell r="C130">
            <v>8.8999999999999996E-2</v>
          </cell>
          <cell r="D130">
            <v>0.13789999999999999</v>
          </cell>
          <cell r="E130">
            <v>0.19650000000000001</v>
          </cell>
          <cell r="F130">
            <v>0.26450000000000001</v>
          </cell>
          <cell r="G130">
            <v>0.34129999999999999</v>
          </cell>
          <cell r="H130">
            <v>0.42659999999999998</v>
          </cell>
          <cell r="I130">
            <v>0.51980000000000004</v>
          </cell>
          <cell r="J130">
            <v>0.62060000000000004</v>
          </cell>
          <cell r="K130">
            <v>0.72860000000000003</v>
          </cell>
          <cell r="L130">
            <v>0.84340000000000004</v>
          </cell>
          <cell r="M130">
            <v>0.96460000000000001</v>
          </cell>
          <cell r="N130">
            <v>1.0918000000000001</v>
          </cell>
          <cell r="O130">
            <v>1.2246999999999999</v>
          </cell>
          <cell r="P130">
            <v>1.363</v>
          </cell>
          <cell r="Q130">
            <v>1.5063</v>
          </cell>
          <cell r="R130">
            <v>1.6543000000000001</v>
          </cell>
          <cell r="S130">
            <v>1.8068</v>
          </cell>
          <cell r="T130">
            <v>1.9634</v>
          </cell>
          <cell r="U130">
            <v>2.1238000000000001</v>
          </cell>
          <cell r="V130">
            <v>2.2879</v>
          </cell>
          <cell r="W130">
            <v>2.4552999999999998</v>
          </cell>
          <cell r="X130">
            <v>2.6259000000000001</v>
          </cell>
          <cell r="Y130">
            <v>2.7993000000000001</v>
          </cell>
          <cell r="Z130">
            <v>2.9754</v>
          </cell>
          <cell r="AA130">
            <v>3.1539000000000001</v>
          </cell>
          <cell r="AB130">
            <v>3.3347000000000002</v>
          </cell>
          <cell r="AC130">
            <v>3.5175000000000001</v>
          </cell>
          <cell r="AD130">
            <v>3.7021999999999999</v>
          </cell>
          <cell r="AE130">
            <v>3.8885999999999998</v>
          </cell>
          <cell r="AF130">
            <v>4.0765000000000002</v>
          </cell>
          <cell r="AG130">
            <v>4.2656999999999998</v>
          </cell>
          <cell r="AH130">
            <v>4.4561000000000002</v>
          </cell>
          <cell r="AI130">
            <v>4.6475999999999997</v>
          </cell>
          <cell r="AJ130">
            <v>4.84</v>
          </cell>
          <cell r="AK130">
            <v>5.0331999999999999</v>
          </cell>
          <cell r="AL130">
            <v>5.2270000000000003</v>
          </cell>
          <cell r="AM130">
            <v>5.4212999999999996</v>
          </cell>
          <cell r="AN130">
            <v>5.6159999999999997</v>
          </cell>
          <cell r="AO130">
            <v>5.8109999999999999</v>
          </cell>
          <cell r="AP130">
            <v>6.0061</v>
          </cell>
          <cell r="AQ130">
            <v>6.2013999999999996</v>
          </cell>
          <cell r="AR130">
            <v>6.3966000000000003</v>
          </cell>
          <cell r="AS130">
            <v>6.5915999999999997</v>
          </cell>
          <cell r="AT130">
            <v>6.7865000000000002</v>
          </cell>
          <cell r="AU130">
            <v>6.9810999999999996</v>
          </cell>
          <cell r="AV130">
            <v>7.1753</v>
          </cell>
          <cell r="AW130">
            <v>7.3689999999999998</v>
          </cell>
        </row>
        <row r="131">
          <cell r="B131">
            <v>5.1999999999999998E-2</v>
          </cell>
          <cell r="C131">
            <v>9.1999999999999998E-2</v>
          </cell>
          <cell r="D131">
            <v>0.14249999999999999</v>
          </cell>
          <cell r="E131">
            <v>0.2031</v>
          </cell>
          <cell r="F131">
            <v>0.27339999999999998</v>
          </cell>
          <cell r="G131">
            <v>0.3528</v>
          </cell>
          <cell r="H131">
            <v>0.441</v>
          </cell>
          <cell r="I131">
            <v>0.53749999999999998</v>
          </cell>
          <cell r="J131">
            <v>0.64180000000000004</v>
          </cell>
          <cell r="K131">
            <v>0.75360000000000005</v>
          </cell>
          <cell r="L131">
            <v>0.87239999999999995</v>
          </cell>
          <cell r="M131">
            <v>0.99780000000000002</v>
          </cell>
          <cell r="N131">
            <v>1.1294999999999999</v>
          </cell>
          <cell r="O131">
            <v>1.2672000000000001</v>
          </cell>
          <cell r="P131">
            <v>1.4104000000000001</v>
          </cell>
          <cell r="Q131">
            <v>1.5588</v>
          </cell>
          <cell r="R131">
            <v>1.7121999999999999</v>
          </cell>
          <cell r="S131">
            <v>1.8701000000000001</v>
          </cell>
          <cell r="T131">
            <v>2.0324</v>
          </cell>
          <cell r="U131">
            <v>2.1987000000000001</v>
          </cell>
          <cell r="V131">
            <v>2.3687</v>
          </cell>
          <cell r="W131">
            <v>2.5423</v>
          </cell>
          <cell r="X131">
            <v>2.7189999999999999</v>
          </cell>
          <cell r="Y131">
            <v>2.8988</v>
          </cell>
          <cell r="Z131">
            <v>3.0813999999999999</v>
          </cell>
          <cell r="AA131">
            <v>3.2664</v>
          </cell>
          <cell r="AB131">
            <v>3.4539</v>
          </cell>
          <cell r="AC131">
            <v>3.6434000000000002</v>
          </cell>
          <cell r="AD131">
            <v>3.8349000000000002</v>
          </cell>
          <cell r="AE131">
            <v>4.0281000000000002</v>
          </cell>
          <cell r="AF131">
            <v>4.2229000000000001</v>
          </cell>
          <cell r="AG131">
            <v>4.4192</v>
          </cell>
          <cell r="AH131">
            <v>4.6166</v>
          </cell>
          <cell r="AI131">
            <v>4.8151000000000002</v>
          </cell>
          <cell r="AJ131">
            <v>5.0145999999999997</v>
          </cell>
          <cell r="AK131">
            <v>5.2149000000000001</v>
          </cell>
          <cell r="AL131">
            <v>5.4157999999999999</v>
          </cell>
          <cell r="AM131">
            <v>5.6172000000000004</v>
          </cell>
          <cell r="AN131">
            <v>5.8190999999999997</v>
          </cell>
          <cell r="AO131">
            <v>6.0212000000000003</v>
          </cell>
          <cell r="AP131">
            <v>6.2234999999999996</v>
          </cell>
          <cell r="AQ131">
            <v>6.4257999999999997</v>
          </cell>
          <cell r="AR131">
            <v>6.6280999999999999</v>
          </cell>
          <cell r="AS131">
            <v>6.8303000000000003</v>
          </cell>
          <cell r="AT131">
            <v>7.0321999999999996</v>
          </cell>
          <cell r="AU131">
            <v>7.2337999999999996</v>
          </cell>
          <cell r="AV131">
            <v>7.4349999999999996</v>
          </cell>
          <cell r="AW131">
            <v>7.6356999999999999</v>
          </cell>
        </row>
        <row r="132">
          <cell r="B132">
            <v>5.3699999999999998E-2</v>
          </cell>
          <cell r="C132">
            <v>9.4899999999999998E-2</v>
          </cell>
          <cell r="D132">
            <v>0.14699999999999999</v>
          </cell>
          <cell r="E132">
            <v>0.2097</v>
          </cell>
          <cell r="F132">
            <v>0.28220000000000001</v>
          </cell>
          <cell r="G132">
            <v>0.36430000000000001</v>
          </cell>
          <cell r="H132">
            <v>0.45540000000000003</v>
          </cell>
          <cell r="I132">
            <v>0.55510000000000004</v>
          </cell>
          <cell r="J132">
            <v>0.66290000000000004</v>
          </cell>
          <cell r="K132">
            <v>0.77849999999999997</v>
          </cell>
          <cell r="L132">
            <v>0.90129999999999999</v>
          </cell>
          <cell r="M132">
            <v>1.0309999999999999</v>
          </cell>
          <cell r="N132">
            <v>1.1673</v>
          </cell>
          <cell r="O132">
            <v>1.3097000000000001</v>
          </cell>
          <cell r="P132">
            <v>1.4578</v>
          </cell>
          <cell r="Q132">
            <v>1.6113999999999999</v>
          </cell>
          <cell r="R132">
            <v>1.7701</v>
          </cell>
          <cell r="S132">
            <v>1.9336</v>
          </cell>
          <cell r="T132">
            <v>2.1015000000000001</v>
          </cell>
          <cell r="U132">
            <v>2.2736000000000001</v>
          </cell>
          <cell r="V132">
            <v>2.4497</v>
          </cell>
          <cell r="W132">
            <v>2.6293000000000002</v>
          </cell>
          <cell r="X132">
            <v>2.8123</v>
          </cell>
          <cell r="Y132">
            <v>2.9984999999999999</v>
          </cell>
          <cell r="Z132">
            <v>3.1875</v>
          </cell>
          <cell r="AA132">
            <v>3.3792</v>
          </cell>
          <cell r="AB132">
            <v>3.5733000000000001</v>
          </cell>
          <cell r="AC132">
            <v>3.7696000000000001</v>
          </cell>
          <cell r="AD132">
            <v>3.9679000000000002</v>
          </cell>
          <cell r="AE132">
            <v>4.1680000000000001</v>
          </cell>
          <cell r="AF132">
            <v>4.3697999999999997</v>
          </cell>
          <cell r="AG132">
            <v>4.5730000000000004</v>
          </cell>
          <cell r="AH132">
            <v>4.7774999999999999</v>
          </cell>
          <cell r="AI132">
            <v>4.9831000000000003</v>
          </cell>
          <cell r="AJ132">
            <v>5.1897000000000002</v>
          </cell>
          <cell r="AK132">
            <v>5.3971</v>
          </cell>
          <cell r="AL132">
            <v>5.6051000000000002</v>
          </cell>
          <cell r="AM132">
            <v>5.8137999999999996</v>
          </cell>
          <cell r="AN132">
            <v>6.0228000000000002</v>
          </cell>
          <cell r="AO132">
            <v>6.2321</v>
          </cell>
          <cell r="AP132">
            <v>6.4414999999999996</v>
          </cell>
          <cell r="AQ132">
            <v>6.6509999999999998</v>
          </cell>
          <cell r="AR132">
            <v>6.8605</v>
          </cell>
          <cell r="AS132">
            <v>7.0697999999999999</v>
          </cell>
          <cell r="AT132">
            <v>7.2788000000000004</v>
          </cell>
          <cell r="AU132">
            <v>7.4874000000000001</v>
          </cell>
          <cell r="AV132">
            <v>7.6957000000000004</v>
          </cell>
          <cell r="AW132">
            <v>7.9034000000000004</v>
          </cell>
        </row>
        <row r="133">
          <cell r="B133">
            <v>5.5399999999999998E-2</v>
          </cell>
          <cell r="C133">
            <v>9.7799999999999998E-2</v>
          </cell>
          <cell r="D133">
            <v>0.15160000000000001</v>
          </cell>
          <cell r="E133">
            <v>0.2162</v>
          </cell>
          <cell r="F133">
            <v>0.29110000000000003</v>
          </cell>
          <cell r="G133">
            <v>0.37580000000000002</v>
          </cell>
          <cell r="H133">
            <v>0.4698</v>
          </cell>
          <cell r="I133">
            <v>0.57279999999999998</v>
          </cell>
          <cell r="J133">
            <v>0.68410000000000004</v>
          </cell>
          <cell r="K133">
            <v>0.8034</v>
          </cell>
          <cell r="L133">
            <v>0.93030000000000002</v>
          </cell>
          <cell r="M133">
            <v>1.0643</v>
          </cell>
          <cell r="N133">
            <v>1.2051000000000001</v>
          </cell>
          <cell r="O133">
            <v>1.3522000000000001</v>
          </cell>
          <cell r="P133">
            <v>1.5053000000000001</v>
          </cell>
          <cell r="Q133">
            <v>1.6639999999999999</v>
          </cell>
          <cell r="R133">
            <v>1.8281000000000001</v>
          </cell>
          <cell r="S133">
            <v>1.9971000000000001</v>
          </cell>
          <cell r="T133">
            <v>2.1707000000000001</v>
          </cell>
          <cell r="U133">
            <v>2.3487</v>
          </cell>
          <cell r="V133">
            <v>2.5306999999999999</v>
          </cell>
          <cell r="W133">
            <v>2.7164999999999999</v>
          </cell>
          <cell r="X133">
            <v>2.9058000000000002</v>
          </cell>
          <cell r="Y133">
            <v>3.0983000000000001</v>
          </cell>
          <cell r="Z133">
            <v>3.2938000000000001</v>
          </cell>
          <cell r="AA133">
            <v>3.4921000000000002</v>
          </cell>
          <cell r="AB133">
            <v>3.6928000000000001</v>
          </cell>
          <cell r="AC133">
            <v>3.8959000000000001</v>
          </cell>
          <cell r="AD133">
            <v>4.1010999999999997</v>
          </cell>
          <cell r="AE133">
            <v>4.3080999999999996</v>
          </cell>
          <cell r="AF133">
            <v>4.5168999999999997</v>
          </cell>
          <cell r="AG133">
            <v>4.7271000000000001</v>
          </cell>
          <cell r="AH133">
            <v>4.9386999999999999</v>
          </cell>
          <cell r="AI133">
            <v>5.1513999999999998</v>
          </cell>
          <cell r="AJ133">
            <v>5.3651999999999997</v>
          </cell>
          <cell r="AK133">
            <v>5.5796999999999999</v>
          </cell>
          <cell r="AL133">
            <v>5.7949999999999999</v>
          </cell>
          <cell r="AM133">
            <v>6.0107999999999997</v>
          </cell>
          <cell r="AN133">
            <v>6.2270000000000003</v>
          </cell>
          <cell r="AO133">
            <v>6.4436</v>
          </cell>
          <cell r="AP133">
            <v>6.6601999999999997</v>
          </cell>
          <cell r="AQ133">
            <v>6.8769</v>
          </cell>
          <cell r="AR133">
            <v>7.0936000000000003</v>
          </cell>
          <cell r="AS133">
            <v>7.31</v>
          </cell>
          <cell r="AT133">
            <v>7.5262000000000002</v>
          </cell>
          <cell r="AU133">
            <v>7.742</v>
          </cell>
          <cell r="AV133">
            <v>7.9573</v>
          </cell>
          <cell r="AW133">
            <v>8.1720000000000006</v>
          </cell>
        </row>
        <row r="134">
          <cell r="B134">
            <v>5.7000000000000002E-2</v>
          </cell>
          <cell r="C134">
            <v>0.1008</v>
          </cell>
          <cell r="D134">
            <v>0.15620000000000001</v>
          </cell>
          <cell r="E134">
            <v>0.2228</v>
          </cell>
          <cell r="F134">
            <v>0.3</v>
          </cell>
          <cell r="G134">
            <v>0.38729999999999998</v>
          </cell>
          <cell r="H134">
            <v>0.48430000000000001</v>
          </cell>
          <cell r="I134">
            <v>0.59040000000000004</v>
          </cell>
          <cell r="J134">
            <v>0.70530000000000004</v>
          </cell>
          <cell r="K134">
            <v>0.82840000000000003</v>
          </cell>
          <cell r="L134">
            <v>0.95930000000000004</v>
          </cell>
          <cell r="M134">
            <v>1.0975999999999999</v>
          </cell>
          <cell r="N134">
            <v>1.2428999999999999</v>
          </cell>
          <cell r="O134">
            <v>1.3947000000000001</v>
          </cell>
          <cell r="P134">
            <v>1.5528</v>
          </cell>
          <cell r="Q134">
            <v>1.7166999999999999</v>
          </cell>
          <cell r="R134">
            <v>1.8861000000000001</v>
          </cell>
          <cell r="S134">
            <v>2.0606</v>
          </cell>
          <cell r="T134">
            <v>2.2399</v>
          </cell>
          <cell r="U134">
            <v>2.4238</v>
          </cell>
          <cell r="V134">
            <v>2.6118000000000001</v>
          </cell>
          <cell r="W134">
            <v>2.8037999999999998</v>
          </cell>
          <cell r="X134">
            <v>2.9992999999999999</v>
          </cell>
          <cell r="Y134">
            <v>3.1981999999999999</v>
          </cell>
          <cell r="Z134">
            <v>3.4003000000000001</v>
          </cell>
          <cell r="AA134">
            <v>3.6051000000000002</v>
          </cell>
          <cell r="AB134">
            <v>3.8126000000000002</v>
          </cell>
          <cell r="AC134">
            <v>4.0225</v>
          </cell>
          <cell r="AD134">
            <v>4.2344999999999997</v>
          </cell>
          <cell r="AE134">
            <v>4.4485000000000001</v>
          </cell>
          <cell r="AF134">
            <v>4.6642000000000001</v>
          </cell>
          <cell r="AG134">
            <v>4.8815999999999997</v>
          </cell>
          <cell r="AH134">
            <v>5.1002000000000001</v>
          </cell>
          <cell r="AI134">
            <v>5.3201000000000001</v>
          </cell>
          <cell r="AJ134">
            <v>5.5410000000000004</v>
          </cell>
          <cell r="AK134">
            <v>5.7628000000000004</v>
          </cell>
          <cell r="AL134">
            <v>5.9852999999999996</v>
          </cell>
          <cell r="AM134">
            <v>6.2084000000000001</v>
          </cell>
          <cell r="AN134">
            <v>6.4318</v>
          </cell>
          <cell r="AO134">
            <v>6.6555999999999997</v>
          </cell>
          <cell r="AP134">
            <v>6.8795000000000002</v>
          </cell>
          <cell r="AQ134">
            <v>7.1035000000000004</v>
          </cell>
          <cell r="AR134">
            <v>7.3273999999999999</v>
          </cell>
          <cell r="AS134">
            <v>7.5510999999999999</v>
          </cell>
          <cell r="AT134">
            <v>7.7744</v>
          </cell>
          <cell r="AU134">
            <v>7.9973999999999998</v>
          </cell>
          <cell r="AV134">
            <v>8.2197999999999993</v>
          </cell>
          <cell r="AW134">
            <v>8.4417000000000009</v>
          </cell>
        </row>
        <row r="135">
          <cell r="B135" t="str">
            <v>리기다소나무</v>
          </cell>
          <cell r="C135" t="str">
            <v>리</v>
          </cell>
        </row>
        <row r="136">
          <cell r="B136">
            <v>6</v>
          </cell>
          <cell r="C136">
            <v>8</v>
          </cell>
          <cell r="D136">
            <v>10</v>
          </cell>
          <cell r="E136">
            <v>12</v>
          </cell>
          <cell r="F136">
            <v>14</v>
          </cell>
          <cell r="G136">
            <v>16</v>
          </cell>
          <cell r="H136">
            <v>18</v>
          </cell>
          <cell r="I136">
            <v>20</v>
          </cell>
          <cell r="J136">
            <v>22</v>
          </cell>
          <cell r="K136">
            <v>24</v>
          </cell>
          <cell r="L136">
            <v>26</v>
          </cell>
          <cell r="M136">
            <v>28</v>
          </cell>
          <cell r="N136">
            <v>30</v>
          </cell>
          <cell r="O136">
            <v>32</v>
          </cell>
          <cell r="P136">
            <v>34</v>
          </cell>
          <cell r="Q136">
            <v>36</v>
          </cell>
          <cell r="R136">
            <v>38</v>
          </cell>
          <cell r="S136">
            <v>40</v>
          </cell>
          <cell r="T136">
            <v>42</v>
          </cell>
          <cell r="U136">
            <v>44</v>
          </cell>
          <cell r="V136">
            <v>46</v>
          </cell>
          <cell r="W136">
            <v>48</v>
          </cell>
          <cell r="X136">
            <v>50</v>
          </cell>
          <cell r="Y136">
            <v>52</v>
          </cell>
          <cell r="Z136">
            <v>54</v>
          </cell>
          <cell r="AA136">
            <v>56</v>
          </cell>
          <cell r="AB136">
            <v>58</v>
          </cell>
          <cell r="AC136">
            <v>60</v>
          </cell>
          <cell r="AD136">
            <v>62</v>
          </cell>
          <cell r="AE136">
            <v>64</v>
          </cell>
          <cell r="AF136">
            <v>66</v>
          </cell>
          <cell r="AG136">
            <v>68</v>
          </cell>
          <cell r="AH136">
            <v>70</v>
          </cell>
          <cell r="AI136">
            <v>72</v>
          </cell>
          <cell r="AJ136">
            <v>74</v>
          </cell>
          <cell r="AK136">
            <v>76</v>
          </cell>
          <cell r="AL136">
            <v>78</v>
          </cell>
          <cell r="AM136">
            <v>80</v>
          </cell>
          <cell r="AN136">
            <v>82</v>
          </cell>
          <cell r="AO136">
            <v>84</v>
          </cell>
          <cell r="AP136">
            <v>86</v>
          </cell>
          <cell r="AQ136">
            <v>88</v>
          </cell>
          <cell r="AR136">
            <v>90</v>
          </cell>
          <cell r="AS136">
            <v>92</v>
          </cell>
          <cell r="AT136">
            <v>94</v>
          </cell>
          <cell r="AU136">
            <v>96</v>
          </cell>
          <cell r="AV136">
            <v>98</v>
          </cell>
          <cell r="AW136">
            <v>100</v>
          </cell>
        </row>
        <row r="140">
          <cell r="B140">
            <v>7.7000000000000002E-3</v>
          </cell>
          <cell r="C140">
            <v>1.32E-2</v>
          </cell>
          <cell r="D140">
            <v>1.9900000000000001E-2</v>
          </cell>
          <cell r="E140">
            <v>2.7900000000000001E-2</v>
          </cell>
          <cell r="F140">
            <v>3.6999999999999998E-2</v>
          </cell>
          <cell r="G140">
            <v>4.7199999999999999E-2</v>
          </cell>
          <cell r="H140">
            <v>5.8400000000000001E-2</v>
          </cell>
          <cell r="I140">
            <v>7.0499999999999993E-2</v>
          </cell>
          <cell r="J140">
            <v>8.3699999999999997E-2</v>
          </cell>
          <cell r="K140">
            <v>9.7699999999999995E-2</v>
          </cell>
          <cell r="L140">
            <v>0.11260000000000001</v>
          </cell>
          <cell r="M140">
            <v>0.12839999999999999</v>
          </cell>
          <cell r="N140">
            <v>0.1449</v>
          </cell>
          <cell r="O140">
            <v>0.1623</v>
          </cell>
          <cell r="P140">
            <v>0.18049999999999999</v>
          </cell>
          <cell r="Q140">
            <v>0.19950000000000001</v>
          </cell>
          <cell r="R140">
            <v>0.21920000000000001</v>
          </cell>
          <cell r="S140">
            <v>0.2397</v>
          </cell>
          <cell r="T140">
            <v>0.26090000000000002</v>
          </cell>
          <cell r="U140">
            <v>0.28289999999999998</v>
          </cell>
          <cell r="V140">
            <v>0.30549999999999999</v>
          </cell>
          <cell r="W140">
            <v>0.32890000000000003</v>
          </cell>
          <cell r="X140">
            <v>0.35310000000000002</v>
          </cell>
          <cell r="Y140">
            <v>0.37790000000000001</v>
          </cell>
          <cell r="Z140">
            <v>0.40339999999999998</v>
          </cell>
          <cell r="AA140">
            <v>0.42970000000000003</v>
          </cell>
          <cell r="AB140">
            <v>0.45660000000000001</v>
          </cell>
          <cell r="AC140">
            <v>0.48430000000000001</v>
          </cell>
          <cell r="AD140">
            <v>0.51270000000000004</v>
          </cell>
          <cell r="AE140">
            <v>0.54179999999999995</v>
          </cell>
          <cell r="AF140">
            <v>0.5716</v>
          </cell>
          <cell r="AG140">
            <v>0.60219999999999996</v>
          </cell>
          <cell r="AH140">
            <v>0.63339999999999996</v>
          </cell>
          <cell r="AI140">
            <v>0.66549999999999998</v>
          </cell>
          <cell r="AJ140">
            <v>0.69820000000000004</v>
          </cell>
          <cell r="AK140">
            <v>0.73170000000000002</v>
          </cell>
          <cell r="AL140">
            <v>0.76600000000000001</v>
          </cell>
          <cell r="AM140">
            <v>0.80100000000000005</v>
          </cell>
          <cell r="AN140">
            <v>0.83679999999999999</v>
          </cell>
          <cell r="AO140">
            <v>0.87339999999999995</v>
          </cell>
          <cell r="AP140">
            <v>0.91069999999999995</v>
          </cell>
          <cell r="AQ140">
            <v>0.94889999999999997</v>
          </cell>
          <cell r="AR140">
            <v>0.9879</v>
          </cell>
          <cell r="AS140">
            <v>1.0277000000000001</v>
          </cell>
          <cell r="AT140">
            <v>1.0683</v>
          </cell>
          <cell r="AU140">
            <v>1.1096999999999999</v>
          </cell>
          <cell r="AV140">
            <v>1.1520999999999999</v>
          </cell>
          <cell r="AW140">
            <v>1.1952</v>
          </cell>
        </row>
        <row r="141">
          <cell r="B141">
            <v>9.2999999999999992E-3</v>
          </cell>
          <cell r="C141">
            <v>1.6E-2</v>
          </cell>
          <cell r="D141">
            <v>2.4299999999999999E-2</v>
          </cell>
          <cell r="E141">
            <v>3.4000000000000002E-2</v>
          </cell>
          <cell r="F141">
            <v>4.5199999999999997E-2</v>
          </cell>
          <cell r="G141">
            <v>5.7799999999999997E-2</v>
          </cell>
          <cell r="H141">
            <v>7.1599999999999997E-2</v>
          </cell>
          <cell r="I141">
            <v>8.6699999999999999E-2</v>
          </cell>
          <cell r="J141">
            <v>0.10299999999999999</v>
          </cell>
          <cell r="K141">
            <v>0.12039999999999999</v>
          </cell>
          <cell r="L141">
            <v>0.13900000000000001</v>
          </cell>
          <cell r="M141">
            <v>0.15859999999999999</v>
          </cell>
          <cell r="N141">
            <v>0.17929999999999999</v>
          </cell>
          <cell r="O141">
            <v>0.20100000000000001</v>
          </cell>
          <cell r="P141">
            <v>0.2238</v>
          </cell>
          <cell r="Q141">
            <v>0.2475</v>
          </cell>
          <cell r="R141">
            <v>0.27210000000000001</v>
          </cell>
          <cell r="S141">
            <v>0.29770000000000002</v>
          </cell>
          <cell r="T141">
            <v>0.32429999999999998</v>
          </cell>
          <cell r="U141">
            <v>0.35170000000000001</v>
          </cell>
          <cell r="V141">
            <v>0.38009999999999999</v>
          </cell>
          <cell r="W141">
            <v>0.4093</v>
          </cell>
          <cell r="X141">
            <v>0.43940000000000001</v>
          </cell>
          <cell r="Y141">
            <v>0.47039999999999998</v>
          </cell>
          <cell r="Z141">
            <v>0.50229999999999997</v>
          </cell>
          <cell r="AA141">
            <v>0.53500000000000003</v>
          </cell>
          <cell r="AB141">
            <v>0.56850000000000001</v>
          </cell>
          <cell r="AC141">
            <v>0.60299999999999998</v>
          </cell>
          <cell r="AD141">
            <v>0.63829999999999998</v>
          </cell>
          <cell r="AE141">
            <v>0.6744</v>
          </cell>
          <cell r="AF141">
            <v>0.71140000000000003</v>
          </cell>
          <cell r="AG141">
            <v>0.74919999999999998</v>
          </cell>
          <cell r="AH141">
            <v>0.78790000000000004</v>
          </cell>
          <cell r="AI141">
            <v>0.82740000000000002</v>
          </cell>
          <cell r="AJ141">
            <v>0.86780000000000002</v>
          </cell>
          <cell r="AK141">
            <v>0.90900000000000003</v>
          </cell>
          <cell r="AL141">
            <v>0.95109999999999995</v>
          </cell>
          <cell r="AM141">
            <v>0.99409999999999998</v>
          </cell>
          <cell r="AN141">
            <v>1.038</v>
          </cell>
          <cell r="AO141">
            <v>1.0827</v>
          </cell>
          <cell r="AP141">
            <v>1.1283000000000001</v>
          </cell>
          <cell r="AQ141">
            <v>1.1748000000000001</v>
          </cell>
          <cell r="AR141">
            <v>1.2222</v>
          </cell>
          <cell r="AS141">
            <v>1.2705</v>
          </cell>
          <cell r="AT141">
            <v>1.3197000000000001</v>
          </cell>
          <cell r="AU141">
            <v>1.3697999999999999</v>
          </cell>
          <cell r="AV141">
            <v>1.4209000000000001</v>
          </cell>
          <cell r="AW141">
            <v>1.4729000000000001</v>
          </cell>
        </row>
        <row r="142">
          <cell r="B142">
            <v>1.0999999999999999E-2</v>
          </cell>
          <cell r="C142">
            <v>1.89E-2</v>
          </cell>
          <cell r="D142">
            <v>2.86E-2</v>
          </cell>
          <cell r="E142">
            <v>4.02E-2</v>
          </cell>
          <cell r="F142">
            <v>5.3499999999999999E-2</v>
          </cell>
          <cell r="G142">
            <v>6.8400000000000002E-2</v>
          </cell>
          <cell r="H142">
            <v>8.4900000000000003E-2</v>
          </cell>
          <cell r="I142">
            <v>0.10290000000000001</v>
          </cell>
          <cell r="J142">
            <v>0.12239999999999999</v>
          </cell>
          <cell r="K142">
            <v>0.14330000000000001</v>
          </cell>
          <cell r="L142">
            <v>0.16550000000000001</v>
          </cell>
          <cell r="M142">
            <v>0.18909999999999999</v>
          </cell>
          <cell r="N142">
            <v>0.214</v>
          </cell>
          <cell r="O142">
            <v>0.24010000000000001</v>
          </cell>
          <cell r="P142">
            <v>0.26750000000000002</v>
          </cell>
          <cell r="Q142">
            <v>0.29599999999999999</v>
          </cell>
          <cell r="R142">
            <v>0.32569999999999999</v>
          </cell>
          <cell r="S142">
            <v>0.35659999999999997</v>
          </cell>
          <cell r="T142">
            <v>0.38850000000000001</v>
          </cell>
          <cell r="U142">
            <v>0.42159999999999997</v>
          </cell>
          <cell r="V142">
            <v>0.45579999999999998</v>
          </cell>
          <cell r="W142">
            <v>0.49109999999999998</v>
          </cell>
          <cell r="X142">
            <v>0.52739999999999998</v>
          </cell>
          <cell r="Y142">
            <v>0.56469999999999998</v>
          </cell>
          <cell r="Z142">
            <v>0.60309999999999997</v>
          </cell>
          <cell r="AA142">
            <v>0.64249999999999996</v>
          </cell>
          <cell r="AB142">
            <v>0.68289999999999995</v>
          </cell>
          <cell r="AC142">
            <v>0.72440000000000004</v>
          </cell>
          <cell r="AD142">
            <v>0.76680000000000004</v>
          </cell>
          <cell r="AE142">
            <v>0.81020000000000003</v>
          </cell>
          <cell r="AF142">
            <v>0.85460000000000003</v>
          </cell>
          <cell r="AG142">
            <v>0.9</v>
          </cell>
          <cell r="AH142">
            <v>0.94640000000000002</v>
          </cell>
          <cell r="AI142">
            <v>0.99380000000000002</v>
          </cell>
          <cell r="AJ142">
            <v>1.0421</v>
          </cell>
          <cell r="AK142">
            <v>1.0914999999999999</v>
          </cell>
          <cell r="AL142">
            <v>1.1417999999999999</v>
          </cell>
          <cell r="AM142">
            <v>1.1930000000000001</v>
          </cell>
          <cell r="AN142">
            <v>1.2453000000000001</v>
          </cell>
          <cell r="AO142">
            <v>1.2986</v>
          </cell>
          <cell r="AP142">
            <v>1.3528</v>
          </cell>
          <cell r="AQ142">
            <v>1.4080999999999999</v>
          </cell>
          <cell r="AR142">
            <v>1.4642999999999999</v>
          </cell>
          <cell r="AS142">
            <v>1.5215000000000001</v>
          </cell>
          <cell r="AT142">
            <v>1.5798000000000001</v>
          </cell>
          <cell r="AU142">
            <v>1.639</v>
          </cell>
          <cell r="AV142">
            <v>1.6993</v>
          </cell>
          <cell r="AW142">
            <v>1.7605</v>
          </cell>
        </row>
        <row r="143">
          <cell r="B143">
            <v>1.26E-2</v>
          </cell>
          <cell r="C143">
            <v>2.1700000000000001E-2</v>
          </cell>
          <cell r="D143">
            <v>3.3000000000000002E-2</v>
          </cell>
          <cell r="E143">
            <v>4.6399999999999997E-2</v>
          </cell>
          <cell r="F143">
            <v>6.1800000000000001E-2</v>
          </cell>
          <cell r="G143">
            <v>7.9100000000000004E-2</v>
          </cell>
          <cell r="H143">
            <v>9.8299999999999998E-2</v>
          </cell>
          <cell r="I143">
            <v>0.1192</v>
          </cell>
          <cell r="J143">
            <v>0.1419</v>
          </cell>
          <cell r="K143">
            <v>0.1663</v>
          </cell>
          <cell r="L143">
            <v>0.19220000000000001</v>
          </cell>
          <cell r="M143">
            <v>0.2198</v>
          </cell>
          <cell r="N143">
            <v>0.24890000000000001</v>
          </cell>
          <cell r="O143">
            <v>0.27950000000000003</v>
          </cell>
          <cell r="P143">
            <v>0.3115</v>
          </cell>
          <cell r="Q143">
            <v>0.34489999999999998</v>
          </cell>
          <cell r="R143">
            <v>0.37980000000000003</v>
          </cell>
          <cell r="S143">
            <v>0.41599999999999998</v>
          </cell>
          <cell r="T143">
            <v>0.45350000000000001</v>
          </cell>
          <cell r="U143">
            <v>0.4924</v>
          </cell>
          <cell r="V143">
            <v>0.53249999999999997</v>
          </cell>
          <cell r="W143">
            <v>0.57389999999999997</v>
          </cell>
          <cell r="X143">
            <v>0.61650000000000005</v>
          </cell>
          <cell r="Y143">
            <v>0.66039999999999999</v>
          </cell>
          <cell r="Z143">
            <v>0.70550000000000002</v>
          </cell>
          <cell r="AA143">
            <v>0.75170000000000003</v>
          </cell>
          <cell r="AB143">
            <v>0.79920000000000002</v>
          </cell>
          <cell r="AC143">
            <v>0.8478</v>
          </cell>
          <cell r="AD143">
            <v>0.89759999999999995</v>
          </cell>
          <cell r="AE143">
            <v>0.9486</v>
          </cell>
          <cell r="AF143">
            <v>1.0006999999999999</v>
          </cell>
          <cell r="AG143">
            <v>1.0539000000000001</v>
          </cell>
          <cell r="AH143">
            <v>1.1083000000000001</v>
          </cell>
          <cell r="AI143">
            <v>1.1637</v>
          </cell>
          <cell r="AJ143">
            <v>1.2202999999999999</v>
          </cell>
          <cell r="AK143">
            <v>1.2781</v>
          </cell>
          <cell r="AL143">
            <v>1.3369</v>
          </cell>
          <cell r="AM143">
            <v>1.3968</v>
          </cell>
          <cell r="AN143">
            <v>1.4578</v>
          </cell>
          <cell r="AO143">
            <v>1.52</v>
          </cell>
          <cell r="AP143">
            <v>1.5831999999999999</v>
          </cell>
          <cell r="AQ143">
            <v>1.6476</v>
          </cell>
          <cell r="AR143">
            <v>1.7130000000000001</v>
          </cell>
          <cell r="AS143">
            <v>1.7796000000000001</v>
          </cell>
          <cell r="AT143">
            <v>1.8472</v>
          </cell>
          <cell r="AU143">
            <v>1.9159999999999999</v>
          </cell>
          <cell r="AV143">
            <v>1.9859</v>
          </cell>
          <cell r="AW143">
            <v>2.0569000000000002</v>
          </cell>
        </row>
        <row r="144">
          <cell r="B144">
            <v>1.4200000000000001E-2</v>
          </cell>
          <cell r="C144">
            <v>2.4500000000000001E-2</v>
          </cell>
          <cell r="D144">
            <v>3.73E-2</v>
          </cell>
          <cell r="E144">
            <v>5.2499999999999998E-2</v>
          </cell>
          <cell r="F144">
            <v>7.0000000000000007E-2</v>
          </cell>
          <cell r="G144">
            <v>8.9800000000000005E-2</v>
          </cell>
          <cell r="H144">
            <v>0.1116</v>
          </cell>
          <cell r="I144">
            <v>0.13550000000000001</v>
          </cell>
          <cell r="J144">
            <v>0.1615</v>
          </cell>
          <cell r="K144">
            <v>0.1893</v>
          </cell>
          <cell r="L144">
            <v>0.219</v>
          </cell>
          <cell r="M144">
            <v>0.25059999999999999</v>
          </cell>
          <cell r="N144">
            <v>0.28389999999999999</v>
          </cell>
          <cell r="O144">
            <v>0.31900000000000001</v>
          </cell>
          <cell r="P144">
            <v>0.35580000000000001</v>
          </cell>
          <cell r="Q144">
            <v>0.39419999999999999</v>
          </cell>
          <cell r="R144">
            <v>0.43419999999999997</v>
          </cell>
          <cell r="S144">
            <v>0.4758</v>
          </cell>
          <cell r="T144">
            <v>0.51900000000000002</v>
          </cell>
          <cell r="U144">
            <v>0.56369999999999998</v>
          </cell>
          <cell r="V144">
            <v>0.6099</v>
          </cell>
          <cell r="W144">
            <v>0.65749999999999997</v>
          </cell>
          <cell r="X144">
            <v>0.70660000000000001</v>
          </cell>
          <cell r="Y144">
            <v>0.7571</v>
          </cell>
          <cell r="Z144">
            <v>0.80900000000000005</v>
          </cell>
          <cell r="AA144">
            <v>0.86229999999999996</v>
          </cell>
          <cell r="AB144">
            <v>0.91700000000000004</v>
          </cell>
          <cell r="AC144">
            <v>0.97299999999999998</v>
          </cell>
          <cell r="AD144">
            <v>1.0303</v>
          </cell>
          <cell r="AE144">
            <v>1.089</v>
          </cell>
          <cell r="AF144">
            <v>1.149</v>
          </cell>
          <cell r="AG144">
            <v>1.2101999999999999</v>
          </cell>
          <cell r="AH144">
            <v>1.2727999999999999</v>
          </cell>
          <cell r="AI144">
            <v>1.3366</v>
          </cell>
          <cell r="AJ144">
            <v>1.4016999999999999</v>
          </cell>
          <cell r="AK144">
            <v>1.468</v>
          </cell>
          <cell r="AL144">
            <v>1.5356000000000001</v>
          </cell>
          <cell r="AM144">
            <v>1.6045</v>
          </cell>
          <cell r="AN144">
            <v>1.6746000000000001</v>
          </cell>
          <cell r="AO144">
            <v>1.7459</v>
          </cell>
          <cell r="AP144">
            <v>1.8184</v>
          </cell>
          <cell r="AQ144">
            <v>1.8922000000000001</v>
          </cell>
          <cell r="AR144">
            <v>1.9672000000000001</v>
          </cell>
          <cell r="AS144">
            <v>2.0434000000000001</v>
          </cell>
          <cell r="AT144">
            <v>2.1208999999999998</v>
          </cell>
          <cell r="AU144">
            <v>2.1995</v>
          </cell>
          <cell r="AV144">
            <v>2.2793999999999999</v>
          </cell>
          <cell r="AW144">
            <v>2.3605</v>
          </cell>
        </row>
        <row r="145">
          <cell r="B145">
            <v>1.5900000000000001E-2</v>
          </cell>
          <cell r="C145">
            <v>2.7400000000000001E-2</v>
          </cell>
          <cell r="D145">
            <v>4.1700000000000001E-2</v>
          </cell>
          <cell r="E145">
            <v>5.8700000000000002E-2</v>
          </cell>
          <cell r="F145">
            <v>7.8299999999999995E-2</v>
          </cell>
          <cell r="G145">
            <v>0.1004</v>
          </cell>
          <cell r="H145">
            <v>0.125</v>
          </cell>
          <cell r="I145">
            <v>0.15190000000000001</v>
          </cell>
          <cell r="J145">
            <v>0.18099999999999999</v>
          </cell>
          <cell r="K145">
            <v>0.21240000000000001</v>
          </cell>
          <cell r="L145">
            <v>0.24590000000000001</v>
          </cell>
          <cell r="M145">
            <v>0.28149999999999997</v>
          </cell>
          <cell r="N145">
            <v>0.31909999999999999</v>
          </cell>
          <cell r="O145">
            <v>0.35870000000000002</v>
          </cell>
          <cell r="P145">
            <v>0.4002</v>
          </cell>
          <cell r="Q145">
            <v>0.44369999999999998</v>
          </cell>
          <cell r="R145">
            <v>0.4889</v>
          </cell>
          <cell r="S145">
            <v>0.53600000000000003</v>
          </cell>
          <cell r="T145">
            <v>0.58489999999999998</v>
          </cell>
          <cell r="U145">
            <v>0.63549999999999995</v>
          </cell>
          <cell r="V145">
            <v>0.68779999999999997</v>
          </cell>
          <cell r="W145">
            <v>0.74180000000000001</v>
          </cell>
          <cell r="X145">
            <v>0.7974</v>
          </cell>
          <cell r="Y145">
            <v>0.85470000000000002</v>
          </cell>
          <cell r="Z145">
            <v>0.91349999999999998</v>
          </cell>
          <cell r="AA145">
            <v>0.97399999999999998</v>
          </cell>
          <cell r="AB145">
            <v>1.036</v>
          </cell>
          <cell r="AC145">
            <v>1.0994999999999999</v>
          </cell>
          <cell r="AD145">
            <v>1.1645000000000001</v>
          </cell>
          <cell r="AE145">
            <v>1.2310000000000001</v>
          </cell>
          <cell r="AF145">
            <v>1.2989999999999999</v>
          </cell>
          <cell r="AG145">
            <v>1.3685</v>
          </cell>
          <cell r="AH145">
            <v>1.4394</v>
          </cell>
          <cell r="AI145">
            <v>1.5118</v>
          </cell>
          <cell r="AJ145">
            <v>1.5855999999999999</v>
          </cell>
          <cell r="AK145">
            <v>1.6608000000000001</v>
          </cell>
          <cell r="AL145">
            <v>1.7373000000000001</v>
          </cell>
          <cell r="AM145">
            <v>1.8152999999999999</v>
          </cell>
          <cell r="AN145">
            <v>1.8947000000000001</v>
          </cell>
          <cell r="AO145">
            <v>1.9755</v>
          </cell>
          <cell r="AP145">
            <v>2.0575999999999999</v>
          </cell>
          <cell r="AQ145">
            <v>2.141</v>
          </cell>
          <cell r="AR145">
            <v>2.2259000000000002</v>
          </cell>
          <cell r="AS145">
            <v>2.3121</v>
          </cell>
          <cell r="AT145">
            <v>2.3996</v>
          </cell>
          <cell r="AU145">
            <v>2.4885000000000002</v>
          </cell>
          <cell r="AV145">
            <v>2.5787</v>
          </cell>
          <cell r="AW145">
            <v>2.6701999999999999</v>
          </cell>
        </row>
        <row r="146">
          <cell r="B146">
            <v>1.7500000000000002E-2</v>
          </cell>
          <cell r="C146">
            <v>3.0200000000000001E-2</v>
          </cell>
          <cell r="D146">
            <v>4.5999999999999999E-2</v>
          </cell>
          <cell r="E146">
            <v>6.4899999999999999E-2</v>
          </cell>
          <cell r="F146">
            <v>8.6599999999999996E-2</v>
          </cell>
          <cell r="G146">
            <v>0.1111</v>
          </cell>
          <cell r="H146">
            <v>0.1384</v>
          </cell>
          <cell r="I146">
            <v>0.16819999999999999</v>
          </cell>
          <cell r="J146">
            <v>0.2006</v>
          </cell>
          <cell r="K146">
            <v>0.23549999999999999</v>
          </cell>
          <cell r="L146">
            <v>0.27279999999999999</v>
          </cell>
          <cell r="M146">
            <v>0.3125</v>
          </cell>
          <cell r="N146">
            <v>0.35439999999999999</v>
          </cell>
          <cell r="O146">
            <v>0.39850000000000002</v>
          </cell>
          <cell r="P146">
            <v>0.44490000000000002</v>
          </cell>
          <cell r="Q146">
            <v>0.49330000000000002</v>
          </cell>
          <cell r="R146">
            <v>0.54390000000000005</v>
          </cell>
          <cell r="S146">
            <v>0.59650000000000003</v>
          </cell>
          <cell r="T146">
            <v>0.65110000000000001</v>
          </cell>
          <cell r="U146">
            <v>0.7077</v>
          </cell>
          <cell r="V146">
            <v>0.76619999999999999</v>
          </cell>
          <cell r="W146">
            <v>0.8266</v>
          </cell>
          <cell r="X146">
            <v>0.88880000000000003</v>
          </cell>
          <cell r="Y146">
            <v>0.95289999999999997</v>
          </cell>
          <cell r="Z146">
            <v>1.0187999999999999</v>
          </cell>
          <cell r="AA146">
            <v>1.0865</v>
          </cell>
          <cell r="AB146">
            <v>1.1558999999999999</v>
          </cell>
          <cell r="AC146">
            <v>1.2270000000000001</v>
          </cell>
          <cell r="AD146">
            <v>1.2998000000000001</v>
          </cell>
          <cell r="AE146">
            <v>1.3744000000000001</v>
          </cell>
          <cell r="AF146">
            <v>1.4504999999999999</v>
          </cell>
          <cell r="AG146">
            <v>1.5284</v>
          </cell>
          <cell r="AH146">
            <v>1.6077999999999999</v>
          </cell>
          <cell r="AI146">
            <v>1.6889000000000001</v>
          </cell>
          <cell r="AJ146">
            <v>1.7715000000000001</v>
          </cell>
          <cell r="AK146">
            <v>1.8556999999999999</v>
          </cell>
          <cell r="AL146">
            <v>1.9415</v>
          </cell>
          <cell r="AM146">
            <v>2.0287999999999999</v>
          </cell>
          <cell r="AN146">
            <v>2.1177000000000001</v>
          </cell>
          <cell r="AO146">
            <v>2.2081</v>
          </cell>
          <cell r="AP146">
            <v>2.2999999999999998</v>
          </cell>
          <cell r="AQ146">
            <v>2.3934000000000002</v>
          </cell>
          <cell r="AR146">
            <v>2.4883000000000002</v>
          </cell>
          <cell r="AS146">
            <v>2.5847000000000002</v>
          </cell>
          <cell r="AT146">
            <v>2.6825999999999999</v>
          </cell>
          <cell r="AU146">
            <v>2.7818999999999998</v>
          </cell>
          <cell r="AV146">
            <v>2.8828</v>
          </cell>
          <cell r="AW146">
            <v>2.9851000000000001</v>
          </cell>
        </row>
        <row r="147">
          <cell r="B147">
            <v>1.9099999999999999E-2</v>
          </cell>
          <cell r="C147">
            <v>3.3000000000000002E-2</v>
          </cell>
          <cell r="D147">
            <v>5.04E-2</v>
          </cell>
          <cell r="E147">
            <v>7.0999999999999994E-2</v>
          </cell>
          <cell r="F147">
            <v>9.4899999999999998E-2</v>
          </cell>
          <cell r="G147">
            <v>0.12180000000000001</v>
          </cell>
          <cell r="H147">
            <v>0.15179999999999999</v>
          </cell>
          <cell r="I147">
            <v>0.18459999999999999</v>
          </cell>
          <cell r="J147">
            <v>0.2203</v>
          </cell>
          <cell r="K147">
            <v>0.25869999999999999</v>
          </cell>
          <cell r="L147">
            <v>0.29980000000000001</v>
          </cell>
          <cell r="M147">
            <v>0.34350000000000003</v>
          </cell>
          <cell r="N147">
            <v>0.38969999999999999</v>
          </cell>
          <cell r="O147">
            <v>0.4385</v>
          </cell>
          <cell r="P147">
            <v>0.48959999999999998</v>
          </cell>
          <cell r="Q147">
            <v>0.54320000000000002</v>
          </cell>
          <cell r="R147">
            <v>0.59899999999999998</v>
          </cell>
          <cell r="S147">
            <v>0.65720000000000001</v>
          </cell>
          <cell r="T147">
            <v>0.71760000000000002</v>
          </cell>
          <cell r="U147">
            <v>0.7802</v>
          </cell>
          <cell r="V147">
            <v>0.84489999999999998</v>
          </cell>
          <cell r="W147">
            <v>0.91180000000000005</v>
          </cell>
          <cell r="X147">
            <v>0.98070000000000002</v>
          </cell>
          <cell r="Y147">
            <v>1.0517000000000001</v>
          </cell>
          <cell r="Z147">
            <v>1.1247</v>
          </cell>
          <cell r="AA147">
            <v>1.1996</v>
          </cell>
          <cell r="AB147">
            <v>1.2765</v>
          </cell>
          <cell r="AC147">
            <v>1.3553999999999999</v>
          </cell>
          <cell r="AD147">
            <v>1.4360999999999999</v>
          </cell>
          <cell r="AE147">
            <v>1.5187999999999999</v>
          </cell>
          <cell r="AF147">
            <v>1.6032</v>
          </cell>
          <cell r="AG147">
            <v>1.6895</v>
          </cell>
          <cell r="AH147">
            <v>1.7776000000000001</v>
          </cell>
          <cell r="AI147">
            <v>1.8674999999999999</v>
          </cell>
          <cell r="AJ147">
            <v>1.9591000000000001</v>
          </cell>
          <cell r="AK147">
            <v>2.0525000000000002</v>
          </cell>
          <cell r="AL147">
            <v>2.1476000000000002</v>
          </cell>
          <cell r="AM147">
            <v>2.2444999999999999</v>
          </cell>
          <cell r="AN147">
            <v>2.343</v>
          </cell>
          <cell r="AO147">
            <v>2.4432</v>
          </cell>
          <cell r="AP147">
            <v>2.5451000000000001</v>
          </cell>
          <cell r="AQ147">
            <v>2.6486999999999998</v>
          </cell>
          <cell r="AR147">
            <v>2.7538</v>
          </cell>
          <cell r="AS147">
            <v>2.8607</v>
          </cell>
          <cell r="AT147">
            <v>2.9691000000000001</v>
          </cell>
          <cell r="AU147">
            <v>3.0792000000000002</v>
          </cell>
          <cell r="AV147">
            <v>3.1909000000000001</v>
          </cell>
          <cell r="AW147">
            <v>3.3041</v>
          </cell>
        </row>
        <row r="148">
          <cell r="B148">
            <v>2.0799999999999999E-2</v>
          </cell>
          <cell r="C148">
            <v>3.5900000000000001E-2</v>
          </cell>
          <cell r="D148">
            <v>5.4699999999999999E-2</v>
          </cell>
          <cell r="E148">
            <v>7.7200000000000005E-2</v>
          </cell>
          <cell r="F148">
            <v>0.1032</v>
          </cell>
          <cell r="G148">
            <v>0.13250000000000001</v>
          </cell>
          <cell r="H148">
            <v>0.16520000000000001</v>
          </cell>
          <cell r="I148">
            <v>0.20100000000000001</v>
          </cell>
          <cell r="J148">
            <v>0.2399</v>
          </cell>
          <cell r="K148">
            <v>0.28189999999999998</v>
          </cell>
          <cell r="L148">
            <v>0.32679999999999998</v>
          </cell>
          <cell r="M148">
            <v>0.37459999999999999</v>
          </cell>
          <cell r="N148">
            <v>0.42509999999999998</v>
          </cell>
          <cell r="O148">
            <v>0.47849999999999998</v>
          </cell>
          <cell r="P148">
            <v>0.53449999999999998</v>
          </cell>
          <cell r="Q148">
            <v>0.59309999999999996</v>
          </cell>
          <cell r="R148">
            <v>0.65429999999999999</v>
          </cell>
          <cell r="S148">
            <v>0.71809999999999996</v>
          </cell>
          <cell r="T148">
            <v>0.7843</v>
          </cell>
          <cell r="U148">
            <v>0.85289999999999999</v>
          </cell>
          <cell r="V148">
            <v>0.92390000000000005</v>
          </cell>
          <cell r="W148">
            <v>0.99729999999999996</v>
          </cell>
          <cell r="X148">
            <v>1.0729</v>
          </cell>
          <cell r="Y148">
            <v>1.1509</v>
          </cell>
          <cell r="Z148">
            <v>1.2310000000000001</v>
          </cell>
          <cell r="AA148">
            <v>1.3133999999999999</v>
          </cell>
          <cell r="AB148">
            <v>1.3978999999999999</v>
          </cell>
          <cell r="AC148">
            <v>1.4844999999999999</v>
          </cell>
          <cell r="AD148">
            <v>1.5731999999999999</v>
          </cell>
          <cell r="AE148">
            <v>1.6639999999999999</v>
          </cell>
          <cell r="AF148">
            <v>1.7568999999999999</v>
          </cell>
          <cell r="AG148">
            <v>1.8516999999999999</v>
          </cell>
          <cell r="AH148">
            <v>1.9486000000000001</v>
          </cell>
          <cell r="AI148">
            <v>2.0474000000000001</v>
          </cell>
          <cell r="AJ148">
            <v>2.1482000000000001</v>
          </cell>
          <cell r="AK148">
            <v>2.2509000000000001</v>
          </cell>
          <cell r="AL148">
            <v>2.3555000000000001</v>
          </cell>
          <cell r="AM148">
            <v>2.4619</v>
          </cell>
          <cell r="AN148">
            <v>2.5703</v>
          </cell>
          <cell r="AO148">
            <v>2.6804999999999999</v>
          </cell>
          <cell r="AP148">
            <v>2.7925</v>
          </cell>
          <cell r="AQ148">
            <v>2.9064000000000001</v>
          </cell>
          <cell r="AR148">
            <v>3.0219999999999998</v>
          </cell>
          <cell r="AS148">
            <v>3.1394000000000002</v>
          </cell>
          <cell r="AT148">
            <v>3.2585999999999999</v>
          </cell>
          <cell r="AU148">
            <v>3.3795999999999999</v>
          </cell>
          <cell r="AV148">
            <v>3.5024000000000002</v>
          </cell>
          <cell r="AW148">
            <v>3.6267999999999998</v>
          </cell>
        </row>
        <row r="149">
          <cell r="B149">
            <v>2.24E-2</v>
          </cell>
          <cell r="C149">
            <v>3.8699999999999998E-2</v>
          </cell>
          <cell r="D149">
            <v>5.91E-2</v>
          </cell>
          <cell r="E149">
            <v>8.3400000000000002E-2</v>
          </cell>
          <cell r="F149">
            <v>0.1115</v>
          </cell>
          <cell r="G149">
            <v>0.14319999999999999</v>
          </cell>
          <cell r="H149">
            <v>0.17860000000000001</v>
          </cell>
          <cell r="I149">
            <v>0.21740000000000001</v>
          </cell>
          <cell r="J149">
            <v>0.2596</v>
          </cell>
          <cell r="K149">
            <v>0.30509999999999998</v>
          </cell>
          <cell r="L149">
            <v>0.3538</v>
          </cell>
          <cell r="M149">
            <v>0.40570000000000001</v>
          </cell>
          <cell r="N149">
            <v>0.46060000000000001</v>
          </cell>
          <cell r="O149">
            <v>0.51849999999999996</v>
          </cell>
          <cell r="P149">
            <v>0.57940000000000003</v>
          </cell>
          <cell r="Q149">
            <v>0.6431</v>
          </cell>
          <cell r="R149">
            <v>0.7097</v>
          </cell>
          <cell r="S149">
            <v>0.77910000000000001</v>
          </cell>
          <cell r="T149">
            <v>0.85109999999999997</v>
          </cell>
          <cell r="U149">
            <v>0.92579999999999996</v>
          </cell>
          <cell r="V149">
            <v>1.0032000000000001</v>
          </cell>
          <cell r="W149">
            <v>1.0831</v>
          </cell>
          <cell r="X149">
            <v>1.1655</v>
          </cell>
          <cell r="Y149">
            <v>1.2504</v>
          </cell>
          <cell r="Z149">
            <v>1.3378000000000001</v>
          </cell>
          <cell r="AA149">
            <v>1.4275</v>
          </cell>
          <cell r="AB149">
            <v>1.5197000000000001</v>
          </cell>
          <cell r="AC149">
            <v>1.6142000000000001</v>
          </cell>
          <cell r="AD149">
            <v>1.7110000000000001</v>
          </cell>
          <cell r="AE149">
            <v>1.81</v>
          </cell>
          <cell r="AF149">
            <v>1.9113</v>
          </cell>
          <cell r="AG149">
            <v>2.0148000000000001</v>
          </cell>
          <cell r="AH149">
            <v>2.1204999999999998</v>
          </cell>
          <cell r="AI149">
            <v>2.2284000000000002</v>
          </cell>
          <cell r="AJ149">
            <v>2.3384</v>
          </cell>
          <cell r="AK149">
            <v>2.4504999999999999</v>
          </cell>
          <cell r="AL149">
            <v>2.5647000000000002</v>
          </cell>
          <cell r="AM149">
            <v>2.6808999999999998</v>
          </cell>
          <cell r="AN149">
            <v>2.7991999999999999</v>
          </cell>
          <cell r="AO149">
            <v>2.9195000000000002</v>
          </cell>
          <cell r="AP149">
            <v>3.0417999999999998</v>
          </cell>
          <cell r="AQ149">
            <v>3.1661000000000001</v>
          </cell>
          <cell r="AR149">
            <v>3.2924000000000002</v>
          </cell>
          <cell r="AS149">
            <v>3.4205999999999999</v>
          </cell>
          <cell r="AT149">
            <v>3.5507</v>
          </cell>
          <cell r="AU149">
            <v>3.6827999999999999</v>
          </cell>
          <cell r="AV149">
            <v>3.8167</v>
          </cell>
          <cell r="AW149">
            <v>3.9525999999999999</v>
          </cell>
        </row>
        <row r="150">
          <cell r="B150">
            <v>2.4E-2</v>
          </cell>
          <cell r="C150">
            <v>4.1500000000000002E-2</v>
          </cell>
          <cell r="D150">
            <v>6.3399999999999998E-2</v>
          </cell>
          <cell r="E150">
            <v>8.9499999999999996E-2</v>
          </cell>
          <cell r="F150">
            <v>0.1198</v>
          </cell>
          <cell r="G150">
            <v>0.154</v>
          </cell>
          <cell r="H150">
            <v>0.192</v>
          </cell>
          <cell r="I150">
            <v>0.23380000000000001</v>
          </cell>
          <cell r="J150">
            <v>0.27929999999999999</v>
          </cell>
          <cell r="K150">
            <v>0.32829999999999998</v>
          </cell>
          <cell r="L150">
            <v>0.38090000000000002</v>
          </cell>
          <cell r="M150">
            <v>0.43680000000000002</v>
          </cell>
          <cell r="N150">
            <v>0.49609999999999999</v>
          </cell>
          <cell r="O150">
            <v>0.55859999999999999</v>
          </cell>
          <cell r="P150">
            <v>0.62439999999999996</v>
          </cell>
          <cell r="Q150">
            <v>0.69330000000000003</v>
          </cell>
          <cell r="R150">
            <v>0.76519999999999999</v>
          </cell>
          <cell r="S150">
            <v>0.84019999999999995</v>
          </cell>
          <cell r="T150">
            <v>0.91810000000000003</v>
          </cell>
          <cell r="U150">
            <v>0.99890000000000001</v>
          </cell>
          <cell r="V150">
            <v>1.0826</v>
          </cell>
          <cell r="W150">
            <v>1.1691</v>
          </cell>
          <cell r="X150">
            <v>1.2583</v>
          </cell>
          <cell r="Y150">
            <v>1.3503000000000001</v>
          </cell>
          <cell r="Z150">
            <v>1.4449000000000001</v>
          </cell>
          <cell r="AA150">
            <v>1.5421</v>
          </cell>
          <cell r="AB150">
            <v>1.6419999999999999</v>
          </cell>
          <cell r="AC150">
            <v>1.7444</v>
          </cell>
          <cell r="AD150">
            <v>1.8492999999999999</v>
          </cell>
          <cell r="AE150">
            <v>1.9565999999999999</v>
          </cell>
          <cell r="AF150">
            <v>2.0665</v>
          </cell>
          <cell r="AG150">
            <v>2.1787000000000001</v>
          </cell>
          <cell r="AH150">
            <v>2.2932999999999999</v>
          </cell>
          <cell r="AI150">
            <v>2.4102999999999999</v>
          </cell>
          <cell r="AJ150">
            <v>2.5295999999999998</v>
          </cell>
          <cell r="AK150">
            <v>2.6511999999999998</v>
          </cell>
          <cell r="AL150">
            <v>2.7751000000000001</v>
          </cell>
          <cell r="AM150">
            <v>2.9011999999999998</v>
          </cell>
          <cell r="AN150">
            <v>3.0295000000000001</v>
          </cell>
          <cell r="AO150">
            <v>3.1600999999999999</v>
          </cell>
          <cell r="AP150">
            <v>3.2928000000000002</v>
          </cell>
          <cell r="AQ150">
            <v>3.4276</v>
          </cell>
          <cell r="AR150">
            <v>3.5646</v>
          </cell>
          <cell r="AS150">
            <v>3.7037</v>
          </cell>
          <cell r="AT150">
            <v>3.8449</v>
          </cell>
          <cell r="AU150">
            <v>3.9882</v>
          </cell>
          <cell r="AV150">
            <v>4.1336000000000004</v>
          </cell>
          <cell r="AW150">
            <v>4.2809999999999997</v>
          </cell>
        </row>
        <row r="151">
          <cell r="B151">
            <v>2.5600000000000001E-2</v>
          </cell>
          <cell r="C151">
            <v>4.4400000000000002E-2</v>
          </cell>
          <cell r="D151">
            <v>6.7799999999999999E-2</v>
          </cell>
          <cell r="E151">
            <v>9.5699999999999993E-2</v>
          </cell>
          <cell r="F151">
            <v>0.12809999999999999</v>
          </cell>
          <cell r="G151">
            <v>0.16470000000000001</v>
          </cell>
          <cell r="H151">
            <v>0.2054</v>
          </cell>
          <cell r="I151">
            <v>0.25019999999999998</v>
          </cell>
          <cell r="J151">
            <v>0.29899999999999999</v>
          </cell>
          <cell r="K151">
            <v>0.35160000000000002</v>
          </cell>
          <cell r="L151">
            <v>0.40789999999999998</v>
          </cell>
          <cell r="M151">
            <v>0.46800000000000003</v>
          </cell>
          <cell r="N151">
            <v>0.53159999999999996</v>
          </cell>
          <cell r="O151">
            <v>0.5988</v>
          </cell>
          <cell r="P151">
            <v>0.6694</v>
          </cell>
          <cell r="Q151">
            <v>0.74339999999999995</v>
          </cell>
          <cell r="R151">
            <v>0.82079999999999997</v>
          </cell>
          <cell r="S151">
            <v>0.90139999999999998</v>
          </cell>
          <cell r="T151">
            <v>0.98519999999999996</v>
          </cell>
          <cell r="U151">
            <v>1.0721000000000001</v>
          </cell>
          <cell r="V151">
            <v>1.1621999999999999</v>
          </cell>
          <cell r="W151">
            <v>1.2553000000000001</v>
          </cell>
          <cell r="X151">
            <v>1.3512999999999999</v>
          </cell>
          <cell r="Y151">
            <v>1.4503999999999999</v>
          </cell>
          <cell r="Z151">
            <v>1.5523</v>
          </cell>
          <cell r="AA151">
            <v>1.657</v>
          </cell>
          <cell r="AB151">
            <v>1.7645999999999999</v>
          </cell>
          <cell r="AC151">
            <v>1.875</v>
          </cell>
          <cell r="AD151">
            <v>1.988</v>
          </cell>
          <cell r="AE151">
            <v>2.1038000000000001</v>
          </cell>
          <cell r="AF151">
            <v>2.2222</v>
          </cell>
          <cell r="AG151">
            <v>2.3431999999999999</v>
          </cell>
          <cell r="AH151">
            <v>2.4668000000000001</v>
          </cell>
          <cell r="AI151">
            <v>2.593</v>
          </cell>
          <cell r="AJ151">
            <v>2.7216999999999998</v>
          </cell>
          <cell r="AK151">
            <v>2.8529</v>
          </cell>
          <cell r="AL151">
            <v>2.9864999999999999</v>
          </cell>
          <cell r="AM151">
            <v>3.1225999999999998</v>
          </cell>
          <cell r="AN151">
            <v>3.2610000000000001</v>
          </cell>
          <cell r="AO151">
            <v>3.4018999999999999</v>
          </cell>
          <cell r="AP151">
            <v>3.5451000000000001</v>
          </cell>
          <cell r="AQ151">
            <v>3.6907000000000001</v>
          </cell>
          <cell r="AR151">
            <v>3.8384999999999998</v>
          </cell>
          <cell r="AS151">
            <v>3.9885999999999999</v>
          </cell>
          <cell r="AT151">
            <v>4.141</v>
          </cell>
          <cell r="AU151">
            <v>4.2957000000000001</v>
          </cell>
          <cell r="AV151">
            <v>4.4526000000000003</v>
          </cell>
          <cell r="AW151">
            <v>4.6116000000000001</v>
          </cell>
        </row>
        <row r="152">
          <cell r="B152">
            <v>2.7300000000000001E-2</v>
          </cell>
          <cell r="C152">
            <v>4.7199999999999999E-2</v>
          </cell>
          <cell r="D152">
            <v>7.2099999999999997E-2</v>
          </cell>
          <cell r="E152">
            <v>0.1019</v>
          </cell>
          <cell r="F152">
            <v>0.13639999999999999</v>
          </cell>
          <cell r="G152">
            <v>0.1754</v>
          </cell>
          <cell r="H152">
            <v>0.21890000000000001</v>
          </cell>
          <cell r="I152">
            <v>0.26669999999999999</v>
          </cell>
          <cell r="J152">
            <v>0.31869999999999998</v>
          </cell>
          <cell r="K152">
            <v>0.37480000000000002</v>
          </cell>
          <cell r="L152">
            <v>0.435</v>
          </cell>
          <cell r="M152">
            <v>0.49919999999999998</v>
          </cell>
          <cell r="N152">
            <v>0.56720000000000004</v>
          </cell>
          <cell r="O152">
            <v>0.63900000000000001</v>
          </cell>
          <cell r="P152">
            <v>0.71450000000000002</v>
          </cell>
          <cell r="Q152">
            <v>0.79369999999999996</v>
          </cell>
          <cell r="R152">
            <v>0.87639999999999996</v>
          </cell>
          <cell r="S152">
            <v>0.9627</v>
          </cell>
          <cell r="T152">
            <v>1.0524</v>
          </cell>
          <cell r="U152">
            <v>1.1455</v>
          </cell>
          <cell r="V152">
            <v>1.2419</v>
          </cell>
          <cell r="W152">
            <v>1.3415999999999999</v>
          </cell>
          <cell r="X152">
            <v>1.4446000000000001</v>
          </cell>
          <cell r="Y152">
            <v>1.5507</v>
          </cell>
          <cell r="Z152">
            <v>1.6598999999999999</v>
          </cell>
          <cell r="AA152">
            <v>1.7722</v>
          </cell>
          <cell r="AB152">
            <v>1.8875999999999999</v>
          </cell>
          <cell r="AC152">
            <v>2.0059</v>
          </cell>
          <cell r="AD152">
            <v>2.1272000000000002</v>
          </cell>
          <cell r="AE152">
            <v>2.2513999999999998</v>
          </cell>
          <cell r="AF152">
            <v>2.3784000000000001</v>
          </cell>
          <cell r="AG152">
            <v>2.5083000000000002</v>
          </cell>
          <cell r="AH152">
            <v>2.6408999999999998</v>
          </cell>
          <cell r="AI152">
            <v>2.7764000000000002</v>
          </cell>
          <cell r="AJ152">
            <v>2.9144999999999999</v>
          </cell>
          <cell r="AK152">
            <v>3.0552999999999999</v>
          </cell>
          <cell r="AL152">
            <v>3.1987999999999999</v>
          </cell>
          <cell r="AM152">
            <v>3.3449</v>
          </cell>
          <cell r="AN152">
            <v>3.4935999999999998</v>
          </cell>
          <cell r="AO152">
            <v>3.6448999999999998</v>
          </cell>
          <cell r="AP152">
            <v>3.7987000000000002</v>
          </cell>
          <cell r="AQ152">
            <v>3.9550000000000001</v>
          </cell>
          <cell r="AR152">
            <v>4.1138000000000003</v>
          </cell>
          <cell r="AS152">
            <v>4.2751000000000001</v>
          </cell>
          <cell r="AT152">
            <v>4.4387999999999996</v>
          </cell>
          <cell r="AU152">
            <v>4.6048999999999998</v>
          </cell>
          <cell r="AV152">
            <v>4.7733999999999996</v>
          </cell>
          <cell r="AW152">
            <v>4.9443000000000001</v>
          </cell>
        </row>
        <row r="153">
          <cell r="B153">
            <v>2.8899999999999999E-2</v>
          </cell>
          <cell r="C153">
            <v>0.05</v>
          </cell>
          <cell r="D153">
            <v>7.6499999999999999E-2</v>
          </cell>
          <cell r="E153">
            <v>0.1081</v>
          </cell>
          <cell r="F153">
            <v>0.1447</v>
          </cell>
          <cell r="G153">
            <v>0.18609999999999999</v>
          </cell>
          <cell r="H153">
            <v>0.23230000000000001</v>
          </cell>
          <cell r="I153">
            <v>0.28310000000000002</v>
          </cell>
          <cell r="J153">
            <v>0.33839999999999998</v>
          </cell>
          <cell r="K153">
            <v>0.39810000000000001</v>
          </cell>
          <cell r="L153">
            <v>0.46210000000000001</v>
          </cell>
          <cell r="M153">
            <v>0.53039999999999998</v>
          </cell>
          <cell r="N153">
            <v>0.6028</v>
          </cell>
          <cell r="O153">
            <v>0.67920000000000003</v>
          </cell>
          <cell r="P153">
            <v>0.75960000000000005</v>
          </cell>
          <cell r="Q153">
            <v>0.84399999999999997</v>
          </cell>
          <cell r="R153">
            <v>0.93210000000000004</v>
          </cell>
          <cell r="S153">
            <v>1.024</v>
          </cell>
          <cell r="T153">
            <v>1.1196999999999999</v>
          </cell>
          <cell r="U153">
            <v>1.2189000000000001</v>
          </cell>
          <cell r="V153">
            <v>1.3218000000000001</v>
          </cell>
          <cell r="W153">
            <v>1.4280999999999999</v>
          </cell>
          <cell r="X153">
            <v>1.538</v>
          </cell>
          <cell r="Y153">
            <v>1.6512</v>
          </cell>
          <cell r="Z153">
            <v>1.7678</v>
          </cell>
          <cell r="AA153">
            <v>1.8876999999999999</v>
          </cell>
          <cell r="AB153">
            <v>2.0108000000000001</v>
          </cell>
          <cell r="AC153">
            <v>2.1372</v>
          </cell>
          <cell r="AD153">
            <v>2.2667000000000002</v>
          </cell>
          <cell r="AE153">
            <v>2.3993000000000002</v>
          </cell>
          <cell r="AF153">
            <v>2.5350000000000001</v>
          </cell>
          <cell r="AG153">
            <v>2.6738</v>
          </cell>
          <cell r="AH153">
            <v>2.8155999999999999</v>
          </cell>
          <cell r="AI153">
            <v>2.9603000000000002</v>
          </cell>
          <cell r="AJ153">
            <v>3.1078999999999999</v>
          </cell>
          <cell r="AK153">
            <v>3.2585000000000002</v>
          </cell>
          <cell r="AL153">
            <v>3.4117999999999999</v>
          </cell>
          <cell r="AM153">
            <v>3.5680999999999998</v>
          </cell>
          <cell r="AN153">
            <v>3.7269999999999999</v>
          </cell>
          <cell r="AO153">
            <v>3.8887999999999998</v>
          </cell>
          <cell r="AP153">
            <v>4.0533000000000001</v>
          </cell>
          <cell r="AQ153">
            <v>4.2203999999999997</v>
          </cell>
          <cell r="AR153">
            <v>4.3902999999999999</v>
          </cell>
          <cell r="AS153">
            <v>4.5628000000000002</v>
          </cell>
          <cell r="AT153">
            <v>4.7378999999999998</v>
          </cell>
          <cell r="AU153">
            <v>4.9156000000000004</v>
          </cell>
          <cell r="AV153">
            <v>5.0957999999999997</v>
          </cell>
          <cell r="AW153">
            <v>5.2786</v>
          </cell>
        </row>
        <row r="154">
          <cell r="B154">
            <v>3.0499999999999999E-2</v>
          </cell>
          <cell r="C154">
            <v>5.2900000000000003E-2</v>
          </cell>
          <cell r="D154">
            <v>8.0799999999999997E-2</v>
          </cell>
          <cell r="E154">
            <v>0.1142</v>
          </cell>
          <cell r="F154">
            <v>0.153</v>
          </cell>
          <cell r="G154">
            <v>0.1968</v>
          </cell>
          <cell r="H154">
            <v>0.2457</v>
          </cell>
          <cell r="I154">
            <v>0.29949999999999999</v>
          </cell>
          <cell r="J154">
            <v>0.35809999999999997</v>
          </cell>
          <cell r="K154">
            <v>0.4214</v>
          </cell>
          <cell r="L154">
            <v>0.48920000000000002</v>
          </cell>
          <cell r="M154">
            <v>0.56159999999999999</v>
          </cell>
          <cell r="N154">
            <v>0.63839999999999997</v>
          </cell>
          <cell r="O154">
            <v>0.71940000000000004</v>
          </cell>
          <cell r="P154">
            <v>0.80479999999999996</v>
          </cell>
          <cell r="Q154">
            <v>0.89429999999999998</v>
          </cell>
          <cell r="R154">
            <v>0.9879</v>
          </cell>
          <cell r="S154">
            <v>1.0854999999999999</v>
          </cell>
          <cell r="T154">
            <v>1.1870000000000001</v>
          </cell>
          <cell r="U154">
            <v>1.2925</v>
          </cell>
          <cell r="V154">
            <v>1.4016999999999999</v>
          </cell>
          <cell r="W154">
            <v>1.5146999999999999</v>
          </cell>
          <cell r="X154">
            <v>1.6315</v>
          </cell>
          <cell r="Y154">
            <v>1.7518</v>
          </cell>
          <cell r="Z154">
            <v>1.8757999999999999</v>
          </cell>
          <cell r="AA154">
            <v>2.0032999999999999</v>
          </cell>
          <cell r="AB154">
            <v>2.1343000000000001</v>
          </cell>
          <cell r="AC154">
            <v>2.2686999999999999</v>
          </cell>
          <cell r="AD154">
            <v>2.4064999999999999</v>
          </cell>
          <cell r="AE154">
            <v>2.5476000000000001</v>
          </cell>
          <cell r="AF154">
            <v>2.6920999999999999</v>
          </cell>
          <cell r="AG154">
            <v>2.8397999999999999</v>
          </cell>
          <cell r="AH154">
            <v>2.9906999999999999</v>
          </cell>
          <cell r="AI154">
            <v>3.1446999999999998</v>
          </cell>
          <cell r="AJ154">
            <v>3.3018999999999998</v>
          </cell>
          <cell r="AK154">
            <v>3.4622000000000002</v>
          </cell>
          <cell r="AL154">
            <v>3.6255999999999999</v>
          </cell>
          <cell r="AM154">
            <v>3.7919</v>
          </cell>
          <cell r="AN154">
            <v>3.9613</v>
          </cell>
          <cell r="AO154">
            <v>4.1336000000000004</v>
          </cell>
          <cell r="AP154">
            <v>4.3087999999999997</v>
          </cell>
          <cell r="AQ154">
            <v>4.4869000000000003</v>
          </cell>
          <cell r="AR154">
            <v>4.6679000000000004</v>
          </cell>
          <cell r="AS154">
            <v>4.8517000000000001</v>
          </cell>
          <cell r="AT154">
            <v>5.0381999999999998</v>
          </cell>
          <cell r="AU154">
            <v>5.2275999999999998</v>
          </cell>
          <cell r="AV154">
            <v>5.4196999999999997</v>
          </cell>
          <cell r="AW154">
            <v>5.6144999999999996</v>
          </cell>
        </row>
        <row r="155">
          <cell r="B155">
            <v>3.2199999999999999E-2</v>
          </cell>
          <cell r="C155">
            <v>5.57E-2</v>
          </cell>
          <cell r="D155">
            <v>8.5199999999999998E-2</v>
          </cell>
          <cell r="E155">
            <v>0.12039999999999999</v>
          </cell>
          <cell r="F155">
            <v>0.1613</v>
          </cell>
          <cell r="G155">
            <v>0.20749999999999999</v>
          </cell>
          <cell r="H155">
            <v>0.2591</v>
          </cell>
          <cell r="I155">
            <v>0.31590000000000001</v>
          </cell>
          <cell r="J155">
            <v>0.37780000000000002</v>
          </cell>
          <cell r="K155">
            <v>0.4446</v>
          </cell>
          <cell r="L155">
            <v>0.51629999999999998</v>
          </cell>
          <cell r="M155">
            <v>0.59279999999999999</v>
          </cell>
          <cell r="N155">
            <v>0.67400000000000004</v>
          </cell>
          <cell r="O155">
            <v>0.75970000000000004</v>
          </cell>
          <cell r="P155">
            <v>0.85</v>
          </cell>
          <cell r="Q155">
            <v>0.9446</v>
          </cell>
          <cell r="R155">
            <v>1.0437000000000001</v>
          </cell>
          <cell r="S155">
            <v>1.1469</v>
          </cell>
          <cell r="T155">
            <v>1.2544</v>
          </cell>
          <cell r="U155">
            <v>1.3661000000000001</v>
          </cell>
          <cell r="V155">
            <v>1.4818</v>
          </cell>
          <cell r="W155">
            <v>1.6014999999999999</v>
          </cell>
          <cell r="X155">
            <v>1.7251000000000001</v>
          </cell>
          <cell r="Y155">
            <v>1.8526</v>
          </cell>
          <cell r="Z155">
            <v>1.984</v>
          </cell>
          <cell r="AA155">
            <v>2.1191</v>
          </cell>
          <cell r="AB155">
            <v>2.2578999999999998</v>
          </cell>
          <cell r="AC155">
            <v>2.4003999999999999</v>
          </cell>
          <cell r="AD155">
            <v>2.5465</v>
          </cell>
          <cell r="AE155">
            <v>2.6962000000000002</v>
          </cell>
          <cell r="AF155">
            <v>2.8494000000000002</v>
          </cell>
          <cell r="AG155">
            <v>3.0061</v>
          </cell>
          <cell r="AH155">
            <v>3.1661000000000001</v>
          </cell>
          <cell r="AI155">
            <v>3.3296000000000001</v>
          </cell>
          <cell r="AJ155">
            <v>3.4964</v>
          </cell>
          <cell r="AK155">
            <v>3.6665000000000001</v>
          </cell>
          <cell r="AL155">
            <v>3.8399000000000001</v>
          </cell>
          <cell r="AM155">
            <v>4.0164</v>
          </cell>
          <cell r="AN155">
            <v>4.1962000000000002</v>
          </cell>
          <cell r="AO155">
            <v>4.3791000000000002</v>
          </cell>
          <cell r="AP155">
            <v>4.5651000000000002</v>
          </cell>
          <cell r="AQ155">
            <v>4.7542</v>
          </cell>
          <cell r="AR155">
            <v>4.9463999999999997</v>
          </cell>
          <cell r="AS155">
            <v>5.1414999999999997</v>
          </cell>
          <cell r="AT155">
            <v>5.3396999999999997</v>
          </cell>
          <cell r="AU155">
            <v>5.5407999999999999</v>
          </cell>
          <cell r="AV155">
            <v>5.7447999999999997</v>
          </cell>
          <cell r="AW155">
            <v>5.9516999999999998</v>
          </cell>
        </row>
        <row r="156">
          <cell r="B156">
            <v>3.3799999999999997E-2</v>
          </cell>
          <cell r="C156">
            <v>5.8500000000000003E-2</v>
          </cell>
          <cell r="D156">
            <v>8.9499999999999996E-2</v>
          </cell>
          <cell r="E156">
            <v>0.12659999999999999</v>
          </cell>
          <cell r="F156">
            <v>0.1696</v>
          </cell>
          <cell r="G156">
            <v>0.21829999999999999</v>
          </cell>
          <cell r="H156">
            <v>0.27260000000000001</v>
          </cell>
          <cell r="I156">
            <v>0.33239999999999997</v>
          </cell>
          <cell r="J156">
            <v>0.39750000000000002</v>
          </cell>
          <cell r="K156">
            <v>0.46789999999999998</v>
          </cell>
          <cell r="L156">
            <v>0.54349999999999998</v>
          </cell>
          <cell r="M156">
            <v>0.62409999999999999</v>
          </cell>
          <cell r="N156">
            <v>0.70960000000000001</v>
          </cell>
          <cell r="O156">
            <v>0.8</v>
          </cell>
          <cell r="P156">
            <v>0.8952</v>
          </cell>
          <cell r="Q156">
            <v>0.995</v>
          </cell>
          <cell r="R156">
            <v>1.0994999999999999</v>
          </cell>
          <cell r="S156">
            <v>1.2084999999999999</v>
          </cell>
          <cell r="T156">
            <v>1.3219000000000001</v>
          </cell>
          <cell r="U156">
            <v>1.4397</v>
          </cell>
          <cell r="V156">
            <v>1.5619000000000001</v>
          </cell>
          <cell r="W156">
            <v>1.6882999999999999</v>
          </cell>
          <cell r="X156">
            <v>1.8189</v>
          </cell>
          <cell r="Y156">
            <v>1.9536</v>
          </cell>
          <cell r="Z156">
            <v>2.0922999999999998</v>
          </cell>
          <cell r="AA156">
            <v>2.2351000000000001</v>
          </cell>
          <cell r="AB156">
            <v>2.3818000000000001</v>
          </cell>
          <cell r="AC156">
            <v>2.5324</v>
          </cell>
          <cell r="AD156">
            <v>2.6867999999999999</v>
          </cell>
          <cell r="AE156">
            <v>2.8451</v>
          </cell>
          <cell r="AF156">
            <v>3.0070000000000001</v>
          </cell>
          <cell r="AG156">
            <v>3.1726999999999999</v>
          </cell>
          <cell r="AH156">
            <v>3.3420000000000001</v>
          </cell>
          <cell r="AI156">
            <v>3.5148999999999999</v>
          </cell>
          <cell r="AJ156">
            <v>3.6913</v>
          </cell>
          <cell r="AK156">
            <v>3.8712</v>
          </cell>
          <cell r="AL156">
            <v>4.0547000000000004</v>
          </cell>
          <cell r="AM156">
            <v>4.2415000000000003</v>
          </cell>
          <cell r="AN156">
            <v>4.4317000000000002</v>
          </cell>
          <cell r="AO156">
            <v>4.6253000000000002</v>
          </cell>
          <cell r="AP156">
            <v>4.8221999999999996</v>
          </cell>
          <cell r="AQ156">
            <v>5.0223000000000004</v>
          </cell>
          <cell r="AR156">
            <v>5.2256999999999998</v>
          </cell>
          <cell r="AS156">
            <v>5.4322999999999997</v>
          </cell>
          <cell r="AT156">
            <v>5.6421000000000001</v>
          </cell>
          <cell r="AU156">
            <v>5.8550000000000004</v>
          </cell>
          <cell r="AV156">
            <v>6.0709999999999997</v>
          </cell>
          <cell r="AW156">
            <v>6.2900999999999998</v>
          </cell>
        </row>
        <row r="157">
          <cell r="B157">
            <v>3.5400000000000001E-2</v>
          </cell>
          <cell r="C157">
            <v>6.1400000000000003E-2</v>
          </cell>
          <cell r="D157">
            <v>9.3899999999999997E-2</v>
          </cell>
          <cell r="E157">
            <v>0.1328</v>
          </cell>
          <cell r="F157">
            <v>0.1779</v>
          </cell>
          <cell r="G157">
            <v>0.22900000000000001</v>
          </cell>
          <cell r="H157">
            <v>0.28599999999999998</v>
          </cell>
          <cell r="I157">
            <v>0.3488</v>
          </cell>
          <cell r="J157">
            <v>0.41720000000000002</v>
          </cell>
          <cell r="K157">
            <v>0.49120000000000003</v>
          </cell>
          <cell r="L157">
            <v>0.5706</v>
          </cell>
          <cell r="M157">
            <v>0.65529999999999999</v>
          </cell>
          <cell r="N157">
            <v>0.74519999999999997</v>
          </cell>
          <cell r="O157">
            <v>0.84030000000000005</v>
          </cell>
          <cell r="P157">
            <v>0.94040000000000001</v>
          </cell>
          <cell r="Q157">
            <v>1.0454000000000001</v>
          </cell>
          <cell r="R157">
            <v>1.1553</v>
          </cell>
          <cell r="S157">
            <v>1.27</v>
          </cell>
          <cell r="T157">
            <v>1.3894</v>
          </cell>
          <cell r="U157">
            <v>1.5135000000000001</v>
          </cell>
          <cell r="V157">
            <v>1.6420999999999999</v>
          </cell>
          <cell r="W157">
            <v>1.7751999999999999</v>
          </cell>
          <cell r="X157">
            <v>1.9127000000000001</v>
          </cell>
          <cell r="Y157">
            <v>2.0546000000000002</v>
          </cell>
          <cell r="Z157">
            <v>2.2008000000000001</v>
          </cell>
          <cell r="AA157">
            <v>2.3512</v>
          </cell>
          <cell r="AB157">
            <v>2.5057999999999998</v>
          </cell>
          <cell r="AC157">
            <v>2.6644999999999999</v>
          </cell>
          <cell r="AD157">
            <v>2.8273000000000001</v>
          </cell>
          <cell r="AE157">
            <v>2.9941</v>
          </cell>
          <cell r="AF157">
            <v>3.1648999999999998</v>
          </cell>
          <cell r="AG157">
            <v>3.3395999999999999</v>
          </cell>
          <cell r="AH157">
            <v>3.5181</v>
          </cell>
          <cell r="AI157">
            <v>3.7004999999999999</v>
          </cell>
          <cell r="AJ157">
            <v>3.8866000000000001</v>
          </cell>
          <cell r="AK157">
            <v>4.0763999999999996</v>
          </cell>
          <cell r="AL157">
            <v>4.2698999999999998</v>
          </cell>
          <cell r="AM157">
            <v>4.4671000000000003</v>
          </cell>
          <cell r="AN157">
            <v>4.6677999999999997</v>
          </cell>
          <cell r="AO157">
            <v>4.8720999999999997</v>
          </cell>
          <cell r="AP157">
            <v>5.0799000000000003</v>
          </cell>
          <cell r="AQ157">
            <v>5.2911000000000001</v>
          </cell>
          <cell r="AR157">
            <v>5.5057999999999998</v>
          </cell>
          <cell r="AS157">
            <v>5.7239000000000004</v>
          </cell>
          <cell r="AT157">
            <v>5.9454000000000002</v>
          </cell>
          <cell r="AU157">
            <v>6.1702000000000004</v>
          </cell>
          <cell r="AV157">
            <v>6.3982000000000001</v>
          </cell>
          <cell r="AW157">
            <v>6.6295999999999999</v>
          </cell>
        </row>
        <row r="158">
          <cell r="B158">
            <v>3.7100000000000001E-2</v>
          </cell>
          <cell r="C158">
            <v>6.4199999999999993E-2</v>
          </cell>
          <cell r="D158">
            <v>9.8199999999999996E-2</v>
          </cell>
          <cell r="E158">
            <v>0.1389</v>
          </cell>
          <cell r="F158">
            <v>0.1862</v>
          </cell>
          <cell r="G158">
            <v>0.2397</v>
          </cell>
          <cell r="H158">
            <v>0.2994</v>
          </cell>
          <cell r="I158">
            <v>0.36520000000000002</v>
          </cell>
          <cell r="J158">
            <v>0.437</v>
          </cell>
          <cell r="K158">
            <v>0.51449999999999996</v>
          </cell>
          <cell r="L158">
            <v>0.59770000000000001</v>
          </cell>
          <cell r="M158">
            <v>0.68659999999999999</v>
          </cell>
          <cell r="N158">
            <v>0.78090000000000004</v>
          </cell>
          <cell r="O158">
            <v>0.88060000000000005</v>
          </cell>
          <cell r="P158">
            <v>0.98560000000000003</v>
          </cell>
          <cell r="Q158">
            <v>1.0959000000000001</v>
          </cell>
          <cell r="R158">
            <v>1.2112000000000001</v>
          </cell>
          <cell r="S158">
            <v>1.3315999999999999</v>
          </cell>
          <cell r="T158">
            <v>1.4570000000000001</v>
          </cell>
          <cell r="U158">
            <v>1.5872999999999999</v>
          </cell>
          <cell r="V158">
            <v>1.7222999999999999</v>
          </cell>
          <cell r="W158">
            <v>1.8621000000000001</v>
          </cell>
          <cell r="X158">
            <v>2.0066000000000002</v>
          </cell>
          <cell r="Y158">
            <v>2.1556999999999999</v>
          </cell>
          <cell r="Z158">
            <v>2.3092999999999999</v>
          </cell>
          <cell r="AA158">
            <v>2.4674</v>
          </cell>
          <cell r="AB158">
            <v>2.63</v>
          </cell>
          <cell r="AC158">
            <v>2.7968000000000002</v>
          </cell>
          <cell r="AD158">
            <v>2.968</v>
          </cell>
          <cell r="AE158">
            <v>3.1434000000000002</v>
          </cell>
          <cell r="AF158">
            <v>3.323</v>
          </cell>
          <cell r="AG158">
            <v>3.5066999999999999</v>
          </cell>
          <cell r="AH158">
            <v>3.6945000000000001</v>
          </cell>
          <cell r="AI158">
            <v>3.8864000000000001</v>
          </cell>
          <cell r="AJ158">
            <v>4.0822000000000003</v>
          </cell>
          <cell r="AK158">
            <v>4.2819000000000003</v>
          </cell>
          <cell r="AL158">
            <v>4.4855999999999998</v>
          </cell>
          <cell r="AM158">
            <v>4.6931000000000003</v>
          </cell>
          <cell r="AN158">
            <v>4.9043000000000001</v>
          </cell>
          <cell r="AO158">
            <v>5.1193999999999997</v>
          </cell>
          <cell r="AP158">
            <v>5.3380999999999998</v>
          </cell>
          <cell r="AQ158">
            <v>5.5605000000000002</v>
          </cell>
          <cell r="AR158">
            <v>5.7866</v>
          </cell>
          <cell r="AS158">
            <v>6.0162000000000004</v>
          </cell>
          <cell r="AT158">
            <v>6.2493999999999996</v>
          </cell>
          <cell r="AU158">
            <v>6.4861000000000004</v>
          </cell>
          <cell r="AV158">
            <v>6.7263000000000002</v>
          </cell>
          <cell r="AW158">
            <v>6.97</v>
          </cell>
        </row>
        <row r="159">
          <cell r="B159">
            <v>3.8699999999999998E-2</v>
          </cell>
          <cell r="C159">
            <v>6.7000000000000004E-2</v>
          </cell>
          <cell r="D159">
            <v>0.1026</v>
          </cell>
          <cell r="E159">
            <v>0.14510000000000001</v>
          </cell>
          <cell r="F159">
            <v>0.19450000000000001</v>
          </cell>
          <cell r="G159">
            <v>0.25040000000000001</v>
          </cell>
          <cell r="H159">
            <v>0.31290000000000001</v>
          </cell>
          <cell r="I159">
            <v>0.38169999999999998</v>
          </cell>
          <cell r="J159">
            <v>0.45669999999999999</v>
          </cell>
          <cell r="K159">
            <v>0.53779999999999994</v>
          </cell>
          <cell r="L159">
            <v>0.62490000000000001</v>
          </cell>
          <cell r="M159">
            <v>0.71779999999999999</v>
          </cell>
          <cell r="N159">
            <v>0.81659999999999999</v>
          </cell>
          <cell r="O159">
            <v>0.92090000000000005</v>
          </cell>
          <cell r="P159">
            <v>1.0308999999999999</v>
          </cell>
          <cell r="Q159">
            <v>1.1463000000000001</v>
          </cell>
          <cell r="R159">
            <v>1.2670999999999999</v>
          </cell>
          <cell r="S159">
            <v>1.3933</v>
          </cell>
          <cell r="T159">
            <v>1.5246</v>
          </cell>
          <cell r="U159">
            <v>1.6611</v>
          </cell>
          <cell r="V159">
            <v>1.8026</v>
          </cell>
          <cell r="W159">
            <v>1.9492</v>
          </cell>
          <cell r="X159">
            <v>2.1006</v>
          </cell>
          <cell r="Y159">
            <v>2.2568999999999999</v>
          </cell>
          <cell r="Z159">
            <v>2.4180000000000001</v>
          </cell>
          <cell r="AA159">
            <v>2.5838000000000001</v>
          </cell>
          <cell r="AB159">
            <v>2.7542</v>
          </cell>
          <cell r="AC159">
            <v>2.9293</v>
          </cell>
          <cell r="AD159">
            <v>3.1088</v>
          </cell>
          <cell r="AE159">
            <v>3.2928000000000002</v>
          </cell>
          <cell r="AF159">
            <v>3.4813000000000001</v>
          </cell>
          <cell r="AG159">
            <v>3.6741000000000001</v>
          </cell>
          <cell r="AH159">
            <v>3.8712</v>
          </cell>
          <cell r="AI159">
            <v>4.0724999999999998</v>
          </cell>
          <cell r="AJ159">
            <v>4.2781000000000002</v>
          </cell>
          <cell r="AK159">
            <v>4.4878</v>
          </cell>
          <cell r="AL159">
            <v>4.7016</v>
          </cell>
          <cell r="AM159">
            <v>4.9194000000000004</v>
          </cell>
          <cell r="AN159">
            <v>5.1413000000000002</v>
          </cell>
          <cell r="AO159">
            <v>5.3670999999999998</v>
          </cell>
          <cell r="AP159">
            <v>5.5968999999999998</v>
          </cell>
          <cell r="AQ159">
            <v>5.8304999999999998</v>
          </cell>
          <cell r="AR159">
            <v>6.0678999999999998</v>
          </cell>
          <cell r="AS159">
            <v>6.3090999999999999</v>
          </cell>
          <cell r="AT159">
            <v>6.5541</v>
          </cell>
          <cell r="AU159">
            <v>6.8028000000000004</v>
          </cell>
          <cell r="AV159">
            <v>7.0552000000000001</v>
          </cell>
          <cell r="AW159">
            <v>7.3112000000000004</v>
          </cell>
        </row>
        <row r="160">
          <cell r="B160">
            <v>4.0300000000000002E-2</v>
          </cell>
          <cell r="C160">
            <v>6.9900000000000004E-2</v>
          </cell>
          <cell r="D160">
            <v>0.1069</v>
          </cell>
          <cell r="E160">
            <v>0.15129999999999999</v>
          </cell>
          <cell r="F160">
            <v>0.20280000000000001</v>
          </cell>
          <cell r="G160">
            <v>0.2611</v>
          </cell>
          <cell r="H160">
            <v>0.32629999999999998</v>
          </cell>
          <cell r="I160">
            <v>0.39810000000000001</v>
          </cell>
          <cell r="J160">
            <v>0.47639999999999999</v>
          </cell>
          <cell r="K160">
            <v>0.56110000000000004</v>
          </cell>
          <cell r="L160">
            <v>0.65200000000000002</v>
          </cell>
          <cell r="M160">
            <v>0.74909999999999999</v>
          </cell>
          <cell r="N160">
            <v>0.85219999999999996</v>
          </cell>
          <cell r="O160">
            <v>0.96130000000000004</v>
          </cell>
          <cell r="P160">
            <v>1.0762</v>
          </cell>
          <cell r="Q160">
            <v>1.1968000000000001</v>
          </cell>
          <cell r="R160">
            <v>1.3230999999999999</v>
          </cell>
          <cell r="S160">
            <v>1.4549000000000001</v>
          </cell>
          <cell r="T160">
            <v>1.5922000000000001</v>
          </cell>
          <cell r="U160">
            <v>1.7349000000000001</v>
          </cell>
          <cell r="V160">
            <v>1.883</v>
          </cell>
          <cell r="W160">
            <v>2.0362</v>
          </cell>
          <cell r="X160">
            <v>2.1947000000000001</v>
          </cell>
          <cell r="Y160">
            <v>2.3582000000000001</v>
          </cell>
          <cell r="Z160">
            <v>2.5266999999999999</v>
          </cell>
          <cell r="AA160">
            <v>2.7002000000000002</v>
          </cell>
          <cell r="AB160">
            <v>2.8786</v>
          </cell>
          <cell r="AC160">
            <v>3.0617999999999999</v>
          </cell>
          <cell r="AD160">
            <v>3.2498</v>
          </cell>
          <cell r="AE160">
            <v>3.4424999999999999</v>
          </cell>
          <cell r="AF160">
            <v>3.6398000000000001</v>
          </cell>
          <cell r="AG160">
            <v>3.8416999999999999</v>
          </cell>
          <cell r="AH160">
            <v>4.0480999999999998</v>
          </cell>
          <cell r="AI160">
            <v>4.2590000000000003</v>
          </cell>
          <cell r="AJ160">
            <v>4.4743000000000004</v>
          </cell>
          <cell r="AK160">
            <v>4.694</v>
          </cell>
          <cell r="AL160">
            <v>4.9179000000000004</v>
          </cell>
          <cell r="AM160">
            <v>5.1462000000000003</v>
          </cell>
          <cell r="AN160">
            <v>5.3787000000000003</v>
          </cell>
          <cell r="AO160">
            <v>5.6153000000000004</v>
          </cell>
          <cell r="AP160">
            <v>5.8560999999999996</v>
          </cell>
          <cell r="AQ160">
            <v>6.1009000000000002</v>
          </cell>
          <cell r="AR160">
            <v>6.3498000000000001</v>
          </cell>
          <cell r="AS160">
            <v>6.6026999999999996</v>
          </cell>
          <cell r="AT160">
            <v>6.8594999999999997</v>
          </cell>
          <cell r="AU160">
            <v>7.1201999999999996</v>
          </cell>
          <cell r="AV160">
            <v>7.3848000000000003</v>
          </cell>
          <cell r="AW160">
            <v>7.6532</v>
          </cell>
        </row>
        <row r="161">
          <cell r="B161">
            <v>4.19E-2</v>
          </cell>
          <cell r="C161">
            <v>7.2700000000000001E-2</v>
          </cell>
          <cell r="D161">
            <v>0.1113</v>
          </cell>
          <cell r="E161">
            <v>0.1575</v>
          </cell>
          <cell r="F161">
            <v>0.21110000000000001</v>
          </cell>
          <cell r="G161">
            <v>0.27189999999999998</v>
          </cell>
          <cell r="H161">
            <v>0.33979999999999999</v>
          </cell>
          <cell r="I161">
            <v>0.41460000000000002</v>
          </cell>
          <cell r="J161">
            <v>0.49619999999999997</v>
          </cell>
          <cell r="K161">
            <v>0.58440000000000003</v>
          </cell>
          <cell r="L161">
            <v>0.67920000000000003</v>
          </cell>
          <cell r="M161">
            <v>0.78039999999999998</v>
          </cell>
          <cell r="N161">
            <v>0.88790000000000002</v>
          </cell>
          <cell r="O161">
            <v>1.0016</v>
          </cell>
          <cell r="P161">
            <v>1.1214999999999999</v>
          </cell>
          <cell r="Q161">
            <v>1.2473000000000001</v>
          </cell>
          <cell r="R161">
            <v>1.379</v>
          </cell>
          <cell r="S161">
            <v>1.5165999999999999</v>
          </cell>
          <cell r="T161">
            <v>1.6598999999999999</v>
          </cell>
          <cell r="U161">
            <v>1.8088</v>
          </cell>
          <cell r="V161">
            <v>1.9634</v>
          </cell>
          <cell r="W161">
            <v>2.1234000000000002</v>
          </cell>
          <cell r="X161">
            <v>2.2888000000000002</v>
          </cell>
          <cell r="Y161">
            <v>2.4594999999999998</v>
          </cell>
          <cell r="Z161">
            <v>2.6355</v>
          </cell>
          <cell r="AA161">
            <v>2.8168000000000002</v>
          </cell>
          <cell r="AB161">
            <v>3.0030999999999999</v>
          </cell>
          <cell r="AC161">
            <v>3.1945000000000001</v>
          </cell>
          <cell r="AD161">
            <v>3.3908999999999998</v>
          </cell>
          <cell r="AE161">
            <v>3.5922000000000001</v>
          </cell>
          <cell r="AF161">
            <v>3.7984</v>
          </cell>
          <cell r="AG161">
            <v>4.0094000000000003</v>
          </cell>
          <cell r="AH161">
            <v>4.2252000000000001</v>
          </cell>
          <cell r="AI161">
            <v>4.4455999999999998</v>
          </cell>
          <cell r="AJ161">
            <v>4.6707000000000001</v>
          </cell>
          <cell r="AK161">
            <v>4.9004000000000003</v>
          </cell>
          <cell r="AL161">
            <v>5.1345999999999998</v>
          </cell>
          <cell r="AM161">
            <v>5.3733000000000004</v>
          </cell>
          <cell r="AN161">
            <v>5.6163999999999996</v>
          </cell>
          <cell r="AO161">
            <v>5.8639000000000001</v>
          </cell>
          <cell r="AP161">
            <v>6.1157000000000004</v>
          </cell>
          <cell r="AQ161">
            <v>6.3718000000000004</v>
          </cell>
          <cell r="AR161">
            <v>6.6322000000000001</v>
          </cell>
          <cell r="AS161">
            <v>6.8967000000000001</v>
          </cell>
          <cell r="AT161">
            <v>7.1654</v>
          </cell>
          <cell r="AU161">
            <v>7.4382000000000001</v>
          </cell>
          <cell r="AV161">
            <v>7.7149999999999999</v>
          </cell>
          <cell r="AW161">
            <v>7.9958999999999998</v>
          </cell>
        </row>
        <row r="162">
          <cell r="B162">
            <v>4.36E-2</v>
          </cell>
          <cell r="C162">
            <v>7.5499999999999998E-2</v>
          </cell>
          <cell r="D162">
            <v>0.11559999999999999</v>
          </cell>
          <cell r="E162">
            <v>0.1636</v>
          </cell>
          <cell r="F162">
            <v>0.21940000000000001</v>
          </cell>
          <cell r="G162">
            <v>0.28260000000000002</v>
          </cell>
          <cell r="H162">
            <v>0.35320000000000001</v>
          </cell>
          <cell r="I162">
            <v>0.43099999999999999</v>
          </cell>
          <cell r="J162">
            <v>0.51590000000000003</v>
          </cell>
          <cell r="K162">
            <v>0.60770000000000002</v>
          </cell>
          <cell r="L162">
            <v>0.70640000000000003</v>
          </cell>
          <cell r="M162">
            <v>0.81169999999999998</v>
          </cell>
          <cell r="N162">
            <v>0.92359999999999998</v>
          </cell>
          <cell r="O162">
            <v>1.042</v>
          </cell>
          <cell r="P162">
            <v>1.1668000000000001</v>
          </cell>
          <cell r="Q162">
            <v>1.2978000000000001</v>
          </cell>
          <cell r="R162">
            <v>1.4350000000000001</v>
          </cell>
          <cell r="S162">
            <v>1.5783</v>
          </cell>
          <cell r="T162">
            <v>1.7276</v>
          </cell>
          <cell r="U162">
            <v>1.8828</v>
          </cell>
          <cell r="V162">
            <v>2.0438000000000001</v>
          </cell>
          <cell r="W162">
            <v>2.2105000000000001</v>
          </cell>
          <cell r="X162">
            <v>2.3828999999999998</v>
          </cell>
          <cell r="Y162">
            <v>2.5609000000000002</v>
          </cell>
          <cell r="Z162">
            <v>2.7444000000000002</v>
          </cell>
          <cell r="AA162">
            <v>2.9333999999999998</v>
          </cell>
          <cell r="AB162">
            <v>3.1276999999999999</v>
          </cell>
          <cell r="AC162">
            <v>3.3273000000000001</v>
          </cell>
          <cell r="AD162">
            <v>3.5320999999999998</v>
          </cell>
          <cell r="AE162">
            <v>3.7421000000000002</v>
          </cell>
          <cell r="AF162">
            <v>3.9571999999999998</v>
          </cell>
          <cell r="AG162">
            <v>4.1772999999999998</v>
          </cell>
          <cell r="AH162">
            <v>4.4024000000000001</v>
          </cell>
          <cell r="AI162">
            <v>4.6325000000000003</v>
          </cell>
          <cell r="AJ162">
            <v>4.8673000000000002</v>
          </cell>
          <cell r="AK162">
            <v>5.1070000000000002</v>
          </cell>
          <cell r="AL162">
            <v>5.3514999999999997</v>
          </cell>
          <cell r="AM162">
            <v>5.6006</v>
          </cell>
          <cell r="AN162">
            <v>5.8544</v>
          </cell>
          <cell r="AO162">
            <v>6.1128</v>
          </cell>
          <cell r="AP162">
            <v>6.3757000000000001</v>
          </cell>
          <cell r="AQ162">
            <v>6.6430999999999996</v>
          </cell>
          <cell r="AR162">
            <v>6.9149000000000003</v>
          </cell>
          <cell r="AS162">
            <v>7.1912000000000003</v>
          </cell>
          <cell r="AT162">
            <v>7.4718</v>
          </cell>
          <cell r="AU162">
            <v>7.7567000000000004</v>
          </cell>
          <cell r="AV162">
            <v>8.0458999999999996</v>
          </cell>
          <cell r="AW162">
            <v>8.3392999999999997</v>
          </cell>
        </row>
        <row r="163">
          <cell r="B163">
            <v>4.5199999999999997E-2</v>
          </cell>
          <cell r="C163">
            <v>7.8399999999999997E-2</v>
          </cell>
          <cell r="D163">
            <v>0.12</v>
          </cell>
          <cell r="E163">
            <v>0.16980000000000001</v>
          </cell>
          <cell r="F163">
            <v>0.22770000000000001</v>
          </cell>
          <cell r="G163">
            <v>0.29330000000000001</v>
          </cell>
          <cell r="H163">
            <v>0.36659999999999998</v>
          </cell>
          <cell r="I163">
            <v>0.44750000000000001</v>
          </cell>
          <cell r="J163">
            <v>0.53559999999999997</v>
          </cell>
          <cell r="K163">
            <v>0.63100000000000001</v>
          </cell>
          <cell r="L163">
            <v>0.73350000000000004</v>
          </cell>
          <cell r="M163">
            <v>0.84299999999999997</v>
          </cell>
          <cell r="N163">
            <v>0.95930000000000004</v>
          </cell>
          <cell r="O163">
            <v>1.0824</v>
          </cell>
          <cell r="P163">
            <v>1.2121</v>
          </cell>
          <cell r="Q163">
            <v>1.3483000000000001</v>
          </cell>
          <cell r="R163">
            <v>1.4910000000000001</v>
          </cell>
          <cell r="S163">
            <v>1.64</v>
          </cell>
          <cell r="T163">
            <v>1.7952999999999999</v>
          </cell>
          <cell r="U163">
            <v>1.9567000000000001</v>
          </cell>
          <cell r="V163">
            <v>2.1242000000000001</v>
          </cell>
          <cell r="W163">
            <v>2.2976999999999999</v>
          </cell>
          <cell r="X163">
            <v>2.4771999999999998</v>
          </cell>
          <cell r="Y163">
            <v>2.6623999999999999</v>
          </cell>
          <cell r="Z163">
            <v>2.8534000000000002</v>
          </cell>
          <cell r="AA163">
            <v>3.0501</v>
          </cell>
          <cell r="AB163">
            <v>3.2523</v>
          </cell>
          <cell r="AC163">
            <v>3.4601000000000002</v>
          </cell>
          <cell r="AD163">
            <v>3.6734</v>
          </cell>
          <cell r="AE163">
            <v>3.8921000000000001</v>
          </cell>
          <cell r="AF163">
            <v>4.1161000000000003</v>
          </cell>
          <cell r="AG163">
            <v>4.3453999999999997</v>
          </cell>
          <cell r="AH163">
            <v>4.5799000000000003</v>
          </cell>
          <cell r="AI163">
            <v>4.8194999999999997</v>
          </cell>
          <cell r="AJ163">
            <v>5.0641999999999996</v>
          </cell>
          <cell r="AK163">
            <v>5.3139000000000003</v>
          </cell>
          <cell r="AL163">
            <v>5.5686</v>
          </cell>
          <cell r="AM163">
            <v>5.8281999999999998</v>
          </cell>
          <cell r="AN163">
            <v>6.0926999999999998</v>
          </cell>
          <cell r="AO163">
            <v>6.3620000000000001</v>
          </cell>
          <cell r="AP163">
            <v>6.6360000000000001</v>
          </cell>
          <cell r="AQ163">
            <v>6.9147999999999996</v>
          </cell>
          <cell r="AR163">
            <v>7.1981000000000002</v>
          </cell>
          <cell r="AS163">
            <v>7.4861000000000004</v>
          </cell>
          <cell r="AT163">
            <v>7.7786999999999997</v>
          </cell>
          <cell r="AU163">
            <v>8.0756999999999994</v>
          </cell>
          <cell r="AV163">
            <v>8.3772000000000002</v>
          </cell>
          <cell r="AW163">
            <v>8.6831999999999994</v>
          </cell>
        </row>
        <row r="164">
          <cell r="B164">
            <v>4.6800000000000001E-2</v>
          </cell>
          <cell r="C164">
            <v>8.1199999999999994E-2</v>
          </cell>
          <cell r="D164">
            <v>0.12429999999999999</v>
          </cell>
          <cell r="E164">
            <v>0.17599999999999999</v>
          </cell>
          <cell r="F164">
            <v>0.23599999999999999</v>
          </cell>
          <cell r="G164">
            <v>0.30399999999999999</v>
          </cell>
          <cell r="H164">
            <v>0.38009999999999999</v>
          </cell>
          <cell r="I164">
            <v>0.46389999999999998</v>
          </cell>
          <cell r="J164">
            <v>0.5554</v>
          </cell>
          <cell r="K164">
            <v>0.65429999999999999</v>
          </cell>
          <cell r="L164">
            <v>0.76070000000000004</v>
          </cell>
          <cell r="M164">
            <v>0.87429999999999997</v>
          </cell>
          <cell r="N164">
            <v>0.995</v>
          </cell>
          <cell r="O164">
            <v>1.1228</v>
          </cell>
          <cell r="P164">
            <v>1.2574000000000001</v>
          </cell>
          <cell r="Q164">
            <v>1.3989</v>
          </cell>
          <cell r="R164">
            <v>1.5469999999999999</v>
          </cell>
          <cell r="S164">
            <v>1.7018</v>
          </cell>
          <cell r="T164">
            <v>1.863</v>
          </cell>
          <cell r="U164">
            <v>2.0306999999999999</v>
          </cell>
          <cell r="V164">
            <v>2.2046999999999999</v>
          </cell>
          <cell r="W164">
            <v>2.3849999999999998</v>
          </cell>
          <cell r="X164">
            <v>2.5714000000000001</v>
          </cell>
          <cell r="Y164">
            <v>2.7639</v>
          </cell>
          <cell r="Z164">
            <v>2.9624000000000001</v>
          </cell>
          <cell r="AA164">
            <v>3.1667999999999998</v>
          </cell>
          <cell r="AB164">
            <v>3.3771</v>
          </cell>
          <cell r="AC164">
            <v>3.5931000000000002</v>
          </cell>
          <cell r="AD164">
            <v>3.8148</v>
          </cell>
          <cell r="AE164">
            <v>4.0422000000000002</v>
          </cell>
          <cell r="AF164">
            <v>4.2751000000000001</v>
          </cell>
          <cell r="AG164">
            <v>4.5136000000000003</v>
          </cell>
          <cell r="AH164">
            <v>4.7573999999999996</v>
          </cell>
          <cell r="AI164">
            <v>5.0067000000000004</v>
          </cell>
          <cell r="AJ164">
            <v>5.2611999999999997</v>
          </cell>
          <cell r="AK164">
            <v>5.5209999999999999</v>
          </cell>
          <cell r="AL164">
            <v>5.7859999999999996</v>
          </cell>
          <cell r="AM164">
            <v>6.0560999999999998</v>
          </cell>
          <cell r="AN164">
            <v>6.3312999999999997</v>
          </cell>
          <cell r="AO164">
            <v>6.6115000000000004</v>
          </cell>
          <cell r="AP164">
            <v>6.8966000000000003</v>
          </cell>
          <cell r="AQ164">
            <v>7.1867000000000001</v>
          </cell>
          <cell r="AR164">
            <v>7.4817</v>
          </cell>
          <cell r="AS164">
            <v>7.7813999999999997</v>
          </cell>
          <cell r="AT164">
            <v>8.0860000000000003</v>
          </cell>
          <cell r="AU164">
            <v>8.3952000000000009</v>
          </cell>
          <cell r="AV164">
            <v>8.7090999999999994</v>
          </cell>
          <cell r="AW164">
            <v>9.0275999999999996</v>
          </cell>
        </row>
        <row r="165">
          <cell r="B165">
            <v>4.8500000000000001E-2</v>
          </cell>
          <cell r="C165">
            <v>8.4000000000000005E-2</v>
          </cell>
          <cell r="D165">
            <v>0.12870000000000001</v>
          </cell>
          <cell r="E165">
            <v>0.1822</v>
          </cell>
          <cell r="F165">
            <v>0.24429999999999999</v>
          </cell>
          <cell r="G165">
            <v>0.31480000000000002</v>
          </cell>
          <cell r="H165">
            <v>0.39350000000000002</v>
          </cell>
          <cell r="I165">
            <v>0.4803</v>
          </cell>
          <cell r="J165">
            <v>0.57509999999999994</v>
          </cell>
          <cell r="K165">
            <v>0.67769999999999997</v>
          </cell>
          <cell r="L165">
            <v>0.78790000000000004</v>
          </cell>
          <cell r="M165">
            <v>0.90559999999999996</v>
          </cell>
          <cell r="N165">
            <v>1.0306999999999999</v>
          </cell>
          <cell r="O165">
            <v>1.1631</v>
          </cell>
          <cell r="P165">
            <v>1.3027</v>
          </cell>
          <cell r="Q165">
            <v>1.4494</v>
          </cell>
          <cell r="R165">
            <v>1.603</v>
          </cell>
          <cell r="S165">
            <v>1.7635000000000001</v>
          </cell>
          <cell r="T165">
            <v>1.9308000000000001</v>
          </cell>
          <cell r="U165">
            <v>2.1046999999999998</v>
          </cell>
          <cell r="V165">
            <v>2.2852999999999999</v>
          </cell>
          <cell r="W165">
            <v>2.4723000000000002</v>
          </cell>
          <cell r="X165">
            <v>2.6657000000000002</v>
          </cell>
          <cell r="Y165">
            <v>2.8654000000000002</v>
          </cell>
          <cell r="Z165">
            <v>3.0714000000000001</v>
          </cell>
          <cell r="AA165">
            <v>3.2835999999999999</v>
          </cell>
          <cell r="AB165">
            <v>3.5019</v>
          </cell>
          <cell r="AC165">
            <v>3.7261000000000002</v>
          </cell>
          <cell r="AD165">
            <v>3.9563000000000001</v>
          </cell>
          <cell r="AE165">
            <v>4.1924000000000001</v>
          </cell>
          <cell r="AF165">
            <v>4.4343000000000004</v>
          </cell>
          <cell r="AG165">
            <v>4.6818999999999997</v>
          </cell>
          <cell r="AH165">
            <v>4.9351000000000003</v>
          </cell>
          <cell r="AI165">
            <v>5.194</v>
          </cell>
          <cell r="AJ165">
            <v>5.4584000000000001</v>
          </cell>
          <cell r="AK165">
            <v>5.7282000000000002</v>
          </cell>
          <cell r="AL165">
            <v>6.0034999999999998</v>
          </cell>
          <cell r="AM165">
            <v>6.2840999999999996</v>
          </cell>
          <cell r="AN165">
            <v>6.5701000000000001</v>
          </cell>
          <cell r="AO165">
            <v>6.8612000000000002</v>
          </cell>
          <cell r="AP165">
            <v>7.1576000000000004</v>
          </cell>
          <cell r="AQ165">
            <v>7.4589999999999996</v>
          </cell>
          <cell r="AR165">
            <v>7.7656000000000001</v>
          </cell>
          <cell r="AS165">
            <v>8.0770999999999997</v>
          </cell>
          <cell r="AT165">
            <v>8.3935999999999993</v>
          </cell>
          <cell r="AU165">
            <v>8.7150999999999996</v>
          </cell>
          <cell r="AV165">
            <v>9.0413999999999994</v>
          </cell>
          <cell r="AW165">
            <v>9.3725000000000005</v>
          </cell>
        </row>
        <row r="166">
          <cell r="B166">
            <v>5.0099999999999999E-2</v>
          </cell>
          <cell r="C166">
            <v>8.6900000000000005E-2</v>
          </cell>
          <cell r="D166">
            <v>0.13300000000000001</v>
          </cell>
          <cell r="E166">
            <v>0.1883</v>
          </cell>
          <cell r="F166">
            <v>0.25259999999999999</v>
          </cell>
          <cell r="G166">
            <v>0.32550000000000001</v>
          </cell>
          <cell r="H166">
            <v>0.40699999999999997</v>
          </cell>
          <cell r="I166">
            <v>0.49680000000000002</v>
          </cell>
          <cell r="J166">
            <v>0.5948</v>
          </cell>
          <cell r="K166">
            <v>0.70099999999999996</v>
          </cell>
          <cell r="L166">
            <v>0.81499999999999995</v>
          </cell>
          <cell r="M166">
            <v>0.93689999999999996</v>
          </cell>
          <cell r="N166">
            <v>1.0664</v>
          </cell>
          <cell r="O166">
            <v>1.2035</v>
          </cell>
          <cell r="P166">
            <v>1.3481000000000001</v>
          </cell>
          <cell r="Q166">
            <v>1.5</v>
          </cell>
          <cell r="R166">
            <v>1.6591</v>
          </cell>
          <cell r="S166">
            <v>1.8252999999999999</v>
          </cell>
          <cell r="T166">
            <v>1.9985999999999999</v>
          </cell>
          <cell r="U166">
            <v>2.1787999999999998</v>
          </cell>
          <cell r="V166">
            <v>2.3658000000000001</v>
          </cell>
          <cell r="W166">
            <v>2.5596000000000001</v>
          </cell>
          <cell r="X166">
            <v>2.76</v>
          </cell>
          <cell r="Y166">
            <v>2.9670000000000001</v>
          </cell>
          <cell r="Z166">
            <v>3.1806000000000001</v>
          </cell>
          <cell r="AA166">
            <v>3.4005000000000001</v>
          </cell>
          <cell r="AB166">
            <v>3.6267</v>
          </cell>
          <cell r="AC166">
            <v>3.8592</v>
          </cell>
          <cell r="AD166">
            <v>4.0979000000000001</v>
          </cell>
          <cell r="AE166">
            <v>4.3426999999999998</v>
          </cell>
          <cell r="AF166">
            <v>4.5934999999999997</v>
          </cell>
          <cell r="AG166">
            <v>4.8502999999999998</v>
          </cell>
          <cell r="AH166">
            <v>5.1130000000000004</v>
          </cell>
          <cell r="AI166">
            <v>5.3815</v>
          </cell>
          <cell r="AJ166">
            <v>5.6557000000000004</v>
          </cell>
          <cell r="AK166">
            <v>5.9356999999999998</v>
          </cell>
          <cell r="AL166">
            <v>6.2213000000000003</v>
          </cell>
          <cell r="AM166">
            <v>6.5124000000000004</v>
          </cell>
          <cell r="AN166">
            <v>6.8090999999999999</v>
          </cell>
          <cell r="AO166">
            <v>7.1112000000000002</v>
          </cell>
          <cell r="AP166">
            <v>7.4187000000000003</v>
          </cell>
          <cell r="AQ166">
            <v>7.7316000000000003</v>
          </cell>
          <cell r="AR166">
            <v>8.0496999999999996</v>
          </cell>
          <cell r="AS166">
            <v>8.3731000000000009</v>
          </cell>
          <cell r="AT166">
            <v>8.7017000000000007</v>
          </cell>
          <cell r="AU166">
            <v>9.0352999999999994</v>
          </cell>
          <cell r="AV166">
            <v>9.3741000000000003</v>
          </cell>
          <cell r="AW166">
            <v>9.7178000000000004</v>
          </cell>
        </row>
        <row r="167">
          <cell r="B167">
            <v>5.1700000000000003E-2</v>
          </cell>
          <cell r="C167">
            <v>8.9700000000000002E-2</v>
          </cell>
          <cell r="D167">
            <v>0.13739999999999999</v>
          </cell>
          <cell r="E167">
            <v>0.19450000000000001</v>
          </cell>
          <cell r="F167">
            <v>0.26090000000000002</v>
          </cell>
          <cell r="G167">
            <v>0.3362</v>
          </cell>
          <cell r="H167">
            <v>0.4204</v>
          </cell>
          <cell r="I167">
            <v>0.51319999999999999</v>
          </cell>
          <cell r="J167">
            <v>0.61460000000000004</v>
          </cell>
          <cell r="K167">
            <v>0.72430000000000005</v>
          </cell>
          <cell r="L167">
            <v>0.84219999999999995</v>
          </cell>
          <cell r="M167">
            <v>0.96819999999999995</v>
          </cell>
          <cell r="N167">
            <v>1.1021000000000001</v>
          </cell>
          <cell r="O167">
            <v>1.2439</v>
          </cell>
          <cell r="P167">
            <v>1.3934</v>
          </cell>
          <cell r="Q167">
            <v>1.5505</v>
          </cell>
          <cell r="R167">
            <v>1.7151000000000001</v>
          </cell>
          <cell r="S167">
            <v>1.8871</v>
          </cell>
          <cell r="T167">
            <v>2.0663999999999998</v>
          </cell>
          <cell r="U167">
            <v>2.2528000000000001</v>
          </cell>
          <cell r="V167">
            <v>2.4464000000000001</v>
          </cell>
          <cell r="W167">
            <v>2.6469</v>
          </cell>
          <cell r="X167">
            <v>2.8544</v>
          </cell>
          <cell r="Y167">
            <v>3.0687000000000002</v>
          </cell>
          <cell r="Z167">
            <v>3.2896999999999998</v>
          </cell>
          <cell r="AA167">
            <v>3.5173999999999999</v>
          </cell>
          <cell r="AB167">
            <v>3.7515999999999998</v>
          </cell>
          <cell r="AC167">
            <v>3.9923999999999999</v>
          </cell>
          <cell r="AD167">
            <v>4.2394999999999996</v>
          </cell>
          <cell r="AE167">
            <v>4.4931000000000001</v>
          </cell>
          <cell r="AF167">
            <v>4.7527999999999997</v>
          </cell>
          <cell r="AG167">
            <v>5.0187999999999997</v>
          </cell>
          <cell r="AH167">
            <v>5.2908999999999997</v>
          </cell>
          <cell r="AI167">
            <v>5.569</v>
          </cell>
          <cell r="AJ167">
            <v>5.8532000000000002</v>
          </cell>
          <cell r="AK167">
            <v>6.1432000000000002</v>
          </cell>
          <cell r="AL167">
            <v>6.4391999999999996</v>
          </cell>
          <cell r="AM167">
            <v>6.7408999999999999</v>
          </cell>
          <cell r="AN167">
            <v>7.0483000000000002</v>
          </cell>
          <cell r="AO167">
            <v>7.3613999999999997</v>
          </cell>
          <cell r="AP167">
            <v>7.6802000000000001</v>
          </cell>
          <cell r="AQ167">
            <v>8.0044000000000004</v>
          </cell>
          <cell r="AR167">
            <v>8.3341999999999992</v>
          </cell>
          <cell r="AS167">
            <v>8.6693999999999996</v>
          </cell>
          <cell r="AT167">
            <v>9.01</v>
          </cell>
          <cell r="AU167">
            <v>9.3559000000000001</v>
          </cell>
          <cell r="AV167">
            <v>9.7071000000000005</v>
          </cell>
          <cell r="AW167">
            <v>10.063599999999999</v>
          </cell>
        </row>
        <row r="168">
          <cell r="B168">
            <v>5.3400000000000003E-2</v>
          </cell>
          <cell r="C168">
            <v>9.2499999999999999E-2</v>
          </cell>
          <cell r="D168">
            <v>0.14169999999999999</v>
          </cell>
          <cell r="E168">
            <v>0.20069999999999999</v>
          </cell>
          <cell r="F168">
            <v>0.26919999999999999</v>
          </cell>
          <cell r="G168">
            <v>0.34689999999999999</v>
          </cell>
          <cell r="H168">
            <v>0.43380000000000002</v>
          </cell>
          <cell r="I168">
            <v>0.52969999999999995</v>
          </cell>
          <cell r="J168">
            <v>0.63429999999999997</v>
          </cell>
          <cell r="K168">
            <v>0.74760000000000004</v>
          </cell>
          <cell r="L168">
            <v>0.86939999999999995</v>
          </cell>
          <cell r="M168">
            <v>0.99950000000000006</v>
          </cell>
          <cell r="N168">
            <v>1.1378999999999999</v>
          </cell>
          <cell r="O168">
            <v>1.2843</v>
          </cell>
          <cell r="P168">
            <v>1.4388000000000001</v>
          </cell>
          <cell r="Q168">
            <v>1.6011</v>
          </cell>
          <cell r="R168">
            <v>1.7712000000000001</v>
          </cell>
          <cell r="S168">
            <v>1.9489000000000001</v>
          </cell>
          <cell r="T168">
            <v>2.1341999999999999</v>
          </cell>
          <cell r="U168">
            <v>2.3269000000000002</v>
          </cell>
          <cell r="V168">
            <v>2.5270000000000001</v>
          </cell>
          <cell r="W168">
            <v>2.7343000000000002</v>
          </cell>
          <cell r="X168">
            <v>2.9487999999999999</v>
          </cell>
          <cell r="Y168">
            <v>3.1703000000000001</v>
          </cell>
          <cell r="Z168">
            <v>3.3988999999999998</v>
          </cell>
          <cell r="AA168">
            <v>3.6343000000000001</v>
          </cell>
          <cell r="AB168">
            <v>3.8765999999999998</v>
          </cell>
          <cell r="AC168">
            <v>4.1256000000000004</v>
          </cell>
          <cell r="AD168">
            <v>4.3813000000000004</v>
          </cell>
          <cell r="AE168">
            <v>4.6435000000000004</v>
          </cell>
          <cell r="AF168">
            <v>4.9122000000000003</v>
          </cell>
          <cell r="AG168">
            <v>5.1874000000000002</v>
          </cell>
          <cell r="AH168">
            <v>5.4688999999999997</v>
          </cell>
          <cell r="AI168">
            <v>5.7568000000000001</v>
          </cell>
          <cell r="AJ168">
            <v>6.0507999999999997</v>
          </cell>
          <cell r="AK168">
            <v>6.351</v>
          </cell>
          <cell r="AL168">
            <v>6.6571999999999996</v>
          </cell>
          <cell r="AM168">
            <v>6.9695</v>
          </cell>
          <cell r="AN168">
            <v>7.2877000000000001</v>
          </cell>
          <cell r="AO168">
            <v>7.6117999999999997</v>
          </cell>
          <cell r="AP168">
            <v>7.9417999999999997</v>
          </cell>
          <cell r="AQ168">
            <v>8.2774999999999999</v>
          </cell>
          <cell r="AR168">
            <v>8.6189</v>
          </cell>
          <cell r="AS168">
            <v>8.9659999999999993</v>
          </cell>
          <cell r="AT168">
            <v>9.3186999999999998</v>
          </cell>
          <cell r="AU168">
            <v>9.6768999999999998</v>
          </cell>
          <cell r="AV168">
            <v>10.0406</v>
          </cell>
          <cell r="AW168">
            <v>10.409700000000001</v>
          </cell>
        </row>
        <row r="169">
          <cell r="B169">
            <v>5.5E-2</v>
          </cell>
          <cell r="C169">
            <v>9.5399999999999999E-2</v>
          </cell>
          <cell r="D169">
            <v>0.14610000000000001</v>
          </cell>
          <cell r="E169">
            <v>0.2069</v>
          </cell>
          <cell r="F169">
            <v>0.27750000000000002</v>
          </cell>
          <cell r="G169">
            <v>0.35770000000000002</v>
          </cell>
          <cell r="H169">
            <v>0.44729999999999998</v>
          </cell>
          <cell r="I169">
            <v>0.54610000000000003</v>
          </cell>
          <cell r="J169">
            <v>0.65410000000000001</v>
          </cell>
          <cell r="K169">
            <v>0.77090000000000003</v>
          </cell>
          <cell r="L169">
            <v>0.89659999999999995</v>
          </cell>
          <cell r="M169">
            <v>1.0307999999999999</v>
          </cell>
          <cell r="N169">
            <v>1.1736</v>
          </cell>
          <cell r="O169">
            <v>1.3247</v>
          </cell>
          <cell r="P169">
            <v>1.4841</v>
          </cell>
          <cell r="Q169">
            <v>1.6516999999999999</v>
          </cell>
          <cell r="R169">
            <v>1.8271999999999999</v>
          </cell>
          <cell r="S169">
            <v>2.0106999999999999</v>
          </cell>
          <cell r="T169">
            <v>2.202</v>
          </cell>
          <cell r="U169">
            <v>2.4009999999999998</v>
          </cell>
          <cell r="V169">
            <v>2.6076000000000001</v>
          </cell>
          <cell r="W169">
            <v>2.8216999999999999</v>
          </cell>
          <cell r="X169">
            <v>3.0432000000000001</v>
          </cell>
          <cell r="Y169">
            <v>3.2719999999999998</v>
          </cell>
          <cell r="Z169">
            <v>3.5081000000000002</v>
          </cell>
          <cell r="AA169">
            <v>3.7513000000000001</v>
          </cell>
          <cell r="AB169">
            <v>4.0015999999999998</v>
          </cell>
          <cell r="AC169">
            <v>4.2588999999999997</v>
          </cell>
          <cell r="AD169">
            <v>4.5229999999999997</v>
          </cell>
          <cell r="AE169">
            <v>4.7939999999999996</v>
          </cell>
          <cell r="AF169">
            <v>5.0716999999999999</v>
          </cell>
          <cell r="AG169">
            <v>5.3560999999999996</v>
          </cell>
          <cell r="AH169">
            <v>5.6471</v>
          </cell>
          <cell r="AI169">
            <v>5.9446000000000003</v>
          </cell>
          <cell r="AJ169">
            <v>6.2484999999999999</v>
          </cell>
          <cell r="AK169">
            <v>6.5587999999999997</v>
          </cell>
          <cell r="AL169">
            <v>6.8754</v>
          </cell>
          <cell r="AM169">
            <v>7.1982999999999997</v>
          </cell>
          <cell r="AN169">
            <v>7.5273000000000003</v>
          </cell>
          <cell r="AO169">
            <v>7.8624000000000001</v>
          </cell>
          <cell r="AP169">
            <v>8.2035999999999998</v>
          </cell>
          <cell r="AQ169">
            <v>8.5508000000000006</v>
          </cell>
          <cell r="AR169">
            <v>8.9039000000000001</v>
          </cell>
          <cell r="AS169">
            <v>9.2628000000000004</v>
          </cell>
          <cell r="AT169">
            <v>9.6275999999999993</v>
          </cell>
          <cell r="AU169">
            <v>9.9981000000000009</v>
          </cell>
          <cell r="AV169">
            <v>10.3743</v>
          </cell>
          <cell r="AW169">
            <v>10.7562</v>
          </cell>
        </row>
        <row r="170">
          <cell r="B170">
            <v>5.6599999999999998E-2</v>
          </cell>
          <cell r="C170">
            <v>9.8199999999999996E-2</v>
          </cell>
          <cell r="D170">
            <v>0.15040000000000001</v>
          </cell>
          <cell r="E170">
            <v>0.21299999999999999</v>
          </cell>
          <cell r="F170">
            <v>0.2858</v>
          </cell>
          <cell r="G170">
            <v>0.36840000000000001</v>
          </cell>
          <cell r="H170">
            <v>0.4607</v>
          </cell>
          <cell r="I170">
            <v>0.56259999999999999</v>
          </cell>
          <cell r="J170">
            <v>0.67379999999999995</v>
          </cell>
          <cell r="K170">
            <v>0.79430000000000001</v>
          </cell>
          <cell r="L170">
            <v>0.92369999999999997</v>
          </cell>
          <cell r="M170">
            <v>1.0621</v>
          </cell>
          <cell r="N170">
            <v>1.2093</v>
          </cell>
          <cell r="O170">
            <v>1.3651</v>
          </cell>
          <cell r="P170">
            <v>1.5295000000000001</v>
          </cell>
          <cell r="Q170">
            <v>1.7021999999999999</v>
          </cell>
          <cell r="R170">
            <v>1.8833</v>
          </cell>
          <cell r="S170">
            <v>2.0724999999999998</v>
          </cell>
          <cell r="T170">
            <v>2.2698</v>
          </cell>
          <cell r="U170">
            <v>2.4750999999999999</v>
          </cell>
          <cell r="V170">
            <v>2.6882000000000001</v>
          </cell>
          <cell r="W170">
            <v>2.9091</v>
          </cell>
          <cell r="X170">
            <v>3.1375999999999999</v>
          </cell>
          <cell r="Y170">
            <v>3.3738000000000001</v>
          </cell>
          <cell r="Z170">
            <v>3.6173999999999999</v>
          </cell>
          <cell r="AA170">
            <v>3.8683999999999998</v>
          </cell>
          <cell r="AB170">
            <v>4.1266999999999996</v>
          </cell>
          <cell r="AC170">
            <v>4.3921999999999999</v>
          </cell>
          <cell r="AD170">
            <v>4.6649000000000003</v>
          </cell>
          <cell r="AE170">
            <v>4.9446000000000003</v>
          </cell>
          <cell r="AF170">
            <v>5.2313000000000001</v>
          </cell>
          <cell r="AG170">
            <v>5.5248999999999997</v>
          </cell>
          <cell r="AH170">
            <v>5.8253000000000004</v>
          </cell>
          <cell r="AI170">
            <v>6.1325000000000003</v>
          </cell>
          <cell r="AJ170">
            <v>6.4462999999999999</v>
          </cell>
          <cell r="AK170">
            <v>6.7667999999999999</v>
          </cell>
          <cell r="AL170">
            <v>7.0937000000000001</v>
          </cell>
          <cell r="AM170">
            <v>7.4272</v>
          </cell>
          <cell r="AN170">
            <v>7.7670000000000003</v>
          </cell>
          <cell r="AO170">
            <v>8.1132000000000009</v>
          </cell>
          <cell r="AP170">
            <v>8.4656000000000002</v>
          </cell>
          <cell r="AQ170">
            <v>8.8242999999999991</v>
          </cell>
          <cell r="AR170">
            <v>9.1890000000000001</v>
          </cell>
          <cell r="AS170">
            <v>9.5599000000000007</v>
          </cell>
          <cell r="AT170">
            <v>9.9367999999999999</v>
          </cell>
          <cell r="AU170">
            <v>10.319599999999999</v>
          </cell>
          <cell r="AV170">
            <v>10.708299999999999</v>
          </cell>
          <cell r="AW170">
            <v>11.1029</v>
          </cell>
        </row>
        <row r="171">
          <cell r="B171" t="str">
            <v>이태리포플러</v>
          </cell>
          <cell r="C171" t="str">
            <v>이</v>
          </cell>
        </row>
        <row r="172">
          <cell r="B172">
            <v>2</v>
          </cell>
          <cell r="C172">
            <v>4</v>
          </cell>
          <cell r="D172">
            <v>6</v>
          </cell>
          <cell r="E172">
            <v>8</v>
          </cell>
          <cell r="F172">
            <v>10</v>
          </cell>
          <cell r="G172">
            <v>12</v>
          </cell>
          <cell r="H172">
            <v>14</v>
          </cell>
          <cell r="I172">
            <v>16</v>
          </cell>
          <cell r="J172">
            <v>18</v>
          </cell>
          <cell r="K172">
            <v>20</v>
          </cell>
          <cell r="L172">
            <v>22</v>
          </cell>
          <cell r="M172">
            <v>24</v>
          </cell>
          <cell r="N172">
            <v>26</v>
          </cell>
          <cell r="O172">
            <v>28</v>
          </cell>
          <cell r="P172">
            <v>30</v>
          </cell>
          <cell r="Q172">
            <v>32</v>
          </cell>
          <cell r="R172">
            <v>34</v>
          </cell>
          <cell r="S172">
            <v>36</v>
          </cell>
          <cell r="T172">
            <v>38</v>
          </cell>
          <cell r="U172">
            <v>40</v>
          </cell>
          <cell r="V172">
            <v>42</v>
          </cell>
          <cell r="W172">
            <v>44</v>
          </cell>
          <cell r="X172">
            <v>46</v>
          </cell>
          <cell r="Y172">
            <v>48</v>
          </cell>
          <cell r="Z172">
            <v>50</v>
          </cell>
          <cell r="AA172">
            <v>52</v>
          </cell>
          <cell r="AB172">
            <v>54</v>
          </cell>
          <cell r="AC172">
            <v>56</v>
          </cell>
          <cell r="AD172">
            <v>58</v>
          </cell>
          <cell r="AE172">
            <v>60</v>
          </cell>
          <cell r="AF172">
            <v>62</v>
          </cell>
          <cell r="AG172">
            <v>64</v>
          </cell>
          <cell r="AH172">
            <v>66</v>
          </cell>
          <cell r="AI172">
            <v>68</v>
          </cell>
          <cell r="AJ172">
            <v>70</v>
          </cell>
          <cell r="AK172">
            <v>72</v>
          </cell>
          <cell r="AL172">
            <v>74</v>
          </cell>
          <cell r="AM172">
            <v>76</v>
          </cell>
          <cell r="AN172">
            <v>78</v>
          </cell>
          <cell r="AO172">
            <v>80</v>
          </cell>
          <cell r="AP172">
            <v>82</v>
          </cell>
          <cell r="AQ172">
            <v>84</v>
          </cell>
          <cell r="AR172">
            <v>86</v>
          </cell>
          <cell r="AS172">
            <v>88</v>
          </cell>
          <cell r="AT172">
            <v>90</v>
          </cell>
          <cell r="AU172">
            <v>92</v>
          </cell>
          <cell r="AV172">
            <v>94</v>
          </cell>
          <cell r="AW172">
            <v>96</v>
          </cell>
          <cell r="AX172">
            <v>98</v>
          </cell>
          <cell r="AY172">
            <v>100</v>
          </cell>
        </row>
        <row r="174">
          <cell r="D174">
            <v>3.8999999999999998E-3</v>
          </cell>
          <cell r="E174">
            <v>6.1999999999999998E-3</v>
          </cell>
          <cell r="F174">
            <v>8.9999999999999993E-3</v>
          </cell>
        </row>
        <row r="175">
          <cell r="D175">
            <v>5.4000000000000003E-3</v>
          </cell>
          <cell r="E175">
            <v>8.6E-3</v>
          </cell>
          <cell r="F175">
            <v>1.24E-2</v>
          </cell>
          <cell r="G175">
            <v>1.7000000000000001E-2</v>
          </cell>
          <cell r="H175">
            <v>2.1999999999999999E-2</v>
          </cell>
          <cell r="I175">
            <v>2.8000000000000001E-2</v>
          </cell>
          <cell r="J175">
            <v>3.4000000000000002E-2</v>
          </cell>
          <cell r="K175">
            <v>4.1000000000000002E-2</v>
          </cell>
        </row>
        <row r="176">
          <cell r="D176">
            <v>6.8999999999999999E-3</v>
          </cell>
          <cell r="E176">
            <v>1.0999999999999999E-2</v>
          </cell>
          <cell r="F176">
            <v>1.6E-2</v>
          </cell>
          <cell r="G176">
            <v>2.1999999999999999E-2</v>
          </cell>
          <cell r="H176">
            <v>2.8000000000000001E-2</v>
          </cell>
          <cell r="I176">
            <v>3.5999999999999997E-2</v>
          </cell>
          <cell r="J176">
            <v>4.3999999999999997E-2</v>
          </cell>
          <cell r="K176">
            <v>5.2999999999999999E-2</v>
          </cell>
          <cell r="L176">
            <v>6.2E-2</v>
          </cell>
          <cell r="M176">
            <v>7.1999999999999995E-2</v>
          </cell>
          <cell r="N176">
            <v>8.3000000000000004E-2</v>
          </cell>
          <cell r="O176">
            <v>9.5000000000000001E-2</v>
          </cell>
          <cell r="P176">
            <v>0.107</v>
          </cell>
        </row>
        <row r="177">
          <cell r="D177">
            <v>8.3999999999999995E-3</v>
          </cell>
          <cell r="E177">
            <v>1.35E-2</v>
          </cell>
          <cell r="F177">
            <v>1.95E-2</v>
          </cell>
          <cell r="G177">
            <v>2.7E-2</v>
          </cell>
          <cell r="H177">
            <v>3.5000000000000003E-2</v>
          </cell>
          <cell r="I177">
            <v>4.3999999999999997E-2</v>
          </cell>
          <cell r="J177">
            <v>5.3999999999999999E-2</v>
          </cell>
          <cell r="K177">
            <v>6.5000000000000002E-2</v>
          </cell>
          <cell r="L177">
            <v>7.5999999999999998E-2</v>
          </cell>
          <cell r="M177">
            <v>8.8999999999999996E-2</v>
          </cell>
          <cell r="N177">
            <v>0.10199999999999999</v>
          </cell>
          <cell r="O177">
            <v>0.11600000000000001</v>
          </cell>
          <cell r="P177">
            <v>0.13100000000000001</v>
          </cell>
          <cell r="Q177">
            <v>0.14699999999999999</v>
          </cell>
          <cell r="R177">
            <v>0.16300000000000001</v>
          </cell>
          <cell r="S177">
            <v>0.18099999999999999</v>
          </cell>
          <cell r="T177">
            <v>0.19900000000000001</v>
          </cell>
          <cell r="U177">
            <v>0.217</v>
          </cell>
          <cell r="V177">
            <v>0.23699999999999999</v>
          </cell>
          <cell r="W177">
            <v>0.25700000000000001</v>
          </cell>
          <cell r="X177">
            <v>0.27800000000000002</v>
          </cell>
          <cell r="Y177">
            <v>0.3</v>
          </cell>
          <cell r="Z177">
            <v>0.32200000000000001</v>
          </cell>
          <cell r="AA177">
            <v>0.34499999999999997</v>
          </cell>
          <cell r="AB177">
            <v>0.36799999999999999</v>
          </cell>
          <cell r="AC177">
            <v>0.39300000000000002</v>
          </cell>
          <cell r="AD177">
            <v>0.41799999999999998</v>
          </cell>
          <cell r="AE177">
            <v>0.44400000000000001</v>
          </cell>
        </row>
        <row r="178">
          <cell r="D178">
            <v>0.01</v>
          </cell>
          <cell r="E178">
            <v>1.6E-2</v>
          </cell>
          <cell r="F178">
            <v>2.3199999999999998E-2</v>
          </cell>
          <cell r="G178">
            <v>3.2000000000000001E-2</v>
          </cell>
          <cell r="H178">
            <v>4.1000000000000002E-2</v>
          </cell>
          <cell r="I178">
            <v>5.1999999999999998E-2</v>
          </cell>
          <cell r="J178">
            <v>6.4000000000000001E-2</v>
          </cell>
          <cell r="K178">
            <v>7.6999999999999999E-2</v>
          </cell>
          <cell r="L178">
            <v>0.09</v>
          </cell>
          <cell r="M178">
            <v>0.105</v>
          </cell>
          <cell r="N178">
            <v>0.121</v>
          </cell>
          <cell r="O178">
            <v>0.13800000000000001</v>
          </cell>
          <cell r="P178">
            <v>0.156</v>
          </cell>
          <cell r="Q178">
            <v>0.17399999999999999</v>
          </cell>
          <cell r="R178">
            <v>0.19400000000000001</v>
          </cell>
          <cell r="S178">
            <v>0.214</v>
          </cell>
          <cell r="T178">
            <v>0.23599999999999999</v>
          </cell>
          <cell r="U178">
            <v>0.25800000000000001</v>
          </cell>
          <cell r="V178">
            <v>0.28100000000000003</v>
          </cell>
          <cell r="W178">
            <v>0.30499999999999999</v>
          </cell>
          <cell r="X178">
            <v>0.33</v>
          </cell>
          <cell r="Y178">
            <v>0.35599999999999998</v>
          </cell>
          <cell r="Z178">
            <v>0.38200000000000001</v>
          </cell>
          <cell r="AA178">
            <v>0.40899999999999997</v>
          </cell>
          <cell r="AB178">
            <v>0.437</v>
          </cell>
          <cell r="AC178">
            <v>0.46600000000000003</v>
          </cell>
          <cell r="AD178">
            <v>0.496</v>
          </cell>
          <cell r="AE178">
            <v>0.52700000000000002</v>
          </cell>
          <cell r="AF178">
            <v>0.55800000000000005</v>
          </cell>
          <cell r="AG178">
            <v>0.59</v>
          </cell>
          <cell r="AH178">
            <v>0.623</v>
          </cell>
          <cell r="AI178">
            <v>0.65600000000000003</v>
          </cell>
          <cell r="AJ178">
            <v>0.69099999999999995</v>
          </cell>
        </row>
        <row r="179">
          <cell r="D179">
            <v>1.1599999999999999E-2</v>
          </cell>
          <cell r="E179">
            <v>1.8499999999999999E-2</v>
          </cell>
          <cell r="F179">
            <v>2.69E-2</v>
          </cell>
          <cell r="G179">
            <v>3.6999999999999998E-2</v>
          </cell>
          <cell r="H179">
            <v>4.8000000000000001E-2</v>
          </cell>
          <cell r="I179">
            <v>0.06</v>
          </cell>
          <cell r="J179">
            <v>7.3999999999999996E-2</v>
          </cell>
          <cell r="K179">
            <v>8.8999999999999996E-2</v>
          </cell>
          <cell r="L179">
            <v>0.105</v>
          </cell>
          <cell r="M179">
            <v>0.122</v>
          </cell>
          <cell r="N179">
            <v>0.14099999999999999</v>
          </cell>
          <cell r="O179">
            <v>0.16</v>
          </cell>
          <cell r="P179">
            <v>0.18099999999999999</v>
          </cell>
          <cell r="Q179">
            <v>0.20200000000000001</v>
          </cell>
          <cell r="R179">
            <v>0.22500000000000001</v>
          </cell>
          <cell r="S179">
            <v>0.249</v>
          </cell>
          <cell r="T179">
            <v>0.27400000000000002</v>
          </cell>
          <cell r="U179">
            <v>0.29899999999999999</v>
          </cell>
          <cell r="V179">
            <v>0.32600000000000001</v>
          </cell>
          <cell r="W179">
            <v>0.35399999999999998</v>
          </cell>
          <cell r="X179">
            <v>0.38300000000000001</v>
          </cell>
          <cell r="Y179">
            <v>0.41299999999999998</v>
          </cell>
          <cell r="Z179">
            <v>0.443</v>
          </cell>
          <cell r="AA179">
            <v>0.47499999999999998</v>
          </cell>
          <cell r="AB179">
            <v>0.50700000000000001</v>
          </cell>
          <cell r="AC179">
            <v>0.54100000000000004</v>
          </cell>
          <cell r="AD179">
            <v>0.57499999999999996</v>
          </cell>
          <cell r="AE179">
            <v>0.61099999999999999</v>
          </cell>
          <cell r="AF179">
            <v>0.64700000000000002</v>
          </cell>
          <cell r="AG179">
            <v>0.68400000000000005</v>
          </cell>
          <cell r="AH179">
            <v>0.72199999999999998</v>
          </cell>
          <cell r="AI179">
            <v>0.76100000000000001</v>
          </cell>
          <cell r="AJ179">
            <v>0.80100000000000005</v>
          </cell>
          <cell r="AK179">
            <v>0.84199999999999997</v>
          </cell>
          <cell r="AL179">
            <v>0.88400000000000001</v>
          </cell>
          <cell r="AM179">
            <v>0.92600000000000005</v>
          </cell>
          <cell r="AN179">
            <v>0.96899999999999997</v>
          </cell>
          <cell r="AO179">
            <v>1.014</v>
          </cell>
        </row>
        <row r="180">
          <cell r="D180">
            <v>1.3299999999999999E-2</v>
          </cell>
          <cell r="E180">
            <v>2.1100000000000001E-2</v>
          </cell>
          <cell r="F180">
            <v>3.0700000000000002E-2</v>
          </cell>
          <cell r="G180">
            <v>4.2000000000000003E-2</v>
          </cell>
          <cell r="H180">
            <v>5.5E-2</v>
          </cell>
          <cell r="I180">
            <v>6.9000000000000006E-2</v>
          </cell>
          <cell r="J180">
            <v>8.4000000000000005E-2</v>
          </cell>
          <cell r="K180">
            <v>0.10100000000000001</v>
          </cell>
          <cell r="L180">
            <v>0.12</v>
          </cell>
          <cell r="M180">
            <v>0.13900000000000001</v>
          </cell>
          <cell r="N180">
            <v>0.16</v>
          </cell>
          <cell r="O180">
            <v>0.183</v>
          </cell>
          <cell r="P180">
            <v>0.20599999999999999</v>
          </cell>
          <cell r="Q180">
            <v>0.23100000000000001</v>
          </cell>
          <cell r="R180">
            <v>0.25700000000000001</v>
          </cell>
          <cell r="S180">
            <v>0.28399999999999997</v>
          </cell>
          <cell r="T180">
            <v>0.312</v>
          </cell>
          <cell r="U180">
            <v>0.34100000000000003</v>
          </cell>
          <cell r="V180">
            <v>0.372</v>
          </cell>
          <cell r="W180">
            <v>0.40400000000000003</v>
          </cell>
          <cell r="X180">
            <v>0.436</v>
          </cell>
          <cell r="Y180">
            <v>0.47</v>
          </cell>
          <cell r="Z180">
            <v>0.505</v>
          </cell>
          <cell r="AA180">
            <v>0.54100000000000004</v>
          </cell>
          <cell r="AB180">
            <v>0.57899999999999996</v>
          </cell>
          <cell r="AC180">
            <v>0.61699999999999999</v>
          </cell>
          <cell r="AD180">
            <v>0.65600000000000003</v>
          </cell>
          <cell r="AE180">
            <v>0.69599999999999995</v>
          </cell>
          <cell r="AF180">
            <v>0.73799999999999999</v>
          </cell>
          <cell r="AG180">
            <v>0.78</v>
          </cell>
          <cell r="AH180">
            <v>0.82399999999999995</v>
          </cell>
          <cell r="AI180">
            <v>0.86799999999999999</v>
          </cell>
          <cell r="AJ180">
            <v>0.91300000000000003</v>
          </cell>
          <cell r="AK180">
            <v>0.96</v>
          </cell>
          <cell r="AL180">
            <v>1.0069999999999999</v>
          </cell>
          <cell r="AM180">
            <v>1.056</v>
          </cell>
          <cell r="AN180">
            <v>1.105</v>
          </cell>
          <cell r="AO180">
            <v>1.1559999999999999</v>
          </cell>
          <cell r="AP180">
            <v>1.2070000000000001</v>
          </cell>
          <cell r="AQ180">
            <v>1.2589999999999999</v>
          </cell>
          <cell r="AR180">
            <v>1.3120000000000001</v>
          </cell>
          <cell r="AS180">
            <v>1.367</v>
          </cell>
          <cell r="AT180">
            <v>1.4219999999999999</v>
          </cell>
          <cell r="AU180">
            <v>1.478</v>
          </cell>
          <cell r="AV180">
            <v>1.5349999999999999</v>
          </cell>
          <cell r="AW180">
            <v>1.593</v>
          </cell>
          <cell r="AX180">
            <v>1.651</v>
          </cell>
          <cell r="AY180">
            <v>1.7110000000000001</v>
          </cell>
        </row>
        <row r="181">
          <cell r="D181">
            <v>1.49E-2</v>
          </cell>
          <cell r="E181">
            <v>2.3699999999999999E-2</v>
          </cell>
          <cell r="F181">
            <v>3.4500000000000003E-2</v>
          </cell>
          <cell r="G181">
            <v>4.7E-2</v>
          </cell>
          <cell r="H181">
            <v>6.0999999999999999E-2</v>
          </cell>
          <cell r="I181">
            <v>7.6999999999999999E-2</v>
          </cell>
          <cell r="J181">
            <v>9.5000000000000001E-2</v>
          </cell>
          <cell r="K181">
            <v>0.114</v>
          </cell>
          <cell r="L181">
            <v>0.13500000000000001</v>
          </cell>
          <cell r="M181">
            <v>0.157</v>
          </cell>
          <cell r="N181">
            <v>0.18</v>
          </cell>
          <cell r="O181">
            <v>0.20499999999999999</v>
          </cell>
          <cell r="P181">
            <v>0.23200000000000001</v>
          </cell>
          <cell r="Q181">
            <v>0.25900000000000001</v>
          </cell>
          <cell r="R181">
            <v>0.28799999999999998</v>
          </cell>
          <cell r="S181">
            <v>0.31900000000000001</v>
          </cell>
          <cell r="T181">
            <v>0.35099999999999998</v>
          </cell>
          <cell r="U181">
            <v>0.38400000000000001</v>
          </cell>
          <cell r="V181">
            <v>0.41799999999999998</v>
          </cell>
          <cell r="W181">
            <v>0.45400000000000001</v>
          </cell>
          <cell r="X181">
            <v>0.49099999999999999</v>
          </cell>
          <cell r="Y181">
            <v>0.52900000000000003</v>
          </cell>
          <cell r="Z181">
            <v>0.56799999999999995</v>
          </cell>
          <cell r="AA181">
            <v>0.60899999999999999</v>
          </cell>
          <cell r="AB181">
            <v>0.65100000000000002</v>
          </cell>
          <cell r="AC181">
            <v>0.69299999999999995</v>
          </cell>
          <cell r="AD181">
            <v>0.73799999999999999</v>
          </cell>
          <cell r="AE181">
            <v>0.78300000000000003</v>
          </cell>
          <cell r="AF181">
            <v>0.83</v>
          </cell>
          <cell r="AG181">
            <v>0.877</v>
          </cell>
          <cell r="AH181">
            <v>0.92600000000000005</v>
          </cell>
          <cell r="AI181">
            <v>0.97599999999999998</v>
          </cell>
          <cell r="AJ181">
            <v>1.0269999999999999</v>
          </cell>
          <cell r="AK181">
            <v>1.079</v>
          </cell>
          <cell r="AL181">
            <v>1.133</v>
          </cell>
          <cell r="AM181">
            <v>1.1870000000000001</v>
          </cell>
          <cell r="AN181">
            <v>1.2430000000000001</v>
          </cell>
          <cell r="AO181">
            <v>1.2989999999999999</v>
          </cell>
          <cell r="AP181">
            <v>1.357</v>
          </cell>
          <cell r="AQ181">
            <v>1.4159999999999999</v>
          </cell>
          <cell r="AR181">
            <v>1.476</v>
          </cell>
          <cell r="AS181">
            <v>1.5369999999999999</v>
          </cell>
          <cell r="AT181">
            <v>1.599</v>
          </cell>
          <cell r="AU181">
            <v>1.6619999999999999</v>
          </cell>
          <cell r="AV181">
            <v>1.726</v>
          </cell>
          <cell r="AW181">
            <v>1.7909999999999999</v>
          </cell>
          <cell r="AX181">
            <v>1.857</v>
          </cell>
          <cell r="AY181">
            <v>1.9239999999999999</v>
          </cell>
        </row>
        <row r="182">
          <cell r="D182">
            <v>1.66E-2</v>
          </cell>
          <cell r="E182">
            <v>2.64E-2</v>
          </cell>
          <cell r="F182">
            <v>3.8399999999999997E-2</v>
          </cell>
          <cell r="G182">
            <v>5.1999999999999998E-2</v>
          </cell>
          <cell r="H182">
            <v>6.8000000000000005E-2</v>
          </cell>
          <cell r="I182">
            <v>8.5999999999999993E-2</v>
          </cell>
          <cell r="J182">
            <v>0.105</v>
          </cell>
          <cell r="K182">
            <v>0.127</v>
          </cell>
          <cell r="L182">
            <v>0.15</v>
          </cell>
          <cell r="M182">
            <v>0.17399999999999999</v>
          </cell>
          <cell r="N182">
            <v>0.2</v>
          </cell>
          <cell r="O182">
            <v>0.22800000000000001</v>
          </cell>
          <cell r="P182">
            <v>0.25800000000000001</v>
          </cell>
          <cell r="Q182">
            <v>0.28799999999999998</v>
          </cell>
          <cell r="R182">
            <v>0.32100000000000001</v>
          </cell>
          <cell r="S182">
            <v>0.35499999999999998</v>
          </cell>
          <cell r="T182">
            <v>0.39</v>
          </cell>
          <cell r="U182">
            <v>0.42699999999999999</v>
          </cell>
          <cell r="V182">
            <v>0.46500000000000002</v>
          </cell>
          <cell r="W182">
            <v>0.505</v>
          </cell>
          <cell r="X182">
            <v>0.54600000000000004</v>
          </cell>
          <cell r="Y182">
            <v>0.58799999999999997</v>
          </cell>
          <cell r="Z182">
            <v>0.63200000000000001</v>
          </cell>
          <cell r="AA182">
            <v>0.67700000000000005</v>
          </cell>
          <cell r="AB182">
            <v>0.72299999999999998</v>
          </cell>
          <cell r="AC182">
            <v>0.77100000000000002</v>
          </cell>
          <cell r="AD182">
            <v>0.82</v>
          </cell>
          <cell r="AE182">
            <v>0.871</v>
          </cell>
          <cell r="AF182">
            <v>0.92200000000000004</v>
          </cell>
          <cell r="AG182">
            <v>0.97499999999999998</v>
          </cell>
          <cell r="AH182">
            <v>1.03</v>
          </cell>
          <cell r="AI182">
            <v>1.085</v>
          </cell>
          <cell r="AJ182">
            <v>1.1419999999999999</v>
          </cell>
          <cell r="AK182">
            <v>1.2</v>
          </cell>
          <cell r="AL182">
            <v>1.2589999999999999</v>
          </cell>
          <cell r="AM182">
            <v>1.32</v>
          </cell>
          <cell r="AN182">
            <v>1.3819999999999999</v>
          </cell>
          <cell r="AO182">
            <v>1.4450000000000001</v>
          </cell>
          <cell r="AP182">
            <v>1.5089999999999999</v>
          </cell>
          <cell r="AQ182">
            <v>1.5740000000000001</v>
          </cell>
          <cell r="AR182">
            <v>1.641</v>
          </cell>
          <cell r="AS182">
            <v>1.7090000000000001</v>
          </cell>
          <cell r="AT182">
            <v>1.778</v>
          </cell>
          <cell r="AU182">
            <v>1.8480000000000001</v>
          </cell>
          <cell r="AV182">
            <v>1.919</v>
          </cell>
          <cell r="AW182">
            <v>1.9910000000000001</v>
          </cell>
          <cell r="AX182">
            <v>2.0649999999999999</v>
          </cell>
          <cell r="AY182">
            <v>2.1389999999999998</v>
          </cell>
        </row>
        <row r="183">
          <cell r="D183">
            <v>1.83E-2</v>
          </cell>
          <cell r="E183">
            <v>2.9100000000000001E-2</v>
          </cell>
          <cell r="F183">
            <v>4.2299999999999997E-2</v>
          </cell>
          <cell r="G183">
            <v>5.8000000000000003E-2</v>
          </cell>
          <cell r="H183">
            <v>7.4999999999999997E-2</v>
          </cell>
          <cell r="I183">
            <v>9.5000000000000001E-2</v>
          </cell>
          <cell r="J183">
            <v>0.11600000000000001</v>
          </cell>
          <cell r="K183">
            <v>0.14000000000000001</v>
          </cell>
          <cell r="L183">
            <v>0.16500000000000001</v>
          </cell>
          <cell r="M183">
            <v>0.192</v>
          </cell>
          <cell r="N183">
            <v>0.221</v>
          </cell>
          <cell r="O183">
            <v>0.251</v>
          </cell>
          <cell r="P183">
            <v>0.28399999999999997</v>
          </cell>
          <cell r="Q183">
            <v>0.318</v>
          </cell>
          <cell r="R183">
            <v>0.35299999999999998</v>
          </cell>
          <cell r="S183">
            <v>0.39100000000000001</v>
          </cell>
          <cell r="T183">
            <v>0.43</v>
          </cell>
          <cell r="U183">
            <v>0.47</v>
          </cell>
          <cell r="V183">
            <v>0.51200000000000001</v>
          </cell>
          <cell r="W183">
            <v>0.55600000000000005</v>
          </cell>
          <cell r="X183">
            <v>0.60099999999999998</v>
          </cell>
          <cell r="Y183">
            <v>0.64800000000000002</v>
          </cell>
          <cell r="Z183">
            <v>0.69599999999999995</v>
          </cell>
          <cell r="AA183">
            <v>0.746</v>
          </cell>
          <cell r="AB183">
            <v>0.79700000000000004</v>
          </cell>
          <cell r="AC183">
            <v>0.84899999999999998</v>
          </cell>
          <cell r="AD183">
            <v>0.90400000000000003</v>
          </cell>
          <cell r="AE183">
            <v>0.95899999999999996</v>
          </cell>
          <cell r="AF183">
            <v>1.016</v>
          </cell>
          <cell r="AG183">
            <v>1.0740000000000001</v>
          </cell>
          <cell r="AH183">
            <v>1.1339999999999999</v>
          </cell>
          <cell r="AI183">
            <v>1.1950000000000001</v>
          </cell>
          <cell r="AJ183">
            <v>1.258</v>
          </cell>
          <cell r="AK183">
            <v>1.3220000000000001</v>
          </cell>
          <cell r="AL183">
            <v>1.387</v>
          </cell>
          <cell r="AM183">
            <v>1.454</v>
          </cell>
          <cell r="AN183">
            <v>1.522</v>
          </cell>
          <cell r="AO183">
            <v>1.591</v>
          </cell>
          <cell r="AP183">
            <v>1.6619999999999999</v>
          </cell>
          <cell r="AQ183">
            <v>1.734</v>
          </cell>
          <cell r="AR183">
            <v>1.8080000000000001</v>
          </cell>
          <cell r="AS183">
            <v>1.8819999999999999</v>
          </cell>
          <cell r="AT183">
            <v>1.958</v>
          </cell>
          <cell r="AU183">
            <v>2.0350000000000001</v>
          </cell>
          <cell r="AV183">
            <v>2.1139999999999999</v>
          </cell>
          <cell r="AW183">
            <v>2.194</v>
          </cell>
          <cell r="AX183">
            <v>2.274</v>
          </cell>
          <cell r="AY183">
            <v>2.3570000000000002</v>
          </cell>
        </row>
        <row r="184">
          <cell r="D184">
            <v>0.02</v>
          </cell>
          <cell r="E184">
            <v>3.1800000000000002E-2</v>
          </cell>
          <cell r="F184">
            <v>4.6199999999999998E-2</v>
          </cell>
          <cell r="G184">
            <v>6.3E-2</v>
          </cell>
          <cell r="H184">
            <v>8.2000000000000003E-2</v>
          </cell>
          <cell r="I184">
            <v>0.10299999999999999</v>
          </cell>
          <cell r="J184">
            <v>0.127</v>
          </cell>
          <cell r="K184">
            <v>0.153</v>
          </cell>
          <cell r="L184">
            <v>0.18</v>
          </cell>
          <cell r="M184">
            <v>0.21</v>
          </cell>
          <cell r="N184">
            <v>0.24099999999999999</v>
          </cell>
          <cell r="O184">
            <v>0.27500000000000002</v>
          </cell>
          <cell r="P184">
            <v>0.31</v>
          </cell>
          <cell r="Q184">
            <v>0.34699999999999998</v>
          </cell>
          <cell r="R184">
            <v>0.38600000000000001</v>
          </cell>
          <cell r="S184">
            <v>0.42699999999999999</v>
          </cell>
          <cell r="T184">
            <v>0.47</v>
          </cell>
          <cell r="U184">
            <v>0.51400000000000001</v>
          </cell>
          <cell r="V184">
            <v>0.56000000000000005</v>
          </cell>
          <cell r="W184">
            <v>0.60799999999999998</v>
          </cell>
          <cell r="X184">
            <v>0.65700000000000003</v>
          </cell>
          <cell r="Y184">
            <v>0.70799999999999996</v>
          </cell>
          <cell r="Z184">
            <v>0.76100000000000001</v>
          </cell>
          <cell r="AA184">
            <v>0.81499999999999995</v>
          </cell>
          <cell r="AB184">
            <v>0.871</v>
          </cell>
          <cell r="AC184">
            <v>0.92900000000000005</v>
          </cell>
          <cell r="AD184">
            <v>0.98799999999999999</v>
          </cell>
          <cell r="AE184">
            <v>1.048</v>
          </cell>
          <cell r="AF184">
            <v>1.111</v>
          </cell>
          <cell r="AG184">
            <v>1.175</v>
          </cell>
          <cell r="AH184">
            <v>1.24</v>
          </cell>
          <cell r="AI184">
            <v>1.3069999999999999</v>
          </cell>
          <cell r="AJ184">
            <v>1.375</v>
          </cell>
          <cell r="AK184">
            <v>1.4450000000000001</v>
          </cell>
          <cell r="AL184">
            <v>1.5169999999999999</v>
          </cell>
          <cell r="AM184">
            <v>1.589</v>
          </cell>
          <cell r="AN184">
            <v>1.6639999999999999</v>
          </cell>
          <cell r="AO184">
            <v>1.74</v>
          </cell>
          <cell r="AP184">
            <v>1.8169999999999999</v>
          </cell>
          <cell r="AQ184">
            <v>1.8959999999999999</v>
          </cell>
          <cell r="AR184">
            <v>1.976</v>
          </cell>
          <cell r="AS184">
            <v>2.0579999999999998</v>
          </cell>
          <cell r="AT184">
            <v>2.141</v>
          </cell>
          <cell r="AU184">
            <v>2.2250000000000001</v>
          </cell>
          <cell r="AV184">
            <v>2.3109999999999999</v>
          </cell>
          <cell r="AW184">
            <v>2.3980000000000001</v>
          </cell>
          <cell r="AX184">
            <v>2.4860000000000002</v>
          </cell>
          <cell r="AY184">
            <v>2.5760000000000001</v>
          </cell>
        </row>
        <row r="185">
          <cell r="D185">
            <v>2.1700000000000001E-2</v>
          </cell>
          <cell r="E185">
            <v>3.4500000000000003E-2</v>
          </cell>
          <cell r="F185">
            <v>5.0200000000000002E-2</v>
          </cell>
          <cell r="G185">
            <v>6.8000000000000005E-2</v>
          </cell>
          <cell r="H185">
            <v>8.8999999999999996E-2</v>
          </cell>
          <cell r="I185">
            <v>0.112</v>
          </cell>
          <cell r="J185">
            <v>0.13800000000000001</v>
          </cell>
          <cell r="K185">
            <v>0.16600000000000001</v>
          </cell>
          <cell r="L185">
            <v>0.19600000000000001</v>
          </cell>
          <cell r="M185">
            <v>0.22800000000000001</v>
          </cell>
          <cell r="N185">
            <v>0.26200000000000001</v>
          </cell>
          <cell r="O185">
            <v>0.29799999999999999</v>
          </cell>
          <cell r="P185">
            <v>0.33700000000000002</v>
          </cell>
          <cell r="Q185">
            <v>0.377</v>
          </cell>
          <cell r="R185">
            <v>0.41899999999999998</v>
          </cell>
          <cell r="S185">
            <v>0.46400000000000002</v>
          </cell>
          <cell r="T185">
            <v>0.51</v>
          </cell>
          <cell r="U185">
            <v>0.55800000000000005</v>
          </cell>
          <cell r="V185">
            <v>0.60799999999999998</v>
          </cell>
          <cell r="W185">
            <v>0.66</v>
          </cell>
          <cell r="X185">
            <v>0.71299999999999997</v>
          </cell>
          <cell r="Y185">
            <v>0.76900000000000002</v>
          </cell>
          <cell r="Z185">
            <v>0.82599999999999996</v>
          </cell>
          <cell r="AA185">
            <v>0.88500000000000001</v>
          </cell>
          <cell r="AB185">
            <v>0.94599999999999995</v>
          </cell>
          <cell r="AC185">
            <v>1.008</v>
          </cell>
          <cell r="AD185">
            <v>1.073</v>
          </cell>
          <cell r="AE185">
            <v>1.139</v>
          </cell>
          <cell r="AF185">
            <v>1.206</v>
          </cell>
          <cell r="AG185">
            <v>1.276</v>
          </cell>
          <cell r="AH185">
            <v>1.347</v>
          </cell>
          <cell r="AI185">
            <v>1.419</v>
          </cell>
          <cell r="AJ185">
            <v>1.4930000000000001</v>
          </cell>
          <cell r="AK185">
            <v>1.569</v>
          </cell>
          <cell r="AL185">
            <v>1.647</v>
          </cell>
          <cell r="AM185">
            <v>1.726</v>
          </cell>
          <cell r="AN185">
            <v>1.8069999999999999</v>
          </cell>
          <cell r="AO185">
            <v>1.889</v>
          </cell>
          <cell r="AP185">
            <v>1.9730000000000001</v>
          </cell>
          <cell r="AQ185">
            <v>2.0590000000000002</v>
          </cell>
          <cell r="AR185">
            <v>2.1459999999999999</v>
          </cell>
          <cell r="AS185">
            <v>2.234</v>
          </cell>
          <cell r="AT185">
            <v>2.3250000000000002</v>
          </cell>
          <cell r="AU185">
            <v>2.4159999999999999</v>
          </cell>
          <cell r="AV185">
            <v>2.5099999999999998</v>
          </cell>
          <cell r="AW185">
            <v>2.6040000000000001</v>
          </cell>
          <cell r="AX185">
            <v>2.7</v>
          </cell>
          <cell r="AY185">
            <v>2.798</v>
          </cell>
        </row>
        <row r="186">
          <cell r="D186">
            <v>2.3400000000000001E-2</v>
          </cell>
          <cell r="E186">
            <v>3.73E-2</v>
          </cell>
          <cell r="F186">
            <v>5.4199999999999998E-2</v>
          </cell>
          <cell r="G186">
            <v>7.3999999999999996E-2</v>
          </cell>
          <cell r="H186">
            <v>9.6000000000000002E-2</v>
          </cell>
          <cell r="I186">
            <v>0.121</v>
          </cell>
          <cell r="J186">
            <v>0.14899999999999999</v>
          </cell>
          <cell r="K186">
            <v>0.17899999999999999</v>
          </cell>
          <cell r="L186">
            <v>0.21099999999999999</v>
          </cell>
          <cell r="M186">
            <v>0.246</v>
          </cell>
          <cell r="N186">
            <v>0.28299999999999997</v>
          </cell>
          <cell r="O186">
            <v>0.32200000000000001</v>
          </cell>
          <cell r="P186">
            <v>0.36399999999999999</v>
          </cell>
          <cell r="Q186">
            <v>0.40699999999999997</v>
          </cell>
          <cell r="R186">
            <v>0.45300000000000001</v>
          </cell>
          <cell r="S186">
            <v>0.501</v>
          </cell>
          <cell r="T186">
            <v>0.55100000000000005</v>
          </cell>
          <cell r="U186">
            <v>0.60299999999999998</v>
          </cell>
          <cell r="V186">
            <v>0.65700000000000003</v>
          </cell>
          <cell r="W186">
            <v>0.71199999999999997</v>
          </cell>
          <cell r="X186">
            <v>0.77</v>
          </cell>
          <cell r="Y186">
            <v>0.83</v>
          </cell>
          <cell r="Z186">
            <v>0.89200000000000002</v>
          </cell>
          <cell r="AA186">
            <v>0.95599999999999996</v>
          </cell>
          <cell r="AB186">
            <v>1.0209999999999999</v>
          </cell>
          <cell r="AC186">
            <v>1.089</v>
          </cell>
          <cell r="AD186">
            <v>1.1579999999999999</v>
          </cell>
          <cell r="AE186">
            <v>1.2290000000000001</v>
          </cell>
          <cell r="AF186">
            <v>1.302</v>
          </cell>
          <cell r="AG186">
            <v>1.377</v>
          </cell>
          <cell r="AH186">
            <v>1.454</v>
          </cell>
          <cell r="AI186">
            <v>1.532</v>
          </cell>
          <cell r="AJ186">
            <v>1.613</v>
          </cell>
          <cell r="AK186">
            <v>1.6950000000000001</v>
          </cell>
          <cell r="AL186">
            <v>1.778</v>
          </cell>
          <cell r="AM186">
            <v>1.8640000000000001</v>
          </cell>
          <cell r="AN186">
            <v>1.9510000000000001</v>
          </cell>
          <cell r="AO186">
            <v>2.04</v>
          </cell>
          <cell r="AP186">
            <v>2.1309999999999998</v>
          </cell>
          <cell r="AQ186">
            <v>2.2229999999999999</v>
          </cell>
          <cell r="AR186">
            <v>2.3170000000000002</v>
          </cell>
          <cell r="AS186">
            <v>2.4129999999999998</v>
          </cell>
          <cell r="AT186">
            <v>2.5099999999999998</v>
          </cell>
          <cell r="AU186">
            <v>2.609</v>
          </cell>
          <cell r="AV186">
            <v>2.71</v>
          </cell>
          <cell r="AW186">
            <v>2.8119999999999998</v>
          </cell>
          <cell r="AX186">
            <v>2.915</v>
          </cell>
          <cell r="AY186">
            <v>3.0209999999999999</v>
          </cell>
        </row>
        <row r="187">
          <cell r="G187">
            <v>7.9000000000000001E-2</v>
          </cell>
          <cell r="H187">
            <v>0.10299999999999999</v>
          </cell>
          <cell r="I187">
            <v>0.13</v>
          </cell>
          <cell r="J187">
            <v>0.16</v>
          </cell>
          <cell r="K187">
            <v>0.192</v>
          </cell>
          <cell r="L187">
            <v>0.22700000000000001</v>
          </cell>
          <cell r="M187">
            <v>0.26400000000000001</v>
          </cell>
          <cell r="N187">
            <v>0.30399999999999999</v>
          </cell>
          <cell r="O187">
            <v>0.34599999999999997</v>
          </cell>
          <cell r="P187">
            <v>0.39100000000000001</v>
          </cell>
          <cell r="Q187">
            <v>0.438</v>
          </cell>
          <cell r="R187">
            <v>0.48699999999999999</v>
          </cell>
          <cell r="S187">
            <v>0.53800000000000003</v>
          </cell>
          <cell r="T187">
            <v>0.59199999999999997</v>
          </cell>
          <cell r="U187">
            <v>0.64700000000000002</v>
          </cell>
          <cell r="V187">
            <v>0.70499999999999996</v>
          </cell>
          <cell r="W187">
            <v>0.76600000000000001</v>
          </cell>
          <cell r="X187">
            <v>0.82799999999999996</v>
          </cell>
          <cell r="Y187">
            <v>0.89200000000000002</v>
          </cell>
          <cell r="Z187">
            <v>0.95799999999999996</v>
          </cell>
          <cell r="AA187">
            <v>1.0269999999999999</v>
          </cell>
          <cell r="AB187">
            <v>1.097</v>
          </cell>
          <cell r="AC187">
            <v>1.17</v>
          </cell>
          <cell r="AD187">
            <v>1.244</v>
          </cell>
          <cell r="AE187">
            <v>1.321</v>
          </cell>
          <cell r="AF187">
            <v>1.399</v>
          </cell>
          <cell r="AG187">
            <v>1.48</v>
          </cell>
          <cell r="AH187">
            <v>1.5620000000000001</v>
          </cell>
          <cell r="AI187">
            <v>1.647</v>
          </cell>
          <cell r="AJ187">
            <v>1.7330000000000001</v>
          </cell>
          <cell r="AK187">
            <v>1.821</v>
          </cell>
          <cell r="AL187">
            <v>1.911</v>
          </cell>
          <cell r="AM187">
            <v>2.0030000000000001</v>
          </cell>
          <cell r="AN187">
            <v>2.0960000000000001</v>
          </cell>
          <cell r="AO187">
            <v>2.1920000000000002</v>
          </cell>
          <cell r="AP187">
            <v>2.2890000000000001</v>
          </cell>
          <cell r="AQ187">
            <v>2.3879999999999999</v>
          </cell>
          <cell r="AR187">
            <v>2.4900000000000002</v>
          </cell>
          <cell r="AS187">
            <v>2.5920000000000001</v>
          </cell>
          <cell r="AT187">
            <v>2.6970000000000001</v>
          </cell>
          <cell r="AU187">
            <v>2.8029999999999999</v>
          </cell>
          <cell r="AV187">
            <v>2.9119999999999999</v>
          </cell>
          <cell r="AW187">
            <v>3.0219999999999998</v>
          </cell>
          <cell r="AX187">
            <v>3.1320000000000001</v>
          </cell>
          <cell r="AY187">
            <v>3.246</v>
          </cell>
        </row>
        <row r="188">
          <cell r="G188">
            <v>8.5000000000000006E-2</v>
          </cell>
          <cell r="H188">
            <v>0.111</v>
          </cell>
          <cell r="I188">
            <v>0.13900000000000001</v>
          </cell>
          <cell r="J188">
            <v>0.17100000000000001</v>
          </cell>
          <cell r="K188">
            <v>0.20599999999999999</v>
          </cell>
          <cell r="L188">
            <v>0.24299999999999999</v>
          </cell>
          <cell r="M188">
            <v>0.28299999999999997</v>
          </cell>
          <cell r="N188">
            <v>0.32500000000000001</v>
          </cell>
          <cell r="O188">
            <v>0.37</v>
          </cell>
          <cell r="P188">
            <v>0.41799999999999998</v>
          </cell>
          <cell r="Q188">
            <v>0.46800000000000003</v>
          </cell>
          <cell r="R188">
            <v>0.52100000000000002</v>
          </cell>
          <cell r="S188">
            <v>0.57599999999999996</v>
          </cell>
          <cell r="T188">
            <v>0.63300000000000001</v>
          </cell>
          <cell r="U188">
            <v>0.69299999999999995</v>
          </cell>
          <cell r="V188">
            <v>0.755</v>
          </cell>
          <cell r="W188">
            <v>0.81899999999999995</v>
          </cell>
          <cell r="X188">
            <v>0.88600000000000001</v>
          </cell>
          <cell r="Y188">
            <v>0.95399999999999996</v>
          </cell>
          <cell r="Z188">
            <v>1.0249999999999999</v>
          </cell>
          <cell r="AA188">
            <v>1.099</v>
          </cell>
          <cell r="AB188">
            <v>1.1739999999999999</v>
          </cell>
          <cell r="AC188">
            <v>1.252</v>
          </cell>
          <cell r="AD188">
            <v>1.331</v>
          </cell>
          <cell r="AE188">
            <v>1.413</v>
          </cell>
          <cell r="AF188">
            <v>1.4970000000000001</v>
          </cell>
          <cell r="AG188">
            <v>1.583</v>
          </cell>
          <cell r="AH188">
            <v>1.671</v>
          </cell>
          <cell r="AI188">
            <v>1.7609999999999999</v>
          </cell>
          <cell r="AJ188">
            <v>1.8540000000000001</v>
          </cell>
          <cell r="AK188">
            <v>1.948</v>
          </cell>
          <cell r="AL188">
            <v>2.044</v>
          </cell>
          <cell r="AM188">
            <v>2.1419999999999999</v>
          </cell>
          <cell r="AN188">
            <v>2.2429999999999999</v>
          </cell>
          <cell r="AO188">
            <v>2.3450000000000002</v>
          </cell>
          <cell r="AP188">
            <v>2.4489999999999998</v>
          </cell>
          <cell r="AQ188">
            <v>2.5550000000000002</v>
          </cell>
          <cell r="AR188">
            <v>2.6629999999999998</v>
          </cell>
          <cell r="AS188">
            <v>2.7730000000000001</v>
          </cell>
          <cell r="AT188">
            <v>2.8849999999999998</v>
          </cell>
          <cell r="AU188">
            <v>2.9990000000000001</v>
          </cell>
          <cell r="AV188">
            <v>3.1150000000000002</v>
          </cell>
          <cell r="AW188">
            <v>3.2320000000000002</v>
          </cell>
          <cell r="AX188">
            <v>3.351</v>
          </cell>
          <cell r="AY188">
            <v>3.472</v>
          </cell>
        </row>
        <row r="189">
          <cell r="G189">
            <v>0.09</v>
          </cell>
          <cell r="H189">
            <v>0.11799999999999999</v>
          </cell>
          <cell r="I189">
            <v>0.14899999999999999</v>
          </cell>
          <cell r="J189">
            <v>0.182</v>
          </cell>
          <cell r="K189">
            <v>0.219</v>
          </cell>
          <cell r="L189">
            <v>0.25900000000000001</v>
          </cell>
          <cell r="M189">
            <v>0.30099999999999999</v>
          </cell>
          <cell r="N189">
            <v>0.34699999999999998</v>
          </cell>
          <cell r="O189">
            <v>0.39500000000000002</v>
          </cell>
          <cell r="P189">
            <v>0.44500000000000001</v>
          </cell>
          <cell r="Q189">
            <v>0.499</v>
          </cell>
          <cell r="R189">
            <v>0.55500000000000005</v>
          </cell>
          <cell r="S189">
            <v>0.61299999999999999</v>
          </cell>
          <cell r="T189">
            <v>0.67400000000000004</v>
          </cell>
          <cell r="U189">
            <v>0.73799999999999999</v>
          </cell>
          <cell r="V189">
            <v>0.80400000000000005</v>
          </cell>
          <cell r="W189">
            <v>0.873</v>
          </cell>
          <cell r="X189">
            <v>0.94399999999999995</v>
          </cell>
          <cell r="Y189">
            <v>1.0169999999999999</v>
          </cell>
          <cell r="Z189">
            <v>1.093</v>
          </cell>
          <cell r="AA189">
            <v>1.171</v>
          </cell>
          <cell r="AB189">
            <v>1.2509999999999999</v>
          </cell>
          <cell r="AC189">
            <v>1.3340000000000001</v>
          </cell>
          <cell r="AD189">
            <v>1.419</v>
          </cell>
          <cell r="AE189">
            <v>1.506</v>
          </cell>
          <cell r="AF189">
            <v>1.595</v>
          </cell>
          <cell r="AG189">
            <v>1.6870000000000001</v>
          </cell>
          <cell r="AH189">
            <v>1.7809999999999999</v>
          </cell>
          <cell r="AI189">
            <v>1.877</v>
          </cell>
          <cell r="AJ189">
            <v>1.9750000000000001</v>
          </cell>
          <cell r="AK189">
            <v>2.0760000000000001</v>
          </cell>
          <cell r="AL189">
            <v>2.1779999999999999</v>
          </cell>
          <cell r="AM189">
            <v>2.2829999999999999</v>
          </cell>
          <cell r="AN189">
            <v>2.39</v>
          </cell>
          <cell r="AO189">
            <v>2.4990000000000001</v>
          </cell>
          <cell r="AP189">
            <v>2.61</v>
          </cell>
          <cell r="AQ189">
            <v>2.7229999999999999</v>
          </cell>
          <cell r="AR189">
            <v>2.8380000000000001</v>
          </cell>
          <cell r="AS189">
            <v>2.9550000000000001</v>
          </cell>
          <cell r="AT189">
            <v>3.0750000000000002</v>
          </cell>
          <cell r="AU189">
            <v>3.1960000000000002</v>
          </cell>
          <cell r="AV189">
            <v>3.319</v>
          </cell>
          <cell r="AW189">
            <v>3.4449999999999998</v>
          </cell>
          <cell r="AX189">
            <v>3.5710000000000002</v>
          </cell>
          <cell r="AY189">
            <v>3.7</v>
          </cell>
        </row>
        <row r="190">
          <cell r="G190">
            <v>9.6000000000000002E-2</v>
          </cell>
          <cell r="H190">
            <v>0.125</v>
          </cell>
          <cell r="I190">
            <v>0.158</v>
          </cell>
          <cell r="J190">
            <v>0.19400000000000001</v>
          </cell>
          <cell r="K190">
            <v>0.23300000000000001</v>
          </cell>
          <cell r="L190">
            <v>0.27500000000000002</v>
          </cell>
          <cell r="M190">
            <v>0.32</v>
          </cell>
          <cell r="N190">
            <v>0.36799999999999999</v>
          </cell>
          <cell r="O190">
            <v>0.41899999999999998</v>
          </cell>
          <cell r="P190">
            <v>0.47299999999999998</v>
          </cell>
          <cell r="Q190">
            <v>0.53</v>
          </cell>
          <cell r="R190">
            <v>0.58899999999999997</v>
          </cell>
          <cell r="S190">
            <v>0.65100000000000002</v>
          </cell>
          <cell r="T190">
            <v>0.71599999999999997</v>
          </cell>
          <cell r="U190">
            <v>0.78400000000000003</v>
          </cell>
          <cell r="V190">
            <v>0.85399999999999998</v>
          </cell>
          <cell r="W190">
            <v>0.92700000000000005</v>
          </cell>
          <cell r="X190">
            <v>1.002</v>
          </cell>
          <cell r="Y190">
            <v>1.08</v>
          </cell>
          <cell r="Z190">
            <v>1.1599999999999999</v>
          </cell>
          <cell r="AA190">
            <v>1.2430000000000001</v>
          </cell>
          <cell r="AB190">
            <v>1.329</v>
          </cell>
          <cell r="AC190">
            <v>1.4159999999999999</v>
          </cell>
          <cell r="AD190">
            <v>1.5069999999999999</v>
          </cell>
          <cell r="AE190">
            <v>1.599</v>
          </cell>
          <cell r="AF190">
            <v>1.694</v>
          </cell>
          <cell r="AG190">
            <v>1.792</v>
          </cell>
          <cell r="AH190">
            <v>1.891</v>
          </cell>
          <cell r="AI190">
            <v>1.9930000000000001</v>
          </cell>
          <cell r="AJ190">
            <v>2.0979999999999999</v>
          </cell>
          <cell r="AK190">
            <v>2.2040000000000002</v>
          </cell>
          <cell r="AL190">
            <v>2.3130000000000002</v>
          </cell>
          <cell r="AM190">
            <v>2.4249999999999998</v>
          </cell>
          <cell r="AN190">
            <v>2.5379999999999998</v>
          </cell>
          <cell r="AO190">
            <v>2.6539999999999999</v>
          </cell>
          <cell r="AP190">
            <v>2.7719999999999998</v>
          </cell>
          <cell r="AQ190">
            <v>2.8919999999999999</v>
          </cell>
          <cell r="AR190">
            <v>3.0139999999999998</v>
          </cell>
          <cell r="AS190">
            <v>3.1389999999999998</v>
          </cell>
          <cell r="AT190">
            <v>3.2650000000000001</v>
          </cell>
          <cell r="AU190">
            <v>3.3940000000000001</v>
          </cell>
          <cell r="AV190">
            <v>3.5249999999999999</v>
          </cell>
          <cell r="AW190">
            <v>3.6579999999999999</v>
          </cell>
          <cell r="AX190">
            <v>3.7930000000000001</v>
          </cell>
          <cell r="AY190">
            <v>3.93</v>
          </cell>
        </row>
        <row r="191">
          <cell r="G191">
            <v>0.10199999999999999</v>
          </cell>
          <cell r="H191">
            <v>0.13300000000000001</v>
          </cell>
          <cell r="I191">
            <v>0.16700000000000001</v>
          </cell>
          <cell r="J191">
            <v>0.20499999999999999</v>
          </cell>
          <cell r="K191">
            <v>0.246</v>
          </cell>
          <cell r="L191">
            <v>0.29099999999999998</v>
          </cell>
          <cell r="M191">
            <v>0.33900000000000002</v>
          </cell>
          <cell r="N191">
            <v>0.39</v>
          </cell>
          <cell r="O191">
            <v>0.44400000000000001</v>
          </cell>
          <cell r="P191">
            <v>0.501</v>
          </cell>
          <cell r="Q191">
            <v>0.56100000000000005</v>
          </cell>
          <cell r="R191">
            <v>0.624</v>
          </cell>
          <cell r="S191">
            <v>0.69</v>
          </cell>
          <cell r="T191">
            <v>0.75800000000000001</v>
          </cell>
          <cell r="U191">
            <v>0.83</v>
          </cell>
          <cell r="V191">
            <v>0.90400000000000003</v>
          </cell>
          <cell r="W191">
            <v>0.98099999999999998</v>
          </cell>
          <cell r="X191">
            <v>1.0609999999999999</v>
          </cell>
          <cell r="Y191">
            <v>1.1439999999999999</v>
          </cell>
          <cell r="Z191">
            <v>1.2290000000000001</v>
          </cell>
          <cell r="AA191">
            <v>1.3160000000000001</v>
          </cell>
          <cell r="AB191">
            <v>1.407</v>
          </cell>
          <cell r="AC191">
            <v>1.5</v>
          </cell>
          <cell r="AD191">
            <v>1.595</v>
          </cell>
          <cell r="AE191">
            <v>1.6930000000000001</v>
          </cell>
          <cell r="AF191">
            <v>1.794</v>
          </cell>
          <cell r="AG191">
            <v>1.897</v>
          </cell>
          <cell r="AH191">
            <v>2.0030000000000001</v>
          </cell>
          <cell r="AI191">
            <v>2.1110000000000002</v>
          </cell>
          <cell r="AJ191">
            <v>2.2210000000000001</v>
          </cell>
          <cell r="AK191">
            <v>2.3340000000000001</v>
          </cell>
          <cell r="AL191">
            <v>2.4489999999999998</v>
          </cell>
          <cell r="AM191">
            <v>2.5670000000000002</v>
          </cell>
          <cell r="AN191">
            <v>2.6869999999999998</v>
          </cell>
          <cell r="AO191">
            <v>2.81</v>
          </cell>
          <cell r="AP191">
            <v>2.9340000000000002</v>
          </cell>
          <cell r="AQ191">
            <v>3.0619999999999998</v>
          </cell>
          <cell r="AR191">
            <v>3.1909999999999998</v>
          </cell>
          <cell r="AS191">
            <v>3.323</v>
          </cell>
          <cell r="AT191">
            <v>3.4569999999999999</v>
          </cell>
          <cell r="AU191">
            <v>3.5939999999999999</v>
          </cell>
          <cell r="AV191">
            <v>3.7320000000000002</v>
          </cell>
          <cell r="AW191">
            <v>3.8730000000000002</v>
          </cell>
          <cell r="AX191">
            <v>4.0149999999999997</v>
          </cell>
          <cell r="AY191">
            <v>4.16</v>
          </cell>
        </row>
        <row r="192">
          <cell r="G192">
            <v>0.107</v>
          </cell>
          <cell r="H192">
            <v>0.14000000000000001</v>
          </cell>
          <cell r="I192">
            <v>0.17599999999999999</v>
          </cell>
          <cell r="J192">
            <v>0.216</v>
          </cell>
          <cell r="K192">
            <v>0.26</v>
          </cell>
          <cell r="L192">
            <v>0.307</v>
          </cell>
          <cell r="M192">
            <v>0.35799999999999998</v>
          </cell>
          <cell r="N192">
            <v>0.41099999999999998</v>
          </cell>
          <cell r="O192">
            <v>0.46899999999999997</v>
          </cell>
          <cell r="P192">
            <v>0.52900000000000003</v>
          </cell>
          <cell r="Q192">
            <v>0.59199999999999997</v>
          </cell>
          <cell r="R192">
            <v>0.65900000000000003</v>
          </cell>
          <cell r="S192">
            <v>0.72799999999999998</v>
          </cell>
          <cell r="T192">
            <v>0.80100000000000005</v>
          </cell>
          <cell r="U192">
            <v>0.876</v>
          </cell>
          <cell r="V192">
            <v>0.95499999999999996</v>
          </cell>
          <cell r="W192">
            <v>1.036</v>
          </cell>
          <cell r="X192">
            <v>1.1200000000000001</v>
          </cell>
          <cell r="Y192">
            <v>1.2070000000000001</v>
          </cell>
          <cell r="Z192">
            <v>1.2969999999999999</v>
          </cell>
          <cell r="AA192">
            <v>1.39</v>
          </cell>
          <cell r="AB192">
            <v>1.4850000000000001</v>
          </cell>
          <cell r="AC192">
            <v>1.583</v>
          </cell>
          <cell r="AD192">
            <v>1.6839999999999999</v>
          </cell>
          <cell r="AE192">
            <v>1.788</v>
          </cell>
          <cell r="AF192">
            <v>1.8939999999999999</v>
          </cell>
          <cell r="AG192">
            <v>2.0030000000000001</v>
          </cell>
          <cell r="AH192">
            <v>2.1139999999999999</v>
          </cell>
          <cell r="AI192">
            <v>2.2280000000000002</v>
          </cell>
          <cell r="AJ192">
            <v>2.3450000000000002</v>
          </cell>
          <cell r="AK192">
            <v>2.464</v>
          </cell>
          <cell r="AL192">
            <v>2.5859999999999999</v>
          </cell>
          <cell r="AM192">
            <v>2.71</v>
          </cell>
          <cell r="AN192">
            <v>2.8370000000000002</v>
          </cell>
          <cell r="AO192">
            <v>2.9660000000000002</v>
          </cell>
          <cell r="AP192">
            <v>3.0979999999999999</v>
          </cell>
          <cell r="AQ192">
            <v>3.2320000000000002</v>
          </cell>
          <cell r="AR192">
            <v>3.3690000000000002</v>
          </cell>
          <cell r="AS192">
            <v>3.508</v>
          </cell>
          <cell r="AT192">
            <v>3.65</v>
          </cell>
          <cell r="AU192">
            <v>3.794</v>
          </cell>
          <cell r="AV192">
            <v>3.94</v>
          </cell>
          <cell r="AW192">
            <v>4.0890000000000004</v>
          </cell>
          <cell r="AX192">
            <v>4.2389999999999999</v>
          </cell>
          <cell r="AY192">
            <v>4.3929999999999998</v>
          </cell>
        </row>
        <row r="193">
          <cell r="G193">
            <v>0.113</v>
          </cell>
          <cell r="H193">
            <v>0.14699999999999999</v>
          </cell>
          <cell r="I193">
            <v>0.186</v>
          </cell>
          <cell r="J193">
            <v>0.22800000000000001</v>
          </cell>
          <cell r="K193">
            <v>0.27400000000000002</v>
          </cell>
          <cell r="L193">
            <v>0.32400000000000001</v>
          </cell>
          <cell r="M193">
            <v>0.377</v>
          </cell>
          <cell r="N193">
            <v>0.433</v>
          </cell>
          <cell r="O193">
            <v>0.49299999999999999</v>
          </cell>
          <cell r="P193">
            <v>0.55700000000000005</v>
          </cell>
          <cell r="Q193">
            <v>0.624</v>
          </cell>
          <cell r="R193">
            <v>0.69399999999999995</v>
          </cell>
          <cell r="S193">
            <v>0.76700000000000002</v>
          </cell>
          <cell r="T193">
            <v>0.84299999999999997</v>
          </cell>
          <cell r="U193">
            <v>0.92300000000000004</v>
          </cell>
          <cell r="V193">
            <v>1.0049999999999999</v>
          </cell>
          <cell r="W193">
            <v>1.091</v>
          </cell>
          <cell r="X193">
            <v>1.18</v>
          </cell>
          <cell r="Y193">
            <v>1.2709999999999999</v>
          </cell>
          <cell r="Z193">
            <v>1.3660000000000001</v>
          </cell>
          <cell r="AA193">
            <v>1.464</v>
          </cell>
          <cell r="AB193">
            <v>1.5640000000000001</v>
          </cell>
          <cell r="AC193">
            <v>1.667</v>
          </cell>
          <cell r="AD193">
            <v>1.774</v>
          </cell>
          <cell r="AE193">
            <v>1.883</v>
          </cell>
          <cell r="AF193">
            <v>1.9950000000000001</v>
          </cell>
          <cell r="AG193">
            <v>2.109</v>
          </cell>
          <cell r="AH193">
            <v>2.2269999999999999</v>
          </cell>
          <cell r="AI193">
            <v>2.347</v>
          </cell>
          <cell r="AJ193">
            <v>2.4700000000000002</v>
          </cell>
          <cell r="AK193">
            <v>2.5950000000000002</v>
          </cell>
          <cell r="AL193">
            <v>2.7229999999999999</v>
          </cell>
          <cell r="AM193">
            <v>2.8540000000000001</v>
          </cell>
          <cell r="AN193">
            <v>2.988</v>
          </cell>
          <cell r="AO193">
            <v>3.1240000000000001</v>
          </cell>
          <cell r="AP193">
            <v>3.2629999999999999</v>
          </cell>
          <cell r="AQ193">
            <v>3.4039999999999999</v>
          </cell>
          <cell r="AR193">
            <v>3.548</v>
          </cell>
          <cell r="AS193">
            <v>3.6949999999999998</v>
          </cell>
          <cell r="AT193">
            <v>3.8439999999999999</v>
          </cell>
          <cell r="AU193">
            <v>3.996</v>
          </cell>
          <cell r="AV193">
            <v>4.1500000000000004</v>
          </cell>
          <cell r="AW193">
            <v>4.3070000000000004</v>
          </cell>
          <cell r="AX193">
            <v>4.4649999999999999</v>
          </cell>
          <cell r="AY193">
            <v>4.6260000000000003</v>
          </cell>
        </row>
        <row r="194">
          <cell r="G194">
            <v>0.11899999999999999</v>
          </cell>
          <cell r="H194">
            <v>0.155</v>
          </cell>
          <cell r="I194">
            <v>0.19500000000000001</v>
          </cell>
          <cell r="J194">
            <v>0.24</v>
          </cell>
          <cell r="K194">
            <v>0.28799999999999998</v>
          </cell>
          <cell r="L194">
            <v>0.34</v>
          </cell>
          <cell r="M194">
            <v>0.39600000000000002</v>
          </cell>
          <cell r="N194">
            <v>0.45500000000000002</v>
          </cell>
          <cell r="O194">
            <v>0.51800000000000002</v>
          </cell>
          <cell r="P194">
            <v>0.58499999999999996</v>
          </cell>
          <cell r="Q194">
            <v>0.65500000000000003</v>
          </cell>
          <cell r="R194">
            <v>0.72899999999999998</v>
          </cell>
          <cell r="S194">
            <v>0.80600000000000005</v>
          </cell>
          <cell r="T194">
            <v>0.88600000000000001</v>
          </cell>
          <cell r="U194">
            <v>0.97</v>
          </cell>
          <cell r="V194">
            <v>1.056</v>
          </cell>
          <cell r="W194">
            <v>1.1459999999999999</v>
          </cell>
          <cell r="X194">
            <v>1.24</v>
          </cell>
          <cell r="Y194">
            <v>1.3360000000000001</v>
          </cell>
          <cell r="Z194">
            <v>1.4350000000000001</v>
          </cell>
          <cell r="AA194">
            <v>1.538</v>
          </cell>
          <cell r="AB194">
            <v>1.643</v>
          </cell>
          <cell r="AC194">
            <v>1.752</v>
          </cell>
          <cell r="AD194">
            <v>1.8640000000000001</v>
          </cell>
          <cell r="AE194">
            <v>1.978</v>
          </cell>
          <cell r="AF194">
            <v>2.0960000000000001</v>
          </cell>
          <cell r="AG194">
            <v>2.2160000000000002</v>
          </cell>
          <cell r="AH194">
            <v>2.339</v>
          </cell>
          <cell r="AI194">
            <v>2.4660000000000002</v>
          </cell>
          <cell r="AJ194">
            <v>2.5950000000000002</v>
          </cell>
          <cell r="AK194">
            <v>2.7269999999999999</v>
          </cell>
          <cell r="AL194">
            <v>2.8610000000000002</v>
          </cell>
          <cell r="AM194">
            <v>2.9990000000000001</v>
          </cell>
          <cell r="AN194">
            <v>3.1389999999999998</v>
          </cell>
          <cell r="AO194">
            <v>3.282</v>
          </cell>
          <cell r="AP194">
            <v>3.4279999999999999</v>
          </cell>
          <cell r="AQ194">
            <v>3.577</v>
          </cell>
          <cell r="AR194">
            <v>3.7280000000000002</v>
          </cell>
          <cell r="AS194">
            <v>3.8820000000000001</v>
          </cell>
          <cell r="AT194">
            <v>4.0389999999999997</v>
          </cell>
          <cell r="AU194">
            <v>4.1980000000000004</v>
          </cell>
          <cell r="AV194">
            <v>4.3600000000000003</v>
          </cell>
          <cell r="AW194">
            <v>4.5250000000000004</v>
          </cell>
          <cell r="AX194">
            <v>4.6909999999999998</v>
          </cell>
          <cell r="AY194">
            <v>4.8600000000000003</v>
          </cell>
        </row>
        <row r="195">
          <cell r="G195">
            <v>0.125</v>
          </cell>
          <cell r="H195">
            <v>0.16200000000000001</v>
          </cell>
          <cell r="I195">
            <v>0.20499999999999999</v>
          </cell>
          <cell r="J195">
            <v>0.251</v>
          </cell>
          <cell r="K195">
            <v>0.30199999999999999</v>
          </cell>
          <cell r="L195">
            <v>0.35599999999999998</v>
          </cell>
          <cell r="M195">
            <v>0.41499999999999998</v>
          </cell>
          <cell r="N195">
            <v>0.47699999999999998</v>
          </cell>
          <cell r="O195">
            <v>0.54400000000000004</v>
          </cell>
          <cell r="P195">
            <v>0.61299999999999999</v>
          </cell>
          <cell r="Q195">
            <v>0.68700000000000006</v>
          </cell>
          <cell r="R195">
            <v>0.76400000000000001</v>
          </cell>
          <cell r="S195">
            <v>0.84499999999999997</v>
          </cell>
          <cell r="T195">
            <v>0.92900000000000005</v>
          </cell>
          <cell r="U195">
            <v>1.0169999999999999</v>
          </cell>
          <cell r="V195">
            <v>1.1080000000000001</v>
          </cell>
          <cell r="W195">
            <v>1.202</v>
          </cell>
          <cell r="X195">
            <v>1.3</v>
          </cell>
          <cell r="Y195">
            <v>1.401</v>
          </cell>
          <cell r="Z195">
            <v>1.5049999999999999</v>
          </cell>
          <cell r="AA195">
            <v>1.6120000000000001</v>
          </cell>
          <cell r="AB195">
            <v>1.7230000000000001</v>
          </cell>
          <cell r="AC195">
            <v>1.837</v>
          </cell>
          <cell r="AD195">
            <v>1.954</v>
          </cell>
          <cell r="AE195">
            <v>2.0739999999999998</v>
          </cell>
          <cell r="AF195">
            <v>2.1970000000000001</v>
          </cell>
          <cell r="AG195">
            <v>2.3239999999999998</v>
          </cell>
          <cell r="AH195">
            <v>2.4529999999999998</v>
          </cell>
          <cell r="AI195">
            <v>2.585</v>
          </cell>
          <cell r="AJ195">
            <v>2.7210000000000001</v>
          </cell>
          <cell r="AK195">
            <v>2.859</v>
          </cell>
          <cell r="AL195">
            <v>3</v>
          </cell>
          <cell r="AM195">
            <v>3.1440000000000001</v>
          </cell>
          <cell r="AN195">
            <v>3.2919999999999998</v>
          </cell>
          <cell r="AO195">
            <v>3.4420000000000002</v>
          </cell>
          <cell r="AP195">
            <v>3.5939999999999999</v>
          </cell>
          <cell r="AQ195">
            <v>3.75</v>
          </cell>
          <cell r="AR195">
            <v>3.9089999999999998</v>
          </cell>
          <cell r="AS195">
            <v>4.07</v>
          </cell>
          <cell r="AT195">
            <v>4.2350000000000003</v>
          </cell>
          <cell r="AU195">
            <v>4.4020000000000001</v>
          </cell>
          <cell r="AV195">
            <v>4.5720000000000001</v>
          </cell>
          <cell r="AW195">
            <v>4.7439999999999998</v>
          </cell>
          <cell r="AX195">
            <v>4.9180000000000001</v>
          </cell>
          <cell r="AY195">
            <v>5.0960000000000001</v>
          </cell>
        </row>
        <row r="196">
          <cell r="G196">
            <v>0.13</v>
          </cell>
          <cell r="H196">
            <v>0.17</v>
          </cell>
          <cell r="I196">
            <v>0.214</v>
          </cell>
          <cell r="J196">
            <v>0.26300000000000001</v>
          </cell>
          <cell r="K196">
            <v>0.316</v>
          </cell>
          <cell r="L196">
            <v>0.373</v>
          </cell>
          <cell r="M196">
            <v>0.434</v>
          </cell>
          <cell r="N196">
            <v>0.5</v>
          </cell>
          <cell r="O196">
            <v>0.56899999999999995</v>
          </cell>
          <cell r="P196">
            <v>0.64200000000000002</v>
          </cell>
          <cell r="Q196">
            <v>0.71899999999999997</v>
          </cell>
          <cell r="R196">
            <v>0.8</v>
          </cell>
          <cell r="S196">
            <v>0.88400000000000001</v>
          </cell>
          <cell r="T196">
            <v>0.97199999999999998</v>
          </cell>
          <cell r="U196">
            <v>1.0640000000000001</v>
          </cell>
          <cell r="V196">
            <v>1.159</v>
          </cell>
          <cell r="W196">
            <v>1.258</v>
          </cell>
          <cell r="X196">
            <v>1.36</v>
          </cell>
          <cell r="Y196">
            <v>1.466</v>
          </cell>
          <cell r="Z196">
            <v>1.575</v>
          </cell>
          <cell r="AA196">
            <v>1.6870000000000001</v>
          </cell>
          <cell r="AB196">
            <v>1.8029999999999999</v>
          </cell>
          <cell r="AC196">
            <v>1.9219999999999999</v>
          </cell>
          <cell r="AD196">
            <v>2.0449999999999999</v>
          </cell>
          <cell r="AE196">
            <v>2.1709999999999998</v>
          </cell>
          <cell r="AF196">
            <v>2.2989999999999999</v>
          </cell>
          <cell r="AG196">
            <v>2.4319999999999999</v>
          </cell>
          <cell r="AH196">
            <v>2.5670000000000002</v>
          </cell>
          <cell r="AI196">
            <v>2.7050000000000001</v>
          </cell>
          <cell r="AJ196">
            <v>2.847</v>
          </cell>
          <cell r="AK196">
            <v>2.992</v>
          </cell>
          <cell r="AL196">
            <v>3.14</v>
          </cell>
          <cell r="AM196">
            <v>3.2909999999999999</v>
          </cell>
          <cell r="AN196">
            <v>3.444</v>
          </cell>
          <cell r="AO196">
            <v>3.6019999999999999</v>
          </cell>
          <cell r="AP196">
            <v>3.762</v>
          </cell>
          <cell r="AQ196">
            <v>3.9249999999999998</v>
          </cell>
          <cell r="AR196">
            <v>4.0910000000000002</v>
          </cell>
          <cell r="AS196">
            <v>4.26</v>
          </cell>
          <cell r="AT196">
            <v>4.4320000000000004</v>
          </cell>
          <cell r="AU196">
            <v>4.6059999999999999</v>
          </cell>
          <cell r="AV196">
            <v>4.7839999999999998</v>
          </cell>
          <cell r="AW196">
            <v>4.9649999999999999</v>
          </cell>
          <cell r="AX196">
            <v>5.1470000000000002</v>
          </cell>
          <cell r="AY196">
            <v>5.3330000000000002</v>
          </cell>
        </row>
        <row r="197">
          <cell r="J197">
            <v>0.27500000000000002</v>
          </cell>
          <cell r="K197">
            <v>0.33</v>
          </cell>
          <cell r="L197">
            <v>0.39</v>
          </cell>
          <cell r="M197">
            <v>0.45400000000000001</v>
          </cell>
          <cell r="N197">
            <v>0.52200000000000002</v>
          </cell>
          <cell r="O197">
            <v>0.59399999999999997</v>
          </cell>
          <cell r="P197">
            <v>0.67100000000000004</v>
          </cell>
          <cell r="Q197">
            <v>0.751</v>
          </cell>
          <cell r="R197">
            <v>0.83499999999999996</v>
          </cell>
          <cell r="S197">
            <v>0.92400000000000004</v>
          </cell>
          <cell r="T197">
            <v>1.016</v>
          </cell>
          <cell r="U197">
            <v>1.111</v>
          </cell>
          <cell r="V197">
            <v>1.2110000000000001</v>
          </cell>
          <cell r="W197">
            <v>1.3140000000000001</v>
          </cell>
          <cell r="X197">
            <v>1.421</v>
          </cell>
          <cell r="Y197">
            <v>1.5309999999999999</v>
          </cell>
          <cell r="Z197">
            <v>1.645</v>
          </cell>
          <cell r="AA197">
            <v>1.7629999999999999</v>
          </cell>
          <cell r="AB197">
            <v>1.8839999999999999</v>
          </cell>
          <cell r="AC197">
            <v>2.008</v>
          </cell>
          <cell r="AD197">
            <v>2.1360000000000001</v>
          </cell>
          <cell r="AE197">
            <v>2.2669999999999999</v>
          </cell>
          <cell r="AF197">
            <v>2.4020000000000001</v>
          </cell>
          <cell r="AG197">
            <v>2.54</v>
          </cell>
          <cell r="AH197">
            <v>2.681</v>
          </cell>
          <cell r="AI197">
            <v>2.8260000000000001</v>
          </cell>
          <cell r="AJ197">
            <v>2.9740000000000002</v>
          </cell>
          <cell r="AK197">
            <v>3.125</v>
          </cell>
          <cell r="AL197">
            <v>3.28</v>
          </cell>
          <cell r="AM197">
            <v>3.4369999999999998</v>
          </cell>
          <cell r="AN197">
            <v>3.5979999999999999</v>
          </cell>
          <cell r="AO197">
            <v>3.762</v>
          </cell>
          <cell r="AP197">
            <v>3.9289999999999998</v>
          </cell>
          <cell r="AQ197">
            <v>4.0999999999999996</v>
          </cell>
          <cell r="AR197">
            <v>4.2729999999999997</v>
          </cell>
          <cell r="AS197">
            <v>4.45</v>
          </cell>
          <cell r="AT197">
            <v>4.6289999999999996</v>
          </cell>
          <cell r="AU197">
            <v>4.8120000000000003</v>
          </cell>
          <cell r="AV197">
            <v>4.9980000000000002</v>
          </cell>
          <cell r="AW197">
            <v>5.1859999999999999</v>
          </cell>
          <cell r="AX197">
            <v>5.3769999999999998</v>
          </cell>
          <cell r="AY197">
            <v>5.5709999999999997</v>
          </cell>
        </row>
        <row r="198">
          <cell r="J198">
            <v>0.28599999999999998</v>
          </cell>
          <cell r="K198">
            <v>0.34399999999999997</v>
          </cell>
          <cell r="L198">
            <v>0.40600000000000003</v>
          </cell>
          <cell r="M198">
            <v>0.47299999999999998</v>
          </cell>
          <cell r="N198">
            <v>0.54400000000000004</v>
          </cell>
          <cell r="O198">
            <v>0.62</v>
          </cell>
          <cell r="P198">
            <v>0.69899999999999995</v>
          </cell>
          <cell r="Q198">
            <v>0.78300000000000003</v>
          </cell>
          <cell r="R198">
            <v>0.871</v>
          </cell>
          <cell r="S198">
            <v>0.96299999999999997</v>
          </cell>
          <cell r="T198">
            <v>1.0589999999999999</v>
          </cell>
          <cell r="U198">
            <v>1.159</v>
          </cell>
          <cell r="V198">
            <v>1.2629999999999999</v>
          </cell>
          <cell r="W198">
            <v>1.37</v>
          </cell>
          <cell r="X198">
            <v>1.482</v>
          </cell>
          <cell r="Y198">
            <v>1.597</v>
          </cell>
          <cell r="Z198">
            <v>1.716</v>
          </cell>
          <cell r="AA198">
            <v>1.8380000000000001</v>
          </cell>
          <cell r="AB198">
            <v>1.964</v>
          </cell>
          <cell r="AC198">
            <v>2.0939999999999999</v>
          </cell>
          <cell r="AD198">
            <v>2.2280000000000002</v>
          </cell>
          <cell r="AE198">
            <v>2.3650000000000002</v>
          </cell>
          <cell r="AF198">
            <v>2.5049999999999999</v>
          </cell>
          <cell r="AG198">
            <v>2.649</v>
          </cell>
          <cell r="AH198">
            <v>2.7959999999999998</v>
          </cell>
          <cell r="AI198">
            <v>2.9470000000000001</v>
          </cell>
          <cell r="AJ198">
            <v>3.1019999999999999</v>
          </cell>
          <cell r="AK198">
            <v>3.2589999999999999</v>
          </cell>
          <cell r="AL198">
            <v>3.42</v>
          </cell>
          <cell r="AM198">
            <v>3.585</v>
          </cell>
          <cell r="AN198">
            <v>3.7519999999999998</v>
          </cell>
          <cell r="AO198">
            <v>3.9239999999999999</v>
          </cell>
          <cell r="AP198">
            <v>4.0979999999999999</v>
          </cell>
          <cell r="AQ198">
            <v>4.2750000000000004</v>
          </cell>
          <cell r="AR198">
            <v>4.4560000000000004</v>
          </cell>
          <cell r="AS198">
            <v>4.6399999999999997</v>
          </cell>
          <cell r="AT198">
            <v>4.8280000000000003</v>
          </cell>
          <cell r="AU198">
            <v>5.0179999999999998</v>
          </cell>
          <cell r="AV198">
            <v>5.2119999999999997</v>
          </cell>
          <cell r="AW198">
            <v>5.4089999999999998</v>
          </cell>
          <cell r="AX198">
            <v>5.6070000000000002</v>
          </cell>
          <cell r="AY198">
            <v>5.81</v>
          </cell>
        </row>
        <row r="199">
          <cell r="J199">
            <v>0.29799999999999999</v>
          </cell>
          <cell r="K199">
            <v>0.35799999999999998</v>
          </cell>
          <cell r="L199">
            <v>0.42299999999999999</v>
          </cell>
          <cell r="M199">
            <v>0.49299999999999999</v>
          </cell>
          <cell r="N199">
            <v>0.56699999999999995</v>
          </cell>
          <cell r="O199">
            <v>0.64500000000000002</v>
          </cell>
          <cell r="P199">
            <v>0.72799999999999998</v>
          </cell>
          <cell r="Q199">
            <v>0.81599999999999995</v>
          </cell>
          <cell r="R199">
            <v>0.90700000000000003</v>
          </cell>
          <cell r="S199">
            <v>1.0029999999999999</v>
          </cell>
          <cell r="T199">
            <v>1.103</v>
          </cell>
          <cell r="U199">
            <v>1.2070000000000001</v>
          </cell>
          <cell r="V199">
            <v>1.3149999999999999</v>
          </cell>
          <cell r="W199">
            <v>1.427</v>
          </cell>
          <cell r="X199">
            <v>1.5429999999999999</v>
          </cell>
          <cell r="Y199">
            <v>1.663</v>
          </cell>
          <cell r="Z199">
            <v>1.7869999999999999</v>
          </cell>
          <cell r="AA199">
            <v>1.9139999999999999</v>
          </cell>
          <cell r="AB199">
            <v>2.0459999999999998</v>
          </cell>
          <cell r="AC199">
            <v>2.181</v>
          </cell>
          <cell r="AD199">
            <v>2.3199999999999998</v>
          </cell>
          <cell r="AE199">
            <v>2.4620000000000002</v>
          </cell>
          <cell r="AF199">
            <v>2.6080000000000001</v>
          </cell>
          <cell r="AG199">
            <v>2.758</v>
          </cell>
          <cell r="AH199">
            <v>2.9119999999999999</v>
          </cell>
          <cell r="AI199">
            <v>3.069</v>
          </cell>
          <cell r="AJ199">
            <v>3.23</v>
          </cell>
          <cell r="AK199">
            <v>3.3940000000000001</v>
          </cell>
          <cell r="AL199">
            <v>3.5619999999999998</v>
          </cell>
          <cell r="AM199">
            <v>3.7330000000000001</v>
          </cell>
          <cell r="AN199">
            <v>3.907</v>
          </cell>
          <cell r="AO199">
            <v>4.0860000000000003</v>
          </cell>
          <cell r="AP199">
            <v>4.2670000000000003</v>
          </cell>
          <cell r="AQ199">
            <v>4.452</v>
          </cell>
          <cell r="AR199">
            <v>4.6399999999999997</v>
          </cell>
          <cell r="AS199">
            <v>4.8319999999999999</v>
          </cell>
          <cell r="AT199">
            <v>5.0270000000000001</v>
          </cell>
          <cell r="AU199">
            <v>5.2249999999999996</v>
          </cell>
          <cell r="AV199">
            <v>5.4269999999999996</v>
          </cell>
          <cell r="AW199">
            <v>5.6319999999999997</v>
          </cell>
          <cell r="AX199">
            <v>5.8390000000000004</v>
          </cell>
          <cell r="AY199">
            <v>6.05</v>
          </cell>
        </row>
        <row r="200">
          <cell r="J200">
            <v>0.31</v>
          </cell>
          <cell r="K200">
            <v>0.373</v>
          </cell>
          <cell r="L200">
            <v>0.44</v>
          </cell>
          <cell r="M200">
            <v>0.51200000000000001</v>
          </cell>
          <cell r="N200">
            <v>0.58899999999999997</v>
          </cell>
          <cell r="O200">
            <v>0.67100000000000004</v>
          </cell>
          <cell r="P200">
            <v>0.75700000000000001</v>
          </cell>
          <cell r="Q200">
            <v>0.84799999999999998</v>
          </cell>
          <cell r="R200">
            <v>0.94299999999999995</v>
          </cell>
          <cell r="S200">
            <v>1.0429999999999999</v>
          </cell>
          <cell r="T200">
            <v>1.147</v>
          </cell>
          <cell r="U200">
            <v>1.2549999999999999</v>
          </cell>
          <cell r="V200">
            <v>1.367</v>
          </cell>
          <cell r="W200">
            <v>1.484</v>
          </cell>
          <cell r="X200">
            <v>1.6040000000000001</v>
          </cell>
          <cell r="Y200">
            <v>1.7290000000000001</v>
          </cell>
          <cell r="Z200">
            <v>1.8580000000000001</v>
          </cell>
          <cell r="AA200">
            <v>1.99</v>
          </cell>
          <cell r="AB200">
            <v>2.1269999999999998</v>
          </cell>
          <cell r="AC200">
            <v>2.2679999999999998</v>
          </cell>
          <cell r="AD200">
            <v>2.4119999999999999</v>
          </cell>
          <cell r="AE200">
            <v>2.56</v>
          </cell>
          <cell r="AF200">
            <v>2.7120000000000002</v>
          </cell>
          <cell r="AG200">
            <v>2.8679999999999999</v>
          </cell>
          <cell r="AH200">
            <v>3.028</v>
          </cell>
          <cell r="AI200">
            <v>3.1909999999999998</v>
          </cell>
          <cell r="AJ200">
            <v>3.3580000000000001</v>
          </cell>
          <cell r="AK200">
            <v>3.5289999999999999</v>
          </cell>
          <cell r="AL200">
            <v>3.7029999999999998</v>
          </cell>
          <cell r="AM200">
            <v>3.8809999999999998</v>
          </cell>
          <cell r="AN200">
            <v>4.0629999999999997</v>
          </cell>
          <cell r="AO200">
            <v>4.2480000000000002</v>
          </cell>
          <cell r="AP200">
            <v>4.4370000000000003</v>
          </cell>
          <cell r="AQ200">
            <v>4.6289999999999996</v>
          </cell>
          <cell r="AR200">
            <v>4.8250000000000002</v>
          </cell>
          <cell r="AS200">
            <v>5.024</v>
          </cell>
          <cell r="AT200">
            <v>5.2270000000000003</v>
          </cell>
          <cell r="AU200">
            <v>5.4340000000000002</v>
          </cell>
          <cell r="AV200">
            <v>5.6429999999999998</v>
          </cell>
          <cell r="AW200">
            <v>5.8559999999999999</v>
          </cell>
          <cell r="AX200">
            <v>6.0709999999999997</v>
          </cell>
          <cell r="AY200">
            <v>6.2910000000000004</v>
          </cell>
        </row>
        <row r="201">
          <cell r="J201">
            <v>0.32200000000000001</v>
          </cell>
          <cell r="K201">
            <v>0.38700000000000001</v>
          </cell>
          <cell r="L201">
            <v>0.45700000000000002</v>
          </cell>
          <cell r="M201">
            <v>0.53200000000000003</v>
          </cell>
          <cell r="N201">
            <v>0.61199999999999999</v>
          </cell>
          <cell r="O201">
            <v>0.69699999999999995</v>
          </cell>
          <cell r="P201">
            <v>0.78600000000000003</v>
          </cell>
          <cell r="Q201">
            <v>0.88100000000000001</v>
          </cell>
          <cell r="R201">
            <v>0.97899999999999998</v>
          </cell>
          <cell r="S201">
            <v>1.083</v>
          </cell>
          <cell r="T201">
            <v>1.1910000000000001</v>
          </cell>
          <cell r="U201">
            <v>1.3029999999999999</v>
          </cell>
          <cell r="V201">
            <v>1.42</v>
          </cell>
          <cell r="W201">
            <v>1.5409999999999999</v>
          </cell>
          <cell r="X201">
            <v>1.6659999999999999</v>
          </cell>
          <cell r="Y201">
            <v>1.7949999999999999</v>
          </cell>
          <cell r="Z201">
            <v>1.929</v>
          </cell>
          <cell r="AA201">
            <v>2.0670000000000002</v>
          </cell>
          <cell r="AB201">
            <v>2.2090000000000001</v>
          </cell>
          <cell r="AC201">
            <v>2.355</v>
          </cell>
          <cell r="AD201">
            <v>2.5049999999999999</v>
          </cell>
          <cell r="AE201">
            <v>2.6589999999999998</v>
          </cell>
          <cell r="AF201">
            <v>2.8170000000000002</v>
          </cell>
          <cell r="AG201">
            <v>2.9780000000000002</v>
          </cell>
          <cell r="AH201">
            <v>3.1440000000000001</v>
          </cell>
          <cell r="AI201">
            <v>3.3140000000000001</v>
          </cell>
          <cell r="AJ201">
            <v>3.4870000000000001</v>
          </cell>
          <cell r="AK201">
            <v>3.665</v>
          </cell>
          <cell r="AL201">
            <v>3.8460000000000001</v>
          </cell>
          <cell r="AM201">
            <v>4.0309999999999997</v>
          </cell>
          <cell r="AN201">
            <v>4.2190000000000003</v>
          </cell>
          <cell r="AO201">
            <v>4.4119999999999999</v>
          </cell>
          <cell r="AP201">
            <v>4.6079999999999997</v>
          </cell>
          <cell r="AQ201">
            <v>4.8070000000000004</v>
          </cell>
          <cell r="AR201">
            <v>5.0110000000000001</v>
          </cell>
          <cell r="AS201">
            <v>5.218</v>
          </cell>
          <cell r="AT201">
            <v>5.4279999999999999</v>
          </cell>
          <cell r="AU201">
            <v>5.6420000000000003</v>
          </cell>
          <cell r="AV201">
            <v>5.86</v>
          </cell>
          <cell r="AW201">
            <v>6.0819999999999999</v>
          </cell>
          <cell r="AX201">
            <v>6.3049999999999997</v>
          </cell>
          <cell r="AY201">
            <v>6.5330000000000004</v>
          </cell>
        </row>
        <row r="202">
          <cell r="B202" t="str">
            <v>중부지방소나무</v>
          </cell>
          <cell r="C202" t="str">
            <v>소</v>
          </cell>
          <cell r="F202" t="str">
            <v>인자수=1,488개</v>
          </cell>
        </row>
        <row r="203">
          <cell r="B203">
            <v>2</v>
          </cell>
          <cell r="C203">
            <v>4</v>
          </cell>
          <cell r="D203">
            <v>6</v>
          </cell>
          <cell r="E203">
            <v>8</v>
          </cell>
          <cell r="F203">
            <v>10</v>
          </cell>
          <cell r="G203">
            <v>12</v>
          </cell>
          <cell r="H203">
            <v>14</v>
          </cell>
          <cell r="I203">
            <v>16</v>
          </cell>
          <cell r="J203">
            <v>18</v>
          </cell>
          <cell r="K203">
            <v>20</v>
          </cell>
          <cell r="L203">
            <v>22</v>
          </cell>
          <cell r="M203">
            <v>24</v>
          </cell>
          <cell r="N203">
            <v>26</v>
          </cell>
          <cell r="O203">
            <v>28</v>
          </cell>
          <cell r="P203">
            <v>30</v>
          </cell>
          <cell r="Q203">
            <v>32</v>
          </cell>
          <cell r="R203">
            <v>34</v>
          </cell>
          <cell r="S203">
            <v>36</v>
          </cell>
          <cell r="T203">
            <v>38</v>
          </cell>
          <cell r="U203">
            <v>40</v>
          </cell>
          <cell r="V203">
            <v>42</v>
          </cell>
          <cell r="W203">
            <v>44</v>
          </cell>
          <cell r="X203">
            <v>46</v>
          </cell>
          <cell r="Y203">
            <v>48</v>
          </cell>
          <cell r="Z203">
            <v>50</v>
          </cell>
          <cell r="AA203">
            <v>52</v>
          </cell>
          <cell r="AB203">
            <v>54</v>
          </cell>
          <cell r="AC203">
            <v>56</v>
          </cell>
          <cell r="AD203">
            <v>58</v>
          </cell>
          <cell r="AE203">
            <v>60</v>
          </cell>
          <cell r="AF203">
            <v>62</v>
          </cell>
          <cell r="AG203">
            <v>64</v>
          </cell>
          <cell r="AH203">
            <v>66</v>
          </cell>
          <cell r="AI203">
            <v>68</v>
          </cell>
          <cell r="AJ203">
            <v>70</v>
          </cell>
          <cell r="AK203">
            <v>72</v>
          </cell>
          <cell r="AL203">
            <v>74</v>
          </cell>
          <cell r="AM203">
            <v>76</v>
          </cell>
          <cell r="AN203">
            <v>78</v>
          </cell>
          <cell r="AO203">
            <v>80</v>
          </cell>
          <cell r="AP203">
            <v>82</v>
          </cell>
          <cell r="AQ203">
            <v>84</v>
          </cell>
          <cell r="AR203">
            <v>86</v>
          </cell>
          <cell r="AS203">
            <v>88</v>
          </cell>
          <cell r="AT203">
            <v>90</v>
          </cell>
          <cell r="AU203">
            <v>92</v>
          </cell>
          <cell r="AV203">
            <v>94</v>
          </cell>
          <cell r="AW203">
            <v>96</v>
          </cell>
          <cell r="AX203">
            <v>98</v>
          </cell>
          <cell r="AY203">
            <v>100</v>
          </cell>
        </row>
        <row r="207">
          <cell r="D207">
            <v>8.9999999999999993E-3</v>
          </cell>
          <cell r="E207">
            <v>1.4999999999999999E-2</v>
          </cell>
          <cell r="F207">
            <v>2.2200000000000001E-2</v>
          </cell>
          <cell r="G207">
            <v>3.0599999999999999E-2</v>
          </cell>
          <cell r="H207">
            <v>4.02E-2</v>
          </cell>
          <cell r="I207">
            <v>5.0999999999999997E-2</v>
          </cell>
          <cell r="J207">
            <v>6.3E-2</v>
          </cell>
          <cell r="K207">
            <v>7.6100000000000001E-2</v>
          </cell>
          <cell r="L207">
            <v>9.0399999999999994E-2</v>
          </cell>
          <cell r="M207">
            <v>0.10589999999999999</v>
          </cell>
          <cell r="N207">
            <v>0.1225</v>
          </cell>
          <cell r="O207">
            <v>0.14030000000000001</v>
          </cell>
          <cell r="P207">
            <v>0.1593</v>
          </cell>
          <cell r="Q207">
            <v>0.17960000000000001</v>
          </cell>
          <cell r="R207">
            <v>0.20100000000000001</v>
          </cell>
          <cell r="S207">
            <v>0.2238</v>
          </cell>
          <cell r="T207">
            <v>0.24779999999999999</v>
          </cell>
          <cell r="U207">
            <v>0.2732</v>
          </cell>
          <cell r="V207">
            <v>0.2999</v>
          </cell>
          <cell r="W207">
            <v>0.32800000000000001</v>
          </cell>
          <cell r="X207">
            <v>0.35759999999999997</v>
          </cell>
          <cell r="Y207">
            <v>0.3886</v>
          </cell>
          <cell r="Z207">
            <v>0.42109999999999997</v>
          </cell>
          <cell r="AA207">
            <v>0.4551</v>
          </cell>
          <cell r="AB207">
            <v>0.49070000000000003</v>
          </cell>
          <cell r="AC207">
            <v>0.52790000000000004</v>
          </cell>
          <cell r="AD207">
            <v>0.56689999999999996</v>
          </cell>
          <cell r="AE207">
            <v>0.60750000000000004</v>
          </cell>
          <cell r="AF207">
            <v>0.65</v>
          </cell>
          <cell r="AG207">
            <v>0.69420000000000004</v>
          </cell>
          <cell r="AH207">
            <v>0.74039999999999995</v>
          </cell>
          <cell r="AI207">
            <v>0.78849999999999998</v>
          </cell>
          <cell r="AJ207">
            <v>0.83860000000000001</v>
          </cell>
          <cell r="AK207">
            <v>0.89080000000000004</v>
          </cell>
          <cell r="AL207">
            <v>0.94520000000000004</v>
          </cell>
          <cell r="AM207">
            <v>1.0017</v>
          </cell>
          <cell r="AN207">
            <v>1.0605</v>
          </cell>
          <cell r="AO207">
            <v>1.1216999999999999</v>
          </cell>
          <cell r="AP207">
            <v>1.1853</v>
          </cell>
          <cell r="AQ207">
            <v>1.2514000000000001</v>
          </cell>
          <cell r="AR207">
            <v>1.3201000000000001</v>
          </cell>
          <cell r="AS207">
            <v>1.3914</v>
          </cell>
          <cell r="AT207">
            <v>1.4655</v>
          </cell>
          <cell r="AU207">
            <v>1.5425</v>
          </cell>
          <cell r="AV207">
            <v>1.6224000000000001</v>
          </cell>
          <cell r="AW207">
            <v>1.7053</v>
          </cell>
          <cell r="AX207">
            <v>1.7912999999999999</v>
          </cell>
          <cell r="AY207">
            <v>1.8806</v>
          </cell>
        </row>
        <row r="208">
          <cell r="D208">
            <v>1.09E-2</v>
          </cell>
          <cell r="E208">
            <v>1.7999999999999999E-2</v>
          </cell>
          <cell r="F208">
            <v>2.6700000000000002E-2</v>
          </cell>
          <cell r="G208">
            <v>3.6900000000000002E-2</v>
          </cell>
          <cell r="H208">
            <v>4.8500000000000001E-2</v>
          </cell>
          <cell r="I208">
            <v>6.1600000000000002E-2</v>
          </cell>
          <cell r="J208">
            <v>7.5999999999999998E-2</v>
          </cell>
          <cell r="K208">
            <v>9.1800000000000007E-2</v>
          </cell>
          <cell r="L208">
            <v>0.109</v>
          </cell>
          <cell r="M208">
            <v>0.12759999999999999</v>
          </cell>
          <cell r="N208">
            <v>0.14760000000000001</v>
          </cell>
          <cell r="O208">
            <v>0.16889999999999999</v>
          </cell>
          <cell r="P208">
            <v>0.19170000000000001</v>
          </cell>
          <cell r="Q208">
            <v>0.21590000000000001</v>
          </cell>
          <cell r="R208">
            <v>0.24160000000000001</v>
          </cell>
          <cell r="S208">
            <v>0.26869999999999999</v>
          </cell>
          <cell r="T208">
            <v>0.29730000000000001</v>
          </cell>
          <cell r="U208">
            <v>0.32750000000000001</v>
          </cell>
          <cell r="V208">
            <v>0.35920000000000002</v>
          </cell>
          <cell r="W208">
            <v>0.39240000000000003</v>
          </cell>
          <cell r="X208">
            <v>0.42730000000000001</v>
          </cell>
          <cell r="Y208">
            <v>0.46379999999999999</v>
          </cell>
          <cell r="Z208">
            <v>0.502</v>
          </cell>
          <cell r="AA208">
            <v>0.54190000000000005</v>
          </cell>
          <cell r="AB208">
            <v>0.58350000000000002</v>
          </cell>
          <cell r="AC208">
            <v>0.627</v>
          </cell>
          <cell r="AD208">
            <v>0.67220000000000002</v>
          </cell>
          <cell r="AE208">
            <v>0.71940000000000004</v>
          </cell>
          <cell r="AF208">
            <v>0.76849999999999996</v>
          </cell>
          <cell r="AG208">
            <v>0.8196</v>
          </cell>
          <cell r="AH208">
            <v>0.87270000000000003</v>
          </cell>
          <cell r="AI208">
            <v>0.92789999999999995</v>
          </cell>
          <cell r="AJ208">
            <v>0.98529999999999995</v>
          </cell>
          <cell r="AK208">
            <v>1.0448999999999999</v>
          </cell>
          <cell r="AL208">
            <v>1.1067</v>
          </cell>
          <cell r="AM208">
            <v>1.1708000000000001</v>
          </cell>
          <cell r="AN208">
            <v>1.2373000000000001</v>
          </cell>
          <cell r="AO208">
            <v>1.3063</v>
          </cell>
          <cell r="AP208">
            <v>1.3777999999999999</v>
          </cell>
          <cell r="AQ208">
            <v>1.4519</v>
          </cell>
          <cell r="AR208">
            <v>1.5286</v>
          </cell>
          <cell r="AS208">
            <v>1.6081000000000001</v>
          </cell>
          <cell r="AT208">
            <v>1.6902999999999999</v>
          </cell>
          <cell r="AU208">
            <v>1.7755000000000001</v>
          </cell>
          <cell r="AV208">
            <v>1.8636999999999999</v>
          </cell>
          <cell r="AW208">
            <v>1.9549000000000001</v>
          </cell>
          <cell r="AX208">
            <v>2.0491999999999999</v>
          </cell>
          <cell r="AY208">
            <v>2.1467999999999998</v>
          </cell>
        </row>
        <row r="209">
          <cell r="D209">
            <v>1.2699999999999999E-2</v>
          </cell>
          <cell r="E209">
            <v>2.1100000000000001E-2</v>
          </cell>
          <cell r="F209">
            <v>3.1300000000000001E-2</v>
          </cell>
          <cell r="G209">
            <v>4.3200000000000002E-2</v>
          </cell>
          <cell r="H209">
            <v>5.6800000000000003E-2</v>
          </cell>
          <cell r="I209">
            <v>7.2099999999999997E-2</v>
          </cell>
          <cell r="J209">
            <v>8.8999999999999996E-2</v>
          </cell>
          <cell r="K209">
            <v>0.1075</v>
          </cell>
          <cell r="L209">
            <v>0.12759999999999999</v>
          </cell>
          <cell r="M209">
            <v>0.14929999999999999</v>
          </cell>
          <cell r="N209">
            <v>0.17269999999999999</v>
          </cell>
          <cell r="O209">
            <v>0.1976</v>
          </cell>
          <cell r="P209">
            <v>0.22420000000000001</v>
          </cell>
          <cell r="Q209">
            <v>0.25240000000000001</v>
          </cell>
          <cell r="R209">
            <v>0.2823</v>
          </cell>
          <cell r="S209">
            <v>0.31390000000000001</v>
          </cell>
          <cell r="T209">
            <v>0.34710000000000002</v>
          </cell>
          <cell r="U209">
            <v>0.3821</v>
          </cell>
          <cell r="V209">
            <v>0.41880000000000001</v>
          </cell>
          <cell r="W209">
            <v>0.45729999999999998</v>
          </cell>
          <cell r="X209">
            <v>0.49759999999999999</v>
          </cell>
          <cell r="Y209">
            <v>0.53969999999999996</v>
          </cell>
          <cell r="Z209">
            <v>0.5837</v>
          </cell>
          <cell r="AA209">
            <v>0.62960000000000005</v>
          </cell>
          <cell r="AB209">
            <v>0.6774</v>
          </cell>
          <cell r="AC209">
            <v>0.72719999999999996</v>
          </cell>
          <cell r="AD209">
            <v>0.77900000000000003</v>
          </cell>
          <cell r="AE209">
            <v>0.83289999999999997</v>
          </cell>
          <cell r="AF209">
            <v>0.88900000000000001</v>
          </cell>
          <cell r="AG209">
            <v>0.94710000000000005</v>
          </cell>
          <cell r="AH209">
            <v>1.0075000000000001</v>
          </cell>
          <cell r="AI209">
            <v>1.0701000000000001</v>
          </cell>
          <cell r="AJ209">
            <v>1.135</v>
          </cell>
          <cell r="AK209">
            <v>1.2022999999999999</v>
          </cell>
          <cell r="AL209">
            <v>1.272</v>
          </cell>
          <cell r="AM209">
            <v>1.3442000000000001</v>
          </cell>
          <cell r="AN209">
            <v>1.4189000000000001</v>
          </cell>
          <cell r="AO209">
            <v>1.4961</v>
          </cell>
          <cell r="AP209">
            <v>1.5761000000000001</v>
          </cell>
          <cell r="AQ209">
            <v>1.6587000000000001</v>
          </cell>
          <cell r="AR209">
            <v>1.7442</v>
          </cell>
          <cell r="AS209">
            <v>1.8325</v>
          </cell>
          <cell r="AT209">
            <v>1.9237</v>
          </cell>
          <cell r="AU209">
            <v>2.0179</v>
          </cell>
          <cell r="AV209">
            <v>2.1152000000000002</v>
          </cell>
          <cell r="AW209">
            <v>2.2155999999999998</v>
          </cell>
          <cell r="AX209">
            <v>2.3193000000000001</v>
          </cell>
          <cell r="AY209">
            <v>2.4262999999999999</v>
          </cell>
        </row>
        <row r="210">
          <cell r="D210">
            <v>1.46E-2</v>
          </cell>
          <cell r="E210">
            <v>2.4199999999999999E-2</v>
          </cell>
          <cell r="F210">
            <v>3.5799999999999998E-2</v>
          </cell>
          <cell r="G210">
            <v>4.9500000000000002E-2</v>
          </cell>
          <cell r="H210">
            <v>6.5100000000000005E-2</v>
          </cell>
          <cell r="I210">
            <v>8.2600000000000007E-2</v>
          </cell>
          <cell r="J210">
            <v>0.10199999999999999</v>
          </cell>
          <cell r="K210">
            <v>0.1232</v>
          </cell>
          <cell r="L210">
            <v>0.1462</v>
          </cell>
          <cell r="M210">
            <v>0.1711</v>
          </cell>
          <cell r="N210">
            <v>0.1978</v>
          </cell>
          <cell r="O210">
            <v>0.22639999999999999</v>
          </cell>
          <cell r="P210">
            <v>0.25669999999999998</v>
          </cell>
          <cell r="Q210">
            <v>0.28899999999999998</v>
          </cell>
          <cell r="R210">
            <v>0.3231</v>
          </cell>
          <cell r="S210">
            <v>0.35909999999999997</v>
          </cell>
          <cell r="T210">
            <v>0.39700000000000002</v>
          </cell>
          <cell r="U210">
            <v>0.43690000000000001</v>
          </cell>
          <cell r="V210">
            <v>0.47870000000000001</v>
          </cell>
          <cell r="W210">
            <v>0.52249999999999996</v>
          </cell>
          <cell r="X210">
            <v>0.56820000000000004</v>
          </cell>
          <cell r="Y210">
            <v>0.61609999999999998</v>
          </cell>
          <cell r="Z210">
            <v>0.66600000000000004</v>
          </cell>
          <cell r="AA210">
            <v>0.71799999999999997</v>
          </cell>
          <cell r="AB210">
            <v>0.77210000000000001</v>
          </cell>
          <cell r="AC210">
            <v>0.82840000000000003</v>
          </cell>
          <cell r="AD210">
            <v>0.88690000000000002</v>
          </cell>
          <cell r="AE210">
            <v>0.94769999999999999</v>
          </cell>
          <cell r="AF210">
            <v>1.0107999999999999</v>
          </cell>
          <cell r="AG210">
            <v>1.0762</v>
          </cell>
          <cell r="AH210">
            <v>1.1439999999999999</v>
          </cell>
          <cell r="AI210">
            <v>1.2141999999999999</v>
          </cell>
          <cell r="AJ210">
            <v>1.2869999999999999</v>
          </cell>
          <cell r="AK210">
            <v>1.3622000000000001</v>
          </cell>
          <cell r="AL210">
            <v>1.4400999999999999</v>
          </cell>
          <cell r="AM210">
            <v>1.5206</v>
          </cell>
          <cell r="AN210">
            <v>1.6037999999999999</v>
          </cell>
          <cell r="AO210">
            <v>1.6898</v>
          </cell>
          <cell r="AP210">
            <v>1.7786</v>
          </cell>
          <cell r="AQ210">
            <v>1.8702000000000001</v>
          </cell>
          <cell r="AR210">
            <v>1.9648000000000001</v>
          </cell>
          <cell r="AS210">
            <v>2.0623999999999998</v>
          </cell>
          <cell r="AT210">
            <v>2.1631</v>
          </cell>
          <cell r="AU210">
            <v>2.2669999999999999</v>
          </cell>
          <cell r="AV210">
            <v>2.3740000000000001</v>
          </cell>
          <cell r="AW210">
            <v>2.4843000000000002</v>
          </cell>
          <cell r="AX210">
            <v>2.5979999999999999</v>
          </cell>
          <cell r="AY210">
            <v>2.7151999999999998</v>
          </cell>
        </row>
        <row r="211">
          <cell r="D211">
            <v>1.6400000000000001E-2</v>
          </cell>
          <cell r="E211">
            <v>2.7199999999999998E-2</v>
          </cell>
          <cell r="F211">
            <v>4.0399999999999998E-2</v>
          </cell>
          <cell r="G211">
            <v>5.5800000000000002E-2</v>
          </cell>
          <cell r="H211">
            <v>7.3400000000000007E-2</v>
          </cell>
          <cell r="I211">
            <v>9.3100000000000002E-2</v>
          </cell>
          <cell r="J211">
            <v>0.1149</v>
          </cell>
          <cell r="K211">
            <v>0.13880000000000001</v>
          </cell>
          <cell r="L211">
            <v>0.1648</v>
          </cell>
          <cell r="M211">
            <v>0.19289999999999999</v>
          </cell>
          <cell r="N211">
            <v>0.223</v>
          </cell>
          <cell r="O211">
            <v>0.25509999999999999</v>
          </cell>
          <cell r="P211">
            <v>0.2893</v>
          </cell>
          <cell r="Q211">
            <v>0.3256</v>
          </cell>
          <cell r="R211">
            <v>0.36399999999999999</v>
          </cell>
          <cell r="S211">
            <v>0.40450000000000003</v>
          </cell>
          <cell r="T211">
            <v>0.4471</v>
          </cell>
          <cell r="U211">
            <v>0.4919</v>
          </cell>
          <cell r="V211">
            <v>0.53879999999999995</v>
          </cell>
          <cell r="W211">
            <v>0.58789999999999998</v>
          </cell>
          <cell r="X211">
            <v>0.63919999999999999</v>
          </cell>
          <cell r="Y211">
            <v>0.69279999999999997</v>
          </cell>
          <cell r="Z211">
            <v>0.74870000000000003</v>
          </cell>
          <cell r="AA211">
            <v>0.80679999999999996</v>
          </cell>
          <cell r="AB211">
            <v>0.86739999999999995</v>
          </cell>
          <cell r="AC211">
            <v>0.93020000000000003</v>
          </cell>
          <cell r="AD211">
            <v>0.99560000000000004</v>
          </cell>
          <cell r="AE211">
            <v>1.0632999999999999</v>
          </cell>
          <cell r="AF211">
            <v>1.1335999999999999</v>
          </cell>
          <cell r="AG211">
            <v>1.2063999999999999</v>
          </cell>
          <cell r="AH211">
            <v>1.2818000000000001</v>
          </cell>
          <cell r="AI211">
            <v>1.3599000000000001</v>
          </cell>
          <cell r="AJ211">
            <v>1.4406000000000001</v>
          </cell>
          <cell r="AK211">
            <v>1.524</v>
          </cell>
          <cell r="AL211">
            <v>1.6103000000000001</v>
          </cell>
          <cell r="AM211">
            <v>1.6993</v>
          </cell>
          <cell r="AN211">
            <v>1.7912999999999999</v>
          </cell>
          <cell r="AO211">
            <v>1.8862000000000001</v>
          </cell>
          <cell r="AP211">
            <v>1.9841</v>
          </cell>
          <cell r="AQ211">
            <v>2.0851000000000002</v>
          </cell>
          <cell r="AR211">
            <v>2.1892</v>
          </cell>
          <cell r="AS211">
            <v>2.2965</v>
          </cell>
          <cell r="AT211">
            <v>2.407</v>
          </cell>
          <cell r="AU211">
            <v>2.5209000000000001</v>
          </cell>
          <cell r="AV211">
            <v>2.6381000000000001</v>
          </cell>
          <cell r="AW211">
            <v>2.7587999999999999</v>
          </cell>
          <cell r="AX211">
            <v>2.8831000000000002</v>
          </cell>
          <cell r="AY211">
            <v>3.0108999999999999</v>
          </cell>
        </row>
        <row r="212">
          <cell r="D212">
            <v>1.8200000000000001E-2</v>
          </cell>
          <cell r="E212">
            <v>3.0300000000000001E-2</v>
          </cell>
          <cell r="F212">
            <v>4.4900000000000002E-2</v>
          </cell>
          <cell r="G212">
            <v>6.2100000000000002E-2</v>
          </cell>
          <cell r="H212">
            <v>8.1699999999999995E-2</v>
          </cell>
          <cell r="I212">
            <v>0.1036</v>
          </cell>
          <cell r="J212">
            <v>0.12790000000000001</v>
          </cell>
          <cell r="K212">
            <v>0.1545</v>
          </cell>
          <cell r="L212">
            <v>0.18340000000000001</v>
          </cell>
          <cell r="M212">
            <v>0.21460000000000001</v>
          </cell>
          <cell r="N212">
            <v>0.24809999999999999</v>
          </cell>
          <cell r="O212">
            <v>0.28389999999999999</v>
          </cell>
          <cell r="P212">
            <v>0.32200000000000001</v>
          </cell>
          <cell r="Q212">
            <v>0.36230000000000001</v>
          </cell>
          <cell r="R212">
            <v>0.40500000000000003</v>
          </cell>
          <cell r="S212">
            <v>0.45</v>
          </cell>
          <cell r="T212">
            <v>0.49730000000000002</v>
          </cell>
          <cell r="U212">
            <v>0.54700000000000004</v>
          </cell>
          <cell r="V212">
            <v>0.59909999999999997</v>
          </cell>
          <cell r="W212">
            <v>0.65359999999999996</v>
          </cell>
          <cell r="X212">
            <v>0.71050000000000002</v>
          </cell>
          <cell r="Y212">
            <v>0.76990000000000003</v>
          </cell>
          <cell r="Z212">
            <v>0.83169999999999999</v>
          </cell>
          <cell r="AA212">
            <v>0.89610000000000001</v>
          </cell>
          <cell r="AB212">
            <v>0.96309999999999996</v>
          </cell>
          <cell r="AC212">
            <v>1.0326</v>
          </cell>
          <cell r="AD212">
            <v>1.1048</v>
          </cell>
          <cell r="AE212">
            <v>1.1797</v>
          </cell>
          <cell r="AF212">
            <v>1.2572000000000001</v>
          </cell>
          <cell r="AG212">
            <v>1.3374999999999999</v>
          </cell>
          <cell r="AH212">
            <v>1.4206000000000001</v>
          </cell>
          <cell r="AI212">
            <v>1.5065999999999999</v>
          </cell>
          <cell r="AJ212">
            <v>1.5953999999999999</v>
          </cell>
          <cell r="AK212">
            <v>1.6872</v>
          </cell>
          <cell r="AL212">
            <v>1.782</v>
          </cell>
          <cell r="AM212">
            <v>1.8797999999999999</v>
          </cell>
          <cell r="AN212">
            <v>1.9806999999999999</v>
          </cell>
          <cell r="AO212">
            <v>2.0848</v>
          </cell>
          <cell r="AP212">
            <v>2.1920000000000002</v>
          </cell>
          <cell r="AQ212">
            <v>2.3026</v>
          </cell>
          <cell r="AR212">
            <v>2.4163999999999999</v>
          </cell>
          <cell r="AS212">
            <v>2.5337000000000001</v>
          </cell>
          <cell r="AT212">
            <v>2.6543000000000001</v>
          </cell>
          <cell r="AU212">
            <v>2.7785000000000002</v>
          </cell>
          <cell r="AV212">
            <v>2.9062999999999999</v>
          </cell>
          <cell r="AW212">
            <v>3.0377000000000001</v>
          </cell>
          <cell r="AX212">
            <v>3.1728999999999998</v>
          </cell>
          <cell r="AY212">
            <v>3.3117999999999999</v>
          </cell>
        </row>
        <row r="213">
          <cell r="D213">
            <v>2.01E-2</v>
          </cell>
          <cell r="E213">
            <v>3.3300000000000003E-2</v>
          </cell>
          <cell r="F213">
            <v>4.9500000000000002E-2</v>
          </cell>
          <cell r="G213">
            <v>6.8400000000000002E-2</v>
          </cell>
          <cell r="H213">
            <v>8.9899999999999994E-2</v>
          </cell>
          <cell r="I213">
            <v>0.11409999999999999</v>
          </cell>
          <cell r="J213">
            <v>0.1409</v>
          </cell>
          <cell r="K213">
            <v>0.17019999999999999</v>
          </cell>
          <cell r="L213">
            <v>0.2021</v>
          </cell>
          <cell r="M213">
            <v>0.2364</v>
          </cell>
          <cell r="N213">
            <v>0.27329999999999999</v>
          </cell>
          <cell r="O213">
            <v>0.31269999999999998</v>
          </cell>
          <cell r="P213">
            <v>0.35460000000000003</v>
          </cell>
          <cell r="Q213">
            <v>0.39900000000000002</v>
          </cell>
          <cell r="R213">
            <v>0.44600000000000001</v>
          </cell>
          <cell r="S213">
            <v>0.4955</v>
          </cell>
          <cell r="T213">
            <v>0.54759999999999998</v>
          </cell>
          <cell r="U213">
            <v>0.60219999999999996</v>
          </cell>
          <cell r="V213">
            <v>0.65949999999999998</v>
          </cell>
          <cell r="W213">
            <v>0.71930000000000005</v>
          </cell>
          <cell r="X213">
            <v>0.78190000000000004</v>
          </cell>
          <cell r="Y213">
            <v>0.84709999999999996</v>
          </cell>
          <cell r="Z213">
            <v>0.91500000000000004</v>
          </cell>
          <cell r="AA213">
            <v>0.98570000000000002</v>
          </cell>
          <cell r="AB213">
            <v>1.0590999999999999</v>
          </cell>
          <cell r="AC213">
            <v>1.1354</v>
          </cell>
          <cell r="AD213">
            <v>1.2144999999999999</v>
          </cell>
          <cell r="AE213">
            <v>1.2965</v>
          </cell>
          <cell r="AF213">
            <v>1.3814</v>
          </cell>
          <cell r="AG213">
            <v>1.4693000000000001</v>
          </cell>
          <cell r="AH213">
            <v>1.5602</v>
          </cell>
          <cell r="AI213">
            <v>1.6541999999999999</v>
          </cell>
          <cell r="AJ213">
            <v>1.7513000000000001</v>
          </cell>
          <cell r="AK213">
            <v>1.8514999999999999</v>
          </cell>
          <cell r="AL213">
            <v>1.9549000000000001</v>
          </cell>
          <cell r="AM213">
            <v>2.0615999999999999</v>
          </cell>
          <cell r="AN213">
            <v>2.1716000000000002</v>
          </cell>
          <cell r="AO213">
            <v>2.2850000000000001</v>
          </cell>
          <cell r="AP213">
            <v>2.4018000000000002</v>
          </cell>
          <cell r="AQ213">
            <v>2.5219999999999998</v>
          </cell>
          <cell r="AR213">
            <v>2.6457999999999999</v>
          </cell>
          <cell r="AS213">
            <v>2.7732000000000001</v>
          </cell>
          <cell r="AT213">
            <v>2.9041999999999999</v>
          </cell>
          <cell r="AU213">
            <v>3.0390000000000001</v>
          </cell>
          <cell r="AV213">
            <v>3.1776</v>
          </cell>
          <cell r="AW213">
            <v>3.32</v>
          </cell>
          <cell r="AX213">
            <v>3.4662999999999999</v>
          </cell>
          <cell r="AY213">
            <v>3.6166</v>
          </cell>
        </row>
        <row r="214">
          <cell r="D214">
            <v>2.1899999999999999E-2</v>
          </cell>
          <cell r="E214">
            <v>3.6400000000000002E-2</v>
          </cell>
          <cell r="F214">
            <v>5.3999999999999999E-2</v>
          </cell>
          <cell r="G214">
            <v>7.4700000000000003E-2</v>
          </cell>
          <cell r="H214">
            <v>9.8199999999999996E-2</v>
          </cell>
          <cell r="I214">
            <v>0.1246</v>
          </cell>
          <cell r="J214">
            <v>0.15390000000000001</v>
          </cell>
          <cell r="K214">
            <v>0.18590000000000001</v>
          </cell>
          <cell r="L214">
            <v>0.22070000000000001</v>
          </cell>
          <cell r="M214">
            <v>0.25819999999999999</v>
          </cell>
          <cell r="N214">
            <v>0.29849999999999999</v>
          </cell>
          <cell r="O214">
            <v>0.34150000000000003</v>
          </cell>
          <cell r="P214">
            <v>0.38729999999999998</v>
          </cell>
          <cell r="Q214">
            <v>0.43580000000000002</v>
          </cell>
          <cell r="R214">
            <v>0.48699999999999999</v>
          </cell>
          <cell r="S214">
            <v>0.54110000000000003</v>
          </cell>
          <cell r="T214">
            <v>0.59789999999999999</v>
          </cell>
          <cell r="U214">
            <v>0.65749999999999997</v>
          </cell>
          <cell r="V214">
            <v>0.71989999999999998</v>
          </cell>
          <cell r="W214">
            <v>0.78520000000000001</v>
          </cell>
          <cell r="X214">
            <v>0.85340000000000005</v>
          </cell>
          <cell r="Y214">
            <v>0.92449999999999999</v>
          </cell>
          <cell r="Z214">
            <v>0.99850000000000005</v>
          </cell>
          <cell r="AA214">
            <v>1.0754999999999999</v>
          </cell>
          <cell r="AB214">
            <v>1.1555</v>
          </cell>
          <cell r="AC214">
            <v>1.2384999999999999</v>
          </cell>
          <cell r="AD214">
            <v>1.3246</v>
          </cell>
          <cell r="AE214">
            <v>1.4137999999999999</v>
          </cell>
          <cell r="AF214">
            <v>1.5061</v>
          </cell>
          <cell r="AG214">
            <v>1.6016999999999999</v>
          </cell>
          <cell r="AH214">
            <v>1.7003999999999999</v>
          </cell>
          <cell r="AI214">
            <v>1.8025</v>
          </cell>
          <cell r="AJ214">
            <v>1.9078999999999999</v>
          </cell>
          <cell r="AK214">
            <v>2.0165999999999999</v>
          </cell>
          <cell r="AL214">
            <v>2.1288</v>
          </cell>
          <cell r="AM214">
            <v>2.2444999999999999</v>
          </cell>
          <cell r="AN214">
            <v>2.3637000000000001</v>
          </cell>
          <cell r="AO214">
            <v>2.4864999999999999</v>
          </cell>
          <cell r="AP214">
            <v>2.6128999999999998</v>
          </cell>
          <cell r="AQ214">
            <v>2.7429999999999999</v>
          </cell>
          <cell r="AR214">
            <v>2.8769</v>
          </cell>
          <cell r="AS214">
            <v>3.0146000000000002</v>
          </cell>
          <cell r="AT214">
            <v>3.1562000000000001</v>
          </cell>
          <cell r="AU214">
            <v>3.3016999999999999</v>
          </cell>
          <cell r="AV214">
            <v>3.4512</v>
          </cell>
          <cell r="AW214">
            <v>3.6049000000000002</v>
          </cell>
          <cell r="AX214">
            <v>3.7625999999999999</v>
          </cell>
          <cell r="AY214">
            <v>3.9245999999999999</v>
          </cell>
        </row>
        <row r="215">
          <cell r="D215">
            <v>2.3699999999999999E-2</v>
          </cell>
          <cell r="E215">
            <v>3.95E-2</v>
          </cell>
          <cell r="F215">
            <v>5.8599999999999999E-2</v>
          </cell>
          <cell r="G215">
            <v>8.09E-2</v>
          </cell>
          <cell r="H215">
            <v>0.1065</v>
          </cell>
          <cell r="I215">
            <v>0.1351</v>
          </cell>
          <cell r="J215">
            <v>0.1668</v>
          </cell>
          <cell r="K215">
            <v>0.2016</v>
          </cell>
          <cell r="L215">
            <v>0.23930000000000001</v>
          </cell>
          <cell r="M215">
            <v>0.28000000000000003</v>
          </cell>
          <cell r="N215">
            <v>0.32369999999999999</v>
          </cell>
          <cell r="O215">
            <v>0.37030000000000002</v>
          </cell>
          <cell r="P215">
            <v>0.4199</v>
          </cell>
          <cell r="Q215">
            <v>0.47249999999999998</v>
          </cell>
          <cell r="R215">
            <v>0.52810000000000001</v>
          </cell>
          <cell r="S215">
            <v>0.5867</v>
          </cell>
          <cell r="T215">
            <v>0.6482</v>
          </cell>
          <cell r="U215">
            <v>0.71279999999999999</v>
          </cell>
          <cell r="V215">
            <v>0.78049999999999997</v>
          </cell>
          <cell r="W215">
            <v>0.85119999999999996</v>
          </cell>
          <cell r="X215">
            <v>0.92510000000000003</v>
          </cell>
          <cell r="Y215">
            <v>1.002</v>
          </cell>
          <cell r="Z215">
            <v>1.0822000000000001</v>
          </cell>
          <cell r="AA215">
            <v>1.1655</v>
          </cell>
          <cell r="AB215">
            <v>1.252</v>
          </cell>
          <cell r="AC215">
            <v>1.3418000000000001</v>
          </cell>
          <cell r="AD215">
            <v>1.4349000000000001</v>
          </cell>
          <cell r="AE215">
            <v>1.5314000000000001</v>
          </cell>
          <cell r="AF215">
            <v>1.6312</v>
          </cell>
          <cell r="AG215">
            <v>1.7343999999999999</v>
          </cell>
          <cell r="AH215">
            <v>1.8411</v>
          </cell>
          <cell r="AI215">
            <v>1.9513</v>
          </cell>
          <cell r="AJ215">
            <v>2.0651000000000002</v>
          </cell>
          <cell r="AK215">
            <v>2.1825000000000001</v>
          </cell>
          <cell r="AL215">
            <v>2.3035000000000001</v>
          </cell>
          <cell r="AM215">
            <v>2.4281999999999999</v>
          </cell>
          <cell r="AN215">
            <v>2.5567000000000002</v>
          </cell>
          <cell r="AO215">
            <v>2.6890000000000001</v>
          </cell>
          <cell r="AP215">
            <v>2.8252000000000002</v>
          </cell>
          <cell r="AQ215">
            <v>2.9653</v>
          </cell>
          <cell r="AR215">
            <v>3.1093999999999999</v>
          </cell>
          <cell r="AS215">
            <v>3.2576000000000001</v>
          </cell>
          <cell r="AT215">
            <v>3.4098000000000002</v>
          </cell>
          <cell r="AU215">
            <v>3.5661999999999998</v>
          </cell>
          <cell r="AV215">
            <v>3.7269000000000001</v>
          </cell>
          <cell r="AW215">
            <v>3.8919000000000001</v>
          </cell>
          <cell r="AX215">
            <v>4.0612000000000004</v>
          </cell>
          <cell r="AY215">
            <v>4.2350000000000003</v>
          </cell>
        </row>
        <row r="216">
          <cell r="D216">
            <v>2.5600000000000001E-2</v>
          </cell>
          <cell r="E216">
            <v>4.2500000000000003E-2</v>
          </cell>
          <cell r="F216">
            <v>6.3100000000000003E-2</v>
          </cell>
          <cell r="G216">
            <v>8.72E-2</v>
          </cell>
          <cell r="H216">
            <v>0.1148</v>
          </cell>
          <cell r="I216">
            <v>0.14560000000000001</v>
          </cell>
          <cell r="J216">
            <v>0.17979999999999999</v>
          </cell>
          <cell r="K216">
            <v>0.2172</v>
          </cell>
          <cell r="L216">
            <v>0.25790000000000002</v>
          </cell>
          <cell r="M216">
            <v>0.30180000000000001</v>
          </cell>
          <cell r="N216">
            <v>0.34889999999999999</v>
          </cell>
          <cell r="O216">
            <v>0.39910000000000001</v>
          </cell>
          <cell r="P216">
            <v>0.4526</v>
          </cell>
          <cell r="Q216">
            <v>0.50929999999999997</v>
          </cell>
          <cell r="R216">
            <v>0.56920000000000004</v>
          </cell>
          <cell r="S216">
            <v>0.63229999999999997</v>
          </cell>
          <cell r="T216">
            <v>0.6986</v>
          </cell>
          <cell r="U216">
            <v>0.76819999999999999</v>
          </cell>
          <cell r="V216">
            <v>0.84109999999999996</v>
          </cell>
          <cell r="W216">
            <v>0.9173</v>
          </cell>
          <cell r="X216">
            <v>0.99680000000000002</v>
          </cell>
          <cell r="Y216">
            <v>1.0797000000000001</v>
          </cell>
          <cell r="Z216">
            <v>1.1659999999999999</v>
          </cell>
          <cell r="AA216">
            <v>1.2556</v>
          </cell>
          <cell r="AB216">
            <v>1.3488</v>
          </cell>
          <cell r="AC216">
            <v>1.4454</v>
          </cell>
          <cell r="AD216">
            <v>1.5455000000000001</v>
          </cell>
          <cell r="AE216">
            <v>1.6492</v>
          </cell>
          <cell r="AF216">
            <v>1.7565999999999999</v>
          </cell>
          <cell r="AG216">
            <v>1.8674999999999999</v>
          </cell>
          <cell r="AH216">
            <v>1.9822</v>
          </cell>
          <cell r="AI216">
            <v>2.1006</v>
          </cell>
          <cell r="AJ216">
            <v>2.2227999999999999</v>
          </cell>
          <cell r="AK216">
            <v>2.3489</v>
          </cell>
          <cell r="AL216">
            <v>2.4788000000000001</v>
          </cell>
          <cell r="AM216">
            <v>2.6126999999999998</v>
          </cell>
          <cell r="AN216">
            <v>2.7505000000000002</v>
          </cell>
          <cell r="AO216">
            <v>2.8923999999999999</v>
          </cell>
          <cell r="AP216">
            <v>3.0385</v>
          </cell>
          <cell r="AQ216">
            <v>3.1886000000000001</v>
          </cell>
          <cell r="AR216">
            <v>3.3431000000000002</v>
          </cell>
          <cell r="AS216">
            <v>3.5017999999999998</v>
          </cell>
          <cell r="AT216">
            <v>3.6648000000000001</v>
          </cell>
          <cell r="AU216">
            <v>3.8321999999999998</v>
          </cell>
          <cell r="AV216">
            <v>4.0042</v>
          </cell>
          <cell r="AW216">
            <v>4.1806999999999999</v>
          </cell>
          <cell r="AX216">
            <v>4.3616999999999999</v>
          </cell>
          <cell r="AY216">
            <v>4.5475000000000003</v>
          </cell>
        </row>
        <row r="217">
          <cell r="D217">
            <v>2.7400000000000001E-2</v>
          </cell>
          <cell r="E217">
            <v>4.5600000000000002E-2</v>
          </cell>
          <cell r="F217">
            <v>6.7599999999999993E-2</v>
          </cell>
          <cell r="G217">
            <v>9.35E-2</v>
          </cell>
          <cell r="H217">
            <v>0.123</v>
          </cell>
          <cell r="I217">
            <v>0.15609999999999999</v>
          </cell>
          <cell r="J217">
            <v>0.1928</v>
          </cell>
          <cell r="K217">
            <v>0.2329</v>
          </cell>
          <cell r="L217">
            <v>0.27650000000000002</v>
          </cell>
          <cell r="M217">
            <v>0.3236</v>
          </cell>
          <cell r="N217">
            <v>0.37409999999999999</v>
          </cell>
          <cell r="O217">
            <v>0.42799999999999999</v>
          </cell>
          <cell r="P217">
            <v>0.48530000000000001</v>
          </cell>
          <cell r="Q217">
            <v>0.54610000000000003</v>
          </cell>
          <cell r="R217">
            <v>0.61029999999999995</v>
          </cell>
          <cell r="S217">
            <v>0.67800000000000005</v>
          </cell>
          <cell r="T217">
            <v>0.74909999999999999</v>
          </cell>
          <cell r="U217">
            <v>0.82369999999999999</v>
          </cell>
          <cell r="V217">
            <v>0.90180000000000005</v>
          </cell>
          <cell r="W217">
            <v>0.98350000000000004</v>
          </cell>
          <cell r="X217">
            <v>1.0687</v>
          </cell>
          <cell r="Y217">
            <v>1.1574</v>
          </cell>
          <cell r="Z217">
            <v>1.2498</v>
          </cell>
          <cell r="AA217">
            <v>1.3459000000000001</v>
          </cell>
          <cell r="AB217">
            <v>1.4456</v>
          </cell>
          <cell r="AC217">
            <v>1.5490999999999999</v>
          </cell>
          <cell r="AD217">
            <v>1.6563000000000001</v>
          </cell>
          <cell r="AE217">
            <v>1.7673000000000001</v>
          </cell>
          <cell r="AF217">
            <v>1.8822000000000001</v>
          </cell>
          <cell r="AG217">
            <v>2.0009999999999999</v>
          </cell>
          <cell r="AH217">
            <v>2.1236000000000002</v>
          </cell>
          <cell r="AI217">
            <v>2.2503000000000002</v>
          </cell>
          <cell r="AJ217">
            <v>2.3809999999999998</v>
          </cell>
          <cell r="AK217">
            <v>2.5156999999999998</v>
          </cell>
          <cell r="AL217">
            <v>2.6545999999999998</v>
          </cell>
          <cell r="AM217">
            <v>2.7976999999999999</v>
          </cell>
          <cell r="AN217">
            <v>2.9449999999999998</v>
          </cell>
          <cell r="AO217">
            <v>3.0964999999999998</v>
          </cell>
          <cell r="AP217">
            <v>3.2524999999999999</v>
          </cell>
          <cell r="AQ217">
            <v>3.4127999999999998</v>
          </cell>
          <cell r="AR217">
            <v>3.5775999999999999</v>
          </cell>
          <cell r="AS217">
            <v>3.7469999999999999</v>
          </cell>
          <cell r="AT217">
            <v>3.9209000000000001</v>
          </cell>
          <cell r="AU217">
            <v>4.0994999999999999</v>
          </cell>
          <cell r="AV217">
            <v>4.2827999999999999</v>
          </cell>
          <cell r="AW217">
            <v>4.4709000000000003</v>
          </cell>
          <cell r="AX217">
            <v>4.6638000000000002</v>
          </cell>
          <cell r="AY217">
            <v>4.8616999999999999</v>
          </cell>
        </row>
        <row r="218">
          <cell r="D218">
            <v>2.93E-2</v>
          </cell>
          <cell r="E218">
            <v>4.8599999999999997E-2</v>
          </cell>
          <cell r="F218">
            <v>7.22E-2</v>
          </cell>
          <cell r="G218">
            <v>9.98E-2</v>
          </cell>
          <cell r="H218">
            <v>0.1313</v>
          </cell>
          <cell r="I218">
            <v>0.1666</v>
          </cell>
          <cell r="J218">
            <v>0.20580000000000001</v>
          </cell>
          <cell r="K218">
            <v>0.24859999999999999</v>
          </cell>
          <cell r="L218">
            <v>0.29520000000000002</v>
          </cell>
          <cell r="M218">
            <v>0.34539999999999998</v>
          </cell>
          <cell r="N218">
            <v>0.39929999999999999</v>
          </cell>
          <cell r="O218">
            <v>0.45679999999999998</v>
          </cell>
          <cell r="P218">
            <v>0.51800000000000002</v>
          </cell>
          <cell r="Q218">
            <v>0.58289999999999997</v>
          </cell>
          <cell r="R218">
            <v>0.65139999999999998</v>
          </cell>
          <cell r="S218">
            <v>0.72360000000000002</v>
          </cell>
          <cell r="T218">
            <v>0.79949999999999999</v>
          </cell>
          <cell r="U218">
            <v>0.87919999999999998</v>
          </cell>
          <cell r="V218">
            <v>0.96250000000000002</v>
          </cell>
          <cell r="W218">
            <v>1.0496000000000001</v>
          </cell>
          <cell r="X218">
            <v>1.1405000000000001</v>
          </cell>
          <cell r="Y218">
            <v>1.2353000000000001</v>
          </cell>
          <cell r="Z218">
            <v>1.3338000000000001</v>
          </cell>
          <cell r="AA218">
            <v>1.4362999999999999</v>
          </cell>
          <cell r="AB218">
            <v>1.5426</v>
          </cell>
          <cell r="AC218">
            <v>1.653</v>
          </cell>
          <cell r="AD218">
            <v>1.7673000000000001</v>
          </cell>
          <cell r="AE218">
            <v>1.8855999999999999</v>
          </cell>
          <cell r="AF218">
            <v>2.0081000000000002</v>
          </cell>
          <cell r="AG218">
            <v>2.1345999999999998</v>
          </cell>
          <cell r="AH218">
            <v>2.2652999999999999</v>
          </cell>
          <cell r="AI218">
            <v>2.4001999999999999</v>
          </cell>
          <cell r="AJ218">
            <v>2.5394000000000001</v>
          </cell>
          <cell r="AK218">
            <v>2.6829999999999998</v>
          </cell>
          <cell r="AL218">
            <v>2.8308</v>
          </cell>
          <cell r="AM218">
            <v>2.9830999999999999</v>
          </cell>
          <cell r="AN218">
            <v>3.1398999999999999</v>
          </cell>
          <cell r="AO218">
            <v>3.3012000000000001</v>
          </cell>
          <cell r="AP218">
            <v>3.4670999999999998</v>
          </cell>
          <cell r="AQ218">
            <v>3.6377000000000002</v>
          </cell>
          <cell r="AR218">
            <v>3.8130000000000002</v>
          </cell>
          <cell r="AS218">
            <v>3.9929999999999999</v>
          </cell>
          <cell r="AT218">
            <v>4.1779000000000002</v>
          </cell>
          <cell r="AU218">
            <v>4.3677000000000001</v>
          </cell>
          <cell r="AV218">
            <v>4.5625</v>
          </cell>
          <cell r="AW218">
            <v>4.7622999999999998</v>
          </cell>
          <cell r="AX218">
            <v>4.9672000000000001</v>
          </cell>
          <cell r="AY218">
            <v>5.1772999999999998</v>
          </cell>
        </row>
        <row r="219">
          <cell r="D219">
            <v>3.1099999999999999E-2</v>
          </cell>
          <cell r="E219">
            <v>5.1700000000000003E-2</v>
          </cell>
          <cell r="F219">
            <v>7.6700000000000004E-2</v>
          </cell>
          <cell r="G219">
            <v>0.1061</v>
          </cell>
          <cell r="H219">
            <v>0.1396</v>
          </cell>
          <cell r="I219">
            <v>0.17710000000000001</v>
          </cell>
          <cell r="J219">
            <v>0.21870000000000001</v>
          </cell>
          <cell r="K219">
            <v>0.26429999999999998</v>
          </cell>
          <cell r="L219">
            <v>0.31380000000000002</v>
          </cell>
          <cell r="M219">
            <v>0.36720000000000003</v>
          </cell>
          <cell r="N219">
            <v>0.42449999999999999</v>
          </cell>
          <cell r="O219">
            <v>0.48570000000000002</v>
          </cell>
          <cell r="P219">
            <v>0.55069999999999997</v>
          </cell>
          <cell r="Q219">
            <v>0.61970000000000003</v>
          </cell>
          <cell r="R219">
            <v>0.69259999999999999</v>
          </cell>
          <cell r="S219">
            <v>0.76929999999999998</v>
          </cell>
          <cell r="T219">
            <v>0.85</v>
          </cell>
          <cell r="U219">
            <v>0.93469999999999998</v>
          </cell>
          <cell r="V219">
            <v>1.0233000000000001</v>
          </cell>
          <cell r="W219">
            <v>1.1158999999999999</v>
          </cell>
          <cell r="X219">
            <v>1.2124999999999999</v>
          </cell>
          <cell r="Y219">
            <v>1.3130999999999999</v>
          </cell>
          <cell r="Z219">
            <v>1.4178999999999999</v>
          </cell>
          <cell r="AA219">
            <v>1.5266999999999999</v>
          </cell>
          <cell r="AB219">
            <v>1.6396999999999999</v>
          </cell>
          <cell r="AC219">
            <v>1.7568999999999999</v>
          </cell>
          <cell r="AD219">
            <v>1.8784000000000001</v>
          </cell>
          <cell r="AE219">
            <v>2.0041000000000002</v>
          </cell>
          <cell r="AF219">
            <v>2.1341000000000001</v>
          </cell>
          <cell r="AG219">
            <v>2.2685</v>
          </cell>
          <cell r="AH219">
            <v>2.4072</v>
          </cell>
          <cell r="AI219">
            <v>2.5505</v>
          </cell>
          <cell r="AJ219">
            <v>2.6981999999999999</v>
          </cell>
          <cell r="AK219">
            <v>2.8504999999999998</v>
          </cell>
          <cell r="AL219">
            <v>3.0074000000000001</v>
          </cell>
          <cell r="AM219">
            <v>3.169</v>
          </cell>
          <cell r="AN219">
            <v>3.3353000000000002</v>
          </cell>
          <cell r="AO219">
            <v>3.5064000000000002</v>
          </cell>
          <cell r="AP219">
            <v>3.6823000000000001</v>
          </cell>
          <cell r="AQ219">
            <v>3.8632</v>
          </cell>
          <cell r="AR219">
            <v>4.0490000000000004</v>
          </cell>
          <cell r="AS219">
            <v>4.2397999999999998</v>
          </cell>
          <cell r="AT219">
            <v>4.4356999999999998</v>
          </cell>
          <cell r="AU219">
            <v>4.6368</v>
          </cell>
          <cell r="AV219">
            <v>4.8430999999999997</v>
          </cell>
          <cell r="AW219">
            <v>5.0547000000000004</v>
          </cell>
          <cell r="AX219">
            <v>5.2717000000000001</v>
          </cell>
          <cell r="AY219">
            <v>5.4941000000000004</v>
          </cell>
        </row>
        <row r="220">
          <cell r="D220">
            <v>3.2899999999999999E-2</v>
          </cell>
          <cell r="E220">
            <v>5.4699999999999999E-2</v>
          </cell>
          <cell r="F220">
            <v>8.1299999999999997E-2</v>
          </cell>
          <cell r="G220">
            <v>0.1123</v>
          </cell>
          <cell r="H220">
            <v>0.14779999999999999</v>
          </cell>
          <cell r="I220">
            <v>0.18759999999999999</v>
          </cell>
          <cell r="J220">
            <v>0.23169999999999999</v>
          </cell>
          <cell r="K220">
            <v>0.28000000000000003</v>
          </cell>
          <cell r="L220">
            <v>0.33239999999999997</v>
          </cell>
          <cell r="M220">
            <v>0.38900000000000001</v>
          </cell>
          <cell r="N220">
            <v>0.44969999999999999</v>
          </cell>
          <cell r="O220">
            <v>0.51449999999999996</v>
          </cell>
          <cell r="P220">
            <v>0.58350000000000002</v>
          </cell>
          <cell r="Q220">
            <v>0.65649999999999997</v>
          </cell>
          <cell r="R220">
            <v>0.73370000000000002</v>
          </cell>
          <cell r="S220">
            <v>0.81499999999999995</v>
          </cell>
          <cell r="T220">
            <v>0.90049999999999997</v>
          </cell>
          <cell r="U220">
            <v>0.99019999999999997</v>
          </cell>
          <cell r="V220">
            <v>1.0840000000000001</v>
          </cell>
          <cell r="W220">
            <v>1.1820999999999999</v>
          </cell>
          <cell r="X220">
            <v>1.2845</v>
          </cell>
          <cell r="Y220">
            <v>1.3911</v>
          </cell>
          <cell r="Z220">
            <v>1.502</v>
          </cell>
          <cell r="AA220">
            <v>1.6173</v>
          </cell>
          <cell r="AB220">
            <v>1.7369000000000001</v>
          </cell>
          <cell r="AC220">
            <v>1.861</v>
          </cell>
          <cell r="AD220">
            <v>1.9896</v>
          </cell>
          <cell r="AE220">
            <v>2.1225999999999998</v>
          </cell>
          <cell r="AF220">
            <v>2.2603</v>
          </cell>
          <cell r="AG220">
            <v>2.4024999999999999</v>
          </cell>
          <cell r="AH220">
            <v>2.5493999999999999</v>
          </cell>
          <cell r="AI220">
            <v>2.7008999999999999</v>
          </cell>
          <cell r="AJ220">
            <v>2.8572000000000002</v>
          </cell>
          <cell r="AK220">
            <v>3.0184000000000002</v>
          </cell>
          <cell r="AL220">
            <v>3.1844000000000001</v>
          </cell>
          <cell r="AM220">
            <v>3.3553000000000002</v>
          </cell>
          <cell r="AN220">
            <v>3.5310999999999999</v>
          </cell>
          <cell r="AO220">
            <v>3.7120000000000002</v>
          </cell>
          <cell r="AP220">
            <v>3.8980000000000001</v>
          </cell>
          <cell r="AQ220">
            <v>4.0891999999999999</v>
          </cell>
          <cell r="AR220">
            <v>4.2854999999999999</v>
          </cell>
          <cell r="AS220">
            <v>4.4871999999999996</v>
          </cell>
          <cell r="AT220">
            <v>4.6942000000000004</v>
          </cell>
          <cell r="AU220">
            <v>4.9066000000000001</v>
          </cell>
          <cell r="AV220">
            <v>5.1245000000000003</v>
          </cell>
          <cell r="AW220">
            <v>5.3479999999999999</v>
          </cell>
          <cell r="AX220">
            <v>5.5770999999999997</v>
          </cell>
          <cell r="AY220">
            <v>5.8118999999999996</v>
          </cell>
        </row>
        <row r="221">
          <cell r="D221">
            <v>3.4799999999999998E-2</v>
          </cell>
          <cell r="E221">
            <v>5.7799999999999997E-2</v>
          </cell>
          <cell r="F221">
            <v>8.5800000000000001E-2</v>
          </cell>
          <cell r="G221">
            <v>0.1186</v>
          </cell>
          <cell r="H221">
            <v>0.15609999999999999</v>
          </cell>
          <cell r="I221">
            <v>0.1981</v>
          </cell>
          <cell r="J221">
            <v>0.2447</v>
          </cell>
          <cell r="K221">
            <v>0.29559999999999997</v>
          </cell>
          <cell r="L221">
            <v>0.35099999999999998</v>
          </cell>
          <cell r="M221">
            <v>0.4108</v>
          </cell>
          <cell r="N221">
            <v>0.47489999999999999</v>
          </cell>
          <cell r="O221">
            <v>0.54339999999999999</v>
          </cell>
          <cell r="P221">
            <v>0.61619999999999997</v>
          </cell>
          <cell r="Q221">
            <v>0.69330000000000003</v>
          </cell>
          <cell r="R221">
            <v>0.77490000000000003</v>
          </cell>
          <cell r="S221">
            <v>0.86080000000000001</v>
          </cell>
          <cell r="T221">
            <v>0.95099999999999996</v>
          </cell>
          <cell r="U221">
            <v>1.0457000000000001</v>
          </cell>
          <cell r="V221">
            <v>1.1449</v>
          </cell>
          <cell r="W221">
            <v>1.2484</v>
          </cell>
          <cell r="X221">
            <v>1.3565</v>
          </cell>
          <cell r="Y221">
            <v>1.4690000000000001</v>
          </cell>
          <cell r="Z221">
            <v>1.5862000000000001</v>
          </cell>
          <cell r="AA221">
            <v>1.7079</v>
          </cell>
          <cell r="AB221">
            <v>1.8342000000000001</v>
          </cell>
          <cell r="AC221">
            <v>1.9652000000000001</v>
          </cell>
          <cell r="AD221">
            <v>2.1009000000000002</v>
          </cell>
          <cell r="AE221">
            <v>2.2412999999999998</v>
          </cell>
          <cell r="AF221">
            <v>2.3866000000000001</v>
          </cell>
          <cell r="AG221">
            <v>2.5367000000000002</v>
          </cell>
          <cell r="AH221">
            <v>2.6916000000000002</v>
          </cell>
          <cell r="AI221">
            <v>2.8515999999999999</v>
          </cell>
          <cell r="AJ221">
            <v>3.0165000000000002</v>
          </cell>
          <cell r="AK221">
            <v>3.1865000000000001</v>
          </cell>
          <cell r="AL221">
            <v>3.3614999999999999</v>
          </cell>
          <cell r="AM221">
            <v>3.5417999999999998</v>
          </cell>
          <cell r="AN221">
            <v>3.7271999999999998</v>
          </cell>
          <cell r="AO221">
            <v>3.9180000000000001</v>
          </cell>
          <cell r="AP221">
            <v>4.1140999999999996</v>
          </cell>
          <cell r="AQ221">
            <v>4.3155999999999999</v>
          </cell>
          <cell r="AR221">
            <v>4.5225999999999997</v>
          </cell>
          <cell r="AS221">
            <v>4.7351000000000001</v>
          </cell>
          <cell r="AT221">
            <v>4.9531999999999998</v>
          </cell>
          <cell r="AU221">
            <v>5.1771000000000003</v>
          </cell>
          <cell r="AV221">
            <v>5.4066000000000001</v>
          </cell>
          <cell r="AW221">
            <v>5.6420000000000003</v>
          </cell>
          <cell r="AX221">
            <v>5.8833000000000002</v>
          </cell>
          <cell r="AY221">
            <v>6.1306000000000003</v>
          </cell>
        </row>
        <row r="222">
          <cell r="D222">
            <v>3.6600000000000001E-2</v>
          </cell>
          <cell r="E222">
            <v>6.08E-2</v>
          </cell>
          <cell r="F222">
            <v>9.0300000000000005E-2</v>
          </cell>
          <cell r="G222">
            <v>0.1249</v>
          </cell>
          <cell r="H222">
            <v>0.1643</v>
          </cell>
          <cell r="I222">
            <v>0.20860000000000001</v>
          </cell>
          <cell r="J222">
            <v>0.2576</v>
          </cell>
          <cell r="K222">
            <v>0.31130000000000002</v>
          </cell>
          <cell r="L222">
            <v>0.36959999999999998</v>
          </cell>
          <cell r="M222">
            <v>0.43259999999999998</v>
          </cell>
          <cell r="N222">
            <v>0.50009999999999999</v>
          </cell>
          <cell r="O222">
            <v>0.57220000000000004</v>
          </cell>
          <cell r="P222">
            <v>0.64890000000000003</v>
          </cell>
          <cell r="Q222">
            <v>0.73019999999999996</v>
          </cell>
          <cell r="R222">
            <v>0.81599999999999995</v>
          </cell>
          <cell r="S222">
            <v>0.90649999999999997</v>
          </cell>
          <cell r="T222">
            <v>1.0016</v>
          </cell>
          <cell r="U222">
            <v>1.1012999999999999</v>
          </cell>
          <cell r="V222">
            <v>1.2057</v>
          </cell>
          <cell r="W222">
            <v>1.3147</v>
          </cell>
          <cell r="X222">
            <v>1.4285000000000001</v>
          </cell>
          <cell r="Y222">
            <v>1.5470999999999999</v>
          </cell>
          <cell r="Z222">
            <v>1.6704000000000001</v>
          </cell>
          <cell r="AA222">
            <v>1.7985</v>
          </cell>
          <cell r="AB222">
            <v>1.9315</v>
          </cell>
          <cell r="AC222">
            <v>2.0693999999999999</v>
          </cell>
          <cell r="AD222">
            <v>2.2122999999999999</v>
          </cell>
          <cell r="AE222">
            <v>2.3601000000000001</v>
          </cell>
          <cell r="AF222">
            <v>2.5129999999999999</v>
          </cell>
          <cell r="AG222">
            <v>2.6709999999999998</v>
          </cell>
          <cell r="AH222">
            <v>2.8340999999999998</v>
          </cell>
          <cell r="AI222">
            <v>3.0024000000000002</v>
          </cell>
          <cell r="AJ222">
            <v>3.1758999999999999</v>
          </cell>
          <cell r="AK222">
            <v>3.3546999999999998</v>
          </cell>
          <cell r="AL222">
            <v>3.5388999999999999</v>
          </cell>
          <cell r="AM222">
            <v>3.7284999999999999</v>
          </cell>
          <cell r="AN222">
            <v>3.9236</v>
          </cell>
          <cell r="AO222">
            <v>4.1242999999999999</v>
          </cell>
          <cell r="AP222">
            <v>4.3304999999999998</v>
          </cell>
          <cell r="AQ222">
            <v>4.5423999999999998</v>
          </cell>
          <cell r="AR222">
            <v>4.76</v>
          </cell>
          <cell r="AS222">
            <v>4.9835000000000003</v>
          </cell>
          <cell r="AT222">
            <v>5.2127999999999997</v>
          </cell>
          <cell r="AU222">
            <v>5.4480000000000004</v>
          </cell>
          <cell r="AV222">
            <v>5.6893000000000002</v>
          </cell>
          <cell r="AW222">
            <v>5.9367000000000001</v>
          </cell>
          <cell r="AX222">
            <v>6.1901999999999999</v>
          </cell>
          <cell r="AY222">
            <v>6.45</v>
          </cell>
        </row>
        <row r="223">
          <cell r="D223">
            <v>3.8399999999999997E-2</v>
          </cell>
          <cell r="E223">
            <v>6.3899999999999998E-2</v>
          </cell>
          <cell r="F223">
            <v>9.4899999999999998E-2</v>
          </cell>
          <cell r="G223">
            <v>0.13120000000000001</v>
          </cell>
          <cell r="H223">
            <v>0.1726</v>
          </cell>
          <cell r="I223">
            <v>0.21909999999999999</v>
          </cell>
          <cell r="J223">
            <v>0.27060000000000001</v>
          </cell>
          <cell r="K223">
            <v>0.32700000000000001</v>
          </cell>
          <cell r="L223">
            <v>0.38829999999999998</v>
          </cell>
          <cell r="M223">
            <v>0.45440000000000003</v>
          </cell>
          <cell r="N223">
            <v>0.52529999999999999</v>
          </cell>
          <cell r="O223">
            <v>0.60109999999999997</v>
          </cell>
          <cell r="P223">
            <v>0.68159999999999998</v>
          </cell>
          <cell r="Q223">
            <v>0.76700000000000002</v>
          </cell>
          <cell r="R223">
            <v>0.85719999999999996</v>
          </cell>
          <cell r="S223">
            <v>0.95220000000000005</v>
          </cell>
          <cell r="T223">
            <v>1.0521</v>
          </cell>
          <cell r="U223">
            <v>1.1569</v>
          </cell>
          <cell r="V223">
            <v>1.2665</v>
          </cell>
          <cell r="W223">
            <v>1.3811</v>
          </cell>
          <cell r="X223">
            <v>1.5005999999999999</v>
          </cell>
          <cell r="Y223">
            <v>1.6251</v>
          </cell>
          <cell r="Z223">
            <v>1.7545999999999999</v>
          </cell>
          <cell r="AA223">
            <v>1.8892</v>
          </cell>
          <cell r="AB223">
            <v>2.0289000000000001</v>
          </cell>
          <cell r="AC223">
            <v>2.1737000000000002</v>
          </cell>
          <cell r="AD223">
            <v>2.3237000000000001</v>
          </cell>
          <cell r="AE223">
            <v>2.4790000000000001</v>
          </cell>
          <cell r="AF223">
            <v>2.6395</v>
          </cell>
          <cell r="AG223">
            <v>2.8054000000000001</v>
          </cell>
          <cell r="AH223">
            <v>2.9765999999999999</v>
          </cell>
          <cell r="AI223">
            <v>3.1533000000000002</v>
          </cell>
          <cell r="AJ223">
            <v>3.3355000000000001</v>
          </cell>
          <cell r="AK223">
            <v>3.5232000000000001</v>
          </cell>
          <cell r="AL223">
            <v>3.7164999999999999</v>
          </cell>
          <cell r="AM223">
            <v>3.9156</v>
          </cell>
          <cell r="AN223">
            <v>4.1203000000000003</v>
          </cell>
          <cell r="AO223">
            <v>4.3308</v>
          </cell>
          <cell r="AP223">
            <v>4.5472000000000001</v>
          </cell>
          <cell r="AQ223">
            <v>4.7694999999999999</v>
          </cell>
          <cell r="AR223">
            <v>4.9978999999999996</v>
          </cell>
          <cell r="AS223">
            <v>5.2323000000000004</v>
          </cell>
          <cell r="AT223">
            <v>5.4728000000000003</v>
          </cell>
          <cell r="AU223">
            <v>5.7195</v>
          </cell>
          <cell r="AV223">
            <v>5.9725000000000001</v>
          </cell>
          <cell r="AW223">
            <v>6.2319000000000004</v>
          </cell>
          <cell r="AX223">
            <v>6.4977</v>
          </cell>
          <cell r="AY223">
            <v>6.7701000000000002</v>
          </cell>
        </row>
        <row r="224">
          <cell r="D224">
            <v>4.0300000000000002E-2</v>
          </cell>
          <cell r="E224">
            <v>6.6900000000000001E-2</v>
          </cell>
          <cell r="F224">
            <v>9.9400000000000002E-2</v>
          </cell>
          <cell r="G224">
            <v>0.13739999999999999</v>
          </cell>
          <cell r="H224">
            <v>0.18090000000000001</v>
          </cell>
          <cell r="I224">
            <v>0.2296</v>
          </cell>
          <cell r="J224">
            <v>0.28360000000000002</v>
          </cell>
          <cell r="K224">
            <v>0.3427</v>
          </cell>
          <cell r="L224">
            <v>0.40689999999999998</v>
          </cell>
          <cell r="M224">
            <v>0.47620000000000001</v>
          </cell>
          <cell r="N224">
            <v>0.55049999999999999</v>
          </cell>
          <cell r="O224">
            <v>0.62990000000000002</v>
          </cell>
          <cell r="P224">
            <v>0.71440000000000003</v>
          </cell>
          <cell r="Q224">
            <v>0.80389999999999995</v>
          </cell>
          <cell r="R224">
            <v>0.89839999999999998</v>
          </cell>
          <cell r="S224">
            <v>0.998</v>
          </cell>
          <cell r="T224">
            <v>1.1027</v>
          </cell>
          <cell r="U224">
            <v>1.2124999999999999</v>
          </cell>
          <cell r="V224">
            <v>1.3273999999999999</v>
          </cell>
          <cell r="W224">
            <v>1.4474</v>
          </cell>
          <cell r="X224">
            <v>1.5727</v>
          </cell>
          <cell r="Y224">
            <v>1.7032</v>
          </cell>
          <cell r="Z224">
            <v>1.8389</v>
          </cell>
          <cell r="AA224">
            <v>1.98</v>
          </cell>
          <cell r="AB224">
            <v>2.1263000000000001</v>
          </cell>
          <cell r="AC224">
            <v>2.2780999999999998</v>
          </cell>
          <cell r="AD224">
            <v>2.4352999999999998</v>
          </cell>
          <cell r="AE224">
            <v>2.5979000000000001</v>
          </cell>
          <cell r="AF224">
            <v>2.7660999999999998</v>
          </cell>
          <cell r="AG224">
            <v>2.9399000000000002</v>
          </cell>
          <cell r="AH224">
            <v>3.1193</v>
          </cell>
          <cell r="AI224">
            <v>3.3043999999999998</v>
          </cell>
          <cell r="AJ224">
            <v>3.4952000000000001</v>
          </cell>
          <cell r="AK224">
            <v>3.6918000000000002</v>
          </cell>
          <cell r="AL224">
            <v>3.8942999999999999</v>
          </cell>
          <cell r="AM224">
            <v>4.1028000000000002</v>
          </cell>
          <cell r="AN224">
            <v>4.3171999999999997</v>
          </cell>
          <cell r="AO224">
            <v>4.5376000000000003</v>
          </cell>
          <cell r="AP224">
            <v>4.7641999999999998</v>
          </cell>
          <cell r="AQ224">
            <v>4.9969999999999999</v>
          </cell>
          <cell r="AR224">
            <v>5.2359999999999998</v>
          </cell>
          <cell r="AS224">
            <v>5.4813999999999998</v>
          </cell>
          <cell r="AT224">
            <v>5.7332000000000001</v>
          </cell>
          <cell r="AU224">
            <v>5.9913999999999996</v>
          </cell>
          <cell r="AV224">
            <v>6.2561999999999998</v>
          </cell>
          <cell r="AW224">
            <v>6.5277000000000003</v>
          </cell>
          <cell r="AX224">
            <v>6.8057999999999996</v>
          </cell>
          <cell r="AY224">
            <v>7.0907999999999998</v>
          </cell>
        </row>
        <row r="225">
          <cell r="D225">
            <v>4.2099999999999999E-2</v>
          </cell>
          <cell r="E225">
            <v>7.0000000000000007E-2</v>
          </cell>
          <cell r="F225">
            <v>0.10390000000000001</v>
          </cell>
          <cell r="G225">
            <v>0.14369999999999999</v>
          </cell>
          <cell r="H225">
            <v>0.18909999999999999</v>
          </cell>
          <cell r="I225">
            <v>0.24010000000000001</v>
          </cell>
          <cell r="J225">
            <v>0.29649999999999999</v>
          </cell>
          <cell r="K225">
            <v>0.35830000000000001</v>
          </cell>
          <cell r="L225">
            <v>0.42549999999999999</v>
          </cell>
          <cell r="M225">
            <v>0.498</v>
          </cell>
          <cell r="N225">
            <v>0.57569999999999999</v>
          </cell>
          <cell r="O225">
            <v>0.65880000000000005</v>
          </cell>
          <cell r="P225">
            <v>0.74709999999999999</v>
          </cell>
          <cell r="Q225">
            <v>0.8407</v>
          </cell>
          <cell r="R225">
            <v>0.93959999999999999</v>
          </cell>
          <cell r="S225">
            <v>1.0437000000000001</v>
          </cell>
          <cell r="T225">
            <v>1.1532</v>
          </cell>
          <cell r="U225">
            <v>1.2681</v>
          </cell>
          <cell r="V225">
            <v>1.3882000000000001</v>
          </cell>
          <cell r="W225">
            <v>1.5138</v>
          </cell>
          <cell r="X225">
            <v>1.6448</v>
          </cell>
          <cell r="Y225">
            <v>1.7813000000000001</v>
          </cell>
          <cell r="Z225">
            <v>1.9232</v>
          </cell>
          <cell r="AA225">
            <v>2.0707</v>
          </cell>
          <cell r="AB225">
            <v>2.2238000000000002</v>
          </cell>
          <cell r="AC225">
            <v>2.3824999999999998</v>
          </cell>
          <cell r="AD225">
            <v>2.5468999999999999</v>
          </cell>
          <cell r="AE225">
            <v>2.7170000000000001</v>
          </cell>
          <cell r="AF225">
            <v>2.8927999999999998</v>
          </cell>
          <cell r="AG225">
            <v>3.0745</v>
          </cell>
          <cell r="AH225">
            <v>3.2621000000000002</v>
          </cell>
          <cell r="AI225">
            <v>3.4556</v>
          </cell>
          <cell r="AJ225">
            <v>3.6551</v>
          </cell>
          <cell r="AK225">
            <v>3.8605999999999998</v>
          </cell>
          <cell r="AL225">
            <v>4.0723000000000003</v>
          </cell>
          <cell r="AM225">
            <v>4.2900999999999998</v>
          </cell>
          <cell r="AN225">
            <v>4.5141999999999998</v>
          </cell>
          <cell r="AO225">
            <v>4.7446000000000002</v>
          </cell>
          <cell r="AP225">
            <v>4.9813999999999998</v>
          </cell>
          <cell r="AQ225">
            <v>5.2247000000000003</v>
          </cell>
          <cell r="AR225">
            <v>5.4744999999999999</v>
          </cell>
          <cell r="AS225">
            <v>5.7308000000000003</v>
          </cell>
          <cell r="AT225">
            <v>5.9939</v>
          </cell>
          <cell r="AU225">
            <v>6.2637</v>
          </cell>
          <cell r="AV225">
            <v>6.5403000000000002</v>
          </cell>
          <cell r="AW225">
            <v>6.8238000000000003</v>
          </cell>
          <cell r="AX225">
            <v>7.1143000000000001</v>
          </cell>
          <cell r="AY225">
            <v>7.4119000000000002</v>
          </cell>
        </row>
        <row r="226">
          <cell r="D226">
            <v>4.3900000000000002E-2</v>
          </cell>
          <cell r="E226">
            <v>7.2999999999999995E-2</v>
          </cell>
          <cell r="F226">
            <v>0.1085</v>
          </cell>
          <cell r="G226">
            <v>0.15</v>
          </cell>
          <cell r="H226">
            <v>0.19739999999999999</v>
          </cell>
          <cell r="I226">
            <v>0.25059999999999999</v>
          </cell>
          <cell r="J226">
            <v>0.3095</v>
          </cell>
          <cell r="K226">
            <v>0.374</v>
          </cell>
          <cell r="L226">
            <v>0.44409999999999999</v>
          </cell>
          <cell r="M226">
            <v>0.51980000000000004</v>
          </cell>
          <cell r="N226">
            <v>0.60099999999999998</v>
          </cell>
          <cell r="O226">
            <v>0.68759999999999999</v>
          </cell>
          <cell r="P226">
            <v>0.77980000000000005</v>
          </cell>
          <cell r="Q226">
            <v>0.87749999999999995</v>
          </cell>
          <cell r="R226">
            <v>0.98080000000000001</v>
          </cell>
          <cell r="S226">
            <v>1.0894999999999999</v>
          </cell>
          <cell r="T226">
            <v>1.2038</v>
          </cell>
          <cell r="U226">
            <v>1.3237000000000001</v>
          </cell>
          <cell r="V226">
            <v>1.4491000000000001</v>
          </cell>
          <cell r="W226">
            <v>1.5802</v>
          </cell>
          <cell r="X226">
            <v>1.7170000000000001</v>
          </cell>
          <cell r="Y226">
            <v>1.8593999999999999</v>
          </cell>
          <cell r="Z226">
            <v>2.0076000000000001</v>
          </cell>
          <cell r="AA226">
            <v>2.1615000000000002</v>
          </cell>
          <cell r="AB226">
            <v>2.3212999999999999</v>
          </cell>
          <cell r="AC226">
            <v>2.4870000000000001</v>
          </cell>
          <cell r="AD226">
            <v>2.6585000000000001</v>
          </cell>
          <cell r="AE226">
            <v>2.8359999999999999</v>
          </cell>
          <cell r="AF226">
            <v>3.0196000000000001</v>
          </cell>
          <cell r="AG226">
            <v>3.2092000000000001</v>
          </cell>
          <cell r="AH226">
            <v>3.4049</v>
          </cell>
          <cell r="AI226">
            <v>3.6067999999999998</v>
          </cell>
          <cell r="AJ226">
            <v>3.8149999999999999</v>
          </cell>
          <cell r="AK226">
            <v>4.0294999999999996</v>
          </cell>
          <cell r="AL226">
            <v>4.2504</v>
          </cell>
          <cell r="AM226">
            <v>4.4775999999999998</v>
          </cell>
          <cell r="AN226">
            <v>4.7115</v>
          </cell>
          <cell r="AO226">
            <v>4.9518000000000004</v>
          </cell>
          <cell r="AP226">
            <v>5.1989000000000001</v>
          </cell>
          <cell r="AQ226">
            <v>5.4526000000000003</v>
          </cell>
          <cell r="AR226">
            <v>5.7130999999999998</v>
          </cell>
          <cell r="AS226">
            <v>5.9805000000000001</v>
          </cell>
          <cell r="AT226">
            <v>6.2549000000000001</v>
          </cell>
          <cell r="AU226">
            <v>6.5362999999999998</v>
          </cell>
          <cell r="AV226">
            <v>6.8247</v>
          </cell>
          <cell r="AW226">
            <v>7.1204000000000001</v>
          </cell>
          <cell r="AX226">
            <v>7.4233000000000002</v>
          </cell>
          <cell r="AY226">
            <v>7.7336</v>
          </cell>
        </row>
        <row r="227">
          <cell r="D227">
            <v>4.58E-2</v>
          </cell>
          <cell r="E227">
            <v>7.6100000000000001E-2</v>
          </cell>
          <cell r="F227">
            <v>0.113</v>
          </cell>
          <cell r="G227">
            <v>0.15629999999999999</v>
          </cell>
          <cell r="H227">
            <v>0.20569999999999999</v>
          </cell>
          <cell r="I227">
            <v>0.2611</v>
          </cell>
          <cell r="J227">
            <v>0.32250000000000001</v>
          </cell>
          <cell r="K227">
            <v>0.38969999999999999</v>
          </cell>
          <cell r="L227">
            <v>0.4627</v>
          </cell>
          <cell r="M227">
            <v>0.54159999999999997</v>
          </cell>
          <cell r="N227">
            <v>0.62619999999999998</v>
          </cell>
          <cell r="O227">
            <v>0.71650000000000003</v>
          </cell>
          <cell r="P227">
            <v>0.81259999999999999</v>
          </cell>
          <cell r="Q227">
            <v>0.91439999999999999</v>
          </cell>
          <cell r="R227">
            <v>1.022</v>
          </cell>
          <cell r="S227">
            <v>1.1353</v>
          </cell>
          <cell r="T227">
            <v>1.2544</v>
          </cell>
          <cell r="U227">
            <v>1.3793</v>
          </cell>
          <cell r="V227">
            <v>1.51</v>
          </cell>
          <cell r="W227">
            <v>1.6466000000000001</v>
          </cell>
          <cell r="X227">
            <v>1.7890999999999999</v>
          </cell>
          <cell r="Y227">
            <v>1.9376</v>
          </cell>
          <cell r="Z227">
            <v>2.0920000000000001</v>
          </cell>
          <cell r="AA227">
            <v>2.2524000000000002</v>
          </cell>
          <cell r="AB227">
            <v>2.4188999999999998</v>
          </cell>
          <cell r="AC227">
            <v>2.5914999999999999</v>
          </cell>
          <cell r="AD227">
            <v>2.7702</v>
          </cell>
          <cell r="AE227">
            <v>2.9552</v>
          </cell>
          <cell r="AF227">
            <v>3.1463999999999999</v>
          </cell>
          <cell r="AG227">
            <v>3.3439000000000001</v>
          </cell>
          <cell r="AH227">
            <v>3.5478000000000001</v>
          </cell>
          <cell r="AI227">
            <v>3.7582</v>
          </cell>
          <cell r="AJ227">
            <v>3.9750999999999999</v>
          </cell>
          <cell r="AK227">
            <v>4.1985000000000001</v>
          </cell>
          <cell r="AL227">
            <v>4.4286000000000003</v>
          </cell>
          <cell r="AM227">
            <v>4.6653000000000002</v>
          </cell>
          <cell r="AN227">
            <v>4.9088000000000003</v>
          </cell>
          <cell r="AO227">
            <v>5.1592000000000002</v>
          </cell>
          <cell r="AP227">
            <v>5.4165000000000001</v>
          </cell>
          <cell r="AQ227">
            <v>5.6806999999999999</v>
          </cell>
          <cell r="AR227">
            <v>5.952</v>
          </cell>
          <cell r="AS227">
            <v>6.2305000000000001</v>
          </cell>
          <cell r="AT227">
            <v>6.5162000000000004</v>
          </cell>
          <cell r="AU227">
            <v>6.8090999999999999</v>
          </cell>
          <cell r="AV227">
            <v>7.1094999999999997</v>
          </cell>
          <cell r="AW227">
            <v>7.4173</v>
          </cell>
          <cell r="AX227">
            <v>7.7325999999999997</v>
          </cell>
          <cell r="AY227">
            <v>8.0556000000000001</v>
          </cell>
        </row>
        <row r="228">
          <cell r="D228">
            <v>4.7600000000000003E-2</v>
          </cell>
          <cell r="E228">
            <v>7.9200000000000007E-2</v>
          </cell>
          <cell r="F228">
            <v>0.11749999999999999</v>
          </cell>
          <cell r="G228">
            <v>0.16250000000000001</v>
          </cell>
          <cell r="H228">
            <v>0.21390000000000001</v>
          </cell>
          <cell r="I228">
            <v>0.27160000000000001</v>
          </cell>
          <cell r="J228">
            <v>0.33539999999999998</v>
          </cell>
          <cell r="K228">
            <v>0.40539999999999998</v>
          </cell>
          <cell r="L228">
            <v>0.48139999999999999</v>
          </cell>
          <cell r="M228">
            <v>0.56340000000000001</v>
          </cell>
          <cell r="N228">
            <v>0.65139999999999998</v>
          </cell>
          <cell r="O228">
            <v>0.74539999999999995</v>
          </cell>
          <cell r="P228">
            <v>0.84530000000000005</v>
          </cell>
          <cell r="Q228">
            <v>0.95120000000000005</v>
          </cell>
          <cell r="R228">
            <v>1.0631999999999999</v>
          </cell>
          <cell r="S228">
            <v>1.1811</v>
          </cell>
          <cell r="T228">
            <v>1.3049999999999999</v>
          </cell>
          <cell r="U228">
            <v>1.4349000000000001</v>
          </cell>
          <cell r="V228">
            <v>1.5709</v>
          </cell>
          <cell r="W228">
            <v>1.7131000000000001</v>
          </cell>
          <cell r="X228">
            <v>1.8613</v>
          </cell>
          <cell r="Y228">
            <v>2.0156999999999998</v>
          </cell>
          <cell r="Z228">
            <v>2.1764000000000001</v>
          </cell>
          <cell r="AA228">
            <v>2.3433000000000002</v>
          </cell>
          <cell r="AB228">
            <v>2.5164</v>
          </cell>
          <cell r="AC228">
            <v>2.6960000000000002</v>
          </cell>
          <cell r="AD228">
            <v>2.8818999999999999</v>
          </cell>
          <cell r="AE228">
            <v>3.0743</v>
          </cell>
          <cell r="AF228">
            <v>3.2732000000000001</v>
          </cell>
          <cell r="AG228">
            <v>3.4786999999999999</v>
          </cell>
          <cell r="AH228">
            <v>3.6907999999999999</v>
          </cell>
          <cell r="AI228">
            <v>3.9096000000000002</v>
          </cell>
          <cell r="AJ228">
            <v>4.1352000000000002</v>
          </cell>
          <cell r="AK228">
            <v>4.3676000000000004</v>
          </cell>
          <cell r="AL228">
            <v>4.6069000000000004</v>
          </cell>
          <cell r="AM228">
            <v>4.8531000000000004</v>
          </cell>
          <cell r="AN228">
            <v>5.1063000000000001</v>
          </cell>
          <cell r="AO228">
            <v>5.3666999999999998</v>
          </cell>
          <cell r="AP228">
            <v>5.6341999999999999</v>
          </cell>
          <cell r="AQ228">
            <v>5.9089999999999998</v>
          </cell>
          <cell r="AR228">
            <v>6.1910999999999996</v>
          </cell>
          <cell r="AS228">
            <v>6.4806999999999997</v>
          </cell>
          <cell r="AT228">
            <v>6.7777000000000003</v>
          </cell>
          <cell r="AU228">
            <v>7.0823</v>
          </cell>
          <cell r="AV228">
            <v>7.3944999999999999</v>
          </cell>
          <cell r="AW228">
            <v>7.7145000000000001</v>
          </cell>
          <cell r="AX228">
            <v>8.0422999999999991</v>
          </cell>
          <cell r="AY228">
            <v>8.3780000000000001</v>
          </cell>
        </row>
        <row r="229">
          <cell r="D229">
            <v>4.9399999999999999E-2</v>
          </cell>
          <cell r="E229">
            <v>8.2199999999999995E-2</v>
          </cell>
          <cell r="F229">
            <v>0.1221</v>
          </cell>
          <cell r="G229">
            <v>0.16880000000000001</v>
          </cell>
          <cell r="H229">
            <v>0.22220000000000001</v>
          </cell>
          <cell r="I229">
            <v>0.28210000000000002</v>
          </cell>
          <cell r="J229">
            <v>0.34839999999999999</v>
          </cell>
          <cell r="K229">
            <v>0.42099999999999999</v>
          </cell>
          <cell r="L229">
            <v>0.5</v>
          </cell>
          <cell r="M229">
            <v>0.58520000000000005</v>
          </cell>
          <cell r="N229">
            <v>0.67659999999999998</v>
          </cell>
          <cell r="O229">
            <v>0.7742</v>
          </cell>
          <cell r="P229">
            <v>0.87809999999999999</v>
          </cell>
          <cell r="Q229">
            <v>0.98809999999999998</v>
          </cell>
          <cell r="R229">
            <v>1.1044</v>
          </cell>
          <cell r="S229">
            <v>1.2267999999999999</v>
          </cell>
          <cell r="T229">
            <v>1.3555999999999999</v>
          </cell>
          <cell r="U229">
            <v>1.4905999999999999</v>
          </cell>
          <cell r="V229">
            <v>1.6318999999999999</v>
          </cell>
          <cell r="W229">
            <v>1.7795000000000001</v>
          </cell>
          <cell r="X229">
            <v>1.9335</v>
          </cell>
          <cell r="Y229">
            <v>2.0939000000000001</v>
          </cell>
          <cell r="Z229">
            <v>2.2608000000000001</v>
          </cell>
          <cell r="AA229">
            <v>2.4340999999999999</v>
          </cell>
          <cell r="AB229">
            <v>2.6139999999999999</v>
          </cell>
          <cell r="AC229">
            <v>2.8005</v>
          </cell>
          <cell r="AD229">
            <v>2.9937</v>
          </cell>
          <cell r="AE229">
            <v>3.1934999999999998</v>
          </cell>
          <cell r="AF229">
            <v>3.4001999999999999</v>
          </cell>
          <cell r="AG229">
            <v>3.6135999999999999</v>
          </cell>
          <cell r="AH229">
            <v>3.8338999999999999</v>
          </cell>
          <cell r="AI229">
            <v>4.0612000000000004</v>
          </cell>
          <cell r="AJ229">
            <v>4.2953999999999999</v>
          </cell>
          <cell r="AK229">
            <v>4.5368000000000004</v>
          </cell>
          <cell r="AL229">
            <v>4.7853000000000003</v>
          </cell>
          <cell r="AM229">
            <v>5.0410000000000004</v>
          </cell>
          <cell r="AN229">
            <v>5.3040000000000003</v>
          </cell>
          <cell r="AO229">
            <v>5.5743</v>
          </cell>
          <cell r="AP229">
            <v>5.8521999999999998</v>
          </cell>
          <cell r="AQ229">
            <v>6.1375000000000002</v>
          </cell>
          <cell r="AR229">
            <v>6.4303999999999997</v>
          </cell>
          <cell r="AS229">
            <v>6.7309999999999999</v>
          </cell>
          <cell r="AT229">
            <v>7.0393999999999997</v>
          </cell>
          <cell r="AU229">
            <v>7.3555999999999999</v>
          </cell>
          <cell r="AV229">
            <v>7.6798000000000002</v>
          </cell>
          <cell r="AW229">
            <v>8.0120000000000005</v>
          </cell>
          <cell r="AX229">
            <v>8.3521999999999998</v>
          </cell>
          <cell r="AY229">
            <v>8.7006999999999994</v>
          </cell>
        </row>
        <row r="230">
          <cell r="D230">
            <v>5.1299999999999998E-2</v>
          </cell>
          <cell r="E230">
            <v>8.5300000000000001E-2</v>
          </cell>
          <cell r="F230">
            <v>0.12659999999999999</v>
          </cell>
          <cell r="G230">
            <v>0.17510000000000001</v>
          </cell>
          <cell r="H230">
            <v>0.23039999999999999</v>
          </cell>
          <cell r="I230">
            <v>0.29260000000000003</v>
          </cell>
          <cell r="J230">
            <v>0.3614</v>
          </cell>
          <cell r="K230">
            <v>0.43669999999999998</v>
          </cell>
          <cell r="L230">
            <v>0.51859999999999995</v>
          </cell>
          <cell r="M230">
            <v>0.60699999999999998</v>
          </cell>
          <cell r="N230">
            <v>0.70179999999999998</v>
          </cell>
          <cell r="O230">
            <v>0.80310000000000004</v>
          </cell>
          <cell r="P230">
            <v>0.91080000000000005</v>
          </cell>
          <cell r="Q230">
            <v>1.0249999999999999</v>
          </cell>
          <cell r="R230">
            <v>1.1456</v>
          </cell>
          <cell r="S230">
            <v>1.2726</v>
          </cell>
          <cell r="T230">
            <v>1.4061999999999999</v>
          </cell>
          <cell r="U230">
            <v>1.5462</v>
          </cell>
          <cell r="V230">
            <v>1.6928000000000001</v>
          </cell>
          <cell r="W230">
            <v>1.8459000000000001</v>
          </cell>
          <cell r="X230">
            <v>2.0057</v>
          </cell>
          <cell r="Y230">
            <v>2.1720999999999999</v>
          </cell>
          <cell r="Z230">
            <v>2.3452000000000002</v>
          </cell>
          <cell r="AA230">
            <v>2.5251000000000001</v>
          </cell>
          <cell r="AB230">
            <v>2.7117</v>
          </cell>
          <cell r="AC230">
            <v>2.9051</v>
          </cell>
          <cell r="AD230">
            <v>3.1055000000000001</v>
          </cell>
          <cell r="AE230">
            <v>3.3128000000000002</v>
          </cell>
          <cell r="AF230">
            <v>3.5270999999999999</v>
          </cell>
          <cell r="AG230">
            <v>3.7484999999999999</v>
          </cell>
          <cell r="AH230">
            <v>3.9769999999999999</v>
          </cell>
          <cell r="AI230">
            <v>4.2126999999999999</v>
          </cell>
          <cell r="AJ230">
            <v>4.4557000000000002</v>
          </cell>
          <cell r="AK230">
            <v>4.7060000000000004</v>
          </cell>
          <cell r="AL230">
            <v>4.9638</v>
          </cell>
          <cell r="AM230">
            <v>5.2290000000000001</v>
          </cell>
          <cell r="AN230">
            <v>5.5016999999999996</v>
          </cell>
          <cell r="AO230">
            <v>5.7820999999999998</v>
          </cell>
          <cell r="AP230">
            <v>6.0701999999999998</v>
          </cell>
          <cell r="AQ230">
            <v>6.3661000000000003</v>
          </cell>
          <cell r="AR230">
            <v>6.6699000000000002</v>
          </cell>
          <cell r="AS230">
            <v>6.9816000000000003</v>
          </cell>
          <cell r="AT230">
            <v>7.3013000000000003</v>
          </cell>
          <cell r="AU230">
            <v>7.6292</v>
          </cell>
          <cell r="AV230">
            <v>7.9653</v>
          </cell>
          <cell r="AW230">
            <v>8.3096999999999994</v>
          </cell>
          <cell r="AX230">
            <v>8.6624999999999996</v>
          </cell>
          <cell r="AY230">
            <v>9.0237999999999996</v>
          </cell>
        </row>
        <row r="231">
          <cell r="D231">
            <v>5.3100000000000001E-2</v>
          </cell>
          <cell r="E231">
            <v>8.8300000000000003E-2</v>
          </cell>
          <cell r="F231">
            <v>0.13109999999999999</v>
          </cell>
          <cell r="G231">
            <v>0.18129999999999999</v>
          </cell>
          <cell r="H231">
            <v>0.2387</v>
          </cell>
          <cell r="I231">
            <v>0.30309999999999998</v>
          </cell>
          <cell r="J231">
            <v>0.37430000000000002</v>
          </cell>
          <cell r="K231">
            <v>0.45240000000000002</v>
          </cell>
          <cell r="L231">
            <v>0.53720000000000001</v>
          </cell>
          <cell r="M231">
            <v>0.62880000000000003</v>
          </cell>
          <cell r="N231">
            <v>0.72699999999999998</v>
          </cell>
          <cell r="O231">
            <v>0.83199999999999996</v>
          </cell>
          <cell r="P231">
            <v>0.94359999999999999</v>
          </cell>
          <cell r="Q231">
            <v>1.0618000000000001</v>
          </cell>
          <cell r="R231">
            <v>1.1868000000000001</v>
          </cell>
          <cell r="S231">
            <v>1.3184</v>
          </cell>
          <cell r="T231">
            <v>1.4568000000000001</v>
          </cell>
          <cell r="U231">
            <v>1.6019000000000001</v>
          </cell>
          <cell r="V231">
            <v>1.7537</v>
          </cell>
          <cell r="W231">
            <v>1.9124000000000001</v>
          </cell>
          <cell r="X231">
            <v>2.0779000000000001</v>
          </cell>
          <cell r="Y231">
            <v>2.2503000000000002</v>
          </cell>
          <cell r="Z231">
            <v>2.4297</v>
          </cell>
          <cell r="AA231">
            <v>2.6160000000000001</v>
          </cell>
          <cell r="AB231">
            <v>2.8092999999999999</v>
          </cell>
          <cell r="AC231">
            <v>3.0097999999999998</v>
          </cell>
          <cell r="AD231">
            <v>3.2172999999999998</v>
          </cell>
          <cell r="AE231">
            <v>3.4321000000000002</v>
          </cell>
          <cell r="AF231">
            <v>3.6541000000000001</v>
          </cell>
          <cell r="AG231">
            <v>3.8835000000000002</v>
          </cell>
          <cell r="AH231">
            <v>4.1201999999999996</v>
          </cell>
          <cell r="AI231">
            <v>4.3643999999999998</v>
          </cell>
          <cell r="AJ231">
            <v>4.6161000000000003</v>
          </cell>
          <cell r="AK231">
            <v>4.8754</v>
          </cell>
          <cell r="AL231">
            <v>5.1422999999999996</v>
          </cell>
          <cell r="AM231">
            <v>5.4169999999999998</v>
          </cell>
          <cell r="AN231">
            <v>5.6996000000000002</v>
          </cell>
          <cell r="AO231">
            <v>5.99</v>
          </cell>
          <cell r="AP231">
            <v>6.2884000000000002</v>
          </cell>
          <cell r="AQ231">
            <v>6.5948000000000002</v>
          </cell>
          <cell r="AR231">
            <v>6.9095000000000004</v>
          </cell>
          <cell r="AS231">
            <v>7.2323000000000004</v>
          </cell>
          <cell r="AT231">
            <v>7.5633999999999997</v>
          </cell>
          <cell r="AU231">
            <v>7.9029999999999996</v>
          </cell>
          <cell r="AV231">
            <v>8.2509999999999994</v>
          </cell>
          <cell r="AW231">
            <v>8.6075999999999997</v>
          </cell>
          <cell r="AX231">
            <v>8.9730000000000008</v>
          </cell>
          <cell r="AY231">
            <v>9.3469999999999995</v>
          </cell>
        </row>
        <row r="232">
          <cell r="D232">
            <v>5.4899999999999997E-2</v>
          </cell>
          <cell r="E232">
            <v>9.1399999999999995E-2</v>
          </cell>
          <cell r="F232">
            <v>0.13569999999999999</v>
          </cell>
          <cell r="G232">
            <v>0.18759999999999999</v>
          </cell>
          <cell r="H232">
            <v>0.247</v>
          </cell>
          <cell r="I232">
            <v>0.3135</v>
          </cell>
          <cell r="J232">
            <v>0.38729999999999998</v>
          </cell>
          <cell r="K232">
            <v>0.46810000000000002</v>
          </cell>
          <cell r="L232">
            <v>0.55589999999999995</v>
          </cell>
          <cell r="M232">
            <v>0.65059999999999996</v>
          </cell>
          <cell r="N232">
            <v>0.75229999999999997</v>
          </cell>
          <cell r="O232">
            <v>0.86080000000000001</v>
          </cell>
          <cell r="P232">
            <v>0.97629999999999995</v>
          </cell>
          <cell r="Q232">
            <v>1.0987</v>
          </cell>
          <cell r="R232">
            <v>1.228</v>
          </cell>
          <cell r="S232">
            <v>1.3642000000000001</v>
          </cell>
          <cell r="T232">
            <v>1.5074000000000001</v>
          </cell>
          <cell r="U232">
            <v>1.6575</v>
          </cell>
          <cell r="V232">
            <v>1.8147</v>
          </cell>
          <cell r="W232">
            <v>1.9789000000000001</v>
          </cell>
          <cell r="X232">
            <v>2.1501000000000001</v>
          </cell>
          <cell r="Y232">
            <v>2.3285</v>
          </cell>
          <cell r="Z232">
            <v>2.5141</v>
          </cell>
          <cell r="AA232">
            <v>2.7069000000000001</v>
          </cell>
          <cell r="AB232">
            <v>2.907</v>
          </cell>
          <cell r="AC232">
            <v>3.1143999999999998</v>
          </cell>
          <cell r="AD232">
            <v>3.3292000000000002</v>
          </cell>
          <cell r="AE232">
            <v>3.5514000000000001</v>
          </cell>
          <cell r="AF232">
            <v>3.7810999999999999</v>
          </cell>
          <cell r="AG232">
            <v>4.0185000000000004</v>
          </cell>
          <cell r="AH232">
            <v>4.2633999999999999</v>
          </cell>
          <cell r="AI232">
            <v>4.5160999999999998</v>
          </cell>
          <cell r="AJ232">
            <v>4.7765000000000004</v>
          </cell>
          <cell r="AK232">
            <v>5.0448000000000004</v>
          </cell>
          <cell r="AL232">
            <v>5.3209999999999997</v>
          </cell>
          <cell r="AM232">
            <v>5.6052</v>
          </cell>
          <cell r="AN232">
            <v>5.8975</v>
          </cell>
          <cell r="AO232">
            <v>6.1980000000000004</v>
          </cell>
          <cell r="AP232">
            <v>6.5067000000000004</v>
          </cell>
          <cell r="AQ232">
            <v>6.8236999999999997</v>
          </cell>
          <cell r="AR232">
            <v>7.1492000000000004</v>
          </cell>
          <cell r="AS232">
            <v>7.4831000000000003</v>
          </cell>
          <cell r="AT232">
            <v>7.8257000000000003</v>
          </cell>
          <cell r="AU232">
            <v>8.1768999999999998</v>
          </cell>
          <cell r="AV232">
            <v>8.5368999999999993</v>
          </cell>
          <cell r="AW232">
            <v>8.9057999999999993</v>
          </cell>
          <cell r="AX232">
            <v>9.2836999999999996</v>
          </cell>
          <cell r="AY232">
            <v>9.6706000000000003</v>
          </cell>
        </row>
        <row r="233">
          <cell r="D233">
            <v>5.6800000000000003E-2</v>
          </cell>
          <cell r="E233">
            <v>9.4399999999999998E-2</v>
          </cell>
          <cell r="F233">
            <v>0.14019999999999999</v>
          </cell>
          <cell r="G233">
            <v>0.19389999999999999</v>
          </cell>
          <cell r="H233">
            <v>0.25519999999999998</v>
          </cell>
          <cell r="I233">
            <v>0.32400000000000001</v>
          </cell>
          <cell r="J233">
            <v>0.4002</v>
          </cell>
          <cell r="K233">
            <v>0.48370000000000002</v>
          </cell>
          <cell r="L233">
            <v>0.57450000000000001</v>
          </cell>
          <cell r="M233">
            <v>0.6724</v>
          </cell>
          <cell r="N233">
            <v>0.77749999999999997</v>
          </cell>
          <cell r="O233">
            <v>0.88970000000000005</v>
          </cell>
          <cell r="P233">
            <v>1.0089999999999999</v>
          </cell>
          <cell r="Q233">
            <v>1.1355</v>
          </cell>
          <cell r="R233">
            <v>1.2692000000000001</v>
          </cell>
          <cell r="S233">
            <v>1.41</v>
          </cell>
          <cell r="T233">
            <v>1.5580000000000001</v>
          </cell>
          <cell r="U233">
            <v>1.7132000000000001</v>
          </cell>
          <cell r="V233">
            <v>1.8755999999999999</v>
          </cell>
          <cell r="W233">
            <v>2.0453000000000001</v>
          </cell>
          <cell r="X233">
            <v>2.2223999999999999</v>
          </cell>
          <cell r="Y233">
            <v>2.4068000000000001</v>
          </cell>
          <cell r="Z233">
            <v>2.5985999999999998</v>
          </cell>
          <cell r="AA233">
            <v>2.7978999999999998</v>
          </cell>
          <cell r="AB233">
            <v>3.0047000000000001</v>
          </cell>
          <cell r="AC233">
            <v>3.2191000000000001</v>
          </cell>
          <cell r="AD233">
            <v>3.4411</v>
          </cell>
          <cell r="AE233">
            <v>3.6707000000000001</v>
          </cell>
          <cell r="AF233">
            <v>3.9081999999999999</v>
          </cell>
          <cell r="AG233">
            <v>4.1535000000000002</v>
          </cell>
          <cell r="AH233">
            <v>4.4066999999999998</v>
          </cell>
          <cell r="AI233">
            <v>4.6677999999999997</v>
          </cell>
          <cell r="AJ233">
            <v>4.9370000000000003</v>
          </cell>
          <cell r="AK233">
            <v>5.2141999999999999</v>
          </cell>
          <cell r="AL233">
            <v>5.4996999999999998</v>
          </cell>
          <cell r="AM233">
            <v>5.7934000000000001</v>
          </cell>
          <cell r="AN233">
            <v>6.0955000000000004</v>
          </cell>
          <cell r="AO233">
            <v>6.4059999999999997</v>
          </cell>
          <cell r="AP233">
            <v>6.7251000000000003</v>
          </cell>
          <cell r="AQ233">
            <v>7.0526999999999997</v>
          </cell>
          <cell r="AR233">
            <v>7.3890000000000002</v>
          </cell>
          <cell r="AS233">
            <v>7.7340999999999998</v>
          </cell>
          <cell r="AT233">
            <v>8.0881000000000007</v>
          </cell>
          <cell r="AU233">
            <v>8.4510000000000005</v>
          </cell>
          <cell r="AV233">
            <v>8.8230000000000004</v>
          </cell>
          <cell r="AW233">
            <v>9.2042000000000002</v>
          </cell>
          <cell r="AX233">
            <v>9.5945999999999998</v>
          </cell>
          <cell r="AY233">
            <v>9.9943000000000008</v>
          </cell>
        </row>
        <row r="234">
          <cell r="D234">
            <v>5.8599999999999999E-2</v>
          </cell>
          <cell r="E234">
            <v>9.7500000000000003E-2</v>
          </cell>
          <cell r="F234">
            <v>0.1447</v>
          </cell>
          <cell r="G234">
            <v>0.20019999999999999</v>
          </cell>
          <cell r="H234">
            <v>0.26350000000000001</v>
          </cell>
          <cell r="I234">
            <v>0.33450000000000002</v>
          </cell>
          <cell r="J234">
            <v>0.41320000000000001</v>
          </cell>
          <cell r="K234">
            <v>0.49940000000000001</v>
          </cell>
          <cell r="L234">
            <v>0.59309999999999996</v>
          </cell>
          <cell r="M234">
            <v>0.69420000000000004</v>
          </cell>
          <cell r="N234">
            <v>0.80269999999999997</v>
          </cell>
          <cell r="O234">
            <v>0.91859999999999997</v>
          </cell>
          <cell r="P234">
            <v>1.0418000000000001</v>
          </cell>
          <cell r="Q234">
            <v>1.1724000000000001</v>
          </cell>
          <cell r="R234">
            <v>1.3104</v>
          </cell>
          <cell r="S234">
            <v>1.4558</v>
          </cell>
          <cell r="T234">
            <v>1.6086</v>
          </cell>
          <cell r="U234">
            <v>1.7687999999999999</v>
          </cell>
          <cell r="V234">
            <v>1.9366000000000001</v>
          </cell>
          <cell r="W234">
            <v>2.1118000000000001</v>
          </cell>
          <cell r="X234">
            <v>2.2946</v>
          </cell>
          <cell r="Y234">
            <v>2.4849999999999999</v>
          </cell>
          <cell r="Z234">
            <v>2.6831</v>
          </cell>
          <cell r="AA234">
            <v>2.8889</v>
          </cell>
          <cell r="AB234">
            <v>3.1023999999999998</v>
          </cell>
          <cell r="AC234">
            <v>3.3237000000000001</v>
          </cell>
          <cell r="AD234">
            <v>3.5529999999999999</v>
          </cell>
          <cell r="AE234">
            <v>3.7900999999999998</v>
          </cell>
          <cell r="AF234">
            <v>4.0353000000000003</v>
          </cell>
          <cell r="AG234">
            <v>4.2885</v>
          </cell>
          <cell r="AH234">
            <v>4.5499000000000001</v>
          </cell>
          <cell r="AI234">
            <v>4.8196000000000003</v>
          </cell>
          <cell r="AJ234">
            <v>5.0975000000000001</v>
          </cell>
          <cell r="AK234">
            <v>5.3837000000000002</v>
          </cell>
          <cell r="AL234">
            <v>5.6784999999999997</v>
          </cell>
          <cell r="AM234">
            <v>5.9817</v>
          </cell>
          <cell r="AN234">
            <v>6.2935999999999996</v>
          </cell>
          <cell r="AO234">
            <v>6.6142000000000003</v>
          </cell>
          <cell r="AP234">
            <v>6.9435000000000002</v>
          </cell>
          <cell r="AQ234">
            <v>7.2817999999999996</v>
          </cell>
          <cell r="AR234">
            <v>7.6289999999999996</v>
          </cell>
          <cell r="AS234">
            <v>7.9851999999999999</v>
          </cell>
          <cell r="AT234">
            <v>8.3506</v>
          </cell>
          <cell r="AU234">
            <v>8.7253000000000007</v>
          </cell>
          <cell r="AV234">
            <v>9.1091999999999995</v>
          </cell>
          <cell r="AW234">
            <v>9.5027000000000008</v>
          </cell>
          <cell r="AX234">
            <v>9.9055999999999997</v>
          </cell>
          <cell r="AY234">
            <v>10.318300000000001</v>
          </cell>
        </row>
        <row r="235">
          <cell r="D235">
            <v>6.0400000000000002E-2</v>
          </cell>
          <cell r="E235">
            <v>0.10050000000000001</v>
          </cell>
          <cell r="F235">
            <v>0.14929999999999999</v>
          </cell>
          <cell r="G235">
            <v>0.2064</v>
          </cell>
          <cell r="H235">
            <v>0.2717</v>
          </cell>
          <cell r="I235">
            <v>0.34499999999999997</v>
          </cell>
          <cell r="J235">
            <v>0.42620000000000002</v>
          </cell>
          <cell r="K235">
            <v>0.5151</v>
          </cell>
          <cell r="L235">
            <v>0.61170000000000002</v>
          </cell>
          <cell r="M235">
            <v>0.71599999999999997</v>
          </cell>
          <cell r="N235">
            <v>0.82789999999999997</v>
          </cell>
          <cell r="O235">
            <v>0.94740000000000002</v>
          </cell>
          <cell r="P235">
            <v>1.0745</v>
          </cell>
          <cell r="Q235">
            <v>1.2093</v>
          </cell>
          <cell r="R235">
            <v>1.3515999999999999</v>
          </cell>
          <cell r="S235">
            <v>1.5016</v>
          </cell>
          <cell r="T235">
            <v>1.6592</v>
          </cell>
          <cell r="U235">
            <v>1.8245</v>
          </cell>
          <cell r="V235">
            <v>1.9975000000000001</v>
          </cell>
          <cell r="W235">
            <v>2.1783000000000001</v>
          </cell>
          <cell r="X235">
            <v>2.3668999999999998</v>
          </cell>
          <cell r="Y235">
            <v>2.5632999999999999</v>
          </cell>
          <cell r="Z235">
            <v>2.7675999999999998</v>
          </cell>
          <cell r="AA235">
            <v>2.9798</v>
          </cell>
          <cell r="AB235">
            <v>3.2000999999999999</v>
          </cell>
          <cell r="AC235">
            <v>3.4283999999999999</v>
          </cell>
          <cell r="AD235">
            <v>3.6648999999999998</v>
          </cell>
          <cell r="AE235">
            <v>3.9095</v>
          </cell>
          <cell r="AF235">
            <v>4.1623999999999999</v>
          </cell>
          <cell r="AG235">
            <v>4.4236000000000004</v>
          </cell>
          <cell r="AH235">
            <v>4.6932999999999998</v>
          </cell>
          <cell r="AI235">
            <v>4.9714</v>
          </cell>
          <cell r="AJ235">
            <v>5.258</v>
          </cell>
          <cell r="AK235">
            <v>5.5533000000000001</v>
          </cell>
          <cell r="AL235">
            <v>5.8573000000000004</v>
          </cell>
          <cell r="AM235">
            <v>6.1700999999999997</v>
          </cell>
          <cell r="AN235">
            <v>6.4917999999999996</v>
          </cell>
          <cell r="AO235">
            <v>6.8224</v>
          </cell>
          <cell r="AP235">
            <v>7.1620999999999997</v>
          </cell>
          <cell r="AQ235">
            <v>7.5109000000000004</v>
          </cell>
          <cell r="AR235">
            <v>7.8689999999999998</v>
          </cell>
          <cell r="AS235">
            <v>8.2363999999999997</v>
          </cell>
          <cell r="AT235">
            <v>8.6133000000000006</v>
          </cell>
          <cell r="AU235">
            <v>8.9995999999999992</v>
          </cell>
          <cell r="AV235">
            <v>9.3956</v>
          </cell>
          <cell r="AW235">
            <v>9.8012999999999995</v>
          </cell>
          <cell r="AX235">
            <v>10.216900000000001</v>
          </cell>
          <cell r="AY235">
            <v>10.6424</v>
          </cell>
        </row>
        <row r="236">
          <cell r="D236">
            <v>6.2300000000000001E-2</v>
          </cell>
          <cell r="E236">
            <v>0.1036</v>
          </cell>
          <cell r="F236">
            <v>0.15379999999999999</v>
          </cell>
          <cell r="G236">
            <v>0.2127</v>
          </cell>
          <cell r="H236">
            <v>0.28000000000000003</v>
          </cell>
          <cell r="I236">
            <v>0.35549999999999998</v>
          </cell>
          <cell r="J236">
            <v>0.43909999999999999</v>
          </cell>
          <cell r="K236">
            <v>0.53080000000000005</v>
          </cell>
          <cell r="L236">
            <v>0.63029999999999997</v>
          </cell>
          <cell r="M236">
            <v>0.73780000000000001</v>
          </cell>
          <cell r="N236">
            <v>0.85309999999999997</v>
          </cell>
          <cell r="O236">
            <v>0.97629999999999995</v>
          </cell>
          <cell r="P236">
            <v>1.1073</v>
          </cell>
          <cell r="Q236">
            <v>1.2461</v>
          </cell>
          <cell r="R236">
            <v>1.3928</v>
          </cell>
          <cell r="S236">
            <v>1.5474000000000001</v>
          </cell>
          <cell r="T236">
            <v>1.7098</v>
          </cell>
          <cell r="U236">
            <v>1.8802000000000001</v>
          </cell>
          <cell r="V236">
            <v>2.0585</v>
          </cell>
          <cell r="W236">
            <v>2.2448000000000001</v>
          </cell>
          <cell r="X236">
            <v>2.4390999999999998</v>
          </cell>
          <cell r="Y236">
            <v>2.6415000000000002</v>
          </cell>
          <cell r="Z236">
            <v>2.8521000000000001</v>
          </cell>
          <cell r="AA236">
            <v>3.0708000000000002</v>
          </cell>
          <cell r="AB236">
            <v>3.2978000000000001</v>
          </cell>
          <cell r="AC236">
            <v>3.5331000000000001</v>
          </cell>
          <cell r="AD236">
            <v>3.7768000000000002</v>
          </cell>
          <cell r="AE236">
            <v>4.0289000000000001</v>
          </cell>
          <cell r="AF236">
            <v>4.2896000000000001</v>
          </cell>
          <cell r="AG236">
            <v>4.5587999999999997</v>
          </cell>
          <cell r="AH236">
            <v>4.8365999999999998</v>
          </cell>
          <cell r="AI236">
            <v>5.1231999999999998</v>
          </cell>
          <cell r="AJ236">
            <v>5.4185999999999996</v>
          </cell>
          <cell r="AK236">
            <v>5.7229000000000001</v>
          </cell>
          <cell r="AL236">
            <v>6.0362</v>
          </cell>
          <cell r="AM236">
            <v>6.3585000000000003</v>
          </cell>
          <cell r="AN236">
            <v>6.69</v>
          </cell>
          <cell r="AO236">
            <v>7.0307000000000004</v>
          </cell>
          <cell r="AP236">
            <v>7.3807</v>
          </cell>
          <cell r="AQ236">
            <v>7.7401999999999997</v>
          </cell>
          <cell r="AR236">
            <v>8.1091999999999995</v>
          </cell>
          <cell r="AS236">
            <v>8.4877000000000002</v>
          </cell>
          <cell r="AT236">
            <v>8.8759999999999994</v>
          </cell>
          <cell r="AU236">
            <v>9.2741000000000007</v>
          </cell>
          <cell r="AV236">
            <v>9.6821000000000002</v>
          </cell>
          <cell r="AW236">
            <v>10.100199999999999</v>
          </cell>
          <cell r="AX236">
            <v>10.5283</v>
          </cell>
          <cell r="AY236">
            <v>10.966699999999999</v>
          </cell>
        </row>
        <row r="237">
          <cell r="D237">
            <v>6.4100000000000004E-2</v>
          </cell>
          <cell r="E237">
            <v>0.1066</v>
          </cell>
          <cell r="F237">
            <v>0.1583</v>
          </cell>
          <cell r="G237">
            <v>0.219</v>
          </cell>
          <cell r="H237">
            <v>0.2883</v>
          </cell>
          <cell r="I237">
            <v>0.36599999999999999</v>
          </cell>
          <cell r="J237">
            <v>0.4521</v>
          </cell>
          <cell r="K237">
            <v>0.5464</v>
          </cell>
          <cell r="L237">
            <v>0.64900000000000002</v>
          </cell>
          <cell r="M237">
            <v>0.75960000000000005</v>
          </cell>
          <cell r="N237">
            <v>0.87829999999999997</v>
          </cell>
          <cell r="O237">
            <v>1.0052000000000001</v>
          </cell>
          <cell r="P237">
            <v>1.1399999999999999</v>
          </cell>
          <cell r="Q237">
            <v>1.2829999999999999</v>
          </cell>
          <cell r="R237">
            <v>1.4339999999999999</v>
          </cell>
          <cell r="S237">
            <v>1.5931999999999999</v>
          </cell>
          <cell r="T237">
            <v>1.7604</v>
          </cell>
          <cell r="U237">
            <v>1.9358</v>
          </cell>
          <cell r="V237">
            <v>2.1194000000000002</v>
          </cell>
          <cell r="W237">
            <v>2.3113000000000001</v>
          </cell>
          <cell r="X237">
            <v>2.5114000000000001</v>
          </cell>
          <cell r="Y237">
            <v>2.7198000000000002</v>
          </cell>
          <cell r="Z237">
            <v>2.9365999999999999</v>
          </cell>
          <cell r="AA237">
            <v>3.1617999999999999</v>
          </cell>
          <cell r="AB237">
            <v>3.3956</v>
          </cell>
          <cell r="AC237">
            <v>3.6379000000000001</v>
          </cell>
          <cell r="AD237">
            <v>3.8887999999999998</v>
          </cell>
          <cell r="AE237">
            <v>4.1483999999999996</v>
          </cell>
          <cell r="AF237">
            <v>4.4166999999999996</v>
          </cell>
          <cell r="AG237">
            <v>4.6939000000000002</v>
          </cell>
          <cell r="AH237">
            <v>4.9800000000000004</v>
          </cell>
          <cell r="AI237">
            <v>5.2751000000000001</v>
          </cell>
          <cell r="AJ237">
            <v>5.5792999999999999</v>
          </cell>
          <cell r="AK237">
            <v>5.8925999999999998</v>
          </cell>
          <cell r="AL237">
            <v>6.2150999999999996</v>
          </cell>
          <cell r="AM237">
            <v>6.5469999999999997</v>
          </cell>
          <cell r="AN237">
            <v>6.8883000000000001</v>
          </cell>
          <cell r="AO237">
            <v>7.2389999999999999</v>
          </cell>
          <cell r="AP237">
            <v>7.5994000000000002</v>
          </cell>
          <cell r="AQ237">
            <v>7.9695</v>
          </cell>
          <cell r="AR237">
            <v>8.3493999999999993</v>
          </cell>
          <cell r="AS237">
            <v>8.7391000000000005</v>
          </cell>
          <cell r="AT237">
            <v>9.1388999999999996</v>
          </cell>
          <cell r="AU237">
            <v>9.5487000000000002</v>
          </cell>
          <cell r="AV237">
            <v>9.9687999999999999</v>
          </cell>
          <cell r="AW237">
            <v>10.399100000000001</v>
          </cell>
          <cell r="AX237">
            <v>10.8399</v>
          </cell>
          <cell r="AY237">
            <v>11.2911</v>
          </cell>
        </row>
        <row r="238">
          <cell r="B238" t="str">
            <v>강원지방소나무</v>
          </cell>
          <cell r="C238" t="str">
            <v>강</v>
          </cell>
        </row>
        <row r="239">
          <cell r="B239">
            <v>2</v>
          </cell>
          <cell r="C239">
            <v>4</v>
          </cell>
          <cell r="D239">
            <v>6</v>
          </cell>
          <cell r="E239">
            <v>8</v>
          </cell>
          <cell r="F239">
            <v>10</v>
          </cell>
          <cell r="G239">
            <v>12</v>
          </cell>
          <cell r="H239">
            <v>14</v>
          </cell>
          <cell r="I239">
            <v>16</v>
          </cell>
          <cell r="J239">
            <v>18</v>
          </cell>
          <cell r="K239">
            <v>20</v>
          </cell>
          <cell r="L239">
            <v>22</v>
          </cell>
          <cell r="M239">
            <v>24</v>
          </cell>
          <cell r="N239">
            <v>26</v>
          </cell>
          <cell r="O239">
            <v>28</v>
          </cell>
          <cell r="P239">
            <v>30</v>
          </cell>
          <cell r="Q239">
            <v>32</v>
          </cell>
          <cell r="R239">
            <v>34</v>
          </cell>
          <cell r="S239">
            <v>36</v>
          </cell>
          <cell r="T239">
            <v>38</v>
          </cell>
          <cell r="U239">
            <v>40</v>
          </cell>
          <cell r="V239">
            <v>42</v>
          </cell>
          <cell r="W239">
            <v>44</v>
          </cell>
          <cell r="X239">
            <v>46</v>
          </cell>
          <cell r="Y239">
            <v>48</v>
          </cell>
          <cell r="Z239">
            <v>50</v>
          </cell>
          <cell r="AA239">
            <v>52</v>
          </cell>
          <cell r="AB239">
            <v>54</v>
          </cell>
          <cell r="AC239">
            <v>56</v>
          </cell>
          <cell r="AD239">
            <v>58</v>
          </cell>
          <cell r="AE239">
            <v>60</v>
          </cell>
          <cell r="AF239">
            <v>62</v>
          </cell>
          <cell r="AG239">
            <v>64</v>
          </cell>
          <cell r="AH239">
            <v>66</v>
          </cell>
          <cell r="AI239">
            <v>68</v>
          </cell>
          <cell r="AJ239">
            <v>70</v>
          </cell>
          <cell r="AK239">
            <v>72</v>
          </cell>
          <cell r="AL239">
            <v>74</v>
          </cell>
          <cell r="AM239">
            <v>76</v>
          </cell>
          <cell r="AN239">
            <v>78</v>
          </cell>
          <cell r="AO239">
            <v>80</v>
          </cell>
          <cell r="AP239">
            <v>82</v>
          </cell>
          <cell r="AQ239">
            <v>84</v>
          </cell>
          <cell r="AR239">
            <v>86</v>
          </cell>
          <cell r="AS239">
            <v>88</v>
          </cell>
          <cell r="AT239">
            <v>90</v>
          </cell>
          <cell r="AU239">
            <v>92</v>
          </cell>
          <cell r="AV239">
            <v>94</v>
          </cell>
          <cell r="AW239">
            <v>96</v>
          </cell>
          <cell r="AX239">
            <v>98</v>
          </cell>
          <cell r="AY239">
            <v>100</v>
          </cell>
        </row>
        <row r="243">
          <cell r="D243">
            <v>8.0999999999999996E-3</v>
          </cell>
          <cell r="E243">
            <v>1.35E-2</v>
          </cell>
          <cell r="F243">
            <v>2.0199999999999999E-2</v>
          </cell>
          <cell r="G243">
            <v>2.8000000000000001E-2</v>
          </cell>
          <cell r="H243">
            <v>3.6999999999999998E-2</v>
          </cell>
          <cell r="I243">
            <v>4.7100000000000003E-2</v>
          </cell>
          <cell r="J243">
            <v>5.8400000000000001E-2</v>
          </cell>
          <cell r="K243">
            <v>7.0699999999999999E-2</v>
          </cell>
          <cell r="L243">
            <v>8.4099999999999994E-2</v>
          </cell>
          <cell r="M243">
            <v>9.8699999999999996E-2</v>
          </cell>
          <cell r="N243">
            <v>0.1143</v>
          </cell>
          <cell r="O243">
            <v>0.13100000000000001</v>
          </cell>
          <cell r="P243">
            <v>0.1487</v>
          </cell>
          <cell r="Q243">
            <v>0.1676</v>
          </cell>
          <cell r="R243">
            <v>0.18759999999999999</v>
          </cell>
          <cell r="S243">
            <v>0.2087</v>
          </cell>
          <cell r="T243">
            <v>0.23080000000000001</v>
          </cell>
          <cell r="U243">
            <v>0.25409999999999999</v>
          </cell>
          <cell r="V243">
            <v>0.27850000000000003</v>
          </cell>
          <cell r="W243">
            <v>0.30399999999999999</v>
          </cell>
          <cell r="X243">
            <v>0.3306</v>
          </cell>
          <cell r="Y243">
            <v>0.3584</v>
          </cell>
          <cell r="Z243">
            <v>0.38729999999999998</v>
          </cell>
          <cell r="AA243">
            <v>0.4173</v>
          </cell>
          <cell r="AB243">
            <v>0.44850000000000001</v>
          </cell>
          <cell r="AC243">
            <v>0.48089999999999999</v>
          </cell>
          <cell r="AD243">
            <v>0.51449999999999996</v>
          </cell>
          <cell r="AE243">
            <v>0.54920000000000002</v>
          </cell>
          <cell r="AF243">
            <v>0.58520000000000005</v>
          </cell>
          <cell r="AG243">
            <v>0.62239999999999995</v>
          </cell>
          <cell r="AH243">
            <v>0.66080000000000005</v>
          </cell>
          <cell r="AI243">
            <v>0.70040000000000002</v>
          </cell>
          <cell r="AJ243">
            <v>0.74129999999999996</v>
          </cell>
          <cell r="AK243">
            <v>0.78339999999999999</v>
          </cell>
          <cell r="AL243">
            <v>0.82679999999999998</v>
          </cell>
          <cell r="AM243">
            <v>0.87160000000000004</v>
          </cell>
          <cell r="AN243">
            <v>0.91759999999999997</v>
          </cell>
          <cell r="AO243">
            <v>0.96489999999999998</v>
          </cell>
          <cell r="AP243">
            <v>1.0136000000000001</v>
          </cell>
          <cell r="AQ243">
            <v>1.0636000000000001</v>
          </cell>
          <cell r="AR243">
            <v>1.115</v>
          </cell>
          <cell r="AS243">
            <v>1.1677</v>
          </cell>
          <cell r="AT243">
            <v>1.2219</v>
          </cell>
          <cell r="AU243">
            <v>1.2774000000000001</v>
          </cell>
          <cell r="AV243">
            <v>1.3344</v>
          </cell>
          <cell r="AW243">
            <v>1.3929</v>
          </cell>
          <cell r="AX243">
            <v>1.4528000000000001</v>
          </cell>
          <cell r="AY243">
            <v>1.5141</v>
          </cell>
        </row>
        <row r="244">
          <cell r="D244">
            <v>9.7000000000000003E-3</v>
          </cell>
          <cell r="E244">
            <v>1.6299999999999999E-2</v>
          </cell>
          <cell r="F244">
            <v>2.4299999999999999E-2</v>
          </cell>
          <cell r="G244">
            <v>3.3700000000000001E-2</v>
          </cell>
          <cell r="H244">
            <v>4.4499999999999998E-2</v>
          </cell>
          <cell r="I244">
            <v>5.67E-2</v>
          </cell>
          <cell r="J244">
            <v>7.0199999999999999E-2</v>
          </cell>
          <cell r="K244">
            <v>8.5000000000000006E-2</v>
          </cell>
          <cell r="L244">
            <v>0.1011</v>
          </cell>
          <cell r="M244">
            <v>0.11849999999999999</v>
          </cell>
          <cell r="N244">
            <v>0.13730000000000001</v>
          </cell>
          <cell r="O244">
            <v>0.1573</v>
          </cell>
          <cell r="P244">
            <v>0.17860000000000001</v>
          </cell>
          <cell r="Q244">
            <v>0.20119999999999999</v>
          </cell>
          <cell r="R244">
            <v>0.22520000000000001</v>
          </cell>
          <cell r="S244">
            <v>0.25040000000000001</v>
          </cell>
          <cell r="T244">
            <v>0.27700000000000002</v>
          </cell>
          <cell r="U244">
            <v>0.30480000000000002</v>
          </cell>
          <cell r="V244">
            <v>0.33400000000000002</v>
          </cell>
          <cell r="W244">
            <v>0.36449999999999999</v>
          </cell>
          <cell r="X244">
            <v>0.39629999999999999</v>
          </cell>
          <cell r="Y244">
            <v>0.42949999999999999</v>
          </cell>
          <cell r="Z244">
            <v>0.46400000000000002</v>
          </cell>
          <cell r="AA244">
            <v>0.49990000000000001</v>
          </cell>
          <cell r="AB244">
            <v>0.53720000000000001</v>
          </cell>
          <cell r="AC244">
            <v>0.57579999999999998</v>
          </cell>
          <cell r="AD244">
            <v>0.6159</v>
          </cell>
          <cell r="AE244">
            <v>0.6573</v>
          </cell>
          <cell r="AF244">
            <v>0.70020000000000004</v>
          </cell>
          <cell r="AG244">
            <v>0.74450000000000005</v>
          </cell>
          <cell r="AH244">
            <v>0.79020000000000001</v>
          </cell>
          <cell r="AI244">
            <v>0.83730000000000004</v>
          </cell>
          <cell r="AJ244">
            <v>0.88600000000000001</v>
          </cell>
          <cell r="AK244">
            <v>0.93610000000000004</v>
          </cell>
          <cell r="AL244">
            <v>0.98770000000000002</v>
          </cell>
          <cell r="AM244">
            <v>1.0407999999999999</v>
          </cell>
          <cell r="AN244">
            <v>1.0953999999999999</v>
          </cell>
          <cell r="AO244">
            <v>1.1516</v>
          </cell>
          <cell r="AP244">
            <v>1.2093</v>
          </cell>
          <cell r="AQ244">
            <v>1.2685999999999999</v>
          </cell>
          <cell r="AR244">
            <v>1.3293999999999999</v>
          </cell>
          <cell r="AS244">
            <v>1.3918999999999999</v>
          </cell>
          <cell r="AT244">
            <v>1.4559</v>
          </cell>
          <cell r="AU244">
            <v>1.5217000000000001</v>
          </cell>
          <cell r="AV244">
            <v>1.589</v>
          </cell>
          <cell r="AW244">
            <v>1.6579999999999999</v>
          </cell>
          <cell r="AX244">
            <v>1.7286999999999999</v>
          </cell>
          <cell r="AY244">
            <v>1.8010999999999999</v>
          </cell>
        </row>
        <row r="245">
          <cell r="D245">
            <v>1.14E-2</v>
          </cell>
          <cell r="E245">
            <v>1.9E-2</v>
          </cell>
          <cell r="F245">
            <v>2.8400000000000002E-2</v>
          </cell>
          <cell r="G245">
            <v>3.9399999999999998E-2</v>
          </cell>
          <cell r="H245">
            <v>5.1999999999999998E-2</v>
          </cell>
          <cell r="I245">
            <v>6.6199999999999995E-2</v>
          </cell>
          <cell r="J245">
            <v>8.1900000000000001E-2</v>
          </cell>
          <cell r="K245">
            <v>9.9199999999999997E-2</v>
          </cell>
          <cell r="L245">
            <v>0.11799999999999999</v>
          </cell>
          <cell r="M245">
            <v>0.1384</v>
          </cell>
          <cell r="N245">
            <v>0.16020000000000001</v>
          </cell>
          <cell r="O245">
            <v>0.18360000000000001</v>
          </cell>
          <cell r="P245">
            <v>0.20849999999999999</v>
          </cell>
          <cell r="Q245">
            <v>0.2349</v>
          </cell>
          <cell r="R245">
            <v>0.26269999999999999</v>
          </cell>
          <cell r="S245">
            <v>0.29210000000000003</v>
          </cell>
          <cell r="T245">
            <v>0.3231</v>
          </cell>
          <cell r="U245">
            <v>0.35549999999999998</v>
          </cell>
          <cell r="V245">
            <v>0.38950000000000001</v>
          </cell>
          <cell r="W245">
            <v>0.42499999999999999</v>
          </cell>
          <cell r="X245">
            <v>0.46210000000000001</v>
          </cell>
          <cell r="Y245">
            <v>0.50070000000000003</v>
          </cell>
          <cell r="Z245">
            <v>0.54090000000000005</v>
          </cell>
          <cell r="AA245">
            <v>0.58260000000000001</v>
          </cell>
          <cell r="AB245">
            <v>0.62590000000000001</v>
          </cell>
          <cell r="AC245">
            <v>0.67090000000000005</v>
          </cell>
          <cell r="AD245">
            <v>0.71740000000000004</v>
          </cell>
          <cell r="AE245">
            <v>0.76549999999999996</v>
          </cell>
          <cell r="AF245">
            <v>0.81530000000000002</v>
          </cell>
          <cell r="AG245">
            <v>0.86670000000000003</v>
          </cell>
          <cell r="AH245">
            <v>0.91979999999999995</v>
          </cell>
          <cell r="AI245">
            <v>0.97450000000000003</v>
          </cell>
          <cell r="AJ245">
            <v>1.0308999999999999</v>
          </cell>
          <cell r="AK245">
            <v>1.089</v>
          </cell>
          <cell r="AL245">
            <v>1.1489</v>
          </cell>
          <cell r="AM245">
            <v>1.2103999999999999</v>
          </cell>
          <cell r="AN245">
            <v>1.2737000000000001</v>
          </cell>
          <cell r="AO245">
            <v>1.3387</v>
          </cell>
          <cell r="AP245">
            <v>1.4055</v>
          </cell>
          <cell r="AQ245">
            <v>1.4742</v>
          </cell>
          <cell r="AR245">
            <v>1.5446</v>
          </cell>
          <cell r="AS245">
            <v>1.6168</v>
          </cell>
          <cell r="AT245">
            <v>1.6909000000000001</v>
          </cell>
          <cell r="AU245">
            <v>1.7667999999999999</v>
          </cell>
          <cell r="AV245">
            <v>1.8446</v>
          </cell>
          <cell r="AW245">
            <v>1.9244000000000001</v>
          </cell>
          <cell r="AX245">
            <v>2.0059999999999998</v>
          </cell>
          <cell r="AY245">
            <v>2.0895000000000001</v>
          </cell>
        </row>
        <row r="246">
          <cell r="D246">
            <v>1.2999999999999999E-2</v>
          </cell>
          <cell r="E246">
            <v>2.18E-2</v>
          </cell>
          <cell r="F246">
            <v>3.2500000000000001E-2</v>
          </cell>
          <cell r="G246">
            <v>4.4999999999999998E-2</v>
          </cell>
          <cell r="H246">
            <v>5.9499999999999997E-2</v>
          </cell>
          <cell r="I246">
            <v>7.5700000000000003E-2</v>
          </cell>
          <cell r="J246">
            <v>9.3700000000000006E-2</v>
          </cell>
          <cell r="K246">
            <v>0.1135</v>
          </cell>
          <cell r="L246">
            <v>0.13500000000000001</v>
          </cell>
          <cell r="M246">
            <v>0.15820000000000001</v>
          </cell>
          <cell r="N246">
            <v>0.1832</v>
          </cell>
          <cell r="O246">
            <v>0.2099</v>
          </cell>
          <cell r="P246">
            <v>0.23830000000000001</v>
          </cell>
          <cell r="Q246">
            <v>0.26840000000000003</v>
          </cell>
          <cell r="R246">
            <v>0.30030000000000001</v>
          </cell>
          <cell r="S246">
            <v>0.33389999999999997</v>
          </cell>
          <cell r="T246">
            <v>0.36919999999999997</v>
          </cell>
          <cell r="U246">
            <v>0.40620000000000001</v>
          </cell>
          <cell r="V246">
            <v>0.44500000000000001</v>
          </cell>
          <cell r="W246">
            <v>0.48549999999999999</v>
          </cell>
          <cell r="X246">
            <v>0.52780000000000005</v>
          </cell>
          <cell r="Y246">
            <v>0.57189999999999996</v>
          </cell>
          <cell r="Z246">
            <v>0.61770000000000003</v>
          </cell>
          <cell r="AA246">
            <v>0.6653</v>
          </cell>
          <cell r="AB246">
            <v>0.7147</v>
          </cell>
          <cell r="AC246">
            <v>0.76590000000000003</v>
          </cell>
          <cell r="AD246">
            <v>0.81889999999999996</v>
          </cell>
          <cell r="AE246">
            <v>0.87380000000000002</v>
          </cell>
          <cell r="AF246">
            <v>0.93049999999999999</v>
          </cell>
          <cell r="AG246">
            <v>0.98899999999999999</v>
          </cell>
          <cell r="AH246">
            <v>1.0495000000000001</v>
          </cell>
          <cell r="AI246">
            <v>1.1117999999999999</v>
          </cell>
          <cell r="AJ246">
            <v>1.1759999999999999</v>
          </cell>
          <cell r="AK246">
            <v>1.2421</v>
          </cell>
          <cell r="AL246">
            <v>1.3102</v>
          </cell>
          <cell r="AM246">
            <v>1.3802000000000001</v>
          </cell>
          <cell r="AN246">
            <v>1.4521999999999999</v>
          </cell>
          <cell r="AO246">
            <v>1.5262</v>
          </cell>
          <cell r="AP246">
            <v>1.6021000000000001</v>
          </cell>
          <cell r="AQ246">
            <v>1.6800999999999999</v>
          </cell>
          <cell r="AR246">
            <v>1.7601</v>
          </cell>
          <cell r="AS246">
            <v>1.8422000000000001</v>
          </cell>
          <cell r="AT246">
            <v>1.9262999999999999</v>
          </cell>
          <cell r="AU246">
            <v>2.0125000000000002</v>
          </cell>
          <cell r="AV246">
            <v>2.1009000000000002</v>
          </cell>
          <cell r="AW246">
            <v>2.1913</v>
          </cell>
          <cell r="AX246">
            <v>2.2839999999999998</v>
          </cell>
          <cell r="AY246">
            <v>2.3786999999999998</v>
          </cell>
        </row>
        <row r="247">
          <cell r="D247">
            <v>1.46E-2</v>
          </cell>
          <cell r="E247">
            <v>2.4500000000000001E-2</v>
          </cell>
          <cell r="F247">
            <v>3.6499999999999998E-2</v>
          </cell>
          <cell r="G247">
            <v>5.0700000000000002E-2</v>
          </cell>
          <cell r="H247">
            <v>6.6900000000000001E-2</v>
          </cell>
          <cell r="I247">
            <v>8.5199999999999998E-2</v>
          </cell>
          <cell r="J247">
            <v>0.1055</v>
          </cell>
          <cell r="K247">
            <v>0.12770000000000001</v>
          </cell>
          <cell r="L247">
            <v>0.15190000000000001</v>
          </cell>
          <cell r="M247">
            <v>0.17810000000000001</v>
          </cell>
          <cell r="N247">
            <v>0.20610000000000001</v>
          </cell>
          <cell r="O247">
            <v>0.23619999999999999</v>
          </cell>
          <cell r="P247">
            <v>0.2681</v>
          </cell>
          <cell r="Q247">
            <v>0.30199999999999999</v>
          </cell>
          <cell r="R247">
            <v>0.33779999999999999</v>
          </cell>
          <cell r="S247">
            <v>0.37559999999999999</v>
          </cell>
          <cell r="T247">
            <v>0.4153</v>
          </cell>
          <cell r="U247">
            <v>0.45689999999999997</v>
          </cell>
          <cell r="V247">
            <v>0.50049999999999994</v>
          </cell>
          <cell r="W247">
            <v>0.54600000000000004</v>
          </cell>
          <cell r="X247">
            <v>0.59350000000000003</v>
          </cell>
          <cell r="Y247">
            <v>0.64300000000000002</v>
          </cell>
          <cell r="Z247">
            <v>0.69450000000000001</v>
          </cell>
          <cell r="AA247">
            <v>0.74790000000000001</v>
          </cell>
          <cell r="AB247">
            <v>0.8034</v>
          </cell>
          <cell r="AC247">
            <v>0.8609</v>
          </cell>
          <cell r="AD247">
            <v>0.92049999999999998</v>
          </cell>
          <cell r="AE247">
            <v>0.98199999999999998</v>
          </cell>
          <cell r="AF247">
            <v>1.0457000000000001</v>
          </cell>
          <cell r="AG247">
            <v>1.1113999999999999</v>
          </cell>
          <cell r="AH247">
            <v>1.1792</v>
          </cell>
          <cell r="AI247">
            <v>1.2491000000000001</v>
          </cell>
          <cell r="AJ247">
            <v>1.3210999999999999</v>
          </cell>
          <cell r="AK247">
            <v>1.3953</v>
          </cell>
          <cell r="AL247">
            <v>1.4716</v>
          </cell>
          <cell r="AM247">
            <v>1.5501</v>
          </cell>
          <cell r="AN247">
            <v>1.6308</v>
          </cell>
          <cell r="AO247">
            <v>1.7137</v>
          </cell>
          <cell r="AP247">
            <v>1.7988999999999999</v>
          </cell>
          <cell r="AQ247">
            <v>1.8862000000000001</v>
          </cell>
          <cell r="AR247">
            <v>1.9759</v>
          </cell>
          <cell r="AS247">
            <v>2.0678000000000001</v>
          </cell>
          <cell r="AT247">
            <v>2.1619999999999999</v>
          </cell>
          <cell r="AU247">
            <v>2.2585999999999999</v>
          </cell>
          <cell r="AV247">
            <v>2.3574999999999999</v>
          </cell>
          <cell r="AW247">
            <v>2.4586999999999999</v>
          </cell>
          <cell r="AX247">
            <v>2.5623999999999998</v>
          </cell>
          <cell r="AY247">
            <v>2.6684000000000001</v>
          </cell>
        </row>
        <row r="248">
          <cell r="D248">
            <v>1.6299999999999999E-2</v>
          </cell>
          <cell r="E248">
            <v>2.7199999999999998E-2</v>
          </cell>
          <cell r="F248">
            <v>4.0599999999999997E-2</v>
          </cell>
          <cell r="G248">
            <v>5.6399999999999999E-2</v>
          </cell>
          <cell r="H248">
            <v>7.4399999999999994E-2</v>
          </cell>
          <cell r="I248">
            <v>9.4700000000000006E-2</v>
          </cell>
          <cell r="J248">
            <v>0.1172</v>
          </cell>
          <cell r="K248">
            <v>0.1419</v>
          </cell>
          <cell r="L248">
            <v>0.16880000000000001</v>
          </cell>
          <cell r="M248">
            <v>0.19789999999999999</v>
          </cell>
          <cell r="N248">
            <v>0.2291</v>
          </cell>
          <cell r="O248">
            <v>0.26240000000000002</v>
          </cell>
          <cell r="P248">
            <v>0.2979</v>
          </cell>
          <cell r="Q248">
            <v>0.33560000000000001</v>
          </cell>
          <cell r="R248">
            <v>0.37530000000000002</v>
          </cell>
          <cell r="S248">
            <v>0.4173</v>
          </cell>
          <cell r="T248">
            <v>0.46129999999999999</v>
          </cell>
          <cell r="U248">
            <v>0.50749999999999995</v>
          </cell>
          <cell r="V248">
            <v>0.55589999999999995</v>
          </cell>
          <cell r="W248">
            <v>0.60650000000000004</v>
          </cell>
          <cell r="X248">
            <v>0.65920000000000001</v>
          </cell>
          <cell r="Y248">
            <v>0.71409999999999996</v>
          </cell>
          <cell r="Z248">
            <v>0.77129999999999999</v>
          </cell>
          <cell r="AA248">
            <v>0.8306</v>
          </cell>
          <cell r="AB248">
            <v>0.8921</v>
          </cell>
          <cell r="AC248">
            <v>0.95589999999999997</v>
          </cell>
          <cell r="AD248">
            <v>1.022</v>
          </cell>
          <cell r="AE248">
            <v>1.0903</v>
          </cell>
          <cell r="AF248">
            <v>1.1609</v>
          </cell>
          <cell r="AG248">
            <v>1.2337</v>
          </cell>
          <cell r="AH248">
            <v>1.3089</v>
          </cell>
          <cell r="AI248">
            <v>1.3864000000000001</v>
          </cell>
          <cell r="AJ248">
            <v>1.4662999999999999</v>
          </cell>
          <cell r="AK248">
            <v>1.5485</v>
          </cell>
          <cell r="AL248">
            <v>1.6331</v>
          </cell>
          <cell r="AM248">
            <v>1.7201</v>
          </cell>
          <cell r="AN248">
            <v>1.8095000000000001</v>
          </cell>
          <cell r="AO248">
            <v>1.9013</v>
          </cell>
          <cell r="AP248">
            <v>1.9956</v>
          </cell>
          <cell r="AQ248">
            <v>2.0924</v>
          </cell>
          <cell r="AR248">
            <v>2.1917</v>
          </cell>
          <cell r="AS248">
            <v>2.2934999999999999</v>
          </cell>
          <cell r="AT248">
            <v>2.3978000000000002</v>
          </cell>
          <cell r="AU248">
            <v>2.5047000000000001</v>
          </cell>
          <cell r="AV248">
            <v>2.6141999999999999</v>
          </cell>
          <cell r="AW248">
            <v>2.7262</v>
          </cell>
          <cell r="AX248">
            <v>2.8409</v>
          </cell>
          <cell r="AY248">
            <v>2.9582999999999999</v>
          </cell>
        </row>
        <row r="249">
          <cell r="D249">
            <v>1.7899999999999999E-2</v>
          </cell>
          <cell r="E249">
            <v>0.03</v>
          </cell>
          <cell r="F249">
            <v>4.4699999999999997E-2</v>
          </cell>
          <cell r="G249">
            <v>6.2E-2</v>
          </cell>
          <cell r="H249">
            <v>8.1900000000000001E-2</v>
          </cell>
          <cell r="I249">
            <v>0.1042</v>
          </cell>
          <cell r="J249">
            <v>0.129</v>
          </cell>
          <cell r="K249">
            <v>0.15620000000000001</v>
          </cell>
          <cell r="L249">
            <v>0.1857</v>
          </cell>
          <cell r="M249">
            <v>0.2177</v>
          </cell>
          <cell r="N249">
            <v>0.252</v>
          </cell>
          <cell r="O249">
            <v>0.28870000000000001</v>
          </cell>
          <cell r="P249">
            <v>0.32769999999999999</v>
          </cell>
          <cell r="Q249">
            <v>0.36909999999999998</v>
          </cell>
          <cell r="R249">
            <v>0.4128</v>
          </cell>
          <cell r="S249">
            <v>0.45889999999999997</v>
          </cell>
          <cell r="T249">
            <v>0.50739999999999996</v>
          </cell>
          <cell r="U249">
            <v>0.55820000000000003</v>
          </cell>
          <cell r="V249">
            <v>0.61140000000000005</v>
          </cell>
          <cell r="W249">
            <v>0.66700000000000004</v>
          </cell>
          <cell r="X249">
            <v>0.72489999999999999</v>
          </cell>
          <cell r="Y249">
            <v>0.7853</v>
          </cell>
          <cell r="Z249">
            <v>0.84799999999999998</v>
          </cell>
          <cell r="AA249">
            <v>0.91320000000000001</v>
          </cell>
          <cell r="AB249">
            <v>0.98089999999999999</v>
          </cell>
          <cell r="AC249">
            <v>1.0509999999999999</v>
          </cell>
          <cell r="AD249">
            <v>1.1234999999999999</v>
          </cell>
          <cell r="AE249">
            <v>1.1984999999999999</v>
          </cell>
          <cell r="AF249">
            <v>1.2761</v>
          </cell>
          <cell r="AG249">
            <v>1.3561000000000001</v>
          </cell>
          <cell r="AH249">
            <v>1.4387000000000001</v>
          </cell>
          <cell r="AI249">
            <v>1.5238</v>
          </cell>
          <cell r="AJ249">
            <v>1.6114999999999999</v>
          </cell>
          <cell r="AK249">
            <v>1.7017</v>
          </cell>
          <cell r="AL249">
            <v>1.7946</v>
          </cell>
          <cell r="AM249">
            <v>1.8900999999999999</v>
          </cell>
          <cell r="AN249">
            <v>1.9882</v>
          </cell>
          <cell r="AO249">
            <v>2.089</v>
          </cell>
          <cell r="AP249">
            <v>2.1924999999999999</v>
          </cell>
          <cell r="AQ249">
            <v>2.2987000000000002</v>
          </cell>
          <cell r="AR249">
            <v>2.4077000000000002</v>
          </cell>
          <cell r="AS249">
            <v>2.5192999999999999</v>
          </cell>
          <cell r="AT249">
            <v>2.6337999999999999</v>
          </cell>
          <cell r="AU249">
            <v>2.7509999999999999</v>
          </cell>
          <cell r="AV249">
            <v>2.8711000000000002</v>
          </cell>
          <cell r="AW249">
            <v>2.9940000000000002</v>
          </cell>
          <cell r="AX249">
            <v>3.1198000000000001</v>
          </cell>
          <cell r="AY249">
            <v>3.2484999999999999</v>
          </cell>
        </row>
        <row r="250">
          <cell r="D250">
            <v>1.95E-2</v>
          </cell>
          <cell r="E250">
            <v>3.27E-2</v>
          </cell>
          <cell r="F250">
            <v>4.8800000000000003E-2</v>
          </cell>
          <cell r="G250">
            <v>6.7699999999999996E-2</v>
          </cell>
          <cell r="H250">
            <v>8.9300000000000004E-2</v>
          </cell>
          <cell r="I250">
            <v>0.1137</v>
          </cell>
          <cell r="J250">
            <v>0.14069999999999999</v>
          </cell>
          <cell r="K250">
            <v>0.1704</v>
          </cell>
          <cell r="L250">
            <v>0.2026</v>
          </cell>
          <cell r="M250">
            <v>0.23749999999999999</v>
          </cell>
          <cell r="N250">
            <v>0.27489999999999998</v>
          </cell>
          <cell r="O250">
            <v>0.31490000000000001</v>
          </cell>
          <cell r="P250">
            <v>0.35749999999999998</v>
          </cell>
          <cell r="Q250">
            <v>0.40260000000000001</v>
          </cell>
          <cell r="R250">
            <v>0.45029999999999998</v>
          </cell>
          <cell r="S250">
            <v>0.50060000000000004</v>
          </cell>
          <cell r="T250">
            <v>0.5534</v>
          </cell>
          <cell r="U250">
            <v>0.60880000000000001</v>
          </cell>
          <cell r="V250">
            <v>0.66679999999999995</v>
          </cell>
          <cell r="W250">
            <v>0.72740000000000005</v>
          </cell>
          <cell r="X250">
            <v>0.79059999999999997</v>
          </cell>
          <cell r="Y250">
            <v>0.85640000000000005</v>
          </cell>
          <cell r="Z250">
            <v>0.92479999999999996</v>
          </cell>
          <cell r="AA250">
            <v>0.99590000000000001</v>
          </cell>
          <cell r="AB250">
            <v>1.0696000000000001</v>
          </cell>
          <cell r="AC250">
            <v>1.1459999999999999</v>
          </cell>
          <cell r="AD250">
            <v>1.2250000000000001</v>
          </cell>
          <cell r="AE250">
            <v>1.3068</v>
          </cell>
          <cell r="AF250">
            <v>1.3913</v>
          </cell>
          <cell r="AG250">
            <v>1.4784999999999999</v>
          </cell>
          <cell r="AH250">
            <v>1.5684</v>
          </cell>
          <cell r="AI250">
            <v>1.6611</v>
          </cell>
          <cell r="AJ250">
            <v>1.7566999999999999</v>
          </cell>
          <cell r="AK250">
            <v>1.855</v>
          </cell>
          <cell r="AL250">
            <v>1.9560999999999999</v>
          </cell>
          <cell r="AM250">
            <v>2.0600999999999998</v>
          </cell>
          <cell r="AN250">
            <v>2.1669999999999998</v>
          </cell>
          <cell r="AO250">
            <v>2.2768000000000002</v>
          </cell>
          <cell r="AP250">
            <v>2.3895</v>
          </cell>
          <cell r="AQ250">
            <v>2.5051000000000001</v>
          </cell>
          <cell r="AR250">
            <v>2.6236999999999999</v>
          </cell>
          <cell r="AS250">
            <v>2.7452000000000001</v>
          </cell>
          <cell r="AT250">
            <v>2.8698000000000001</v>
          </cell>
          <cell r="AU250">
            <v>2.9973999999999998</v>
          </cell>
          <cell r="AV250">
            <v>3.1280999999999999</v>
          </cell>
          <cell r="AW250">
            <v>3.2618999999999998</v>
          </cell>
          <cell r="AX250">
            <v>3.3986999999999998</v>
          </cell>
          <cell r="AY250">
            <v>3.5387</v>
          </cell>
        </row>
        <row r="251">
          <cell r="D251">
            <v>2.12E-2</v>
          </cell>
          <cell r="E251">
            <v>3.5400000000000001E-2</v>
          </cell>
          <cell r="F251">
            <v>5.28E-2</v>
          </cell>
          <cell r="G251">
            <v>7.3300000000000004E-2</v>
          </cell>
          <cell r="H251">
            <v>9.6799999999999997E-2</v>
          </cell>
          <cell r="I251">
            <v>0.1232</v>
          </cell>
          <cell r="J251">
            <v>0.1525</v>
          </cell>
          <cell r="K251">
            <v>0.18459999999999999</v>
          </cell>
          <cell r="L251">
            <v>0.2195</v>
          </cell>
          <cell r="M251">
            <v>0.25729999999999997</v>
          </cell>
          <cell r="N251">
            <v>0.29780000000000001</v>
          </cell>
          <cell r="O251">
            <v>0.3412</v>
          </cell>
          <cell r="P251">
            <v>0.38729999999999998</v>
          </cell>
          <cell r="Q251">
            <v>0.43619999999999998</v>
          </cell>
          <cell r="R251">
            <v>0.48780000000000001</v>
          </cell>
          <cell r="S251">
            <v>0.54220000000000002</v>
          </cell>
          <cell r="T251">
            <v>0.59950000000000003</v>
          </cell>
          <cell r="U251">
            <v>0.65949999999999998</v>
          </cell>
          <cell r="V251">
            <v>0.72219999999999995</v>
          </cell>
          <cell r="W251">
            <v>0.78779999999999994</v>
          </cell>
          <cell r="X251">
            <v>0.85629999999999995</v>
          </cell>
          <cell r="Y251">
            <v>0.92749999999999999</v>
          </cell>
          <cell r="Z251">
            <v>1.0016</v>
          </cell>
          <cell r="AA251">
            <v>1.0785</v>
          </cell>
          <cell r="AB251">
            <v>1.1583000000000001</v>
          </cell>
          <cell r="AC251">
            <v>1.2410000000000001</v>
          </cell>
          <cell r="AD251">
            <v>1.3265</v>
          </cell>
          <cell r="AE251">
            <v>1.415</v>
          </cell>
          <cell r="AF251">
            <v>1.5064</v>
          </cell>
          <cell r="AG251">
            <v>1.6008</v>
          </cell>
          <cell r="AH251">
            <v>1.6981999999999999</v>
          </cell>
          <cell r="AI251">
            <v>1.7985</v>
          </cell>
          <cell r="AJ251">
            <v>1.9017999999999999</v>
          </cell>
          <cell r="AK251">
            <v>2.0082</v>
          </cell>
          <cell r="AL251">
            <v>2.1177000000000001</v>
          </cell>
          <cell r="AM251">
            <v>2.2302</v>
          </cell>
          <cell r="AN251">
            <v>2.3458000000000001</v>
          </cell>
          <cell r="AO251">
            <v>2.4645000000000001</v>
          </cell>
          <cell r="AP251">
            <v>2.5863999999999998</v>
          </cell>
          <cell r="AQ251">
            <v>2.7115</v>
          </cell>
          <cell r="AR251">
            <v>2.8397000000000001</v>
          </cell>
          <cell r="AS251">
            <v>2.9712000000000001</v>
          </cell>
          <cell r="AT251">
            <v>3.1059000000000001</v>
          </cell>
          <cell r="AU251">
            <v>3.2439</v>
          </cell>
          <cell r="AV251">
            <v>3.3852000000000002</v>
          </cell>
          <cell r="AW251">
            <v>3.5297999999999998</v>
          </cell>
          <cell r="AX251">
            <v>3.6778</v>
          </cell>
          <cell r="AY251">
            <v>3.8290999999999999</v>
          </cell>
        </row>
        <row r="252">
          <cell r="D252">
            <v>2.2800000000000001E-2</v>
          </cell>
          <cell r="E252">
            <v>3.8100000000000002E-2</v>
          </cell>
          <cell r="F252">
            <v>5.6899999999999999E-2</v>
          </cell>
          <cell r="G252">
            <v>7.9000000000000001E-2</v>
          </cell>
          <cell r="H252">
            <v>0.1042</v>
          </cell>
          <cell r="I252">
            <v>0.13270000000000001</v>
          </cell>
          <cell r="J252">
            <v>0.16420000000000001</v>
          </cell>
          <cell r="K252">
            <v>0.1988</v>
          </cell>
          <cell r="L252">
            <v>0.2364</v>
          </cell>
          <cell r="M252">
            <v>0.27710000000000001</v>
          </cell>
          <cell r="N252">
            <v>0.32069999999999999</v>
          </cell>
          <cell r="O252">
            <v>0.3674</v>
          </cell>
          <cell r="P252">
            <v>0.41699999999999998</v>
          </cell>
          <cell r="Q252">
            <v>0.46970000000000001</v>
          </cell>
          <cell r="R252">
            <v>0.52529999999999999</v>
          </cell>
          <cell r="S252">
            <v>0.58389999999999997</v>
          </cell>
          <cell r="T252">
            <v>0.64549999999999996</v>
          </cell>
          <cell r="U252">
            <v>0.71009999999999995</v>
          </cell>
          <cell r="V252">
            <v>0.77769999999999995</v>
          </cell>
          <cell r="W252">
            <v>0.84830000000000005</v>
          </cell>
          <cell r="X252">
            <v>0.92190000000000005</v>
          </cell>
          <cell r="Y252">
            <v>0.99860000000000004</v>
          </cell>
          <cell r="Z252">
            <v>1.0783</v>
          </cell>
          <cell r="AA252">
            <v>1.1611</v>
          </cell>
          <cell r="AB252">
            <v>1.2470000000000001</v>
          </cell>
          <cell r="AC252">
            <v>1.3359000000000001</v>
          </cell>
          <cell r="AD252">
            <v>1.4279999999999999</v>
          </cell>
          <cell r="AE252">
            <v>1.5232000000000001</v>
          </cell>
          <cell r="AF252">
            <v>1.6215999999999999</v>
          </cell>
          <cell r="AG252">
            <v>1.7232000000000001</v>
          </cell>
          <cell r="AH252">
            <v>1.8279000000000001</v>
          </cell>
          <cell r="AI252">
            <v>1.9358</v>
          </cell>
          <cell r="AJ252">
            <v>2.0470000000000002</v>
          </cell>
          <cell r="AK252">
            <v>2.1615000000000002</v>
          </cell>
          <cell r="AL252">
            <v>2.2791999999999999</v>
          </cell>
          <cell r="AM252">
            <v>2.4001999999999999</v>
          </cell>
          <cell r="AN252">
            <v>2.5246</v>
          </cell>
          <cell r="AO252">
            <v>2.6522999999999999</v>
          </cell>
          <cell r="AP252">
            <v>2.7833999999999999</v>
          </cell>
          <cell r="AQ252">
            <v>2.9178999999999999</v>
          </cell>
          <cell r="AR252">
            <v>3.0558000000000001</v>
          </cell>
          <cell r="AS252">
            <v>3.1970999999999998</v>
          </cell>
          <cell r="AT252">
            <v>3.3420000000000001</v>
          </cell>
          <cell r="AU252">
            <v>3.4904000000000002</v>
          </cell>
          <cell r="AV252">
            <v>3.6423000000000001</v>
          </cell>
          <cell r="AW252">
            <v>3.7978000000000001</v>
          </cell>
          <cell r="AX252">
            <v>3.9567999999999999</v>
          </cell>
          <cell r="AY252">
            <v>4.1195000000000004</v>
          </cell>
        </row>
        <row r="253">
          <cell r="D253">
            <v>2.4400000000000002E-2</v>
          </cell>
          <cell r="E253">
            <v>4.0899999999999999E-2</v>
          </cell>
          <cell r="F253">
            <v>6.0999999999999999E-2</v>
          </cell>
          <cell r="G253">
            <v>8.4599999999999995E-2</v>
          </cell>
          <cell r="H253">
            <v>0.11169999999999999</v>
          </cell>
          <cell r="I253">
            <v>0.1421</v>
          </cell>
          <cell r="J253">
            <v>0.1759</v>
          </cell>
          <cell r="K253">
            <v>0.21299999999999999</v>
          </cell>
          <cell r="L253">
            <v>0.25330000000000003</v>
          </cell>
          <cell r="M253">
            <v>0.2969</v>
          </cell>
          <cell r="N253">
            <v>0.34360000000000002</v>
          </cell>
          <cell r="O253">
            <v>0.39360000000000001</v>
          </cell>
          <cell r="P253">
            <v>0.44679999999999997</v>
          </cell>
          <cell r="Q253">
            <v>0.50319999999999998</v>
          </cell>
          <cell r="R253">
            <v>0.56279999999999997</v>
          </cell>
          <cell r="S253">
            <v>0.62549999999999994</v>
          </cell>
          <cell r="T253">
            <v>0.6915</v>
          </cell>
          <cell r="U253">
            <v>0.76070000000000004</v>
          </cell>
          <cell r="V253">
            <v>0.83309999999999995</v>
          </cell>
          <cell r="W253">
            <v>0.90869999999999995</v>
          </cell>
          <cell r="X253">
            <v>0.98750000000000004</v>
          </cell>
          <cell r="Y253">
            <v>1.0697000000000001</v>
          </cell>
          <cell r="Z253">
            <v>1.155</v>
          </cell>
          <cell r="AA253">
            <v>1.2437</v>
          </cell>
          <cell r="AB253">
            <v>1.3355999999999999</v>
          </cell>
          <cell r="AC253">
            <v>1.4309000000000001</v>
          </cell>
          <cell r="AD253">
            <v>1.5295000000000001</v>
          </cell>
          <cell r="AE253">
            <v>1.6315</v>
          </cell>
          <cell r="AF253">
            <v>1.7367999999999999</v>
          </cell>
          <cell r="AG253">
            <v>1.8454999999999999</v>
          </cell>
          <cell r="AH253">
            <v>1.9576</v>
          </cell>
          <cell r="AI253">
            <v>2.0731999999999999</v>
          </cell>
          <cell r="AJ253">
            <v>2.1922000000000001</v>
          </cell>
          <cell r="AK253">
            <v>2.3147000000000002</v>
          </cell>
          <cell r="AL253">
            <v>2.4407000000000001</v>
          </cell>
          <cell r="AM253">
            <v>2.5701999999999998</v>
          </cell>
          <cell r="AN253">
            <v>2.7033</v>
          </cell>
          <cell r="AO253">
            <v>2.84</v>
          </cell>
          <cell r="AP253">
            <v>2.9803000000000002</v>
          </cell>
          <cell r="AQ253">
            <v>3.1242000000000001</v>
          </cell>
          <cell r="AR253">
            <v>3.2717999999999998</v>
          </cell>
          <cell r="AS253">
            <v>3.4230999999999998</v>
          </cell>
          <cell r="AT253">
            <v>3.5781000000000001</v>
          </cell>
          <cell r="AU253">
            <v>3.7368999999999999</v>
          </cell>
          <cell r="AV253">
            <v>3.8994</v>
          </cell>
          <cell r="AW253">
            <v>4.0658000000000003</v>
          </cell>
          <cell r="AX253">
            <v>4.2359</v>
          </cell>
          <cell r="AY253">
            <v>4.41</v>
          </cell>
        </row>
        <row r="254">
          <cell r="D254">
            <v>2.6100000000000002E-2</v>
          </cell>
          <cell r="E254">
            <v>4.36E-2</v>
          </cell>
          <cell r="F254">
            <v>6.5000000000000002E-2</v>
          </cell>
          <cell r="G254">
            <v>9.0300000000000005E-2</v>
          </cell>
          <cell r="H254">
            <v>0.1191</v>
          </cell>
          <cell r="I254">
            <v>0.15160000000000001</v>
          </cell>
          <cell r="J254">
            <v>0.18770000000000001</v>
          </cell>
          <cell r="K254">
            <v>0.22720000000000001</v>
          </cell>
          <cell r="L254">
            <v>0.2702</v>
          </cell>
          <cell r="M254">
            <v>0.31669999999999998</v>
          </cell>
          <cell r="N254">
            <v>0.36649999999999999</v>
          </cell>
          <cell r="O254">
            <v>0.41980000000000001</v>
          </cell>
          <cell r="P254">
            <v>0.47660000000000002</v>
          </cell>
          <cell r="Q254">
            <v>0.53669999999999995</v>
          </cell>
          <cell r="R254">
            <v>0.60019999999999996</v>
          </cell>
          <cell r="S254">
            <v>0.66710000000000003</v>
          </cell>
          <cell r="T254">
            <v>0.73750000000000004</v>
          </cell>
          <cell r="U254">
            <v>0.81130000000000002</v>
          </cell>
          <cell r="V254">
            <v>0.88849999999999996</v>
          </cell>
          <cell r="W254">
            <v>0.96909999999999996</v>
          </cell>
          <cell r="X254">
            <v>1.0531999999999999</v>
          </cell>
          <cell r="Y254">
            <v>1.1407</v>
          </cell>
          <cell r="Z254">
            <v>1.2318</v>
          </cell>
          <cell r="AA254">
            <v>1.3263</v>
          </cell>
          <cell r="AB254">
            <v>1.4242999999999999</v>
          </cell>
          <cell r="AC254">
            <v>1.5259</v>
          </cell>
          <cell r="AD254">
            <v>1.631</v>
          </cell>
          <cell r="AE254">
            <v>1.7397</v>
          </cell>
          <cell r="AF254">
            <v>1.8519000000000001</v>
          </cell>
          <cell r="AG254">
            <v>1.9678</v>
          </cell>
          <cell r="AH254">
            <v>2.0872999999999999</v>
          </cell>
          <cell r="AI254">
            <v>2.2105000000000001</v>
          </cell>
          <cell r="AJ254">
            <v>2.3374000000000001</v>
          </cell>
          <cell r="AK254">
            <v>2.4679000000000002</v>
          </cell>
          <cell r="AL254">
            <v>2.6021999999999998</v>
          </cell>
          <cell r="AM254">
            <v>2.7403</v>
          </cell>
          <cell r="AN254">
            <v>2.8820999999999999</v>
          </cell>
          <cell r="AO254">
            <v>3.0278</v>
          </cell>
          <cell r="AP254">
            <v>3.1772999999999998</v>
          </cell>
          <cell r="AQ254">
            <v>3.3306</v>
          </cell>
          <cell r="AR254">
            <v>3.4878999999999998</v>
          </cell>
          <cell r="AS254">
            <v>3.6490999999999998</v>
          </cell>
          <cell r="AT254">
            <v>3.8142</v>
          </cell>
          <cell r="AU254">
            <v>3.9834000000000001</v>
          </cell>
          <cell r="AV254">
            <v>4.1566000000000001</v>
          </cell>
          <cell r="AW254">
            <v>4.3338000000000001</v>
          </cell>
          <cell r="AX254">
            <v>4.5151000000000003</v>
          </cell>
          <cell r="AY254">
            <v>4.7004999999999999</v>
          </cell>
        </row>
        <row r="255">
          <cell r="D255">
            <v>2.7699999999999999E-2</v>
          </cell>
          <cell r="E255">
            <v>4.6300000000000001E-2</v>
          </cell>
          <cell r="F255">
            <v>6.9099999999999995E-2</v>
          </cell>
          <cell r="G255">
            <v>9.5899999999999999E-2</v>
          </cell>
          <cell r="H255">
            <v>0.12659999999999999</v>
          </cell>
          <cell r="I255">
            <v>0.16109999999999999</v>
          </cell>
          <cell r="J255">
            <v>0.19939999999999999</v>
          </cell>
          <cell r="K255">
            <v>0.2414</v>
          </cell>
          <cell r="L255">
            <v>0.28710000000000002</v>
          </cell>
          <cell r="M255">
            <v>0.33639999999999998</v>
          </cell>
          <cell r="N255">
            <v>0.38940000000000002</v>
          </cell>
          <cell r="O255">
            <v>0.4461</v>
          </cell>
          <cell r="P255">
            <v>0.50629999999999997</v>
          </cell>
          <cell r="Q255">
            <v>0.57020000000000004</v>
          </cell>
          <cell r="R255">
            <v>0.63770000000000004</v>
          </cell>
          <cell r="S255">
            <v>0.70879999999999999</v>
          </cell>
          <cell r="T255">
            <v>0.78349999999999997</v>
          </cell>
          <cell r="U255">
            <v>0.8619</v>
          </cell>
          <cell r="V255">
            <v>0.94379999999999997</v>
          </cell>
          <cell r="W255">
            <v>1.0295000000000001</v>
          </cell>
          <cell r="X255">
            <v>1.1188</v>
          </cell>
          <cell r="Y255">
            <v>1.2118</v>
          </cell>
          <cell r="Z255">
            <v>1.3085</v>
          </cell>
          <cell r="AA255">
            <v>1.4088000000000001</v>
          </cell>
          <cell r="AB255">
            <v>1.5129999999999999</v>
          </cell>
          <cell r="AC255">
            <v>1.6208</v>
          </cell>
          <cell r="AD255">
            <v>1.7323999999999999</v>
          </cell>
          <cell r="AE255">
            <v>1.8478000000000001</v>
          </cell>
          <cell r="AF255">
            <v>1.9671000000000001</v>
          </cell>
          <cell r="AG255">
            <v>2.0901000000000001</v>
          </cell>
          <cell r="AH255">
            <v>2.2170000000000001</v>
          </cell>
          <cell r="AI255">
            <v>2.3477999999999999</v>
          </cell>
          <cell r="AJ255">
            <v>2.4824999999999999</v>
          </cell>
          <cell r="AK255">
            <v>2.6211000000000002</v>
          </cell>
          <cell r="AL255">
            <v>2.7637</v>
          </cell>
          <cell r="AM255">
            <v>2.9102999999999999</v>
          </cell>
          <cell r="AN255">
            <v>3.0609000000000002</v>
          </cell>
          <cell r="AO255">
            <v>3.2155</v>
          </cell>
          <cell r="AP255">
            <v>3.3742000000000001</v>
          </cell>
          <cell r="AQ255">
            <v>3.5369999999999999</v>
          </cell>
          <cell r="AR255">
            <v>3.7040000000000002</v>
          </cell>
          <cell r="AS255">
            <v>3.8751000000000002</v>
          </cell>
          <cell r="AT255">
            <v>4.0503999999999998</v>
          </cell>
          <cell r="AU255">
            <v>4.2298999999999998</v>
          </cell>
          <cell r="AV255">
            <v>4.4137000000000004</v>
          </cell>
          <cell r="AW255">
            <v>4.6017999999999999</v>
          </cell>
          <cell r="AX255">
            <v>4.7942</v>
          </cell>
          <cell r="AY255">
            <v>4.9909999999999997</v>
          </cell>
        </row>
        <row r="256">
          <cell r="D256">
            <v>2.93E-2</v>
          </cell>
          <cell r="E256">
            <v>4.9000000000000002E-2</v>
          </cell>
          <cell r="F256">
            <v>7.3200000000000001E-2</v>
          </cell>
          <cell r="G256">
            <v>0.10150000000000001</v>
          </cell>
          <cell r="H256">
            <v>0.13400000000000001</v>
          </cell>
          <cell r="I256">
            <v>0.1706</v>
          </cell>
          <cell r="J256">
            <v>0.21110000000000001</v>
          </cell>
          <cell r="K256">
            <v>0.25559999999999999</v>
          </cell>
          <cell r="L256">
            <v>0.30399999999999999</v>
          </cell>
          <cell r="M256">
            <v>0.35620000000000002</v>
          </cell>
          <cell r="N256">
            <v>0.4123</v>
          </cell>
          <cell r="O256">
            <v>0.4723</v>
          </cell>
          <cell r="P256">
            <v>0.53610000000000002</v>
          </cell>
          <cell r="Q256">
            <v>0.60370000000000001</v>
          </cell>
          <cell r="R256">
            <v>0.67510000000000003</v>
          </cell>
          <cell r="S256">
            <v>0.75039999999999996</v>
          </cell>
          <cell r="T256">
            <v>0.82950000000000002</v>
          </cell>
          <cell r="U256">
            <v>0.91239999999999999</v>
          </cell>
          <cell r="V256">
            <v>0.99919999999999998</v>
          </cell>
          <cell r="W256">
            <v>1.0899000000000001</v>
          </cell>
          <cell r="X256">
            <v>1.1843999999999999</v>
          </cell>
          <cell r="Y256">
            <v>1.2827999999999999</v>
          </cell>
          <cell r="Z256">
            <v>1.3852</v>
          </cell>
          <cell r="AA256">
            <v>1.4914000000000001</v>
          </cell>
          <cell r="AB256">
            <v>1.6015999999999999</v>
          </cell>
          <cell r="AC256">
            <v>1.7158</v>
          </cell>
          <cell r="AD256">
            <v>1.8339000000000001</v>
          </cell>
          <cell r="AE256">
            <v>1.956</v>
          </cell>
          <cell r="AF256">
            <v>2.0821999999999998</v>
          </cell>
          <cell r="AG256">
            <v>2.2124000000000001</v>
          </cell>
          <cell r="AH256">
            <v>2.3466999999999998</v>
          </cell>
          <cell r="AI256">
            <v>2.4851000000000001</v>
          </cell>
          <cell r="AJ256">
            <v>2.6276999999999999</v>
          </cell>
          <cell r="AK256">
            <v>2.7743000000000002</v>
          </cell>
          <cell r="AL256">
            <v>2.9251999999999998</v>
          </cell>
          <cell r="AM256">
            <v>3.0802999999999998</v>
          </cell>
          <cell r="AN256">
            <v>3.2395999999999998</v>
          </cell>
          <cell r="AO256">
            <v>3.4032</v>
          </cell>
          <cell r="AP256">
            <v>3.5712000000000002</v>
          </cell>
          <cell r="AQ256">
            <v>3.7433999999999998</v>
          </cell>
          <cell r="AR256">
            <v>3.92</v>
          </cell>
          <cell r="AS256">
            <v>4.1010999999999997</v>
          </cell>
          <cell r="AT256">
            <v>4.2865000000000002</v>
          </cell>
          <cell r="AU256">
            <v>4.4763999999999999</v>
          </cell>
          <cell r="AV256">
            <v>4.6708999999999996</v>
          </cell>
          <cell r="AW256">
            <v>4.8697999999999997</v>
          </cell>
          <cell r="AX256">
            <v>5.0734000000000004</v>
          </cell>
          <cell r="AY256">
            <v>5.2815000000000003</v>
          </cell>
        </row>
        <row r="257">
          <cell r="D257">
            <v>3.1E-2</v>
          </cell>
          <cell r="E257">
            <v>5.1799999999999999E-2</v>
          </cell>
          <cell r="F257">
            <v>7.7200000000000005E-2</v>
          </cell>
          <cell r="G257">
            <v>0.1072</v>
          </cell>
          <cell r="H257">
            <v>0.14149999999999999</v>
          </cell>
          <cell r="I257">
            <v>0.18010000000000001</v>
          </cell>
          <cell r="J257">
            <v>0.2228</v>
          </cell>
          <cell r="K257">
            <v>0.26979999999999998</v>
          </cell>
          <cell r="L257">
            <v>0.32079999999999997</v>
          </cell>
          <cell r="M257">
            <v>0.376</v>
          </cell>
          <cell r="N257">
            <v>0.43519999999999998</v>
          </cell>
          <cell r="O257">
            <v>0.4985</v>
          </cell>
          <cell r="P257">
            <v>0.56579999999999997</v>
          </cell>
          <cell r="Q257">
            <v>0.63719999999999999</v>
          </cell>
          <cell r="R257">
            <v>0.71260000000000001</v>
          </cell>
          <cell r="S257">
            <v>0.79200000000000004</v>
          </cell>
          <cell r="T257">
            <v>0.87549999999999994</v>
          </cell>
          <cell r="U257">
            <v>0.96299999999999997</v>
          </cell>
          <cell r="V257">
            <v>1.0546</v>
          </cell>
          <cell r="W257">
            <v>1.1503000000000001</v>
          </cell>
          <cell r="X257">
            <v>1.25</v>
          </cell>
          <cell r="Y257">
            <v>1.3539000000000001</v>
          </cell>
          <cell r="Z257">
            <v>1.4619</v>
          </cell>
          <cell r="AA257">
            <v>1.5740000000000001</v>
          </cell>
          <cell r="AB257">
            <v>1.6901999999999999</v>
          </cell>
          <cell r="AC257">
            <v>1.8107</v>
          </cell>
          <cell r="AD257">
            <v>1.9353</v>
          </cell>
          <cell r="AE257">
            <v>2.0642</v>
          </cell>
          <cell r="AF257">
            <v>2.1972999999999998</v>
          </cell>
          <cell r="AG257">
            <v>2.3347000000000002</v>
          </cell>
          <cell r="AH257">
            <v>2.4763999999999999</v>
          </cell>
          <cell r="AI257">
            <v>2.6223999999999998</v>
          </cell>
          <cell r="AJ257">
            <v>2.7728000000000002</v>
          </cell>
          <cell r="AK257">
            <v>2.9275000000000002</v>
          </cell>
          <cell r="AL257">
            <v>3.0867</v>
          </cell>
          <cell r="AM257">
            <v>3.2503000000000002</v>
          </cell>
          <cell r="AN257">
            <v>3.4184000000000001</v>
          </cell>
          <cell r="AO257">
            <v>3.5910000000000002</v>
          </cell>
          <cell r="AP257">
            <v>3.7681</v>
          </cell>
          <cell r="AQ257">
            <v>3.9498000000000002</v>
          </cell>
          <cell r="AR257">
            <v>4.1360999999999999</v>
          </cell>
          <cell r="AS257">
            <v>4.327</v>
          </cell>
          <cell r="AT257">
            <v>4.5225999999999997</v>
          </cell>
          <cell r="AU257">
            <v>4.7229000000000001</v>
          </cell>
          <cell r="AV257">
            <v>4.9279999999999999</v>
          </cell>
          <cell r="AW257">
            <v>5.1378000000000004</v>
          </cell>
          <cell r="AX257">
            <v>5.3525</v>
          </cell>
          <cell r="AY257">
            <v>5.5720000000000001</v>
          </cell>
        </row>
        <row r="258">
          <cell r="D258">
            <v>3.2599999999999997E-2</v>
          </cell>
          <cell r="E258">
            <v>5.45E-2</v>
          </cell>
          <cell r="F258">
            <v>8.1299999999999997E-2</v>
          </cell>
          <cell r="G258">
            <v>0.1128</v>
          </cell>
          <cell r="H258">
            <v>0.1489</v>
          </cell>
          <cell r="I258">
            <v>0.1895</v>
          </cell>
          <cell r="J258">
            <v>0.2346</v>
          </cell>
          <cell r="K258">
            <v>0.28399999999999997</v>
          </cell>
          <cell r="L258">
            <v>0.3377</v>
          </cell>
          <cell r="M258">
            <v>0.39579999999999999</v>
          </cell>
          <cell r="N258">
            <v>0.45810000000000001</v>
          </cell>
          <cell r="O258">
            <v>0.52470000000000006</v>
          </cell>
          <cell r="P258">
            <v>0.59550000000000003</v>
          </cell>
          <cell r="Q258">
            <v>0.67059999999999997</v>
          </cell>
          <cell r="R258">
            <v>0.75</v>
          </cell>
          <cell r="S258">
            <v>0.83360000000000001</v>
          </cell>
          <cell r="T258">
            <v>0.92149999999999999</v>
          </cell>
          <cell r="U258">
            <v>1.0136000000000001</v>
          </cell>
          <cell r="V258">
            <v>1.1100000000000001</v>
          </cell>
          <cell r="W258">
            <v>1.2105999999999999</v>
          </cell>
          <cell r="X258">
            <v>1.3156000000000001</v>
          </cell>
          <cell r="Y258">
            <v>1.4249000000000001</v>
          </cell>
          <cell r="Z258">
            <v>1.5385</v>
          </cell>
          <cell r="AA258">
            <v>1.6565000000000001</v>
          </cell>
          <cell r="AB258">
            <v>1.7788999999999999</v>
          </cell>
          <cell r="AC258">
            <v>1.9056</v>
          </cell>
          <cell r="AD258">
            <v>2.0367999999999999</v>
          </cell>
          <cell r="AE258">
            <v>2.1724000000000001</v>
          </cell>
          <cell r="AF258">
            <v>2.3123999999999998</v>
          </cell>
          <cell r="AG258">
            <v>2.4569999999999999</v>
          </cell>
          <cell r="AH258">
            <v>2.6061000000000001</v>
          </cell>
          <cell r="AI258">
            <v>2.7597</v>
          </cell>
          <cell r="AJ258">
            <v>2.9178999999999999</v>
          </cell>
          <cell r="AK258">
            <v>3.0807000000000002</v>
          </cell>
          <cell r="AL258">
            <v>3.2482000000000002</v>
          </cell>
          <cell r="AM258">
            <v>3.4203000000000001</v>
          </cell>
          <cell r="AN258">
            <v>3.5971000000000002</v>
          </cell>
          <cell r="AO258">
            <v>3.7787000000000002</v>
          </cell>
          <cell r="AP258">
            <v>3.9649999999999999</v>
          </cell>
          <cell r="AQ258">
            <v>4.1562000000000001</v>
          </cell>
          <cell r="AR258">
            <v>4.3521000000000001</v>
          </cell>
          <cell r="AS258">
            <v>4.5529999999999999</v>
          </cell>
          <cell r="AT258">
            <v>4.7587999999999999</v>
          </cell>
          <cell r="AU258">
            <v>4.9695</v>
          </cell>
          <cell r="AV258">
            <v>5.1852</v>
          </cell>
          <cell r="AW258">
            <v>5.4058999999999999</v>
          </cell>
          <cell r="AX258">
            <v>5.6317000000000004</v>
          </cell>
          <cell r="AY258">
            <v>5.8625999999999996</v>
          </cell>
        </row>
        <row r="259">
          <cell r="D259">
            <v>3.4200000000000001E-2</v>
          </cell>
          <cell r="E259">
            <v>5.7200000000000001E-2</v>
          </cell>
          <cell r="F259">
            <v>8.5400000000000004E-2</v>
          </cell>
          <cell r="G259">
            <v>0.11849999999999999</v>
          </cell>
          <cell r="H259">
            <v>0.15640000000000001</v>
          </cell>
          <cell r="I259">
            <v>0.19900000000000001</v>
          </cell>
          <cell r="J259">
            <v>0.24629999999999999</v>
          </cell>
          <cell r="K259">
            <v>0.29820000000000002</v>
          </cell>
          <cell r="L259">
            <v>0.35460000000000003</v>
          </cell>
          <cell r="M259">
            <v>0.41549999999999998</v>
          </cell>
          <cell r="N259">
            <v>0.48099999999999998</v>
          </cell>
          <cell r="O259">
            <v>0.55089999999999995</v>
          </cell>
          <cell r="P259">
            <v>0.62529999999999997</v>
          </cell>
          <cell r="Q259">
            <v>0.70409999999999995</v>
          </cell>
          <cell r="R259">
            <v>0.78739999999999999</v>
          </cell>
          <cell r="S259">
            <v>0.87519999999999998</v>
          </cell>
          <cell r="T259">
            <v>0.96740000000000004</v>
          </cell>
          <cell r="U259">
            <v>1.0641</v>
          </cell>
          <cell r="V259">
            <v>1.1653</v>
          </cell>
          <cell r="W259">
            <v>1.2709999999999999</v>
          </cell>
          <cell r="X259">
            <v>1.3812</v>
          </cell>
          <cell r="Y259">
            <v>1.4959</v>
          </cell>
          <cell r="Z259">
            <v>1.6152</v>
          </cell>
          <cell r="AA259">
            <v>1.7391000000000001</v>
          </cell>
          <cell r="AB259">
            <v>1.8674999999999999</v>
          </cell>
          <cell r="AC259">
            <v>2.0005000000000002</v>
          </cell>
          <cell r="AD259">
            <v>2.1381999999999999</v>
          </cell>
          <cell r="AE259">
            <v>2.2805</v>
          </cell>
          <cell r="AF259">
            <v>2.4275000000000002</v>
          </cell>
          <cell r="AG259">
            <v>2.5792999999999999</v>
          </cell>
          <cell r="AH259">
            <v>2.7357</v>
          </cell>
          <cell r="AI259">
            <v>2.8969999999999998</v>
          </cell>
          <cell r="AJ259">
            <v>3.0630000000000002</v>
          </cell>
          <cell r="AK259">
            <v>3.2339000000000002</v>
          </cell>
          <cell r="AL259">
            <v>3.4097</v>
          </cell>
          <cell r="AM259">
            <v>3.5903</v>
          </cell>
          <cell r="AN259">
            <v>3.7759</v>
          </cell>
          <cell r="AO259">
            <v>3.9664000000000001</v>
          </cell>
          <cell r="AP259">
            <v>4.1619999999999999</v>
          </cell>
          <cell r="AQ259">
            <v>4.3624999999999998</v>
          </cell>
          <cell r="AR259">
            <v>4.5682</v>
          </cell>
          <cell r="AS259">
            <v>4.7789999999999999</v>
          </cell>
          <cell r="AT259">
            <v>4.9949000000000003</v>
          </cell>
          <cell r="AU259">
            <v>5.2160000000000002</v>
          </cell>
          <cell r="AV259">
            <v>5.4423000000000004</v>
          </cell>
          <cell r="AW259">
            <v>5.6738999999999997</v>
          </cell>
          <cell r="AX259">
            <v>5.9108000000000001</v>
          </cell>
          <cell r="AY259">
            <v>6.1531000000000002</v>
          </cell>
        </row>
        <row r="260">
          <cell r="D260">
            <v>3.5799999999999998E-2</v>
          </cell>
          <cell r="E260">
            <v>5.9900000000000002E-2</v>
          </cell>
          <cell r="F260">
            <v>8.9399999999999993E-2</v>
          </cell>
          <cell r="G260">
            <v>0.1241</v>
          </cell>
          <cell r="H260">
            <v>0.1638</v>
          </cell>
          <cell r="I260">
            <v>0.20849999999999999</v>
          </cell>
          <cell r="J260">
            <v>0.25800000000000001</v>
          </cell>
          <cell r="K260">
            <v>0.31240000000000001</v>
          </cell>
          <cell r="L260">
            <v>0.3715</v>
          </cell>
          <cell r="M260">
            <v>0.43530000000000002</v>
          </cell>
          <cell r="N260">
            <v>0.50390000000000001</v>
          </cell>
          <cell r="O260">
            <v>0.57709999999999995</v>
          </cell>
          <cell r="P260">
            <v>0.65500000000000003</v>
          </cell>
          <cell r="Q260">
            <v>0.73760000000000003</v>
          </cell>
          <cell r="R260">
            <v>0.82489999999999997</v>
          </cell>
          <cell r="S260">
            <v>0.91679999999999995</v>
          </cell>
          <cell r="T260">
            <v>1.0134000000000001</v>
          </cell>
          <cell r="U260">
            <v>1.1147</v>
          </cell>
          <cell r="V260">
            <v>1.2206999999999999</v>
          </cell>
          <cell r="W260">
            <v>1.3313999999999999</v>
          </cell>
          <cell r="X260">
            <v>1.4468000000000001</v>
          </cell>
          <cell r="Y260">
            <v>1.5669999999999999</v>
          </cell>
          <cell r="Z260">
            <v>1.6919</v>
          </cell>
          <cell r="AA260">
            <v>1.8216000000000001</v>
          </cell>
          <cell r="AB260">
            <v>1.9560999999999999</v>
          </cell>
          <cell r="AC260">
            <v>2.0954000000000002</v>
          </cell>
          <cell r="AD260">
            <v>2.2395999999999998</v>
          </cell>
          <cell r="AE260">
            <v>2.3887</v>
          </cell>
          <cell r="AF260">
            <v>2.5426000000000002</v>
          </cell>
          <cell r="AG260">
            <v>2.7014999999999998</v>
          </cell>
          <cell r="AH260">
            <v>2.8654000000000002</v>
          </cell>
          <cell r="AI260">
            <v>3.0343</v>
          </cell>
          <cell r="AJ260">
            <v>3.2082000000000002</v>
          </cell>
          <cell r="AK260">
            <v>3.3871000000000002</v>
          </cell>
          <cell r="AL260">
            <v>3.5710999999999999</v>
          </cell>
          <cell r="AM260">
            <v>3.7603</v>
          </cell>
          <cell r="AN260">
            <v>3.9546000000000001</v>
          </cell>
          <cell r="AO260">
            <v>4.1540999999999997</v>
          </cell>
          <cell r="AP260">
            <v>4.3589000000000002</v>
          </cell>
          <cell r="AQ260">
            <v>4.5689000000000002</v>
          </cell>
          <cell r="AR260">
            <v>4.7842000000000002</v>
          </cell>
          <cell r="AS260">
            <v>5.0049000000000001</v>
          </cell>
          <cell r="AT260">
            <v>5.2309999999999999</v>
          </cell>
          <cell r="AU260">
            <v>5.4625000000000004</v>
          </cell>
          <cell r="AV260">
            <v>5.6994999999999996</v>
          </cell>
          <cell r="AW260">
            <v>5.9420000000000002</v>
          </cell>
          <cell r="AX260">
            <v>6.19</v>
          </cell>
          <cell r="AY260">
            <v>6.4436</v>
          </cell>
        </row>
        <row r="261">
          <cell r="D261">
            <v>3.7499999999999999E-2</v>
          </cell>
          <cell r="E261">
            <v>6.2700000000000006E-2</v>
          </cell>
          <cell r="F261">
            <v>9.35E-2</v>
          </cell>
          <cell r="G261">
            <v>0.12970000000000001</v>
          </cell>
          <cell r="H261">
            <v>0.17130000000000001</v>
          </cell>
          <cell r="I261">
            <v>0.218</v>
          </cell>
          <cell r="J261">
            <v>0.2697</v>
          </cell>
          <cell r="K261">
            <v>0.32650000000000001</v>
          </cell>
          <cell r="L261">
            <v>0.38829999999999998</v>
          </cell>
          <cell r="M261">
            <v>0.4551</v>
          </cell>
          <cell r="N261">
            <v>0.52669999999999995</v>
          </cell>
          <cell r="O261">
            <v>0.60329999999999995</v>
          </cell>
          <cell r="P261">
            <v>0.68469999999999998</v>
          </cell>
          <cell r="Q261">
            <v>0.77110000000000001</v>
          </cell>
          <cell r="R261">
            <v>0.86229999999999996</v>
          </cell>
          <cell r="S261">
            <v>0.95840000000000003</v>
          </cell>
          <cell r="T261">
            <v>1.0593999999999999</v>
          </cell>
          <cell r="U261">
            <v>1.1653</v>
          </cell>
          <cell r="V261">
            <v>1.276</v>
          </cell>
          <cell r="W261">
            <v>1.3917999999999999</v>
          </cell>
          <cell r="X261">
            <v>1.5124</v>
          </cell>
          <cell r="Y261">
            <v>1.6379999999999999</v>
          </cell>
          <cell r="Z261">
            <v>1.7685999999999999</v>
          </cell>
          <cell r="AA261">
            <v>1.9040999999999999</v>
          </cell>
          <cell r="AB261">
            <v>2.0447000000000002</v>
          </cell>
          <cell r="AC261">
            <v>2.1903000000000001</v>
          </cell>
          <cell r="AD261">
            <v>2.3410000000000002</v>
          </cell>
          <cell r="AE261">
            <v>2.4967999999999999</v>
          </cell>
          <cell r="AF261">
            <v>2.6577000000000002</v>
          </cell>
          <cell r="AG261">
            <v>2.8237999999999999</v>
          </cell>
          <cell r="AH261">
            <v>2.9950999999999999</v>
          </cell>
          <cell r="AI261">
            <v>3.1715</v>
          </cell>
          <cell r="AJ261">
            <v>3.3532999999999999</v>
          </cell>
          <cell r="AK261">
            <v>3.5402999999999998</v>
          </cell>
          <cell r="AL261">
            <v>3.7326000000000001</v>
          </cell>
          <cell r="AM261">
            <v>3.9302999999999999</v>
          </cell>
          <cell r="AN261">
            <v>4.1333000000000002</v>
          </cell>
          <cell r="AO261">
            <v>4.3418000000000001</v>
          </cell>
          <cell r="AP261">
            <v>4.5557999999999996</v>
          </cell>
          <cell r="AQ261">
            <v>4.7752999999999997</v>
          </cell>
          <cell r="AR261">
            <v>5.0003000000000002</v>
          </cell>
          <cell r="AS261">
            <v>5.2309000000000001</v>
          </cell>
          <cell r="AT261">
            <v>5.4671000000000003</v>
          </cell>
          <cell r="AU261">
            <v>5.7089999999999996</v>
          </cell>
          <cell r="AV261">
            <v>5.9565999999999999</v>
          </cell>
          <cell r="AW261">
            <v>6.21</v>
          </cell>
          <cell r="AX261">
            <v>6.4691999999999998</v>
          </cell>
          <cell r="AY261">
            <v>6.7342000000000004</v>
          </cell>
        </row>
        <row r="262">
          <cell r="D262">
            <v>3.9100000000000003E-2</v>
          </cell>
          <cell r="E262">
            <v>6.54E-2</v>
          </cell>
          <cell r="F262">
            <v>9.7600000000000006E-2</v>
          </cell>
          <cell r="G262">
            <v>0.13539999999999999</v>
          </cell>
          <cell r="H262">
            <v>0.1787</v>
          </cell>
          <cell r="I262">
            <v>0.22739999999999999</v>
          </cell>
          <cell r="J262">
            <v>0.28149999999999997</v>
          </cell>
          <cell r="K262">
            <v>0.3407</v>
          </cell>
          <cell r="L262">
            <v>0.4052</v>
          </cell>
          <cell r="M262">
            <v>0.4748</v>
          </cell>
          <cell r="N262">
            <v>0.54959999999999998</v>
          </cell>
          <cell r="O262">
            <v>0.62949999999999995</v>
          </cell>
          <cell r="P262">
            <v>0.71450000000000002</v>
          </cell>
          <cell r="Q262">
            <v>0.80459999999999998</v>
          </cell>
          <cell r="R262">
            <v>0.89970000000000006</v>
          </cell>
          <cell r="S262">
            <v>1</v>
          </cell>
          <cell r="T262">
            <v>1.1053999999999999</v>
          </cell>
          <cell r="U262">
            <v>1.2158</v>
          </cell>
          <cell r="V262">
            <v>1.3313999999999999</v>
          </cell>
          <cell r="W262">
            <v>1.4520999999999999</v>
          </cell>
          <cell r="X262">
            <v>1.5780000000000001</v>
          </cell>
          <cell r="Y262">
            <v>1.7090000000000001</v>
          </cell>
          <cell r="Z262">
            <v>1.8452</v>
          </cell>
          <cell r="AA262">
            <v>1.9866999999999999</v>
          </cell>
          <cell r="AB262">
            <v>2.1333000000000002</v>
          </cell>
          <cell r="AC262">
            <v>2.2852000000000001</v>
          </cell>
          <cell r="AD262">
            <v>2.4424000000000001</v>
          </cell>
          <cell r="AE262">
            <v>2.605</v>
          </cell>
          <cell r="AF262">
            <v>2.7728000000000002</v>
          </cell>
          <cell r="AG262">
            <v>2.9460999999999999</v>
          </cell>
          <cell r="AH262">
            <v>3.1246999999999998</v>
          </cell>
          <cell r="AI262">
            <v>3.3088000000000002</v>
          </cell>
          <cell r="AJ262">
            <v>3.4984000000000002</v>
          </cell>
          <cell r="AK262">
            <v>3.6934</v>
          </cell>
          <cell r="AL262">
            <v>3.8940000000000001</v>
          </cell>
          <cell r="AM262">
            <v>4.1002000000000001</v>
          </cell>
          <cell r="AN262">
            <v>4.3121</v>
          </cell>
          <cell r="AO262">
            <v>4.5294999999999996</v>
          </cell>
          <cell r="AP262">
            <v>4.7526999999999999</v>
          </cell>
          <cell r="AQ262">
            <v>4.9816000000000003</v>
          </cell>
          <cell r="AR262">
            <v>5.2163000000000004</v>
          </cell>
          <cell r="AS262">
            <v>5.4568000000000003</v>
          </cell>
          <cell r="AT262">
            <v>5.7031999999999998</v>
          </cell>
          <cell r="AU262">
            <v>5.9554999999999998</v>
          </cell>
          <cell r="AV262">
            <v>6.2138</v>
          </cell>
          <cell r="AW262">
            <v>6.4779999999999998</v>
          </cell>
          <cell r="AX262">
            <v>6.7483000000000004</v>
          </cell>
          <cell r="AY262">
            <v>7.0247000000000002</v>
          </cell>
        </row>
        <row r="263">
          <cell r="D263">
            <v>4.07E-2</v>
          </cell>
          <cell r="E263">
            <v>6.8099999999999994E-2</v>
          </cell>
          <cell r="F263">
            <v>0.1016</v>
          </cell>
          <cell r="G263">
            <v>0.14099999999999999</v>
          </cell>
          <cell r="H263">
            <v>0.18609999999999999</v>
          </cell>
          <cell r="I263">
            <v>0.2369</v>
          </cell>
          <cell r="J263">
            <v>0.29320000000000002</v>
          </cell>
          <cell r="K263">
            <v>0.35489999999999999</v>
          </cell>
          <cell r="L263">
            <v>0.42209999999999998</v>
          </cell>
          <cell r="M263">
            <v>0.49459999999999998</v>
          </cell>
          <cell r="N263">
            <v>0.57250000000000001</v>
          </cell>
          <cell r="O263">
            <v>0.65569999999999995</v>
          </cell>
          <cell r="P263">
            <v>0.74419999999999997</v>
          </cell>
          <cell r="Q263">
            <v>0.83799999999999997</v>
          </cell>
          <cell r="R263">
            <v>0.93720000000000003</v>
          </cell>
          <cell r="S263">
            <v>1.0416000000000001</v>
          </cell>
          <cell r="T263">
            <v>1.1513</v>
          </cell>
          <cell r="U263">
            <v>1.2664</v>
          </cell>
          <cell r="V263">
            <v>1.3867</v>
          </cell>
          <cell r="W263">
            <v>1.5125</v>
          </cell>
          <cell r="X263">
            <v>1.6435999999999999</v>
          </cell>
          <cell r="Y263">
            <v>1.78</v>
          </cell>
          <cell r="Z263">
            <v>1.9218999999999999</v>
          </cell>
          <cell r="AA263">
            <v>2.0691999999999999</v>
          </cell>
          <cell r="AB263">
            <v>2.2219000000000002</v>
          </cell>
          <cell r="AC263">
            <v>2.3801000000000001</v>
          </cell>
          <cell r="AD263">
            <v>2.5438999999999998</v>
          </cell>
          <cell r="AE263">
            <v>2.7130999999999998</v>
          </cell>
          <cell r="AF263">
            <v>2.8879000000000001</v>
          </cell>
          <cell r="AG263">
            <v>3.0682999999999998</v>
          </cell>
          <cell r="AH263">
            <v>3.2544</v>
          </cell>
          <cell r="AI263">
            <v>3.4460999999999999</v>
          </cell>
          <cell r="AJ263">
            <v>3.6435</v>
          </cell>
          <cell r="AK263">
            <v>3.8466</v>
          </cell>
          <cell r="AL263">
            <v>4.0555000000000003</v>
          </cell>
          <cell r="AM263">
            <v>4.2702</v>
          </cell>
          <cell r="AN263">
            <v>4.4908000000000001</v>
          </cell>
          <cell r="AO263">
            <v>4.7172000000000001</v>
          </cell>
          <cell r="AP263">
            <v>4.9496000000000002</v>
          </cell>
          <cell r="AQ263">
            <v>5.1879999999999997</v>
          </cell>
          <cell r="AR263">
            <v>5.4324000000000003</v>
          </cell>
          <cell r="AS263">
            <v>5.6828000000000003</v>
          </cell>
          <cell r="AT263">
            <v>5.9393000000000002</v>
          </cell>
          <cell r="AU263">
            <v>6.202</v>
          </cell>
          <cell r="AV263">
            <v>6.4709000000000003</v>
          </cell>
          <cell r="AW263">
            <v>6.7460000000000004</v>
          </cell>
          <cell r="AX263">
            <v>7.0274999999999999</v>
          </cell>
          <cell r="AY263">
            <v>7.3151999999999999</v>
          </cell>
        </row>
        <row r="264">
          <cell r="D264">
            <v>4.24E-2</v>
          </cell>
          <cell r="E264">
            <v>7.0800000000000002E-2</v>
          </cell>
          <cell r="F264">
            <v>0.1057</v>
          </cell>
          <cell r="G264">
            <v>0.1467</v>
          </cell>
          <cell r="H264">
            <v>0.19359999999999999</v>
          </cell>
          <cell r="I264">
            <v>0.24640000000000001</v>
          </cell>
          <cell r="J264">
            <v>0.3049</v>
          </cell>
          <cell r="K264">
            <v>0.36909999999999998</v>
          </cell>
          <cell r="L264">
            <v>0.43890000000000001</v>
          </cell>
          <cell r="M264">
            <v>0.51439999999999997</v>
          </cell>
          <cell r="N264">
            <v>0.59540000000000004</v>
          </cell>
          <cell r="O264">
            <v>0.68189999999999995</v>
          </cell>
          <cell r="P264">
            <v>0.77390000000000003</v>
          </cell>
          <cell r="Q264">
            <v>0.87150000000000005</v>
          </cell>
          <cell r="R264">
            <v>0.97460000000000002</v>
          </cell>
          <cell r="S264">
            <v>1.0831999999999999</v>
          </cell>
          <cell r="T264">
            <v>1.1973</v>
          </cell>
          <cell r="U264">
            <v>1.3169</v>
          </cell>
          <cell r="V264">
            <v>1.4420999999999999</v>
          </cell>
          <cell r="W264">
            <v>1.5728</v>
          </cell>
          <cell r="X264">
            <v>1.7091000000000001</v>
          </cell>
          <cell r="Y264">
            <v>1.851</v>
          </cell>
          <cell r="Z264">
            <v>1.9985999999999999</v>
          </cell>
          <cell r="AA264">
            <v>2.1516999999999999</v>
          </cell>
          <cell r="AB264">
            <v>2.3105000000000002</v>
          </cell>
          <cell r="AC264">
            <v>2.4750000000000001</v>
          </cell>
          <cell r="AD264">
            <v>2.6453000000000002</v>
          </cell>
          <cell r="AE264">
            <v>2.8212000000000002</v>
          </cell>
          <cell r="AF264">
            <v>3.0030000000000001</v>
          </cell>
          <cell r="AG264">
            <v>3.1905999999999999</v>
          </cell>
          <cell r="AH264">
            <v>3.3839999999999999</v>
          </cell>
          <cell r="AI264">
            <v>3.5832999999999999</v>
          </cell>
          <cell r="AJ264">
            <v>3.7885</v>
          </cell>
          <cell r="AK264">
            <v>3.9996999999999998</v>
          </cell>
          <cell r="AL264">
            <v>4.2168999999999999</v>
          </cell>
          <cell r="AM264">
            <v>4.4401999999999999</v>
          </cell>
          <cell r="AN264">
            <v>4.6695000000000002</v>
          </cell>
          <cell r="AO264">
            <v>4.9048999999999996</v>
          </cell>
          <cell r="AP264">
            <v>5.1464999999999996</v>
          </cell>
          <cell r="AQ264">
            <v>5.3943000000000003</v>
          </cell>
          <cell r="AR264">
            <v>5.6483999999999996</v>
          </cell>
          <cell r="AS264">
            <v>5.9086999999999996</v>
          </cell>
          <cell r="AT264">
            <v>6.1753999999999998</v>
          </cell>
          <cell r="AU264">
            <v>6.4485000000000001</v>
          </cell>
          <cell r="AV264">
            <v>6.7281000000000004</v>
          </cell>
          <cell r="AW264">
            <v>7.0141</v>
          </cell>
          <cell r="AX264">
            <v>7.3066000000000004</v>
          </cell>
          <cell r="AY264">
            <v>7.6056999999999997</v>
          </cell>
        </row>
        <row r="265">
          <cell r="D265">
            <v>4.3999999999999997E-2</v>
          </cell>
          <cell r="E265">
            <v>7.3599999999999999E-2</v>
          </cell>
          <cell r="F265">
            <v>0.10979999999999999</v>
          </cell>
          <cell r="G265">
            <v>0.15229999999999999</v>
          </cell>
          <cell r="H265">
            <v>0.20100000000000001</v>
          </cell>
          <cell r="I265">
            <v>0.25580000000000003</v>
          </cell>
          <cell r="J265">
            <v>0.31659999999999999</v>
          </cell>
          <cell r="K265">
            <v>0.38329999999999997</v>
          </cell>
          <cell r="L265">
            <v>0.45579999999999998</v>
          </cell>
          <cell r="M265">
            <v>0.53410000000000002</v>
          </cell>
          <cell r="N265">
            <v>0.61819999999999997</v>
          </cell>
          <cell r="O265">
            <v>0.70809999999999995</v>
          </cell>
          <cell r="P265">
            <v>0.80369999999999997</v>
          </cell>
          <cell r="Q265">
            <v>0.90500000000000003</v>
          </cell>
          <cell r="R265">
            <v>1.012</v>
          </cell>
          <cell r="S265">
            <v>1.1248</v>
          </cell>
          <cell r="T265">
            <v>1.2432000000000001</v>
          </cell>
          <cell r="U265">
            <v>1.3674999999999999</v>
          </cell>
          <cell r="V265">
            <v>1.4974000000000001</v>
          </cell>
          <cell r="W265">
            <v>1.6332</v>
          </cell>
          <cell r="X265">
            <v>1.7746999999999999</v>
          </cell>
          <cell r="Y265">
            <v>1.9219999999999999</v>
          </cell>
          <cell r="Z265">
            <v>2.0752000000000002</v>
          </cell>
          <cell r="AA265">
            <v>2.2342</v>
          </cell>
          <cell r="AB265">
            <v>2.3990999999999998</v>
          </cell>
          <cell r="AC265">
            <v>2.5699000000000001</v>
          </cell>
          <cell r="AD265">
            <v>2.7467000000000001</v>
          </cell>
          <cell r="AE265">
            <v>2.9293999999999998</v>
          </cell>
          <cell r="AF265">
            <v>3.1181000000000001</v>
          </cell>
          <cell r="AG265">
            <v>3.3128000000000002</v>
          </cell>
          <cell r="AH265">
            <v>3.5135999999999998</v>
          </cell>
          <cell r="AI265">
            <v>3.7206000000000001</v>
          </cell>
          <cell r="AJ265">
            <v>3.9336000000000002</v>
          </cell>
          <cell r="AK265">
            <v>4.1528999999999998</v>
          </cell>
          <cell r="AL265">
            <v>4.3784000000000001</v>
          </cell>
          <cell r="AM265">
            <v>4.6101000000000001</v>
          </cell>
          <cell r="AN265">
            <v>4.8482000000000003</v>
          </cell>
          <cell r="AO265">
            <v>5.0926</v>
          </cell>
          <cell r="AP265">
            <v>5.3433999999999999</v>
          </cell>
          <cell r="AQ265">
            <v>5.6006999999999998</v>
          </cell>
          <cell r="AR265">
            <v>5.8643999999999998</v>
          </cell>
          <cell r="AS265">
            <v>6.1346999999999996</v>
          </cell>
          <cell r="AT265">
            <v>6.4115000000000002</v>
          </cell>
          <cell r="AU265">
            <v>6.6950000000000003</v>
          </cell>
          <cell r="AV265">
            <v>6.9851999999999999</v>
          </cell>
          <cell r="AW265">
            <v>7.2820999999999998</v>
          </cell>
          <cell r="AX265">
            <v>7.5857999999999999</v>
          </cell>
          <cell r="AY265">
            <v>7.8963000000000001</v>
          </cell>
        </row>
        <row r="266">
          <cell r="D266">
            <v>4.5600000000000002E-2</v>
          </cell>
          <cell r="E266">
            <v>7.6300000000000007E-2</v>
          </cell>
          <cell r="F266">
            <v>0.1138</v>
          </cell>
          <cell r="G266">
            <v>0.15790000000000001</v>
          </cell>
          <cell r="H266">
            <v>0.20849999999999999</v>
          </cell>
          <cell r="I266">
            <v>0.26529999999999998</v>
          </cell>
          <cell r="J266">
            <v>0.32829999999999998</v>
          </cell>
          <cell r="K266">
            <v>0.39750000000000002</v>
          </cell>
          <cell r="L266">
            <v>0.47270000000000001</v>
          </cell>
          <cell r="M266">
            <v>0.55389999999999995</v>
          </cell>
          <cell r="N266">
            <v>0.6411</v>
          </cell>
          <cell r="O266">
            <v>0.73429999999999995</v>
          </cell>
          <cell r="P266">
            <v>0.83340000000000003</v>
          </cell>
          <cell r="Q266">
            <v>0.93840000000000001</v>
          </cell>
          <cell r="R266">
            <v>1.0494000000000001</v>
          </cell>
          <cell r="S266">
            <v>1.1662999999999999</v>
          </cell>
          <cell r="T266">
            <v>1.2891999999999999</v>
          </cell>
          <cell r="U266">
            <v>1.4179999999999999</v>
          </cell>
          <cell r="V266">
            <v>1.5528</v>
          </cell>
          <cell r="W266">
            <v>1.6935</v>
          </cell>
          <cell r="X266">
            <v>1.8403</v>
          </cell>
          <cell r="Y266">
            <v>1.9930000000000001</v>
          </cell>
          <cell r="Z266">
            <v>2.1518999999999999</v>
          </cell>
          <cell r="AA266">
            <v>2.3167</v>
          </cell>
          <cell r="AB266">
            <v>2.4876999999999998</v>
          </cell>
          <cell r="AC266">
            <v>2.6648000000000001</v>
          </cell>
          <cell r="AD266">
            <v>2.8479999999999999</v>
          </cell>
          <cell r="AE266">
            <v>3.0375000000000001</v>
          </cell>
          <cell r="AF266">
            <v>3.2330999999999999</v>
          </cell>
          <cell r="AG266">
            <v>3.4350999999999998</v>
          </cell>
          <cell r="AH266">
            <v>3.6433</v>
          </cell>
          <cell r="AI266">
            <v>3.8578000000000001</v>
          </cell>
          <cell r="AJ266">
            <v>4.0787000000000004</v>
          </cell>
          <cell r="AK266">
            <v>4.306</v>
          </cell>
          <cell r="AL266">
            <v>4.5397999999999996</v>
          </cell>
          <cell r="AM266">
            <v>4.7801</v>
          </cell>
          <cell r="AN266">
            <v>5.0269000000000004</v>
          </cell>
          <cell r="AO266">
            <v>5.2803000000000004</v>
          </cell>
          <cell r="AP266">
            <v>5.5403000000000002</v>
          </cell>
          <cell r="AQ266">
            <v>5.8070000000000004</v>
          </cell>
          <cell r="AR266">
            <v>6.0804</v>
          </cell>
          <cell r="AS266">
            <v>6.3605999999999998</v>
          </cell>
          <cell r="AT266">
            <v>6.6475999999999997</v>
          </cell>
          <cell r="AU266">
            <v>6.9414999999999996</v>
          </cell>
          <cell r="AV266">
            <v>7.2423000000000002</v>
          </cell>
          <cell r="AW266">
            <v>7.5500999999999996</v>
          </cell>
          <cell r="AX266">
            <v>7.8648999999999996</v>
          </cell>
          <cell r="AY266">
            <v>8.1867999999999999</v>
          </cell>
        </row>
        <row r="267">
          <cell r="D267">
            <v>4.7199999999999999E-2</v>
          </cell>
          <cell r="E267">
            <v>7.9000000000000001E-2</v>
          </cell>
          <cell r="F267">
            <v>0.1179</v>
          </cell>
          <cell r="G267">
            <v>0.1636</v>
          </cell>
          <cell r="H267">
            <v>0.21590000000000001</v>
          </cell>
          <cell r="I267">
            <v>0.27479999999999999</v>
          </cell>
          <cell r="J267">
            <v>0.34</v>
          </cell>
          <cell r="K267">
            <v>0.41160000000000002</v>
          </cell>
          <cell r="L267">
            <v>0.48949999999999999</v>
          </cell>
          <cell r="M267">
            <v>0.57369999999999999</v>
          </cell>
          <cell r="N267">
            <v>0.66400000000000003</v>
          </cell>
          <cell r="O267">
            <v>0.76049999999999995</v>
          </cell>
          <cell r="P267">
            <v>0.86309999999999998</v>
          </cell>
          <cell r="Q267">
            <v>0.97189999999999999</v>
          </cell>
          <cell r="R267">
            <v>1.0868</v>
          </cell>
          <cell r="S267">
            <v>1.2079</v>
          </cell>
          <cell r="T267">
            <v>1.3351</v>
          </cell>
          <cell r="U267">
            <v>1.4684999999999999</v>
          </cell>
          <cell r="V267">
            <v>1.6081000000000001</v>
          </cell>
          <cell r="W267">
            <v>1.7539</v>
          </cell>
          <cell r="X267">
            <v>1.9057999999999999</v>
          </cell>
          <cell r="Y267">
            <v>2.0640000000000001</v>
          </cell>
          <cell r="Z267">
            <v>2.2284999999999999</v>
          </cell>
          <cell r="AA267">
            <v>2.3992</v>
          </cell>
          <cell r="AB267">
            <v>2.5762999999999998</v>
          </cell>
          <cell r="AC267">
            <v>2.7597</v>
          </cell>
          <cell r="AD267">
            <v>2.9493999999999998</v>
          </cell>
          <cell r="AE267">
            <v>3.1456</v>
          </cell>
          <cell r="AF267">
            <v>3.3481999999999998</v>
          </cell>
          <cell r="AG267">
            <v>3.5573000000000001</v>
          </cell>
          <cell r="AH267">
            <v>3.7728999999999999</v>
          </cell>
          <cell r="AI267">
            <v>3.9950000000000001</v>
          </cell>
          <cell r="AJ267">
            <v>4.2237999999999998</v>
          </cell>
          <cell r="AK267">
            <v>4.4592000000000001</v>
          </cell>
          <cell r="AL267">
            <v>4.7012</v>
          </cell>
          <cell r="AM267">
            <v>4.95</v>
          </cell>
          <cell r="AN267">
            <v>5.2055999999999996</v>
          </cell>
          <cell r="AO267">
            <v>5.468</v>
          </cell>
          <cell r="AP267">
            <v>5.7371999999999996</v>
          </cell>
          <cell r="AQ267">
            <v>6.0133000000000001</v>
          </cell>
          <cell r="AR267">
            <v>6.2964000000000002</v>
          </cell>
          <cell r="AS267">
            <v>6.5865</v>
          </cell>
          <cell r="AT267">
            <v>6.8837000000000002</v>
          </cell>
          <cell r="AU267">
            <v>7.1879999999999997</v>
          </cell>
          <cell r="AV267">
            <v>7.4995000000000003</v>
          </cell>
          <cell r="AW267">
            <v>7.8181000000000003</v>
          </cell>
          <cell r="AX267">
            <v>8.1440999999999999</v>
          </cell>
          <cell r="AY267">
            <v>8.4772999999999996</v>
          </cell>
        </row>
        <row r="268">
          <cell r="D268">
            <v>4.8899999999999999E-2</v>
          </cell>
          <cell r="E268">
            <v>8.1699999999999995E-2</v>
          </cell>
          <cell r="F268">
            <v>0.12189999999999999</v>
          </cell>
          <cell r="G268">
            <v>0.16919999999999999</v>
          </cell>
          <cell r="H268">
            <v>0.22339999999999999</v>
          </cell>
          <cell r="I268">
            <v>0.28420000000000001</v>
          </cell>
          <cell r="J268">
            <v>0.3518</v>
          </cell>
          <cell r="K268">
            <v>0.42580000000000001</v>
          </cell>
          <cell r="L268">
            <v>0.50639999999999996</v>
          </cell>
          <cell r="M268">
            <v>0.59340000000000004</v>
          </cell>
          <cell r="N268">
            <v>0.68679999999999997</v>
          </cell>
          <cell r="O268">
            <v>0.78659999999999997</v>
          </cell>
          <cell r="P268">
            <v>0.89280000000000004</v>
          </cell>
          <cell r="Q268">
            <v>1.0054000000000001</v>
          </cell>
          <cell r="R268">
            <v>1.1242000000000001</v>
          </cell>
          <cell r="S268">
            <v>1.2495000000000001</v>
          </cell>
          <cell r="T268">
            <v>1.3811</v>
          </cell>
          <cell r="U268">
            <v>1.5190999999999999</v>
          </cell>
          <cell r="V268">
            <v>1.6634</v>
          </cell>
          <cell r="W268">
            <v>1.8142</v>
          </cell>
          <cell r="X268">
            <v>1.9714</v>
          </cell>
          <cell r="Y268">
            <v>2.1349999999999998</v>
          </cell>
          <cell r="Z268">
            <v>2.3050999999999999</v>
          </cell>
          <cell r="AA268">
            <v>2.4817</v>
          </cell>
          <cell r="AB268">
            <v>2.6648999999999998</v>
          </cell>
          <cell r="AC268">
            <v>2.8544999999999998</v>
          </cell>
          <cell r="AD268">
            <v>3.0508000000000002</v>
          </cell>
          <cell r="AE268">
            <v>3.2536999999999998</v>
          </cell>
          <cell r="AF268">
            <v>3.4632999999999998</v>
          </cell>
          <cell r="AG268">
            <v>3.6795</v>
          </cell>
          <cell r="AH268">
            <v>3.9024999999999999</v>
          </cell>
          <cell r="AI268">
            <v>4.1322999999999999</v>
          </cell>
          <cell r="AJ268">
            <v>4.3689</v>
          </cell>
          <cell r="AK268">
            <v>4.6123000000000003</v>
          </cell>
          <cell r="AL268">
            <v>4.8627000000000002</v>
          </cell>
          <cell r="AM268">
            <v>5.12</v>
          </cell>
          <cell r="AN268">
            <v>5.3842999999999996</v>
          </cell>
          <cell r="AO268">
            <v>5.6555999999999997</v>
          </cell>
          <cell r="AP268">
            <v>5.9340999999999999</v>
          </cell>
          <cell r="AQ268">
            <v>6.2196999999999996</v>
          </cell>
          <cell r="AR268">
            <v>6.5125000000000002</v>
          </cell>
          <cell r="AS268">
            <v>6.8125</v>
          </cell>
          <cell r="AT268">
            <v>7.1197999999999997</v>
          </cell>
          <cell r="AU268">
            <v>7.4344999999999999</v>
          </cell>
          <cell r="AV268">
            <v>7.7565999999999997</v>
          </cell>
          <cell r="AW268">
            <v>8.0861000000000001</v>
          </cell>
          <cell r="AX268">
            <v>8.4231999999999996</v>
          </cell>
          <cell r="AY268">
            <v>8.7677999999999994</v>
          </cell>
        </row>
        <row r="269">
          <cell r="D269">
            <v>5.0500000000000003E-2</v>
          </cell>
          <cell r="E269">
            <v>8.4500000000000006E-2</v>
          </cell>
          <cell r="F269">
            <v>0.126</v>
          </cell>
          <cell r="G269">
            <v>0.17480000000000001</v>
          </cell>
          <cell r="H269">
            <v>0.23080000000000001</v>
          </cell>
          <cell r="I269">
            <v>0.29370000000000002</v>
          </cell>
          <cell r="J269">
            <v>0.36349999999999999</v>
          </cell>
          <cell r="K269">
            <v>0.44</v>
          </cell>
          <cell r="L269">
            <v>0.52329999999999999</v>
          </cell>
          <cell r="M269">
            <v>0.61319999999999997</v>
          </cell>
          <cell r="N269">
            <v>0.7097</v>
          </cell>
          <cell r="O269">
            <v>0.81279999999999997</v>
          </cell>
          <cell r="P269">
            <v>0.92249999999999999</v>
          </cell>
          <cell r="Q269">
            <v>1.0387999999999999</v>
          </cell>
          <cell r="R269">
            <v>1.1617</v>
          </cell>
          <cell r="S269">
            <v>1.2910999999999999</v>
          </cell>
          <cell r="T269">
            <v>1.4271</v>
          </cell>
          <cell r="U269">
            <v>1.5696000000000001</v>
          </cell>
          <cell r="V269">
            <v>1.7188000000000001</v>
          </cell>
          <cell r="W269">
            <v>1.8746</v>
          </cell>
          <cell r="X269">
            <v>2.0369999999999999</v>
          </cell>
          <cell r="Y269">
            <v>2.206</v>
          </cell>
          <cell r="Z269">
            <v>2.3818000000000001</v>
          </cell>
          <cell r="AA269">
            <v>2.5642</v>
          </cell>
          <cell r="AB269">
            <v>2.7534000000000001</v>
          </cell>
          <cell r="AC269">
            <v>2.9493999999999998</v>
          </cell>
          <cell r="AD269">
            <v>3.1522000000000001</v>
          </cell>
          <cell r="AE269">
            <v>3.3618000000000001</v>
          </cell>
          <cell r="AF269">
            <v>3.5783</v>
          </cell>
          <cell r="AG269">
            <v>3.8016999999999999</v>
          </cell>
          <cell r="AH269">
            <v>4.0320999999999998</v>
          </cell>
          <cell r="AI269">
            <v>4.2694999999999999</v>
          </cell>
          <cell r="AJ269">
            <v>4.5138999999999996</v>
          </cell>
          <cell r="AK269">
            <v>4.7653999999999996</v>
          </cell>
          <cell r="AL269">
            <v>5.0240999999999998</v>
          </cell>
          <cell r="AM269">
            <v>5.2899000000000003</v>
          </cell>
          <cell r="AN269">
            <v>5.5629999999999997</v>
          </cell>
          <cell r="AO269">
            <v>5.8433000000000002</v>
          </cell>
          <cell r="AP269">
            <v>6.1310000000000002</v>
          </cell>
          <cell r="AQ269">
            <v>6.4260000000000002</v>
          </cell>
          <cell r="AR269">
            <v>6.7285000000000004</v>
          </cell>
          <cell r="AS269">
            <v>7.0384000000000002</v>
          </cell>
          <cell r="AT269">
            <v>7.3559000000000001</v>
          </cell>
          <cell r="AU269">
            <v>7.681</v>
          </cell>
          <cell r="AV269">
            <v>8.0137</v>
          </cell>
          <cell r="AW269">
            <v>8.3541000000000007</v>
          </cell>
          <cell r="AX269">
            <v>8.7022999999999993</v>
          </cell>
          <cell r="AY269">
            <v>9.0584000000000007</v>
          </cell>
        </row>
        <row r="270">
          <cell r="D270">
            <v>5.21E-2</v>
          </cell>
          <cell r="E270">
            <v>8.72E-2</v>
          </cell>
          <cell r="F270">
            <v>0.13009999999999999</v>
          </cell>
          <cell r="G270">
            <v>0.18049999999999999</v>
          </cell>
          <cell r="H270">
            <v>0.2382</v>
          </cell>
          <cell r="I270">
            <v>0.30320000000000003</v>
          </cell>
          <cell r="J270">
            <v>0.37519999999999998</v>
          </cell>
          <cell r="K270">
            <v>0.45419999999999999</v>
          </cell>
          <cell r="L270">
            <v>0.54010000000000002</v>
          </cell>
          <cell r="M270">
            <v>0.63290000000000002</v>
          </cell>
          <cell r="N270">
            <v>0.73260000000000003</v>
          </cell>
          <cell r="O270">
            <v>0.83899999999999997</v>
          </cell>
          <cell r="P270">
            <v>0.95230000000000004</v>
          </cell>
          <cell r="Q270">
            <v>1.0723</v>
          </cell>
          <cell r="R270">
            <v>1.1991000000000001</v>
          </cell>
          <cell r="S270">
            <v>1.3326</v>
          </cell>
          <cell r="T270">
            <v>1.4730000000000001</v>
          </cell>
          <cell r="U270">
            <v>1.6202000000000001</v>
          </cell>
          <cell r="V270">
            <v>1.7741</v>
          </cell>
          <cell r="W270">
            <v>1.9349000000000001</v>
          </cell>
          <cell r="X270">
            <v>2.1025</v>
          </cell>
          <cell r="Y270">
            <v>2.2770000000000001</v>
          </cell>
          <cell r="Z270">
            <v>2.4584000000000001</v>
          </cell>
          <cell r="AA270">
            <v>2.6467000000000001</v>
          </cell>
          <cell r="AB270">
            <v>2.8420000000000001</v>
          </cell>
          <cell r="AC270">
            <v>3.0442999999999998</v>
          </cell>
          <cell r="AD270">
            <v>3.2536</v>
          </cell>
          <cell r="AE270">
            <v>3.4699</v>
          </cell>
          <cell r="AF270">
            <v>3.6934</v>
          </cell>
          <cell r="AG270">
            <v>3.9239999999999999</v>
          </cell>
          <cell r="AH270">
            <v>4.1616999999999997</v>
          </cell>
          <cell r="AI270">
            <v>4.4066999999999998</v>
          </cell>
          <cell r="AJ270">
            <v>4.6589999999999998</v>
          </cell>
          <cell r="AK270">
            <v>4.9185999999999996</v>
          </cell>
          <cell r="AL270">
            <v>5.1855000000000002</v>
          </cell>
          <cell r="AM270">
            <v>5.4598000000000004</v>
          </cell>
          <cell r="AN270">
            <v>5.7416</v>
          </cell>
          <cell r="AO270">
            <v>6.0309999999999997</v>
          </cell>
          <cell r="AP270">
            <v>6.3277999999999999</v>
          </cell>
          <cell r="AQ270">
            <v>6.6322999999999999</v>
          </cell>
          <cell r="AR270">
            <v>6.9444999999999997</v>
          </cell>
          <cell r="AS270">
            <v>7.2643000000000004</v>
          </cell>
          <cell r="AT270">
            <v>7.5919999999999996</v>
          </cell>
          <cell r="AU270">
            <v>7.9275000000000002</v>
          </cell>
          <cell r="AV270">
            <v>8.2707999999999995</v>
          </cell>
          <cell r="AW270">
            <v>8.6220999999999997</v>
          </cell>
          <cell r="AX270">
            <v>8.9815000000000005</v>
          </cell>
          <cell r="AY270">
            <v>9.3489000000000004</v>
          </cell>
        </row>
        <row r="271">
          <cell r="D271">
            <v>5.3800000000000001E-2</v>
          </cell>
          <cell r="E271">
            <v>8.9899999999999994E-2</v>
          </cell>
          <cell r="F271">
            <v>0.1341</v>
          </cell>
          <cell r="G271">
            <v>0.18609999999999999</v>
          </cell>
          <cell r="H271">
            <v>0.2457</v>
          </cell>
          <cell r="I271">
            <v>0.31259999999999999</v>
          </cell>
          <cell r="J271">
            <v>0.38690000000000002</v>
          </cell>
          <cell r="K271">
            <v>0.46839999999999998</v>
          </cell>
          <cell r="L271">
            <v>0.55700000000000005</v>
          </cell>
          <cell r="M271">
            <v>0.65269999999999995</v>
          </cell>
          <cell r="N271">
            <v>0.75539999999999996</v>
          </cell>
          <cell r="O271">
            <v>0.86519999999999997</v>
          </cell>
          <cell r="P271">
            <v>0.98199999999999998</v>
          </cell>
          <cell r="Q271">
            <v>1.1056999999999999</v>
          </cell>
          <cell r="R271">
            <v>1.2364999999999999</v>
          </cell>
          <cell r="S271">
            <v>1.3742000000000001</v>
          </cell>
          <cell r="T271">
            <v>1.5189999999999999</v>
          </cell>
          <cell r="U271">
            <v>1.6707000000000001</v>
          </cell>
          <cell r="V271">
            <v>1.8293999999999999</v>
          </cell>
          <cell r="W271">
            <v>1.9952000000000001</v>
          </cell>
          <cell r="X271">
            <v>2.1680999999999999</v>
          </cell>
          <cell r="Y271">
            <v>2.3479999999999999</v>
          </cell>
          <cell r="Z271">
            <v>2.5350999999999999</v>
          </cell>
          <cell r="AA271">
            <v>2.7292000000000001</v>
          </cell>
          <cell r="AB271">
            <v>2.9306000000000001</v>
          </cell>
          <cell r="AC271">
            <v>3.1392000000000002</v>
          </cell>
          <cell r="AD271">
            <v>3.355</v>
          </cell>
          <cell r="AE271">
            <v>3.5779999999999998</v>
          </cell>
          <cell r="AF271">
            <v>3.8083999999999998</v>
          </cell>
          <cell r="AG271">
            <v>4.0461999999999998</v>
          </cell>
          <cell r="AH271">
            <v>4.2914000000000003</v>
          </cell>
          <cell r="AI271">
            <v>4.5439999999999996</v>
          </cell>
          <cell r="AJ271">
            <v>4.8041</v>
          </cell>
          <cell r="AK271">
            <v>5.0716999999999999</v>
          </cell>
          <cell r="AL271">
            <v>5.3468999999999998</v>
          </cell>
          <cell r="AM271">
            <v>5.6298000000000004</v>
          </cell>
          <cell r="AN271">
            <v>5.9203000000000001</v>
          </cell>
          <cell r="AO271">
            <v>6.2186000000000003</v>
          </cell>
          <cell r="AP271">
            <v>6.5247000000000002</v>
          </cell>
          <cell r="AQ271">
            <v>6.8385999999999996</v>
          </cell>
          <cell r="AR271">
            <v>7.1604999999999999</v>
          </cell>
          <cell r="AS271">
            <v>7.4901999999999997</v>
          </cell>
          <cell r="AT271">
            <v>7.8280000000000003</v>
          </cell>
          <cell r="AU271">
            <v>8.1738999999999997</v>
          </cell>
          <cell r="AV271">
            <v>8.5279000000000007</v>
          </cell>
          <cell r="AW271">
            <v>8.8901000000000003</v>
          </cell>
          <cell r="AX271">
            <v>9.2606000000000002</v>
          </cell>
          <cell r="AY271">
            <v>9.6394000000000002</v>
          </cell>
        </row>
        <row r="272">
          <cell r="D272">
            <v>5.5399999999999998E-2</v>
          </cell>
          <cell r="E272">
            <v>9.2600000000000002E-2</v>
          </cell>
          <cell r="F272">
            <v>0.13819999999999999</v>
          </cell>
          <cell r="G272">
            <v>0.1918</v>
          </cell>
          <cell r="H272">
            <v>0.25309999999999999</v>
          </cell>
          <cell r="I272">
            <v>0.3221</v>
          </cell>
          <cell r="J272">
            <v>0.39860000000000001</v>
          </cell>
          <cell r="K272">
            <v>0.48259999999999997</v>
          </cell>
          <cell r="L272">
            <v>0.57379999999999998</v>
          </cell>
          <cell r="M272">
            <v>0.6724</v>
          </cell>
          <cell r="N272">
            <v>0.77829999999999999</v>
          </cell>
          <cell r="O272">
            <v>0.89139999999999997</v>
          </cell>
          <cell r="P272">
            <v>1.0117</v>
          </cell>
          <cell r="Q272">
            <v>1.1392</v>
          </cell>
          <cell r="R272">
            <v>1.2739</v>
          </cell>
          <cell r="S272">
            <v>1.4157999999999999</v>
          </cell>
          <cell r="T272">
            <v>1.5649</v>
          </cell>
          <cell r="U272">
            <v>1.7212000000000001</v>
          </cell>
          <cell r="V272">
            <v>1.8848</v>
          </cell>
          <cell r="W272">
            <v>2.0556000000000001</v>
          </cell>
          <cell r="X272">
            <v>2.2336</v>
          </cell>
          <cell r="Y272">
            <v>2.419</v>
          </cell>
          <cell r="Z272">
            <v>2.6116999999999999</v>
          </cell>
          <cell r="AA272">
            <v>2.8117000000000001</v>
          </cell>
          <cell r="AB272">
            <v>3.0192000000000001</v>
          </cell>
          <cell r="AC272">
            <v>3.234</v>
          </cell>
          <cell r="AD272">
            <v>3.4563000000000001</v>
          </cell>
          <cell r="AE272">
            <v>3.6861000000000002</v>
          </cell>
          <cell r="AF272">
            <v>3.9235000000000002</v>
          </cell>
          <cell r="AG272">
            <v>4.1684000000000001</v>
          </cell>
          <cell r="AH272">
            <v>4.4210000000000003</v>
          </cell>
          <cell r="AI272">
            <v>4.6811999999999996</v>
          </cell>
          <cell r="AJ272">
            <v>4.9490999999999996</v>
          </cell>
          <cell r="AK272">
            <v>5.2248000000000001</v>
          </cell>
          <cell r="AL272">
            <v>5.5083000000000002</v>
          </cell>
          <cell r="AM272">
            <v>5.7996999999999996</v>
          </cell>
          <cell r="AN272">
            <v>6.0990000000000002</v>
          </cell>
          <cell r="AO272">
            <v>6.4062999999999999</v>
          </cell>
          <cell r="AP272">
            <v>6.7215999999999996</v>
          </cell>
          <cell r="AQ272">
            <v>7.0449000000000002</v>
          </cell>
          <cell r="AR272">
            <v>7.3765000000000001</v>
          </cell>
          <cell r="AS272">
            <v>7.7161999999999997</v>
          </cell>
          <cell r="AT272">
            <v>8.0640999999999998</v>
          </cell>
          <cell r="AU272">
            <v>8.4204000000000008</v>
          </cell>
          <cell r="AV272">
            <v>8.7850999999999999</v>
          </cell>
          <cell r="AW272">
            <v>9.1582000000000008</v>
          </cell>
          <cell r="AX272">
            <v>9.5396999999999998</v>
          </cell>
          <cell r="AY272">
            <v>9.9298999999999999</v>
          </cell>
        </row>
        <row r="273">
          <cell r="D273">
            <v>5.7000000000000002E-2</v>
          </cell>
          <cell r="E273">
            <v>9.5399999999999999E-2</v>
          </cell>
          <cell r="F273">
            <v>0.14230000000000001</v>
          </cell>
          <cell r="G273">
            <v>0.19739999999999999</v>
          </cell>
          <cell r="H273">
            <v>0.26050000000000001</v>
          </cell>
          <cell r="I273">
            <v>0.33160000000000001</v>
          </cell>
          <cell r="J273">
            <v>0.4103</v>
          </cell>
          <cell r="K273">
            <v>0.49669999999999997</v>
          </cell>
          <cell r="L273">
            <v>0.5907</v>
          </cell>
          <cell r="M273">
            <v>0.69220000000000004</v>
          </cell>
          <cell r="N273">
            <v>0.80120000000000002</v>
          </cell>
          <cell r="O273">
            <v>0.91759999999999997</v>
          </cell>
          <cell r="P273">
            <v>1.0414000000000001</v>
          </cell>
          <cell r="Q273">
            <v>1.1727000000000001</v>
          </cell>
          <cell r="R273">
            <v>1.3112999999999999</v>
          </cell>
          <cell r="S273">
            <v>1.4574</v>
          </cell>
          <cell r="T273">
            <v>1.6108</v>
          </cell>
          <cell r="U273">
            <v>1.7718</v>
          </cell>
          <cell r="V273">
            <v>1.9400999999999999</v>
          </cell>
          <cell r="W273">
            <v>2.1158999999999999</v>
          </cell>
          <cell r="X273">
            <v>2.2991999999999999</v>
          </cell>
          <cell r="Y273">
            <v>2.4900000000000002</v>
          </cell>
          <cell r="Z273">
            <v>2.6882999999999999</v>
          </cell>
          <cell r="AA273">
            <v>2.8942000000000001</v>
          </cell>
          <cell r="AB273">
            <v>3.1076999999999999</v>
          </cell>
          <cell r="AC273">
            <v>3.3289</v>
          </cell>
          <cell r="AD273">
            <v>3.5577000000000001</v>
          </cell>
          <cell r="AE273">
            <v>3.7942</v>
          </cell>
          <cell r="AF273">
            <v>4.0385</v>
          </cell>
          <cell r="AG273">
            <v>4.2906000000000004</v>
          </cell>
          <cell r="AH273">
            <v>4.5506000000000002</v>
          </cell>
          <cell r="AI273">
            <v>4.8183999999999996</v>
          </cell>
          <cell r="AJ273">
            <v>5.0941999999999998</v>
          </cell>
          <cell r="AK273">
            <v>5.3779000000000003</v>
          </cell>
          <cell r="AL273">
            <v>5.6696999999999997</v>
          </cell>
          <cell r="AM273">
            <v>5.9695999999999998</v>
          </cell>
          <cell r="AN273">
            <v>6.2777000000000003</v>
          </cell>
          <cell r="AO273">
            <v>6.5938999999999997</v>
          </cell>
          <cell r="AP273">
            <v>6.9184000000000001</v>
          </cell>
          <cell r="AQ273">
            <v>7.2511999999999999</v>
          </cell>
          <cell r="AR273">
            <v>7.5923999999999996</v>
          </cell>
          <cell r="AS273">
            <v>7.9420999999999999</v>
          </cell>
          <cell r="AT273">
            <v>8.3002000000000002</v>
          </cell>
          <cell r="AU273">
            <v>8.6669</v>
          </cell>
          <cell r="AV273">
            <v>9.0421999999999993</v>
          </cell>
          <cell r="AW273">
            <v>9.4260999999999999</v>
          </cell>
          <cell r="AX273">
            <v>9.8188999999999993</v>
          </cell>
          <cell r="AY273">
            <v>10.2204</v>
          </cell>
        </row>
        <row r="274">
          <cell r="B274" t="str">
            <v>상수리나무</v>
          </cell>
          <cell r="C274" t="str">
            <v>상</v>
          </cell>
        </row>
        <row r="275">
          <cell r="B275">
            <v>2</v>
          </cell>
          <cell r="C275">
            <v>4</v>
          </cell>
          <cell r="D275">
            <v>6</v>
          </cell>
          <cell r="E275">
            <v>8</v>
          </cell>
          <cell r="F275">
            <v>10</v>
          </cell>
          <cell r="G275">
            <v>12</v>
          </cell>
          <cell r="H275">
            <v>14</v>
          </cell>
          <cell r="I275">
            <v>16</v>
          </cell>
          <cell r="J275">
            <v>18</v>
          </cell>
          <cell r="K275">
            <v>20</v>
          </cell>
          <cell r="L275">
            <v>22</v>
          </cell>
          <cell r="M275">
            <v>24</v>
          </cell>
          <cell r="N275">
            <v>26</v>
          </cell>
          <cell r="O275">
            <v>28</v>
          </cell>
          <cell r="P275">
            <v>30</v>
          </cell>
          <cell r="Q275">
            <v>32</v>
          </cell>
          <cell r="R275">
            <v>34</v>
          </cell>
          <cell r="S275">
            <v>36</v>
          </cell>
          <cell r="T275">
            <v>38</v>
          </cell>
          <cell r="U275">
            <v>40</v>
          </cell>
          <cell r="V275">
            <v>42</v>
          </cell>
          <cell r="W275">
            <v>44</v>
          </cell>
          <cell r="X275">
            <v>46</v>
          </cell>
          <cell r="Y275">
            <v>48</v>
          </cell>
          <cell r="Z275">
            <v>50</v>
          </cell>
          <cell r="AA275">
            <v>52</v>
          </cell>
          <cell r="AB275">
            <v>54</v>
          </cell>
          <cell r="AC275">
            <v>56</v>
          </cell>
          <cell r="AD275">
            <v>58</v>
          </cell>
          <cell r="AE275">
            <v>60</v>
          </cell>
          <cell r="AF275">
            <v>62</v>
          </cell>
          <cell r="AG275">
            <v>64</v>
          </cell>
          <cell r="AH275">
            <v>66</v>
          </cell>
          <cell r="AI275">
            <v>68</v>
          </cell>
          <cell r="AJ275">
            <v>70</v>
          </cell>
          <cell r="AK275">
            <v>72</v>
          </cell>
          <cell r="AL275">
            <v>74</v>
          </cell>
          <cell r="AM275">
            <v>76</v>
          </cell>
          <cell r="AN275">
            <v>78</v>
          </cell>
          <cell r="AO275">
            <v>80</v>
          </cell>
          <cell r="AP275">
            <v>82</v>
          </cell>
          <cell r="AQ275">
            <v>84</v>
          </cell>
          <cell r="AR275">
            <v>86</v>
          </cell>
          <cell r="AS275">
            <v>88</v>
          </cell>
          <cell r="AT275">
            <v>90</v>
          </cell>
          <cell r="AU275">
            <v>92</v>
          </cell>
          <cell r="AV275">
            <v>94</v>
          </cell>
          <cell r="AW275">
            <v>96</v>
          </cell>
          <cell r="AX275">
            <v>98</v>
          </cell>
          <cell r="AY275">
            <v>100</v>
          </cell>
        </row>
        <row r="279">
          <cell r="D279">
            <v>7.9000000000000008E-3</v>
          </cell>
          <cell r="E279">
            <v>1.3100000000000001E-2</v>
          </cell>
          <cell r="F279">
            <v>1.95E-2</v>
          </cell>
          <cell r="G279">
            <v>2.69E-2</v>
          </cell>
          <cell r="H279">
            <v>3.5299999999999998E-2</v>
          </cell>
          <cell r="I279">
            <v>4.4600000000000001E-2</v>
          </cell>
          <cell r="J279">
            <v>5.4899999999999997E-2</v>
          </cell>
          <cell r="K279">
            <v>6.6000000000000003E-2</v>
          </cell>
          <cell r="L279">
            <v>7.8100000000000003E-2</v>
          </cell>
          <cell r="M279">
            <v>9.11E-2</v>
          </cell>
          <cell r="N279">
            <v>0.105</v>
          </cell>
          <cell r="O279">
            <v>0.1198</v>
          </cell>
          <cell r="P279">
            <v>0.1356</v>
          </cell>
          <cell r="Q279">
            <v>0.15229999999999999</v>
          </cell>
          <cell r="R279">
            <v>0.17</v>
          </cell>
          <cell r="S279">
            <v>0.1888</v>
          </cell>
          <cell r="T279">
            <v>0.20849999999999999</v>
          </cell>
          <cell r="U279">
            <v>0.2293</v>
          </cell>
          <cell r="V279">
            <v>0.25130000000000002</v>
          </cell>
          <cell r="W279">
            <v>0.27429999999999999</v>
          </cell>
          <cell r="X279">
            <v>0.29859999999999998</v>
          </cell>
          <cell r="Y279">
            <v>0.3241</v>
          </cell>
          <cell r="Z279">
            <v>0.3508</v>
          </cell>
          <cell r="AA279">
            <v>0.37890000000000001</v>
          </cell>
          <cell r="AB279">
            <v>0.4083</v>
          </cell>
          <cell r="AC279">
            <v>0.43919999999999998</v>
          </cell>
          <cell r="AD279">
            <v>0.47149999999999997</v>
          </cell>
          <cell r="AE279">
            <v>0.50529999999999997</v>
          </cell>
          <cell r="AF279">
            <v>0.54079999999999995</v>
          </cell>
          <cell r="AG279">
            <v>0.57789999999999997</v>
          </cell>
          <cell r="AH279">
            <v>0.61670000000000003</v>
          </cell>
          <cell r="AI279">
            <v>0.6573</v>
          </cell>
          <cell r="AJ279">
            <v>0.69979999999999998</v>
          </cell>
          <cell r="AK279">
            <v>0.74419999999999997</v>
          </cell>
          <cell r="AL279">
            <v>0.79059999999999997</v>
          </cell>
          <cell r="AM279">
            <v>0.83919999999999995</v>
          </cell>
          <cell r="AN279">
            <v>0.88990000000000002</v>
          </cell>
          <cell r="AO279">
            <v>0.94279999999999997</v>
          </cell>
          <cell r="AP279">
            <v>0.99809999999999999</v>
          </cell>
          <cell r="AQ279">
            <v>1.0559000000000001</v>
          </cell>
          <cell r="AR279">
            <v>1.1162000000000001</v>
          </cell>
          <cell r="AS279">
            <v>1.1792</v>
          </cell>
          <cell r="AT279">
            <v>1.2448999999999999</v>
          </cell>
          <cell r="AU279">
            <v>1.3134999999999999</v>
          </cell>
          <cell r="AV279">
            <v>1.385</v>
          </cell>
          <cell r="AW279">
            <v>1.4597</v>
          </cell>
          <cell r="AX279">
            <v>1.5375000000000001</v>
          </cell>
          <cell r="AY279">
            <v>1.6187</v>
          </cell>
        </row>
        <row r="280">
          <cell r="D280">
            <v>9.5999999999999992E-3</v>
          </cell>
          <cell r="E280">
            <v>1.6E-2</v>
          </cell>
          <cell r="F280">
            <v>2.3699999999999999E-2</v>
          </cell>
          <cell r="G280">
            <v>3.27E-2</v>
          </cell>
          <cell r="H280">
            <v>4.2999999999999997E-2</v>
          </cell>
          <cell r="I280">
            <v>5.4300000000000001E-2</v>
          </cell>
          <cell r="J280">
            <v>6.6799999999999998E-2</v>
          </cell>
          <cell r="K280">
            <v>8.0399999999999999E-2</v>
          </cell>
          <cell r="L280">
            <v>9.5100000000000004E-2</v>
          </cell>
          <cell r="M280">
            <v>0.1108</v>
          </cell>
          <cell r="N280">
            <v>0.12759999999999999</v>
          </cell>
          <cell r="O280">
            <v>0.14549999999999999</v>
          </cell>
          <cell r="P280">
            <v>0.16439999999999999</v>
          </cell>
          <cell r="Q280">
            <v>0.18429999999999999</v>
          </cell>
          <cell r="R280">
            <v>0.2054</v>
          </cell>
          <cell r="S280">
            <v>0.2276</v>
          </cell>
          <cell r="T280">
            <v>0.25090000000000001</v>
          </cell>
          <cell r="U280">
            <v>0.27529999999999999</v>
          </cell>
          <cell r="V280">
            <v>0.3009</v>
          </cell>
          <cell r="W280">
            <v>0.32779999999999998</v>
          </cell>
          <cell r="X280">
            <v>0.35580000000000001</v>
          </cell>
          <cell r="Y280">
            <v>0.3851</v>
          </cell>
          <cell r="Z280">
            <v>0.41570000000000001</v>
          </cell>
          <cell r="AA280">
            <v>0.4476</v>
          </cell>
          <cell r="AB280">
            <v>0.48089999999999999</v>
          </cell>
          <cell r="AC280">
            <v>0.51570000000000005</v>
          </cell>
          <cell r="AD280">
            <v>0.55179999999999996</v>
          </cell>
          <cell r="AE280">
            <v>0.58950000000000002</v>
          </cell>
          <cell r="AF280">
            <v>0.62880000000000003</v>
          </cell>
          <cell r="AG280">
            <v>0.66959999999999997</v>
          </cell>
          <cell r="AH280">
            <v>0.71209999999999996</v>
          </cell>
          <cell r="AI280">
            <v>0.75629999999999997</v>
          </cell>
          <cell r="AJ280">
            <v>0.80230000000000001</v>
          </cell>
          <cell r="AK280">
            <v>0.85009999999999997</v>
          </cell>
          <cell r="AL280">
            <v>0.89980000000000004</v>
          </cell>
          <cell r="AM280">
            <v>0.95140000000000002</v>
          </cell>
          <cell r="AN280">
            <v>1.0051000000000001</v>
          </cell>
          <cell r="AO280">
            <v>1.0608</v>
          </cell>
          <cell r="AP280">
            <v>1.1187</v>
          </cell>
          <cell r="AQ280">
            <v>1.1788000000000001</v>
          </cell>
          <cell r="AR280">
            <v>1.2413000000000001</v>
          </cell>
          <cell r="AS280">
            <v>1.3061</v>
          </cell>
          <cell r="AT280">
            <v>1.3734</v>
          </cell>
          <cell r="AU280">
            <v>1.4432</v>
          </cell>
          <cell r="AV280">
            <v>1.5156000000000001</v>
          </cell>
          <cell r="AW280">
            <v>1.5908</v>
          </cell>
          <cell r="AX280">
            <v>1.6688000000000001</v>
          </cell>
          <cell r="AY280">
            <v>1.7497</v>
          </cell>
        </row>
        <row r="281">
          <cell r="D281">
            <v>1.12E-2</v>
          </cell>
          <cell r="E281">
            <v>1.8800000000000001E-2</v>
          </cell>
          <cell r="F281">
            <v>2.7900000000000001E-2</v>
          </cell>
          <cell r="G281">
            <v>3.8600000000000002E-2</v>
          </cell>
          <cell r="H281">
            <v>5.0700000000000002E-2</v>
          </cell>
          <cell r="I281">
            <v>6.4100000000000004E-2</v>
          </cell>
          <cell r="J281">
            <v>7.8899999999999998E-2</v>
          </cell>
          <cell r="K281">
            <v>9.5000000000000001E-2</v>
          </cell>
          <cell r="L281">
            <v>0.11219999999999999</v>
          </cell>
          <cell r="M281">
            <v>0.1308</v>
          </cell>
          <cell r="N281">
            <v>0.15049999999999999</v>
          </cell>
          <cell r="O281">
            <v>0.1714</v>
          </cell>
          <cell r="P281">
            <v>0.19359999999999999</v>
          </cell>
          <cell r="Q281">
            <v>0.21690000000000001</v>
          </cell>
          <cell r="R281">
            <v>0.24149999999999999</v>
          </cell>
          <cell r="S281">
            <v>0.26719999999999999</v>
          </cell>
          <cell r="T281">
            <v>0.29420000000000002</v>
          </cell>
          <cell r="U281">
            <v>0.32240000000000002</v>
          </cell>
          <cell r="V281">
            <v>0.35189999999999999</v>
          </cell>
          <cell r="W281">
            <v>0.3826</v>
          </cell>
          <cell r="X281">
            <v>0.41470000000000001</v>
          </cell>
          <cell r="Y281">
            <v>0.44800000000000001</v>
          </cell>
          <cell r="Z281">
            <v>0.48280000000000001</v>
          </cell>
          <cell r="AA281">
            <v>0.51880000000000004</v>
          </cell>
          <cell r="AB281">
            <v>0.55630000000000002</v>
          </cell>
          <cell r="AC281">
            <v>0.59519999999999995</v>
          </cell>
          <cell r="AD281">
            <v>0.63560000000000005</v>
          </cell>
          <cell r="AE281">
            <v>0.67759999999999998</v>
          </cell>
          <cell r="AF281">
            <v>0.72099999999999997</v>
          </cell>
          <cell r="AG281">
            <v>0.7661</v>
          </cell>
          <cell r="AH281">
            <v>0.81269999999999998</v>
          </cell>
          <cell r="AI281">
            <v>0.86109999999999998</v>
          </cell>
          <cell r="AJ281">
            <v>0.91120000000000001</v>
          </cell>
          <cell r="AK281">
            <v>0.96299999999999997</v>
          </cell>
          <cell r="AL281">
            <v>1.0165999999999999</v>
          </cell>
          <cell r="AM281">
            <v>1.0722</v>
          </cell>
          <cell r="AN281">
            <v>1.1295999999999999</v>
          </cell>
          <cell r="AO281">
            <v>1.1890000000000001</v>
          </cell>
          <cell r="AP281">
            <v>1.2504999999999999</v>
          </cell>
          <cell r="AQ281">
            <v>1.3140000000000001</v>
          </cell>
          <cell r="AR281">
            <v>1.3796999999999999</v>
          </cell>
          <cell r="AS281">
            <v>1.4477</v>
          </cell>
          <cell r="AT281">
            <v>1.5179</v>
          </cell>
          <cell r="AU281">
            <v>1.5904</v>
          </cell>
          <cell r="AV281">
            <v>1.6654</v>
          </cell>
          <cell r="AW281">
            <v>1.7427999999999999</v>
          </cell>
          <cell r="AX281">
            <v>1.8228</v>
          </cell>
          <cell r="AY281">
            <v>1.9055</v>
          </cell>
        </row>
        <row r="282">
          <cell r="D282">
            <v>1.29E-2</v>
          </cell>
          <cell r="E282">
            <v>2.1600000000000001E-2</v>
          </cell>
          <cell r="F282">
            <v>3.2199999999999999E-2</v>
          </cell>
          <cell r="G282">
            <v>4.4499999999999998E-2</v>
          </cell>
          <cell r="H282">
            <v>5.8400000000000001E-2</v>
          </cell>
          <cell r="I282">
            <v>7.3999999999999996E-2</v>
          </cell>
          <cell r="J282">
            <v>9.0999999999999998E-2</v>
          </cell>
          <cell r="K282">
            <v>0.1096</v>
          </cell>
          <cell r="L282">
            <v>0.1295</v>
          </cell>
          <cell r="M282">
            <v>0.15090000000000001</v>
          </cell>
          <cell r="N282">
            <v>0.1736</v>
          </cell>
          <cell r="O282">
            <v>0.19769999999999999</v>
          </cell>
          <cell r="P282">
            <v>0.22320000000000001</v>
          </cell>
          <cell r="Q282">
            <v>0.24990000000000001</v>
          </cell>
          <cell r="R282">
            <v>0.27800000000000002</v>
          </cell>
          <cell r="S282">
            <v>0.3075</v>
          </cell>
          <cell r="T282">
            <v>0.33829999999999999</v>
          </cell>
          <cell r="U282">
            <v>0.37040000000000001</v>
          </cell>
          <cell r="V282">
            <v>0.40389999999999998</v>
          </cell>
          <cell r="W282">
            <v>0.43869999999999998</v>
          </cell>
          <cell r="X282">
            <v>0.47489999999999999</v>
          </cell>
          <cell r="Y282">
            <v>0.51249999999999996</v>
          </cell>
          <cell r="Z282">
            <v>0.55159999999999998</v>
          </cell>
          <cell r="AA282">
            <v>0.59199999999999997</v>
          </cell>
          <cell r="AB282">
            <v>0.63390000000000002</v>
          </cell>
          <cell r="AC282">
            <v>0.67730000000000001</v>
          </cell>
          <cell r="AD282">
            <v>0.72219999999999995</v>
          </cell>
          <cell r="AE282">
            <v>0.76870000000000005</v>
          </cell>
          <cell r="AF282">
            <v>0.81669999999999998</v>
          </cell>
          <cell r="AG282">
            <v>0.86629999999999996</v>
          </cell>
          <cell r="AH282">
            <v>0.91749999999999998</v>
          </cell>
          <cell r="AI282">
            <v>0.97050000000000003</v>
          </cell>
          <cell r="AJ282">
            <v>1.0250999999999999</v>
          </cell>
          <cell r="AK282">
            <v>1.0814999999999999</v>
          </cell>
          <cell r="AL282">
            <v>1.1395999999999999</v>
          </cell>
          <cell r="AM282">
            <v>1.1996</v>
          </cell>
          <cell r="AN282">
            <v>1.2615000000000001</v>
          </cell>
          <cell r="AO282">
            <v>1.3252999999999999</v>
          </cell>
          <cell r="AP282">
            <v>1.391</v>
          </cell>
          <cell r="AQ282">
            <v>1.4587000000000001</v>
          </cell>
          <cell r="AR282">
            <v>1.5286</v>
          </cell>
          <cell r="AS282">
            <v>1.6005</v>
          </cell>
          <cell r="AT282">
            <v>1.6746000000000001</v>
          </cell>
          <cell r="AU282">
            <v>1.7508999999999999</v>
          </cell>
          <cell r="AV282">
            <v>1.8294999999999999</v>
          </cell>
          <cell r="AW282">
            <v>1.9104000000000001</v>
          </cell>
          <cell r="AX282">
            <v>1.9937</v>
          </cell>
          <cell r="AY282">
            <v>2.0794999999999999</v>
          </cell>
        </row>
        <row r="283">
          <cell r="D283">
            <v>1.46E-2</v>
          </cell>
          <cell r="E283">
            <v>2.4400000000000002E-2</v>
          </cell>
          <cell r="F283">
            <v>3.6400000000000002E-2</v>
          </cell>
          <cell r="G283">
            <v>5.04E-2</v>
          </cell>
          <cell r="H283">
            <v>6.6199999999999995E-2</v>
          </cell>
          <cell r="I283">
            <v>8.3799999999999999E-2</v>
          </cell>
          <cell r="J283">
            <v>0.1032</v>
          </cell>
          <cell r="K283">
            <v>0.1242</v>
          </cell>
          <cell r="L283">
            <v>0.1469</v>
          </cell>
          <cell r="M283">
            <v>0.1711</v>
          </cell>
          <cell r="N283">
            <v>0.19689999999999999</v>
          </cell>
          <cell r="O283">
            <v>0.22420000000000001</v>
          </cell>
          <cell r="P283">
            <v>0.253</v>
          </cell>
          <cell r="Q283">
            <v>0.2833</v>
          </cell>
          <cell r="R283">
            <v>0.315</v>
          </cell>
          <cell r="S283">
            <v>0.34820000000000001</v>
          </cell>
          <cell r="T283">
            <v>0.38290000000000002</v>
          </cell>
          <cell r="U283">
            <v>0.41909999999999997</v>
          </cell>
          <cell r="V283">
            <v>0.45660000000000001</v>
          </cell>
          <cell r="W283">
            <v>0.49569999999999997</v>
          </cell>
          <cell r="X283">
            <v>0.53620000000000001</v>
          </cell>
          <cell r="Y283">
            <v>0.57820000000000005</v>
          </cell>
          <cell r="Z283">
            <v>0.62170000000000003</v>
          </cell>
          <cell r="AA283">
            <v>0.66679999999999995</v>
          </cell>
          <cell r="AB283">
            <v>0.71330000000000005</v>
          </cell>
          <cell r="AC283">
            <v>0.76139999999999997</v>
          </cell>
          <cell r="AD283">
            <v>0.81100000000000005</v>
          </cell>
          <cell r="AE283">
            <v>0.86219999999999997</v>
          </cell>
          <cell r="AF283">
            <v>0.91510000000000002</v>
          </cell>
          <cell r="AG283">
            <v>0.96960000000000002</v>
          </cell>
          <cell r="AH283">
            <v>1.0257000000000001</v>
          </cell>
          <cell r="AI283">
            <v>1.0834999999999999</v>
          </cell>
          <cell r="AJ283">
            <v>1.1431</v>
          </cell>
          <cell r="AK283">
            <v>1.2043999999999999</v>
          </cell>
          <cell r="AL283">
            <v>1.2674000000000001</v>
          </cell>
          <cell r="AM283">
            <v>1.3323</v>
          </cell>
          <cell r="AN283">
            <v>1.3991</v>
          </cell>
          <cell r="AO283">
            <v>1.4677</v>
          </cell>
          <cell r="AP283">
            <v>1.5383</v>
          </cell>
          <cell r="AQ283">
            <v>1.6108</v>
          </cell>
          <cell r="AR283">
            <v>1.6854</v>
          </cell>
          <cell r="AS283">
            <v>1.762</v>
          </cell>
          <cell r="AT283">
            <v>1.8407</v>
          </cell>
          <cell r="AU283">
            <v>1.9215</v>
          </cell>
          <cell r="AV283">
            <v>2.0045999999999999</v>
          </cell>
          <cell r="AW283">
            <v>2.0897999999999999</v>
          </cell>
          <cell r="AX283">
            <v>2.1774</v>
          </cell>
          <cell r="AY283">
            <v>2.2673000000000001</v>
          </cell>
        </row>
        <row r="284">
          <cell r="D284">
            <v>1.6199999999999999E-2</v>
          </cell>
          <cell r="E284">
            <v>2.7199999999999998E-2</v>
          </cell>
          <cell r="F284">
            <v>4.0599999999999997E-2</v>
          </cell>
          <cell r="G284">
            <v>5.6300000000000003E-2</v>
          </cell>
          <cell r="H284">
            <v>7.3999999999999996E-2</v>
          </cell>
          <cell r="I284">
            <v>9.3700000000000006E-2</v>
          </cell>
          <cell r="J284">
            <v>0.1154</v>
          </cell>
          <cell r="K284">
            <v>0.13900000000000001</v>
          </cell>
          <cell r="L284">
            <v>0.1643</v>
          </cell>
          <cell r="M284">
            <v>0.1915</v>
          </cell>
          <cell r="N284">
            <v>0.2203</v>
          </cell>
          <cell r="O284">
            <v>0.25090000000000001</v>
          </cell>
          <cell r="P284">
            <v>0.28310000000000002</v>
          </cell>
          <cell r="Q284">
            <v>0.31690000000000002</v>
          </cell>
          <cell r="R284">
            <v>0.3523</v>
          </cell>
          <cell r="S284">
            <v>0.38940000000000002</v>
          </cell>
          <cell r="T284">
            <v>0.42799999999999999</v>
          </cell>
          <cell r="U284">
            <v>0.46829999999999999</v>
          </cell>
          <cell r="V284">
            <v>0.5101</v>
          </cell>
          <cell r="W284">
            <v>0.5534</v>
          </cell>
          <cell r="X284">
            <v>0.59840000000000004</v>
          </cell>
          <cell r="Y284">
            <v>0.64490000000000003</v>
          </cell>
          <cell r="Z284">
            <v>0.69299999999999995</v>
          </cell>
          <cell r="AA284">
            <v>0.74280000000000002</v>
          </cell>
          <cell r="AB284">
            <v>0.79410000000000003</v>
          </cell>
          <cell r="AC284">
            <v>0.84699999999999998</v>
          </cell>
          <cell r="AD284">
            <v>0.90159999999999996</v>
          </cell>
          <cell r="AE284">
            <v>0.95779999999999998</v>
          </cell>
          <cell r="AF284">
            <v>1.0157</v>
          </cell>
          <cell r="AG284">
            <v>1.0751999999999999</v>
          </cell>
          <cell r="AH284">
            <v>1.1365000000000001</v>
          </cell>
          <cell r="AI284">
            <v>1.1995</v>
          </cell>
          <cell r="AJ284">
            <v>1.2642</v>
          </cell>
          <cell r="AK284">
            <v>1.3308</v>
          </cell>
          <cell r="AL284">
            <v>1.3991</v>
          </cell>
          <cell r="AM284">
            <v>1.4692000000000001</v>
          </cell>
          <cell r="AN284">
            <v>1.5411999999999999</v>
          </cell>
          <cell r="AO284">
            <v>1.6151</v>
          </cell>
          <cell r="AP284">
            <v>1.6910000000000001</v>
          </cell>
          <cell r="AQ284">
            <v>1.7686999999999999</v>
          </cell>
          <cell r="AR284">
            <v>1.8485</v>
          </cell>
          <cell r="AS284">
            <v>1.9302999999999999</v>
          </cell>
          <cell r="AT284">
            <v>2.0141</v>
          </cell>
          <cell r="AU284">
            <v>2.1000999999999999</v>
          </cell>
          <cell r="AV284">
            <v>2.1882000000000001</v>
          </cell>
          <cell r="AW284">
            <v>2.2784</v>
          </cell>
          <cell r="AX284">
            <v>2.3708999999999998</v>
          </cell>
          <cell r="AY284">
            <v>2.4657</v>
          </cell>
        </row>
        <row r="285">
          <cell r="D285">
            <v>1.7899999999999999E-2</v>
          </cell>
          <cell r="E285">
            <v>3.0099999999999998E-2</v>
          </cell>
          <cell r="F285">
            <v>4.4900000000000002E-2</v>
          </cell>
          <cell r="G285">
            <v>6.2100000000000002E-2</v>
          </cell>
          <cell r="H285">
            <v>8.1799999999999998E-2</v>
          </cell>
          <cell r="I285">
            <v>0.1036</v>
          </cell>
          <cell r="J285">
            <v>0.12770000000000001</v>
          </cell>
          <cell r="K285">
            <v>0.1537</v>
          </cell>
          <cell r="L285">
            <v>0.18179999999999999</v>
          </cell>
          <cell r="M285">
            <v>0.21190000000000001</v>
          </cell>
          <cell r="N285">
            <v>0.24379999999999999</v>
          </cell>
          <cell r="O285">
            <v>0.2777</v>
          </cell>
          <cell r="P285">
            <v>0.31330000000000002</v>
          </cell>
          <cell r="Q285">
            <v>0.35070000000000001</v>
          </cell>
          <cell r="R285">
            <v>0.38990000000000002</v>
          </cell>
          <cell r="S285">
            <v>0.43080000000000002</v>
          </cell>
          <cell r="T285">
            <v>0.47349999999999998</v>
          </cell>
          <cell r="U285">
            <v>0.51790000000000003</v>
          </cell>
          <cell r="V285">
            <v>0.56399999999999995</v>
          </cell>
          <cell r="W285">
            <v>0.61180000000000001</v>
          </cell>
          <cell r="X285">
            <v>0.66120000000000001</v>
          </cell>
          <cell r="Y285">
            <v>0.71240000000000003</v>
          </cell>
          <cell r="Z285">
            <v>0.76519999999999999</v>
          </cell>
          <cell r="AA285">
            <v>0.81979999999999997</v>
          </cell>
          <cell r="AB285">
            <v>0.876</v>
          </cell>
          <cell r="AC285">
            <v>0.93389999999999995</v>
          </cell>
          <cell r="AD285">
            <v>0.99360000000000004</v>
          </cell>
          <cell r="AE285">
            <v>1.0548999999999999</v>
          </cell>
          <cell r="AF285">
            <v>1.1180000000000001</v>
          </cell>
          <cell r="AG285">
            <v>1.1829000000000001</v>
          </cell>
          <cell r="AH285">
            <v>1.2495000000000001</v>
          </cell>
          <cell r="AI285">
            <v>1.3179000000000001</v>
          </cell>
          <cell r="AJ285">
            <v>1.3879999999999999</v>
          </cell>
          <cell r="AK285">
            <v>1.46</v>
          </cell>
          <cell r="AL285">
            <v>1.5338000000000001</v>
          </cell>
          <cell r="AM285">
            <v>1.6094999999999999</v>
          </cell>
          <cell r="AN285">
            <v>1.6871</v>
          </cell>
          <cell r="AO285">
            <v>1.7665999999999999</v>
          </cell>
          <cell r="AP285">
            <v>1.8480000000000001</v>
          </cell>
          <cell r="AQ285">
            <v>1.9313</v>
          </cell>
          <cell r="AR285">
            <v>2.0167000000000002</v>
          </cell>
          <cell r="AS285">
            <v>2.1040999999999999</v>
          </cell>
          <cell r="AT285">
            <v>2.1934999999999998</v>
          </cell>
          <cell r="AU285">
            <v>2.2850000000000001</v>
          </cell>
          <cell r="AV285">
            <v>2.3786</v>
          </cell>
          <cell r="AW285">
            <v>2.4742999999999999</v>
          </cell>
          <cell r="AX285">
            <v>2.5722999999999998</v>
          </cell>
          <cell r="AY285">
            <v>2.6724000000000001</v>
          </cell>
        </row>
        <row r="286">
          <cell r="D286">
            <v>1.9599999999999999E-2</v>
          </cell>
          <cell r="E286">
            <v>3.2899999999999999E-2</v>
          </cell>
          <cell r="F286">
            <v>4.9099999999999998E-2</v>
          </cell>
          <cell r="G286">
            <v>6.8099999999999994E-2</v>
          </cell>
          <cell r="H286">
            <v>8.9599999999999999E-2</v>
          </cell>
          <cell r="I286">
            <v>0.11360000000000001</v>
          </cell>
          <cell r="J286">
            <v>0.1399</v>
          </cell>
          <cell r="K286">
            <v>0.1686</v>
          </cell>
          <cell r="L286">
            <v>0.19939999999999999</v>
          </cell>
          <cell r="M286">
            <v>0.2324</v>
          </cell>
          <cell r="N286">
            <v>0.26740000000000003</v>
          </cell>
          <cell r="O286">
            <v>0.30459999999999998</v>
          </cell>
          <cell r="P286">
            <v>0.34360000000000002</v>
          </cell>
          <cell r="Q286">
            <v>0.38469999999999999</v>
          </cell>
          <cell r="R286">
            <v>0.42770000000000002</v>
          </cell>
          <cell r="S286">
            <v>0.47260000000000002</v>
          </cell>
          <cell r="T286">
            <v>0.51929999999999998</v>
          </cell>
          <cell r="U286">
            <v>0.56789999999999996</v>
          </cell>
          <cell r="V286">
            <v>0.61829999999999996</v>
          </cell>
          <cell r="W286">
            <v>0.67059999999999997</v>
          </cell>
          <cell r="X286">
            <v>0.72460000000000002</v>
          </cell>
          <cell r="Y286">
            <v>0.78049999999999997</v>
          </cell>
          <cell r="Z286">
            <v>0.83819999999999995</v>
          </cell>
          <cell r="AA286">
            <v>0.89759999999999995</v>
          </cell>
          <cell r="AB286">
            <v>0.95889999999999997</v>
          </cell>
          <cell r="AC286">
            <v>1.0219</v>
          </cell>
          <cell r="AD286">
            <v>1.0867</v>
          </cell>
          <cell r="AE286">
            <v>1.1534</v>
          </cell>
          <cell r="AF286">
            <v>1.2218</v>
          </cell>
          <cell r="AG286">
            <v>1.2921</v>
          </cell>
          <cell r="AH286">
            <v>1.3642000000000001</v>
          </cell>
          <cell r="AI286">
            <v>1.4381999999999999</v>
          </cell>
          <cell r="AJ286">
            <v>1.514</v>
          </cell>
          <cell r="AK286">
            <v>1.5915999999999999</v>
          </cell>
          <cell r="AL286">
            <v>1.6712</v>
          </cell>
          <cell r="AM286">
            <v>1.7525999999999999</v>
          </cell>
          <cell r="AN286">
            <v>1.8360000000000001</v>
          </cell>
          <cell r="AO286">
            <v>1.9213</v>
          </cell>
          <cell r="AP286">
            <v>2.0085000000000002</v>
          </cell>
          <cell r="AQ286">
            <v>2.0977999999999999</v>
          </cell>
          <cell r="AR286">
            <v>2.1890000000000001</v>
          </cell>
          <cell r="AS286">
            <v>2.2823000000000002</v>
          </cell>
          <cell r="AT286">
            <v>2.3776000000000002</v>
          </cell>
          <cell r="AU286">
            <v>2.4750000000000001</v>
          </cell>
          <cell r="AV286">
            <v>2.5745</v>
          </cell>
          <cell r="AW286">
            <v>2.6762000000000001</v>
          </cell>
          <cell r="AX286">
            <v>2.78</v>
          </cell>
          <cell r="AY286">
            <v>2.8860000000000001</v>
          </cell>
        </row>
        <row r="287">
          <cell r="D287">
            <v>2.1299999999999999E-2</v>
          </cell>
          <cell r="E287">
            <v>3.5700000000000003E-2</v>
          </cell>
          <cell r="F287">
            <v>5.3400000000000003E-2</v>
          </cell>
          <cell r="G287">
            <v>7.3999999999999996E-2</v>
          </cell>
          <cell r="H287">
            <v>9.74E-2</v>
          </cell>
          <cell r="I287">
            <v>0.1235</v>
          </cell>
          <cell r="J287">
            <v>0.1522</v>
          </cell>
          <cell r="K287">
            <v>0.18340000000000001</v>
          </cell>
          <cell r="L287">
            <v>0.217</v>
          </cell>
          <cell r="M287">
            <v>0.25290000000000001</v>
          </cell>
          <cell r="N287">
            <v>0.29110000000000003</v>
          </cell>
          <cell r="O287">
            <v>0.33150000000000002</v>
          </cell>
          <cell r="P287">
            <v>0.37409999999999999</v>
          </cell>
          <cell r="Q287">
            <v>0.41880000000000001</v>
          </cell>
          <cell r="R287">
            <v>0.46560000000000001</v>
          </cell>
          <cell r="S287">
            <v>0.51449999999999996</v>
          </cell>
          <cell r="T287">
            <v>0.56530000000000002</v>
          </cell>
          <cell r="U287">
            <v>0.61819999999999997</v>
          </cell>
          <cell r="V287">
            <v>0.67300000000000004</v>
          </cell>
          <cell r="W287">
            <v>0.7298</v>
          </cell>
          <cell r="X287">
            <v>0.78849999999999998</v>
          </cell>
          <cell r="Y287">
            <v>0.84909999999999997</v>
          </cell>
          <cell r="Z287">
            <v>0.91169999999999995</v>
          </cell>
          <cell r="AA287">
            <v>0.97609999999999997</v>
          </cell>
          <cell r="AB287">
            <v>1.0425</v>
          </cell>
          <cell r="AC287">
            <v>1.1108</v>
          </cell>
          <cell r="AD287">
            <v>1.1809000000000001</v>
          </cell>
          <cell r="AE287">
            <v>1.2528999999999999</v>
          </cell>
          <cell r="AF287">
            <v>1.3269</v>
          </cell>
          <cell r="AG287">
            <v>1.4027000000000001</v>
          </cell>
          <cell r="AH287">
            <v>1.4803999999999999</v>
          </cell>
          <cell r="AI287">
            <v>1.5601</v>
          </cell>
          <cell r="AJ287">
            <v>1.6416999999999999</v>
          </cell>
          <cell r="AK287">
            <v>1.7252000000000001</v>
          </cell>
          <cell r="AL287">
            <v>1.8106</v>
          </cell>
          <cell r="AM287">
            <v>1.8979999999999999</v>
          </cell>
          <cell r="AN287">
            <v>1.9873000000000001</v>
          </cell>
          <cell r="AO287">
            <v>2.0787</v>
          </cell>
          <cell r="AP287">
            <v>2.1720000000000002</v>
          </cell>
          <cell r="AQ287">
            <v>2.2673999999999999</v>
          </cell>
          <cell r="AR287">
            <v>2.3647999999999998</v>
          </cell>
          <cell r="AS287">
            <v>2.4641999999999999</v>
          </cell>
          <cell r="AT287">
            <v>2.5657000000000001</v>
          </cell>
          <cell r="AU287">
            <v>2.6692999999999998</v>
          </cell>
          <cell r="AV287">
            <v>2.7751000000000001</v>
          </cell>
          <cell r="AW287">
            <v>2.8828999999999998</v>
          </cell>
          <cell r="AX287">
            <v>2.9929000000000001</v>
          </cell>
          <cell r="AY287">
            <v>3.1052</v>
          </cell>
        </row>
        <row r="288">
          <cell r="D288">
            <v>2.29E-2</v>
          </cell>
          <cell r="E288">
            <v>3.8600000000000002E-2</v>
          </cell>
          <cell r="F288">
            <v>5.7599999999999998E-2</v>
          </cell>
          <cell r="G288">
            <v>7.9899999999999999E-2</v>
          </cell>
          <cell r="H288">
            <v>0.1052</v>
          </cell>
          <cell r="I288">
            <v>0.13339999999999999</v>
          </cell>
          <cell r="J288">
            <v>0.16450000000000001</v>
          </cell>
          <cell r="K288">
            <v>0.19819999999999999</v>
          </cell>
          <cell r="L288">
            <v>0.2346</v>
          </cell>
          <cell r="M288">
            <v>0.27350000000000002</v>
          </cell>
          <cell r="N288">
            <v>0.31480000000000002</v>
          </cell>
          <cell r="O288">
            <v>0.35859999999999997</v>
          </cell>
          <cell r="P288">
            <v>0.4047</v>
          </cell>
          <cell r="Q288">
            <v>0.4531</v>
          </cell>
          <cell r="R288">
            <v>0.50370000000000004</v>
          </cell>
          <cell r="S288">
            <v>0.55649999999999999</v>
          </cell>
          <cell r="T288">
            <v>0.61150000000000004</v>
          </cell>
          <cell r="U288">
            <v>0.66869999999999996</v>
          </cell>
          <cell r="V288">
            <v>0.72799999999999998</v>
          </cell>
          <cell r="W288">
            <v>0.7893</v>
          </cell>
          <cell r="X288">
            <v>0.85270000000000001</v>
          </cell>
          <cell r="Y288">
            <v>0.91820000000000002</v>
          </cell>
          <cell r="Z288">
            <v>0.98570000000000002</v>
          </cell>
          <cell r="AA288">
            <v>1.0552999999999999</v>
          </cell>
          <cell r="AB288">
            <v>1.1268</v>
          </cell>
          <cell r="AC288">
            <v>1.2002999999999999</v>
          </cell>
          <cell r="AD288">
            <v>1.2759</v>
          </cell>
          <cell r="AE288">
            <v>1.3533999999999999</v>
          </cell>
          <cell r="AF288">
            <v>1.4329000000000001</v>
          </cell>
          <cell r="AG288">
            <v>1.5144</v>
          </cell>
          <cell r="AH288">
            <v>1.5979000000000001</v>
          </cell>
          <cell r="AI288">
            <v>1.6834</v>
          </cell>
          <cell r="AJ288">
            <v>1.7708999999999999</v>
          </cell>
          <cell r="AK288">
            <v>1.8603000000000001</v>
          </cell>
          <cell r="AL288">
            <v>1.9518</v>
          </cell>
          <cell r="AM288">
            <v>2.0453000000000001</v>
          </cell>
          <cell r="AN288">
            <v>2.1408</v>
          </cell>
          <cell r="AO288">
            <v>2.2383999999999999</v>
          </cell>
          <cell r="AP288">
            <v>2.3380000000000001</v>
          </cell>
          <cell r="AQ288">
            <v>2.4397000000000002</v>
          </cell>
          <cell r="AR288">
            <v>2.5434000000000001</v>
          </cell>
          <cell r="AS288">
            <v>2.6492</v>
          </cell>
          <cell r="AT288">
            <v>2.7570999999999999</v>
          </cell>
          <cell r="AU288">
            <v>2.8672</v>
          </cell>
          <cell r="AV288">
            <v>2.9794</v>
          </cell>
          <cell r="AW288">
            <v>3.0937000000000001</v>
          </cell>
          <cell r="AX288">
            <v>3.2103000000000002</v>
          </cell>
          <cell r="AY288">
            <v>3.3290000000000002</v>
          </cell>
        </row>
        <row r="289">
          <cell r="D289">
            <v>2.46E-2</v>
          </cell>
          <cell r="E289">
            <v>4.1399999999999999E-2</v>
          </cell>
          <cell r="F289">
            <v>6.1800000000000001E-2</v>
          </cell>
          <cell r="G289">
            <v>8.5800000000000001E-2</v>
          </cell>
          <cell r="H289">
            <v>0.113</v>
          </cell>
          <cell r="I289">
            <v>0.1434</v>
          </cell>
          <cell r="J289">
            <v>0.17680000000000001</v>
          </cell>
          <cell r="K289">
            <v>0.21310000000000001</v>
          </cell>
          <cell r="L289">
            <v>0.25219999999999998</v>
          </cell>
          <cell r="M289">
            <v>0.29409999999999997</v>
          </cell>
          <cell r="N289">
            <v>0.33860000000000001</v>
          </cell>
          <cell r="O289">
            <v>0.38569999999999999</v>
          </cell>
          <cell r="P289">
            <v>0.43530000000000002</v>
          </cell>
          <cell r="Q289">
            <v>0.4874</v>
          </cell>
          <cell r="R289">
            <v>0.54190000000000005</v>
          </cell>
          <cell r="S289">
            <v>0.5988</v>
          </cell>
          <cell r="T289">
            <v>0.65800000000000003</v>
          </cell>
          <cell r="U289">
            <v>0.71940000000000004</v>
          </cell>
          <cell r="V289">
            <v>0.78320000000000001</v>
          </cell>
          <cell r="W289">
            <v>0.84909999999999997</v>
          </cell>
          <cell r="X289">
            <v>0.9173</v>
          </cell>
          <cell r="Y289">
            <v>0.98770000000000002</v>
          </cell>
          <cell r="Z289">
            <v>1.0602</v>
          </cell>
          <cell r="AA289">
            <v>1.1348</v>
          </cell>
          <cell r="AB289">
            <v>1.2116</v>
          </cell>
          <cell r="AC289">
            <v>1.2905</v>
          </cell>
          <cell r="AD289">
            <v>1.3714999999999999</v>
          </cell>
          <cell r="AE289">
            <v>1.4545999999999999</v>
          </cell>
          <cell r="AF289">
            <v>1.5398000000000001</v>
          </cell>
          <cell r="AG289">
            <v>1.6271</v>
          </cell>
          <cell r="AH289">
            <v>1.7163999999999999</v>
          </cell>
          <cell r="AI289">
            <v>1.8078000000000001</v>
          </cell>
          <cell r="AJ289">
            <v>1.9013</v>
          </cell>
          <cell r="AK289">
            <v>1.9968999999999999</v>
          </cell>
          <cell r="AL289">
            <v>2.0945</v>
          </cell>
          <cell r="AM289">
            <v>2.1943000000000001</v>
          </cell>
          <cell r="AN289">
            <v>2.2961</v>
          </cell>
          <cell r="AO289">
            <v>2.4</v>
          </cell>
          <cell r="AP289">
            <v>2.5061</v>
          </cell>
          <cell r="AQ289">
            <v>2.6141999999999999</v>
          </cell>
          <cell r="AR289">
            <v>2.7244999999999999</v>
          </cell>
          <cell r="AS289">
            <v>2.8369</v>
          </cell>
          <cell r="AT289">
            <v>2.9514</v>
          </cell>
          <cell r="AU289">
            <v>3.0680999999999998</v>
          </cell>
          <cell r="AV289">
            <v>3.1869999999999998</v>
          </cell>
          <cell r="AW289">
            <v>3.3079999999999998</v>
          </cell>
          <cell r="AX289">
            <v>3.4312999999999998</v>
          </cell>
          <cell r="AY289">
            <v>3.5568</v>
          </cell>
        </row>
        <row r="290">
          <cell r="D290">
            <v>2.63E-2</v>
          </cell>
          <cell r="E290">
            <v>4.4200000000000003E-2</v>
          </cell>
          <cell r="F290">
            <v>6.6100000000000006E-2</v>
          </cell>
          <cell r="G290">
            <v>9.1700000000000004E-2</v>
          </cell>
          <cell r="H290">
            <v>0.1208</v>
          </cell>
          <cell r="I290">
            <v>0.15329999999999999</v>
          </cell>
          <cell r="J290">
            <v>0.18909999999999999</v>
          </cell>
          <cell r="K290">
            <v>0.22800000000000001</v>
          </cell>
          <cell r="L290">
            <v>0.26989999999999997</v>
          </cell>
          <cell r="M290">
            <v>0.31469999999999998</v>
          </cell>
          <cell r="N290">
            <v>0.3624</v>
          </cell>
          <cell r="O290">
            <v>0.41289999999999999</v>
          </cell>
          <cell r="P290">
            <v>0.46600000000000003</v>
          </cell>
          <cell r="Q290">
            <v>0.52180000000000004</v>
          </cell>
          <cell r="R290">
            <v>0.58020000000000005</v>
          </cell>
          <cell r="S290">
            <v>0.6411</v>
          </cell>
          <cell r="T290">
            <v>0.70450000000000002</v>
          </cell>
          <cell r="U290">
            <v>0.77029999999999998</v>
          </cell>
          <cell r="V290">
            <v>0.83860000000000001</v>
          </cell>
          <cell r="W290">
            <v>0.90920000000000001</v>
          </cell>
          <cell r="X290">
            <v>0.98219999999999996</v>
          </cell>
          <cell r="Y290">
            <v>1.0573999999999999</v>
          </cell>
          <cell r="Z290">
            <v>1.135</v>
          </cell>
          <cell r="AA290">
            <v>1.2149000000000001</v>
          </cell>
          <cell r="AB290">
            <v>1.2968999999999999</v>
          </cell>
          <cell r="AC290">
            <v>1.3812</v>
          </cell>
          <cell r="AD290">
            <v>1.4678</v>
          </cell>
          <cell r="AE290">
            <v>1.5565</v>
          </cell>
          <cell r="AF290">
            <v>1.6474</v>
          </cell>
          <cell r="AG290">
            <v>1.7404999999999999</v>
          </cell>
          <cell r="AH290">
            <v>1.8358000000000001</v>
          </cell>
          <cell r="AI290">
            <v>1.9333</v>
          </cell>
          <cell r="AJ290">
            <v>2.0329000000000002</v>
          </cell>
          <cell r="AK290">
            <v>2.1345999999999998</v>
          </cell>
          <cell r="AL290">
            <v>2.2385999999999999</v>
          </cell>
          <cell r="AM290">
            <v>2.3447</v>
          </cell>
          <cell r="AN290">
            <v>2.4529000000000001</v>
          </cell>
          <cell r="AO290">
            <v>2.5632999999999999</v>
          </cell>
          <cell r="AP290">
            <v>2.6758999999999999</v>
          </cell>
          <cell r="AQ290">
            <v>2.7907000000000002</v>
          </cell>
          <cell r="AR290">
            <v>2.9076</v>
          </cell>
          <cell r="AS290">
            <v>3.0266999999999999</v>
          </cell>
          <cell r="AT290">
            <v>3.1480999999999999</v>
          </cell>
          <cell r="AU290">
            <v>3.2715999999999998</v>
          </cell>
          <cell r="AV290">
            <v>3.3973</v>
          </cell>
          <cell r="AW290">
            <v>3.5253000000000001</v>
          </cell>
          <cell r="AX290">
            <v>3.6555</v>
          </cell>
          <cell r="AY290">
            <v>3.7879999999999998</v>
          </cell>
        </row>
        <row r="291">
          <cell r="D291">
            <v>2.8000000000000001E-2</v>
          </cell>
          <cell r="E291">
            <v>4.7E-2</v>
          </cell>
          <cell r="F291">
            <v>7.0300000000000001E-2</v>
          </cell>
          <cell r="G291">
            <v>9.7600000000000006E-2</v>
          </cell>
          <cell r="H291">
            <v>0.12870000000000001</v>
          </cell>
          <cell r="I291">
            <v>0.1633</v>
          </cell>
          <cell r="J291">
            <v>0.2014</v>
          </cell>
          <cell r="K291">
            <v>0.2429</v>
          </cell>
          <cell r="L291">
            <v>0.28760000000000002</v>
          </cell>
          <cell r="M291">
            <v>0.33539999999999998</v>
          </cell>
          <cell r="N291">
            <v>0.38629999999999998</v>
          </cell>
          <cell r="O291">
            <v>0.44009999999999999</v>
          </cell>
          <cell r="P291">
            <v>0.49680000000000002</v>
          </cell>
          <cell r="Q291">
            <v>0.55630000000000002</v>
          </cell>
          <cell r="R291">
            <v>0.61860000000000004</v>
          </cell>
          <cell r="S291">
            <v>0.6835</v>
          </cell>
          <cell r="T291">
            <v>0.75119999999999998</v>
          </cell>
          <cell r="U291">
            <v>0.82140000000000002</v>
          </cell>
          <cell r="V291">
            <v>0.89419999999999999</v>
          </cell>
          <cell r="W291">
            <v>0.96950000000000003</v>
          </cell>
          <cell r="X291">
            <v>1.0472999999999999</v>
          </cell>
          <cell r="Y291">
            <v>1.1274999999999999</v>
          </cell>
          <cell r="Z291">
            <v>1.2101999999999999</v>
          </cell>
          <cell r="AA291">
            <v>1.2951999999999999</v>
          </cell>
          <cell r="AB291">
            <v>1.3826000000000001</v>
          </cell>
          <cell r="AC291">
            <v>1.4723999999999999</v>
          </cell>
          <cell r="AD291">
            <v>1.5645</v>
          </cell>
          <cell r="AE291">
            <v>1.659</v>
          </cell>
          <cell r="AF291">
            <v>1.7557</v>
          </cell>
          <cell r="AG291">
            <v>1.8547</v>
          </cell>
          <cell r="AH291">
            <v>1.956</v>
          </cell>
          <cell r="AI291">
            <v>2.0594999999999999</v>
          </cell>
          <cell r="AJ291">
            <v>2.1652999999999998</v>
          </cell>
          <cell r="AK291">
            <v>2.2734000000000001</v>
          </cell>
          <cell r="AL291">
            <v>2.3837000000000002</v>
          </cell>
          <cell r="AM291">
            <v>2.4963000000000002</v>
          </cell>
          <cell r="AN291">
            <v>2.6110000000000002</v>
          </cell>
          <cell r="AO291">
            <v>2.7281</v>
          </cell>
          <cell r="AP291">
            <v>2.8473000000000002</v>
          </cell>
          <cell r="AQ291">
            <v>2.9687999999999999</v>
          </cell>
          <cell r="AR291">
            <v>3.0926</v>
          </cell>
          <cell r="AS291">
            <v>3.2185999999999999</v>
          </cell>
          <cell r="AT291">
            <v>3.3468</v>
          </cell>
          <cell r="AU291">
            <v>3.4773000000000001</v>
          </cell>
          <cell r="AV291">
            <v>3.6101000000000001</v>
          </cell>
          <cell r="AW291">
            <v>3.7450999999999999</v>
          </cell>
          <cell r="AX291">
            <v>3.8824999999999998</v>
          </cell>
          <cell r="AY291">
            <v>4.0221</v>
          </cell>
        </row>
        <row r="292">
          <cell r="D292">
            <v>2.9600000000000001E-2</v>
          </cell>
          <cell r="E292">
            <v>4.99E-2</v>
          </cell>
          <cell r="F292">
            <v>7.46E-2</v>
          </cell>
          <cell r="G292">
            <v>0.10349999999999999</v>
          </cell>
          <cell r="H292">
            <v>0.13650000000000001</v>
          </cell>
          <cell r="I292">
            <v>0.17330000000000001</v>
          </cell>
          <cell r="J292">
            <v>0.21379999999999999</v>
          </cell>
          <cell r="K292">
            <v>0.25779999999999997</v>
          </cell>
          <cell r="L292">
            <v>0.30530000000000002</v>
          </cell>
          <cell r="M292">
            <v>0.35610000000000003</v>
          </cell>
          <cell r="N292">
            <v>0.41010000000000002</v>
          </cell>
          <cell r="O292">
            <v>0.46729999999999999</v>
          </cell>
          <cell r="P292">
            <v>0.52759999999999996</v>
          </cell>
          <cell r="Q292">
            <v>0.59079999999999999</v>
          </cell>
          <cell r="R292">
            <v>0.65700000000000003</v>
          </cell>
          <cell r="S292">
            <v>0.72609999999999997</v>
          </cell>
          <cell r="T292">
            <v>0.79790000000000005</v>
          </cell>
          <cell r="U292">
            <v>0.87260000000000004</v>
          </cell>
          <cell r="V292">
            <v>0.94989999999999997</v>
          </cell>
          <cell r="W292">
            <v>1.0299</v>
          </cell>
          <cell r="X292">
            <v>1.1125</v>
          </cell>
          <cell r="Y292">
            <v>1.1978</v>
          </cell>
          <cell r="Z292">
            <v>1.2856000000000001</v>
          </cell>
          <cell r="AA292">
            <v>1.3758999999999999</v>
          </cell>
          <cell r="AB292">
            <v>1.4686999999999999</v>
          </cell>
          <cell r="AC292">
            <v>1.5640000000000001</v>
          </cell>
          <cell r="AD292">
            <v>1.6617</v>
          </cell>
          <cell r="AE292">
            <v>1.7619</v>
          </cell>
          <cell r="AF292">
            <v>1.8645</v>
          </cell>
          <cell r="AG292">
            <v>1.9695</v>
          </cell>
          <cell r="AH292">
            <v>2.0768</v>
          </cell>
          <cell r="AI292">
            <v>2.1865999999999999</v>
          </cell>
          <cell r="AJ292">
            <v>2.2986</v>
          </cell>
          <cell r="AK292">
            <v>2.4131</v>
          </cell>
          <cell r="AL292">
            <v>2.5297999999999998</v>
          </cell>
          <cell r="AM292">
            <v>2.6488999999999998</v>
          </cell>
          <cell r="AN292">
            <v>2.7703000000000002</v>
          </cell>
          <cell r="AO292">
            <v>2.8940999999999999</v>
          </cell>
          <cell r="AP292">
            <v>3.0200999999999998</v>
          </cell>
          <cell r="AQ292">
            <v>3.1484999999999999</v>
          </cell>
          <cell r="AR292">
            <v>3.2791000000000001</v>
          </cell>
          <cell r="AS292">
            <v>3.4121000000000001</v>
          </cell>
          <cell r="AT292">
            <v>3.5474000000000001</v>
          </cell>
          <cell r="AU292">
            <v>3.6850000000000001</v>
          </cell>
          <cell r="AV292">
            <v>3.8250000000000002</v>
          </cell>
          <cell r="AW292">
            <v>3.9672000000000001</v>
          </cell>
          <cell r="AX292">
            <v>4.1117999999999997</v>
          </cell>
          <cell r="AY292">
            <v>4.2587000000000002</v>
          </cell>
        </row>
        <row r="293">
          <cell r="D293">
            <v>3.1300000000000001E-2</v>
          </cell>
          <cell r="E293">
            <v>5.2699999999999997E-2</v>
          </cell>
          <cell r="F293">
            <v>7.8799999999999995E-2</v>
          </cell>
          <cell r="G293">
            <v>0.1094</v>
          </cell>
          <cell r="H293">
            <v>0.14430000000000001</v>
          </cell>
          <cell r="I293">
            <v>0.1832</v>
          </cell>
          <cell r="J293">
            <v>0.2261</v>
          </cell>
          <cell r="K293">
            <v>0.2727</v>
          </cell>
          <cell r="L293">
            <v>0.32300000000000001</v>
          </cell>
          <cell r="M293">
            <v>0.37680000000000002</v>
          </cell>
          <cell r="N293">
            <v>0.434</v>
          </cell>
          <cell r="O293">
            <v>0.49459999999999998</v>
          </cell>
          <cell r="P293">
            <v>0.55840000000000001</v>
          </cell>
          <cell r="Q293">
            <v>0.62539999999999996</v>
          </cell>
          <cell r="R293">
            <v>0.69550000000000001</v>
          </cell>
          <cell r="S293">
            <v>0.76870000000000005</v>
          </cell>
          <cell r="T293">
            <v>0.8448</v>
          </cell>
          <cell r="U293">
            <v>0.92379999999999995</v>
          </cell>
          <cell r="V293">
            <v>1.0058</v>
          </cell>
          <cell r="W293">
            <v>1.0905</v>
          </cell>
          <cell r="X293">
            <v>1.1779999999999999</v>
          </cell>
          <cell r="Y293">
            <v>1.2683</v>
          </cell>
          <cell r="Z293">
            <v>1.3612</v>
          </cell>
          <cell r="AA293">
            <v>1.4568000000000001</v>
          </cell>
          <cell r="AB293">
            <v>1.5550999999999999</v>
          </cell>
          <cell r="AC293">
            <v>1.6558999999999999</v>
          </cell>
          <cell r="AD293">
            <v>1.7593000000000001</v>
          </cell>
          <cell r="AE293">
            <v>1.8653</v>
          </cell>
          <cell r="AF293">
            <v>1.9738</v>
          </cell>
          <cell r="AG293">
            <v>2.0848</v>
          </cell>
          <cell r="AH293">
            <v>2.1983000000000001</v>
          </cell>
          <cell r="AI293">
            <v>2.3142</v>
          </cell>
          <cell r="AJ293">
            <v>2.4327000000000001</v>
          </cell>
          <cell r="AK293">
            <v>2.5535000000000001</v>
          </cell>
          <cell r="AL293">
            <v>2.6768000000000001</v>
          </cell>
          <cell r="AM293">
            <v>2.8025000000000002</v>
          </cell>
          <cell r="AN293">
            <v>2.9306000000000001</v>
          </cell>
          <cell r="AO293">
            <v>3.0611000000000002</v>
          </cell>
          <cell r="AP293">
            <v>3.1941000000000002</v>
          </cell>
          <cell r="AQ293">
            <v>3.3294000000000001</v>
          </cell>
          <cell r="AR293">
            <v>3.4670999999999998</v>
          </cell>
          <cell r="AS293">
            <v>3.6071</v>
          </cell>
          <cell r="AT293">
            <v>3.7496</v>
          </cell>
          <cell r="AU293">
            <v>3.8944000000000001</v>
          </cell>
          <cell r="AV293">
            <v>4.0415999999999999</v>
          </cell>
          <cell r="AW293">
            <v>4.1913</v>
          </cell>
          <cell r="AX293">
            <v>4.3432000000000004</v>
          </cell>
          <cell r="AY293">
            <v>4.4976000000000003</v>
          </cell>
        </row>
        <row r="294">
          <cell r="D294">
            <v>3.3000000000000002E-2</v>
          </cell>
          <cell r="E294">
            <v>5.5500000000000001E-2</v>
          </cell>
          <cell r="F294">
            <v>8.3099999999999993E-2</v>
          </cell>
          <cell r="G294">
            <v>0.1154</v>
          </cell>
          <cell r="H294">
            <v>0.15210000000000001</v>
          </cell>
          <cell r="I294">
            <v>0.19320000000000001</v>
          </cell>
          <cell r="J294">
            <v>0.2384</v>
          </cell>
          <cell r="K294">
            <v>0.28760000000000002</v>
          </cell>
          <cell r="L294">
            <v>0.3407</v>
          </cell>
          <cell r="M294">
            <v>0.39750000000000002</v>
          </cell>
          <cell r="N294">
            <v>0.45789999999999997</v>
          </cell>
          <cell r="O294">
            <v>0.52190000000000003</v>
          </cell>
          <cell r="P294">
            <v>0.58930000000000005</v>
          </cell>
          <cell r="Q294">
            <v>0.66010000000000002</v>
          </cell>
          <cell r="R294">
            <v>0.73409999999999997</v>
          </cell>
          <cell r="S294">
            <v>0.81130000000000002</v>
          </cell>
          <cell r="T294">
            <v>0.89170000000000005</v>
          </cell>
          <cell r="U294">
            <v>0.97519999999999996</v>
          </cell>
          <cell r="V294">
            <v>1.0617000000000001</v>
          </cell>
          <cell r="W294">
            <v>1.1512</v>
          </cell>
          <cell r="X294">
            <v>1.2436</v>
          </cell>
          <cell r="Y294">
            <v>1.3389</v>
          </cell>
          <cell r="Z294">
            <v>1.4370000000000001</v>
          </cell>
          <cell r="AA294">
            <v>1.538</v>
          </cell>
          <cell r="AB294">
            <v>1.6416999999999999</v>
          </cell>
          <cell r="AC294">
            <v>1.7481</v>
          </cell>
          <cell r="AD294">
            <v>1.8572</v>
          </cell>
          <cell r="AE294">
            <v>1.9690000000000001</v>
          </cell>
          <cell r="AF294">
            <v>2.0834999999999999</v>
          </cell>
          <cell r="AG294">
            <v>2.2006000000000001</v>
          </cell>
          <cell r="AH294">
            <v>2.3201999999999998</v>
          </cell>
          <cell r="AI294">
            <v>2.4424999999999999</v>
          </cell>
          <cell r="AJ294">
            <v>2.5672999999999999</v>
          </cell>
          <cell r="AK294">
            <v>2.6945999999999999</v>
          </cell>
          <cell r="AL294">
            <v>2.8245</v>
          </cell>
          <cell r="AM294">
            <v>2.9569000000000001</v>
          </cell>
          <cell r="AN294">
            <v>3.0918000000000001</v>
          </cell>
          <cell r="AO294">
            <v>3.2292000000000001</v>
          </cell>
          <cell r="AP294">
            <v>3.3691</v>
          </cell>
          <cell r="AQ294">
            <v>3.5114000000000001</v>
          </cell>
          <cell r="AR294">
            <v>3.6562000000000001</v>
          </cell>
          <cell r="AS294">
            <v>3.8035000000000001</v>
          </cell>
          <cell r="AT294">
            <v>3.9531999999999998</v>
          </cell>
          <cell r="AU294">
            <v>4.1052999999999997</v>
          </cell>
          <cell r="AV294">
            <v>4.26</v>
          </cell>
          <cell r="AW294">
            <v>4.4169999999999998</v>
          </cell>
          <cell r="AX294">
            <v>4.5765000000000002</v>
          </cell>
          <cell r="AY294">
            <v>4.7385000000000002</v>
          </cell>
        </row>
        <row r="295">
          <cell r="D295">
            <v>3.4700000000000002E-2</v>
          </cell>
          <cell r="E295">
            <v>5.8400000000000001E-2</v>
          </cell>
          <cell r="F295">
            <v>8.7300000000000003E-2</v>
          </cell>
          <cell r="G295">
            <v>0.12130000000000001</v>
          </cell>
          <cell r="H295">
            <v>0.16</v>
          </cell>
          <cell r="I295">
            <v>0.20319999999999999</v>
          </cell>
          <cell r="J295">
            <v>0.25080000000000002</v>
          </cell>
          <cell r="K295">
            <v>0.30259999999999998</v>
          </cell>
          <cell r="L295">
            <v>0.3584</v>
          </cell>
          <cell r="M295">
            <v>0.41820000000000002</v>
          </cell>
          <cell r="N295">
            <v>0.4819</v>
          </cell>
          <cell r="O295">
            <v>0.54920000000000002</v>
          </cell>
          <cell r="P295">
            <v>0.62019999999999997</v>
          </cell>
          <cell r="Q295">
            <v>0.69469999999999998</v>
          </cell>
          <cell r="R295">
            <v>0.77270000000000005</v>
          </cell>
          <cell r="S295">
            <v>0.85409999999999997</v>
          </cell>
          <cell r="T295">
            <v>0.93879999999999997</v>
          </cell>
          <cell r="U295">
            <v>1.0266999999999999</v>
          </cell>
          <cell r="V295">
            <v>1.1177999999999999</v>
          </cell>
          <cell r="W295">
            <v>1.212</v>
          </cell>
          <cell r="X295">
            <v>1.3093999999999999</v>
          </cell>
          <cell r="Y295">
            <v>1.4097</v>
          </cell>
          <cell r="Z295">
            <v>1.5130999999999999</v>
          </cell>
          <cell r="AA295">
            <v>1.6194</v>
          </cell>
          <cell r="AB295">
            <v>1.7284999999999999</v>
          </cell>
          <cell r="AC295">
            <v>1.8406</v>
          </cell>
          <cell r="AD295">
            <v>1.9555</v>
          </cell>
          <cell r="AE295">
            <v>2.0731000000000002</v>
          </cell>
          <cell r="AF295">
            <v>2.1936</v>
          </cell>
          <cell r="AG295">
            <v>2.3168000000000002</v>
          </cell>
          <cell r="AH295">
            <v>2.4426000000000001</v>
          </cell>
          <cell r="AI295">
            <v>2.5712000000000002</v>
          </cell>
          <cell r="AJ295">
            <v>2.7025000000000001</v>
          </cell>
          <cell r="AK295">
            <v>2.8363999999999998</v>
          </cell>
          <cell r="AL295">
            <v>2.9729000000000001</v>
          </cell>
          <cell r="AM295">
            <v>3.1120000000000001</v>
          </cell>
          <cell r="AN295">
            <v>3.2538</v>
          </cell>
          <cell r="AO295">
            <v>3.3980999999999999</v>
          </cell>
          <cell r="AP295">
            <v>3.5449999999999999</v>
          </cell>
          <cell r="AQ295">
            <v>3.6943999999999999</v>
          </cell>
          <cell r="AR295">
            <v>3.8464</v>
          </cell>
          <cell r="AS295">
            <v>4.0010000000000003</v>
          </cell>
          <cell r="AT295">
            <v>4.1580000000000004</v>
          </cell>
          <cell r="AU295">
            <v>4.3175999999999997</v>
          </cell>
          <cell r="AV295">
            <v>4.4797000000000002</v>
          </cell>
          <cell r="AW295">
            <v>4.6443000000000003</v>
          </cell>
          <cell r="AX295">
            <v>4.8113999999999999</v>
          </cell>
          <cell r="AY295">
            <v>4.9810999999999996</v>
          </cell>
        </row>
        <row r="296">
          <cell r="D296">
            <v>3.6299999999999999E-2</v>
          </cell>
          <cell r="E296">
            <v>6.1199999999999997E-2</v>
          </cell>
          <cell r="F296">
            <v>9.1600000000000001E-2</v>
          </cell>
          <cell r="G296">
            <v>0.12720000000000001</v>
          </cell>
          <cell r="H296">
            <v>0.1678</v>
          </cell>
          <cell r="I296">
            <v>0.2132</v>
          </cell>
          <cell r="J296">
            <v>0.2631</v>
          </cell>
          <cell r="K296">
            <v>0.3175</v>
          </cell>
          <cell r="L296">
            <v>0.37619999999999998</v>
          </cell>
          <cell r="M296">
            <v>0.439</v>
          </cell>
          <cell r="N296">
            <v>0.50580000000000003</v>
          </cell>
          <cell r="O296">
            <v>0.5766</v>
          </cell>
          <cell r="P296">
            <v>0.65110000000000001</v>
          </cell>
          <cell r="Q296">
            <v>0.72940000000000005</v>
          </cell>
          <cell r="R296">
            <v>0.81140000000000001</v>
          </cell>
          <cell r="S296">
            <v>0.89690000000000003</v>
          </cell>
          <cell r="T296">
            <v>0.98580000000000001</v>
          </cell>
          <cell r="U296">
            <v>1.0782</v>
          </cell>
          <cell r="V296">
            <v>1.1739999999999999</v>
          </cell>
          <cell r="W296">
            <v>1.2729999999999999</v>
          </cell>
          <cell r="X296">
            <v>1.3752</v>
          </cell>
          <cell r="Y296">
            <v>1.4806999999999999</v>
          </cell>
          <cell r="Z296">
            <v>1.5892999999999999</v>
          </cell>
          <cell r="AA296">
            <v>1.7009000000000001</v>
          </cell>
          <cell r="AB296">
            <v>1.8156000000000001</v>
          </cell>
          <cell r="AC296">
            <v>1.9333</v>
          </cell>
          <cell r="AD296">
            <v>2.0539000000000001</v>
          </cell>
          <cell r="AE296">
            <v>2.1775000000000002</v>
          </cell>
          <cell r="AF296">
            <v>2.3039999999999998</v>
          </cell>
          <cell r="AG296">
            <v>2.4333</v>
          </cell>
          <cell r="AH296">
            <v>2.5655000000000001</v>
          </cell>
          <cell r="AI296">
            <v>2.7004000000000001</v>
          </cell>
          <cell r="AJ296">
            <v>2.8382000000000001</v>
          </cell>
          <cell r="AK296">
            <v>2.9786999999999999</v>
          </cell>
          <cell r="AL296">
            <v>3.1219000000000001</v>
          </cell>
          <cell r="AM296">
            <v>3.2677999999999998</v>
          </cell>
          <cell r="AN296">
            <v>3.4165000000000001</v>
          </cell>
          <cell r="AO296">
            <v>3.5678000000000001</v>
          </cell>
          <cell r="AP296">
            <v>3.7216999999999998</v>
          </cell>
          <cell r="AQ296">
            <v>3.8784000000000001</v>
          </cell>
          <cell r="AR296">
            <v>4.0376000000000003</v>
          </cell>
          <cell r="AS296">
            <v>4.1994999999999996</v>
          </cell>
          <cell r="AT296">
            <v>4.3639999999999999</v>
          </cell>
          <cell r="AU296">
            <v>4.5309999999999997</v>
          </cell>
          <cell r="AV296">
            <v>4.7007000000000003</v>
          </cell>
          <cell r="AW296">
            <v>4.8730000000000002</v>
          </cell>
          <cell r="AX296">
            <v>5.0477999999999996</v>
          </cell>
          <cell r="AY296">
            <v>5.2252999999999998</v>
          </cell>
        </row>
        <row r="297">
          <cell r="D297">
            <v>3.7999999999999999E-2</v>
          </cell>
          <cell r="E297">
            <v>6.4000000000000001E-2</v>
          </cell>
          <cell r="F297">
            <v>9.5799999999999996E-2</v>
          </cell>
          <cell r="G297">
            <v>0.1331</v>
          </cell>
          <cell r="H297">
            <v>0.17560000000000001</v>
          </cell>
          <cell r="I297">
            <v>0.22320000000000001</v>
          </cell>
          <cell r="J297">
            <v>0.27550000000000002</v>
          </cell>
          <cell r="K297">
            <v>0.33250000000000002</v>
          </cell>
          <cell r="L297">
            <v>0.39389999999999997</v>
          </cell>
          <cell r="M297">
            <v>0.4597</v>
          </cell>
          <cell r="N297">
            <v>0.52980000000000005</v>
          </cell>
          <cell r="O297">
            <v>0.60389999999999999</v>
          </cell>
          <cell r="P297">
            <v>0.68210000000000004</v>
          </cell>
          <cell r="Q297">
            <v>0.76419999999999999</v>
          </cell>
          <cell r="R297">
            <v>0.85009999999999997</v>
          </cell>
          <cell r="S297">
            <v>0.93969999999999998</v>
          </cell>
          <cell r="T297">
            <v>1.0329999999999999</v>
          </cell>
          <cell r="U297">
            <v>1.1297999999999999</v>
          </cell>
          <cell r="V297">
            <v>1.2302</v>
          </cell>
          <cell r="W297">
            <v>1.3340000000000001</v>
          </cell>
          <cell r="X297">
            <v>1.4412</v>
          </cell>
          <cell r="Y297">
            <v>1.5518000000000001</v>
          </cell>
          <cell r="Z297">
            <v>1.6656</v>
          </cell>
          <cell r="AA297">
            <v>1.7826</v>
          </cell>
          <cell r="AB297">
            <v>1.9028</v>
          </cell>
          <cell r="AC297">
            <v>2.0261999999999998</v>
          </cell>
          <cell r="AD297">
            <v>2.1526999999999998</v>
          </cell>
          <cell r="AE297">
            <v>2.2822</v>
          </cell>
          <cell r="AF297">
            <v>2.4146999999999998</v>
          </cell>
          <cell r="AG297">
            <v>2.5501999999999998</v>
          </cell>
          <cell r="AH297">
            <v>2.6886000000000001</v>
          </cell>
          <cell r="AI297">
            <v>2.83</v>
          </cell>
          <cell r="AJ297">
            <v>2.9742999999999999</v>
          </cell>
          <cell r="AK297">
            <v>3.1214</v>
          </cell>
          <cell r="AL297">
            <v>3.2713999999999999</v>
          </cell>
          <cell r="AM297">
            <v>3.4241999999999999</v>
          </cell>
          <cell r="AN297">
            <v>3.5798000000000001</v>
          </cell>
          <cell r="AO297">
            <v>3.7381000000000002</v>
          </cell>
          <cell r="AP297">
            <v>3.8992</v>
          </cell>
          <cell r="AQ297">
            <v>4.0631000000000004</v>
          </cell>
          <cell r="AR297">
            <v>4.2297000000000002</v>
          </cell>
          <cell r="AS297">
            <v>4.3989000000000003</v>
          </cell>
          <cell r="AT297">
            <v>4.5709</v>
          </cell>
          <cell r="AU297">
            <v>4.7455999999999996</v>
          </cell>
          <cell r="AV297">
            <v>4.9229000000000003</v>
          </cell>
          <cell r="AW297">
            <v>5.1029</v>
          </cell>
          <cell r="AX297">
            <v>5.2854999999999999</v>
          </cell>
          <cell r="AY297">
            <v>5.4707999999999997</v>
          </cell>
        </row>
        <row r="298">
          <cell r="D298">
            <v>3.9699999999999999E-2</v>
          </cell>
          <cell r="E298">
            <v>6.6900000000000001E-2</v>
          </cell>
          <cell r="F298">
            <v>0.10009999999999999</v>
          </cell>
          <cell r="G298">
            <v>0.1391</v>
          </cell>
          <cell r="H298">
            <v>0.1835</v>
          </cell>
          <cell r="I298">
            <v>0.2331</v>
          </cell>
          <cell r="J298">
            <v>0.2878</v>
          </cell>
          <cell r="K298">
            <v>0.34739999999999999</v>
          </cell>
          <cell r="L298">
            <v>0.41170000000000001</v>
          </cell>
          <cell r="M298">
            <v>0.48049999999999998</v>
          </cell>
          <cell r="N298">
            <v>0.55369999999999997</v>
          </cell>
          <cell r="O298">
            <v>0.63129999999999997</v>
          </cell>
          <cell r="P298">
            <v>0.71309999999999996</v>
          </cell>
          <cell r="Q298">
            <v>0.79890000000000005</v>
          </cell>
          <cell r="R298">
            <v>0.88880000000000003</v>
          </cell>
          <cell r="S298">
            <v>0.98250000000000004</v>
          </cell>
          <cell r="T298">
            <v>1.0801000000000001</v>
          </cell>
          <cell r="U298">
            <v>1.1815</v>
          </cell>
          <cell r="V298">
            <v>1.2865</v>
          </cell>
          <cell r="W298">
            <v>1.3951</v>
          </cell>
          <cell r="X298">
            <v>1.5073000000000001</v>
          </cell>
          <cell r="Y298">
            <v>1.623</v>
          </cell>
          <cell r="Z298">
            <v>1.742</v>
          </cell>
          <cell r="AA298">
            <v>1.8645</v>
          </cell>
          <cell r="AB298">
            <v>1.9903</v>
          </cell>
          <cell r="AC298">
            <v>2.1193</v>
          </cell>
          <cell r="AD298">
            <v>2.2515999999999998</v>
          </cell>
          <cell r="AE298">
            <v>2.387</v>
          </cell>
          <cell r="AF298">
            <v>2.5255999999999998</v>
          </cell>
          <cell r="AG298">
            <v>2.6674000000000002</v>
          </cell>
          <cell r="AH298">
            <v>2.8121</v>
          </cell>
          <cell r="AI298">
            <v>2.96</v>
          </cell>
          <cell r="AJ298">
            <v>3.1107999999999998</v>
          </cell>
          <cell r="AK298">
            <v>3.2646000000000002</v>
          </cell>
          <cell r="AL298">
            <v>3.4214000000000002</v>
          </cell>
          <cell r="AM298">
            <v>3.581</v>
          </cell>
          <cell r="AN298">
            <v>3.7435999999999998</v>
          </cell>
          <cell r="AO298">
            <v>3.9091</v>
          </cell>
          <cell r="AP298">
            <v>4.0773999999999999</v>
          </cell>
          <cell r="AQ298">
            <v>4.2484999999999999</v>
          </cell>
          <cell r="AR298">
            <v>4.4225000000000003</v>
          </cell>
          <cell r="AS298">
            <v>4.5991999999999997</v>
          </cell>
          <cell r="AT298">
            <v>4.7788000000000004</v>
          </cell>
          <cell r="AU298">
            <v>4.9611000000000001</v>
          </cell>
          <cell r="AV298">
            <v>5.1460999999999997</v>
          </cell>
          <cell r="AW298">
            <v>5.3338999999999999</v>
          </cell>
          <cell r="AX298">
            <v>5.5244</v>
          </cell>
          <cell r="AY298">
            <v>5.7176</v>
          </cell>
        </row>
        <row r="299">
          <cell r="D299">
            <v>4.1399999999999999E-2</v>
          </cell>
          <cell r="E299">
            <v>6.9699999999999998E-2</v>
          </cell>
          <cell r="F299">
            <v>0.1043</v>
          </cell>
          <cell r="G299">
            <v>0.14499999999999999</v>
          </cell>
          <cell r="H299">
            <v>0.1913</v>
          </cell>
          <cell r="I299">
            <v>0.24310000000000001</v>
          </cell>
          <cell r="J299">
            <v>0.30020000000000002</v>
          </cell>
          <cell r="K299">
            <v>0.3624</v>
          </cell>
          <cell r="L299">
            <v>0.4294</v>
          </cell>
          <cell r="M299">
            <v>0.50129999999999997</v>
          </cell>
          <cell r="N299">
            <v>0.57769999999999999</v>
          </cell>
          <cell r="O299">
            <v>0.65869999999999995</v>
          </cell>
          <cell r="P299">
            <v>0.74409999999999998</v>
          </cell>
          <cell r="Q299">
            <v>0.8337</v>
          </cell>
          <cell r="R299">
            <v>0.92749999999999999</v>
          </cell>
          <cell r="S299">
            <v>1.0254000000000001</v>
          </cell>
          <cell r="T299">
            <v>1.1274</v>
          </cell>
          <cell r="U299">
            <v>1.2332000000000001</v>
          </cell>
          <cell r="V299">
            <v>1.3429</v>
          </cell>
          <cell r="W299">
            <v>1.4562999999999999</v>
          </cell>
          <cell r="X299">
            <v>1.5734999999999999</v>
          </cell>
          <cell r="Y299">
            <v>1.6941999999999999</v>
          </cell>
          <cell r="Z299">
            <v>1.8186</v>
          </cell>
          <cell r="AA299">
            <v>1.9464999999999999</v>
          </cell>
          <cell r="AB299">
            <v>2.0777999999999999</v>
          </cell>
          <cell r="AC299">
            <v>2.2126000000000001</v>
          </cell>
          <cell r="AD299">
            <v>2.3506999999999998</v>
          </cell>
          <cell r="AE299">
            <v>2.4921000000000002</v>
          </cell>
          <cell r="AF299">
            <v>2.6368</v>
          </cell>
          <cell r="AG299">
            <v>2.7848000000000002</v>
          </cell>
          <cell r="AH299">
            <v>2.9359000000000002</v>
          </cell>
          <cell r="AI299">
            <v>3.0901999999999998</v>
          </cell>
          <cell r="AJ299">
            <v>3.2477</v>
          </cell>
          <cell r="AK299">
            <v>3.4081999999999999</v>
          </cell>
          <cell r="AL299">
            <v>3.5718000000000001</v>
          </cell>
          <cell r="AM299">
            <v>3.7383999999999999</v>
          </cell>
          <cell r="AN299">
            <v>3.9079999999999999</v>
          </cell>
          <cell r="AO299">
            <v>4.0805999999999996</v>
          </cell>
          <cell r="AP299">
            <v>4.2561</v>
          </cell>
          <cell r="AQ299">
            <v>4.4345999999999997</v>
          </cell>
          <cell r="AR299">
            <v>4.6159999999999997</v>
          </cell>
          <cell r="AS299">
            <v>4.8003</v>
          </cell>
          <cell r="AT299">
            <v>4.9874000000000001</v>
          </cell>
          <cell r="AU299">
            <v>5.1773999999999996</v>
          </cell>
          <cell r="AV299">
            <v>5.3701999999999996</v>
          </cell>
          <cell r="AW299">
            <v>5.5659000000000001</v>
          </cell>
          <cell r="AX299">
            <v>5.7644000000000002</v>
          </cell>
          <cell r="AY299">
            <v>5.9656000000000002</v>
          </cell>
        </row>
        <row r="300">
          <cell r="D300">
            <v>4.2999999999999997E-2</v>
          </cell>
          <cell r="E300">
            <v>7.2499999999999995E-2</v>
          </cell>
          <cell r="F300">
            <v>0.1086</v>
          </cell>
          <cell r="G300">
            <v>0.15090000000000001</v>
          </cell>
          <cell r="H300">
            <v>0.19919999999999999</v>
          </cell>
          <cell r="I300">
            <v>0.25309999999999999</v>
          </cell>
          <cell r="J300">
            <v>0.31259999999999999</v>
          </cell>
          <cell r="K300">
            <v>0.37730000000000002</v>
          </cell>
          <cell r="L300">
            <v>0.44719999999999999</v>
          </cell>
          <cell r="M300">
            <v>0.52200000000000002</v>
          </cell>
          <cell r="N300">
            <v>0.60170000000000001</v>
          </cell>
          <cell r="O300">
            <v>0.68610000000000004</v>
          </cell>
          <cell r="P300">
            <v>0.77510000000000001</v>
          </cell>
          <cell r="Q300">
            <v>0.86850000000000005</v>
          </cell>
          <cell r="R300">
            <v>0.96630000000000005</v>
          </cell>
          <cell r="S300">
            <v>1.0684</v>
          </cell>
          <cell r="T300">
            <v>1.1746000000000001</v>
          </cell>
          <cell r="U300">
            <v>1.2849999999999999</v>
          </cell>
          <cell r="V300">
            <v>1.3993</v>
          </cell>
          <cell r="W300">
            <v>1.5176000000000001</v>
          </cell>
          <cell r="X300">
            <v>1.6396999999999999</v>
          </cell>
          <cell r="Y300">
            <v>1.7656000000000001</v>
          </cell>
          <cell r="Z300">
            <v>1.8953</v>
          </cell>
          <cell r="AA300">
            <v>2.0286</v>
          </cell>
          <cell r="AB300">
            <v>2.1655000000000002</v>
          </cell>
          <cell r="AC300">
            <v>2.306</v>
          </cell>
          <cell r="AD300">
            <v>2.4500000000000002</v>
          </cell>
          <cell r="AE300">
            <v>2.5973999999999999</v>
          </cell>
          <cell r="AF300">
            <v>2.7483</v>
          </cell>
          <cell r="AG300">
            <v>2.9024999999999999</v>
          </cell>
          <cell r="AH300">
            <v>3.06</v>
          </cell>
          <cell r="AI300">
            <v>3.2208000000000001</v>
          </cell>
          <cell r="AJ300">
            <v>3.3849</v>
          </cell>
          <cell r="AK300">
            <v>3.5520999999999998</v>
          </cell>
          <cell r="AL300">
            <v>3.7225999999999999</v>
          </cell>
          <cell r="AM300">
            <v>3.8961000000000001</v>
          </cell>
          <cell r="AN300">
            <v>4.0728</v>
          </cell>
          <cell r="AO300">
            <v>4.2526000000000002</v>
          </cell>
          <cell r="AP300">
            <v>4.4353999999999996</v>
          </cell>
          <cell r="AQ300">
            <v>4.6212999999999997</v>
          </cell>
          <cell r="AR300">
            <v>4.8102</v>
          </cell>
          <cell r="AS300">
            <v>5.0019999999999998</v>
          </cell>
          <cell r="AT300">
            <v>5.1967999999999996</v>
          </cell>
          <cell r="AU300">
            <v>5.3945999999999996</v>
          </cell>
          <cell r="AV300">
            <v>5.5952000000000002</v>
          </cell>
          <cell r="AW300">
            <v>5.7988</v>
          </cell>
          <cell r="AX300">
            <v>6.0053000000000001</v>
          </cell>
          <cell r="AY300">
            <v>6.2145999999999999</v>
          </cell>
        </row>
        <row r="301">
          <cell r="D301">
            <v>4.4699999999999997E-2</v>
          </cell>
          <cell r="E301">
            <v>7.5300000000000006E-2</v>
          </cell>
          <cell r="F301">
            <v>0.1128</v>
          </cell>
          <cell r="G301">
            <v>0.15679999999999999</v>
          </cell>
          <cell r="H301">
            <v>0.20699999999999999</v>
          </cell>
          <cell r="I301">
            <v>0.2631</v>
          </cell>
          <cell r="J301">
            <v>0.32490000000000002</v>
          </cell>
          <cell r="K301">
            <v>0.39229999999999998</v>
          </cell>
          <cell r="L301">
            <v>0.46500000000000002</v>
          </cell>
          <cell r="M301">
            <v>0.54279999999999995</v>
          </cell>
          <cell r="N301">
            <v>0.62570000000000003</v>
          </cell>
          <cell r="O301">
            <v>0.71350000000000002</v>
          </cell>
          <cell r="P301">
            <v>0.80610000000000004</v>
          </cell>
          <cell r="Q301">
            <v>0.90329999999999999</v>
          </cell>
          <cell r="R301">
            <v>1.0051000000000001</v>
          </cell>
          <cell r="S301">
            <v>1.1113</v>
          </cell>
          <cell r="T301">
            <v>1.2219</v>
          </cell>
          <cell r="U301">
            <v>1.3368</v>
          </cell>
          <cell r="V301">
            <v>1.4558</v>
          </cell>
          <cell r="W301">
            <v>1.5789</v>
          </cell>
          <cell r="X301">
            <v>1.706</v>
          </cell>
          <cell r="Y301">
            <v>1.8371</v>
          </cell>
          <cell r="Z301">
            <v>1.972</v>
          </cell>
          <cell r="AA301">
            <v>2.1107999999999998</v>
          </cell>
          <cell r="AB301">
            <v>2.2532999999999999</v>
          </cell>
          <cell r="AC301">
            <v>2.3996</v>
          </cell>
          <cell r="AD301">
            <v>2.5493999999999999</v>
          </cell>
          <cell r="AE301">
            <v>2.7029000000000001</v>
          </cell>
          <cell r="AF301">
            <v>2.8599000000000001</v>
          </cell>
          <cell r="AG301">
            <v>3.0204</v>
          </cell>
          <cell r="AH301">
            <v>3.1842999999999999</v>
          </cell>
          <cell r="AI301">
            <v>3.3515999999999999</v>
          </cell>
          <cell r="AJ301">
            <v>3.5223</v>
          </cell>
          <cell r="AK301">
            <v>3.6964000000000001</v>
          </cell>
          <cell r="AL301">
            <v>3.8736999999999999</v>
          </cell>
          <cell r="AM301">
            <v>4.0542999999999996</v>
          </cell>
          <cell r="AN301">
            <v>4.2381000000000002</v>
          </cell>
          <cell r="AO301">
            <v>4.4250999999999996</v>
          </cell>
          <cell r="AP301">
            <v>4.6151999999999997</v>
          </cell>
          <cell r="AQ301">
            <v>4.8085000000000004</v>
          </cell>
          <cell r="AR301">
            <v>5.0049000000000001</v>
          </cell>
          <cell r="AS301">
            <v>5.2042999999999999</v>
          </cell>
          <cell r="AT301">
            <v>5.4069000000000003</v>
          </cell>
          <cell r="AU301">
            <v>5.6124000000000001</v>
          </cell>
          <cell r="AV301">
            <v>5.8209999999999997</v>
          </cell>
          <cell r="AW301">
            <v>6.0324999999999998</v>
          </cell>
          <cell r="AX301">
            <v>6.2470999999999997</v>
          </cell>
          <cell r="AY301">
            <v>6.4645000000000001</v>
          </cell>
        </row>
        <row r="302">
          <cell r="D302">
            <v>4.6399999999999997E-2</v>
          </cell>
          <cell r="E302">
            <v>7.8200000000000006E-2</v>
          </cell>
          <cell r="F302">
            <v>0.1171</v>
          </cell>
          <cell r="G302">
            <v>0.16270000000000001</v>
          </cell>
          <cell r="H302">
            <v>0.21479999999999999</v>
          </cell>
          <cell r="I302">
            <v>0.27310000000000001</v>
          </cell>
          <cell r="J302">
            <v>0.33729999999999999</v>
          </cell>
          <cell r="K302">
            <v>0.40720000000000001</v>
          </cell>
          <cell r="L302">
            <v>0.48270000000000002</v>
          </cell>
          <cell r="M302">
            <v>0.56359999999999999</v>
          </cell>
          <cell r="N302">
            <v>0.64970000000000006</v>
          </cell>
          <cell r="O302">
            <v>0.74099999999999999</v>
          </cell>
          <cell r="P302">
            <v>0.83709999999999996</v>
          </cell>
          <cell r="Q302">
            <v>0.93820000000000003</v>
          </cell>
          <cell r="R302">
            <v>1.0439000000000001</v>
          </cell>
          <cell r="S302">
            <v>1.1543000000000001</v>
          </cell>
          <cell r="T302">
            <v>1.2692000000000001</v>
          </cell>
          <cell r="U302">
            <v>1.3886000000000001</v>
          </cell>
          <cell r="V302">
            <v>1.5123</v>
          </cell>
          <cell r="W302">
            <v>1.6402000000000001</v>
          </cell>
          <cell r="X302">
            <v>1.7724</v>
          </cell>
          <cell r="Y302">
            <v>1.9086000000000001</v>
          </cell>
          <cell r="Z302">
            <v>2.0489000000000002</v>
          </cell>
          <cell r="AA302">
            <v>2.1930999999999998</v>
          </cell>
          <cell r="AB302">
            <v>2.3412999999999999</v>
          </cell>
          <cell r="AC302">
            <v>2.4931999999999999</v>
          </cell>
          <cell r="AD302">
            <v>2.649</v>
          </cell>
          <cell r="AE302">
            <v>2.8085</v>
          </cell>
          <cell r="AF302">
            <v>2.9716999999999998</v>
          </cell>
          <cell r="AG302">
            <v>3.1383999999999999</v>
          </cell>
          <cell r="AH302">
            <v>3.3088000000000002</v>
          </cell>
          <cell r="AI302">
            <v>3.4826999999999999</v>
          </cell>
          <cell r="AJ302">
            <v>3.6600999999999999</v>
          </cell>
          <cell r="AK302">
            <v>3.8409</v>
          </cell>
          <cell r="AL302">
            <v>4.0251999999999999</v>
          </cell>
          <cell r="AM302">
            <v>4.2127999999999997</v>
          </cell>
          <cell r="AN302">
            <v>4.4036999999999997</v>
          </cell>
          <cell r="AO302">
            <v>4.5979000000000001</v>
          </cell>
          <cell r="AP302">
            <v>4.7953999999999999</v>
          </cell>
          <cell r="AQ302">
            <v>4.9962</v>
          </cell>
          <cell r="AR302">
            <v>5.2000999999999999</v>
          </cell>
          <cell r="AS302">
            <v>5.4073000000000002</v>
          </cell>
          <cell r="AT302">
            <v>5.6174999999999997</v>
          </cell>
          <cell r="AU302">
            <v>5.8308999999999997</v>
          </cell>
          <cell r="AV302">
            <v>6.0473999999999997</v>
          </cell>
          <cell r="AW302">
            <v>6.2670000000000003</v>
          </cell>
          <cell r="AX302">
            <v>6.4897</v>
          </cell>
          <cell r="AY302">
            <v>6.7153</v>
          </cell>
        </row>
        <row r="303">
          <cell r="D303">
            <v>4.8099999999999997E-2</v>
          </cell>
          <cell r="E303">
            <v>8.1000000000000003E-2</v>
          </cell>
          <cell r="F303">
            <v>0.12130000000000001</v>
          </cell>
          <cell r="G303">
            <v>0.16869999999999999</v>
          </cell>
          <cell r="H303">
            <v>0.22270000000000001</v>
          </cell>
          <cell r="I303">
            <v>0.28310000000000002</v>
          </cell>
          <cell r="J303">
            <v>0.34970000000000001</v>
          </cell>
          <cell r="K303">
            <v>0.42220000000000002</v>
          </cell>
          <cell r="L303">
            <v>0.50049999999999994</v>
          </cell>
          <cell r="M303">
            <v>0.58440000000000003</v>
          </cell>
          <cell r="N303">
            <v>0.67369999999999997</v>
          </cell>
          <cell r="O303">
            <v>0.76839999999999997</v>
          </cell>
          <cell r="P303">
            <v>0.86819999999999997</v>
          </cell>
          <cell r="Q303">
            <v>0.97299999999999998</v>
          </cell>
          <cell r="R303">
            <v>1.0828</v>
          </cell>
          <cell r="S303">
            <v>1.1973</v>
          </cell>
          <cell r="T303">
            <v>1.3166</v>
          </cell>
          <cell r="U303">
            <v>1.4404999999999999</v>
          </cell>
          <cell r="V303">
            <v>1.5688</v>
          </cell>
          <cell r="W303">
            <v>1.7016</v>
          </cell>
          <cell r="X303">
            <v>1.8388</v>
          </cell>
          <cell r="Y303">
            <v>1.9802</v>
          </cell>
          <cell r="Z303">
            <v>2.1257999999999999</v>
          </cell>
          <cell r="AA303">
            <v>2.2755000000000001</v>
          </cell>
          <cell r="AB303">
            <v>2.4293</v>
          </cell>
          <cell r="AC303">
            <v>2.5870000000000002</v>
          </cell>
          <cell r="AD303">
            <v>2.7486999999999999</v>
          </cell>
          <cell r="AE303">
            <v>2.9142000000000001</v>
          </cell>
          <cell r="AF303">
            <v>3.0836000000000001</v>
          </cell>
          <cell r="AG303">
            <v>3.2566999999999999</v>
          </cell>
          <cell r="AH303">
            <v>3.4335</v>
          </cell>
          <cell r="AI303">
            <v>3.6139999999999999</v>
          </cell>
          <cell r="AJ303">
            <v>3.7980999999999998</v>
          </cell>
          <cell r="AK303">
            <v>3.9857</v>
          </cell>
          <cell r="AL303">
            <v>4.1768999999999998</v>
          </cell>
          <cell r="AM303">
            <v>4.3715999999999999</v>
          </cell>
          <cell r="AN303">
            <v>4.5697000000000001</v>
          </cell>
          <cell r="AO303">
            <v>4.7712000000000003</v>
          </cell>
          <cell r="AP303">
            <v>4.9760999999999997</v>
          </cell>
          <cell r="AQ303">
            <v>5.1843000000000004</v>
          </cell>
          <cell r="AR303">
            <v>5.3959000000000001</v>
          </cell>
          <cell r="AS303">
            <v>5.6106999999999996</v>
          </cell>
          <cell r="AT303">
            <v>5.8288000000000002</v>
          </cell>
          <cell r="AU303">
            <v>6.05</v>
          </cell>
          <cell r="AV303">
            <v>6.2744999999999997</v>
          </cell>
          <cell r="AW303">
            <v>6.5022000000000002</v>
          </cell>
          <cell r="AX303">
            <v>6.7329999999999997</v>
          </cell>
          <cell r="AY303">
            <v>6.9668999999999999</v>
          </cell>
        </row>
        <row r="304">
          <cell r="D304">
            <v>4.9700000000000001E-2</v>
          </cell>
          <cell r="E304">
            <v>8.3799999999999999E-2</v>
          </cell>
          <cell r="F304">
            <v>0.12559999999999999</v>
          </cell>
          <cell r="G304">
            <v>0.17460000000000001</v>
          </cell>
          <cell r="H304">
            <v>0.23050000000000001</v>
          </cell>
          <cell r="I304">
            <v>0.29310000000000003</v>
          </cell>
          <cell r="J304">
            <v>0.36199999999999999</v>
          </cell>
          <cell r="K304">
            <v>0.43719999999999998</v>
          </cell>
          <cell r="L304">
            <v>0.51829999999999998</v>
          </cell>
          <cell r="M304">
            <v>0.60519999999999996</v>
          </cell>
          <cell r="N304">
            <v>0.69779999999999998</v>
          </cell>
          <cell r="O304">
            <v>0.79579999999999995</v>
          </cell>
          <cell r="P304">
            <v>0.8992</v>
          </cell>
          <cell r="Q304">
            <v>1.0079</v>
          </cell>
          <cell r="R304">
            <v>1.1215999999999999</v>
          </cell>
          <cell r="S304">
            <v>1.2403999999999999</v>
          </cell>
          <cell r="T304">
            <v>1.3640000000000001</v>
          </cell>
          <cell r="U304">
            <v>1.4923999999999999</v>
          </cell>
          <cell r="V304">
            <v>1.6254</v>
          </cell>
          <cell r="W304">
            <v>1.7630999999999999</v>
          </cell>
          <cell r="X304">
            <v>1.9053</v>
          </cell>
          <cell r="Y304">
            <v>2.0518000000000001</v>
          </cell>
          <cell r="Z304">
            <v>2.2027999999999999</v>
          </cell>
          <cell r="AA304">
            <v>2.3580000000000001</v>
          </cell>
          <cell r="AB304">
            <v>2.5173999999999999</v>
          </cell>
          <cell r="AC304">
            <v>2.6808999999999998</v>
          </cell>
          <cell r="AD304">
            <v>2.8485</v>
          </cell>
          <cell r="AE304">
            <v>3.0200999999999998</v>
          </cell>
          <cell r="AF304">
            <v>3.1957</v>
          </cell>
          <cell r="AG304">
            <v>3.3751000000000002</v>
          </cell>
          <cell r="AH304">
            <v>3.5583999999999998</v>
          </cell>
          <cell r="AI304">
            <v>3.7454999999999998</v>
          </cell>
          <cell r="AJ304">
            <v>3.9363000000000001</v>
          </cell>
          <cell r="AK304">
            <v>4.1307999999999998</v>
          </cell>
          <cell r="AL304">
            <v>4.3289</v>
          </cell>
          <cell r="AM304">
            <v>4.5307000000000004</v>
          </cell>
          <cell r="AN304">
            <v>4.7359999999999998</v>
          </cell>
          <cell r="AO304">
            <v>4.9447999999999999</v>
          </cell>
          <cell r="AP304">
            <v>5.1570999999999998</v>
          </cell>
          <cell r="AQ304">
            <v>5.3728999999999996</v>
          </cell>
          <cell r="AR304">
            <v>5.5919999999999996</v>
          </cell>
          <cell r="AS304">
            <v>5.8146000000000004</v>
          </cell>
          <cell r="AT304">
            <v>6.0404999999999998</v>
          </cell>
          <cell r="AU304">
            <v>6.2697000000000003</v>
          </cell>
          <cell r="AV304">
            <v>6.5022000000000002</v>
          </cell>
          <cell r="AW304">
            <v>6.7380000000000004</v>
          </cell>
          <cell r="AX304">
            <v>6.9770000000000003</v>
          </cell>
          <cell r="AY304">
            <v>7.2191999999999998</v>
          </cell>
        </row>
        <row r="305">
          <cell r="D305">
            <v>5.1400000000000001E-2</v>
          </cell>
          <cell r="E305">
            <v>8.6699999999999999E-2</v>
          </cell>
          <cell r="F305">
            <v>0.1298</v>
          </cell>
          <cell r="G305">
            <v>0.18049999999999999</v>
          </cell>
          <cell r="H305">
            <v>0.2384</v>
          </cell>
          <cell r="I305">
            <v>0.30309999999999998</v>
          </cell>
          <cell r="J305">
            <v>0.37440000000000001</v>
          </cell>
          <cell r="K305">
            <v>0.4521</v>
          </cell>
          <cell r="L305">
            <v>0.53610000000000002</v>
          </cell>
          <cell r="M305">
            <v>0.626</v>
          </cell>
          <cell r="N305">
            <v>0.7218</v>
          </cell>
          <cell r="O305">
            <v>0.82330000000000003</v>
          </cell>
          <cell r="P305">
            <v>0.93030000000000002</v>
          </cell>
          <cell r="Q305">
            <v>1.0427999999999999</v>
          </cell>
          <cell r="R305">
            <v>1.1605000000000001</v>
          </cell>
          <cell r="S305">
            <v>1.2834000000000001</v>
          </cell>
          <cell r="T305">
            <v>1.4114</v>
          </cell>
          <cell r="U305">
            <v>1.5443</v>
          </cell>
          <cell r="V305">
            <v>1.6820999999999999</v>
          </cell>
          <cell r="W305">
            <v>1.8246</v>
          </cell>
          <cell r="X305">
            <v>1.9718</v>
          </cell>
          <cell r="Y305">
            <v>2.1236000000000002</v>
          </cell>
          <cell r="Z305">
            <v>2.2797999999999998</v>
          </cell>
          <cell r="AA305">
            <v>2.4405000000000001</v>
          </cell>
          <cell r="AB305">
            <v>2.6055999999999999</v>
          </cell>
          <cell r="AC305">
            <v>2.7749000000000001</v>
          </cell>
          <cell r="AD305">
            <v>2.9483999999999999</v>
          </cell>
          <cell r="AE305">
            <v>3.1261000000000001</v>
          </cell>
          <cell r="AF305">
            <v>3.3079000000000001</v>
          </cell>
          <cell r="AG305">
            <v>3.4937</v>
          </cell>
          <cell r="AH305">
            <v>3.6835</v>
          </cell>
          <cell r="AI305">
            <v>3.8772000000000002</v>
          </cell>
          <cell r="AJ305">
            <v>4.0747</v>
          </cell>
          <cell r="AK305">
            <v>4.2760999999999996</v>
          </cell>
          <cell r="AL305">
            <v>4.4812000000000003</v>
          </cell>
          <cell r="AM305">
            <v>4.6900000000000004</v>
          </cell>
          <cell r="AN305">
            <v>4.9025999999999996</v>
          </cell>
          <cell r="AO305">
            <v>5.1186999999999996</v>
          </cell>
          <cell r="AP305">
            <v>5.3384999999999998</v>
          </cell>
          <cell r="AQ305">
            <v>5.5617999999999999</v>
          </cell>
          <cell r="AR305">
            <v>5.7885999999999997</v>
          </cell>
          <cell r="AS305">
            <v>6.0189000000000004</v>
          </cell>
          <cell r="AT305">
            <v>6.2526999999999999</v>
          </cell>
          <cell r="AU305">
            <v>6.4898999999999996</v>
          </cell>
          <cell r="AV305">
            <v>6.7304000000000004</v>
          </cell>
          <cell r="AW305">
            <v>6.9744000000000002</v>
          </cell>
          <cell r="AX305">
            <v>7.2215999999999996</v>
          </cell>
          <cell r="AY305">
            <v>7.4722</v>
          </cell>
        </row>
        <row r="306">
          <cell r="D306">
            <v>5.3100000000000001E-2</v>
          </cell>
          <cell r="E306">
            <v>8.9499999999999996E-2</v>
          </cell>
          <cell r="F306">
            <v>0.1341</v>
          </cell>
          <cell r="G306">
            <v>0.18640000000000001</v>
          </cell>
          <cell r="H306">
            <v>0.2462</v>
          </cell>
          <cell r="I306">
            <v>0.31309999999999999</v>
          </cell>
          <cell r="J306">
            <v>0.38679999999999998</v>
          </cell>
          <cell r="K306">
            <v>0.46710000000000002</v>
          </cell>
          <cell r="L306">
            <v>0.55379999999999996</v>
          </cell>
          <cell r="M306">
            <v>0.64680000000000004</v>
          </cell>
          <cell r="N306">
            <v>0.74580000000000002</v>
          </cell>
          <cell r="O306">
            <v>0.85070000000000001</v>
          </cell>
          <cell r="P306">
            <v>0.96140000000000003</v>
          </cell>
          <cell r="Q306">
            <v>1.0777000000000001</v>
          </cell>
          <cell r="R306">
            <v>1.1994</v>
          </cell>
          <cell r="S306">
            <v>1.3265</v>
          </cell>
          <cell r="T306">
            <v>1.4588000000000001</v>
          </cell>
          <cell r="U306">
            <v>1.5963000000000001</v>
          </cell>
          <cell r="V306">
            <v>1.7386999999999999</v>
          </cell>
          <cell r="W306">
            <v>1.8861000000000001</v>
          </cell>
          <cell r="X306">
            <v>2.0383</v>
          </cell>
          <cell r="Y306">
            <v>2.1953</v>
          </cell>
          <cell r="Z306">
            <v>2.3569</v>
          </cell>
          <cell r="AA306">
            <v>2.5230999999999999</v>
          </cell>
          <cell r="AB306">
            <v>2.6939000000000002</v>
          </cell>
          <cell r="AC306">
            <v>2.8690000000000002</v>
          </cell>
          <cell r="AD306">
            <v>3.0485000000000002</v>
          </cell>
          <cell r="AE306">
            <v>3.2322000000000002</v>
          </cell>
          <cell r="AF306">
            <v>3.4201999999999999</v>
          </cell>
          <cell r="AG306">
            <v>3.6124000000000001</v>
          </cell>
          <cell r="AH306">
            <v>3.8087</v>
          </cell>
          <cell r="AI306">
            <v>4.0090000000000003</v>
          </cell>
          <cell r="AJ306">
            <v>4.2133000000000003</v>
          </cell>
          <cell r="AK306">
            <v>4.4215</v>
          </cell>
          <cell r="AL306">
            <v>4.6337000000000002</v>
          </cell>
          <cell r="AM306">
            <v>4.8495999999999997</v>
          </cell>
          <cell r="AN306">
            <v>5.0693999999999999</v>
          </cell>
          <cell r="AO306">
            <v>5.2929000000000004</v>
          </cell>
          <cell r="AP306">
            <v>5.5202</v>
          </cell>
          <cell r="AQ306">
            <v>5.7510000000000003</v>
          </cell>
          <cell r="AR306">
            <v>5.9855999999999998</v>
          </cell>
          <cell r="AS306">
            <v>6.2237</v>
          </cell>
          <cell r="AT306">
            <v>6.4653</v>
          </cell>
          <cell r="AU306">
            <v>6.7104999999999997</v>
          </cell>
          <cell r="AV306">
            <v>6.9592000000000001</v>
          </cell>
          <cell r="AW306">
            <v>7.2112999999999996</v>
          </cell>
          <cell r="AX306">
            <v>7.4668000000000001</v>
          </cell>
          <cell r="AY306">
            <v>7.7256999999999998</v>
          </cell>
        </row>
        <row r="307">
          <cell r="D307">
            <v>5.4800000000000001E-2</v>
          </cell>
          <cell r="E307">
            <v>9.2299999999999993E-2</v>
          </cell>
          <cell r="F307">
            <v>0.1384</v>
          </cell>
          <cell r="G307">
            <v>0.19239999999999999</v>
          </cell>
          <cell r="H307">
            <v>0.254</v>
          </cell>
          <cell r="I307">
            <v>0.3231</v>
          </cell>
          <cell r="J307">
            <v>0.39910000000000001</v>
          </cell>
          <cell r="K307">
            <v>0.48209999999999997</v>
          </cell>
          <cell r="L307">
            <v>0.5716</v>
          </cell>
          <cell r="M307">
            <v>0.66759999999999997</v>
          </cell>
          <cell r="N307">
            <v>0.76990000000000003</v>
          </cell>
          <cell r="O307">
            <v>0.87819999999999998</v>
          </cell>
          <cell r="P307">
            <v>0.99250000000000005</v>
          </cell>
          <cell r="Q307">
            <v>1.1126</v>
          </cell>
          <cell r="R307">
            <v>1.2383</v>
          </cell>
          <cell r="S307">
            <v>1.3695999999999999</v>
          </cell>
          <cell r="T307">
            <v>1.5063</v>
          </cell>
          <cell r="U307">
            <v>1.6482000000000001</v>
          </cell>
          <cell r="V307">
            <v>1.7954000000000001</v>
          </cell>
          <cell r="W307">
            <v>1.9477</v>
          </cell>
          <cell r="X307">
            <v>2.1049000000000002</v>
          </cell>
          <cell r="Y307">
            <v>2.2671000000000001</v>
          </cell>
          <cell r="Z307">
            <v>2.4340999999999999</v>
          </cell>
          <cell r="AA307">
            <v>2.6057999999999999</v>
          </cell>
          <cell r="AB307">
            <v>2.7822</v>
          </cell>
          <cell r="AC307">
            <v>2.9630999999999998</v>
          </cell>
          <cell r="AD307">
            <v>3.1486000000000001</v>
          </cell>
          <cell r="AE307">
            <v>3.3384999999999998</v>
          </cell>
          <cell r="AF307">
            <v>3.5327000000000002</v>
          </cell>
          <cell r="AG307">
            <v>3.7311999999999999</v>
          </cell>
          <cell r="AH307">
            <v>3.9340000000000002</v>
          </cell>
          <cell r="AI307">
            <v>4.141</v>
          </cell>
          <cell r="AJ307">
            <v>4.3521000000000001</v>
          </cell>
          <cell r="AK307">
            <v>4.5671999999999997</v>
          </cell>
          <cell r="AL307">
            <v>4.7864000000000004</v>
          </cell>
          <cell r="AM307">
            <v>5.0095000000000001</v>
          </cell>
          <cell r="AN307">
            <v>5.2365000000000004</v>
          </cell>
          <cell r="AO307">
            <v>5.4673999999999996</v>
          </cell>
          <cell r="AP307">
            <v>5.7020999999999997</v>
          </cell>
          <cell r="AQ307">
            <v>5.9405999999999999</v>
          </cell>
          <cell r="AR307">
            <v>6.1829000000000001</v>
          </cell>
          <cell r="AS307">
            <v>6.4287999999999998</v>
          </cell>
          <cell r="AT307">
            <v>6.6783999999999999</v>
          </cell>
          <cell r="AU307">
            <v>6.9316000000000004</v>
          </cell>
          <cell r="AV307">
            <v>7.1883999999999997</v>
          </cell>
          <cell r="AW307">
            <v>7.4486999999999997</v>
          </cell>
          <cell r="AX307">
            <v>7.7126000000000001</v>
          </cell>
          <cell r="AY307">
            <v>7.9798999999999998</v>
          </cell>
        </row>
        <row r="308">
          <cell r="D308">
            <v>5.6399999999999999E-2</v>
          </cell>
          <cell r="E308">
            <v>9.5200000000000007E-2</v>
          </cell>
          <cell r="F308">
            <v>0.1426</v>
          </cell>
          <cell r="G308">
            <v>0.1983</v>
          </cell>
          <cell r="H308">
            <v>0.26190000000000002</v>
          </cell>
          <cell r="I308">
            <v>0.33300000000000002</v>
          </cell>
          <cell r="J308">
            <v>0.41149999999999998</v>
          </cell>
          <cell r="K308">
            <v>0.497</v>
          </cell>
          <cell r="L308">
            <v>0.58940000000000003</v>
          </cell>
          <cell r="M308">
            <v>0.68840000000000001</v>
          </cell>
          <cell r="N308">
            <v>0.79390000000000005</v>
          </cell>
          <cell r="O308">
            <v>0.90569999999999995</v>
          </cell>
          <cell r="P308">
            <v>1.0236000000000001</v>
          </cell>
          <cell r="Q308">
            <v>1.1475</v>
          </cell>
          <cell r="R308">
            <v>1.2771999999999999</v>
          </cell>
          <cell r="S308">
            <v>1.4127000000000001</v>
          </cell>
          <cell r="T308">
            <v>1.5537000000000001</v>
          </cell>
          <cell r="U308">
            <v>1.7001999999999999</v>
          </cell>
          <cell r="V308">
            <v>1.8521000000000001</v>
          </cell>
          <cell r="W308">
            <v>2.0093000000000001</v>
          </cell>
          <cell r="X308">
            <v>2.1716000000000002</v>
          </cell>
          <cell r="Y308">
            <v>2.339</v>
          </cell>
          <cell r="Z308">
            <v>2.5112999999999999</v>
          </cell>
          <cell r="AA308">
            <v>2.6886000000000001</v>
          </cell>
          <cell r="AB308">
            <v>2.8706</v>
          </cell>
          <cell r="AC308">
            <v>3.0573999999999999</v>
          </cell>
          <cell r="AD308">
            <v>3.2488000000000001</v>
          </cell>
          <cell r="AE308">
            <v>3.4447999999999999</v>
          </cell>
          <cell r="AF308">
            <v>3.6453000000000002</v>
          </cell>
          <cell r="AG308">
            <v>3.8502000000000001</v>
          </cell>
          <cell r="AH308">
            <v>4.0594999999999999</v>
          </cell>
          <cell r="AI308">
            <v>4.2731000000000003</v>
          </cell>
          <cell r="AJ308">
            <v>4.4909999999999997</v>
          </cell>
          <cell r="AK308">
            <v>4.7130000000000001</v>
          </cell>
          <cell r="AL308">
            <v>4.9391999999999996</v>
          </cell>
          <cell r="AM308">
            <v>5.1695000000000002</v>
          </cell>
          <cell r="AN308">
            <v>5.4038000000000004</v>
          </cell>
          <cell r="AO308">
            <v>5.6421000000000001</v>
          </cell>
          <cell r="AP308">
            <v>5.8844000000000003</v>
          </cell>
          <cell r="AQ308">
            <v>6.1304999999999996</v>
          </cell>
          <cell r="AR308">
            <v>6.3804999999999996</v>
          </cell>
          <cell r="AS308">
            <v>6.6341999999999999</v>
          </cell>
          <cell r="AT308">
            <v>6.8917999999999999</v>
          </cell>
          <cell r="AU308">
            <v>7.1529999999999996</v>
          </cell>
          <cell r="AV308">
            <v>7.4180000000000001</v>
          </cell>
          <cell r="AW308">
            <v>7.6866000000000003</v>
          </cell>
          <cell r="AX308">
            <v>7.9588000000000001</v>
          </cell>
          <cell r="AY308">
            <v>8.2345000000000006</v>
          </cell>
        </row>
        <row r="309">
          <cell r="D309">
            <v>5.8099999999999999E-2</v>
          </cell>
          <cell r="E309">
            <v>9.8000000000000004E-2</v>
          </cell>
          <cell r="F309">
            <v>0.1469</v>
          </cell>
          <cell r="G309">
            <v>0.20419999999999999</v>
          </cell>
          <cell r="H309">
            <v>0.2697</v>
          </cell>
          <cell r="I309">
            <v>0.34300000000000003</v>
          </cell>
          <cell r="J309">
            <v>0.4239</v>
          </cell>
          <cell r="K309">
            <v>0.51200000000000001</v>
          </cell>
          <cell r="L309">
            <v>0.60719999999999996</v>
          </cell>
          <cell r="M309">
            <v>0.70930000000000004</v>
          </cell>
          <cell r="N309">
            <v>0.81799999999999995</v>
          </cell>
          <cell r="O309">
            <v>0.93320000000000003</v>
          </cell>
          <cell r="P309">
            <v>1.0547</v>
          </cell>
          <cell r="Q309">
            <v>1.1823999999999999</v>
          </cell>
          <cell r="R309">
            <v>1.3161</v>
          </cell>
          <cell r="S309">
            <v>1.4558</v>
          </cell>
          <cell r="T309">
            <v>1.6012</v>
          </cell>
          <cell r="U309">
            <v>1.7523</v>
          </cell>
          <cell r="V309">
            <v>1.9089</v>
          </cell>
          <cell r="W309">
            <v>2.0709</v>
          </cell>
          <cell r="X309">
            <v>2.2383000000000002</v>
          </cell>
          <cell r="Y309">
            <v>2.4108000000000001</v>
          </cell>
          <cell r="Z309">
            <v>2.5886</v>
          </cell>
          <cell r="AA309">
            <v>2.7713000000000001</v>
          </cell>
          <cell r="AB309">
            <v>2.9590999999999998</v>
          </cell>
          <cell r="AC309">
            <v>3.1516999999999999</v>
          </cell>
          <cell r="AD309">
            <v>3.3491</v>
          </cell>
          <cell r="AE309">
            <v>3.5512000000000001</v>
          </cell>
          <cell r="AF309">
            <v>3.7578999999999998</v>
          </cell>
          <cell r="AG309">
            <v>3.9693000000000001</v>
          </cell>
          <cell r="AH309">
            <v>4.1851000000000003</v>
          </cell>
          <cell r="AI309">
            <v>4.4054000000000002</v>
          </cell>
          <cell r="AJ309">
            <v>4.6300999999999997</v>
          </cell>
          <cell r="AK309">
            <v>4.8590999999999998</v>
          </cell>
          <cell r="AL309">
            <v>5.0922999999999998</v>
          </cell>
          <cell r="AM309">
            <v>5.3297999999999996</v>
          </cell>
          <cell r="AN309">
            <v>5.5713999999999997</v>
          </cell>
          <cell r="AO309">
            <v>5.8170999999999999</v>
          </cell>
          <cell r="AP309">
            <v>6.0669000000000004</v>
          </cell>
          <cell r="AQ309">
            <v>6.3205999999999998</v>
          </cell>
          <cell r="AR309">
            <v>6.5784000000000002</v>
          </cell>
          <cell r="AS309">
            <v>6.84</v>
          </cell>
          <cell r="AT309">
            <v>7.1055000000000001</v>
          </cell>
          <cell r="AU309">
            <v>7.3747999999999996</v>
          </cell>
          <cell r="AV309">
            <v>7.6479999999999997</v>
          </cell>
          <cell r="AW309">
            <v>7.9248000000000003</v>
          </cell>
          <cell r="AX309">
            <v>8.2053999999999991</v>
          </cell>
          <cell r="AY309">
            <v>8.4896999999999991</v>
          </cell>
        </row>
        <row r="310">
          <cell r="B310" t="str">
            <v>신갈나무</v>
          </cell>
          <cell r="C310" t="str">
            <v>신</v>
          </cell>
        </row>
        <row r="311">
          <cell r="B311">
            <v>2</v>
          </cell>
          <cell r="C311">
            <v>4</v>
          </cell>
          <cell r="D311">
            <v>6</v>
          </cell>
          <cell r="E311">
            <v>8</v>
          </cell>
          <cell r="F311">
            <v>10</v>
          </cell>
          <cell r="G311">
            <v>12</v>
          </cell>
          <cell r="H311">
            <v>14</v>
          </cell>
          <cell r="I311">
            <v>16</v>
          </cell>
          <cell r="J311">
            <v>18</v>
          </cell>
          <cell r="K311">
            <v>20</v>
          </cell>
          <cell r="L311">
            <v>22</v>
          </cell>
          <cell r="M311">
            <v>24</v>
          </cell>
          <cell r="N311">
            <v>26</v>
          </cell>
          <cell r="O311">
            <v>28</v>
          </cell>
          <cell r="P311">
            <v>30</v>
          </cell>
          <cell r="Q311">
            <v>32</v>
          </cell>
          <cell r="R311">
            <v>34</v>
          </cell>
          <cell r="S311">
            <v>36</v>
          </cell>
          <cell r="T311">
            <v>38</v>
          </cell>
          <cell r="U311">
            <v>40</v>
          </cell>
          <cell r="V311">
            <v>42</v>
          </cell>
          <cell r="W311">
            <v>44</v>
          </cell>
          <cell r="X311">
            <v>46</v>
          </cell>
          <cell r="Y311">
            <v>48</v>
          </cell>
          <cell r="Z311">
            <v>50</v>
          </cell>
          <cell r="AA311">
            <v>52</v>
          </cell>
          <cell r="AB311">
            <v>54</v>
          </cell>
          <cell r="AC311">
            <v>56</v>
          </cell>
          <cell r="AD311">
            <v>58</v>
          </cell>
          <cell r="AE311">
            <v>60</v>
          </cell>
          <cell r="AF311">
            <v>62</v>
          </cell>
          <cell r="AG311">
            <v>64</v>
          </cell>
          <cell r="AH311">
            <v>66</v>
          </cell>
          <cell r="AI311">
            <v>68</v>
          </cell>
          <cell r="AJ311">
            <v>70</v>
          </cell>
          <cell r="AK311">
            <v>72</v>
          </cell>
          <cell r="AL311">
            <v>74</v>
          </cell>
          <cell r="AM311">
            <v>76</v>
          </cell>
          <cell r="AN311">
            <v>78</v>
          </cell>
          <cell r="AO311">
            <v>80</v>
          </cell>
          <cell r="AP311">
            <v>82</v>
          </cell>
          <cell r="AQ311">
            <v>84</v>
          </cell>
          <cell r="AR311">
            <v>86</v>
          </cell>
          <cell r="AS311">
            <v>88</v>
          </cell>
          <cell r="AT311">
            <v>90</v>
          </cell>
          <cell r="AU311">
            <v>92</v>
          </cell>
          <cell r="AV311">
            <v>94</v>
          </cell>
          <cell r="AW311">
            <v>96</v>
          </cell>
          <cell r="AX311">
            <v>98</v>
          </cell>
          <cell r="AY311">
            <v>100</v>
          </cell>
        </row>
        <row r="315">
          <cell r="D315">
            <v>8.8000000000000005E-3</v>
          </cell>
          <cell r="E315">
            <v>1.41E-2</v>
          </cell>
          <cell r="F315">
            <v>2.0400000000000001E-2</v>
          </cell>
          <cell r="G315">
            <v>2.75E-2</v>
          </cell>
          <cell r="H315">
            <v>3.5299999999999998E-2</v>
          </cell>
          <cell r="I315">
            <v>4.3900000000000002E-2</v>
          </cell>
          <cell r="J315">
            <v>5.33E-2</v>
          </cell>
          <cell r="K315">
            <v>6.3399999999999998E-2</v>
          </cell>
          <cell r="L315">
            <v>7.4300000000000005E-2</v>
          </cell>
          <cell r="M315">
            <v>8.5999999999999993E-2</v>
          </cell>
          <cell r="N315">
            <v>9.8599999999999993E-2</v>
          </cell>
          <cell r="O315">
            <v>0.112</v>
          </cell>
          <cell r="P315">
            <v>0.12640000000000001</v>
          </cell>
          <cell r="Q315">
            <v>0.14169999999999999</v>
          </cell>
          <cell r="R315">
            <v>0.15809999999999999</v>
          </cell>
          <cell r="S315">
            <v>0.17549999999999999</v>
          </cell>
          <cell r="T315">
            <v>0.19420000000000001</v>
          </cell>
          <cell r="U315">
            <v>0.214</v>
          </cell>
          <cell r="V315">
            <v>0.23519999999999999</v>
          </cell>
          <cell r="W315">
            <v>0.25769999999999998</v>
          </cell>
          <cell r="X315">
            <v>0.28170000000000001</v>
          </cell>
          <cell r="Y315">
            <v>0.30719999999999997</v>
          </cell>
          <cell r="Z315">
            <v>0.33439999999999998</v>
          </cell>
          <cell r="AA315">
            <v>0.3634</v>
          </cell>
          <cell r="AB315">
            <v>0.39419999999999999</v>
          </cell>
          <cell r="AC315">
            <v>0.4269</v>
          </cell>
          <cell r="AD315">
            <v>0.4617</v>
          </cell>
          <cell r="AE315">
            <v>0.49880000000000002</v>
          </cell>
          <cell r="AF315">
            <v>0.53810000000000002</v>
          </cell>
          <cell r="AG315">
            <v>0.57989999999999997</v>
          </cell>
          <cell r="AH315">
            <v>0.62429999999999997</v>
          </cell>
          <cell r="AI315">
            <v>0.67149999999999999</v>
          </cell>
          <cell r="AJ315">
            <v>0.72160000000000002</v>
          </cell>
          <cell r="AK315">
            <v>0.77480000000000004</v>
          </cell>
          <cell r="AL315">
            <v>0.83120000000000005</v>
          </cell>
          <cell r="AM315">
            <v>0.89119999999999999</v>
          </cell>
          <cell r="AN315">
            <v>0.95469999999999999</v>
          </cell>
          <cell r="AO315">
            <v>1.0221</v>
          </cell>
          <cell r="AP315">
            <v>1.0935999999999999</v>
          </cell>
          <cell r="AQ315">
            <v>1.1694</v>
          </cell>
          <cell r="AR315">
            <v>1.2498</v>
          </cell>
          <cell r="AS315">
            <v>1.3349</v>
          </cell>
          <cell r="AT315">
            <v>1.4251</v>
          </cell>
          <cell r="AU315">
            <v>1.5206999999999999</v>
          </cell>
          <cell r="AV315">
            <v>1.6218999999999999</v>
          </cell>
          <cell r="AW315">
            <v>1.7291000000000001</v>
          </cell>
          <cell r="AX315">
            <v>1.8426</v>
          </cell>
          <cell r="AY315">
            <v>1.9628000000000001</v>
          </cell>
        </row>
        <row r="316">
          <cell r="D316">
            <v>1.0800000000000001E-2</v>
          </cell>
          <cell r="E316">
            <v>1.7399999999999999E-2</v>
          </cell>
          <cell r="F316">
            <v>2.5100000000000001E-2</v>
          </cell>
          <cell r="G316">
            <v>3.39E-2</v>
          </cell>
          <cell r="H316">
            <v>4.3700000000000003E-2</v>
          </cell>
          <cell r="I316">
            <v>5.4300000000000001E-2</v>
          </cell>
          <cell r="J316">
            <v>6.5799999999999997E-2</v>
          </cell>
          <cell r="K316">
            <v>7.8299999999999995E-2</v>
          </cell>
          <cell r="L316">
            <v>9.1600000000000001E-2</v>
          </cell>
          <cell r="M316">
            <v>0.10580000000000001</v>
          </cell>
          <cell r="N316">
            <v>0.12089999999999999</v>
          </cell>
          <cell r="O316">
            <v>0.13700000000000001</v>
          </cell>
          <cell r="P316">
            <v>0.15409999999999999</v>
          </cell>
          <cell r="Q316">
            <v>0.17219999999999999</v>
          </cell>
          <cell r="R316">
            <v>0.19139999999999999</v>
          </cell>
          <cell r="S316">
            <v>0.2117</v>
          </cell>
          <cell r="T316">
            <v>0.23319999999999999</v>
          </cell>
          <cell r="U316">
            <v>0.25590000000000002</v>
          </cell>
          <cell r="V316">
            <v>0.28000000000000003</v>
          </cell>
          <cell r="W316">
            <v>0.30530000000000002</v>
          </cell>
          <cell r="X316">
            <v>0.3322</v>
          </cell>
          <cell r="Y316">
            <v>0.36049999999999999</v>
          </cell>
          <cell r="Z316">
            <v>0.39040000000000002</v>
          </cell>
          <cell r="AA316">
            <v>0.42199999999999999</v>
          </cell>
          <cell r="AB316">
            <v>0.45540000000000003</v>
          </cell>
          <cell r="AC316">
            <v>0.49059999999999998</v>
          </cell>
          <cell r="AD316">
            <v>0.52769999999999995</v>
          </cell>
          <cell r="AE316">
            <v>0.56689999999999996</v>
          </cell>
          <cell r="AF316">
            <v>0.60829999999999995</v>
          </cell>
          <cell r="AG316">
            <v>0.65190000000000003</v>
          </cell>
          <cell r="AH316">
            <v>0.69789999999999996</v>
          </cell>
          <cell r="AI316">
            <v>0.74639999999999995</v>
          </cell>
          <cell r="AJ316">
            <v>0.79759999999999998</v>
          </cell>
          <cell r="AK316">
            <v>0.85150000000000003</v>
          </cell>
          <cell r="AL316">
            <v>0.9083</v>
          </cell>
          <cell r="AM316">
            <v>0.96819999999999995</v>
          </cell>
          <cell r="AN316">
            <v>1.0313000000000001</v>
          </cell>
          <cell r="AO316">
            <v>1.0978000000000001</v>
          </cell>
          <cell r="AP316">
            <v>1.1677999999999999</v>
          </cell>
          <cell r="AQ316">
            <v>1.2416</v>
          </cell>
          <cell r="AR316">
            <v>1.3192999999999999</v>
          </cell>
          <cell r="AS316">
            <v>1.4011</v>
          </cell>
          <cell r="AT316">
            <v>1.4872000000000001</v>
          </cell>
          <cell r="AU316">
            <v>1.5778000000000001</v>
          </cell>
          <cell r="AV316">
            <v>1.6732</v>
          </cell>
          <cell r="AW316">
            <v>1.7735000000000001</v>
          </cell>
          <cell r="AX316">
            <v>1.8792</v>
          </cell>
          <cell r="AY316">
            <v>1.9903</v>
          </cell>
        </row>
        <row r="317">
          <cell r="D317">
            <v>1.2699999999999999E-2</v>
          </cell>
          <cell r="E317">
            <v>2.06E-2</v>
          </cell>
          <cell r="F317">
            <v>2.9899999999999999E-2</v>
          </cell>
          <cell r="G317">
            <v>4.0399999999999998E-2</v>
          </cell>
          <cell r="H317">
            <v>5.21E-2</v>
          </cell>
          <cell r="I317">
            <v>6.4899999999999999E-2</v>
          </cell>
          <cell r="J317">
            <v>7.8600000000000003E-2</v>
          </cell>
          <cell r="K317">
            <v>9.35E-2</v>
          </cell>
          <cell r="L317">
            <v>0.10929999999999999</v>
          </cell>
          <cell r="M317">
            <v>0.12609999999999999</v>
          </cell>
          <cell r="N317">
            <v>0.14399999999999999</v>
          </cell>
          <cell r="O317">
            <v>0.16289999999999999</v>
          </cell>
          <cell r="P317">
            <v>0.18290000000000001</v>
          </cell>
          <cell r="Q317">
            <v>0.2039</v>
          </cell>
          <cell r="R317">
            <v>0.2261</v>
          </cell>
          <cell r="S317">
            <v>0.2495</v>
          </cell>
          <cell r="T317">
            <v>0.27400000000000002</v>
          </cell>
          <cell r="U317">
            <v>0.29980000000000001</v>
          </cell>
          <cell r="V317">
            <v>0.32700000000000001</v>
          </cell>
          <cell r="W317">
            <v>0.35549999999999998</v>
          </cell>
          <cell r="X317">
            <v>0.38540000000000002</v>
          </cell>
          <cell r="Y317">
            <v>0.41689999999999999</v>
          </cell>
          <cell r="Z317">
            <v>0.44979999999999998</v>
          </cell>
          <cell r="AA317">
            <v>0.48449999999999999</v>
          </cell>
          <cell r="AB317">
            <v>0.52080000000000004</v>
          </cell>
          <cell r="AC317">
            <v>0.55889999999999995</v>
          </cell>
          <cell r="AD317">
            <v>0.5988</v>
          </cell>
          <cell r="AE317">
            <v>0.64070000000000005</v>
          </cell>
          <cell r="AF317">
            <v>0.68469999999999998</v>
          </cell>
          <cell r="AG317">
            <v>0.73080000000000001</v>
          </cell>
          <cell r="AH317">
            <v>0.77910000000000001</v>
          </cell>
          <cell r="AI317">
            <v>0.82969999999999999</v>
          </cell>
          <cell r="AJ317">
            <v>0.88280000000000003</v>
          </cell>
          <cell r="AK317">
            <v>0.93840000000000001</v>
          </cell>
          <cell r="AL317">
            <v>0.99670000000000003</v>
          </cell>
          <cell r="AM317">
            <v>1.0578000000000001</v>
          </cell>
          <cell r="AN317">
            <v>1.1216999999999999</v>
          </cell>
          <cell r="AO317">
            <v>1.1888000000000001</v>
          </cell>
          <cell r="AP317">
            <v>1.2589999999999999</v>
          </cell>
          <cell r="AQ317">
            <v>1.3325</v>
          </cell>
          <cell r="AR317">
            <v>1.4096</v>
          </cell>
          <cell r="AS317">
            <v>1.4902</v>
          </cell>
          <cell r="AT317">
            <v>1.5746</v>
          </cell>
          <cell r="AU317">
            <v>1.6631</v>
          </cell>
          <cell r="AV317">
            <v>1.7556</v>
          </cell>
          <cell r="AW317">
            <v>1.8525</v>
          </cell>
          <cell r="AX317">
            <v>1.9539</v>
          </cell>
          <cell r="AY317">
            <v>2.06</v>
          </cell>
        </row>
        <row r="318">
          <cell r="D318">
            <v>1.47E-2</v>
          </cell>
          <cell r="E318">
            <v>2.3900000000000001E-2</v>
          </cell>
          <cell r="F318">
            <v>3.4700000000000002E-2</v>
          </cell>
          <cell r="G318">
            <v>4.7E-2</v>
          </cell>
          <cell r="H318">
            <v>6.0699999999999997E-2</v>
          </cell>
          <cell r="I318">
            <v>7.5600000000000001E-2</v>
          </cell>
          <cell r="J318">
            <v>9.1700000000000004E-2</v>
          </cell>
          <cell r="K318">
            <v>0.1089</v>
          </cell>
          <cell r="L318">
            <v>0.12740000000000001</v>
          </cell>
          <cell r="M318">
            <v>0.1469</v>
          </cell>
          <cell r="N318">
            <v>0.1676</v>
          </cell>
          <cell r="O318">
            <v>0.1895</v>
          </cell>
          <cell r="P318">
            <v>0.21240000000000001</v>
          </cell>
          <cell r="Q318">
            <v>0.2366</v>
          </cell>
          <cell r="R318">
            <v>0.26190000000000002</v>
          </cell>
          <cell r="S318">
            <v>0.28849999999999998</v>
          </cell>
          <cell r="T318">
            <v>0.31640000000000001</v>
          </cell>
          <cell r="U318">
            <v>0.34549999999999997</v>
          </cell>
          <cell r="V318">
            <v>0.376</v>
          </cell>
          <cell r="W318">
            <v>0.40789999999999998</v>
          </cell>
          <cell r="X318">
            <v>0.44119999999999998</v>
          </cell>
          <cell r="Y318">
            <v>0.47599999999999998</v>
          </cell>
          <cell r="Z318">
            <v>0.51239999999999997</v>
          </cell>
          <cell r="AA318">
            <v>0.5504</v>
          </cell>
          <cell r="AB318">
            <v>0.59</v>
          </cell>
          <cell r="AC318">
            <v>0.63139999999999996</v>
          </cell>
          <cell r="AD318">
            <v>0.67459999999999998</v>
          </cell>
          <cell r="AE318">
            <v>0.71970000000000001</v>
          </cell>
          <cell r="AF318">
            <v>0.76670000000000005</v>
          </cell>
          <cell r="AG318">
            <v>0.81579999999999997</v>
          </cell>
          <cell r="AH318">
            <v>0.86709999999999998</v>
          </cell>
          <cell r="AI318">
            <v>0.92049999999999998</v>
          </cell>
          <cell r="AJ318">
            <v>0.97619999999999996</v>
          </cell>
          <cell r="AK318">
            <v>1.0344</v>
          </cell>
          <cell r="AL318">
            <v>1.095</v>
          </cell>
          <cell r="AM318">
            <v>1.1581999999999999</v>
          </cell>
          <cell r="AN318">
            <v>1.2241</v>
          </cell>
          <cell r="AO318">
            <v>1.2928999999999999</v>
          </cell>
          <cell r="AP318">
            <v>1.3645</v>
          </cell>
          <cell r="AQ318">
            <v>1.4393</v>
          </cell>
          <cell r="AR318">
            <v>1.5172000000000001</v>
          </cell>
          <cell r="AS318">
            <v>1.5983000000000001</v>
          </cell>
          <cell r="AT318">
            <v>1.6830000000000001</v>
          </cell>
          <cell r="AU318">
            <v>1.7712000000000001</v>
          </cell>
          <cell r="AV318">
            <v>1.8631</v>
          </cell>
          <cell r="AW318">
            <v>1.9589000000000001</v>
          </cell>
          <cell r="AX318">
            <v>2.0587</v>
          </cell>
          <cell r="AY318">
            <v>2.1625999999999999</v>
          </cell>
        </row>
        <row r="319">
          <cell r="D319">
            <v>1.67E-2</v>
          </cell>
          <cell r="E319">
            <v>2.7199999999999998E-2</v>
          </cell>
          <cell r="F319">
            <v>3.9600000000000003E-2</v>
          </cell>
          <cell r="G319">
            <v>5.3600000000000002E-2</v>
          </cell>
          <cell r="H319">
            <v>6.93E-2</v>
          </cell>
          <cell r="I319">
            <v>8.6400000000000005E-2</v>
          </cell>
          <cell r="J319">
            <v>0.1048</v>
          </cell>
          <cell r="K319">
            <v>0.1246</v>
          </cell>
          <cell r="L319">
            <v>0.1457</v>
          </cell>
          <cell r="M319">
            <v>0.1681</v>
          </cell>
          <cell r="N319">
            <v>0.19170000000000001</v>
          </cell>
          <cell r="O319">
            <v>0.21659999999999999</v>
          </cell>
          <cell r="P319">
            <v>0.2427</v>
          </cell>
          <cell r="Q319">
            <v>0.27010000000000001</v>
          </cell>
          <cell r="R319">
            <v>0.29880000000000001</v>
          </cell>
          <cell r="S319">
            <v>0.32869999999999999</v>
          </cell>
          <cell r="T319">
            <v>0.36</v>
          </cell>
          <cell r="U319">
            <v>0.39269999999999999</v>
          </cell>
          <cell r="V319">
            <v>0.42670000000000002</v>
          </cell>
          <cell r="W319">
            <v>0.4622</v>
          </cell>
          <cell r="X319">
            <v>0.49909999999999999</v>
          </cell>
          <cell r="Y319">
            <v>0.53749999999999998</v>
          </cell>
          <cell r="Z319">
            <v>0.5776</v>
          </cell>
          <cell r="AA319">
            <v>0.61919999999999997</v>
          </cell>
          <cell r="AB319">
            <v>0.66249999999999998</v>
          </cell>
          <cell r="AC319">
            <v>0.70750000000000002</v>
          </cell>
          <cell r="AD319">
            <v>0.75439999999999996</v>
          </cell>
          <cell r="AE319">
            <v>0.80300000000000005</v>
          </cell>
          <cell r="AF319">
            <v>0.85360000000000003</v>
          </cell>
          <cell r="AG319">
            <v>0.90620000000000001</v>
          </cell>
          <cell r="AH319">
            <v>0.96079999999999999</v>
          </cell>
          <cell r="AI319">
            <v>1.0176000000000001</v>
          </cell>
          <cell r="AJ319">
            <v>1.0766</v>
          </cell>
          <cell r="AK319">
            <v>1.1378999999999999</v>
          </cell>
          <cell r="AL319">
            <v>1.2015</v>
          </cell>
          <cell r="AM319">
            <v>1.2677</v>
          </cell>
          <cell r="AN319">
            <v>1.3364</v>
          </cell>
          <cell r="AO319">
            <v>1.4077</v>
          </cell>
          <cell r="AP319">
            <v>1.4818</v>
          </cell>
          <cell r="AQ319">
            <v>1.5587</v>
          </cell>
          <cell r="AR319">
            <v>1.6386000000000001</v>
          </cell>
          <cell r="AS319">
            <v>1.7216</v>
          </cell>
          <cell r="AT319">
            <v>1.8077000000000001</v>
          </cell>
          <cell r="AU319">
            <v>1.8972</v>
          </cell>
          <cell r="AV319">
            <v>1.99</v>
          </cell>
          <cell r="AW319">
            <v>2.0863999999999998</v>
          </cell>
          <cell r="AX319">
            <v>2.1865000000000001</v>
          </cell>
          <cell r="AY319">
            <v>2.2904</v>
          </cell>
        </row>
        <row r="320">
          <cell r="D320">
            <v>1.8700000000000001E-2</v>
          </cell>
          <cell r="E320">
            <v>3.0499999999999999E-2</v>
          </cell>
          <cell r="F320">
            <v>4.4400000000000002E-2</v>
          </cell>
          <cell r="G320">
            <v>6.0299999999999999E-2</v>
          </cell>
          <cell r="H320">
            <v>7.7899999999999997E-2</v>
          </cell>
          <cell r="I320">
            <v>9.7299999999999998E-2</v>
          </cell>
          <cell r="J320">
            <v>0.1181</v>
          </cell>
          <cell r="K320">
            <v>0.14050000000000001</v>
          </cell>
          <cell r="L320">
            <v>0.1643</v>
          </cell>
          <cell r="M320">
            <v>0.18959999999999999</v>
          </cell>
          <cell r="N320">
            <v>0.2162</v>
          </cell>
          <cell r="O320">
            <v>0.2442</v>
          </cell>
          <cell r="P320">
            <v>0.27350000000000002</v>
          </cell>
          <cell r="Q320">
            <v>0.30430000000000001</v>
          </cell>
          <cell r="R320">
            <v>0.33639999999999998</v>
          </cell>
          <cell r="S320">
            <v>0.36980000000000002</v>
          </cell>
          <cell r="T320">
            <v>0.4047</v>
          </cell>
          <cell r="U320">
            <v>0.441</v>
          </cell>
          <cell r="V320">
            <v>0.4788</v>
          </cell>
          <cell r="W320">
            <v>0.51800000000000002</v>
          </cell>
          <cell r="X320">
            <v>0.55879999999999996</v>
          </cell>
          <cell r="Y320">
            <v>0.60109999999999997</v>
          </cell>
          <cell r="Z320">
            <v>0.64500000000000002</v>
          </cell>
          <cell r="AA320">
            <v>0.6905</v>
          </cell>
          <cell r="AB320">
            <v>0.73780000000000001</v>
          </cell>
          <cell r="AC320">
            <v>0.78669999999999995</v>
          </cell>
          <cell r="AD320">
            <v>0.83750000000000002</v>
          </cell>
          <cell r="AE320">
            <v>0.8901</v>
          </cell>
          <cell r="AF320">
            <v>0.94450000000000001</v>
          </cell>
          <cell r="AG320">
            <v>1.0009999999999999</v>
          </cell>
          <cell r="AH320">
            <v>1.0595000000000001</v>
          </cell>
          <cell r="AI320">
            <v>1.1200000000000001</v>
          </cell>
          <cell r="AJ320">
            <v>1.1827000000000001</v>
          </cell>
          <cell r="AK320">
            <v>1.2477</v>
          </cell>
          <cell r="AL320">
            <v>1.3149</v>
          </cell>
          <cell r="AM320">
            <v>1.3846000000000001</v>
          </cell>
          <cell r="AN320">
            <v>1.4565999999999999</v>
          </cell>
          <cell r="AO320">
            <v>1.5313000000000001</v>
          </cell>
          <cell r="AP320">
            <v>1.6085</v>
          </cell>
          <cell r="AQ320">
            <v>1.6884999999999999</v>
          </cell>
          <cell r="AR320">
            <v>1.7713000000000001</v>
          </cell>
          <cell r="AS320">
            <v>1.8569</v>
          </cell>
          <cell r="AT320">
            <v>1.9456</v>
          </cell>
          <cell r="AU320">
            <v>2.0373999999999999</v>
          </cell>
          <cell r="AV320">
            <v>2.1322999999999999</v>
          </cell>
          <cell r="AW320">
            <v>2.2305999999999999</v>
          </cell>
          <cell r="AX320">
            <v>2.3323</v>
          </cell>
          <cell r="AY320">
            <v>2.4376000000000002</v>
          </cell>
        </row>
        <row r="321">
          <cell r="D321">
            <v>2.07E-2</v>
          </cell>
          <cell r="E321">
            <v>3.3799999999999997E-2</v>
          </cell>
          <cell r="F321">
            <v>4.9299999999999997E-2</v>
          </cell>
          <cell r="G321">
            <v>6.7000000000000004E-2</v>
          </cell>
          <cell r="H321">
            <v>8.6699999999999999E-2</v>
          </cell>
          <cell r="I321">
            <v>0.1082</v>
          </cell>
          <cell r="J321">
            <v>0.13150000000000001</v>
          </cell>
          <cell r="K321">
            <v>0.1565</v>
          </cell>
          <cell r="L321">
            <v>0.18310000000000001</v>
          </cell>
          <cell r="M321">
            <v>0.21129999999999999</v>
          </cell>
          <cell r="N321">
            <v>0.24099999999999999</v>
          </cell>
          <cell r="O321">
            <v>0.27210000000000001</v>
          </cell>
          <cell r="P321">
            <v>0.30480000000000002</v>
          </cell>
          <cell r="Q321">
            <v>0.33900000000000002</v>
          </cell>
          <cell r="R321">
            <v>0.37459999999999999</v>
          </cell>
          <cell r="S321">
            <v>0.41170000000000001</v>
          </cell>
          <cell r="T321">
            <v>0.45029999999999998</v>
          </cell>
          <cell r="U321">
            <v>0.4904</v>
          </cell>
          <cell r="V321">
            <v>0.53210000000000002</v>
          </cell>
          <cell r="W321">
            <v>0.57520000000000004</v>
          </cell>
          <cell r="X321">
            <v>0.62</v>
          </cell>
          <cell r="Y321">
            <v>0.6663</v>
          </cell>
          <cell r="Z321">
            <v>0.71430000000000005</v>
          </cell>
          <cell r="AA321">
            <v>0.76400000000000001</v>
          </cell>
          <cell r="AB321">
            <v>0.81540000000000001</v>
          </cell>
          <cell r="AC321">
            <v>0.86850000000000005</v>
          </cell>
          <cell r="AD321">
            <v>0.9234</v>
          </cell>
          <cell r="AE321">
            <v>0.98019999999999996</v>
          </cell>
          <cell r="AF321">
            <v>1.0388999999999999</v>
          </cell>
          <cell r="AG321">
            <v>1.0994999999999999</v>
          </cell>
          <cell r="AH321">
            <v>1.1621999999999999</v>
          </cell>
          <cell r="AI321">
            <v>1.2269000000000001</v>
          </cell>
          <cell r="AJ321">
            <v>1.2937000000000001</v>
          </cell>
          <cell r="AK321">
            <v>1.3628</v>
          </cell>
          <cell r="AL321">
            <v>1.4340999999999999</v>
          </cell>
          <cell r="AM321">
            <v>1.5077</v>
          </cell>
          <cell r="AN321">
            <v>1.5837000000000001</v>
          </cell>
          <cell r="AO321">
            <v>1.6620999999999999</v>
          </cell>
          <cell r="AP321">
            <v>1.7431000000000001</v>
          </cell>
          <cell r="AQ321">
            <v>1.8267</v>
          </cell>
          <cell r="AR321">
            <v>1.9131</v>
          </cell>
          <cell r="AS321">
            <v>2.0022000000000002</v>
          </cell>
          <cell r="AT321">
            <v>2.0941000000000001</v>
          </cell>
          <cell r="AU321">
            <v>2.1890000000000001</v>
          </cell>
          <cell r="AV321">
            <v>2.2869999999999999</v>
          </cell>
          <cell r="AW321">
            <v>2.3881000000000001</v>
          </cell>
          <cell r="AX321">
            <v>2.4925000000000002</v>
          </cell>
          <cell r="AY321">
            <v>2.6000999999999999</v>
          </cell>
        </row>
        <row r="322">
          <cell r="D322">
            <v>2.2700000000000001E-2</v>
          </cell>
          <cell r="E322">
            <v>3.7100000000000001E-2</v>
          </cell>
          <cell r="F322">
            <v>5.4199999999999998E-2</v>
          </cell>
          <cell r="G322">
            <v>7.3700000000000002E-2</v>
          </cell>
          <cell r="H322">
            <v>9.5399999999999999E-2</v>
          </cell>
          <cell r="I322">
            <v>0.1192</v>
          </cell>
          <cell r="J322">
            <v>0.14499999999999999</v>
          </cell>
          <cell r="K322">
            <v>0.1726</v>
          </cell>
          <cell r="L322">
            <v>0.20200000000000001</v>
          </cell>
          <cell r="M322">
            <v>0.23319999999999999</v>
          </cell>
          <cell r="N322">
            <v>0.26600000000000001</v>
          </cell>
          <cell r="O322">
            <v>0.3004</v>
          </cell>
          <cell r="P322">
            <v>0.33650000000000002</v>
          </cell>
          <cell r="Q322">
            <v>0.37419999999999998</v>
          </cell>
          <cell r="R322">
            <v>0.41339999999999999</v>
          </cell>
          <cell r="S322">
            <v>0.45429999999999998</v>
          </cell>
          <cell r="T322">
            <v>0.49669999999999997</v>
          </cell>
          <cell r="U322">
            <v>0.54069999999999996</v>
          </cell>
          <cell r="V322">
            <v>0.58630000000000004</v>
          </cell>
          <cell r="W322">
            <v>0.63360000000000005</v>
          </cell>
          <cell r="X322">
            <v>0.6825</v>
          </cell>
          <cell r="Y322">
            <v>0.73299999999999998</v>
          </cell>
          <cell r="Z322">
            <v>0.7853</v>
          </cell>
          <cell r="AA322">
            <v>0.83930000000000005</v>
          </cell>
          <cell r="AB322">
            <v>0.89500000000000002</v>
          </cell>
          <cell r="AC322">
            <v>0.95250000000000001</v>
          </cell>
          <cell r="AD322">
            <v>1.0118</v>
          </cell>
          <cell r="AE322">
            <v>1.0730999999999999</v>
          </cell>
          <cell r="AF322">
            <v>1.1362000000000001</v>
          </cell>
          <cell r="AG322">
            <v>1.2013</v>
          </cell>
          <cell r="AH322">
            <v>1.2684</v>
          </cell>
          <cell r="AI322">
            <v>1.3375999999999999</v>
          </cell>
          <cell r="AJ322">
            <v>1.4089</v>
          </cell>
          <cell r="AK322">
            <v>1.4823</v>
          </cell>
          <cell r="AL322">
            <v>1.5580000000000001</v>
          </cell>
          <cell r="AM322">
            <v>1.6359999999999999</v>
          </cell>
          <cell r="AN322">
            <v>1.7162999999999999</v>
          </cell>
          <cell r="AO322">
            <v>1.7990999999999999</v>
          </cell>
          <cell r="AP322">
            <v>1.8843000000000001</v>
          </cell>
          <cell r="AQ322">
            <v>1.9721</v>
          </cell>
          <cell r="AR322">
            <v>2.0625</v>
          </cell>
          <cell r="AS322">
            <v>2.1556000000000002</v>
          </cell>
          <cell r="AT322">
            <v>2.2515000000000001</v>
          </cell>
          <cell r="AU322">
            <v>2.3502000000000001</v>
          </cell>
          <cell r="AV322">
            <v>2.4519000000000002</v>
          </cell>
          <cell r="AW322">
            <v>2.5565000000000002</v>
          </cell>
          <cell r="AX322">
            <v>2.6642999999999999</v>
          </cell>
          <cell r="AY322">
            <v>2.7753000000000001</v>
          </cell>
        </row>
        <row r="323">
          <cell r="D323">
            <v>2.47E-2</v>
          </cell>
          <cell r="E323">
            <v>4.0399999999999998E-2</v>
          </cell>
          <cell r="F323">
            <v>5.91E-2</v>
          </cell>
          <cell r="G323">
            <v>8.0399999999999999E-2</v>
          </cell>
          <cell r="H323">
            <v>0.1042</v>
          </cell>
          <cell r="I323">
            <v>0.1303</v>
          </cell>
          <cell r="J323">
            <v>0.1585</v>
          </cell>
          <cell r="K323">
            <v>0.1888</v>
          </cell>
          <cell r="L323">
            <v>0.22109999999999999</v>
          </cell>
          <cell r="M323">
            <v>0.25519999999999998</v>
          </cell>
          <cell r="N323">
            <v>0.29120000000000001</v>
          </cell>
          <cell r="O323">
            <v>0.32900000000000001</v>
          </cell>
          <cell r="P323">
            <v>0.36849999999999999</v>
          </cell>
          <cell r="Q323">
            <v>0.40970000000000001</v>
          </cell>
          <cell r="R323">
            <v>0.45269999999999999</v>
          </cell>
          <cell r="S323">
            <v>0.49740000000000001</v>
          </cell>
          <cell r="T323">
            <v>0.54369999999999996</v>
          </cell>
          <cell r="U323">
            <v>0.5917</v>
          </cell>
          <cell r="V323">
            <v>0.64149999999999996</v>
          </cell>
          <cell r="W323">
            <v>0.69289999999999996</v>
          </cell>
          <cell r="X323">
            <v>0.74609999999999999</v>
          </cell>
          <cell r="Y323">
            <v>0.80100000000000005</v>
          </cell>
          <cell r="Z323">
            <v>0.85760000000000003</v>
          </cell>
          <cell r="AA323">
            <v>0.91610000000000003</v>
          </cell>
          <cell r="AB323">
            <v>0.97629999999999995</v>
          </cell>
          <cell r="AC323">
            <v>1.0384</v>
          </cell>
          <cell r="AD323">
            <v>1.1023000000000001</v>
          </cell>
          <cell r="AE323">
            <v>1.1681999999999999</v>
          </cell>
          <cell r="AF323">
            <v>1.236</v>
          </cell>
          <cell r="AG323">
            <v>1.3058000000000001</v>
          </cell>
          <cell r="AH323">
            <v>1.3775999999999999</v>
          </cell>
          <cell r="AI323">
            <v>1.4515</v>
          </cell>
          <cell r="AJ323">
            <v>1.5275000000000001</v>
          </cell>
          <cell r="AK323">
            <v>1.6056999999999999</v>
          </cell>
          <cell r="AL323">
            <v>1.6860999999999999</v>
          </cell>
          <cell r="AM323">
            <v>1.7687999999999999</v>
          </cell>
          <cell r="AN323">
            <v>1.8537999999999999</v>
          </cell>
          <cell r="AO323">
            <v>1.9412</v>
          </cell>
          <cell r="AP323">
            <v>2.0310999999999999</v>
          </cell>
          <cell r="AQ323">
            <v>2.1234999999999999</v>
          </cell>
          <cell r="AR323">
            <v>2.2183999999999999</v>
          </cell>
          <cell r="AS323">
            <v>2.3159999999999998</v>
          </cell>
          <cell r="AT323">
            <v>2.4163000000000001</v>
          </cell>
          <cell r="AU323">
            <v>2.5192999999999999</v>
          </cell>
          <cell r="AV323">
            <v>2.6252</v>
          </cell>
          <cell r="AW323">
            <v>2.7341000000000002</v>
          </cell>
          <cell r="AX323">
            <v>2.8458999999999999</v>
          </cell>
          <cell r="AY323">
            <v>2.9609000000000001</v>
          </cell>
        </row>
        <row r="324">
          <cell r="D324">
            <v>2.6700000000000002E-2</v>
          </cell>
          <cell r="E324">
            <v>4.3700000000000003E-2</v>
          </cell>
          <cell r="F324">
            <v>6.4000000000000001E-2</v>
          </cell>
          <cell r="G324">
            <v>8.72E-2</v>
          </cell>
          <cell r="H324">
            <v>0.113</v>
          </cell>
          <cell r="I324">
            <v>0.1414</v>
          </cell>
          <cell r="J324">
            <v>0.1721</v>
          </cell>
          <cell r="K324">
            <v>0.2051</v>
          </cell>
          <cell r="L324">
            <v>0.2402</v>
          </cell>
          <cell r="M324">
            <v>0.27739999999999998</v>
          </cell>
          <cell r="N324">
            <v>0.31659999999999999</v>
          </cell>
          <cell r="O324">
            <v>0.35770000000000002</v>
          </cell>
          <cell r="P324">
            <v>0.40079999999999999</v>
          </cell>
          <cell r="Q324">
            <v>0.4456</v>
          </cell>
          <cell r="R324">
            <v>0.4924</v>
          </cell>
          <cell r="S324">
            <v>0.54090000000000005</v>
          </cell>
          <cell r="T324">
            <v>0.59119999999999995</v>
          </cell>
          <cell r="U324">
            <v>0.64339999999999997</v>
          </cell>
          <cell r="V324">
            <v>0.69730000000000003</v>
          </cell>
          <cell r="W324">
            <v>0.75309999999999999</v>
          </cell>
          <cell r="X324">
            <v>0.81059999999999999</v>
          </cell>
          <cell r="Y324">
            <v>0.87</v>
          </cell>
          <cell r="Z324">
            <v>0.93120000000000003</v>
          </cell>
          <cell r="AA324">
            <v>0.99419999999999997</v>
          </cell>
          <cell r="AB324">
            <v>1.0590999999999999</v>
          </cell>
          <cell r="AC324">
            <v>1.1258999999999999</v>
          </cell>
          <cell r="AD324">
            <v>1.1946000000000001</v>
          </cell>
          <cell r="AE324">
            <v>1.2653000000000001</v>
          </cell>
          <cell r="AF324">
            <v>1.3380000000000001</v>
          </cell>
          <cell r="AG324">
            <v>1.4127000000000001</v>
          </cell>
          <cell r="AH324">
            <v>1.4894000000000001</v>
          </cell>
          <cell r="AI324">
            <v>1.5683</v>
          </cell>
          <cell r="AJ324">
            <v>1.6493</v>
          </cell>
          <cell r="AK324">
            <v>1.7323999999999999</v>
          </cell>
          <cell r="AL324">
            <v>1.8178000000000001</v>
          </cell>
          <cell r="AM324">
            <v>1.9055</v>
          </cell>
          <cell r="AN324">
            <v>1.9955000000000001</v>
          </cell>
          <cell r="AO324">
            <v>2.0878999999999999</v>
          </cell>
          <cell r="AP324">
            <v>2.1827000000000001</v>
          </cell>
          <cell r="AQ324">
            <v>2.2799999999999998</v>
          </cell>
          <cell r="AR324">
            <v>2.3799000000000001</v>
          </cell>
          <cell r="AS324">
            <v>2.4823</v>
          </cell>
          <cell r="AT324">
            <v>2.5874000000000001</v>
          </cell>
          <cell r="AU324">
            <v>2.6953</v>
          </cell>
          <cell r="AV324">
            <v>2.8058999999999998</v>
          </cell>
          <cell r="AW324">
            <v>2.9194</v>
          </cell>
          <cell r="AX324">
            <v>3.0358000000000001</v>
          </cell>
          <cell r="AY324">
            <v>3.1553</v>
          </cell>
        </row>
        <row r="325">
          <cell r="D325">
            <v>2.87E-2</v>
          </cell>
          <cell r="E325">
            <v>4.7100000000000003E-2</v>
          </cell>
          <cell r="F325">
            <v>6.8900000000000003E-2</v>
          </cell>
          <cell r="G325">
            <v>9.3899999999999997E-2</v>
          </cell>
          <cell r="H325">
            <v>0.12180000000000001</v>
          </cell>
          <cell r="I325">
            <v>0.1525</v>
          </cell>
          <cell r="J325">
            <v>0.18579999999999999</v>
          </cell>
          <cell r="K325">
            <v>0.22140000000000001</v>
          </cell>
          <cell r="L325">
            <v>0.25950000000000001</v>
          </cell>
          <cell r="M325">
            <v>0.29970000000000002</v>
          </cell>
          <cell r="N325">
            <v>0.3422</v>
          </cell>
          <cell r="O325">
            <v>0.38669999999999999</v>
          </cell>
          <cell r="P325">
            <v>0.43319999999999997</v>
          </cell>
          <cell r="Q325">
            <v>0.48180000000000001</v>
          </cell>
          <cell r="R325">
            <v>0.53239999999999998</v>
          </cell>
          <cell r="S325">
            <v>0.58489999999999998</v>
          </cell>
          <cell r="T325">
            <v>0.63929999999999998</v>
          </cell>
          <cell r="U325">
            <v>0.6956</v>
          </cell>
          <cell r="V325">
            <v>0.75380000000000003</v>
          </cell>
          <cell r="W325">
            <v>0.81389999999999996</v>
          </cell>
          <cell r="X325">
            <v>0.876</v>
          </cell>
          <cell r="Y325">
            <v>0.93989999999999996</v>
          </cell>
          <cell r="Z325">
            <v>1.0057</v>
          </cell>
          <cell r="AA325">
            <v>1.0734999999999999</v>
          </cell>
          <cell r="AB325">
            <v>1.1432</v>
          </cell>
          <cell r="AC325">
            <v>1.2149000000000001</v>
          </cell>
          <cell r="AD325">
            <v>1.2885</v>
          </cell>
          <cell r="AE325">
            <v>1.3642000000000001</v>
          </cell>
          <cell r="AF325">
            <v>1.4419</v>
          </cell>
          <cell r="AG325">
            <v>1.5217000000000001</v>
          </cell>
          <cell r="AH325">
            <v>1.6034999999999999</v>
          </cell>
          <cell r="AI325">
            <v>1.6875</v>
          </cell>
          <cell r="AJ325">
            <v>1.7737000000000001</v>
          </cell>
          <cell r="AK325">
            <v>1.8621000000000001</v>
          </cell>
          <cell r="AL325">
            <v>1.9527000000000001</v>
          </cell>
          <cell r="AM325">
            <v>2.0455999999999999</v>
          </cell>
          <cell r="AN325">
            <v>2.1408</v>
          </cell>
          <cell r="AO325">
            <v>2.2385000000000002</v>
          </cell>
          <cell r="AP325">
            <v>2.3384999999999998</v>
          </cell>
          <cell r="AQ325">
            <v>2.4411</v>
          </cell>
          <cell r="AR325">
            <v>2.5461</v>
          </cell>
          <cell r="AS325">
            <v>2.6537999999999999</v>
          </cell>
          <cell r="AT325">
            <v>2.7641</v>
          </cell>
          <cell r="AU325">
            <v>2.8771</v>
          </cell>
          <cell r="AV325">
            <v>2.9927999999999999</v>
          </cell>
          <cell r="AW325">
            <v>3.1114000000000002</v>
          </cell>
          <cell r="AX325">
            <v>3.2328999999999999</v>
          </cell>
          <cell r="AY325">
            <v>3.3572000000000002</v>
          </cell>
        </row>
        <row r="326">
          <cell r="D326">
            <v>3.0700000000000002E-2</v>
          </cell>
          <cell r="E326">
            <v>5.04E-2</v>
          </cell>
          <cell r="F326">
            <v>7.3800000000000004E-2</v>
          </cell>
          <cell r="G326">
            <v>0.1007</v>
          </cell>
          <cell r="H326">
            <v>0.13070000000000001</v>
          </cell>
          <cell r="I326">
            <v>0.16370000000000001</v>
          </cell>
          <cell r="J326">
            <v>0.19939999999999999</v>
          </cell>
          <cell r="K326">
            <v>0.2379</v>
          </cell>
          <cell r="L326">
            <v>0.27879999999999999</v>
          </cell>
          <cell r="M326">
            <v>0.3221</v>
          </cell>
          <cell r="N326">
            <v>0.36780000000000002</v>
          </cell>
          <cell r="O326">
            <v>0.4158</v>
          </cell>
          <cell r="P326">
            <v>0.46589999999999998</v>
          </cell>
          <cell r="Q326">
            <v>0.51819999999999999</v>
          </cell>
          <cell r="R326">
            <v>0.57269999999999999</v>
          </cell>
          <cell r="S326">
            <v>0.62909999999999999</v>
          </cell>
          <cell r="T326">
            <v>0.68769999999999998</v>
          </cell>
          <cell r="U326">
            <v>0.74829999999999997</v>
          </cell>
          <cell r="V326">
            <v>0.81079999999999997</v>
          </cell>
          <cell r="W326">
            <v>0.87539999999999996</v>
          </cell>
          <cell r="X326">
            <v>0.94199999999999995</v>
          </cell>
          <cell r="Y326">
            <v>1.0105999999999999</v>
          </cell>
          <cell r="Z326">
            <v>1.0811999999999999</v>
          </cell>
          <cell r="AA326">
            <v>1.1537999999999999</v>
          </cell>
          <cell r="AB326">
            <v>1.2283999999999999</v>
          </cell>
          <cell r="AC326">
            <v>1.3050999999999999</v>
          </cell>
          <cell r="AD326">
            <v>1.3837999999999999</v>
          </cell>
          <cell r="AE326">
            <v>1.4645999999999999</v>
          </cell>
          <cell r="AF326">
            <v>1.5475000000000001</v>
          </cell>
          <cell r="AG326">
            <v>1.6325000000000001</v>
          </cell>
          <cell r="AH326">
            <v>1.7196</v>
          </cell>
          <cell r="AI326">
            <v>1.8089</v>
          </cell>
          <cell r="AJ326">
            <v>1.9004000000000001</v>
          </cell>
          <cell r="AK326">
            <v>1.9942</v>
          </cell>
          <cell r="AL326">
            <v>2.0903</v>
          </cell>
          <cell r="AM326">
            <v>2.1886000000000001</v>
          </cell>
          <cell r="AN326">
            <v>2.2892999999999999</v>
          </cell>
          <cell r="AO326">
            <v>2.3925000000000001</v>
          </cell>
          <cell r="AP326">
            <v>2.4980000000000002</v>
          </cell>
          <cell r="AQ326">
            <v>2.6061000000000001</v>
          </cell>
          <cell r="AR326">
            <v>2.7166000000000001</v>
          </cell>
          <cell r="AS326">
            <v>2.8298000000000001</v>
          </cell>
          <cell r="AT326">
            <v>2.9456000000000002</v>
          </cell>
          <cell r="AU326">
            <v>3.0640000000000001</v>
          </cell>
          <cell r="AV326">
            <v>3.1852</v>
          </cell>
          <cell r="AW326">
            <v>3.3092000000000001</v>
          </cell>
          <cell r="AX326">
            <v>3.4361000000000002</v>
          </cell>
          <cell r="AY326">
            <v>3.5657999999999999</v>
          </cell>
        </row>
        <row r="327">
          <cell r="D327">
            <v>3.27E-2</v>
          </cell>
          <cell r="E327">
            <v>5.3699999999999998E-2</v>
          </cell>
          <cell r="F327">
            <v>7.8700000000000006E-2</v>
          </cell>
          <cell r="G327">
            <v>0.1074</v>
          </cell>
          <cell r="H327">
            <v>0.13950000000000001</v>
          </cell>
          <cell r="I327">
            <v>0.17480000000000001</v>
          </cell>
          <cell r="J327">
            <v>0.21310000000000001</v>
          </cell>
          <cell r="K327">
            <v>0.25430000000000003</v>
          </cell>
          <cell r="L327">
            <v>0.29820000000000002</v>
          </cell>
          <cell r="M327">
            <v>0.34460000000000002</v>
          </cell>
          <cell r="N327">
            <v>0.39360000000000001</v>
          </cell>
          <cell r="O327">
            <v>0.44500000000000001</v>
          </cell>
          <cell r="P327">
            <v>0.49880000000000002</v>
          </cell>
          <cell r="Q327">
            <v>0.55489999999999995</v>
          </cell>
          <cell r="R327">
            <v>0.61319999999999997</v>
          </cell>
          <cell r="S327">
            <v>0.67369999999999997</v>
          </cell>
          <cell r="T327">
            <v>0.73650000000000004</v>
          </cell>
          <cell r="U327">
            <v>0.80130000000000001</v>
          </cell>
          <cell r="V327">
            <v>0.86839999999999995</v>
          </cell>
          <cell r="W327">
            <v>0.9375</v>
          </cell>
          <cell r="X327">
            <v>1.0086999999999999</v>
          </cell>
          <cell r="Y327">
            <v>1.0820000000000001</v>
          </cell>
          <cell r="Z327">
            <v>1.1575</v>
          </cell>
          <cell r="AA327">
            <v>1.2350000000000001</v>
          </cell>
          <cell r="AB327">
            <v>1.3146</v>
          </cell>
          <cell r="AC327">
            <v>1.3964000000000001</v>
          </cell>
          <cell r="AD327">
            <v>1.4802999999999999</v>
          </cell>
          <cell r="AE327">
            <v>1.5663</v>
          </cell>
          <cell r="AF327">
            <v>1.6545000000000001</v>
          </cell>
          <cell r="AG327">
            <v>1.7448999999999999</v>
          </cell>
          <cell r="AH327">
            <v>1.8373999999999999</v>
          </cell>
          <cell r="AI327">
            <v>1.9321999999999999</v>
          </cell>
          <cell r="AJ327">
            <v>2.0293000000000001</v>
          </cell>
          <cell r="AK327">
            <v>2.1286</v>
          </cell>
          <cell r="AL327">
            <v>2.2303000000000002</v>
          </cell>
          <cell r="AM327">
            <v>2.3342999999999998</v>
          </cell>
          <cell r="AN327">
            <v>2.4407000000000001</v>
          </cell>
          <cell r="AO327">
            <v>2.5495000000000001</v>
          </cell>
          <cell r="AP327">
            <v>2.6608000000000001</v>
          </cell>
          <cell r="AQ327">
            <v>2.7745000000000002</v>
          </cell>
          <cell r="AR327">
            <v>2.8908999999999998</v>
          </cell>
          <cell r="AS327">
            <v>3.0097999999999998</v>
          </cell>
          <cell r="AT327">
            <v>3.1313</v>
          </cell>
          <cell r="AU327">
            <v>3.2555000000000001</v>
          </cell>
          <cell r="AV327">
            <v>3.3824999999999998</v>
          </cell>
          <cell r="AW327">
            <v>3.5122</v>
          </cell>
          <cell r="AX327">
            <v>3.6448</v>
          </cell>
          <cell r="AY327">
            <v>3.7801999999999998</v>
          </cell>
        </row>
        <row r="328">
          <cell r="D328">
            <v>3.4700000000000002E-2</v>
          </cell>
          <cell r="E328">
            <v>5.7000000000000002E-2</v>
          </cell>
          <cell r="F328">
            <v>8.3599999999999994E-2</v>
          </cell>
          <cell r="G328">
            <v>0.1142</v>
          </cell>
          <cell r="H328">
            <v>0.1484</v>
          </cell>
          <cell r="I328">
            <v>0.186</v>
          </cell>
          <cell r="J328">
            <v>0.22689999999999999</v>
          </cell>
          <cell r="K328">
            <v>0.27079999999999999</v>
          </cell>
          <cell r="L328">
            <v>0.31759999999999999</v>
          </cell>
          <cell r="M328">
            <v>0.36720000000000003</v>
          </cell>
          <cell r="N328">
            <v>0.41949999999999998</v>
          </cell>
          <cell r="O328">
            <v>0.47439999999999999</v>
          </cell>
          <cell r="P328">
            <v>0.53180000000000005</v>
          </cell>
          <cell r="Q328">
            <v>0.5917</v>
          </cell>
          <cell r="R328">
            <v>0.65400000000000003</v>
          </cell>
          <cell r="S328">
            <v>0.71860000000000002</v>
          </cell>
          <cell r="T328">
            <v>0.78559999999999997</v>
          </cell>
          <cell r="U328">
            <v>0.8548</v>
          </cell>
          <cell r="V328">
            <v>0.92630000000000001</v>
          </cell>
          <cell r="W328">
            <v>1</v>
          </cell>
          <cell r="X328">
            <v>1.0759000000000001</v>
          </cell>
          <cell r="Y328">
            <v>1.1540999999999999</v>
          </cell>
          <cell r="Z328">
            <v>1.2344999999999999</v>
          </cell>
          <cell r="AA328">
            <v>1.3169999999999999</v>
          </cell>
          <cell r="AB328">
            <v>1.4016999999999999</v>
          </cell>
          <cell r="AC328">
            <v>1.4886999999999999</v>
          </cell>
          <cell r="AD328">
            <v>1.5779000000000001</v>
          </cell>
          <cell r="AE328">
            <v>1.6692</v>
          </cell>
          <cell r="AF328">
            <v>1.7627999999999999</v>
          </cell>
          <cell r="AG328">
            <v>1.8587</v>
          </cell>
          <cell r="AH328">
            <v>1.9568000000000001</v>
          </cell>
          <cell r="AI328">
            <v>2.0573000000000001</v>
          </cell>
          <cell r="AJ328">
            <v>2.16</v>
          </cell>
          <cell r="AK328">
            <v>2.2650000000000001</v>
          </cell>
          <cell r="AL328">
            <v>2.3725000000000001</v>
          </cell>
          <cell r="AM328">
            <v>2.4823</v>
          </cell>
          <cell r="AN328">
            <v>2.5945</v>
          </cell>
          <cell r="AO328">
            <v>2.7092000000000001</v>
          </cell>
          <cell r="AP328">
            <v>2.8264</v>
          </cell>
          <cell r="AQ328">
            <v>2.9460999999999999</v>
          </cell>
          <cell r="AR328">
            <v>3.0684</v>
          </cell>
          <cell r="AS328">
            <v>3.1932999999999998</v>
          </cell>
          <cell r="AT328">
            <v>3.3208000000000002</v>
          </cell>
          <cell r="AU328">
            <v>3.4510000000000001</v>
          </cell>
          <cell r="AV328">
            <v>3.5840000000000001</v>
          </cell>
          <cell r="AW328">
            <v>3.7197</v>
          </cell>
          <cell r="AX328">
            <v>3.8582999999999998</v>
          </cell>
          <cell r="AY328">
            <v>3.9996999999999998</v>
          </cell>
        </row>
        <row r="329">
          <cell r="D329">
            <v>3.6700000000000003E-2</v>
          </cell>
          <cell r="E329">
            <v>6.0299999999999999E-2</v>
          </cell>
          <cell r="F329">
            <v>8.8599999999999998E-2</v>
          </cell>
          <cell r="G329">
            <v>0.121</v>
          </cell>
          <cell r="H329">
            <v>0.1573</v>
          </cell>
          <cell r="I329">
            <v>0.1973</v>
          </cell>
          <cell r="J329">
            <v>0.24060000000000001</v>
          </cell>
          <cell r="K329">
            <v>0.2873</v>
          </cell>
          <cell r="L329">
            <v>0.33710000000000001</v>
          </cell>
          <cell r="M329">
            <v>0.38979999999999998</v>
          </cell>
          <cell r="N329">
            <v>0.44550000000000001</v>
          </cell>
          <cell r="O329">
            <v>0.50390000000000001</v>
          </cell>
          <cell r="P329">
            <v>0.56489999999999996</v>
          </cell>
          <cell r="Q329">
            <v>0.62870000000000004</v>
          </cell>
          <cell r="R329">
            <v>0.69489999999999996</v>
          </cell>
          <cell r="S329">
            <v>0.76370000000000005</v>
          </cell>
          <cell r="T329">
            <v>0.83489999999999998</v>
          </cell>
          <cell r="U329">
            <v>0.90859999999999996</v>
          </cell>
          <cell r="V329">
            <v>0.98460000000000003</v>
          </cell>
          <cell r="W329">
            <v>1.0629999999999999</v>
          </cell>
          <cell r="X329">
            <v>1.1436999999999999</v>
          </cell>
          <cell r="Y329">
            <v>1.2266999999999999</v>
          </cell>
          <cell r="Z329">
            <v>1.3121</v>
          </cell>
          <cell r="AA329">
            <v>1.3996999999999999</v>
          </cell>
          <cell r="AB329">
            <v>1.4896</v>
          </cell>
          <cell r="AC329">
            <v>1.5819000000000001</v>
          </cell>
          <cell r="AD329">
            <v>1.6763999999999999</v>
          </cell>
          <cell r="AE329">
            <v>1.7732000000000001</v>
          </cell>
          <cell r="AF329">
            <v>1.8724000000000001</v>
          </cell>
          <cell r="AG329">
            <v>1.9738</v>
          </cell>
          <cell r="AH329">
            <v>2.0775999999999999</v>
          </cell>
          <cell r="AI329">
            <v>2.1838000000000002</v>
          </cell>
          <cell r="AJ329">
            <v>2.2923</v>
          </cell>
          <cell r="AK329">
            <v>2.4033000000000002</v>
          </cell>
          <cell r="AL329">
            <v>2.5165999999999999</v>
          </cell>
          <cell r="AM329">
            <v>2.6324000000000001</v>
          </cell>
          <cell r="AN329">
            <v>2.7505999999999999</v>
          </cell>
          <cell r="AO329">
            <v>2.8714</v>
          </cell>
          <cell r="AP329">
            <v>2.9946000000000002</v>
          </cell>
          <cell r="AQ329">
            <v>3.1204999999999998</v>
          </cell>
          <cell r="AR329">
            <v>3.2488999999999999</v>
          </cell>
          <cell r="AS329">
            <v>3.38</v>
          </cell>
          <cell r="AT329">
            <v>3.5137</v>
          </cell>
          <cell r="AU329">
            <v>3.6501999999999999</v>
          </cell>
          <cell r="AV329">
            <v>3.7894000000000001</v>
          </cell>
          <cell r="AW329">
            <v>3.9312999999999998</v>
          </cell>
          <cell r="AX329">
            <v>4.0762</v>
          </cell>
          <cell r="AY329">
            <v>4.2237999999999998</v>
          </cell>
        </row>
        <row r="330">
          <cell r="D330">
            <v>3.8699999999999998E-2</v>
          </cell>
          <cell r="E330">
            <v>6.3700000000000007E-2</v>
          </cell>
          <cell r="F330">
            <v>9.35E-2</v>
          </cell>
          <cell r="G330">
            <v>0.1278</v>
          </cell>
          <cell r="H330">
            <v>0.16619999999999999</v>
          </cell>
          <cell r="I330">
            <v>0.20849999999999999</v>
          </cell>
          <cell r="J330">
            <v>0.25440000000000002</v>
          </cell>
          <cell r="K330">
            <v>0.3039</v>
          </cell>
          <cell r="L330">
            <v>0.35659999999999997</v>
          </cell>
          <cell r="M330">
            <v>0.41249999999999998</v>
          </cell>
          <cell r="N330">
            <v>0.47149999999999997</v>
          </cell>
          <cell r="O330">
            <v>0.53339999999999999</v>
          </cell>
          <cell r="P330">
            <v>0.59819999999999995</v>
          </cell>
          <cell r="Q330">
            <v>0.66579999999999995</v>
          </cell>
          <cell r="R330">
            <v>0.73599999999999999</v>
          </cell>
          <cell r="S330">
            <v>0.80900000000000005</v>
          </cell>
          <cell r="T330">
            <v>0.88449999999999995</v>
          </cell>
          <cell r="U330">
            <v>0.96260000000000001</v>
          </cell>
          <cell r="V330">
            <v>1.0431999999999999</v>
          </cell>
          <cell r="W330">
            <v>1.1263000000000001</v>
          </cell>
          <cell r="X330">
            <v>1.2118</v>
          </cell>
          <cell r="Y330">
            <v>1.2998000000000001</v>
          </cell>
          <cell r="Z330">
            <v>1.3902000000000001</v>
          </cell>
          <cell r="AA330">
            <v>1.4830000000000001</v>
          </cell>
          <cell r="AB330">
            <v>1.5782</v>
          </cell>
          <cell r="AC330">
            <v>1.6758</v>
          </cell>
          <cell r="AD330">
            <v>1.7758</v>
          </cell>
          <cell r="AE330">
            <v>1.8782000000000001</v>
          </cell>
          <cell r="AF330">
            <v>1.9829000000000001</v>
          </cell>
          <cell r="AG330">
            <v>2.0901000000000001</v>
          </cell>
          <cell r="AH330">
            <v>2.1997</v>
          </cell>
          <cell r="AI330">
            <v>2.3117000000000001</v>
          </cell>
          <cell r="AJ330">
            <v>2.4262000000000001</v>
          </cell>
          <cell r="AK330">
            <v>2.5430999999999999</v>
          </cell>
          <cell r="AL330">
            <v>2.6625000000000001</v>
          </cell>
          <cell r="AM330">
            <v>2.7843</v>
          </cell>
          <cell r="AN330">
            <v>2.9087000000000001</v>
          </cell>
          <cell r="AO330">
            <v>3.0356999999999998</v>
          </cell>
          <cell r="AP330">
            <v>3.1652</v>
          </cell>
          <cell r="AQ330">
            <v>3.2974000000000001</v>
          </cell>
          <cell r="AR330">
            <v>3.4321000000000002</v>
          </cell>
          <cell r="AS330">
            <v>3.5695000000000001</v>
          </cell>
          <cell r="AT330">
            <v>3.7097000000000002</v>
          </cell>
          <cell r="AU330">
            <v>3.8525</v>
          </cell>
          <cell r="AV330">
            <v>3.9982000000000002</v>
          </cell>
          <cell r="AW330">
            <v>4.1466000000000003</v>
          </cell>
          <cell r="AX330">
            <v>4.2979000000000003</v>
          </cell>
          <cell r="AY330">
            <v>4.4520999999999997</v>
          </cell>
        </row>
        <row r="331">
          <cell r="D331">
            <v>4.07E-2</v>
          </cell>
          <cell r="E331">
            <v>6.7000000000000004E-2</v>
          </cell>
          <cell r="F331">
            <v>9.8400000000000001E-2</v>
          </cell>
          <cell r="G331">
            <v>0.1346</v>
          </cell>
          <cell r="H331">
            <v>0.17510000000000001</v>
          </cell>
          <cell r="I331">
            <v>0.21970000000000001</v>
          </cell>
          <cell r="J331">
            <v>0.26819999999999999</v>
          </cell>
          <cell r="K331">
            <v>0.32040000000000002</v>
          </cell>
          <cell r="L331">
            <v>0.37609999999999999</v>
          </cell>
          <cell r="M331">
            <v>0.43519999999999998</v>
          </cell>
          <cell r="N331">
            <v>0.49759999999999999</v>
          </cell>
          <cell r="O331">
            <v>0.56299999999999994</v>
          </cell>
          <cell r="P331">
            <v>0.63149999999999995</v>
          </cell>
          <cell r="Q331">
            <v>0.70299999999999996</v>
          </cell>
          <cell r="R331">
            <v>0.77729999999999999</v>
          </cell>
          <cell r="S331">
            <v>0.85440000000000005</v>
          </cell>
          <cell r="T331">
            <v>0.93430000000000002</v>
          </cell>
          <cell r="U331">
            <v>1.0168999999999999</v>
          </cell>
          <cell r="V331">
            <v>1.1021000000000001</v>
          </cell>
          <cell r="W331">
            <v>1.19</v>
          </cell>
          <cell r="X331">
            <v>1.2804</v>
          </cell>
          <cell r="Y331">
            <v>1.3733</v>
          </cell>
          <cell r="Z331">
            <v>1.4689000000000001</v>
          </cell>
          <cell r="AA331">
            <v>1.5669</v>
          </cell>
          <cell r="AB331">
            <v>1.6674</v>
          </cell>
          <cell r="AC331">
            <v>1.7704</v>
          </cell>
          <cell r="AD331">
            <v>1.8759999999999999</v>
          </cell>
          <cell r="AE331">
            <v>1.984</v>
          </cell>
          <cell r="AF331">
            <v>2.0943999999999998</v>
          </cell>
          <cell r="AG331">
            <v>2.2073999999999998</v>
          </cell>
          <cell r="AH331">
            <v>2.3229000000000002</v>
          </cell>
          <cell r="AI331">
            <v>2.4407999999999999</v>
          </cell>
          <cell r="AJ331">
            <v>2.5613000000000001</v>
          </cell>
          <cell r="AK331">
            <v>2.6842999999999999</v>
          </cell>
          <cell r="AL331">
            <v>2.8098999999999998</v>
          </cell>
          <cell r="AM331">
            <v>2.9380000000000002</v>
          </cell>
          <cell r="AN331">
            <v>3.0687000000000002</v>
          </cell>
          <cell r="AO331">
            <v>3.202</v>
          </cell>
          <cell r="AP331">
            <v>3.3378999999999999</v>
          </cell>
          <cell r="AQ331">
            <v>3.4765000000000001</v>
          </cell>
          <cell r="AR331">
            <v>3.6177000000000001</v>
          </cell>
          <cell r="AS331">
            <v>3.7616999999999998</v>
          </cell>
          <cell r="AT331">
            <v>3.9083999999999999</v>
          </cell>
          <cell r="AU331">
            <v>4.0578000000000003</v>
          </cell>
          <cell r="AV331">
            <v>4.2100999999999997</v>
          </cell>
          <cell r="AW331">
            <v>4.3651999999999997</v>
          </cell>
          <cell r="AX331">
            <v>4.5231000000000003</v>
          </cell>
          <cell r="AY331">
            <v>4.6840000000000002</v>
          </cell>
        </row>
        <row r="332">
          <cell r="D332">
            <v>4.2700000000000002E-2</v>
          </cell>
          <cell r="E332">
            <v>7.0300000000000001E-2</v>
          </cell>
          <cell r="F332">
            <v>0.1033</v>
          </cell>
          <cell r="G332">
            <v>0.14130000000000001</v>
          </cell>
          <cell r="H332">
            <v>0.184</v>
          </cell>
          <cell r="I332">
            <v>0.23100000000000001</v>
          </cell>
          <cell r="J332">
            <v>0.28199999999999997</v>
          </cell>
          <cell r="K332">
            <v>0.33700000000000002</v>
          </cell>
          <cell r="L332">
            <v>0.3957</v>
          </cell>
          <cell r="M332">
            <v>0.45800000000000002</v>
          </cell>
          <cell r="N332">
            <v>0.52370000000000005</v>
          </cell>
          <cell r="O332">
            <v>0.59279999999999999</v>
          </cell>
          <cell r="P332">
            <v>0.66500000000000004</v>
          </cell>
          <cell r="Q332">
            <v>0.74029999999999996</v>
          </cell>
          <cell r="R332">
            <v>0.81869999999999998</v>
          </cell>
          <cell r="S332">
            <v>0.90010000000000001</v>
          </cell>
          <cell r="T332">
            <v>0.98429999999999995</v>
          </cell>
          <cell r="U332">
            <v>1.0713999999999999</v>
          </cell>
          <cell r="V332">
            <v>1.1613</v>
          </cell>
          <cell r="W332">
            <v>1.2539</v>
          </cell>
          <cell r="X332">
            <v>1.3492999999999999</v>
          </cell>
          <cell r="Y332">
            <v>1.4473</v>
          </cell>
          <cell r="Z332">
            <v>1.548</v>
          </cell>
          <cell r="AA332">
            <v>1.6513</v>
          </cell>
          <cell r="AB332">
            <v>1.7572000000000001</v>
          </cell>
          <cell r="AC332">
            <v>1.8656999999999999</v>
          </cell>
          <cell r="AD332">
            <v>1.9767999999999999</v>
          </cell>
          <cell r="AE332">
            <v>2.0905</v>
          </cell>
          <cell r="AF332">
            <v>2.2067999999999999</v>
          </cell>
          <cell r="AG332">
            <v>2.3256000000000001</v>
          </cell>
          <cell r="AH332">
            <v>2.4470999999999998</v>
          </cell>
          <cell r="AI332">
            <v>2.5710999999999999</v>
          </cell>
          <cell r="AJ332">
            <v>2.6977000000000002</v>
          </cell>
          <cell r="AK332">
            <v>2.8269000000000002</v>
          </cell>
          <cell r="AL332">
            <v>2.9586999999999999</v>
          </cell>
          <cell r="AM332">
            <v>3.0931999999999999</v>
          </cell>
          <cell r="AN332">
            <v>3.2303000000000002</v>
          </cell>
          <cell r="AO332">
            <v>3.3700999999999999</v>
          </cell>
          <cell r="AP332">
            <v>3.5125000000000002</v>
          </cell>
          <cell r="AQ332">
            <v>3.6576</v>
          </cell>
          <cell r="AR332">
            <v>3.8054999999999999</v>
          </cell>
          <cell r="AS332">
            <v>3.9561000000000002</v>
          </cell>
          <cell r="AT332">
            <v>4.1096000000000004</v>
          </cell>
          <cell r="AU332">
            <v>4.2657999999999996</v>
          </cell>
          <cell r="AV332">
            <v>4.4248000000000003</v>
          </cell>
          <cell r="AW332">
            <v>4.5867000000000004</v>
          </cell>
          <cell r="AX332">
            <v>4.7515999999999998</v>
          </cell>
          <cell r="AY332">
            <v>4.9192999999999998</v>
          </cell>
        </row>
        <row r="333">
          <cell r="D333">
            <v>4.4699999999999997E-2</v>
          </cell>
          <cell r="E333">
            <v>7.3599999999999999E-2</v>
          </cell>
          <cell r="F333">
            <v>0.10829999999999999</v>
          </cell>
          <cell r="G333">
            <v>0.14810000000000001</v>
          </cell>
          <cell r="H333">
            <v>0.19289999999999999</v>
          </cell>
          <cell r="I333">
            <v>0.2422</v>
          </cell>
          <cell r="J333">
            <v>0.2959</v>
          </cell>
          <cell r="K333">
            <v>0.35360000000000003</v>
          </cell>
          <cell r="L333">
            <v>0.41539999999999999</v>
          </cell>
          <cell r="M333">
            <v>0.48080000000000001</v>
          </cell>
          <cell r="N333">
            <v>0.54990000000000006</v>
          </cell>
          <cell r="O333">
            <v>0.62250000000000005</v>
          </cell>
          <cell r="P333">
            <v>0.69850000000000001</v>
          </cell>
          <cell r="Q333">
            <v>0.77780000000000005</v>
          </cell>
          <cell r="R333">
            <v>0.86029999999999995</v>
          </cell>
          <cell r="S333">
            <v>0.94589999999999996</v>
          </cell>
          <cell r="T333">
            <v>1.0345</v>
          </cell>
          <cell r="U333">
            <v>1.1261000000000001</v>
          </cell>
          <cell r="V333">
            <v>1.2206999999999999</v>
          </cell>
          <cell r="W333">
            <v>1.3182</v>
          </cell>
          <cell r="X333">
            <v>1.4185000000000001</v>
          </cell>
          <cell r="Y333">
            <v>1.5216000000000001</v>
          </cell>
          <cell r="Z333">
            <v>1.6274999999999999</v>
          </cell>
          <cell r="AA333">
            <v>1.7361</v>
          </cell>
          <cell r="AB333">
            <v>1.8474999999999999</v>
          </cell>
          <cell r="AC333">
            <v>1.9615</v>
          </cell>
          <cell r="AD333">
            <v>2.0783</v>
          </cell>
          <cell r="AE333">
            <v>2.1978</v>
          </cell>
          <cell r="AF333">
            <v>2.3199000000000001</v>
          </cell>
          <cell r="AG333">
            <v>2.4447000000000001</v>
          </cell>
          <cell r="AH333">
            <v>2.5722</v>
          </cell>
          <cell r="AI333">
            <v>2.7023999999999999</v>
          </cell>
          <cell r="AJ333">
            <v>2.8351999999999999</v>
          </cell>
          <cell r="AK333">
            <v>2.9706999999999999</v>
          </cell>
          <cell r="AL333">
            <v>3.1089000000000002</v>
          </cell>
          <cell r="AM333">
            <v>3.2498</v>
          </cell>
          <cell r="AN333">
            <v>3.3934000000000002</v>
          </cell>
          <cell r="AO333">
            <v>3.5396999999999998</v>
          </cell>
          <cell r="AP333">
            <v>3.6888000000000001</v>
          </cell>
          <cell r="AQ333">
            <v>3.8407</v>
          </cell>
          <cell r="AR333">
            <v>3.9952999999999999</v>
          </cell>
          <cell r="AS333">
            <v>4.1527000000000003</v>
          </cell>
          <cell r="AT333">
            <v>4.3129999999999997</v>
          </cell>
          <cell r="AU333">
            <v>4.4760999999999997</v>
          </cell>
          <cell r="AV333">
            <v>4.6421000000000001</v>
          </cell>
          <cell r="AW333">
            <v>4.8109999999999999</v>
          </cell>
          <cell r="AX333">
            <v>4.9828999999999999</v>
          </cell>
          <cell r="AY333">
            <v>5.1577000000000002</v>
          </cell>
        </row>
        <row r="334">
          <cell r="D334">
            <v>4.6699999999999998E-2</v>
          </cell>
          <cell r="E334">
            <v>7.6999999999999999E-2</v>
          </cell>
          <cell r="F334">
            <v>0.1132</v>
          </cell>
          <cell r="G334">
            <v>0.15490000000000001</v>
          </cell>
          <cell r="H334">
            <v>0.20180000000000001</v>
          </cell>
          <cell r="I334">
            <v>0.2535</v>
          </cell>
          <cell r="J334">
            <v>0.30969999999999998</v>
          </cell>
          <cell r="K334">
            <v>0.37030000000000002</v>
          </cell>
          <cell r="L334">
            <v>0.435</v>
          </cell>
          <cell r="M334">
            <v>0.50370000000000004</v>
          </cell>
          <cell r="N334">
            <v>0.57620000000000005</v>
          </cell>
          <cell r="O334">
            <v>0.65239999999999998</v>
          </cell>
          <cell r="P334">
            <v>0.73209999999999997</v>
          </cell>
          <cell r="Q334">
            <v>0.81530000000000002</v>
          </cell>
          <cell r="R334">
            <v>0.90190000000000003</v>
          </cell>
          <cell r="S334">
            <v>0.99180000000000001</v>
          </cell>
          <cell r="T334">
            <v>1.0848</v>
          </cell>
          <cell r="U334">
            <v>1.181</v>
          </cell>
          <cell r="V334">
            <v>1.2803</v>
          </cell>
          <cell r="W334">
            <v>1.3826000000000001</v>
          </cell>
          <cell r="X334">
            <v>1.4879</v>
          </cell>
          <cell r="Y334">
            <v>1.5962000000000001</v>
          </cell>
          <cell r="Z334">
            <v>1.7073</v>
          </cell>
          <cell r="AA334">
            <v>1.8212999999999999</v>
          </cell>
          <cell r="AB334">
            <v>1.9381999999999999</v>
          </cell>
          <cell r="AC334">
            <v>2.0579000000000001</v>
          </cell>
          <cell r="AD334">
            <v>2.1804000000000001</v>
          </cell>
          <cell r="AE334">
            <v>2.3056999999999999</v>
          </cell>
          <cell r="AF334">
            <v>2.4337</v>
          </cell>
          <cell r="AG334">
            <v>2.5646</v>
          </cell>
          <cell r="AH334">
            <v>2.6981999999999999</v>
          </cell>
          <cell r="AI334">
            <v>2.8344999999999998</v>
          </cell>
          <cell r="AJ334">
            <v>2.9737</v>
          </cell>
          <cell r="AK334">
            <v>3.1156000000000001</v>
          </cell>
          <cell r="AL334">
            <v>3.2602000000000002</v>
          </cell>
          <cell r="AM334">
            <v>3.4077000000000002</v>
          </cell>
          <cell r="AN334">
            <v>3.5579000000000001</v>
          </cell>
          <cell r="AO334">
            <v>3.7109000000000001</v>
          </cell>
          <cell r="AP334">
            <v>3.8668</v>
          </cell>
          <cell r="AQ334">
            <v>4.0254000000000003</v>
          </cell>
          <cell r="AR334">
            <v>4.1868999999999996</v>
          </cell>
          <cell r="AS334">
            <v>4.3513000000000002</v>
          </cell>
          <cell r="AT334">
            <v>4.5186000000000002</v>
          </cell>
          <cell r="AU334">
            <v>4.6886999999999999</v>
          </cell>
          <cell r="AV334">
            <v>4.8617999999999997</v>
          </cell>
          <cell r="AW334">
            <v>5.0377999999999998</v>
          </cell>
          <cell r="AX334">
            <v>5.2168999999999999</v>
          </cell>
          <cell r="AY334">
            <v>5.3989000000000003</v>
          </cell>
        </row>
        <row r="335">
          <cell r="D335">
            <v>4.87E-2</v>
          </cell>
          <cell r="E335">
            <v>8.0299999999999996E-2</v>
          </cell>
          <cell r="F335">
            <v>0.1181</v>
          </cell>
          <cell r="G335">
            <v>0.16170000000000001</v>
          </cell>
          <cell r="H335">
            <v>0.2107</v>
          </cell>
          <cell r="I335">
            <v>0.26479999999999998</v>
          </cell>
          <cell r="J335">
            <v>0.3236</v>
          </cell>
          <cell r="K335">
            <v>0.38690000000000002</v>
          </cell>
          <cell r="L335">
            <v>0.45469999999999999</v>
          </cell>
          <cell r="M335">
            <v>0.52659999999999996</v>
          </cell>
          <cell r="N335">
            <v>0.60250000000000004</v>
          </cell>
          <cell r="O335">
            <v>0.68220000000000003</v>
          </cell>
          <cell r="P335">
            <v>0.76580000000000004</v>
          </cell>
          <cell r="Q335">
            <v>0.85289999999999999</v>
          </cell>
          <cell r="R335">
            <v>0.94359999999999999</v>
          </cell>
          <cell r="S335">
            <v>1.0378000000000001</v>
          </cell>
          <cell r="T335">
            <v>1.1353</v>
          </cell>
          <cell r="U335">
            <v>1.2361</v>
          </cell>
          <cell r="V335">
            <v>1.3401000000000001</v>
          </cell>
          <cell r="W335">
            <v>1.4474</v>
          </cell>
          <cell r="X335">
            <v>1.5577000000000001</v>
          </cell>
          <cell r="Y335">
            <v>1.6711</v>
          </cell>
          <cell r="Z335">
            <v>1.7875000000000001</v>
          </cell>
          <cell r="AA335">
            <v>1.907</v>
          </cell>
          <cell r="AB335">
            <v>2.0293999999999999</v>
          </cell>
          <cell r="AC335">
            <v>2.1547000000000001</v>
          </cell>
          <cell r="AD335">
            <v>2.2829999999999999</v>
          </cell>
          <cell r="AE335">
            <v>2.4142000000000001</v>
          </cell>
          <cell r="AF335">
            <v>2.5482</v>
          </cell>
          <cell r="AG335">
            <v>2.6850999999999998</v>
          </cell>
          <cell r="AH335">
            <v>2.8249</v>
          </cell>
          <cell r="AI335">
            <v>2.9676</v>
          </cell>
          <cell r="AJ335">
            <v>3.1131000000000002</v>
          </cell>
          <cell r="AK335">
            <v>3.2614000000000001</v>
          </cell>
          <cell r="AL335">
            <v>3.4125999999999999</v>
          </cell>
          <cell r="AM335">
            <v>3.5667</v>
          </cell>
          <cell r="AN335">
            <v>3.7235999999999998</v>
          </cell>
          <cell r="AO335">
            <v>3.8834</v>
          </cell>
          <cell r="AP335">
            <v>4.0461</v>
          </cell>
          <cell r="AQ335">
            <v>4.2117000000000004</v>
          </cell>
          <cell r="AR335">
            <v>4.3802000000000003</v>
          </cell>
          <cell r="AS335">
            <v>4.5515999999999996</v>
          </cell>
          <cell r="AT335">
            <v>4.726</v>
          </cell>
          <cell r="AU335">
            <v>4.9032999999999998</v>
          </cell>
          <cell r="AV335">
            <v>5.0835999999999997</v>
          </cell>
          <cell r="AW335">
            <v>5.2668999999999997</v>
          </cell>
          <cell r="AX335">
            <v>5.4532999999999996</v>
          </cell>
          <cell r="AY335">
            <v>5.6426999999999996</v>
          </cell>
        </row>
        <row r="336">
          <cell r="D336">
            <v>5.0700000000000002E-2</v>
          </cell>
          <cell r="E336">
            <v>8.3599999999999994E-2</v>
          </cell>
          <cell r="F336">
            <v>0.1231</v>
          </cell>
          <cell r="G336">
            <v>0.1686</v>
          </cell>
          <cell r="H336">
            <v>0.21959999999999999</v>
          </cell>
          <cell r="I336">
            <v>0.27600000000000002</v>
          </cell>
          <cell r="J336">
            <v>0.33739999999999998</v>
          </cell>
          <cell r="K336">
            <v>0.40360000000000001</v>
          </cell>
          <cell r="L336">
            <v>0.4743</v>
          </cell>
          <cell r="M336">
            <v>0.54949999999999999</v>
          </cell>
          <cell r="N336">
            <v>0.62880000000000003</v>
          </cell>
          <cell r="O336">
            <v>0.71220000000000006</v>
          </cell>
          <cell r="P336">
            <v>0.79949999999999999</v>
          </cell>
          <cell r="Q336">
            <v>0.89059999999999995</v>
          </cell>
          <cell r="R336">
            <v>0.98550000000000004</v>
          </cell>
          <cell r="S336">
            <v>1.0839000000000001</v>
          </cell>
          <cell r="T336">
            <v>1.1859</v>
          </cell>
          <cell r="U336">
            <v>1.2912999999999999</v>
          </cell>
          <cell r="V336">
            <v>1.4000999999999999</v>
          </cell>
          <cell r="W336">
            <v>1.5123</v>
          </cell>
          <cell r="X336">
            <v>1.6276999999999999</v>
          </cell>
          <cell r="Y336">
            <v>1.7463</v>
          </cell>
          <cell r="Z336">
            <v>1.8680000000000001</v>
          </cell>
          <cell r="AA336">
            <v>1.9928999999999999</v>
          </cell>
          <cell r="AB336">
            <v>2.1208999999999998</v>
          </cell>
          <cell r="AC336">
            <v>2.2519999999999998</v>
          </cell>
          <cell r="AD336">
            <v>2.3860999999999999</v>
          </cell>
          <cell r="AE336">
            <v>2.5232000000000001</v>
          </cell>
          <cell r="AF336">
            <v>2.6633</v>
          </cell>
          <cell r="AG336">
            <v>2.8062999999999998</v>
          </cell>
          <cell r="AH336">
            <v>2.9523999999999999</v>
          </cell>
          <cell r="AI336">
            <v>3.1013999999999999</v>
          </cell>
          <cell r="AJ336">
            <v>3.2532999999999999</v>
          </cell>
          <cell r="AK336">
            <v>3.4081999999999999</v>
          </cell>
          <cell r="AL336">
            <v>3.5659999999999998</v>
          </cell>
          <cell r="AM336">
            <v>3.7267999999999999</v>
          </cell>
          <cell r="AN336">
            <v>3.8904999999999998</v>
          </cell>
          <cell r="AO336">
            <v>4.0571999999999999</v>
          </cell>
          <cell r="AP336">
            <v>4.2268999999999997</v>
          </cell>
          <cell r="AQ336">
            <v>4.3994999999999997</v>
          </cell>
          <cell r="AR336">
            <v>4.5750000000000002</v>
          </cell>
          <cell r="AS336">
            <v>4.7535999999999996</v>
          </cell>
          <cell r="AT336">
            <v>4.9352</v>
          </cell>
          <cell r="AU336">
            <v>5.1197999999999997</v>
          </cell>
          <cell r="AV336">
            <v>5.3075000000000001</v>
          </cell>
          <cell r="AW336">
            <v>5.4981999999999998</v>
          </cell>
          <cell r="AX336">
            <v>5.6919000000000004</v>
          </cell>
          <cell r="AY336">
            <v>5.8887999999999998</v>
          </cell>
        </row>
        <row r="337">
          <cell r="D337">
            <v>5.2699999999999997E-2</v>
          </cell>
          <cell r="E337">
            <v>8.6999999999999994E-2</v>
          </cell>
          <cell r="F337">
            <v>0.128</v>
          </cell>
          <cell r="G337">
            <v>0.1754</v>
          </cell>
          <cell r="H337">
            <v>0.2286</v>
          </cell>
          <cell r="I337">
            <v>0.2873</v>
          </cell>
          <cell r="J337">
            <v>0.3513</v>
          </cell>
          <cell r="K337">
            <v>0.42030000000000001</v>
          </cell>
          <cell r="L337">
            <v>0.49399999999999999</v>
          </cell>
          <cell r="M337">
            <v>0.57240000000000002</v>
          </cell>
          <cell r="N337">
            <v>0.65510000000000002</v>
          </cell>
          <cell r="O337">
            <v>0.74209999999999998</v>
          </cell>
          <cell r="P337">
            <v>0.83330000000000004</v>
          </cell>
          <cell r="Q337">
            <v>0.9284</v>
          </cell>
          <cell r="R337">
            <v>1.0274000000000001</v>
          </cell>
          <cell r="S337">
            <v>1.1301000000000001</v>
          </cell>
          <cell r="T337">
            <v>1.2365999999999999</v>
          </cell>
          <cell r="U337">
            <v>1.3467</v>
          </cell>
          <cell r="V337">
            <v>1.4602999999999999</v>
          </cell>
          <cell r="W337">
            <v>1.5773999999999999</v>
          </cell>
          <cell r="X337">
            <v>1.6978</v>
          </cell>
          <cell r="Y337">
            <v>1.8217000000000001</v>
          </cell>
          <cell r="Z337">
            <v>1.9488000000000001</v>
          </cell>
          <cell r="AA337">
            <v>2.0792000000000002</v>
          </cell>
          <cell r="AB337">
            <v>2.2128000000000001</v>
          </cell>
          <cell r="AC337">
            <v>2.3496000000000001</v>
          </cell>
          <cell r="AD337">
            <v>2.4895999999999998</v>
          </cell>
          <cell r="AE337">
            <v>2.6326999999999998</v>
          </cell>
          <cell r="AF337">
            <v>2.7787999999999999</v>
          </cell>
          <cell r="AG337">
            <v>2.9281000000000001</v>
          </cell>
          <cell r="AH337">
            <v>3.0804999999999998</v>
          </cell>
          <cell r="AI337">
            <v>3.2359</v>
          </cell>
          <cell r="AJ337">
            <v>3.3942999999999999</v>
          </cell>
          <cell r="AK337">
            <v>3.5558000000000001</v>
          </cell>
          <cell r="AL337">
            <v>3.7202999999999999</v>
          </cell>
          <cell r="AM337">
            <v>3.8879000000000001</v>
          </cell>
          <cell r="AN337">
            <v>4.0585000000000004</v>
          </cell>
          <cell r="AO337">
            <v>4.2321</v>
          </cell>
          <cell r="AP337">
            <v>4.4088000000000003</v>
          </cell>
          <cell r="AQ337">
            <v>4.5884999999999998</v>
          </cell>
          <cell r="AR337">
            <v>4.7713000000000001</v>
          </cell>
          <cell r="AS337">
            <v>4.9570999999999996</v>
          </cell>
          <cell r="AT337">
            <v>5.1459999999999999</v>
          </cell>
          <cell r="AU337">
            <v>5.3380000000000001</v>
          </cell>
          <cell r="AV337">
            <v>5.5331000000000001</v>
          </cell>
          <cell r="AW337">
            <v>5.7313000000000001</v>
          </cell>
          <cell r="AX337">
            <v>5.9326999999999996</v>
          </cell>
          <cell r="AY337">
            <v>6.1372</v>
          </cell>
        </row>
        <row r="338">
          <cell r="D338">
            <v>5.4699999999999999E-2</v>
          </cell>
          <cell r="E338">
            <v>9.0300000000000005E-2</v>
          </cell>
          <cell r="F338">
            <v>0.13300000000000001</v>
          </cell>
          <cell r="G338">
            <v>0.1822</v>
          </cell>
          <cell r="H338">
            <v>0.23749999999999999</v>
          </cell>
          <cell r="I338">
            <v>0.29859999999999998</v>
          </cell>
          <cell r="J338">
            <v>0.36520000000000002</v>
          </cell>
          <cell r="K338">
            <v>0.437</v>
          </cell>
          <cell r="L338">
            <v>0.51380000000000003</v>
          </cell>
          <cell r="M338">
            <v>0.59530000000000005</v>
          </cell>
          <cell r="N338">
            <v>0.68149999999999999</v>
          </cell>
          <cell r="O338">
            <v>0.77210000000000001</v>
          </cell>
          <cell r="P338">
            <v>0.86709999999999998</v>
          </cell>
          <cell r="Q338">
            <v>0.96619999999999995</v>
          </cell>
          <cell r="R338">
            <v>1.0692999999999999</v>
          </cell>
          <cell r="S338">
            <v>1.1765000000000001</v>
          </cell>
          <cell r="T338">
            <v>1.2874000000000001</v>
          </cell>
          <cell r="U338">
            <v>1.4021999999999999</v>
          </cell>
          <cell r="V338">
            <v>1.5206</v>
          </cell>
          <cell r="W338">
            <v>1.6426000000000001</v>
          </cell>
          <cell r="X338">
            <v>1.7682</v>
          </cell>
          <cell r="Y338">
            <v>1.8973</v>
          </cell>
          <cell r="Z338">
            <v>2.0297999999999998</v>
          </cell>
          <cell r="AA338">
            <v>2.1657999999999999</v>
          </cell>
          <cell r="AB338">
            <v>2.3050000000000002</v>
          </cell>
          <cell r="AC338">
            <v>2.4476</v>
          </cell>
          <cell r="AD338">
            <v>2.5935000000000001</v>
          </cell>
          <cell r="AE338">
            <v>2.7425999999999999</v>
          </cell>
          <cell r="AF338">
            <v>2.8948999999999998</v>
          </cell>
          <cell r="AG338">
            <v>3.0503999999999998</v>
          </cell>
          <cell r="AH338">
            <v>3.2092000000000001</v>
          </cell>
          <cell r="AI338">
            <v>3.371</v>
          </cell>
          <cell r="AJ338">
            <v>3.536</v>
          </cell>
          <cell r="AK338">
            <v>3.7042000000000002</v>
          </cell>
          <cell r="AL338">
            <v>3.8755000000000002</v>
          </cell>
          <cell r="AM338">
            <v>4.0499000000000001</v>
          </cell>
          <cell r="AN338">
            <v>4.2275</v>
          </cell>
          <cell r="AO338">
            <v>4.4081000000000001</v>
          </cell>
          <cell r="AP338">
            <v>4.5918999999999999</v>
          </cell>
          <cell r="AQ338">
            <v>4.7788000000000004</v>
          </cell>
          <cell r="AR338">
            <v>4.9687999999999999</v>
          </cell>
          <cell r="AS338">
            <v>5.1619999999999999</v>
          </cell>
          <cell r="AT338">
            <v>5.3582999999999998</v>
          </cell>
          <cell r="AU338">
            <v>5.5578000000000003</v>
          </cell>
          <cell r="AV338">
            <v>5.7605000000000004</v>
          </cell>
          <cell r="AW338">
            <v>5.9663000000000004</v>
          </cell>
          <cell r="AX338">
            <v>6.1753</v>
          </cell>
          <cell r="AY338">
            <v>6.3875999999999999</v>
          </cell>
        </row>
        <row r="339">
          <cell r="D339">
            <v>5.67E-2</v>
          </cell>
          <cell r="E339">
            <v>9.3600000000000003E-2</v>
          </cell>
          <cell r="F339">
            <v>0.13789999999999999</v>
          </cell>
          <cell r="G339">
            <v>0.189</v>
          </cell>
          <cell r="H339">
            <v>0.24640000000000001</v>
          </cell>
          <cell r="I339">
            <v>0.30990000000000001</v>
          </cell>
          <cell r="J339">
            <v>0.37909999999999999</v>
          </cell>
          <cell r="K339">
            <v>0.45369999999999999</v>
          </cell>
          <cell r="L339">
            <v>0.53349999999999997</v>
          </cell>
          <cell r="M339">
            <v>0.61829999999999996</v>
          </cell>
          <cell r="N339">
            <v>0.70789999999999997</v>
          </cell>
          <cell r="O339">
            <v>0.80220000000000002</v>
          </cell>
          <cell r="P339">
            <v>0.90090000000000003</v>
          </cell>
          <cell r="Q339">
            <v>1.004</v>
          </cell>
          <cell r="R339">
            <v>1.1113999999999999</v>
          </cell>
          <cell r="S339">
            <v>1.2228000000000001</v>
          </cell>
          <cell r="T339">
            <v>1.3383</v>
          </cell>
          <cell r="U339">
            <v>1.4577</v>
          </cell>
          <cell r="V339">
            <v>1.581</v>
          </cell>
          <cell r="W339">
            <v>1.708</v>
          </cell>
          <cell r="X339">
            <v>1.8388</v>
          </cell>
          <cell r="Y339">
            <v>1.9731000000000001</v>
          </cell>
          <cell r="Z339">
            <v>2.1111</v>
          </cell>
          <cell r="AA339">
            <v>2.2526000000000002</v>
          </cell>
          <cell r="AB339">
            <v>2.3975</v>
          </cell>
          <cell r="AC339">
            <v>2.5459999999999998</v>
          </cell>
          <cell r="AD339">
            <v>2.6978</v>
          </cell>
          <cell r="AE339">
            <v>2.8529</v>
          </cell>
          <cell r="AF339">
            <v>3.0114000000000001</v>
          </cell>
          <cell r="AG339">
            <v>3.1732999999999998</v>
          </cell>
          <cell r="AH339">
            <v>3.3384</v>
          </cell>
          <cell r="AI339">
            <v>3.5068000000000001</v>
          </cell>
          <cell r="AJ339">
            <v>3.6783999999999999</v>
          </cell>
          <cell r="AK339">
            <v>3.8532999999999999</v>
          </cell>
          <cell r="AL339">
            <v>4.0313999999999997</v>
          </cell>
          <cell r="AM339">
            <v>4.2127999999999997</v>
          </cell>
          <cell r="AN339">
            <v>4.3973000000000004</v>
          </cell>
          <cell r="AO339">
            <v>4.5850999999999997</v>
          </cell>
          <cell r="AP339">
            <v>4.7759999999999998</v>
          </cell>
          <cell r="AQ339">
            <v>4.9702000000000002</v>
          </cell>
          <cell r="AR339">
            <v>5.1676000000000002</v>
          </cell>
          <cell r="AS339">
            <v>5.3681999999999999</v>
          </cell>
          <cell r="AT339">
            <v>5.5720000000000001</v>
          </cell>
          <cell r="AU339">
            <v>5.7790999999999997</v>
          </cell>
          <cell r="AV339">
            <v>5.9893999999999998</v>
          </cell>
          <cell r="AW339">
            <v>6.2028999999999996</v>
          </cell>
          <cell r="AX339">
            <v>6.4196999999999997</v>
          </cell>
          <cell r="AY339">
            <v>6.6398000000000001</v>
          </cell>
        </row>
        <row r="340">
          <cell r="D340">
            <v>5.8700000000000002E-2</v>
          </cell>
          <cell r="E340">
            <v>9.7000000000000003E-2</v>
          </cell>
          <cell r="F340">
            <v>0.14280000000000001</v>
          </cell>
          <cell r="G340">
            <v>0.1958</v>
          </cell>
          <cell r="H340">
            <v>0.25540000000000002</v>
          </cell>
          <cell r="I340">
            <v>0.32119999999999999</v>
          </cell>
          <cell r="J340">
            <v>0.39300000000000002</v>
          </cell>
          <cell r="K340">
            <v>0.47039999999999998</v>
          </cell>
          <cell r="L340">
            <v>0.55330000000000001</v>
          </cell>
          <cell r="M340">
            <v>0.64129999999999998</v>
          </cell>
          <cell r="N340">
            <v>0.73440000000000005</v>
          </cell>
          <cell r="O340">
            <v>0.83230000000000004</v>
          </cell>
          <cell r="P340">
            <v>0.93479999999999996</v>
          </cell>
          <cell r="Q340">
            <v>1.042</v>
          </cell>
          <cell r="R340">
            <v>1.1535</v>
          </cell>
          <cell r="S340">
            <v>1.2693000000000001</v>
          </cell>
          <cell r="T340">
            <v>1.3893</v>
          </cell>
          <cell r="U340">
            <v>1.5134000000000001</v>
          </cell>
          <cell r="V340">
            <v>1.6415999999999999</v>
          </cell>
          <cell r="W340">
            <v>1.7736000000000001</v>
          </cell>
          <cell r="X340">
            <v>1.9095</v>
          </cell>
          <cell r="Y340">
            <v>2.0491999999999999</v>
          </cell>
          <cell r="Z340">
            <v>2.1926000000000001</v>
          </cell>
          <cell r="AA340">
            <v>2.3395999999999999</v>
          </cell>
          <cell r="AB340">
            <v>2.4903</v>
          </cell>
          <cell r="AC340">
            <v>2.6446000000000001</v>
          </cell>
          <cell r="AD340">
            <v>2.8024</v>
          </cell>
          <cell r="AE340">
            <v>2.9636999999999998</v>
          </cell>
          <cell r="AF340">
            <v>3.1284000000000001</v>
          </cell>
          <cell r="AG340">
            <v>3.2966000000000002</v>
          </cell>
          <cell r="AH340">
            <v>3.4681000000000002</v>
          </cell>
          <cell r="AI340">
            <v>3.6431</v>
          </cell>
          <cell r="AJ340">
            <v>3.8214000000000001</v>
          </cell>
          <cell r="AK340">
            <v>4.0030999999999999</v>
          </cell>
          <cell r="AL340">
            <v>4.1881000000000004</v>
          </cell>
          <cell r="AM340">
            <v>4.3764000000000003</v>
          </cell>
          <cell r="AN340">
            <v>4.5679999999999996</v>
          </cell>
          <cell r="AO340">
            <v>4.7629000000000001</v>
          </cell>
          <cell r="AP340">
            <v>4.9611999999999998</v>
          </cell>
          <cell r="AQ340">
            <v>5.1627000000000001</v>
          </cell>
          <cell r="AR340">
            <v>5.3674999999999997</v>
          </cell>
          <cell r="AS340">
            <v>5.5755999999999997</v>
          </cell>
          <cell r="AT340">
            <v>5.7869999999999999</v>
          </cell>
          <cell r="AU340">
            <v>6.0016999999999996</v>
          </cell>
          <cell r="AV340">
            <v>6.2198000000000002</v>
          </cell>
          <cell r="AW340">
            <v>6.4410999999999996</v>
          </cell>
          <cell r="AX340">
            <v>6.6657999999999999</v>
          </cell>
          <cell r="AY340">
            <v>6.8937999999999997</v>
          </cell>
        </row>
        <row r="341">
          <cell r="D341">
            <v>6.0699999999999997E-2</v>
          </cell>
          <cell r="E341">
            <v>0.1003</v>
          </cell>
          <cell r="F341">
            <v>0.14779999999999999</v>
          </cell>
          <cell r="G341">
            <v>0.2026</v>
          </cell>
          <cell r="H341">
            <v>0.26429999999999998</v>
          </cell>
          <cell r="I341">
            <v>0.33250000000000002</v>
          </cell>
          <cell r="J341">
            <v>0.40689999999999998</v>
          </cell>
          <cell r="K341">
            <v>0.48709999999999998</v>
          </cell>
          <cell r="L341">
            <v>0.57299999999999995</v>
          </cell>
          <cell r="M341">
            <v>0.6643</v>
          </cell>
          <cell r="N341">
            <v>0.76080000000000003</v>
          </cell>
          <cell r="O341">
            <v>0.86240000000000006</v>
          </cell>
          <cell r="P341">
            <v>0.96879999999999999</v>
          </cell>
          <cell r="Q341">
            <v>1.0799000000000001</v>
          </cell>
          <cell r="R341">
            <v>1.1956</v>
          </cell>
          <cell r="S341">
            <v>1.3158000000000001</v>
          </cell>
          <cell r="T341">
            <v>1.4403999999999999</v>
          </cell>
          <cell r="U341">
            <v>1.5691999999999999</v>
          </cell>
          <cell r="V341">
            <v>1.7021999999999999</v>
          </cell>
          <cell r="W341">
            <v>1.8392999999999999</v>
          </cell>
          <cell r="X341">
            <v>1.9803999999999999</v>
          </cell>
          <cell r="Y341">
            <v>2.1254</v>
          </cell>
          <cell r="Z341">
            <v>2.2742</v>
          </cell>
          <cell r="AA341">
            <v>2.4268999999999998</v>
          </cell>
          <cell r="AB341">
            <v>2.5834000000000001</v>
          </cell>
          <cell r="AC341">
            <v>2.7435</v>
          </cell>
          <cell r="AD341">
            <v>2.9073000000000002</v>
          </cell>
          <cell r="AE341">
            <v>3.0747</v>
          </cell>
          <cell r="AF341">
            <v>3.2456999999999998</v>
          </cell>
          <cell r="AG341">
            <v>3.4203000000000001</v>
          </cell>
          <cell r="AH341">
            <v>3.5983999999999998</v>
          </cell>
          <cell r="AI341">
            <v>3.7799</v>
          </cell>
          <cell r="AJ341">
            <v>3.9649999999999999</v>
          </cell>
          <cell r="AK341">
            <v>4.1535000000000002</v>
          </cell>
          <cell r="AL341">
            <v>4.3453999999999997</v>
          </cell>
          <cell r="AM341">
            <v>4.5407000000000002</v>
          </cell>
          <cell r="AN341">
            <v>4.7394999999999996</v>
          </cell>
          <cell r="AO341">
            <v>4.9416000000000002</v>
          </cell>
          <cell r="AP341">
            <v>5.1471999999999998</v>
          </cell>
          <cell r="AQ341">
            <v>5.3560999999999996</v>
          </cell>
          <cell r="AR341">
            <v>5.5683999999999996</v>
          </cell>
          <cell r="AS341">
            <v>5.7840999999999996</v>
          </cell>
          <cell r="AT341">
            <v>6.0031999999999996</v>
          </cell>
          <cell r="AU341">
            <v>6.2256999999999998</v>
          </cell>
          <cell r="AV341">
            <v>6.4515000000000002</v>
          </cell>
          <cell r="AW341">
            <v>6.6807999999999996</v>
          </cell>
          <cell r="AX341">
            <v>6.9134000000000002</v>
          </cell>
          <cell r="AY341">
            <v>7.1494999999999997</v>
          </cell>
        </row>
        <row r="342">
          <cell r="D342">
            <v>6.2700000000000006E-2</v>
          </cell>
          <cell r="E342">
            <v>0.1036</v>
          </cell>
          <cell r="F342">
            <v>0.1527</v>
          </cell>
          <cell r="G342">
            <v>0.2094</v>
          </cell>
          <cell r="H342">
            <v>0.2732</v>
          </cell>
          <cell r="I342">
            <v>0.34379999999999999</v>
          </cell>
          <cell r="J342">
            <v>0.42080000000000001</v>
          </cell>
          <cell r="K342">
            <v>0.50390000000000001</v>
          </cell>
          <cell r="L342">
            <v>0.59279999999999999</v>
          </cell>
          <cell r="M342">
            <v>0.68730000000000002</v>
          </cell>
          <cell r="N342">
            <v>0.7873</v>
          </cell>
          <cell r="O342">
            <v>0.89249999999999996</v>
          </cell>
          <cell r="P342">
            <v>1.0026999999999999</v>
          </cell>
          <cell r="Q342">
            <v>1.1178999999999999</v>
          </cell>
          <cell r="R342">
            <v>1.2379</v>
          </cell>
          <cell r="S342">
            <v>1.3624000000000001</v>
          </cell>
          <cell r="T342">
            <v>1.4916</v>
          </cell>
          <cell r="U342">
            <v>1.6251</v>
          </cell>
          <cell r="V342">
            <v>1.7629999999999999</v>
          </cell>
          <cell r="W342">
            <v>1.9051</v>
          </cell>
          <cell r="X342">
            <v>2.0514000000000001</v>
          </cell>
          <cell r="Y342">
            <v>2.2017000000000002</v>
          </cell>
          <cell r="Z342">
            <v>2.3561000000000001</v>
          </cell>
          <cell r="AA342">
            <v>2.5144000000000002</v>
          </cell>
          <cell r="AB342">
            <v>2.6766000000000001</v>
          </cell>
          <cell r="AC342">
            <v>2.8426999999999998</v>
          </cell>
          <cell r="AD342">
            <v>3.0125000000000002</v>
          </cell>
          <cell r="AE342">
            <v>3.1861000000000002</v>
          </cell>
          <cell r="AF342">
            <v>3.3633999999999999</v>
          </cell>
          <cell r="AG342">
            <v>3.5444</v>
          </cell>
          <cell r="AH342">
            <v>3.7290000000000001</v>
          </cell>
          <cell r="AI342">
            <v>3.9171999999999998</v>
          </cell>
          <cell r="AJ342">
            <v>4.109</v>
          </cell>
          <cell r="AK342">
            <v>4.3044000000000002</v>
          </cell>
          <cell r="AL342">
            <v>4.5033000000000003</v>
          </cell>
          <cell r="AM342">
            <v>4.7057000000000002</v>
          </cell>
          <cell r="AN342">
            <v>4.9116999999999997</v>
          </cell>
          <cell r="AO342">
            <v>5.1211000000000002</v>
          </cell>
          <cell r="AP342">
            <v>5.3339999999999996</v>
          </cell>
          <cell r="AQ342">
            <v>5.5503999999999998</v>
          </cell>
          <cell r="AR342">
            <v>5.7702999999999998</v>
          </cell>
          <cell r="AS342">
            <v>5.9936999999999996</v>
          </cell>
          <cell r="AT342">
            <v>6.2205000000000004</v>
          </cell>
          <cell r="AU342">
            <v>6.4508000000000001</v>
          </cell>
          <cell r="AV342">
            <v>6.6844999999999999</v>
          </cell>
          <cell r="AW342">
            <v>6.9217000000000004</v>
          </cell>
          <cell r="AX342">
            <v>7.1623999999999999</v>
          </cell>
          <cell r="AY342">
            <v>7.4066000000000001</v>
          </cell>
        </row>
        <row r="343">
          <cell r="D343">
            <v>6.4799999999999996E-2</v>
          </cell>
          <cell r="E343">
            <v>0.107</v>
          </cell>
          <cell r="F343">
            <v>0.15770000000000001</v>
          </cell>
          <cell r="G343">
            <v>0.2162</v>
          </cell>
          <cell r="H343">
            <v>0.28220000000000001</v>
          </cell>
          <cell r="I343">
            <v>0.35510000000000003</v>
          </cell>
          <cell r="J343">
            <v>0.43469999999999998</v>
          </cell>
          <cell r="K343">
            <v>0.52059999999999995</v>
          </cell>
          <cell r="L343">
            <v>0.61260000000000003</v>
          </cell>
          <cell r="M343">
            <v>0.71040000000000003</v>
          </cell>
          <cell r="N343">
            <v>0.81379999999999997</v>
          </cell>
          <cell r="O343">
            <v>0.92259999999999998</v>
          </cell>
          <cell r="P343">
            <v>1.0367</v>
          </cell>
          <cell r="Q343">
            <v>1.1558999999999999</v>
          </cell>
          <cell r="R343">
            <v>1.2801</v>
          </cell>
          <cell r="S343">
            <v>1.4091</v>
          </cell>
          <cell r="T343">
            <v>1.5427999999999999</v>
          </cell>
          <cell r="U343">
            <v>1.6811</v>
          </cell>
          <cell r="V343">
            <v>1.8238000000000001</v>
          </cell>
          <cell r="W343">
            <v>1.9710000000000001</v>
          </cell>
          <cell r="X343">
            <v>2.1225000000000001</v>
          </cell>
          <cell r="Y343">
            <v>2.2782</v>
          </cell>
          <cell r="Z343">
            <v>2.4380999999999999</v>
          </cell>
          <cell r="AA343">
            <v>2.6021000000000001</v>
          </cell>
          <cell r="AB343">
            <v>2.7700999999999998</v>
          </cell>
          <cell r="AC343">
            <v>2.9420999999999999</v>
          </cell>
          <cell r="AD343">
            <v>3.1179999999999999</v>
          </cell>
          <cell r="AE343">
            <v>3.2978000000000001</v>
          </cell>
          <cell r="AF343">
            <v>3.4815</v>
          </cell>
          <cell r="AG343">
            <v>3.6688999999999998</v>
          </cell>
          <cell r="AH343">
            <v>3.8601000000000001</v>
          </cell>
          <cell r="AI343">
            <v>4.0549999999999997</v>
          </cell>
          <cell r="AJ343">
            <v>4.2535999999999996</v>
          </cell>
          <cell r="AK343">
            <v>4.4558999999999997</v>
          </cell>
          <cell r="AL343">
            <v>4.6618000000000004</v>
          </cell>
          <cell r="AM343">
            <v>4.8714000000000004</v>
          </cell>
          <cell r="AN343">
            <v>5.0846</v>
          </cell>
          <cell r="AO343">
            <v>5.3013000000000003</v>
          </cell>
          <cell r="AP343">
            <v>5.5217000000000001</v>
          </cell>
          <cell r="AQ343">
            <v>5.7455999999999996</v>
          </cell>
          <cell r="AR343">
            <v>5.9730999999999996</v>
          </cell>
          <cell r="AS343">
            <v>6.2042000000000002</v>
          </cell>
          <cell r="AT343">
            <v>6.4387999999999996</v>
          </cell>
          <cell r="AU343">
            <v>6.6769999999999996</v>
          </cell>
          <cell r="AV343">
            <v>6.9187000000000003</v>
          </cell>
          <cell r="AW343">
            <v>7.1639999999999997</v>
          </cell>
          <cell r="AX343">
            <v>7.4127999999999998</v>
          </cell>
          <cell r="AY343">
            <v>7.6651999999999996</v>
          </cell>
        </row>
        <row r="344">
          <cell r="D344">
            <v>6.6799999999999998E-2</v>
          </cell>
          <cell r="E344">
            <v>0.1103</v>
          </cell>
          <cell r="F344">
            <v>0.16259999999999999</v>
          </cell>
          <cell r="G344">
            <v>0.223</v>
          </cell>
          <cell r="H344">
            <v>0.29110000000000003</v>
          </cell>
          <cell r="I344">
            <v>0.3664</v>
          </cell>
          <cell r="J344">
            <v>0.4486</v>
          </cell>
          <cell r="K344">
            <v>0.5373</v>
          </cell>
          <cell r="L344">
            <v>0.63239999999999996</v>
          </cell>
          <cell r="M344">
            <v>0.73340000000000005</v>
          </cell>
          <cell r="N344">
            <v>0.84030000000000005</v>
          </cell>
          <cell r="O344">
            <v>0.95279999999999998</v>
          </cell>
          <cell r="P344">
            <v>1.0708</v>
          </cell>
          <cell r="Q344">
            <v>1.194</v>
          </cell>
          <cell r="R344">
            <v>1.3224</v>
          </cell>
          <cell r="S344">
            <v>1.4558</v>
          </cell>
          <cell r="T344">
            <v>1.5941000000000001</v>
          </cell>
          <cell r="U344">
            <v>1.7371000000000001</v>
          </cell>
          <cell r="V344">
            <v>1.8848</v>
          </cell>
          <cell r="W344">
            <v>2.0369999999999999</v>
          </cell>
          <cell r="X344">
            <v>2.1938</v>
          </cell>
          <cell r="Y344">
            <v>2.3549000000000002</v>
          </cell>
          <cell r="Z344">
            <v>2.5203000000000002</v>
          </cell>
          <cell r="AA344">
            <v>2.69</v>
          </cell>
          <cell r="AB344">
            <v>2.8637999999999999</v>
          </cell>
          <cell r="AC344">
            <v>3.0417999999999998</v>
          </cell>
          <cell r="AD344">
            <v>3.2238000000000002</v>
          </cell>
          <cell r="AE344">
            <v>3.4098000000000002</v>
          </cell>
          <cell r="AF344">
            <v>3.5998000000000001</v>
          </cell>
          <cell r="AG344">
            <v>3.7936999999999999</v>
          </cell>
          <cell r="AH344">
            <v>3.9914999999999998</v>
          </cell>
          <cell r="AI344">
            <v>4.1932</v>
          </cell>
          <cell r="AJ344">
            <v>4.3986000000000001</v>
          </cell>
          <cell r="AK344">
            <v>4.6078999999999999</v>
          </cell>
          <cell r="AL344">
            <v>4.8209</v>
          </cell>
          <cell r="AM344">
            <v>5.0376000000000003</v>
          </cell>
          <cell r="AN344">
            <v>5.2580999999999998</v>
          </cell>
          <cell r="AO344">
            <v>5.4823000000000004</v>
          </cell>
          <cell r="AP344">
            <v>5.7100999999999997</v>
          </cell>
          <cell r="AQ344">
            <v>5.9416000000000002</v>
          </cell>
          <cell r="AR344">
            <v>6.1768000000000001</v>
          </cell>
          <cell r="AS344">
            <v>6.4156000000000004</v>
          </cell>
          <cell r="AT344">
            <v>6.6581000000000001</v>
          </cell>
          <cell r="AU344">
            <v>6.9042000000000003</v>
          </cell>
          <cell r="AV344">
            <v>7.1539999999999999</v>
          </cell>
          <cell r="AW344">
            <v>7.4074</v>
          </cell>
          <cell r="AX344">
            <v>7.6643999999999997</v>
          </cell>
          <cell r="AY344">
            <v>7.9250999999999996</v>
          </cell>
        </row>
        <row r="345">
          <cell r="D345">
            <v>6.88E-2</v>
          </cell>
          <cell r="E345">
            <v>0.11360000000000001</v>
          </cell>
          <cell r="F345">
            <v>0.16750000000000001</v>
          </cell>
          <cell r="G345">
            <v>0.22989999999999999</v>
          </cell>
          <cell r="H345">
            <v>0.30009999999999998</v>
          </cell>
          <cell r="I345">
            <v>0.37780000000000002</v>
          </cell>
          <cell r="J345">
            <v>0.46250000000000002</v>
          </cell>
          <cell r="K345">
            <v>0.55410000000000004</v>
          </cell>
          <cell r="L345">
            <v>0.6522</v>
          </cell>
          <cell r="M345">
            <v>0.75649999999999995</v>
          </cell>
          <cell r="N345">
            <v>0.86680000000000001</v>
          </cell>
          <cell r="O345">
            <v>0.98299999999999998</v>
          </cell>
          <cell r="P345">
            <v>1.1048</v>
          </cell>
          <cell r="Q345">
            <v>1.2321</v>
          </cell>
          <cell r="R345">
            <v>1.3647</v>
          </cell>
          <cell r="S345">
            <v>1.5025999999999999</v>
          </cell>
          <cell r="T345">
            <v>1.6454</v>
          </cell>
          <cell r="U345">
            <v>1.7931999999999999</v>
          </cell>
          <cell r="V345">
            <v>1.9458</v>
          </cell>
          <cell r="W345">
            <v>2.1032000000000002</v>
          </cell>
          <cell r="X345">
            <v>2.2650999999999999</v>
          </cell>
          <cell r="Y345">
            <v>2.4316</v>
          </cell>
          <cell r="Z345">
            <v>2.6025999999999998</v>
          </cell>
          <cell r="AA345">
            <v>2.778</v>
          </cell>
          <cell r="AB345">
            <v>2.9577</v>
          </cell>
          <cell r="AC345">
            <v>3.1415999999999999</v>
          </cell>
          <cell r="AD345">
            <v>3.3298000000000001</v>
          </cell>
          <cell r="AE345">
            <v>3.5219999999999998</v>
          </cell>
          <cell r="AF345">
            <v>3.7183999999999999</v>
          </cell>
          <cell r="AG345">
            <v>3.9188999999999998</v>
          </cell>
          <cell r="AH345">
            <v>4.1233000000000004</v>
          </cell>
          <cell r="AI345">
            <v>4.3316999999999997</v>
          </cell>
          <cell r="AJ345">
            <v>4.5441000000000003</v>
          </cell>
          <cell r="AK345">
            <v>4.7603</v>
          </cell>
          <cell r="AL345">
            <v>4.9804000000000004</v>
          </cell>
          <cell r="AM345">
            <v>5.2043999999999997</v>
          </cell>
          <cell r="AN345">
            <v>5.4321999999999999</v>
          </cell>
          <cell r="AO345">
            <v>5.6638000000000002</v>
          </cell>
          <cell r="AP345">
            <v>5.8992000000000004</v>
          </cell>
          <cell r="AQ345">
            <v>6.1383999999999999</v>
          </cell>
          <cell r="AR345">
            <v>6.3813000000000004</v>
          </cell>
          <cell r="AS345">
            <v>6.6279000000000003</v>
          </cell>
          <cell r="AT345">
            <v>6.8784000000000001</v>
          </cell>
          <cell r="AU345">
            <v>7.1325000000000003</v>
          </cell>
          <cell r="AV345">
            <v>7.3903999999999996</v>
          </cell>
          <cell r="AW345">
            <v>7.6519000000000004</v>
          </cell>
          <cell r="AX345">
            <v>7.9173</v>
          </cell>
          <cell r="AY345">
            <v>8.1862999999999992</v>
          </cell>
        </row>
      </sheetData>
      <sheetData sheetId="1"/>
      <sheetData sheetId="2"/>
      <sheetData sheetId="3"/>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강원소나무"/>
      <sheetName val="중부소나무"/>
      <sheetName val="잣나무"/>
      <sheetName val="낙엽송"/>
      <sheetName val="리기다"/>
      <sheetName val="상수리"/>
      <sheetName val="신갈"/>
      <sheetName val="편백"/>
      <sheetName val="예총"/>
      <sheetName val="제잡비계산"/>
      <sheetName val="데이타"/>
      <sheetName val="식재인부"/>
      <sheetName val="data"/>
      <sheetName val="총괄표"/>
      <sheetName val="수량산출"/>
      <sheetName val="별표집계"/>
      <sheetName val="수량산출표"/>
      <sheetName val="댐구조도"/>
      <sheetName val="세월교산출기초"/>
      <sheetName val="인자기준_2007"/>
      <sheetName val="할인_할증률산정"/>
      <sheetName val="금액단가표"/>
      <sheetName val="자료기입"/>
      <sheetName val="예정공정표(장기간)"/>
      <sheetName val="수량"/>
      <sheetName val="자재단가"/>
      <sheetName val="산출내역서2"/>
      <sheetName val="산출내역서1"/>
      <sheetName val="설계적용기준"/>
      <sheetName val="책임기술자선임계(최현배)"/>
      <sheetName val="담장산출"/>
      <sheetName val="요율"/>
      <sheetName val="자재단가(x)"/>
    </sheetNames>
    <sheetDataSet>
      <sheetData sheetId="0" refreshError="1">
        <row r="2">
          <cell r="B2">
            <v>8.0999999999999996E-3</v>
          </cell>
          <cell r="C2">
            <v>1.35E-2</v>
          </cell>
          <cell r="D2">
            <v>2.0199999999999999E-2</v>
          </cell>
          <cell r="E2">
            <v>2.8000000000000001E-2</v>
          </cell>
          <cell r="F2">
            <v>3.6999999999999998E-2</v>
          </cell>
          <cell r="G2">
            <v>4.7100000000000003E-2</v>
          </cell>
          <cell r="H2">
            <v>5.8400000000000001E-2</v>
          </cell>
          <cell r="I2">
            <v>7.0699999999999999E-2</v>
          </cell>
          <cell r="J2">
            <v>8.4099999999999994E-2</v>
          </cell>
          <cell r="K2">
            <v>9.8699999999999996E-2</v>
          </cell>
          <cell r="L2">
            <v>0.1143</v>
          </cell>
          <cell r="M2">
            <v>0.13100000000000001</v>
          </cell>
          <cell r="N2">
            <v>0.1487</v>
          </cell>
          <cell r="O2">
            <v>0.1676</v>
          </cell>
          <cell r="P2">
            <v>0.18759999999999999</v>
          </cell>
          <cell r="Q2">
            <v>0.2087</v>
          </cell>
          <cell r="R2">
            <v>0.23080000000000001</v>
          </cell>
          <cell r="S2">
            <v>0.25409999999999999</v>
          </cell>
          <cell r="T2">
            <v>0.27850000000000003</v>
          </cell>
          <cell r="U2">
            <v>0.30399999999999999</v>
          </cell>
          <cell r="V2">
            <v>0.3306</v>
          </cell>
          <cell r="W2">
            <v>0.3584</v>
          </cell>
          <cell r="X2">
            <v>0.38729999999999998</v>
          </cell>
          <cell r="Y2">
            <v>0.4173</v>
          </cell>
          <cell r="Z2">
            <v>0.44850000000000001</v>
          </cell>
          <cell r="AA2">
            <v>0.48089999999999999</v>
          </cell>
          <cell r="AB2">
            <v>0.51449999999999996</v>
          </cell>
          <cell r="AC2">
            <v>0.54920000000000002</v>
          </cell>
          <cell r="AD2">
            <v>0.58520000000000005</v>
          </cell>
          <cell r="AE2">
            <v>0.62239999999999995</v>
          </cell>
          <cell r="AF2">
            <v>0.66080000000000005</v>
          </cell>
          <cell r="AG2">
            <v>0.70040000000000002</v>
          </cell>
          <cell r="AH2">
            <v>0.74129999999999996</v>
          </cell>
          <cell r="AI2">
            <v>0.78339999999999999</v>
          </cell>
          <cell r="AJ2">
            <v>0.82679999999999998</v>
          </cell>
          <cell r="AK2">
            <v>0.87160000000000004</v>
          </cell>
          <cell r="AL2">
            <v>0.91759999999999997</v>
          </cell>
          <cell r="AM2">
            <v>0.96489999999999998</v>
          </cell>
          <cell r="AN2">
            <v>1.0136000000000001</v>
          </cell>
          <cell r="AO2">
            <v>1.0636000000000001</v>
          </cell>
          <cell r="AP2">
            <v>1.115</v>
          </cell>
          <cell r="AQ2">
            <v>1.1677</v>
          </cell>
          <cell r="AR2">
            <v>1.2219</v>
          </cell>
          <cell r="AS2">
            <v>1.2774000000000001</v>
          </cell>
          <cell r="AT2">
            <v>1.3344</v>
          </cell>
          <cell r="AU2">
            <v>1.3929</v>
          </cell>
          <cell r="AV2">
            <v>1.4528000000000001</v>
          </cell>
          <cell r="AW2">
            <v>1.5141</v>
          </cell>
        </row>
        <row r="3">
          <cell r="B3">
            <v>9.7000000000000003E-3</v>
          </cell>
          <cell r="C3">
            <v>1.6299999999999999E-2</v>
          </cell>
          <cell r="D3">
            <v>2.4299999999999999E-2</v>
          </cell>
          <cell r="E3">
            <v>3.3700000000000001E-2</v>
          </cell>
          <cell r="F3">
            <v>4.4499999999999998E-2</v>
          </cell>
          <cell r="G3">
            <v>5.67E-2</v>
          </cell>
          <cell r="H3">
            <v>7.0199999999999999E-2</v>
          </cell>
          <cell r="I3">
            <v>8.5000000000000006E-2</v>
          </cell>
          <cell r="J3">
            <v>0.1011</v>
          </cell>
          <cell r="K3">
            <v>0.11849999999999999</v>
          </cell>
          <cell r="L3">
            <v>0.13730000000000001</v>
          </cell>
          <cell r="M3">
            <v>0.1573</v>
          </cell>
          <cell r="N3">
            <v>0.17860000000000001</v>
          </cell>
          <cell r="O3">
            <v>0.20119999999999999</v>
          </cell>
          <cell r="P3">
            <v>0.22520000000000001</v>
          </cell>
          <cell r="Q3">
            <v>0.25040000000000001</v>
          </cell>
          <cell r="R3">
            <v>0.27700000000000002</v>
          </cell>
          <cell r="S3">
            <v>0.30480000000000002</v>
          </cell>
          <cell r="T3">
            <v>0.33400000000000002</v>
          </cell>
          <cell r="U3">
            <v>0.36449999999999999</v>
          </cell>
          <cell r="V3">
            <v>0.39629999999999999</v>
          </cell>
          <cell r="W3">
            <v>0.42949999999999999</v>
          </cell>
          <cell r="X3">
            <v>0.46400000000000002</v>
          </cell>
          <cell r="Y3">
            <v>0.49990000000000001</v>
          </cell>
          <cell r="Z3">
            <v>0.53720000000000001</v>
          </cell>
          <cell r="AA3">
            <v>0.57579999999999998</v>
          </cell>
          <cell r="AB3">
            <v>0.6159</v>
          </cell>
          <cell r="AC3">
            <v>0.6573</v>
          </cell>
          <cell r="AD3">
            <v>0.70020000000000004</v>
          </cell>
          <cell r="AE3">
            <v>0.74450000000000005</v>
          </cell>
          <cell r="AF3">
            <v>0.79020000000000001</v>
          </cell>
          <cell r="AG3">
            <v>0.83730000000000004</v>
          </cell>
          <cell r="AH3">
            <v>0.88600000000000001</v>
          </cell>
          <cell r="AI3">
            <v>0.93610000000000004</v>
          </cell>
          <cell r="AJ3">
            <v>0.98770000000000002</v>
          </cell>
          <cell r="AK3">
            <v>1.0407999999999999</v>
          </cell>
          <cell r="AL3">
            <v>1.0953999999999999</v>
          </cell>
          <cell r="AM3">
            <v>1.1516</v>
          </cell>
          <cell r="AN3">
            <v>1.2093</v>
          </cell>
          <cell r="AO3">
            <v>1.2685999999999999</v>
          </cell>
          <cell r="AP3">
            <v>1.3293999999999999</v>
          </cell>
          <cell r="AQ3">
            <v>1.3918999999999999</v>
          </cell>
          <cell r="AR3">
            <v>1.4559</v>
          </cell>
          <cell r="AS3">
            <v>1.5217000000000001</v>
          </cell>
          <cell r="AT3">
            <v>1.589</v>
          </cell>
          <cell r="AU3">
            <v>1.6579999999999999</v>
          </cell>
          <cell r="AV3">
            <v>1.7286999999999999</v>
          </cell>
          <cell r="AW3">
            <v>1.8010999999999999</v>
          </cell>
        </row>
        <row r="4">
          <cell r="B4">
            <v>1.14E-2</v>
          </cell>
          <cell r="C4">
            <v>1.9E-2</v>
          </cell>
          <cell r="D4">
            <v>2.8400000000000002E-2</v>
          </cell>
          <cell r="E4">
            <v>3.9399999999999998E-2</v>
          </cell>
          <cell r="F4">
            <v>5.1999999999999998E-2</v>
          </cell>
          <cell r="G4">
            <v>6.6199999999999995E-2</v>
          </cell>
          <cell r="H4">
            <v>8.1900000000000001E-2</v>
          </cell>
          <cell r="I4">
            <v>9.9199999999999997E-2</v>
          </cell>
          <cell r="J4">
            <v>0.11799999999999999</v>
          </cell>
          <cell r="K4">
            <v>0.1384</v>
          </cell>
          <cell r="L4">
            <v>0.16020000000000001</v>
          </cell>
          <cell r="M4">
            <v>0.18360000000000001</v>
          </cell>
          <cell r="N4">
            <v>0.20849999999999999</v>
          </cell>
          <cell r="O4">
            <v>0.2349</v>
          </cell>
          <cell r="P4">
            <v>0.26269999999999999</v>
          </cell>
          <cell r="Q4">
            <v>0.29210000000000003</v>
          </cell>
          <cell r="R4">
            <v>0.3231</v>
          </cell>
          <cell r="S4">
            <v>0.35549999999999998</v>
          </cell>
          <cell r="T4">
            <v>0.38950000000000001</v>
          </cell>
          <cell r="U4">
            <v>0.42499999999999999</v>
          </cell>
          <cell r="V4">
            <v>0.46210000000000001</v>
          </cell>
          <cell r="W4">
            <v>0.50070000000000003</v>
          </cell>
          <cell r="X4">
            <v>0.54090000000000005</v>
          </cell>
          <cell r="Y4">
            <v>0.58260000000000001</v>
          </cell>
          <cell r="Z4">
            <v>0.62590000000000001</v>
          </cell>
          <cell r="AA4">
            <v>0.67090000000000005</v>
          </cell>
          <cell r="AB4">
            <v>0.71740000000000004</v>
          </cell>
          <cell r="AC4">
            <v>0.76549999999999996</v>
          </cell>
          <cell r="AD4">
            <v>0.81530000000000002</v>
          </cell>
          <cell r="AE4">
            <v>0.86670000000000003</v>
          </cell>
          <cell r="AF4">
            <v>0.91979999999999995</v>
          </cell>
          <cell r="AG4">
            <v>0.97450000000000003</v>
          </cell>
          <cell r="AH4">
            <v>1.0308999999999999</v>
          </cell>
          <cell r="AI4">
            <v>1.089</v>
          </cell>
          <cell r="AJ4">
            <v>1.1489</v>
          </cell>
          <cell r="AK4">
            <v>1.2103999999999999</v>
          </cell>
          <cell r="AL4">
            <v>1.2737000000000001</v>
          </cell>
          <cell r="AM4">
            <v>1.3387</v>
          </cell>
          <cell r="AN4">
            <v>1.4055</v>
          </cell>
          <cell r="AO4">
            <v>1.4742</v>
          </cell>
          <cell r="AP4">
            <v>1.5446</v>
          </cell>
          <cell r="AQ4">
            <v>1.6168</v>
          </cell>
          <cell r="AR4">
            <v>1.6909000000000001</v>
          </cell>
          <cell r="AS4">
            <v>1.7667999999999999</v>
          </cell>
          <cell r="AT4">
            <v>1.8446</v>
          </cell>
          <cell r="AU4">
            <v>1.9244000000000001</v>
          </cell>
          <cell r="AV4">
            <v>2.0059999999999998</v>
          </cell>
          <cell r="AW4">
            <v>2.0895000000000001</v>
          </cell>
        </row>
        <row r="5">
          <cell r="B5">
            <v>1.2999999999999999E-2</v>
          </cell>
          <cell r="C5">
            <v>2.18E-2</v>
          </cell>
          <cell r="D5">
            <v>3.2500000000000001E-2</v>
          </cell>
          <cell r="E5">
            <v>4.4999999999999998E-2</v>
          </cell>
          <cell r="F5">
            <v>5.9499999999999997E-2</v>
          </cell>
          <cell r="G5">
            <v>7.5700000000000003E-2</v>
          </cell>
          <cell r="H5">
            <v>9.3700000000000006E-2</v>
          </cell>
          <cell r="I5">
            <v>0.1135</v>
          </cell>
          <cell r="J5">
            <v>0.13500000000000001</v>
          </cell>
          <cell r="K5">
            <v>0.15820000000000001</v>
          </cell>
          <cell r="L5">
            <v>0.1832</v>
          </cell>
          <cell r="M5">
            <v>0.2099</v>
          </cell>
          <cell r="N5">
            <v>0.23830000000000001</v>
          </cell>
          <cell r="O5">
            <v>0.26840000000000003</v>
          </cell>
          <cell r="P5">
            <v>0.30030000000000001</v>
          </cell>
          <cell r="Q5">
            <v>0.33389999999999997</v>
          </cell>
          <cell r="R5">
            <v>0.36919999999999997</v>
          </cell>
          <cell r="S5">
            <v>0.40620000000000001</v>
          </cell>
          <cell r="T5">
            <v>0.44500000000000001</v>
          </cell>
          <cell r="U5">
            <v>0.48549999999999999</v>
          </cell>
          <cell r="V5">
            <v>0.52780000000000005</v>
          </cell>
          <cell r="W5">
            <v>0.57189999999999996</v>
          </cell>
          <cell r="X5">
            <v>0.61770000000000003</v>
          </cell>
          <cell r="Y5">
            <v>0.6653</v>
          </cell>
          <cell r="Z5">
            <v>0.7147</v>
          </cell>
          <cell r="AA5">
            <v>0.76590000000000003</v>
          </cell>
          <cell r="AB5">
            <v>0.81889999999999996</v>
          </cell>
          <cell r="AC5">
            <v>0.87380000000000002</v>
          </cell>
          <cell r="AD5">
            <v>0.93049999999999999</v>
          </cell>
          <cell r="AE5">
            <v>0.98899999999999999</v>
          </cell>
          <cell r="AF5">
            <v>1.0495000000000001</v>
          </cell>
          <cell r="AG5">
            <v>1.1117999999999999</v>
          </cell>
          <cell r="AH5">
            <v>1.1759999999999999</v>
          </cell>
          <cell r="AI5">
            <v>1.2421</v>
          </cell>
          <cell r="AJ5">
            <v>1.3102</v>
          </cell>
          <cell r="AK5">
            <v>1.3802000000000001</v>
          </cell>
          <cell r="AL5">
            <v>1.4521999999999999</v>
          </cell>
          <cell r="AM5">
            <v>1.5262</v>
          </cell>
          <cell r="AN5">
            <v>1.6021000000000001</v>
          </cell>
          <cell r="AO5">
            <v>1.6800999999999999</v>
          </cell>
          <cell r="AP5">
            <v>1.7601</v>
          </cell>
          <cell r="AQ5">
            <v>1.8422000000000001</v>
          </cell>
          <cell r="AR5">
            <v>1.9262999999999999</v>
          </cell>
          <cell r="AS5">
            <v>2.0125000000000002</v>
          </cell>
          <cell r="AT5">
            <v>2.1009000000000002</v>
          </cell>
          <cell r="AU5">
            <v>2.1913</v>
          </cell>
          <cell r="AV5">
            <v>2.2839999999999998</v>
          </cell>
          <cell r="AW5">
            <v>2.3786999999999998</v>
          </cell>
        </row>
        <row r="6">
          <cell r="B6">
            <v>1.46E-2</v>
          </cell>
          <cell r="C6">
            <v>2.4500000000000001E-2</v>
          </cell>
          <cell r="D6">
            <v>3.6499999999999998E-2</v>
          </cell>
          <cell r="E6">
            <v>5.0700000000000002E-2</v>
          </cell>
          <cell r="F6">
            <v>6.6900000000000001E-2</v>
          </cell>
          <cell r="G6">
            <v>8.5199999999999998E-2</v>
          </cell>
          <cell r="H6">
            <v>0.1055</v>
          </cell>
          <cell r="I6">
            <v>0.12770000000000001</v>
          </cell>
          <cell r="J6">
            <v>0.15190000000000001</v>
          </cell>
          <cell r="K6">
            <v>0.17810000000000001</v>
          </cell>
          <cell r="L6">
            <v>0.20610000000000001</v>
          </cell>
          <cell r="M6">
            <v>0.23619999999999999</v>
          </cell>
          <cell r="N6">
            <v>0.2681</v>
          </cell>
          <cell r="O6">
            <v>0.30199999999999999</v>
          </cell>
          <cell r="P6">
            <v>0.33779999999999999</v>
          </cell>
          <cell r="Q6">
            <v>0.37559999999999999</v>
          </cell>
          <cell r="R6">
            <v>0.4153</v>
          </cell>
          <cell r="S6">
            <v>0.45689999999999997</v>
          </cell>
          <cell r="T6">
            <v>0.50049999999999994</v>
          </cell>
          <cell r="U6">
            <v>0.54600000000000004</v>
          </cell>
          <cell r="V6">
            <v>0.59350000000000003</v>
          </cell>
          <cell r="W6">
            <v>0.64300000000000002</v>
          </cell>
          <cell r="X6">
            <v>0.69450000000000001</v>
          </cell>
          <cell r="Y6">
            <v>0.74790000000000001</v>
          </cell>
          <cell r="Z6">
            <v>0.8034</v>
          </cell>
          <cell r="AA6">
            <v>0.8609</v>
          </cell>
          <cell r="AB6">
            <v>0.92049999999999998</v>
          </cell>
          <cell r="AC6">
            <v>0.98199999999999998</v>
          </cell>
          <cell r="AD6">
            <v>1.0457000000000001</v>
          </cell>
          <cell r="AE6">
            <v>1.1113999999999999</v>
          </cell>
          <cell r="AF6">
            <v>1.1792</v>
          </cell>
          <cell r="AG6">
            <v>1.2491000000000001</v>
          </cell>
          <cell r="AH6">
            <v>1.3210999999999999</v>
          </cell>
          <cell r="AI6">
            <v>1.3953</v>
          </cell>
          <cell r="AJ6">
            <v>1.4716</v>
          </cell>
          <cell r="AK6">
            <v>1.5501</v>
          </cell>
          <cell r="AL6">
            <v>1.6308</v>
          </cell>
          <cell r="AM6">
            <v>1.7137</v>
          </cell>
          <cell r="AN6">
            <v>1.7988999999999999</v>
          </cell>
          <cell r="AO6">
            <v>1.8862000000000001</v>
          </cell>
          <cell r="AP6">
            <v>1.9759</v>
          </cell>
          <cell r="AQ6">
            <v>2.0678000000000001</v>
          </cell>
          <cell r="AR6">
            <v>2.1619999999999999</v>
          </cell>
          <cell r="AS6">
            <v>2.2585999999999999</v>
          </cell>
          <cell r="AT6">
            <v>2.3574999999999999</v>
          </cell>
          <cell r="AU6">
            <v>2.4586999999999999</v>
          </cell>
          <cell r="AV6">
            <v>2.5623999999999998</v>
          </cell>
          <cell r="AW6">
            <v>2.6684000000000001</v>
          </cell>
        </row>
        <row r="7">
          <cell r="B7">
            <v>1.6299999999999999E-2</v>
          </cell>
          <cell r="C7">
            <v>2.7199999999999998E-2</v>
          </cell>
          <cell r="D7">
            <v>4.0599999999999997E-2</v>
          </cell>
          <cell r="E7">
            <v>5.6399999999999999E-2</v>
          </cell>
          <cell r="F7">
            <v>7.4399999999999994E-2</v>
          </cell>
          <cell r="G7">
            <v>9.4700000000000006E-2</v>
          </cell>
          <cell r="H7">
            <v>0.1172</v>
          </cell>
          <cell r="I7">
            <v>0.1419</v>
          </cell>
          <cell r="J7">
            <v>0.16880000000000001</v>
          </cell>
          <cell r="K7">
            <v>0.19789999999999999</v>
          </cell>
          <cell r="L7">
            <v>0.2291</v>
          </cell>
          <cell r="M7">
            <v>0.26240000000000002</v>
          </cell>
          <cell r="N7">
            <v>0.2979</v>
          </cell>
          <cell r="O7">
            <v>0.33560000000000001</v>
          </cell>
          <cell r="P7">
            <v>0.37530000000000002</v>
          </cell>
          <cell r="Q7">
            <v>0.4173</v>
          </cell>
          <cell r="R7">
            <v>0.46129999999999999</v>
          </cell>
          <cell r="S7">
            <v>0.50749999999999995</v>
          </cell>
          <cell r="T7">
            <v>0.55589999999999995</v>
          </cell>
          <cell r="U7">
            <v>0.60650000000000004</v>
          </cell>
          <cell r="V7">
            <v>0.65920000000000001</v>
          </cell>
          <cell r="W7">
            <v>0.71409999999999996</v>
          </cell>
          <cell r="X7">
            <v>0.77129999999999999</v>
          </cell>
          <cell r="Y7">
            <v>0.8306</v>
          </cell>
          <cell r="Z7">
            <v>0.8921</v>
          </cell>
          <cell r="AA7">
            <v>0.95589999999999997</v>
          </cell>
          <cell r="AB7">
            <v>1.022</v>
          </cell>
          <cell r="AC7">
            <v>1.0903</v>
          </cell>
          <cell r="AD7">
            <v>1.1609</v>
          </cell>
          <cell r="AE7">
            <v>1.2337</v>
          </cell>
          <cell r="AF7">
            <v>1.3089</v>
          </cell>
          <cell r="AG7">
            <v>1.3864000000000001</v>
          </cell>
          <cell r="AH7">
            <v>1.4662999999999999</v>
          </cell>
          <cell r="AI7">
            <v>1.5485</v>
          </cell>
          <cell r="AJ7">
            <v>1.6331</v>
          </cell>
          <cell r="AK7">
            <v>1.7201</v>
          </cell>
          <cell r="AL7">
            <v>1.8095000000000001</v>
          </cell>
          <cell r="AM7">
            <v>1.9013</v>
          </cell>
          <cell r="AN7">
            <v>1.9956</v>
          </cell>
          <cell r="AO7">
            <v>2.0924</v>
          </cell>
          <cell r="AP7">
            <v>2.1917</v>
          </cell>
          <cell r="AQ7">
            <v>2.2934999999999999</v>
          </cell>
          <cell r="AR7">
            <v>2.3978000000000002</v>
          </cell>
          <cell r="AS7">
            <v>2.5047000000000001</v>
          </cell>
          <cell r="AT7">
            <v>2.6141999999999999</v>
          </cell>
          <cell r="AU7">
            <v>2.7262</v>
          </cell>
          <cell r="AV7">
            <v>2.8409</v>
          </cell>
          <cell r="AW7">
            <v>2.9582999999999999</v>
          </cell>
        </row>
        <row r="8">
          <cell r="B8">
            <v>1.7899999999999999E-2</v>
          </cell>
          <cell r="C8">
            <v>0.03</v>
          </cell>
          <cell r="D8">
            <v>4.4699999999999997E-2</v>
          </cell>
          <cell r="E8">
            <v>6.2E-2</v>
          </cell>
          <cell r="F8">
            <v>8.1900000000000001E-2</v>
          </cell>
          <cell r="G8">
            <v>0.1042</v>
          </cell>
          <cell r="H8">
            <v>0.129</v>
          </cell>
          <cell r="I8">
            <v>0.15620000000000001</v>
          </cell>
          <cell r="J8">
            <v>0.1857</v>
          </cell>
          <cell r="K8">
            <v>0.2177</v>
          </cell>
          <cell r="L8">
            <v>0.252</v>
          </cell>
          <cell r="M8">
            <v>0.28870000000000001</v>
          </cell>
          <cell r="N8">
            <v>0.32769999999999999</v>
          </cell>
          <cell r="O8">
            <v>0.36909999999999998</v>
          </cell>
          <cell r="P8">
            <v>0.4128</v>
          </cell>
          <cell r="Q8">
            <v>0.45889999999999997</v>
          </cell>
          <cell r="R8">
            <v>0.50739999999999996</v>
          </cell>
          <cell r="S8">
            <v>0.55820000000000003</v>
          </cell>
          <cell r="T8">
            <v>0.61140000000000005</v>
          </cell>
          <cell r="U8">
            <v>0.66700000000000004</v>
          </cell>
          <cell r="V8">
            <v>0.72489999999999999</v>
          </cell>
          <cell r="W8">
            <v>0.7853</v>
          </cell>
          <cell r="X8">
            <v>0.84799999999999998</v>
          </cell>
          <cell r="Y8">
            <v>0.91320000000000001</v>
          </cell>
          <cell r="Z8">
            <v>0.98089999999999999</v>
          </cell>
          <cell r="AA8">
            <v>1.0509999999999999</v>
          </cell>
          <cell r="AB8">
            <v>1.1234999999999999</v>
          </cell>
          <cell r="AC8">
            <v>1.1984999999999999</v>
          </cell>
          <cell r="AD8">
            <v>1.2761</v>
          </cell>
          <cell r="AE8">
            <v>1.3561000000000001</v>
          </cell>
          <cell r="AF8">
            <v>1.4387000000000001</v>
          </cell>
          <cell r="AG8">
            <v>1.5238</v>
          </cell>
          <cell r="AH8">
            <v>1.6114999999999999</v>
          </cell>
          <cell r="AI8">
            <v>1.7017</v>
          </cell>
          <cell r="AJ8">
            <v>1.7946</v>
          </cell>
          <cell r="AK8">
            <v>1.8900999999999999</v>
          </cell>
          <cell r="AL8">
            <v>1.9882</v>
          </cell>
          <cell r="AM8">
            <v>2.089</v>
          </cell>
          <cell r="AN8">
            <v>2.1924999999999999</v>
          </cell>
          <cell r="AO8">
            <v>2.2987000000000002</v>
          </cell>
          <cell r="AP8">
            <v>2.4077000000000002</v>
          </cell>
          <cell r="AQ8">
            <v>2.5192999999999999</v>
          </cell>
          <cell r="AR8">
            <v>2.6337999999999999</v>
          </cell>
          <cell r="AS8">
            <v>2.7509999999999999</v>
          </cell>
          <cell r="AT8">
            <v>2.8711000000000002</v>
          </cell>
          <cell r="AU8">
            <v>2.9940000000000002</v>
          </cell>
          <cell r="AV8">
            <v>3.1198000000000001</v>
          </cell>
          <cell r="AW8">
            <v>3.2484999999999999</v>
          </cell>
        </row>
        <row r="9">
          <cell r="B9">
            <v>1.95E-2</v>
          </cell>
          <cell r="C9">
            <v>3.27E-2</v>
          </cell>
          <cell r="D9">
            <v>4.8800000000000003E-2</v>
          </cell>
          <cell r="E9">
            <v>6.7699999999999996E-2</v>
          </cell>
          <cell r="F9">
            <v>8.9300000000000004E-2</v>
          </cell>
          <cell r="G9">
            <v>0.1137</v>
          </cell>
          <cell r="H9">
            <v>0.14069999999999999</v>
          </cell>
          <cell r="I9">
            <v>0.1704</v>
          </cell>
          <cell r="J9">
            <v>0.2026</v>
          </cell>
          <cell r="K9">
            <v>0.23749999999999999</v>
          </cell>
          <cell r="L9">
            <v>0.27489999999999998</v>
          </cell>
          <cell r="M9">
            <v>0.31490000000000001</v>
          </cell>
          <cell r="N9">
            <v>0.35749999999999998</v>
          </cell>
          <cell r="O9">
            <v>0.40260000000000001</v>
          </cell>
          <cell r="P9">
            <v>0.45029999999999998</v>
          </cell>
          <cell r="Q9">
            <v>0.50060000000000004</v>
          </cell>
          <cell r="R9">
            <v>0.5534</v>
          </cell>
          <cell r="S9">
            <v>0.60880000000000001</v>
          </cell>
          <cell r="T9">
            <v>0.66679999999999995</v>
          </cell>
          <cell r="U9">
            <v>0.72740000000000005</v>
          </cell>
          <cell r="V9">
            <v>0.79059999999999997</v>
          </cell>
          <cell r="W9">
            <v>0.85640000000000005</v>
          </cell>
          <cell r="X9">
            <v>0.92479999999999996</v>
          </cell>
          <cell r="Y9">
            <v>0.99590000000000001</v>
          </cell>
          <cell r="Z9">
            <v>1.0696000000000001</v>
          </cell>
          <cell r="AA9">
            <v>1.1459999999999999</v>
          </cell>
          <cell r="AB9">
            <v>1.2250000000000001</v>
          </cell>
          <cell r="AC9">
            <v>1.3068</v>
          </cell>
          <cell r="AD9">
            <v>1.3913</v>
          </cell>
          <cell r="AE9">
            <v>1.4784999999999999</v>
          </cell>
          <cell r="AF9">
            <v>1.5684</v>
          </cell>
          <cell r="AG9">
            <v>1.6611</v>
          </cell>
          <cell r="AH9">
            <v>1.7566999999999999</v>
          </cell>
          <cell r="AI9">
            <v>1.855</v>
          </cell>
          <cell r="AJ9">
            <v>1.9560999999999999</v>
          </cell>
          <cell r="AK9">
            <v>2.0600999999999998</v>
          </cell>
          <cell r="AL9">
            <v>2.1669999999999998</v>
          </cell>
          <cell r="AM9">
            <v>2.2768000000000002</v>
          </cell>
          <cell r="AN9">
            <v>2.3895</v>
          </cell>
          <cell r="AO9">
            <v>2.5051000000000001</v>
          </cell>
          <cell r="AP9">
            <v>2.6236999999999999</v>
          </cell>
          <cell r="AQ9">
            <v>2.7452000000000001</v>
          </cell>
          <cell r="AR9">
            <v>2.8698000000000001</v>
          </cell>
          <cell r="AS9">
            <v>2.9973999999999998</v>
          </cell>
          <cell r="AT9">
            <v>3.1280999999999999</v>
          </cell>
          <cell r="AU9">
            <v>3.2618999999999998</v>
          </cell>
          <cell r="AV9">
            <v>3.3986999999999998</v>
          </cell>
          <cell r="AW9">
            <v>3.5387</v>
          </cell>
        </row>
        <row r="10">
          <cell r="B10">
            <v>2.12E-2</v>
          </cell>
          <cell r="C10">
            <v>3.5400000000000001E-2</v>
          </cell>
          <cell r="D10">
            <v>5.28E-2</v>
          </cell>
          <cell r="E10">
            <v>7.3300000000000004E-2</v>
          </cell>
          <cell r="F10">
            <v>9.6799999999999997E-2</v>
          </cell>
          <cell r="G10">
            <v>0.1232</v>
          </cell>
          <cell r="H10">
            <v>0.1525</v>
          </cell>
          <cell r="I10">
            <v>0.18459999999999999</v>
          </cell>
          <cell r="J10">
            <v>0.2195</v>
          </cell>
          <cell r="K10">
            <v>0.25729999999999997</v>
          </cell>
          <cell r="L10">
            <v>0.29780000000000001</v>
          </cell>
          <cell r="M10">
            <v>0.3412</v>
          </cell>
          <cell r="N10">
            <v>0.38729999999999998</v>
          </cell>
          <cell r="O10">
            <v>0.43619999999999998</v>
          </cell>
          <cell r="P10">
            <v>0.48780000000000001</v>
          </cell>
          <cell r="Q10">
            <v>0.54220000000000002</v>
          </cell>
          <cell r="R10">
            <v>0.59950000000000003</v>
          </cell>
          <cell r="S10">
            <v>0.65949999999999998</v>
          </cell>
          <cell r="T10">
            <v>0.72219999999999995</v>
          </cell>
          <cell r="U10">
            <v>0.78779999999999994</v>
          </cell>
          <cell r="V10">
            <v>0.85629999999999995</v>
          </cell>
          <cell r="W10">
            <v>0.92749999999999999</v>
          </cell>
          <cell r="X10">
            <v>1.0016</v>
          </cell>
          <cell r="Y10">
            <v>1.0785</v>
          </cell>
          <cell r="Z10">
            <v>1.1583000000000001</v>
          </cell>
          <cell r="AA10">
            <v>1.2410000000000001</v>
          </cell>
          <cell r="AB10">
            <v>1.3265</v>
          </cell>
          <cell r="AC10">
            <v>1.415</v>
          </cell>
          <cell r="AD10">
            <v>1.5064</v>
          </cell>
          <cell r="AE10">
            <v>1.6008</v>
          </cell>
          <cell r="AF10">
            <v>1.6981999999999999</v>
          </cell>
          <cell r="AG10">
            <v>1.7985</v>
          </cell>
          <cell r="AH10">
            <v>1.9017999999999999</v>
          </cell>
          <cell r="AI10">
            <v>2.0082</v>
          </cell>
          <cell r="AJ10">
            <v>2.1177000000000001</v>
          </cell>
          <cell r="AK10">
            <v>2.2302</v>
          </cell>
          <cell r="AL10">
            <v>2.3458000000000001</v>
          </cell>
          <cell r="AM10">
            <v>2.4645000000000001</v>
          </cell>
          <cell r="AN10">
            <v>2.5863999999999998</v>
          </cell>
          <cell r="AO10">
            <v>2.7115</v>
          </cell>
          <cell r="AP10">
            <v>2.8397000000000001</v>
          </cell>
          <cell r="AQ10">
            <v>2.9712000000000001</v>
          </cell>
          <cell r="AR10">
            <v>3.1059000000000001</v>
          </cell>
          <cell r="AS10">
            <v>3.2439</v>
          </cell>
          <cell r="AT10">
            <v>3.3852000000000002</v>
          </cell>
          <cell r="AU10">
            <v>3.5297999999999998</v>
          </cell>
          <cell r="AV10">
            <v>3.6778</v>
          </cell>
          <cell r="AW10">
            <v>3.8290999999999999</v>
          </cell>
        </row>
        <row r="11">
          <cell r="B11">
            <v>2.2800000000000001E-2</v>
          </cell>
          <cell r="C11">
            <v>3.8100000000000002E-2</v>
          </cell>
          <cell r="D11">
            <v>5.6899999999999999E-2</v>
          </cell>
          <cell r="E11">
            <v>7.9000000000000001E-2</v>
          </cell>
          <cell r="F11">
            <v>0.1042</v>
          </cell>
          <cell r="G11">
            <v>0.13270000000000001</v>
          </cell>
          <cell r="H11">
            <v>0.16420000000000001</v>
          </cell>
          <cell r="I11">
            <v>0.1988</v>
          </cell>
          <cell r="J11">
            <v>0.2364</v>
          </cell>
          <cell r="K11">
            <v>0.27710000000000001</v>
          </cell>
          <cell r="L11">
            <v>0.32069999999999999</v>
          </cell>
          <cell r="M11">
            <v>0.3674</v>
          </cell>
          <cell r="N11">
            <v>0.41699999999999998</v>
          </cell>
          <cell r="O11">
            <v>0.46970000000000001</v>
          </cell>
          <cell r="P11">
            <v>0.52529999999999999</v>
          </cell>
          <cell r="Q11">
            <v>0.58389999999999997</v>
          </cell>
          <cell r="R11">
            <v>0.64549999999999996</v>
          </cell>
          <cell r="S11">
            <v>0.71009999999999995</v>
          </cell>
          <cell r="T11">
            <v>0.77769999999999995</v>
          </cell>
          <cell r="U11">
            <v>0.84830000000000005</v>
          </cell>
          <cell r="V11">
            <v>0.92190000000000005</v>
          </cell>
          <cell r="W11">
            <v>0.99860000000000004</v>
          </cell>
          <cell r="X11">
            <v>1.0783</v>
          </cell>
          <cell r="Y11">
            <v>1.1611</v>
          </cell>
          <cell r="Z11">
            <v>1.2470000000000001</v>
          </cell>
          <cell r="AA11">
            <v>1.3359000000000001</v>
          </cell>
          <cell r="AB11">
            <v>1.4279999999999999</v>
          </cell>
          <cell r="AC11">
            <v>1.5232000000000001</v>
          </cell>
          <cell r="AD11">
            <v>1.6215999999999999</v>
          </cell>
          <cell r="AE11">
            <v>1.7232000000000001</v>
          </cell>
          <cell r="AF11">
            <v>1.8279000000000001</v>
          </cell>
          <cell r="AG11">
            <v>1.9358</v>
          </cell>
          <cell r="AH11">
            <v>2.0470000000000002</v>
          </cell>
          <cell r="AI11">
            <v>2.1615000000000002</v>
          </cell>
          <cell r="AJ11">
            <v>2.2791999999999999</v>
          </cell>
          <cell r="AK11">
            <v>2.4001999999999999</v>
          </cell>
          <cell r="AL11">
            <v>2.5246</v>
          </cell>
          <cell r="AM11">
            <v>2.6522999999999999</v>
          </cell>
          <cell r="AN11">
            <v>2.7833999999999999</v>
          </cell>
          <cell r="AO11">
            <v>2.9178999999999999</v>
          </cell>
          <cell r="AP11">
            <v>3.0558000000000001</v>
          </cell>
          <cell r="AQ11">
            <v>3.1970999999999998</v>
          </cell>
          <cell r="AR11">
            <v>3.3420000000000001</v>
          </cell>
          <cell r="AS11">
            <v>3.4904000000000002</v>
          </cell>
          <cell r="AT11">
            <v>3.6423000000000001</v>
          </cell>
          <cell r="AU11">
            <v>3.7978000000000001</v>
          </cell>
          <cell r="AV11">
            <v>3.9567999999999999</v>
          </cell>
          <cell r="AW11">
            <v>4.1195000000000004</v>
          </cell>
        </row>
        <row r="12">
          <cell r="B12">
            <v>2.4400000000000002E-2</v>
          </cell>
          <cell r="C12">
            <v>4.0899999999999999E-2</v>
          </cell>
          <cell r="D12">
            <v>6.0999999999999999E-2</v>
          </cell>
          <cell r="E12">
            <v>8.4599999999999995E-2</v>
          </cell>
          <cell r="F12">
            <v>0.11169999999999999</v>
          </cell>
          <cell r="G12">
            <v>0.1421</v>
          </cell>
          <cell r="H12">
            <v>0.1759</v>
          </cell>
          <cell r="I12">
            <v>0.21299999999999999</v>
          </cell>
          <cell r="J12">
            <v>0.25330000000000003</v>
          </cell>
          <cell r="K12">
            <v>0.2969</v>
          </cell>
          <cell r="L12">
            <v>0.34360000000000002</v>
          </cell>
          <cell r="M12">
            <v>0.39360000000000001</v>
          </cell>
          <cell r="N12">
            <v>0.44679999999999997</v>
          </cell>
          <cell r="O12">
            <v>0.50319999999999998</v>
          </cell>
          <cell r="P12">
            <v>0.56279999999999997</v>
          </cell>
          <cell r="Q12">
            <v>0.62549999999999994</v>
          </cell>
          <cell r="R12">
            <v>0.6915</v>
          </cell>
          <cell r="S12">
            <v>0.76070000000000004</v>
          </cell>
          <cell r="T12">
            <v>0.83309999999999995</v>
          </cell>
          <cell r="U12">
            <v>0.90869999999999995</v>
          </cell>
          <cell r="V12">
            <v>0.98750000000000004</v>
          </cell>
          <cell r="W12">
            <v>1.0697000000000001</v>
          </cell>
          <cell r="X12">
            <v>1.155</v>
          </cell>
          <cell r="Y12">
            <v>1.2437</v>
          </cell>
          <cell r="Z12">
            <v>1.3355999999999999</v>
          </cell>
          <cell r="AA12">
            <v>1.4309000000000001</v>
          </cell>
          <cell r="AB12">
            <v>1.5295000000000001</v>
          </cell>
          <cell r="AC12">
            <v>1.6315</v>
          </cell>
          <cell r="AD12">
            <v>1.7367999999999999</v>
          </cell>
          <cell r="AE12">
            <v>1.8454999999999999</v>
          </cell>
          <cell r="AF12">
            <v>1.9576</v>
          </cell>
          <cell r="AG12">
            <v>2.0731999999999999</v>
          </cell>
          <cell r="AH12">
            <v>2.1922000000000001</v>
          </cell>
          <cell r="AI12">
            <v>2.3147000000000002</v>
          </cell>
          <cell r="AJ12">
            <v>2.4407000000000001</v>
          </cell>
          <cell r="AK12">
            <v>2.5701999999999998</v>
          </cell>
          <cell r="AL12">
            <v>2.7033</v>
          </cell>
          <cell r="AM12">
            <v>2.84</v>
          </cell>
          <cell r="AN12">
            <v>2.9803000000000002</v>
          </cell>
          <cell r="AO12">
            <v>3.1242000000000001</v>
          </cell>
          <cell r="AP12">
            <v>3.2717999999999998</v>
          </cell>
          <cell r="AQ12">
            <v>3.4230999999999998</v>
          </cell>
          <cell r="AR12">
            <v>3.5781000000000001</v>
          </cell>
          <cell r="AS12">
            <v>3.7368999999999999</v>
          </cell>
          <cell r="AT12">
            <v>3.8994</v>
          </cell>
          <cell r="AU12">
            <v>4.0658000000000003</v>
          </cell>
          <cell r="AV12">
            <v>4.2359</v>
          </cell>
          <cell r="AW12">
            <v>4.41</v>
          </cell>
        </row>
        <row r="13">
          <cell r="B13">
            <v>2.6100000000000002E-2</v>
          </cell>
          <cell r="C13">
            <v>4.36E-2</v>
          </cell>
          <cell r="D13">
            <v>6.5000000000000002E-2</v>
          </cell>
          <cell r="E13">
            <v>9.0300000000000005E-2</v>
          </cell>
          <cell r="F13">
            <v>0.1191</v>
          </cell>
          <cell r="G13">
            <v>0.15160000000000001</v>
          </cell>
          <cell r="H13">
            <v>0.18770000000000001</v>
          </cell>
          <cell r="I13">
            <v>0.22720000000000001</v>
          </cell>
          <cell r="J13">
            <v>0.2702</v>
          </cell>
          <cell r="K13">
            <v>0.31669999999999998</v>
          </cell>
          <cell r="L13">
            <v>0.36649999999999999</v>
          </cell>
          <cell r="M13">
            <v>0.41980000000000001</v>
          </cell>
          <cell r="N13">
            <v>0.47660000000000002</v>
          </cell>
          <cell r="O13">
            <v>0.53669999999999995</v>
          </cell>
          <cell r="P13">
            <v>0.60019999999999996</v>
          </cell>
          <cell r="Q13">
            <v>0.66710000000000003</v>
          </cell>
          <cell r="R13">
            <v>0.73750000000000004</v>
          </cell>
          <cell r="S13">
            <v>0.81130000000000002</v>
          </cell>
          <cell r="T13">
            <v>0.88849999999999996</v>
          </cell>
          <cell r="U13">
            <v>0.96909999999999996</v>
          </cell>
          <cell r="V13">
            <v>1.0531999999999999</v>
          </cell>
          <cell r="W13">
            <v>1.1407</v>
          </cell>
          <cell r="X13">
            <v>1.2318</v>
          </cell>
          <cell r="Y13">
            <v>1.3263</v>
          </cell>
          <cell r="Z13">
            <v>1.4242999999999999</v>
          </cell>
          <cell r="AA13">
            <v>1.5259</v>
          </cell>
          <cell r="AB13">
            <v>1.631</v>
          </cell>
          <cell r="AC13">
            <v>1.7397</v>
          </cell>
          <cell r="AD13">
            <v>1.8519000000000001</v>
          </cell>
          <cell r="AE13">
            <v>1.9678</v>
          </cell>
          <cell r="AF13">
            <v>2.0872999999999999</v>
          </cell>
          <cell r="AG13">
            <v>2.2105000000000001</v>
          </cell>
          <cell r="AH13">
            <v>2.3374000000000001</v>
          </cell>
          <cell r="AI13">
            <v>2.4679000000000002</v>
          </cell>
          <cell r="AJ13">
            <v>2.6021999999999998</v>
          </cell>
          <cell r="AK13">
            <v>2.7403</v>
          </cell>
          <cell r="AL13">
            <v>2.8820999999999999</v>
          </cell>
          <cell r="AM13">
            <v>3.0278</v>
          </cell>
          <cell r="AN13">
            <v>3.1772999999999998</v>
          </cell>
          <cell r="AO13">
            <v>3.3306</v>
          </cell>
          <cell r="AP13">
            <v>3.4878999999999998</v>
          </cell>
          <cell r="AQ13">
            <v>3.6490999999999998</v>
          </cell>
          <cell r="AR13">
            <v>3.8142</v>
          </cell>
          <cell r="AS13">
            <v>3.9834000000000001</v>
          </cell>
          <cell r="AT13">
            <v>4.1566000000000001</v>
          </cell>
          <cell r="AU13">
            <v>4.3338000000000001</v>
          </cell>
          <cell r="AV13">
            <v>4.5151000000000003</v>
          </cell>
          <cell r="AW13">
            <v>4.7004999999999999</v>
          </cell>
        </row>
        <row r="14">
          <cell r="B14">
            <v>2.7699999999999999E-2</v>
          </cell>
          <cell r="C14">
            <v>4.6300000000000001E-2</v>
          </cell>
          <cell r="D14">
            <v>6.9099999999999995E-2</v>
          </cell>
          <cell r="E14">
            <v>9.5899999999999999E-2</v>
          </cell>
          <cell r="F14">
            <v>0.12659999999999999</v>
          </cell>
          <cell r="G14">
            <v>0.16109999999999999</v>
          </cell>
          <cell r="H14">
            <v>0.19939999999999999</v>
          </cell>
          <cell r="I14">
            <v>0.2414</v>
          </cell>
          <cell r="J14">
            <v>0.28710000000000002</v>
          </cell>
          <cell r="K14">
            <v>0.33639999999999998</v>
          </cell>
          <cell r="L14">
            <v>0.38940000000000002</v>
          </cell>
          <cell r="M14">
            <v>0.4461</v>
          </cell>
          <cell r="N14">
            <v>0.50629999999999997</v>
          </cell>
          <cell r="O14">
            <v>0.57020000000000004</v>
          </cell>
          <cell r="P14">
            <v>0.63770000000000004</v>
          </cell>
          <cell r="Q14">
            <v>0.70879999999999999</v>
          </cell>
          <cell r="R14">
            <v>0.78349999999999997</v>
          </cell>
          <cell r="S14">
            <v>0.8619</v>
          </cell>
          <cell r="T14">
            <v>0.94379999999999997</v>
          </cell>
          <cell r="U14">
            <v>1.0295000000000001</v>
          </cell>
          <cell r="V14">
            <v>1.1188</v>
          </cell>
          <cell r="W14">
            <v>1.2118</v>
          </cell>
          <cell r="X14">
            <v>1.3085</v>
          </cell>
          <cell r="Y14">
            <v>1.4088000000000001</v>
          </cell>
          <cell r="Z14">
            <v>1.5129999999999999</v>
          </cell>
          <cell r="AA14">
            <v>1.6208</v>
          </cell>
          <cell r="AB14">
            <v>1.7323999999999999</v>
          </cell>
          <cell r="AC14">
            <v>1.8478000000000001</v>
          </cell>
          <cell r="AD14">
            <v>1.9671000000000001</v>
          </cell>
          <cell r="AE14">
            <v>2.0901000000000001</v>
          </cell>
          <cell r="AF14">
            <v>2.2170000000000001</v>
          </cell>
          <cell r="AG14">
            <v>2.3477999999999999</v>
          </cell>
          <cell r="AH14">
            <v>2.4824999999999999</v>
          </cell>
          <cell r="AI14">
            <v>2.6211000000000002</v>
          </cell>
          <cell r="AJ14">
            <v>2.7637</v>
          </cell>
          <cell r="AK14">
            <v>2.9102999999999999</v>
          </cell>
          <cell r="AL14">
            <v>3.0609000000000002</v>
          </cell>
          <cell r="AM14">
            <v>3.2155</v>
          </cell>
          <cell r="AN14">
            <v>3.3742000000000001</v>
          </cell>
          <cell r="AO14">
            <v>3.5369999999999999</v>
          </cell>
          <cell r="AP14">
            <v>3.7040000000000002</v>
          </cell>
          <cell r="AQ14">
            <v>3.8751000000000002</v>
          </cell>
          <cell r="AR14">
            <v>4.0503999999999998</v>
          </cell>
          <cell r="AS14">
            <v>4.2298999999999998</v>
          </cell>
          <cell r="AT14">
            <v>4.4137000000000004</v>
          </cell>
          <cell r="AU14">
            <v>4.6017999999999999</v>
          </cell>
          <cell r="AV14">
            <v>4.7942</v>
          </cell>
          <cell r="AW14">
            <v>4.9909999999999997</v>
          </cell>
        </row>
        <row r="15">
          <cell r="B15">
            <v>2.93E-2</v>
          </cell>
          <cell r="C15">
            <v>4.9000000000000002E-2</v>
          </cell>
          <cell r="D15">
            <v>7.3200000000000001E-2</v>
          </cell>
          <cell r="E15">
            <v>0.10150000000000001</v>
          </cell>
          <cell r="F15">
            <v>0.13400000000000001</v>
          </cell>
          <cell r="G15">
            <v>0.1706</v>
          </cell>
          <cell r="H15">
            <v>0.21110000000000001</v>
          </cell>
          <cell r="I15">
            <v>0.25559999999999999</v>
          </cell>
          <cell r="J15">
            <v>0.30399999999999999</v>
          </cell>
          <cell r="K15">
            <v>0.35620000000000002</v>
          </cell>
          <cell r="L15">
            <v>0.4123</v>
          </cell>
          <cell r="M15">
            <v>0.4723</v>
          </cell>
          <cell r="N15">
            <v>0.53610000000000002</v>
          </cell>
          <cell r="O15">
            <v>0.60370000000000001</v>
          </cell>
          <cell r="P15">
            <v>0.67510000000000003</v>
          </cell>
          <cell r="Q15">
            <v>0.75039999999999996</v>
          </cell>
          <cell r="R15">
            <v>0.82950000000000002</v>
          </cell>
          <cell r="S15">
            <v>0.91239999999999999</v>
          </cell>
          <cell r="T15">
            <v>0.99919999999999998</v>
          </cell>
          <cell r="U15">
            <v>1.0899000000000001</v>
          </cell>
          <cell r="V15">
            <v>1.1843999999999999</v>
          </cell>
          <cell r="W15">
            <v>1.2827999999999999</v>
          </cell>
          <cell r="X15">
            <v>1.3852</v>
          </cell>
          <cell r="Y15">
            <v>1.4914000000000001</v>
          </cell>
          <cell r="Z15">
            <v>1.6015999999999999</v>
          </cell>
          <cell r="AA15">
            <v>1.7158</v>
          </cell>
          <cell r="AB15">
            <v>1.8339000000000001</v>
          </cell>
          <cell r="AC15">
            <v>1.956</v>
          </cell>
          <cell r="AD15">
            <v>2.0821999999999998</v>
          </cell>
          <cell r="AE15">
            <v>2.2124000000000001</v>
          </cell>
          <cell r="AF15">
            <v>2.3466999999999998</v>
          </cell>
          <cell r="AG15">
            <v>2.4851000000000001</v>
          </cell>
          <cell r="AH15">
            <v>2.6276999999999999</v>
          </cell>
          <cell r="AI15">
            <v>2.7743000000000002</v>
          </cell>
          <cell r="AJ15">
            <v>2.9251999999999998</v>
          </cell>
          <cell r="AK15">
            <v>3.0802999999999998</v>
          </cell>
          <cell r="AL15">
            <v>3.2395999999999998</v>
          </cell>
          <cell r="AM15">
            <v>3.4032</v>
          </cell>
          <cell r="AN15">
            <v>3.5712000000000002</v>
          </cell>
          <cell r="AO15">
            <v>3.7433999999999998</v>
          </cell>
          <cell r="AP15">
            <v>3.92</v>
          </cell>
          <cell r="AQ15">
            <v>4.1010999999999997</v>
          </cell>
          <cell r="AR15">
            <v>4.2865000000000002</v>
          </cell>
          <cell r="AS15">
            <v>4.4763999999999999</v>
          </cell>
          <cell r="AT15">
            <v>4.6708999999999996</v>
          </cell>
          <cell r="AU15">
            <v>4.8697999999999997</v>
          </cell>
          <cell r="AV15">
            <v>5.0734000000000004</v>
          </cell>
          <cell r="AW15">
            <v>5.2815000000000003</v>
          </cell>
        </row>
        <row r="16">
          <cell r="B16">
            <v>3.1E-2</v>
          </cell>
          <cell r="C16">
            <v>5.1799999999999999E-2</v>
          </cell>
          <cell r="D16">
            <v>7.7200000000000005E-2</v>
          </cell>
          <cell r="E16">
            <v>0.1072</v>
          </cell>
          <cell r="F16">
            <v>0.14149999999999999</v>
          </cell>
          <cell r="G16">
            <v>0.18010000000000001</v>
          </cell>
          <cell r="H16">
            <v>0.2228</v>
          </cell>
          <cell r="I16">
            <v>0.26979999999999998</v>
          </cell>
          <cell r="J16">
            <v>0.32079999999999997</v>
          </cell>
          <cell r="K16">
            <v>0.376</v>
          </cell>
          <cell r="L16">
            <v>0.43519999999999998</v>
          </cell>
          <cell r="M16">
            <v>0.4985</v>
          </cell>
          <cell r="N16">
            <v>0.56579999999999997</v>
          </cell>
          <cell r="O16">
            <v>0.63719999999999999</v>
          </cell>
          <cell r="P16">
            <v>0.71260000000000001</v>
          </cell>
          <cell r="Q16">
            <v>0.79200000000000004</v>
          </cell>
          <cell r="R16">
            <v>0.87549999999999994</v>
          </cell>
          <cell r="S16">
            <v>0.96299999999999997</v>
          </cell>
          <cell r="T16">
            <v>1.0546</v>
          </cell>
          <cell r="U16">
            <v>1.1503000000000001</v>
          </cell>
          <cell r="V16">
            <v>1.25</v>
          </cell>
          <cell r="W16">
            <v>1.3539000000000001</v>
          </cell>
          <cell r="X16">
            <v>1.4619</v>
          </cell>
          <cell r="Y16">
            <v>1.5740000000000001</v>
          </cell>
          <cell r="Z16">
            <v>1.6901999999999999</v>
          </cell>
          <cell r="AA16">
            <v>1.8107</v>
          </cell>
          <cell r="AB16">
            <v>1.9353</v>
          </cell>
          <cell r="AC16">
            <v>2.0642</v>
          </cell>
          <cell r="AD16">
            <v>2.1972999999999998</v>
          </cell>
          <cell r="AE16">
            <v>2.3347000000000002</v>
          </cell>
          <cell r="AF16">
            <v>2.4763999999999999</v>
          </cell>
          <cell r="AG16">
            <v>2.6223999999999998</v>
          </cell>
          <cell r="AH16">
            <v>2.7728000000000002</v>
          </cell>
          <cell r="AI16">
            <v>2.9275000000000002</v>
          </cell>
          <cell r="AJ16">
            <v>3.0867</v>
          </cell>
          <cell r="AK16">
            <v>3.2503000000000002</v>
          </cell>
          <cell r="AL16">
            <v>3.4184000000000001</v>
          </cell>
          <cell r="AM16">
            <v>3.5910000000000002</v>
          </cell>
          <cell r="AN16">
            <v>3.7681</v>
          </cell>
          <cell r="AO16">
            <v>3.9498000000000002</v>
          </cell>
          <cell r="AP16">
            <v>4.1360999999999999</v>
          </cell>
          <cell r="AQ16">
            <v>4.327</v>
          </cell>
          <cell r="AR16">
            <v>4.5225999999999997</v>
          </cell>
          <cell r="AS16">
            <v>4.7229000000000001</v>
          </cell>
          <cell r="AT16">
            <v>4.9279999999999999</v>
          </cell>
          <cell r="AU16">
            <v>5.1378000000000004</v>
          </cell>
          <cell r="AV16">
            <v>5.3525</v>
          </cell>
          <cell r="AW16">
            <v>5.5720000000000001</v>
          </cell>
        </row>
        <row r="17">
          <cell r="B17">
            <v>3.2599999999999997E-2</v>
          </cell>
          <cell r="C17">
            <v>5.45E-2</v>
          </cell>
          <cell r="D17">
            <v>8.1299999999999997E-2</v>
          </cell>
          <cell r="E17">
            <v>0.1128</v>
          </cell>
          <cell r="F17">
            <v>0.1489</v>
          </cell>
          <cell r="G17">
            <v>0.1895</v>
          </cell>
          <cell r="H17">
            <v>0.2346</v>
          </cell>
          <cell r="I17">
            <v>0.28399999999999997</v>
          </cell>
          <cell r="J17">
            <v>0.3377</v>
          </cell>
          <cell r="K17">
            <v>0.39579999999999999</v>
          </cell>
          <cell r="L17">
            <v>0.45810000000000001</v>
          </cell>
          <cell r="M17">
            <v>0.52470000000000006</v>
          </cell>
          <cell r="N17">
            <v>0.59550000000000003</v>
          </cell>
          <cell r="O17">
            <v>0.67059999999999997</v>
          </cell>
          <cell r="P17">
            <v>0.75</v>
          </cell>
          <cell r="Q17">
            <v>0.83360000000000001</v>
          </cell>
          <cell r="R17">
            <v>0.92149999999999999</v>
          </cell>
          <cell r="S17">
            <v>1.0136000000000001</v>
          </cell>
          <cell r="T17">
            <v>1.1100000000000001</v>
          </cell>
          <cell r="U17">
            <v>1.2105999999999999</v>
          </cell>
          <cell r="V17">
            <v>1.3156000000000001</v>
          </cell>
          <cell r="W17">
            <v>1.4249000000000001</v>
          </cell>
          <cell r="X17">
            <v>1.5385</v>
          </cell>
          <cell r="Y17">
            <v>1.6565000000000001</v>
          </cell>
          <cell r="Z17">
            <v>1.7788999999999999</v>
          </cell>
          <cell r="AA17">
            <v>1.9056</v>
          </cell>
          <cell r="AB17">
            <v>2.0367999999999999</v>
          </cell>
          <cell r="AC17">
            <v>2.1724000000000001</v>
          </cell>
          <cell r="AD17">
            <v>2.3123999999999998</v>
          </cell>
          <cell r="AE17">
            <v>2.4569999999999999</v>
          </cell>
          <cell r="AF17">
            <v>2.6061000000000001</v>
          </cell>
          <cell r="AG17">
            <v>2.7597</v>
          </cell>
          <cell r="AH17">
            <v>2.9178999999999999</v>
          </cell>
          <cell r="AI17">
            <v>3.0807000000000002</v>
          </cell>
          <cell r="AJ17">
            <v>3.2482000000000002</v>
          </cell>
          <cell r="AK17">
            <v>3.4203000000000001</v>
          </cell>
          <cell r="AL17">
            <v>3.5971000000000002</v>
          </cell>
          <cell r="AM17">
            <v>3.7787000000000002</v>
          </cell>
          <cell r="AN17">
            <v>3.9649999999999999</v>
          </cell>
          <cell r="AO17">
            <v>4.1562000000000001</v>
          </cell>
          <cell r="AP17">
            <v>4.3521000000000001</v>
          </cell>
          <cell r="AQ17">
            <v>4.5529999999999999</v>
          </cell>
          <cell r="AR17">
            <v>4.7587999999999999</v>
          </cell>
          <cell r="AS17">
            <v>4.9695</v>
          </cell>
          <cell r="AT17">
            <v>5.1852</v>
          </cell>
          <cell r="AU17">
            <v>5.4058999999999999</v>
          </cell>
          <cell r="AV17">
            <v>5.6317000000000004</v>
          </cell>
          <cell r="AW17">
            <v>5.8625999999999996</v>
          </cell>
        </row>
        <row r="18">
          <cell r="B18">
            <v>3.4200000000000001E-2</v>
          </cell>
          <cell r="C18">
            <v>5.7200000000000001E-2</v>
          </cell>
          <cell r="D18">
            <v>8.5400000000000004E-2</v>
          </cell>
          <cell r="E18">
            <v>0.11849999999999999</v>
          </cell>
          <cell r="F18">
            <v>0.15640000000000001</v>
          </cell>
          <cell r="G18">
            <v>0.19900000000000001</v>
          </cell>
          <cell r="H18">
            <v>0.24629999999999999</v>
          </cell>
          <cell r="I18">
            <v>0.29820000000000002</v>
          </cell>
          <cell r="J18">
            <v>0.35460000000000003</v>
          </cell>
          <cell r="K18">
            <v>0.41549999999999998</v>
          </cell>
          <cell r="L18">
            <v>0.48099999999999998</v>
          </cell>
          <cell r="M18">
            <v>0.55089999999999995</v>
          </cell>
          <cell r="N18">
            <v>0.62529999999999997</v>
          </cell>
          <cell r="O18">
            <v>0.70409999999999995</v>
          </cell>
          <cell r="P18">
            <v>0.78739999999999999</v>
          </cell>
          <cell r="Q18">
            <v>0.87519999999999998</v>
          </cell>
          <cell r="R18">
            <v>0.96740000000000004</v>
          </cell>
          <cell r="S18">
            <v>1.0641</v>
          </cell>
          <cell r="T18">
            <v>1.1653</v>
          </cell>
          <cell r="U18">
            <v>1.2709999999999999</v>
          </cell>
          <cell r="V18">
            <v>1.3812</v>
          </cell>
          <cell r="W18">
            <v>1.4959</v>
          </cell>
          <cell r="X18">
            <v>1.6152</v>
          </cell>
          <cell r="Y18">
            <v>1.7391000000000001</v>
          </cell>
          <cell r="Z18">
            <v>1.8674999999999999</v>
          </cell>
          <cell r="AA18">
            <v>2.0005000000000002</v>
          </cell>
          <cell r="AB18">
            <v>2.1381999999999999</v>
          </cell>
          <cell r="AC18">
            <v>2.2805</v>
          </cell>
          <cell r="AD18">
            <v>2.4275000000000002</v>
          </cell>
          <cell r="AE18">
            <v>2.5792999999999999</v>
          </cell>
          <cell r="AF18">
            <v>2.7357</v>
          </cell>
          <cell r="AG18">
            <v>2.8969999999999998</v>
          </cell>
          <cell r="AH18">
            <v>3.0630000000000002</v>
          </cell>
          <cell r="AI18">
            <v>3.2339000000000002</v>
          </cell>
          <cell r="AJ18">
            <v>3.4097</v>
          </cell>
          <cell r="AK18">
            <v>3.5903</v>
          </cell>
          <cell r="AL18">
            <v>3.7759</v>
          </cell>
          <cell r="AM18">
            <v>3.9664000000000001</v>
          </cell>
          <cell r="AN18">
            <v>4.1619999999999999</v>
          </cell>
          <cell r="AO18">
            <v>4.3624999999999998</v>
          </cell>
          <cell r="AP18">
            <v>4.5682</v>
          </cell>
          <cell r="AQ18">
            <v>4.7789999999999999</v>
          </cell>
          <cell r="AR18">
            <v>4.9949000000000003</v>
          </cell>
          <cell r="AS18">
            <v>5.2160000000000002</v>
          </cell>
          <cell r="AT18">
            <v>5.4423000000000004</v>
          </cell>
          <cell r="AU18">
            <v>5.6738999999999997</v>
          </cell>
          <cell r="AV18">
            <v>5.9108000000000001</v>
          </cell>
          <cell r="AW18">
            <v>6.1531000000000002</v>
          </cell>
        </row>
        <row r="19">
          <cell r="B19">
            <v>3.5799999999999998E-2</v>
          </cell>
          <cell r="C19">
            <v>5.9900000000000002E-2</v>
          </cell>
          <cell r="D19">
            <v>8.9399999999999993E-2</v>
          </cell>
          <cell r="E19">
            <v>0.1241</v>
          </cell>
          <cell r="F19">
            <v>0.1638</v>
          </cell>
          <cell r="G19">
            <v>0.20849999999999999</v>
          </cell>
          <cell r="H19">
            <v>0.25800000000000001</v>
          </cell>
          <cell r="I19">
            <v>0.31240000000000001</v>
          </cell>
          <cell r="J19">
            <v>0.3715</v>
          </cell>
          <cell r="K19">
            <v>0.43530000000000002</v>
          </cell>
          <cell r="L19">
            <v>0.50390000000000001</v>
          </cell>
          <cell r="M19">
            <v>0.57709999999999995</v>
          </cell>
          <cell r="N19">
            <v>0.65500000000000003</v>
          </cell>
          <cell r="O19">
            <v>0.73760000000000003</v>
          </cell>
          <cell r="P19">
            <v>0.82489999999999997</v>
          </cell>
          <cell r="Q19">
            <v>0.91679999999999995</v>
          </cell>
          <cell r="R19">
            <v>1.0134000000000001</v>
          </cell>
          <cell r="S19">
            <v>1.1147</v>
          </cell>
          <cell r="T19">
            <v>1.2206999999999999</v>
          </cell>
          <cell r="U19">
            <v>1.3313999999999999</v>
          </cell>
          <cell r="V19">
            <v>1.4468000000000001</v>
          </cell>
          <cell r="W19">
            <v>1.5669999999999999</v>
          </cell>
          <cell r="X19">
            <v>1.6919</v>
          </cell>
          <cell r="Y19">
            <v>1.8216000000000001</v>
          </cell>
          <cell r="Z19">
            <v>1.9560999999999999</v>
          </cell>
          <cell r="AA19">
            <v>2.0954000000000002</v>
          </cell>
          <cell r="AB19">
            <v>2.2395999999999998</v>
          </cell>
          <cell r="AC19">
            <v>2.3887</v>
          </cell>
          <cell r="AD19">
            <v>2.5426000000000002</v>
          </cell>
          <cell r="AE19">
            <v>2.7014999999999998</v>
          </cell>
          <cell r="AF19">
            <v>2.8654000000000002</v>
          </cell>
          <cell r="AG19">
            <v>3.0343</v>
          </cell>
          <cell r="AH19">
            <v>3.2082000000000002</v>
          </cell>
          <cell r="AI19">
            <v>3.3871000000000002</v>
          </cell>
          <cell r="AJ19">
            <v>3.5710999999999999</v>
          </cell>
          <cell r="AK19">
            <v>3.7603</v>
          </cell>
          <cell r="AL19">
            <v>3.9546000000000001</v>
          </cell>
          <cell r="AM19">
            <v>4.1540999999999997</v>
          </cell>
          <cell r="AN19">
            <v>4.3589000000000002</v>
          </cell>
          <cell r="AO19">
            <v>4.5689000000000002</v>
          </cell>
          <cell r="AP19">
            <v>4.7842000000000002</v>
          </cell>
          <cell r="AQ19">
            <v>5.0049000000000001</v>
          </cell>
          <cell r="AR19">
            <v>5.2309999999999999</v>
          </cell>
          <cell r="AS19">
            <v>5.4625000000000004</v>
          </cell>
          <cell r="AT19">
            <v>5.6994999999999996</v>
          </cell>
          <cell r="AU19">
            <v>5.9420000000000002</v>
          </cell>
          <cell r="AV19">
            <v>6.19</v>
          </cell>
          <cell r="AW19">
            <v>6.4436</v>
          </cell>
        </row>
        <row r="20">
          <cell r="B20">
            <v>3.7499999999999999E-2</v>
          </cell>
          <cell r="C20">
            <v>6.2700000000000006E-2</v>
          </cell>
          <cell r="D20">
            <v>9.35E-2</v>
          </cell>
          <cell r="E20">
            <v>0.12970000000000001</v>
          </cell>
          <cell r="F20">
            <v>0.17130000000000001</v>
          </cell>
          <cell r="G20">
            <v>0.218</v>
          </cell>
          <cell r="H20">
            <v>0.2697</v>
          </cell>
          <cell r="I20">
            <v>0.32650000000000001</v>
          </cell>
          <cell r="J20">
            <v>0.38829999999999998</v>
          </cell>
          <cell r="K20">
            <v>0.4551</v>
          </cell>
          <cell r="L20">
            <v>0.52669999999999995</v>
          </cell>
          <cell r="M20">
            <v>0.60329999999999995</v>
          </cell>
          <cell r="N20">
            <v>0.68469999999999998</v>
          </cell>
          <cell r="O20">
            <v>0.77110000000000001</v>
          </cell>
          <cell r="P20">
            <v>0.86229999999999996</v>
          </cell>
          <cell r="Q20">
            <v>0.95840000000000003</v>
          </cell>
          <cell r="R20">
            <v>1.0593999999999999</v>
          </cell>
          <cell r="S20">
            <v>1.1653</v>
          </cell>
          <cell r="T20">
            <v>1.276</v>
          </cell>
          <cell r="U20">
            <v>1.3917999999999999</v>
          </cell>
          <cell r="V20">
            <v>1.5124</v>
          </cell>
          <cell r="W20">
            <v>1.6379999999999999</v>
          </cell>
          <cell r="X20">
            <v>1.7685999999999999</v>
          </cell>
          <cell r="Y20">
            <v>1.9040999999999999</v>
          </cell>
          <cell r="Z20">
            <v>2.0447000000000002</v>
          </cell>
          <cell r="AA20">
            <v>2.1903000000000001</v>
          </cell>
          <cell r="AB20">
            <v>2.3410000000000002</v>
          </cell>
          <cell r="AC20">
            <v>2.4967999999999999</v>
          </cell>
          <cell r="AD20">
            <v>2.6577000000000002</v>
          </cell>
          <cell r="AE20">
            <v>2.8237999999999999</v>
          </cell>
          <cell r="AF20">
            <v>2.9950999999999999</v>
          </cell>
          <cell r="AG20">
            <v>3.1715</v>
          </cell>
          <cell r="AH20">
            <v>3.3532999999999999</v>
          </cell>
          <cell r="AI20">
            <v>3.5402999999999998</v>
          </cell>
          <cell r="AJ20">
            <v>3.7326000000000001</v>
          </cell>
          <cell r="AK20">
            <v>3.9302999999999999</v>
          </cell>
          <cell r="AL20">
            <v>4.1333000000000002</v>
          </cell>
          <cell r="AM20">
            <v>4.3418000000000001</v>
          </cell>
          <cell r="AN20">
            <v>4.5557999999999996</v>
          </cell>
          <cell r="AO20">
            <v>4.7752999999999997</v>
          </cell>
          <cell r="AP20">
            <v>5.0003000000000002</v>
          </cell>
          <cell r="AQ20">
            <v>5.2309000000000001</v>
          </cell>
          <cell r="AR20">
            <v>5.4671000000000003</v>
          </cell>
          <cell r="AS20">
            <v>5.7089999999999996</v>
          </cell>
          <cell r="AT20">
            <v>5.9565999999999999</v>
          </cell>
          <cell r="AU20">
            <v>6.21</v>
          </cell>
          <cell r="AV20">
            <v>6.4691999999999998</v>
          </cell>
          <cell r="AW20">
            <v>6.7342000000000004</v>
          </cell>
        </row>
        <row r="21">
          <cell r="B21">
            <v>3.9100000000000003E-2</v>
          </cell>
          <cell r="C21">
            <v>6.54E-2</v>
          </cell>
          <cell r="D21">
            <v>9.7600000000000006E-2</v>
          </cell>
          <cell r="E21">
            <v>0.13539999999999999</v>
          </cell>
          <cell r="F21">
            <v>0.1787</v>
          </cell>
          <cell r="G21">
            <v>0.22739999999999999</v>
          </cell>
          <cell r="H21">
            <v>0.28149999999999997</v>
          </cell>
          <cell r="I21">
            <v>0.3407</v>
          </cell>
          <cell r="J21">
            <v>0.4052</v>
          </cell>
          <cell r="K21">
            <v>0.4748</v>
          </cell>
          <cell r="L21">
            <v>0.54959999999999998</v>
          </cell>
          <cell r="M21">
            <v>0.62949999999999995</v>
          </cell>
          <cell r="N21">
            <v>0.71450000000000002</v>
          </cell>
          <cell r="O21">
            <v>0.80459999999999998</v>
          </cell>
          <cell r="P21">
            <v>0.89970000000000006</v>
          </cell>
          <cell r="Q21">
            <v>1</v>
          </cell>
          <cell r="R21">
            <v>1.1053999999999999</v>
          </cell>
          <cell r="S21">
            <v>1.2158</v>
          </cell>
          <cell r="T21">
            <v>1.3313999999999999</v>
          </cell>
          <cell r="U21">
            <v>1.4520999999999999</v>
          </cell>
          <cell r="V21">
            <v>1.5780000000000001</v>
          </cell>
          <cell r="W21">
            <v>1.7090000000000001</v>
          </cell>
          <cell r="X21">
            <v>1.8452</v>
          </cell>
          <cell r="Y21">
            <v>1.9866999999999999</v>
          </cell>
          <cell r="Z21">
            <v>2.1333000000000002</v>
          </cell>
          <cell r="AA21">
            <v>2.2852000000000001</v>
          </cell>
          <cell r="AB21">
            <v>2.4424000000000001</v>
          </cell>
          <cell r="AC21">
            <v>2.605</v>
          </cell>
          <cell r="AD21">
            <v>2.7728000000000002</v>
          </cell>
          <cell r="AE21">
            <v>2.9460999999999999</v>
          </cell>
          <cell r="AF21">
            <v>3.1246999999999998</v>
          </cell>
          <cell r="AG21">
            <v>3.3088000000000002</v>
          </cell>
          <cell r="AH21">
            <v>3.4984000000000002</v>
          </cell>
          <cell r="AI21">
            <v>3.6934</v>
          </cell>
          <cell r="AJ21">
            <v>3.8940000000000001</v>
          </cell>
          <cell r="AK21">
            <v>4.1002000000000001</v>
          </cell>
          <cell r="AL21">
            <v>4.3121</v>
          </cell>
          <cell r="AM21">
            <v>4.5294999999999996</v>
          </cell>
          <cell r="AN21">
            <v>4.7526999999999999</v>
          </cell>
          <cell r="AO21">
            <v>4.9816000000000003</v>
          </cell>
          <cell r="AP21">
            <v>5.2163000000000004</v>
          </cell>
          <cell r="AQ21">
            <v>5.4568000000000003</v>
          </cell>
          <cell r="AR21">
            <v>5.7031999999999998</v>
          </cell>
          <cell r="AS21">
            <v>5.9554999999999998</v>
          </cell>
          <cell r="AT21">
            <v>6.2138</v>
          </cell>
          <cell r="AU21">
            <v>6.4779999999999998</v>
          </cell>
          <cell r="AV21">
            <v>6.7483000000000004</v>
          </cell>
          <cell r="AW21">
            <v>7.0247000000000002</v>
          </cell>
        </row>
        <row r="22">
          <cell r="B22">
            <v>4.07E-2</v>
          </cell>
          <cell r="C22">
            <v>6.8099999999999994E-2</v>
          </cell>
          <cell r="D22">
            <v>0.1016</v>
          </cell>
          <cell r="E22">
            <v>0.14099999999999999</v>
          </cell>
          <cell r="F22">
            <v>0.18609999999999999</v>
          </cell>
          <cell r="G22">
            <v>0.2369</v>
          </cell>
          <cell r="H22">
            <v>0.29320000000000002</v>
          </cell>
          <cell r="I22">
            <v>0.35489999999999999</v>
          </cell>
          <cell r="J22">
            <v>0.42209999999999998</v>
          </cell>
          <cell r="K22">
            <v>0.49459999999999998</v>
          </cell>
          <cell r="L22">
            <v>0.57250000000000001</v>
          </cell>
          <cell r="M22">
            <v>0.65569999999999995</v>
          </cell>
          <cell r="N22">
            <v>0.74419999999999997</v>
          </cell>
          <cell r="O22">
            <v>0.83799999999999997</v>
          </cell>
          <cell r="P22">
            <v>0.93720000000000003</v>
          </cell>
          <cell r="Q22">
            <v>1.0416000000000001</v>
          </cell>
          <cell r="R22">
            <v>1.1513</v>
          </cell>
          <cell r="S22">
            <v>1.2664</v>
          </cell>
          <cell r="T22">
            <v>1.3867</v>
          </cell>
          <cell r="U22">
            <v>1.5125</v>
          </cell>
          <cell r="V22">
            <v>1.6435999999999999</v>
          </cell>
          <cell r="W22">
            <v>1.78</v>
          </cell>
          <cell r="X22">
            <v>1.9218999999999999</v>
          </cell>
          <cell r="Y22">
            <v>2.0691999999999999</v>
          </cell>
          <cell r="Z22">
            <v>2.2219000000000002</v>
          </cell>
          <cell r="AA22">
            <v>2.3801000000000001</v>
          </cell>
          <cell r="AB22">
            <v>2.5438999999999998</v>
          </cell>
          <cell r="AC22">
            <v>2.7130999999999998</v>
          </cell>
          <cell r="AD22">
            <v>2.8879000000000001</v>
          </cell>
          <cell r="AE22">
            <v>3.0682999999999998</v>
          </cell>
          <cell r="AF22">
            <v>3.2544</v>
          </cell>
          <cell r="AG22">
            <v>3.4460999999999999</v>
          </cell>
          <cell r="AH22">
            <v>3.6435</v>
          </cell>
          <cell r="AI22">
            <v>3.8466</v>
          </cell>
          <cell r="AJ22">
            <v>4.0555000000000003</v>
          </cell>
          <cell r="AK22">
            <v>4.2702</v>
          </cell>
          <cell r="AL22">
            <v>4.4908000000000001</v>
          </cell>
          <cell r="AM22">
            <v>4.7172000000000001</v>
          </cell>
          <cell r="AN22">
            <v>4.9496000000000002</v>
          </cell>
          <cell r="AO22">
            <v>5.1879999999999997</v>
          </cell>
          <cell r="AP22">
            <v>5.4324000000000003</v>
          </cell>
          <cell r="AQ22">
            <v>5.6828000000000003</v>
          </cell>
          <cell r="AR22">
            <v>5.9393000000000002</v>
          </cell>
          <cell r="AS22">
            <v>6.202</v>
          </cell>
          <cell r="AT22">
            <v>6.4709000000000003</v>
          </cell>
          <cell r="AU22">
            <v>6.7460000000000004</v>
          </cell>
          <cell r="AV22">
            <v>7.0274999999999999</v>
          </cell>
          <cell r="AW22">
            <v>7.3151999999999999</v>
          </cell>
        </row>
        <row r="23">
          <cell r="B23">
            <v>4.24E-2</v>
          </cell>
          <cell r="C23">
            <v>7.0800000000000002E-2</v>
          </cell>
          <cell r="D23">
            <v>0.1057</v>
          </cell>
          <cell r="E23">
            <v>0.1467</v>
          </cell>
          <cell r="F23">
            <v>0.19359999999999999</v>
          </cell>
          <cell r="G23">
            <v>0.24640000000000001</v>
          </cell>
          <cell r="H23">
            <v>0.3049</v>
          </cell>
          <cell r="I23">
            <v>0.36909999999999998</v>
          </cell>
          <cell r="J23">
            <v>0.43890000000000001</v>
          </cell>
          <cell r="K23">
            <v>0.51439999999999997</v>
          </cell>
          <cell r="L23">
            <v>0.59540000000000004</v>
          </cell>
          <cell r="M23">
            <v>0.68189999999999995</v>
          </cell>
          <cell r="N23">
            <v>0.77390000000000003</v>
          </cell>
          <cell r="O23">
            <v>0.87150000000000005</v>
          </cell>
          <cell r="P23">
            <v>0.97460000000000002</v>
          </cell>
          <cell r="Q23">
            <v>1.0831999999999999</v>
          </cell>
          <cell r="R23">
            <v>1.1973</v>
          </cell>
          <cell r="S23">
            <v>1.3169</v>
          </cell>
          <cell r="T23">
            <v>1.4420999999999999</v>
          </cell>
          <cell r="U23">
            <v>1.5728</v>
          </cell>
          <cell r="V23">
            <v>1.7091000000000001</v>
          </cell>
          <cell r="W23">
            <v>1.851</v>
          </cell>
          <cell r="X23">
            <v>1.9985999999999999</v>
          </cell>
          <cell r="Y23">
            <v>2.1516999999999999</v>
          </cell>
          <cell r="Z23">
            <v>2.3105000000000002</v>
          </cell>
          <cell r="AA23">
            <v>2.4750000000000001</v>
          </cell>
          <cell r="AB23">
            <v>2.6453000000000002</v>
          </cell>
          <cell r="AC23">
            <v>2.8212000000000002</v>
          </cell>
          <cell r="AD23">
            <v>3.0030000000000001</v>
          </cell>
          <cell r="AE23">
            <v>3.1905999999999999</v>
          </cell>
          <cell r="AF23">
            <v>3.3839999999999999</v>
          </cell>
          <cell r="AG23">
            <v>3.5832999999999999</v>
          </cell>
          <cell r="AH23">
            <v>3.7885</v>
          </cell>
          <cell r="AI23">
            <v>3.9996999999999998</v>
          </cell>
          <cell r="AJ23">
            <v>4.2168999999999999</v>
          </cell>
          <cell r="AK23">
            <v>4.4401999999999999</v>
          </cell>
          <cell r="AL23">
            <v>4.6695000000000002</v>
          </cell>
          <cell r="AM23">
            <v>4.9048999999999996</v>
          </cell>
          <cell r="AN23">
            <v>5.1464999999999996</v>
          </cell>
          <cell r="AO23">
            <v>5.3943000000000003</v>
          </cell>
          <cell r="AP23">
            <v>5.6483999999999996</v>
          </cell>
          <cell r="AQ23">
            <v>5.9086999999999996</v>
          </cell>
          <cell r="AR23">
            <v>6.1753999999999998</v>
          </cell>
          <cell r="AS23">
            <v>6.4485000000000001</v>
          </cell>
          <cell r="AT23">
            <v>6.7281000000000004</v>
          </cell>
          <cell r="AU23">
            <v>7.0141</v>
          </cell>
          <cell r="AV23">
            <v>7.3066000000000004</v>
          </cell>
          <cell r="AW23">
            <v>7.6056999999999997</v>
          </cell>
        </row>
        <row r="24">
          <cell r="B24">
            <v>4.3999999999999997E-2</v>
          </cell>
          <cell r="C24">
            <v>7.3599999999999999E-2</v>
          </cell>
          <cell r="D24">
            <v>0.10979999999999999</v>
          </cell>
          <cell r="E24">
            <v>0.15229999999999999</v>
          </cell>
          <cell r="F24">
            <v>0.20100000000000001</v>
          </cell>
          <cell r="G24">
            <v>0.25580000000000003</v>
          </cell>
          <cell r="H24">
            <v>0.31659999999999999</v>
          </cell>
          <cell r="I24">
            <v>0.38329999999999997</v>
          </cell>
          <cell r="J24">
            <v>0.45579999999999998</v>
          </cell>
          <cell r="K24">
            <v>0.53410000000000002</v>
          </cell>
          <cell r="L24">
            <v>0.61819999999999997</v>
          </cell>
          <cell r="M24">
            <v>0.70809999999999995</v>
          </cell>
          <cell r="N24">
            <v>0.80369999999999997</v>
          </cell>
          <cell r="O24">
            <v>0.90500000000000003</v>
          </cell>
          <cell r="P24">
            <v>1.012</v>
          </cell>
          <cell r="Q24">
            <v>1.1248</v>
          </cell>
          <cell r="R24">
            <v>1.2432000000000001</v>
          </cell>
          <cell r="S24">
            <v>1.3674999999999999</v>
          </cell>
          <cell r="T24">
            <v>1.4974000000000001</v>
          </cell>
          <cell r="U24">
            <v>1.6332</v>
          </cell>
          <cell r="V24">
            <v>1.7746999999999999</v>
          </cell>
          <cell r="W24">
            <v>1.9219999999999999</v>
          </cell>
          <cell r="X24">
            <v>2.0752000000000002</v>
          </cell>
          <cell r="Y24">
            <v>2.2342</v>
          </cell>
          <cell r="Z24">
            <v>2.3990999999999998</v>
          </cell>
          <cell r="AA24">
            <v>2.5699000000000001</v>
          </cell>
          <cell r="AB24">
            <v>2.7467000000000001</v>
          </cell>
          <cell r="AC24">
            <v>2.9293999999999998</v>
          </cell>
          <cell r="AD24">
            <v>3.1181000000000001</v>
          </cell>
          <cell r="AE24">
            <v>3.3128000000000002</v>
          </cell>
          <cell r="AF24">
            <v>3.5135999999999998</v>
          </cell>
          <cell r="AG24">
            <v>3.7206000000000001</v>
          </cell>
          <cell r="AH24">
            <v>3.9336000000000002</v>
          </cell>
          <cell r="AI24">
            <v>4.1528999999999998</v>
          </cell>
          <cell r="AJ24">
            <v>4.3784000000000001</v>
          </cell>
          <cell r="AK24">
            <v>4.6101000000000001</v>
          </cell>
          <cell r="AL24">
            <v>4.8482000000000003</v>
          </cell>
          <cell r="AM24">
            <v>5.0926</v>
          </cell>
          <cell r="AN24">
            <v>5.3433999999999999</v>
          </cell>
          <cell r="AO24">
            <v>5.6006999999999998</v>
          </cell>
          <cell r="AP24">
            <v>5.8643999999999998</v>
          </cell>
          <cell r="AQ24">
            <v>6.1346999999999996</v>
          </cell>
          <cell r="AR24">
            <v>6.4115000000000002</v>
          </cell>
          <cell r="AS24">
            <v>6.6950000000000003</v>
          </cell>
          <cell r="AT24">
            <v>6.9851999999999999</v>
          </cell>
          <cell r="AU24">
            <v>7.2820999999999998</v>
          </cell>
          <cell r="AV24">
            <v>7.5857999999999999</v>
          </cell>
          <cell r="AW24">
            <v>7.8963000000000001</v>
          </cell>
        </row>
        <row r="25">
          <cell r="B25">
            <v>4.5600000000000002E-2</v>
          </cell>
          <cell r="C25">
            <v>7.6300000000000007E-2</v>
          </cell>
          <cell r="D25">
            <v>0.1138</v>
          </cell>
          <cell r="E25">
            <v>0.15790000000000001</v>
          </cell>
          <cell r="F25">
            <v>0.20849999999999999</v>
          </cell>
          <cell r="G25">
            <v>0.26529999999999998</v>
          </cell>
          <cell r="H25">
            <v>0.32829999999999998</v>
          </cell>
          <cell r="I25">
            <v>0.39750000000000002</v>
          </cell>
          <cell r="J25">
            <v>0.47270000000000001</v>
          </cell>
          <cell r="K25">
            <v>0.55389999999999995</v>
          </cell>
          <cell r="L25">
            <v>0.6411</v>
          </cell>
          <cell r="M25">
            <v>0.73429999999999995</v>
          </cell>
          <cell r="N25">
            <v>0.83340000000000003</v>
          </cell>
          <cell r="O25">
            <v>0.93840000000000001</v>
          </cell>
          <cell r="P25">
            <v>1.0494000000000001</v>
          </cell>
          <cell r="Q25">
            <v>1.1662999999999999</v>
          </cell>
          <cell r="R25">
            <v>1.2891999999999999</v>
          </cell>
          <cell r="S25">
            <v>1.4179999999999999</v>
          </cell>
          <cell r="T25">
            <v>1.5528</v>
          </cell>
          <cell r="U25">
            <v>1.6935</v>
          </cell>
          <cell r="V25">
            <v>1.8403</v>
          </cell>
          <cell r="W25">
            <v>1.9930000000000001</v>
          </cell>
          <cell r="X25">
            <v>2.1518999999999999</v>
          </cell>
          <cell r="Y25">
            <v>2.3167</v>
          </cell>
          <cell r="Z25">
            <v>2.4876999999999998</v>
          </cell>
          <cell r="AA25">
            <v>2.6648000000000001</v>
          </cell>
          <cell r="AB25">
            <v>2.8479999999999999</v>
          </cell>
          <cell r="AC25">
            <v>3.0375000000000001</v>
          </cell>
          <cell r="AD25">
            <v>3.2330999999999999</v>
          </cell>
          <cell r="AE25">
            <v>3.4350999999999998</v>
          </cell>
          <cell r="AF25">
            <v>3.6433</v>
          </cell>
          <cell r="AG25">
            <v>3.8578000000000001</v>
          </cell>
          <cell r="AH25">
            <v>4.0787000000000004</v>
          </cell>
          <cell r="AI25">
            <v>4.306</v>
          </cell>
          <cell r="AJ25">
            <v>4.5397999999999996</v>
          </cell>
          <cell r="AK25">
            <v>4.7801</v>
          </cell>
          <cell r="AL25">
            <v>5.0269000000000004</v>
          </cell>
          <cell r="AM25">
            <v>5.2803000000000004</v>
          </cell>
          <cell r="AN25">
            <v>5.5403000000000002</v>
          </cell>
          <cell r="AO25">
            <v>5.8070000000000004</v>
          </cell>
          <cell r="AP25">
            <v>6.0804</v>
          </cell>
          <cell r="AQ25">
            <v>6.3605999999999998</v>
          </cell>
          <cell r="AR25">
            <v>6.6475999999999997</v>
          </cell>
          <cell r="AS25">
            <v>6.9414999999999996</v>
          </cell>
          <cell r="AT25">
            <v>7.2423000000000002</v>
          </cell>
          <cell r="AU25">
            <v>7.5500999999999996</v>
          </cell>
          <cell r="AV25">
            <v>7.8648999999999996</v>
          </cell>
          <cell r="AW25">
            <v>8.1867999999999999</v>
          </cell>
        </row>
        <row r="26">
          <cell r="B26">
            <v>4.7199999999999999E-2</v>
          </cell>
          <cell r="C26">
            <v>7.9000000000000001E-2</v>
          </cell>
          <cell r="D26">
            <v>0.1179</v>
          </cell>
          <cell r="E26">
            <v>0.1636</v>
          </cell>
          <cell r="F26">
            <v>0.21590000000000001</v>
          </cell>
          <cell r="G26">
            <v>0.27479999999999999</v>
          </cell>
          <cell r="H26">
            <v>0.34</v>
          </cell>
          <cell r="I26">
            <v>0.41160000000000002</v>
          </cell>
          <cell r="J26">
            <v>0.48949999999999999</v>
          </cell>
          <cell r="K26">
            <v>0.57369999999999999</v>
          </cell>
          <cell r="L26">
            <v>0.66400000000000003</v>
          </cell>
          <cell r="M26">
            <v>0.76049999999999995</v>
          </cell>
          <cell r="N26">
            <v>0.86309999999999998</v>
          </cell>
          <cell r="O26">
            <v>0.97189999999999999</v>
          </cell>
          <cell r="P26">
            <v>1.0868</v>
          </cell>
          <cell r="Q26">
            <v>1.2079</v>
          </cell>
          <cell r="R26">
            <v>1.3351</v>
          </cell>
          <cell r="S26">
            <v>1.4684999999999999</v>
          </cell>
          <cell r="T26">
            <v>1.6081000000000001</v>
          </cell>
          <cell r="U26">
            <v>1.7539</v>
          </cell>
          <cell r="V26">
            <v>1.9057999999999999</v>
          </cell>
          <cell r="W26">
            <v>2.0640000000000001</v>
          </cell>
          <cell r="X26">
            <v>2.2284999999999999</v>
          </cell>
          <cell r="Y26">
            <v>2.3992</v>
          </cell>
          <cell r="Z26">
            <v>2.5762999999999998</v>
          </cell>
          <cell r="AA26">
            <v>2.7597</v>
          </cell>
          <cell r="AB26">
            <v>2.9493999999999998</v>
          </cell>
          <cell r="AC26">
            <v>3.1456</v>
          </cell>
          <cell r="AD26">
            <v>3.3481999999999998</v>
          </cell>
          <cell r="AE26">
            <v>3.5573000000000001</v>
          </cell>
          <cell r="AF26">
            <v>3.7728999999999999</v>
          </cell>
          <cell r="AG26">
            <v>3.9950000000000001</v>
          </cell>
          <cell r="AH26">
            <v>4.2237999999999998</v>
          </cell>
          <cell r="AI26">
            <v>4.4592000000000001</v>
          </cell>
          <cell r="AJ26">
            <v>4.7012</v>
          </cell>
          <cell r="AK26">
            <v>4.95</v>
          </cell>
          <cell r="AL26">
            <v>5.2055999999999996</v>
          </cell>
          <cell r="AM26">
            <v>5.468</v>
          </cell>
          <cell r="AN26">
            <v>5.7371999999999996</v>
          </cell>
          <cell r="AO26">
            <v>6.0133000000000001</v>
          </cell>
          <cell r="AP26">
            <v>6.2964000000000002</v>
          </cell>
          <cell r="AQ26">
            <v>6.5865</v>
          </cell>
          <cell r="AR26">
            <v>6.8837000000000002</v>
          </cell>
          <cell r="AS26">
            <v>7.1879999999999997</v>
          </cell>
          <cell r="AT26">
            <v>7.4995000000000003</v>
          </cell>
          <cell r="AU26">
            <v>7.8181000000000003</v>
          </cell>
          <cell r="AV26">
            <v>8.1440999999999999</v>
          </cell>
          <cell r="AW26">
            <v>8.4772999999999996</v>
          </cell>
        </row>
        <row r="27">
          <cell r="B27">
            <v>4.8899999999999999E-2</v>
          </cell>
          <cell r="C27">
            <v>8.1699999999999995E-2</v>
          </cell>
          <cell r="D27">
            <v>0.12189999999999999</v>
          </cell>
          <cell r="E27">
            <v>0.16919999999999999</v>
          </cell>
          <cell r="F27">
            <v>0.22339999999999999</v>
          </cell>
          <cell r="G27">
            <v>0.28420000000000001</v>
          </cell>
          <cell r="H27">
            <v>0.3518</v>
          </cell>
          <cell r="I27">
            <v>0.42580000000000001</v>
          </cell>
          <cell r="J27">
            <v>0.50639999999999996</v>
          </cell>
          <cell r="K27">
            <v>0.59340000000000004</v>
          </cell>
          <cell r="L27">
            <v>0.68679999999999997</v>
          </cell>
          <cell r="M27">
            <v>0.78659999999999997</v>
          </cell>
          <cell r="N27">
            <v>0.89280000000000004</v>
          </cell>
          <cell r="O27">
            <v>1.0054000000000001</v>
          </cell>
          <cell r="P27">
            <v>1.1242000000000001</v>
          </cell>
          <cell r="Q27">
            <v>1.2495000000000001</v>
          </cell>
          <cell r="R27">
            <v>1.3811</v>
          </cell>
          <cell r="S27">
            <v>1.5190999999999999</v>
          </cell>
          <cell r="T27">
            <v>1.6634</v>
          </cell>
          <cell r="U27">
            <v>1.8142</v>
          </cell>
          <cell r="V27">
            <v>1.9714</v>
          </cell>
          <cell r="W27">
            <v>2.1349999999999998</v>
          </cell>
          <cell r="X27">
            <v>2.3050999999999999</v>
          </cell>
          <cell r="Y27">
            <v>2.4817</v>
          </cell>
          <cell r="Z27">
            <v>2.6648999999999998</v>
          </cell>
          <cell r="AA27">
            <v>2.8544999999999998</v>
          </cell>
          <cell r="AB27">
            <v>3.0508000000000002</v>
          </cell>
          <cell r="AC27">
            <v>3.2536999999999998</v>
          </cell>
          <cell r="AD27">
            <v>3.4632999999999998</v>
          </cell>
          <cell r="AE27">
            <v>3.6795</v>
          </cell>
          <cell r="AF27">
            <v>3.9024999999999999</v>
          </cell>
          <cell r="AG27">
            <v>4.1322999999999999</v>
          </cell>
          <cell r="AH27">
            <v>4.3689</v>
          </cell>
          <cell r="AI27">
            <v>4.6123000000000003</v>
          </cell>
          <cell r="AJ27">
            <v>4.8627000000000002</v>
          </cell>
          <cell r="AK27">
            <v>5.12</v>
          </cell>
          <cell r="AL27">
            <v>5.3842999999999996</v>
          </cell>
          <cell r="AM27">
            <v>5.6555999999999997</v>
          </cell>
          <cell r="AN27">
            <v>5.9340999999999999</v>
          </cell>
          <cell r="AO27">
            <v>6.2196999999999996</v>
          </cell>
          <cell r="AP27">
            <v>6.5125000000000002</v>
          </cell>
          <cell r="AQ27">
            <v>6.8125</v>
          </cell>
          <cell r="AR27">
            <v>7.1197999999999997</v>
          </cell>
          <cell r="AS27">
            <v>7.4344999999999999</v>
          </cell>
          <cell r="AT27">
            <v>7.7565999999999997</v>
          </cell>
          <cell r="AU27">
            <v>8.0861000000000001</v>
          </cell>
          <cell r="AV27">
            <v>8.4231999999999996</v>
          </cell>
          <cell r="AW27">
            <v>8.7677999999999994</v>
          </cell>
        </row>
        <row r="28">
          <cell r="B28">
            <v>5.0500000000000003E-2</v>
          </cell>
          <cell r="C28">
            <v>8.4500000000000006E-2</v>
          </cell>
          <cell r="D28">
            <v>0.126</v>
          </cell>
          <cell r="E28">
            <v>0.17480000000000001</v>
          </cell>
          <cell r="F28">
            <v>0.23080000000000001</v>
          </cell>
          <cell r="G28">
            <v>0.29370000000000002</v>
          </cell>
          <cell r="H28">
            <v>0.36349999999999999</v>
          </cell>
          <cell r="I28">
            <v>0.44</v>
          </cell>
          <cell r="J28">
            <v>0.52329999999999999</v>
          </cell>
          <cell r="K28">
            <v>0.61319999999999997</v>
          </cell>
          <cell r="L28">
            <v>0.7097</v>
          </cell>
          <cell r="M28">
            <v>0.81279999999999997</v>
          </cell>
          <cell r="N28">
            <v>0.92249999999999999</v>
          </cell>
          <cell r="O28">
            <v>1.0387999999999999</v>
          </cell>
          <cell r="P28">
            <v>1.1617</v>
          </cell>
          <cell r="Q28">
            <v>1.2910999999999999</v>
          </cell>
          <cell r="R28">
            <v>1.4271</v>
          </cell>
          <cell r="S28">
            <v>1.5696000000000001</v>
          </cell>
          <cell r="T28">
            <v>1.7188000000000001</v>
          </cell>
          <cell r="U28">
            <v>1.8746</v>
          </cell>
          <cell r="V28">
            <v>2.0369999999999999</v>
          </cell>
          <cell r="W28">
            <v>2.206</v>
          </cell>
          <cell r="X28">
            <v>2.3818000000000001</v>
          </cell>
          <cell r="Y28">
            <v>2.5642</v>
          </cell>
          <cell r="Z28">
            <v>2.7534000000000001</v>
          </cell>
          <cell r="AA28">
            <v>2.9493999999999998</v>
          </cell>
          <cell r="AB28">
            <v>3.1522000000000001</v>
          </cell>
          <cell r="AC28">
            <v>3.3618000000000001</v>
          </cell>
          <cell r="AD28">
            <v>3.5783</v>
          </cell>
          <cell r="AE28">
            <v>3.8016999999999999</v>
          </cell>
          <cell r="AF28">
            <v>4.0320999999999998</v>
          </cell>
          <cell r="AG28">
            <v>4.2694999999999999</v>
          </cell>
          <cell r="AH28">
            <v>4.5138999999999996</v>
          </cell>
          <cell r="AI28">
            <v>4.7653999999999996</v>
          </cell>
          <cell r="AJ28">
            <v>5.0240999999999998</v>
          </cell>
          <cell r="AK28">
            <v>5.2899000000000003</v>
          </cell>
          <cell r="AL28">
            <v>5.5629999999999997</v>
          </cell>
          <cell r="AM28">
            <v>5.8433000000000002</v>
          </cell>
          <cell r="AN28">
            <v>6.1310000000000002</v>
          </cell>
          <cell r="AO28">
            <v>6.4260000000000002</v>
          </cell>
          <cell r="AP28">
            <v>6.7285000000000004</v>
          </cell>
          <cell r="AQ28">
            <v>7.0384000000000002</v>
          </cell>
          <cell r="AR28">
            <v>7.3559000000000001</v>
          </cell>
          <cell r="AS28">
            <v>7.681</v>
          </cell>
          <cell r="AT28">
            <v>8.0137</v>
          </cell>
          <cell r="AU28">
            <v>8.3541000000000007</v>
          </cell>
          <cell r="AV28">
            <v>8.7022999999999993</v>
          </cell>
          <cell r="AW28">
            <v>9.0584000000000007</v>
          </cell>
        </row>
        <row r="29">
          <cell r="B29">
            <v>5.21E-2</v>
          </cell>
          <cell r="C29">
            <v>8.72E-2</v>
          </cell>
          <cell r="D29">
            <v>0.13009999999999999</v>
          </cell>
          <cell r="E29">
            <v>0.18049999999999999</v>
          </cell>
          <cell r="F29">
            <v>0.2382</v>
          </cell>
          <cell r="G29">
            <v>0.30320000000000003</v>
          </cell>
          <cell r="H29">
            <v>0.37519999999999998</v>
          </cell>
          <cell r="I29">
            <v>0.45419999999999999</v>
          </cell>
          <cell r="J29">
            <v>0.54010000000000002</v>
          </cell>
          <cell r="K29">
            <v>0.63290000000000002</v>
          </cell>
          <cell r="L29">
            <v>0.73260000000000003</v>
          </cell>
          <cell r="M29">
            <v>0.83899999999999997</v>
          </cell>
          <cell r="N29">
            <v>0.95230000000000004</v>
          </cell>
          <cell r="O29">
            <v>1.0723</v>
          </cell>
          <cell r="P29">
            <v>1.1991000000000001</v>
          </cell>
          <cell r="Q29">
            <v>1.3326</v>
          </cell>
          <cell r="R29">
            <v>1.4730000000000001</v>
          </cell>
          <cell r="S29">
            <v>1.6202000000000001</v>
          </cell>
          <cell r="T29">
            <v>1.7741</v>
          </cell>
          <cell r="U29">
            <v>1.9349000000000001</v>
          </cell>
          <cell r="V29">
            <v>2.1025</v>
          </cell>
          <cell r="W29">
            <v>2.2770000000000001</v>
          </cell>
          <cell r="X29">
            <v>2.4584000000000001</v>
          </cell>
          <cell r="Y29">
            <v>2.6467000000000001</v>
          </cell>
          <cell r="Z29">
            <v>2.8420000000000001</v>
          </cell>
          <cell r="AA29">
            <v>3.0442999999999998</v>
          </cell>
          <cell r="AB29">
            <v>3.2536</v>
          </cell>
          <cell r="AC29">
            <v>3.4699</v>
          </cell>
          <cell r="AD29">
            <v>3.6934</v>
          </cell>
          <cell r="AE29">
            <v>3.9239999999999999</v>
          </cell>
          <cell r="AF29">
            <v>4.1616999999999997</v>
          </cell>
          <cell r="AG29">
            <v>4.4066999999999998</v>
          </cell>
          <cell r="AH29">
            <v>4.6589999999999998</v>
          </cell>
          <cell r="AI29">
            <v>4.9185999999999996</v>
          </cell>
          <cell r="AJ29">
            <v>5.1855000000000002</v>
          </cell>
          <cell r="AK29">
            <v>5.4598000000000004</v>
          </cell>
          <cell r="AL29">
            <v>5.7416</v>
          </cell>
          <cell r="AM29">
            <v>6.0309999999999997</v>
          </cell>
          <cell r="AN29">
            <v>6.3277999999999999</v>
          </cell>
          <cell r="AO29">
            <v>6.6322999999999999</v>
          </cell>
          <cell r="AP29">
            <v>6.9444999999999997</v>
          </cell>
          <cell r="AQ29">
            <v>7.2643000000000004</v>
          </cell>
          <cell r="AR29">
            <v>7.5919999999999996</v>
          </cell>
          <cell r="AS29">
            <v>7.9275000000000002</v>
          </cell>
          <cell r="AT29">
            <v>8.2707999999999995</v>
          </cell>
          <cell r="AU29">
            <v>8.6220999999999997</v>
          </cell>
          <cell r="AV29">
            <v>8.9815000000000005</v>
          </cell>
          <cell r="AW29">
            <v>9.3489000000000004</v>
          </cell>
        </row>
        <row r="30">
          <cell r="B30">
            <v>5.3800000000000001E-2</v>
          </cell>
          <cell r="C30">
            <v>8.9899999999999994E-2</v>
          </cell>
          <cell r="D30">
            <v>0.1341</v>
          </cell>
          <cell r="E30">
            <v>0.18609999999999999</v>
          </cell>
          <cell r="F30">
            <v>0.2457</v>
          </cell>
          <cell r="G30">
            <v>0.31259999999999999</v>
          </cell>
          <cell r="H30">
            <v>0.38690000000000002</v>
          </cell>
          <cell r="I30">
            <v>0.46839999999999998</v>
          </cell>
          <cell r="J30">
            <v>0.55700000000000005</v>
          </cell>
          <cell r="K30">
            <v>0.65269999999999995</v>
          </cell>
          <cell r="L30">
            <v>0.75539999999999996</v>
          </cell>
          <cell r="M30">
            <v>0.86519999999999997</v>
          </cell>
          <cell r="N30">
            <v>0.98199999999999998</v>
          </cell>
          <cell r="O30">
            <v>1.1056999999999999</v>
          </cell>
          <cell r="P30">
            <v>1.2364999999999999</v>
          </cell>
          <cell r="Q30">
            <v>1.3742000000000001</v>
          </cell>
          <cell r="R30">
            <v>1.5189999999999999</v>
          </cell>
          <cell r="S30">
            <v>1.6707000000000001</v>
          </cell>
          <cell r="T30">
            <v>1.8293999999999999</v>
          </cell>
          <cell r="U30">
            <v>1.9952000000000001</v>
          </cell>
          <cell r="V30">
            <v>2.1680999999999999</v>
          </cell>
          <cell r="W30">
            <v>2.3479999999999999</v>
          </cell>
          <cell r="X30">
            <v>2.5350999999999999</v>
          </cell>
          <cell r="Y30">
            <v>2.7292000000000001</v>
          </cell>
          <cell r="Z30">
            <v>2.9306000000000001</v>
          </cell>
          <cell r="AA30">
            <v>3.1392000000000002</v>
          </cell>
          <cell r="AB30">
            <v>3.355</v>
          </cell>
          <cell r="AC30">
            <v>3.5779999999999998</v>
          </cell>
          <cell r="AD30">
            <v>3.8083999999999998</v>
          </cell>
          <cell r="AE30">
            <v>4.0461999999999998</v>
          </cell>
          <cell r="AF30">
            <v>4.2914000000000003</v>
          </cell>
          <cell r="AG30">
            <v>4.5439999999999996</v>
          </cell>
          <cell r="AH30">
            <v>4.8041</v>
          </cell>
          <cell r="AI30">
            <v>5.0716999999999999</v>
          </cell>
          <cell r="AJ30">
            <v>5.3468999999999998</v>
          </cell>
          <cell r="AK30">
            <v>5.6298000000000004</v>
          </cell>
          <cell r="AL30">
            <v>5.9203000000000001</v>
          </cell>
          <cell r="AM30">
            <v>6.2186000000000003</v>
          </cell>
          <cell r="AN30">
            <v>6.5247000000000002</v>
          </cell>
          <cell r="AO30">
            <v>6.8385999999999996</v>
          </cell>
          <cell r="AP30">
            <v>7.1604999999999999</v>
          </cell>
          <cell r="AQ30">
            <v>7.4901999999999997</v>
          </cell>
          <cell r="AR30">
            <v>7.8280000000000003</v>
          </cell>
          <cell r="AS30">
            <v>8.1738999999999997</v>
          </cell>
          <cell r="AT30">
            <v>8.5279000000000007</v>
          </cell>
          <cell r="AU30">
            <v>8.8901000000000003</v>
          </cell>
          <cell r="AV30">
            <v>9.2606000000000002</v>
          </cell>
          <cell r="AW30">
            <v>9.6394000000000002</v>
          </cell>
        </row>
        <row r="31">
          <cell r="B31">
            <v>5.5399999999999998E-2</v>
          </cell>
          <cell r="C31">
            <v>9.2600000000000002E-2</v>
          </cell>
          <cell r="D31">
            <v>0.13819999999999999</v>
          </cell>
          <cell r="E31">
            <v>0.1918</v>
          </cell>
          <cell r="F31">
            <v>0.25309999999999999</v>
          </cell>
          <cell r="G31">
            <v>0.3221</v>
          </cell>
          <cell r="H31">
            <v>0.39860000000000001</v>
          </cell>
          <cell r="I31">
            <v>0.48259999999999997</v>
          </cell>
          <cell r="J31">
            <v>0.57379999999999998</v>
          </cell>
          <cell r="K31">
            <v>0.6724</v>
          </cell>
          <cell r="L31">
            <v>0.77829999999999999</v>
          </cell>
          <cell r="M31">
            <v>0.89139999999999997</v>
          </cell>
          <cell r="N31">
            <v>1.0117</v>
          </cell>
          <cell r="O31">
            <v>1.1392</v>
          </cell>
          <cell r="P31">
            <v>1.2739</v>
          </cell>
          <cell r="Q31">
            <v>1.4157999999999999</v>
          </cell>
          <cell r="R31">
            <v>1.5649</v>
          </cell>
          <cell r="S31">
            <v>1.7212000000000001</v>
          </cell>
          <cell r="T31">
            <v>1.8848</v>
          </cell>
          <cell r="U31">
            <v>2.0556000000000001</v>
          </cell>
          <cell r="V31">
            <v>2.2336</v>
          </cell>
          <cell r="W31">
            <v>2.419</v>
          </cell>
          <cell r="X31">
            <v>2.6116999999999999</v>
          </cell>
          <cell r="Y31">
            <v>2.8117000000000001</v>
          </cell>
          <cell r="Z31">
            <v>3.0192000000000001</v>
          </cell>
          <cell r="AA31">
            <v>3.234</v>
          </cell>
          <cell r="AB31">
            <v>3.4563000000000001</v>
          </cell>
          <cell r="AC31">
            <v>3.6861000000000002</v>
          </cell>
          <cell r="AD31">
            <v>3.9235000000000002</v>
          </cell>
          <cell r="AE31">
            <v>4.1684000000000001</v>
          </cell>
          <cell r="AF31">
            <v>4.4210000000000003</v>
          </cell>
          <cell r="AG31">
            <v>4.6811999999999996</v>
          </cell>
          <cell r="AH31">
            <v>4.9490999999999996</v>
          </cell>
          <cell r="AI31">
            <v>5.2248000000000001</v>
          </cell>
          <cell r="AJ31">
            <v>5.5083000000000002</v>
          </cell>
          <cell r="AK31">
            <v>5.7996999999999996</v>
          </cell>
          <cell r="AL31">
            <v>6.0990000000000002</v>
          </cell>
          <cell r="AM31">
            <v>6.4062999999999999</v>
          </cell>
          <cell r="AN31">
            <v>6.7215999999999996</v>
          </cell>
          <cell r="AO31">
            <v>7.0449000000000002</v>
          </cell>
          <cell r="AP31">
            <v>7.3765000000000001</v>
          </cell>
          <cell r="AQ31">
            <v>7.7161999999999997</v>
          </cell>
          <cell r="AR31">
            <v>8.0640999999999998</v>
          </cell>
          <cell r="AS31">
            <v>8.4204000000000008</v>
          </cell>
          <cell r="AT31">
            <v>8.7850999999999999</v>
          </cell>
          <cell r="AU31">
            <v>9.1582000000000008</v>
          </cell>
          <cell r="AV31">
            <v>9.5396999999999998</v>
          </cell>
          <cell r="AW31">
            <v>9.9298999999999999</v>
          </cell>
        </row>
        <row r="32">
          <cell r="B32">
            <v>5.7000000000000002E-2</v>
          </cell>
          <cell r="C32">
            <v>9.5399999999999999E-2</v>
          </cell>
          <cell r="D32">
            <v>0.14230000000000001</v>
          </cell>
          <cell r="E32">
            <v>0.19739999999999999</v>
          </cell>
          <cell r="F32">
            <v>0.26050000000000001</v>
          </cell>
          <cell r="G32">
            <v>0.33160000000000001</v>
          </cell>
          <cell r="H32">
            <v>0.4103</v>
          </cell>
          <cell r="I32">
            <v>0.49669999999999997</v>
          </cell>
          <cell r="J32">
            <v>0.5907</v>
          </cell>
          <cell r="K32">
            <v>0.69220000000000004</v>
          </cell>
          <cell r="L32">
            <v>0.80120000000000002</v>
          </cell>
          <cell r="M32">
            <v>0.91759999999999997</v>
          </cell>
          <cell r="N32">
            <v>1.0414000000000001</v>
          </cell>
          <cell r="O32">
            <v>1.1727000000000001</v>
          </cell>
          <cell r="P32">
            <v>1.3112999999999999</v>
          </cell>
          <cell r="Q32">
            <v>1.4574</v>
          </cell>
          <cell r="R32">
            <v>1.6108</v>
          </cell>
          <cell r="S32">
            <v>1.7718</v>
          </cell>
          <cell r="T32">
            <v>1.9400999999999999</v>
          </cell>
          <cell r="U32">
            <v>2.1158999999999999</v>
          </cell>
          <cell r="V32">
            <v>2.2991999999999999</v>
          </cell>
          <cell r="W32">
            <v>2.4900000000000002</v>
          </cell>
          <cell r="X32">
            <v>2.6882999999999999</v>
          </cell>
          <cell r="Y32">
            <v>2.8942000000000001</v>
          </cell>
          <cell r="Z32">
            <v>3.1076999999999999</v>
          </cell>
          <cell r="AA32">
            <v>3.3289</v>
          </cell>
          <cell r="AB32">
            <v>3.5577000000000001</v>
          </cell>
          <cell r="AC32">
            <v>3.7942</v>
          </cell>
          <cell r="AD32">
            <v>4.0385</v>
          </cell>
          <cell r="AE32">
            <v>4.2906000000000004</v>
          </cell>
          <cell r="AF32">
            <v>4.5506000000000002</v>
          </cell>
          <cell r="AG32">
            <v>4.8183999999999996</v>
          </cell>
          <cell r="AH32">
            <v>5.0941999999999998</v>
          </cell>
          <cell r="AI32">
            <v>5.3779000000000003</v>
          </cell>
          <cell r="AJ32">
            <v>5.6696999999999997</v>
          </cell>
          <cell r="AK32">
            <v>5.9695999999999998</v>
          </cell>
          <cell r="AL32">
            <v>6.2777000000000003</v>
          </cell>
          <cell r="AM32">
            <v>6.5938999999999997</v>
          </cell>
          <cell r="AN32">
            <v>6.9184000000000001</v>
          </cell>
          <cell r="AO32">
            <v>7.2511999999999999</v>
          </cell>
          <cell r="AP32">
            <v>7.5923999999999996</v>
          </cell>
          <cell r="AQ32">
            <v>7.9420999999999999</v>
          </cell>
          <cell r="AR32">
            <v>8.3002000000000002</v>
          </cell>
          <cell r="AS32">
            <v>8.6669</v>
          </cell>
          <cell r="AT32">
            <v>9.0421999999999993</v>
          </cell>
          <cell r="AU32">
            <v>9.4260999999999999</v>
          </cell>
          <cell r="AV32">
            <v>9.8188999999999993</v>
          </cell>
          <cell r="AW32">
            <v>10.2204</v>
          </cell>
        </row>
      </sheetData>
      <sheetData sheetId="1" refreshError="1"/>
      <sheetData sheetId="2" refreshError="1">
        <row r="2">
          <cell r="B2">
            <v>7.4999999999999997E-3</v>
          </cell>
          <cell r="C2">
            <v>1.29E-2</v>
          </cell>
          <cell r="D2">
            <v>1.9599999999999999E-2</v>
          </cell>
          <cell r="E2">
            <v>2.75E-2</v>
          </cell>
          <cell r="F2">
            <v>3.6499999999999998E-2</v>
          </cell>
          <cell r="G2">
            <v>4.6600000000000003E-2</v>
          </cell>
          <cell r="H2">
            <v>5.7599999999999998E-2</v>
          </cell>
          <cell r="I2">
            <v>6.9599999999999995E-2</v>
          </cell>
          <cell r="J2">
            <v>8.2600000000000007E-2</v>
          </cell>
          <cell r="K2">
            <v>9.6500000000000002E-2</v>
          </cell>
          <cell r="L2">
            <v>0.1114</v>
          </cell>
          <cell r="M2">
            <v>0.12720000000000001</v>
          </cell>
          <cell r="N2">
            <v>0.1439</v>
          </cell>
          <cell r="O2">
            <v>0.16159999999999999</v>
          </cell>
          <cell r="P2">
            <v>0.18029999999999999</v>
          </cell>
          <cell r="Q2">
            <v>0.19989999999999999</v>
          </cell>
          <cell r="R2">
            <v>0.22059999999999999</v>
          </cell>
          <cell r="S2">
            <v>0.24229999999999999</v>
          </cell>
          <cell r="T2">
            <v>0.2651</v>
          </cell>
          <cell r="U2">
            <v>0.28889999999999999</v>
          </cell>
          <cell r="V2">
            <v>0.31390000000000001</v>
          </cell>
          <cell r="W2">
            <v>0.34010000000000001</v>
          </cell>
          <cell r="X2">
            <v>0.3674</v>
          </cell>
          <cell r="Y2">
            <v>0.39600000000000002</v>
          </cell>
          <cell r="Z2">
            <v>0.4259</v>
          </cell>
          <cell r="AA2">
            <v>0.45710000000000001</v>
          </cell>
          <cell r="AB2">
            <v>0.48970000000000002</v>
          </cell>
          <cell r="AC2">
            <v>0.52370000000000005</v>
          </cell>
          <cell r="AD2">
            <v>0.55930000000000002</v>
          </cell>
          <cell r="AE2">
            <v>0.59630000000000005</v>
          </cell>
          <cell r="AF2">
            <v>0.63490000000000002</v>
          </cell>
          <cell r="AG2">
            <v>0.67520000000000002</v>
          </cell>
          <cell r="AH2">
            <v>0.71719999999999995</v>
          </cell>
          <cell r="AI2">
            <v>0.76100000000000001</v>
          </cell>
          <cell r="AJ2">
            <v>0.80649999999999999</v>
          </cell>
          <cell r="AK2">
            <v>0.85399999999999998</v>
          </cell>
          <cell r="AL2">
            <v>0.90349999999999997</v>
          </cell>
          <cell r="AM2">
            <v>0.95499999999999996</v>
          </cell>
          <cell r="AN2">
            <v>1.0085999999999999</v>
          </cell>
          <cell r="AO2">
            <v>1.0644</v>
          </cell>
          <cell r="AP2">
            <v>1.1224000000000001</v>
          </cell>
          <cell r="AQ2">
            <v>1.1828000000000001</v>
          </cell>
          <cell r="AR2">
            <v>1.2457</v>
          </cell>
          <cell r="AS2">
            <v>1.3109999999999999</v>
          </cell>
          <cell r="AT2">
            <v>1.379</v>
          </cell>
          <cell r="AU2">
            <v>1.4497</v>
          </cell>
          <cell r="AV2">
            <v>1.5230999999999999</v>
          </cell>
          <cell r="AW2">
            <v>1.5994999999999999</v>
          </cell>
        </row>
        <row r="3">
          <cell r="B3">
            <v>9.1000000000000004E-3</v>
          </cell>
          <cell r="C3">
            <v>1.5800000000000002E-2</v>
          </cell>
          <cell r="D3">
            <v>2.41E-2</v>
          </cell>
          <cell r="E3">
            <v>3.3799999999999997E-2</v>
          </cell>
          <cell r="F3">
            <v>4.4900000000000002E-2</v>
          </cell>
          <cell r="G3">
            <v>5.7299999999999997E-2</v>
          </cell>
          <cell r="H3">
            <v>7.0999999999999994E-2</v>
          </cell>
          <cell r="I3">
            <v>8.5800000000000001E-2</v>
          </cell>
          <cell r="J3">
            <v>0.1017</v>
          </cell>
          <cell r="K3">
            <v>0.1188</v>
          </cell>
          <cell r="L3">
            <v>0.13689999999999999</v>
          </cell>
          <cell r="M3">
            <v>0.156</v>
          </cell>
          <cell r="N3">
            <v>0.1762</v>
          </cell>
          <cell r="O3">
            <v>0.19750000000000001</v>
          </cell>
          <cell r="P3">
            <v>0.21970000000000001</v>
          </cell>
          <cell r="Q3">
            <v>0.24299999999999999</v>
          </cell>
          <cell r="R3">
            <v>0.26740000000000003</v>
          </cell>
          <cell r="S3">
            <v>0.2928</v>
          </cell>
          <cell r="T3">
            <v>0.31919999999999998</v>
          </cell>
          <cell r="U3">
            <v>0.3468</v>
          </cell>
          <cell r="V3">
            <v>0.3755</v>
          </cell>
          <cell r="W3">
            <v>0.4052</v>
          </cell>
          <cell r="X3">
            <v>0.43619999999999998</v>
          </cell>
          <cell r="Y3">
            <v>0.46829999999999999</v>
          </cell>
          <cell r="Z3">
            <v>0.50160000000000005</v>
          </cell>
          <cell r="AA3">
            <v>0.53610000000000002</v>
          </cell>
          <cell r="AB3">
            <v>0.57189999999999996</v>
          </cell>
          <cell r="AC3">
            <v>0.60899999999999999</v>
          </cell>
          <cell r="AD3">
            <v>0.64749999999999996</v>
          </cell>
          <cell r="AE3">
            <v>0.68730000000000002</v>
          </cell>
          <cell r="AF3">
            <v>0.72850000000000004</v>
          </cell>
          <cell r="AG3">
            <v>0.77110000000000001</v>
          </cell>
          <cell r="AH3">
            <v>0.81530000000000002</v>
          </cell>
          <cell r="AI3">
            <v>0.8609</v>
          </cell>
          <cell r="AJ3">
            <v>0.90820000000000001</v>
          </cell>
          <cell r="AK3">
            <v>0.95699999999999996</v>
          </cell>
          <cell r="AL3">
            <v>1.0076000000000001</v>
          </cell>
          <cell r="AM3">
            <v>1.0598000000000001</v>
          </cell>
          <cell r="AN3">
            <v>1.1137999999999999</v>
          </cell>
          <cell r="AO3">
            <v>1.1697</v>
          </cell>
          <cell r="AP3">
            <v>1.2274</v>
          </cell>
          <cell r="AQ3">
            <v>1.2869999999999999</v>
          </cell>
          <cell r="AR3">
            <v>1.3486</v>
          </cell>
          <cell r="AS3">
            <v>1.4123000000000001</v>
          </cell>
          <cell r="AT3">
            <v>1.478</v>
          </cell>
          <cell r="AU3">
            <v>1.5459000000000001</v>
          </cell>
          <cell r="AV3">
            <v>1.6161000000000001</v>
          </cell>
          <cell r="AW3">
            <v>1.6884999999999999</v>
          </cell>
        </row>
        <row r="4">
          <cell r="B4">
            <v>1.0699999999999999E-2</v>
          </cell>
          <cell r="C4">
            <v>1.8700000000000001E-2</v>
          </cell>
          <cell r="D4">
            <v>2.8500000000000001E-2</v>
          </cell>
          <cell r="E4">
            <v>4.02E-2</v>
          </cell>
          <cell r="F4">
            <v>5.3400000000000003E-2</v>
          </cell>
          <cell r="G4">
            <v>6.83E-2</v>
          </cell>
          <cell r="H4">
            <v>8.4599999999999995E-2</v>
          </cell>
          <cell r="I4">
            <v>0.1022</v>
          </cell>
          <cell r="J4">
            <v>0.1212</v>
          </cell>
          <cell r="K4">
            <v>0.14149999999999999</v>
          </cell>
          <cell r="L4">
            <v>0.16300000000000001</v>
          </cell>
          <cell r="M4">
            <v>0.1857</v>
          </cell>
          <cell r="N4">
            <v>0.20949999999999999</v>
          </cell>
          <cell r="O4">
            <v>0.23449999999999999</v>
          </cell>
          <cell r="P4">
            <v>0.2606</v>
          </cell>
          <cell r="Q4">
            <v>0.2878</v>
          </cell>
          <cell r="R4">
            <v>0.316</v>
          </cell>
          <cell r="S4">
            <v>0.34539999999999998</v>
          </cell>
          <cell r="T4">
            <v>0.37590000000000001</v>
          </cell>
          <cell r="U4">
            <v>0.40749999999999997</v>
          </cell>
          <cell r="V4">
            <v>0.44009999999999999</v>
          </cell>
          <cell r="W4">
            <v>0.47389999999999999</v>
          </cell>
          <cell r="X4">
            <v>0.50880000000000003</v>
          </cell>
          <cell r="Y4">
            <v>0.54479999999999995</v>
          </cell>
          <cell r="Z4">
            <v>0.58199999999999996</v>
          </cell>
          <cell r="AA4">
            <v>0.62039999999999995</v>
          </cell>
          <cell r="AB4">
            <v>0.65990000000000004</v>
          </cell>
          <cell r="AC4">
            <v>0.7006</v>
          </cell>
          <cell r="AD4">
            <v>0.74260000000000004</v>
          </cell>
          <cell r="AE4">
            <v>0.78580000000000005</v>
          </cell>
          <cell r="AF4">
            <v>0.83020000000000005</v>
          </cell>
          <cell r="AG4">
            <v>0.876</v>
          </cell>
          <cell r="AH4">
            <v>0.92310000000000003</v>
          </cell>
          <cell r="AI4">
            <v>0.97150000000000003</v>
          </cell>
          <cell r="AJ4">
            <v>1.0214000000000001</v>
          </cell>
          <cell r="AK4">
            <v>1.0726</v>
          </cell>
          <cell r="AL4">
            <v>1.1253</v>
          </cell>
          <cell r="AM4">
            <v>1.1795</v>
          </cell>
          <cell r="AN4">
            <v>1.2352000000000001</v>
          </cell>
          <cell r="AO4">
            <v>1.2924</v>
          </cell>
          <cell r="AP4">
            <v>1.3512999999999999</v>
          </cell>
          <cell r="AQ4">
            <v>1.4117</v>
          </cell>
          <cell r="AR4">
            <v>1.4738</v>
          </cell>
          <cell r="AS4">
            <v>1.5377000000000001</v>
          </cell>
          <cell r="AT4">
            <v>1.6032</v>
          </cell>
          <cell r="AU4">
            <v>1.6706000000000001</v>
          </cell>
          <cell r="AV4">
            <v>1.7398</v>
          </cell>
          <cell r="AW4">
            <v>1.8108</v>
          </cell>
        </row>
        <row r="5">
          <cell r="B5">
            <v>1.24E-2</v>
          </cell>
          <cell r="C5">
            <v>2.1600000000000001E-2</v>
          </cell>
          <cell r="D5">
            <v>3.3000000000000002E-2</v>
          </cell>
          <cell r="E5">
            <v>4.65E-2</v>
          </cell>
          <cell r="F5">
            <v>6.2E-2</v>
          </cell>
          <cell r="G5">
            <v>7.9299999999999995E-2</v>
          </cell>
          <cell r="H5">
            <v>9.8299999999999998E-2</v>
          </cell>
          <cell r="I5">
            <v>0.11890000000000001</v>
          </cell>
          <cell r="J5">
            <v>0.1411</v>
          </cell>
          <cell r="K5">
            <v>0.1646</v>
          </cell>
          <cell r="L5">
            <v>0.18959999999999999</v>
          </cell>
          <cell r="M5">
            <v>0.216</v>
          </cell>
          <cell r="N5">
            <v>0.24360000000000001</v>
          </cell>
          <cell r="O5">
            <v>0.27239999999999998</v>
          </cell>
          <cell r="P5">
            <v>0.30249999999999999</v>
          </cell>
          <cell r="Q5">
            <v>0.33379999999999999</v>
          </cell>
          <cell r="R5">
            <v>0.36630000000000001</v>
          </cell>
          <cell r="S5">
            <v>0.39979999999999999</v>
          </cell>
          <cell r="T5">
            <v>0.43459999999999999</v>
          </cell>
          <cell r="U5">
            <v>0.47039999999999998</v>
          </cell>
          <cell r="V5">
            <v>0.50739999999999996</v>
          </cell>
          <cell r="W5">
            <v>0.54549999999999998</v>
          </cell>
          <cell r="X5">
            <v>0.5847</v>
          </cell>
          <cell r="Y5">
            <v>0.625</v>
          </cell>
          <cell r="Z5">
            <v>0.66639999999999999</v>
          </cell>
          <cell r="AA5">
            <v>0.70889999999999997</v>
          </cell>
          <cell r="AB5">
            <v>0.75260000000000005</v>
          </cell>
          <cell r="AC5">
            <v>0.7974</v>
          </cell>
          <cell r="AD5">
            <v>0.84340000000000004</v>
          </cell>
          <cell r="AE5">
            <v>0.89049999999999996</v>
          </cell>
          <cell r="AF5">
            <v>0.93879999999999997</v>
          </cell>
          <cell r="AG5">
            <v>0.98819999999999997</v>
          </cell>
          <cell r="AH5">
            <v>1.0388999999999999</v>
          </cell>
          <cell r="AI5">
            <v>1.0908</v>
          </cell>
          <cell r="AJ5">
            <v>1.1439999999999999</v>
          </cell>
          <cell r="AK5">
            <v>1.1983999999999999</v>
          </cell>
          <cell r="AL5">
            <v>1.2541</v>
          </cell>
          <cell r="AM5">
            <v>1.3109999999999999</v>
          </cell>
          <cell r="AN5">
            <v>1.3694</v>
          </cell>
          <cell r="AO5">
            <v>1.429</v>
          </cell>
          <cell r="AP5">
            <v>1.4901</v>
          </cell>
          <cell r="AQ5">
            <v>1.5525</v>
          </cell>
          <cell r="AR5">
            <v>1.6163000000000001</v>
          </cell>
          <cell r="AS5">
            <v>1.6817</v>
          </cell>
          <cell r="AT5">
            <v>1.7484</v>
          </cell>
          <cell r="AU5">
            <v>1.8167</v>
          </cell>
          <cell r="AV5">
            <v>1.8866000000000001</v>
          </cell>
          <cell r="AW5">
            <v>1.958</v>
          </cell>
        </row>
        <row r="6">
          <cell r="B6">
            <v>1.4E-2</v>
          </cell>
          <cell r="C6">
            <v>2.4500000000000001E-2</v>
          </cell>
          <cell r="D6">
            <v>3.7499999999999999E-2</v>
          </cell>
          <cell r="E6">
            <v>5.2999999999999999E-2</v>
          </cell>
          <cell r="F6">
            <v>7.0699999999999999E-2</v>
          </cell>
          <cell r="G6">
            <v>9.0399999999999994E-2</v>
          </cell>
          <cell r="H6">
            <v>0.11219999999999999</v>
          </cell>
          <cell r="I6">
            <v>0.1358</v>
          </cell>
          <cell r="J6">
            <v>0.16109999999999999</v>
          </cell>
          <cell r="K6">
            <v>0.18809999999999999</v>
          </cell>
          <cell r="L6">
            <v>0.2167</v>
          </cell>
          <cell r="M6">
            <v>0.24679999999999999</v>
          </cell>
          <cell r="N6">
            <v>0.27829999999999999</v>
          </cell>
          <cell r="O6">
            <v>0.31119999999999998</v>
          </cell>
          <cell r="P6">
            <v>0.34539999999999998</v>
          </cell>
          <cell r="Q6">
            <v>0.38090000000000002</v>
          </cell>
          <cell r="R6">
            <v>0.41770000000000002</v>
          </cell>
          <cell r="S6">
            <v>0.45569999999999999</v>
          </cell>
          <cell r="T6">
            <v>0.49490000000000001</v>
          </cell>
          <cell r="U6">
            <v>0.53520000000000001</v>
          </cell>
          <cell r="V6">
            <v>0.57669999999999999</v>
          </cell>
          <cell r="W6">
            <v>0.61939999999999995</v>
          </cell>
          <cell r="X6">
            <v>0.66320000000000001</v>
          </cell>
          <cell r="Y6">
            <v>0.70799999999999996</v>
          </cell>
          <cell r="Z6">
            <v>0.754</v>
          </cell>
          <cell r="AA6">
            <v>0.80110000000000003</v>
          </cell>
          <cell r="AB6">
            <v>0.84919999999999995</v>
          </cell>
          <cell r="AC6">
            <v>0.89849999999999997</v>
          </cell>
          <cell r="AD6">
            <v>0.94889999999999997</v>
          </cell>
          <cell r="AE6">
            <v>1.0003</v>
          </cell>
          <cell r="AF6">
            <v>1.0528</v>
          </cell>
          <cell r="AG6">
            <v>1.1065</v>
          </cell>
          <cell r="AH6">
            <v>1.1613</v>
          </cell>
          <cell r="AI6">
            <v>1.2171000000000001</v>
          </cell>
          <cell r="AJ6">
            <v>1.2742</v>
          </cell>
          <cell r="AK6">
            <v>1.3323</v>
          </cell>
          <cell r="AL6">
            <v>1.3915999999999999</v>
          </cell>
          <cell r="AM6">
            <v>1.4520999999999999</v>
          </cell>
          <cell r="AN6">
            <v>1.5137</v>
          </cell>
          <cell r="AO6">
            <v>1.5766</v>
          </cell>
          <cell r="AP6">
            <v>1.6406000000000001</v>
          </cell>
          <cell r="AQ6">
            <v>1.7059</v>
          </cell>
          <cell r="AR6">
            <v>1.7724</v>
          </cell>
          <cell r="AS6">
            <v>1.8401000000000001</v>
          </cell>
          <cell r="AT6">
            <v>1.9091</v>
          </cell>
          <cell r="AU6">
            <v>1.9795</v>
          </cell>
          <cell r="AV6">
            <v>2.0510999999999999</v>
          </cell>
          <cell r="AW6">
            <v>2.1240000000000001</v>
          </cell>
        </row>
        <row r="7">
          <cell r="B7">
            <v>1.5699999999999999E-2</v>
          </cell>
          <cell r="C7">
            <v>2.7400000000000001E-2</v>
          </cell>
          <cell r="D7">
            <v>4.2099999999999999E-2</v>
          </cell>
          <cell r="E7">
            <v>5.9400000000000001E-2</v>
          </cell>
          <cell r="F7">
            <v>7.9299999999999995E-2</v>
          </cell>
          <cell r="G7">
            <v>0.1016</v>
          </cell>
          <cell r="H7">
            <v>0.12609999999999999</v>
          </cell>
          <cell r="I7">
            <v>0.15279999999999999</v>
          </cell>
          <cell r="J7">
            <v>0.18140000000000001</v>
          </cell>
          <cell r="K7">
            <v>0.21179999999999999</v>
          </cell>
          <cell r="L7">
            <v>0.24399999999999999</v>
          </cell>
          <cell r="M7">
            <v>0.27800000000000002</v>
          </cell>
          <cell r="N7">
            <v>0.3135</v>
          </cell>
          <cell r="O7">
            <v>0.35049999999999998</v>
          </cell>
          <cell r="P7">
            <v>0.38900000000000001</v>
          </cell>
          <cell r="Q7">
            <v>0.4289</v>
          </cell>
          <cell r="R7">
            <v>0.47010000000000002</v>
          </cell>
          <cell r="S7">
            <v>0.51270000000000004</v>
          </cell>
          <cell r="T7">
            <v>0.55649999999999999</v>
          </cell>
          <cell r="U7">
            <v>0.60160000000000002</v>
          </cell>
          <cell r="V7">
            <v>0.64780000000000004</v>
          </cell>
          <cell r="W7">
            <v>0.69520000000000004</v>
          </cell>
          <cell r="X7">
            <v>0.74380000000000002</v>
          </cell>
          <cell r="Y7">
            <v>0.79349999999999998</v>
          </cell>
          <cell r="Z7">
            <v>0.84430000000000005</v>
          </cell>
          <cell r="AA7">
            <v>0.89610000000000001</v>
          </cell>
          <cell r="AB7">
            <v>0.94910000000000005</v>
          </cell>
          <cell r="AC7">
            <v>1.0031000000000001</v>
          </cell>
          <cell r="AD7">
            <v>1.0582</v>
          </cell>
          <cell r="AE7">
            <v>1.1143000000000001</v>
          </cell>
          <cell r="AF7">
            <v>1.1715</v>
          </cell>
          <cell r="AG7">
            <v>1.2297</v>
          </cell>
          <cell r="AH7">
            <v>1.2888999999999999</v>
          </cell>
          <cell r="AI7">
            <v>1.3492</v>
          </cell>
          <cell r="AJ7">
            <v>1.4106000000000001</v>
          </cell>
          <cell r="AK7">
            <v>1.4729000000000001</v>
          </cell>
          <cell r="AL7">
            <v>1.5363</v>
          </cell>
          <cell r="AM7">
            <v>1.6008</v>
          </cell>
          <cell r="AN7">
            <v>1.6662999999999999</v>
          </cell>
          <cell r="AO7">
            <v>1.7329000000000001</v>
          </cell>
          <cell r="AP7">
            <v>1.8006</v>
          </cell>
          <cell r="AQ7">
            <v>1.8693</v>
          </cell>
          <cell r="AR7">
            <v>1.9391</v>
          </cell>
          <cell r="AS7">
            <v>2.0099999999999998</v>
          </cell>
          <cell r="AT7">
            <v>2.0821000000000001</v>
          </cell>
          <cell r="AU7">
            <v>2.1551999999999998</v>
          </cell>
          <cell r="AV7">
            <v>2.2294999999999998</v>
          </cell>
          <cell r="AW7">
            <v>2.3048999999999999</v>
          </cell>
        </row>
        <row r="8">
          <cell r="B8">
            <v>1.7299999999999999E-2</v>
          </cell>
          <cell r="C8">
            <v>3.0300000000000001E-2</v>
          </cell>
          <cell r="D8">
            <v>4.6600000000000003E-2</v>
          </cell>
          <cell r="E8">
            <v>6.59E-2</v>
          </cell>
          <cell r="F8">
            <v>8.7999999999999995E-2</v>
          </cell>
          <cell r="G8">
            <v>0.1129</v>
          </cell>
          <cell r="H8">
            <v>0.14019999999999999</v>
          </cell>
          <cell r="I8">
            <v>0.1699</v>
          </cell>
          <cell r="J8">
            <v>0.20180000000000001</v>
          </cell>
          <cell r="K8">
            <v>0.23569999999999999</v>
          </cell>
          <cell r="L8">
            <v>0.2717</v>
          </cell>
          <cell r="M8">
            <v>0.3095</v>
          </cell>
          <cell r="N8">
            <v>0.34899999999999998</v>
          </cell>
          <cell r="O8">
            <v>0.39029999999999998</v>
          </cell>
          <cell r="P8">
            <v>0.43309999999999998</v>
          </cell>
          <cell r="Q8">
            <v>0.47749999999999998</v>
          </cell>
          <cell r="R8">
            <v>0.52339999999999998</v>
          </cell>
          <cell r="S8">
            <v>0.5706</v>
          </cell>
          <cell r="T8">
            <v>0.61919999999999997</v>
          </cell>
          <cell r="U8">
            <v>0.66910000000000003</v>
          </cell>
          <cell r="V8">
            <v>0.72030000000000005</v>
          </cell>
          <cell r="W8">
            <v>0.77259999999999995</v>
          </cell>
          <cell r="X8">
            <v>0.82620000000000005</v>
          </cell>
          <cell r="Y8">
            <v>0.88090000000000002</v>
          </cell>
          <cell r="Z8">
            <v>0.93669999999999998</v>
          </cell>
          <cell r="AA8">
            <v>0.99360000000000004</v>
          </cell>
          <cell r="AB8">
            <v>1.0516000000000001</v>
          </cell>
          <cell r="AC8">
            <v>1.1106</v>
          </cell>
          <cell r="AD8">
            <v>1.1707000000000001</v>
          </cell>
          <cell r="AE8">
            <v>1.2318</v>
          </cell>
          <cell r="AF8">
            <v>1.2939000000000001</v>
          </cell>
          <cell r="AG8">
            <v>1.357</v>
          </cell>
          <cell r="AH8">
            <v>1.421</v>
          </cell>
          <cell r="AI8">
            <v>1.4861</v>
          </cell>
          <cell r="AJ8">
            <v>1.5521</v>
          </cell>
          <cell r="AK8">
            <v>1.6191</v>
          </cell>
          <cell r="AL8">
            <v>1.6870000000000001</v>
          </cell>
          <cell r="AM8">
            <v>1.7559</v>
          </cell>
          <cell r="AN8">
            <v>1.8257000000000001</v>
          </cell>
          <cell r="AO8">
            <v>1.8965000000000001</v>
          </cell>
          <cell r="AP8">
            <v>1.9682999999999999</v>
          </cell>
          <cell r="AQ8">
            <v>2.0409999999999999</v>
          </cell>
          <cell r="AR8">
            <v>2.1147</v>
          </cell>
          <cell r="AS8">
            <v>2.1892999999999998</v>
          </cell>
          <cell r="AT8">
            <v>2.2648999999999999</v>
          </cell>
          <cell r="AU8">
            <v>2.3414999999999999</v>
          </cell>
          <cell r="AV8">
            <v>2.419</v>
          </cell>
          <cell r="AW8">
            <v>2.4975000000000001</v>
          </cell>
        </row>
        <row r="9">
          <cell r="B9">
            <v>1.9E-2</v>
          </cell>
          <cell r="C9">
            <v>3.32E-2</v>
          </cell>
          <cell r="D9">
            <v>5.11E-2</v>
          </cell>
          <cell r="E9">
            <v>7.2400000000000006E-2</v>
          </cell>
          <cell r="F9">
            <v>9.6799999999999997E-2</v>
          </cell>
          <cell r="G9">
            <v>0.1242</v>
          </cell>
          <cell r="H9">
            <v>0.15429999999999999</v>
          </cell>
          <cell r="I9">
            <v>0.18709999999999999</v>
          </cell>
          <cell r="J9">
            <v>0.2223</v>
          </cell>
          <cell r="K9">
            <v>0.25979999999999998</v>
          </cell>
          <cell r="L9">
            <v>0.29949999999999999</v>
          </cell>
          <cell r="M9">
            <v>0.34129999999999999</v>
          </cell>
          <cell r="N9">
            <v>0.38500000000000001</v>
          </cell>
          <cell r="O9">
            <v>0.43049999999999999</v>
          </cell>
          <cell r="P9">
            <v>0.4778</v>
          </cell>
          <cell r="Q9">
            <v>0.52669999999999995</v>
          </cell>
          <cell r="R9">
            <v>0.57730000000000004</v>
          </cell>
          <cell r="S9">
            <v>0.62929999999999997</v>
          </cell>
          <cell r="T9">
            <v>0.68279999999999996</v>
          </cell>
          <cell r="U9">
            <v>0.73770000000000002</v>
          </cell>
          <cell r="V9">
            <v>0.79390000000000005</v>
          </cell>
          <cell r="W9">
            <v>0.85140000000000005</v>
          </cell>
          <cell r="X9">
            <v>0.91010000000000002</v>
          </cell>
          <cell r="Y9">
            <v>0.97</v>
          </cell>
          <cell r="Z9">
            <v>1.0309999999999999</v>
          </cell>
          <cell r="AA9">
            <v>1.0931</v>
          </cell>
          <cell r="AB9">
            <v>1.1564000000000001</v>
          </cell>
          <cell r="AC9">
            <v>1.2205999999999999</v>
          </cell>
          <cell r="AD9">
            <v>1.2859</v>
          </cell>
          <cell r="AE9">
            <v>1.3522000000000001</v>
          </cell>
          <cell r="AF9">
            <v>1.4195</v>
          </cell>
          <cell r="AG9">
            <v>1.4877</v>
          </cell>
          <cell r="AH9">
            <v>1.5569</v>
          </cell>
          <cell r="AI9">
            <v>1.627</v>
          </cell>
          <cell r="AJ9">
            <v>1.698</v>
          </cell>
          <cell r="AK9">
            <v>1.7699</v>
          </cell>
          <cell r="AL9">
            <v>1.8426</v>
          </cell>
          <cell r="AM9">
            <v>1.9162999999999999</v>
          </cell>
          <cell r="AN9">
            <v>1.9907999999999999</v>
          </cell>
          <cell r="AO9">
            <v>2.0661999999999998</v>
          </cell>
          <cell r="AP9">
            <v>2.1425000000000001</v>
          </cell>
          <cell r="AQ9">
            <v>2.2195999999999998</v>
          </cell>
          <cell r="AR9">
            <v>2.2974999999999999</v>
          </cell>
          <cell r="AS9">
            <v>2.3763000000000001</v>
          </cell>
          <cell r="AT9">
            <v>2.456</v>
          </cell>
          <cell r="AU9">
            <v>2.5365000000000002</v>
          </cell>
          <cell r="AV9">
            <v>2.6177999999999999</v>
          </cell>
          <cell r="AW9">
            <v>2.7</v>
          </cell>
        </row>
        <row r="10">
          <cell r="B10">
            <v>2.06E-2</v>
          </cell>
          <cell r="C10">
            <v>3.6200000000000003E-2</v>
          </cell>
          <cell r="D10">
            <v>5.57E-2</v>
          </cell>
          <cell r="E10">
            <v>7.8899999999999998E-2</v>
          </cell>
          <cell r="F10">
            <v>0.1055</v>
          </cell>
          <cell r="G10">
            <v>0.13550000000000001</v>
          </cell>
          <cell r="H10">
            <v>0.16850000000000001</v>
          </cell>
          <cell r="I10">
            <v>0.20430000000000001</v>
          </cell>
          <cell r="J10">
            <v>0.2429</v>
          </cell>
          <cell r="K10">
            <v>0.28399999999999997</v>
          </cell>
          <cell r="L10">
            <v>0.32750000000000001</v>
          </cell>
          <cell r="M10">
            <v>0.37319999999999998</v>
          </cell>
          <cell r="N10">
            <v>0.42109999999999997</v>
          </cell>
          <cell r="O10">
            <v>0.47099999999999997</v>
          </cell>
          <cell r="P10">
            <v>0.52280000000000004</v>
          </cell>
          <cell r="Q10">
            <v>0.57640000000000002</v>
          </cell>
          <cell r="R10">
            <v>0.63180000000000003</v>
          </cell>
          <cell r="S10">
            <v>0.68869999999999998</v>
          </cell>
          <cell r="T10">
            <v>0.74719999999999998</v>
          </cell>
          <cell r="U10">
            <v>0.80710000000000004</v>
          </cell>
          <cell r="V10">
            <v>0.86850000000000005</v>
          </cell>
          <cell r="W10">
            <v>0.93120000000000003</v>
          </cell>
          <cell r="X10">
            <v>0.99519999999999997</v>
          </cell>
          <cell r="Y10">
            <v>1.0604</v>
          </cell>
          <cell r="Z10">
            <v>1.1268</v>
          </cell>
          <cell r="AA10">
            <v>1.1943999999999999</v>
          </cell>
          <cell r="AB10">
            <v>1.2629999999999999</v>
          </cell>
          <cell r="AC10">
            <v>1.3327</v>
          </cell>
          <cell r="AD10">
            <v>1.4034</v>
          </cell>
          <cell r="AE10">
            <v>1.4751000000000001</v>
          </cell>
          <cell r="AF10">
            <v>1.5478000000000001</v>
          </cell>
          <cell r="AG10">
            <v>1.6214</v>
          </cell>
          <cell r="AH10">
            <v>1.6959</v>
          </cell>
          <cell r="AI10">
            <v>1.7712000000000001</v>
          </cell>
          <cell r="AJ10">
            <v>1.8474999999999999</v>
          </cell>
          <cell r="AK10">
            <v>1.9246000000000001</v>
          </cell>
          <cell r="AL10">
            <v>2.0024999999999999</v>
          </cell>
          <cell r="AM10">
            <v>2.0811999999999999</v>
          </cell>
          <cell r="AN10">
            <v>2.1606999999999998</v>
          </cell>
          <cell r="AO10">
            <v>2.2410000000000001</v>
          </cell>
          <cell r="AP10">
            <v>2.3220999999999998</v>
          </cell>
          <cell r="AQ10">
            <v>2.4039999999999999</v>
          </cell>
          <cell r="AR10">
            <v>2.4864999999999999</v>
          </cell>
          <cell r="AS10">
            <v>2.5699000000000001</v>
          </cell>
          <cell r="AT10">
            <v>2.6539999999999999</v>
          </cell>
          <cell r="AU10">
            <v>2.7387999999999999</v>
          </cell>
          <cell r="AV10">
            <v>2.8243</v>
          </cell>
          <cell r="AW10">
            <v>2.9106000000000001</v>
          </cell>
        </row>
        <row r="11">
          <cell r="B11">
            <v>2.23E-2</v>
          </cell>
          <cell r="C11">
            <v>3.9100000000000003E-2</v>
          </cell>
          <cell r="D11">
            <v>6.0199999999999997E-2</v>
          </cell>
          <cell r="E11">
            <v>8.5400000000000004E-2</v>
          </cell>
          <cell r="F11">
            <v>0.1143</v>
          </cell>
          <cell r="G11">
            <v>0.14680000000000001</v>
          </cell>
          <cell r="H11">
            <v>0.1827</v>
          </cell>
          <cell r="I11">
            <v>0.22159999999999999</v>
          </cell>
          <cell r="J11">
            <v>0.2636</v>
          </cell>
          <cell r="K11">
            <v>0.30830000000000002</v>
          </cell>
          <cell r="L11">
            <v>0.35560000000000003</v>
          </cell>
          <cell r="M11">
            <v>0.40539999999999998</v>
          </cell>
          <cell r="N11">
            <v>0.45750000000000002</v>
          </cell>
          <cell r="O11">
            <v>0.51180000000000003</v>
          </cell>
          <cell r="P11">
            <v>0.56820000000000004</v>
          </cell>
          <cell r="Q11">
            <v>0.62649999999999995</v>
          </cell>
          <cell r="R11">
            <v>0.68669999999999998</v>
          </cell>
          <cell r="S11">
            <v>0.74860000000000004</v>
          </cell>
          <cell r="T11">
            <v>0.81220000000000003</v>
          </cell>
          <cell r="U11">
            <v>0.87729999999999997</v>
          </cell>
          <cell r="V11">
            <v>0.94399999999999995</v>
          </cell>
          <cell r="W11">
            <v>1.012</v>
          </cell>
          <cell r="X11">
            <v>1.0813999999999999</v>
          </cell>
          <cell r="Y11">
            <v>1.1520999999999999</v>
          </cell>
          <cell r="Z11">
            <v>1.224</v>
          </cell>
          <cell r="AA11">
            <v>1.2970999999999999</v>
          </cell>
          <cell r="AB11">
            <v>1.3713</v>
          </cell>
          <cell r="AC11">
            <v>1.4464999999999999</v>
          </cell>
          <cell r="AD11">
            <v>1.5227999999999999</v>
          </cell>
          <cell r="AE11">
            <v>1.6001000000000001</v>
          </cell>
          <cell r="AF11">
            <v>1.6783999999999999</v>
          </cell>
          <cell r="AG11">
            <v>1.7575000000000001</v>
          </cell>
          <cell r="AH11">
            <v>1.8374999999999999</v>
          </cell>
          <cell r="AI11">
            <v>1.9184000000000001</v>
          </cell>
          <cell r="AJ11">
            <v>2.0001000000000002</v>
          </cell>
          <cell r="AK11">
            <v>2.0827</v>
          </cell>
          <cell r="AL11">
            <v>2.1659000000000002</v>
          </cell>
          <cell r="AM11">
            <v>2.25</v>
          </cell>
          <cell r="AN11">
            <v>2.3348</v>
          </cell>
          <cell r="AO11">
            <v>2.4201999999999999</v>
          </cell>
          <cell r="AP11">
            <v>2.5064000000000002</v>
          </cell>
          <cell r="AQ11">
            <v>2.5933000000000002</v>
          </cell>
          <cell r="AR11">
            <v>2.6808000000000001</v>
          </cell>
          <cell r="AS11">
            <v>2.7690000000000001</v>
          </cell>
          <cell r="AT11">
            <v>2.8578999999999999</v>
          </cell>
          <cell r="AU11">
            <v>2.9472999999999998</v>
          </cell>
          <cell r="AV11">
            <v>3.0373999999999999</v>
          </cell>
          <cell r="AW11">
            <v>3.1280999999999999</v>
          </cell>
        </row>
        <row r="12">
          <cell r="B12">
            <v>2.3900000000000001E-2</v>
          </cell>
          <cell r="C12">
            <v>4.2000000000000003E-2</v>
          </cell>
          <cell r="D12">
            <v>6.4799999999999996E-2</v>
          </cell>
          <cell r="E12">
            <v>9.1899999999999996E-2</v>
          </cell>
          <cell r="F12">
            <v>0.1231</v>
          </cell>
          <cell r="G12">
            <v>0.15820000000000001</v>
          </cell>
          <cell r="H12">
            <v>0.19689999999999999</v>
          </cell>
          <cell r="I12">
            <v>0.23899999999999999</v>
          </cell>
          <cell r="J12">
            <v>0.2843</v>
          </cell>
          <cell r="K12">
            <v>0.3327</v>
          </cell>
          <cell r="L12">
            <v>0.38390000000000002</v>
          </cell>
          <cell r="M12">
            <v>0.43769999999999998</v>
          </cell>
          <cell r="N12">
            <v>0.49409999999999998</v>
          </cell>
          <cell r="O12">
            <v>0.55289999999999995</v>
          </cell>
          <cell r="P12">
            <v>0.6139</v>
          </cell>
          <cell r="Q12">
            <v>0.67700000000000005</v>
          </cell>
          <cell r="R12">
            <v>0.74199999999999999</v>
          </cell>
          <cell r="S12">
            <v>0.80900000000000005</v>
          </cell>
          <cell r="T12">
            <v>0.87770000000000004</v>
          </cell>
          <cell r="U12">
            <v>0.94810000000000005</v>
          </cell>
          <cell r="V12">
            <v>1.0201</v>
          </cell>
          <cell r="W12">
            <v>1.0935999999999999</v>
          </cell>
          <cell r="X12">
            <v>1.1685000000000001</v>
          </cell>
          <cell r="Y12">
            <v>1.2447999999999999</v>
          </cell>
          <cell r="Z12">
            <v>1.3223</v>
          </cell>
          <cell r="AA12">
            <v>1.401</v>
          </cell>
          <cell r="AB12">
            <v>1.4809000000000001</v>
          </cell>
          <cell r="AC12">
            <v>1.5619000000000001</v>
          </cell>
          <cell r="AD12">
            <v>1.6439999999999999</v>
          </cell>
          <cell r="AE12">
            <v>1.7270000000000001</v>
          </cell>
          <cell r="AF12">
            <v>1.8109999999999999</v>
          </cell>
          <cell r="AG12">
            <v>1.8957999999999999</v>
          </cell>
          <cell r="AH12">
            <v>1.9816</v>
          </cell>
          <cell r="AI12">
            <v>2.0682</v>
          </cell>
          <cell r="AJ12">
            <v>2.1555</v>
          </cell>
          <cell r="AK12">
            <v>2.2437</v>
          </cell>
          <cell r="AL12">
            <v>2.3325</v>
          </cell>
          <cell r="AM12">
            <v>2.4220999999999999</v>
          </cell>
          <cell r="AN12">
            <v>2.5124</v>
          </cell>
          <cell r="AO12">
            <v>2.6032999999999999</v>
          </cell>
          <cell r="AP12">
            <v>2.6947999999999999</v>
          </cell>
          <cell r="AQ12">
            <v>2.7869000000000002</v>
          </cell>
          <cell r="AR12">
            <v>2.8797000000000001</v>
          </cell>
          <cell r="AS12">
            <v>2.9729999999999999</v>
          </cell>
          <cell r="AT12">
            <v>3.0669</v>
          </cell>
          <cell r="AU12">
            <v>3.1613000000000002</v>
          </cell>
          <cell r="AV12">
            <v>3.2562000000000002</v>
          </cell>
          <cell r="AW12">
            <v>3.3517000000000001</v>
          </cell>
        </row>
        <row r="13">
          <cell r="B13">
            <v>2.5600000000000001E-2</v>
          </cell>
          <cell r="C13">
            <v>4.4999999999999998E-2</v>
          </cell>
          <cell r="D13">
            <v>6.93E-2</v>
          </cell>
          <cell r="E13">
            <v>9.8400000000000001E-2</v>
          </cell>
          <cell r="F13">
            <v>0.13189999999999999</v>
          </cell>
          <cell r="G13">
            <v>0.1696</v>
          </cell>
          <cell r="H13">
            <v>0.21110000000000001</v>
          </cell>
          <cell r="I13">
            <v>0.25640000000000002</v>
          </cell>
          <cell r="J13">
            <v>0.30509999999999998</v>
          </cell>
          <cell r="K13">
            <v>0.35709999999999997</v>
          </cell>
          <cell r="L13">
            <v>0.41220000000000001</v>
          </cell>
          <cell r="M13">
            <v>0.47020000000000001</v>
          </cell>
          <cell r="N13">
            <v>0.53090000000000004</v>
          </cell>
          <cell r="O13">
            <v>0.59409999999999996</v>
          </cell>
          <cell r="P13">
            <v>0.65969999999999995</v>
          </cell>
          <cell r="Q13">
            <v>0.72770000000000001</v>
          </cell>
          <cell r="R13">
            <v>0.79769999999999996</v>
          </cell>
          <cell r="S13">
            <v>0.86980000000000002</v>
          </cell>
          <cell r="T13">
            <v>0.94369999999999998</v>
          </cell>
          <cell r="U13">
            <v>1.0195000000000001</v>
          </cell>
          <cell r="V13">
            <v>1.0969</v>
          </cell>
          <cell r="W13">
            <v>1.1758999999999999</v>
          </cell>
          <cell r="X13">
            <v>1.2564</v>
          </cell>
          <cell r="Y13">
            <v>1.3383</v>
          </cell>
          <cell r="Z13">
            <v>1.4216</v>
          </cell>
          <cell r="AA13">
            <v>1.5061</v>
          </cell>
          <cell r="AB13">
            <v>1.5918000000000001</v>
          </cell>
          <cell r="AC13">
            <v>1.6786000000000001</v>
          </cell>
          <cell r="AD13">
            <v>1.7665</v>
          </cell>
          <cell r="AE13">
            <v>1.8553999999999999</v>
          </cell>
          <cell r="AF13">
            <v>1.9453</v>
          </cell>
          <cell r="AG13">
            <v>2.0360999999999998</v>
          </cell>
          <cell r="AH13">
            <v>2.1276999999999999</v>
          </cell>
          <cell r="AI13">
            <v>2.2201</v>
          </cell>
          <cell r="AJ13">
            <v>2.3132999999999999</v>
          </cell>
          <cell r="AK13">
            <v>2.4072</v>
          </cell>
          <cell r="AL13">
            <v>2.5019</v>
          </cell>
          <cell r="AM13">
            <v>2.5972</v>
          </cell>
          <cell r="AN13">
            <v>2.6930999999999998</v>
          </cell>
          <cell r="AO13">
            <v>2.7896000000000001</v>
          </cell>
          <cell r="AP13">
            <v>2.8866999999999998</v>
          </cell>
          <cell r="AQ13">
            <v>2.9843000000000002</v>
          </cell>
          <cell r="AR13">
            <v>3.0825</v>
          </cell>
          <cell r="AS13">
            <v>3.1812</v>
          </cell>
          <cell r="AT13">
            <v>3.2803</v>
          </cell>
          <cell r="AU13">
            <v>3.3799000000000001</v>
          </cell>
          <cell r="AV13">
            <v>3.48</v>
          </cell>
          <cell r="AW13">
            <v>3.5804</v>
          </cell>
        </row>
        <row r="14">
          <cell r="B14">
            <v>2.7199999999999998E-2</v>
          </cell>
          <cell r="C14">
            <v>4.7899999999999998E-2</v>
          </cell>
          <cell r="D14">
            <v>7.3899999999999993E-2</v>
          </cell>
          <cell r="E14">
            <v>0.10489999999999999</v>
          </cell>
          <cell r="F14">
            <v>0.14069999999999999</v>
          </cell>
          <cell r="G14">
            <v>0.18099999999999999</v>
          </cell>
          <cell r="H14">
            <v>0.22539999999999999</v>
          </cell>
          <cell r="I14">
            <v>0.27379999999999999</v>
          </cell>
          <cell r="J14">
            <v>0.32600000000000001</v>
          </cell>
          <cell r="K14">
            <v>0.38169999999999998</v>
          </cell>
          <cell r="L14">
            <v>0.44059999999999999</v>
          </cell>
          <cell r="M14">
            <v>0.50270000000000004</v>
          </cell>
          <cell r="N14">
            <v>0.56769999999999998</v>
          </cell>
          <cell r="O14">
            <v>0.63549999999999995</v>
          </cell>
          <cell r="P14">
            <v>0.70579999999999998</v>
          </cell>
          <cell r="Q14">
            <v>0.77859999999999996</v>
          </cell>
          <cell r="R14">
            <v>0.85370000000000001</v>
          </cell>
          <cell r="S14">
            <v>0.93089999999999995</v>
          </cell>
          <cell r="T14">
            <v>1.0101</v>
          </cell>
          <cell r="U14">
            <v>1.0912999999999999</v>
          </cell>
          <cell r="V14">
            <v>1.1741999999999999</v>
          </cell>
          <cell r="W14">
            <v>1.2587999999999999</v>
          </cell>
          <cell r="X14">
            <v>1.345</v>
          </cell>
          <cell r="Y14">
            <v>1.4327000000000001</v>
          </cell>
          <cell r="Z14">
            <v>1.5217000000000001</v>
          </cell>
          <cell r="AA14">
            <v>1.6121000000000001</v>
          </cell>
          <cell r="AB14">
            <v>1.7037</v>
          </cell>
          <cell r="AC14">
            <v>1.7965</v>
          </cell>
          <cell r="AD14">
            <v>1.8904000000000001</v>
          </cell>
          <cell r="AE14">
            <v>1.9853000000000001</v>
          </cell>
          <cell r="AF14">
            <v>2.0811999999999999</v>
          </cell>
          <cell r="AG14">
            <v>2.1779000000000002</v>
          </cell>
          <cell r="AH14">
            <v>2.2755000000000001</v>
          </cell>
          <cell r="AI14">
            <v>2.3740000000000001</v>
          </cell>
          <cell r="AJ14">
            <v>2.4731999999999998</v>
          </cell>
          <cell r="AK14">
            <v>2.573</v>
          </cell>
          <cell r="AL14">
            <v>2.6736</v>
          </cell>
          <cell r="AM14">
            <v>2.7747999999999999</v>
          </cell>
          <cell r="AN14">
            <v>2.8765000000000001</v>
          </cell>
          <cell r="AO14">
            <v>2.9788999999999999</v>
          </cell>
          <cell r="AP14">
            <v>3.0817000000000001</v>
          </cell>
          <cell r="AQ14">
            <v>3.1850000000000001</v>
          </cell>
          <cell r="AR14">
            <v>3.2888000000000002</v>
          </cell>
          <cell r="AS14">
            <v>3.3931</v>
          </cell>
          <cell r="AT14">
            <v>3.4977</v>
          </cell>
          <cell r="AU14">
            <v>3.6027</v>
          </cell>
          <cell r="AV14">
            <v>3.7081</v>
          </cell>
          <cell r="AW14">
            <v>3.8138000000000001</v>
          </cell>
        </row>
        <row r="15">
          <cell r="B15">
            <v>2.8899999999999999E-2</v>
          </cell>
          <cell r="C15">
            <v>5.0799999999999998E-2</v>
          </cell>
          <cell r="D15">
            <v>7.85E-2</v>
          </cell>
          <cell r="E15">
            <v>0.1115</v>
          </cell>
          <cell r="F15">
            <v>0.14949999999999999</v>
          </cell>
          <cell r="G15">
            <v>0.19239999999999999</v>
          </cell>
          <cell r="H15">
            <v>0.2397</v>
          </cell>
          <cell r="I15">
            <v>0.2913</v>
          </cell>
          <cell r="J15">
            <v>0.34689999999999999</v>
          </cell>
          <cell r="K15">
            <v>0.40629999999999999</v>
          </cell>
          <cell r="L15">
            <v>0.46920000000000001</v>
          </cell>
          <cell r="M15">
            <v>0.53539999999999999</v>
          </cell>
          <cell r="N15">
            <v>0.60470000000000002</v>
          </cell>
          <cell r="O15">
            <v>0.67700000000000005</v>
          </cell>
          <cell r="P15">
            <v>0.75209999999999999</v>
          </cell>
          <cell r="Q15">
            <v>0.82979999999999998</v>
          </cell>
          <cell r="R15">
            <v>0.90990000000000004</v>
          </cell>
          <cell r="S15">
            <v>0.99229999999999996</v>
          </cell>
          <cell r="T15">
            <v>1.0769</v>
          </cell>
          <cell r="U15">
            <v>1.1635</v>
          </cell>
          <cell r="V15">
            <v>1.252</v>
          </cell>
          <cell r="W15">
            <v>1.3422000000000001</v>
          </cell>
          <cell r="X15">
            <v>1.4341999999999999</v>
          </cell>
          <cell r="Y15">
            <v>1.5277000000000001</v>
          </cell>
          <cell r="Z15">
            <v>1.6226</v>
          </cell>
          <cell r="AA15">
            <v>1.7190000000000001</v>
          </cell>
          <cell r="AB15">
            <v>1.8166</v>
          </cell>
          <cell r="AC15">
            <v>1.9154</v>
          </cell>
          <cell r="AD15">
            <v>2.0154000000000001</v>
          </cell>
          <cell r="AE15">
            <v>2.1164000000000001</v>
          </cell>
          <cell r="AF15">
            <v>2.2183999999999999</v>
          </cell>
          <cell r="AG15">
            <v>2.3212999999999999</v>
          </cell>
          <cell r="AH15">
            <v>2.4249999999999998</v>
          </cell>
          <cell r="AI15">
            <v>2.5295999999999998</v>
          </cell>
          <cell r="AJ15">
            <v>2.6347999999999998</v>
          </cell>
          <cell r="AK15">
            <v>2.7408000000000001</v>
          </cell>
          <cell r="AL15">
            <v>2.8473999999999999</v>
          </cell>
          <cell r="AM15">
            <v>2.9546999999999999</v>
          </cell>
          <cell r="AN15">
            <v>3.0623999999999998</v>
          </cell>
          <cell r="AO15">
            <v>3.1707000000000001</v>
          </cell>
          <cell r="AP15">
            <v>3.2795000000000001</v>
          </cell>
          <cell r="AQ15">
            <v>3.3887</v>
          </cell>
          <cell r="AR15">
            <v>3.4983</v>
          </cell>
          <cell r="AS15">
            <v>3.6082000000000001</v>
          </cell>
          <cell r="AT15">
            <v>3.7185000000000001</v>
          </cell>
          <cell r="AU15">
            <v>3.8290999999999999</v>
          </cell>
          <cell r="AV15">
            <v>3.94</v>
          </cell>
          <cell r="AW15">
            <v>4.0511999999999997</v>
          </cell>
        </row>
        <row r="16">
          <cell r="B16">
            <v>3.0499999999999999E-2</v>
          </cell>
          <cell r="C16">
            <v>5.3800000000000001E-2</v>
          </cell>
          <cell r="D16">
            <v>8.3000000000000004E-2</v>
          </cell>
          <cell r="E16">
            <v>0.11799999999999999</v>
          </cell>
          <cell r="F16">
            <v>0.1583</v>
          </cell>
          <cell r="G16">
            <v>0.20380000000000001</v>
          </cell>
          <cell r="H16">
            <v>0.254</v>
          </cell>
          <cell r="I16">
            <v>0.30880000000000002</v>
          </cell>
          <cell r="J16">
            <v>0.36780000000000002</v>
          </cell>
          <cell r="K16">
            <v>0.43090000000000001</v>
          </cell>
          <cell r="L16">
            <v>0.49769999999999998</v>
          </cell>
          <cell r="M16">
            <v>0.56810000000000005</v>
          </cell>
          <cell r="N16">
            <v>0.64180000000000004</v>
          </cell>
          <cell r="O16">
            <v>0.71870000000000001</v>
          </cell>
          <cell r="P16">
            <v>0.79849999999999999</v>
          </cell>
          <cell r="Q16">
            <v>0.88119999999999998</v>
          </cell>
          <cell r="R16">
            <v>0.96640000000000004</v>
          </cell>
          <cell r="S16">
            <v>1.054</v>
          </cell>
          <cell r="T16">
            <v>1.1439999999999999</v>
          </cell>
          <cell r="U16">
            <v>1.236</v>
          </cell>
          <cell r="V16">
            <v>1.3301000000000001</v>
          </cell>
          <cell r="W16">
            <v>1.4260999999999999</v>
          </cell>
          <cell r="X16">
            <v>1.5239</v>
          </cell>
          <cell r="Y16">
            <v>1.6233</v>
          </cell>
          <cell r="Z16">
            <v>1.7242</v>
          </cell>
          <cell r="AA16">
            <v>1.8266</v>
          </cell>
          <cell r="AB16">
            <v>1.9302999999999999</v>
          </cell>
          <cell r="AC16">
            <v>2.0352000000000001</v>
          </cell>
          <cell r="AD16">
            <v>2.1413000000000002</v>
          </cell>
          <cell r="AE16">
            <v>2.2484999999999999</v>
          </cell>
          <cell r="AF16">
            <v>2.3567</v>
          </cell>
          <cell r="AG16">
            <v>2.4659</v>
          </cell>
          <cell r="AH16">
            <v>2.5758999999999999</v>
          </cell>
          <cell r="AI16">
            <v>2.6867000000000001</v>
          </cell>
          <cell r="AJ16">
            <v>2.7982</v>
          </cell>
          <cell r="AK16">
            <v>2.9104000000000001</v>
          </cell>
          <cell r="AL16">
            <v>3.0232000000000001</v>
          </cell>
          <cell r="AM16">
            <v>3.1366000000000001</v>
          </cell>
          <cell r="AN16">
            <v>3.2505000000000002</v>
          </cell>
          <cell r="AO16">
            <v>3.3649</v>
          </cell>
          <cell r="AP16">
            <v>3.4796999999999998</v>
          </cell>
          <cell r="AQ16">
            <v>3.5949</v>
          </cell>
          <cell r="AR16">
            <v>3.7103999999999999</v>
          </cell>
          <cell r="AS16">
            <v>3.8262999999999998</v>
          </cell>
          <cell r="AT16">
            <v>3.9424999999999999</v>
          </cell>
          <cell r="AU16">
            <v>4.0587999999999997</v>
          </cell>
          <cell r="AV16">
            <v>4.1755000000000004</v>
          </cell>
          <cell r="AW16">
            <v>4.2922000000000002</v>
          </cell>
        </row>
        <row r="17">
          <cell r="B17">
            <v>3.2199999999999999E-2</v>
          </cell>
          <cell r="C17">
            <v>5.67E-2</v>
          </cell>
          <cell r="D17">
            <v>8.7599999999999997E-2</v>
          </cell>
          <cell r="E17">
            <v>0.1245</v>
          </cell>
          <cell r="F17">
            <v>0.16719999999999999</v>
          </cell>
          <cell r="G17">
            <v>0.2152</v>
          </cell>
          <cell r="H17">
            <v>0.26840000000000003</v>
          </cell>
          <cell r="I17">
            <v>0.32629999999999998</v>
          </cell>
          <cell r="J17">
            <v>0.38879999999999998</v>
          </cell>
          <cell r="K17">
            <v>0.4556</v>
          </cell>
          <cell r="L17">
            <v>0.52629999999999999</v>
          </cell>
          <cell r="M17">
            <v>0.60089999999999999</v>
          </cell>
          <cell r="N17">
            <v>0.67900000000000005</v>
          </cell>
          <cell r="O17">
            <v>0.76049999999999995</v>
          </cell>
          <cell r="P17">
            <v>0.84509999999999996</v>
          </cell>
          <cell r="Q17">
            <v>0.93269999999999997</v>
          </cell>
          <cell r="R17">
            <v>1.0229999999999999</v>
          </cell>
          <cell r="S17">
            <v>1.1158999999999999</v>
          </cell>
          <cell r="T17">
            <v>1.2113</v>
          </cell>
          <cell r="U17">
            <v>1.3089</v>
          </cell>
          <cell r="V17">
            <v>1.4087000000000001</v>
          </cell>
          <cell r="W17">
            <v>1.5104</v>
          </cell>
          <cell r="X17">
            <v>1.6140000000000001</v>
          </cell>
          <cell r="Y17">
            <v>1.7194</v>
          </cell>
          <cell r="Z17">
            <v>1.8263</v>
          </cell>
          <cell r="AA17">
            <v>1.9348000000000001</v>
          </cell>
          <cell r="AB17">
            <v>2.0447000000000002</v>
          </cell>
          <cell r="AC17">
            <v>2.1558000000000002</v>
          </cell>
          <cell r="AD17">
            <v>2.2682000000000002</v>
          </cell>
          <cell r="AE17">
            <v>2.3816999999999999</v>
          </cell>
          <cell r="AF17">
            <v>2.4962</v>
          </cell>
          <cell r="AG17">
            <v>2.6116999999999999</v>
          </cell>
          <cell r="AH17">
            <v>2.7280000000000002</v>
          </cell>
          <cell r="AI17">
            <v>2.8451</v>
          </cell>
          <cell r="AJ17">
            <v>2.9630000000000001</v>
          </cell>
          <cell r="AK17">
            <v>3.0815000000000001</v>
          </cell>
          <cell r="AL17">
            <v>3.2006000000000001</v>
          </cell>
          <cell r="AM17">
            <v>3.3203</v>
          </cell>
          <cell r="AN17">
            <v>3.4405000000000001</v>
          </cell>
          <cell r="AO17">
            <v>3.5611000000000002</v>
          </cell>
          <cell r="AP17">
            <v>3.6821000000000002</v>
          </cell>
          <cell r="AQ17">
            <v>3.8033999999999999</v>
          </cell>
          <cell r="AR17">
            <v>3.9251</v>
          </cell>
          <cell r="AS17">
            <v>4.0469999999999997</v>
          </cell>
          <cell r="AT17">
            <v>4.1691000000000003</v>
          </cell>
          <cell r="AU17">
            <v>4.2915000000000001</v>
          </cell>
          <cell r="AV17">
            <v>4.4138999999999999</v>
          </cell>
          <cell r="AW17">
            <v>4.5365000000000002</v>
          </cell>
        </row>
        <row r="18">
          <cell r="B18">
            <v>3.3799999999999997E-2</v>
          </cell>
          <cell r="C18">
            <v>5.96E-2</v>
          </cell>
          <cell r="D18">
            <v>9.2200000000000004E-2</v>
          </cell>
          <cell r="E18">
            <v>0.13109999999999999</v>
          </cell>
          <cell r="F18">
            <v>0.17599999999999999</v>
          </cell>
          <cell r="G18">
            <v>0.22670000000000001</v>
          </cell>
          <cell r="H18">
            <v>0.28270000000000001</v>
          </cell>
          <cell r="I18">
            <v>0.34379999999999999</v>
          </cell>
          <cell r="J18">
            <v>0.4098</v>
          </cell>
          <cell r="K18">
            <v>0.4803</v>
          </cell>
          <cell r="L18">
            <v>0.55500000000000005</v>
          </cell>
          <cell r="M18">
            <v>0.63380000000000003</v>
          </cell>
          <cell r="N18">
            <v>0.71630000000000005</v>
          </cell>
          <cell r="O18">
            <v>0.8024</v>
          </cell>
          <cell r="P18">
            <v>0.89180000000000004</v>
          </cell>
          <cell r="Q18">
            <v>0.98429999999999995</v>
          </cell>
          <cell r="R18">
            <v>1.0798000000000001</v>
          </cell>
          <cell r="S18">
            <v>1.1780999999999999</v>
          </cell>
          <cell r="T18">
            <v>1.2788999999999999</v>
          </cell>
          <cell r="U18">
            <v>1.3821000000000001</v>
          </cell>
          <cell r="V18">
            <v>1.4875</v>
          </cell>
          <cell r="W18">
            <v>1.5951</v>
          </cell>
          <cell r="X18">
            <v>1.7045999999999999</v>
          </cell>
          <cell r="Y18">
            <v>1.8160000000000001</v>
          </cell>
          <cell r="Z18">
            <v>1.929</v>
          </cell>
          <cell r="AA18">
            <v>2.0436999999999999</v>
          </cell>
          <cell r="AB18">
            <v>2.1597</v>
          </cell>
          <cell r="AC18">
            <v>2.2772000000000001</v>
          </cell>
          <cell r="AD18">
            <v>2.3959000000000001</v>
          </cell>
          <cell r="AE18">
            <v>2.5156999999999998</v>
          </cell>
          <cell r="AF18">
            <v>2.6366000000000001</v>
          </cell>
          <cell r="AG18">
            <v>2.7585000000000002</v>
          </cell>
          <cell r="AH18">
            <v>2.8812000000000002</v>
          </cell>
          <cell r="AI18">
            <v>3.0047999999999999</v>
          </cell>
          <cell r="AJ18">
            <v>3.1291000000000002</v>
          </cell>
          <cell r="AK18">
            <v>3.254</v>
          </cell>
          <cell r="AL18">
            <v>3.3795999999999999</v>
          </cell>
          <cell r="AM18">
            <v>3.5055999999999998</v>
          </cell>
          <cell r="AN18">
            <v>3.6322000000000001</v>
          </cell>
          <cell r="AO18">
            <v>3.7591000000000001</v>
          </cell>
          <cell r="AP18">
            <v>3.8864999999999998</v>
          </cell>
          <cell r="AQ18">
            <v>4.0141</v>
          </cell>
          <cell r="AR18">
            <v>4.1420000000000003</v>
          </cell>
          <cell r="AS18">
            <v>4.2701000000000002</v>
          </cell>
          <cell r="AT18">
            <v>4.3982999999999999</v>
          </cell>
          <cell r="AU18">
            <v>4.5266999999999999</v>
          </cell>
          <cell r="AV18">
            <v>4.6551999999999998</v>
          </cell>
          <cell r="AW18">
            <v>4.7836999999999996</v>
          </cell>
        </row>
        <row r="19">
          <cell r="B19">
            <v>3.5499999999999997E-2</v>
          </cell>
          <cell r="C19">
            <v>6.2600000000000003E-2</v>
          </cell>
          <cell r="D19">
            <v>9.6699999999999994E-2</v>
          </cell>
          <cell r="E19">
            <v>0.1376</v>
          </cell>
          <cell r="F19">
            <v>0.18479999999999999</v>
          </cell>
          <cell r="G19">
            <v>0.23810000000000001</v>
          </cell>
          <cell r="H19">
            <v>0.29709999999999998</v>
          </cell>
          <cell r="I19">
            <v>0.3614</v>
          </cell>
          <cell r="J19">
            <v>0.43080000000000002</v>
          </cell>
          <cell r="K19">
            <v>0.505</v>
          </cell>
          <cell r="L19">
            <v>0.5837</v>
          </cell>
          <cell r="M19">
            <v>0.66669999999999996</v>
          </cell>
          <cell r="N19">
            <v>0.75360000000000005</v>
          </cell>
          <cell r="O19">
            <v>0.84430000000000005</v>
          </cell>
          <cell r="P19">
            <v>0.93859999999999999</v>
          </cell>
          <cell r="Q19">
            <v>1.0361</v>
          </cell>
          <cell r="R19">
            <v>1.1368</v>
          </cell>
          <cell r="S19">
            <v>1.2403999999999999</v>
          </cell>
          <cell r="T19">
            <v>1.3466</v>
          </cell>
          <cell r="U19">
            <v>1.4555</v>
          </cell>
          <cell r="V19">
            <v>1.5667</v>
          </cell>
          <cell r="W19">
            <v>1.6800999999999999</v>
          </cell>
          <cell r="X19">
            <v>1.7956000000000001</v>
          </cell>
          <cell r="Y19">
            <v>1.913</v>
          </cell>
          <cell r="Z19">
            <v>2.0322</v>
          </cell>
          <cell r="AA19">
            <v>2.153</v>
          </cell>
          <cell r="AB19">
            <v>2.2753999999999999</v>
          </cell>
          <cell r="AC19">
            <v>2.3992</v>
          </cell>
          <cell r="AD19">
            <v>2.5242</v>
          </cell>
          <cell r="AE19">
            <v>2.6505000000000001</v>
          </cell>
          <cell r="AF19">
            <v>2.7778</v>
          </cell>
          <cell r="AG19">
            <v>2.9062000000000001</v>
          </cell>
          <cell r="AH19">
            <v>3.0354999999999999</v>
          </cell>
          <cell r="AI19">
            <v>3.1655000000000002</v>
          </cell>
          <cell r="AJ19">
            <v>3.2963</v>
          </cell>
          <cell r="AK19">
            <v>3.4278</v>
          </cell>
          <cell r="AL19">
            <v>3.5598999999999998</v>
          </cell>
          <cell r="AM19">
            <v>3.6924000000000001</v>
          </cell>
          <cell r="AN19">
            <v>3.8254999999999999</v>
          </cell>
          <cell r="AO19">
            <v>3.9588999999999999</v>
          </cell>
          <cell r="AP19">
            <v>4.0926</v>
          </cell>
          <cell r="AQ19">
            <v>4.2266000000000004</v>
          </cell>
          <cell r="AR19">
            <v>4.3609</v>
          </cell>
          <cell r="AS19">
            <v>4.4953000000000003</v>
          </cell>
          <cell r="AT19">
            <v>4.6298000000000004</v>
          </cell>
          <cell r="AU19">
            <v>4.7644000000000002</v>
          </cell>
          <cell r="AV19">
            <v>4.899</v>
          </cell>
          <cell r="AW19">
            <v>5.0335999999999999</v>
          </cell>
        </row>
        <row r="20">
          <cell r="B20">
            <v>3.7100000000000001E-2</v>
          </cell>
          <cell r="C20">
            <v>6.5500000000000003E-2</v>
          </cell>
          <cell r="D20">
            <v>0.1013</v>
          </cell>
          <cell r="E20">
            <v>0.14410000000000001</v>
          </cell>
          <cell r="F20">
            <v>0.19370000000000001</v>
          </cell>
          <cell r="G20">
            <v>0.24959999999999999</v>
          </cell>
          <cell r="H20">
            <v>0.31140000000000001</v>
          </cell>
          <cell r="I20">
            <v>0.379</v>
          </cell>
          <cell r="J20">
            <v>0.45179999999999998</v>
          </cell>
          <cell r="K20">
            <v>0.52980000000000005</v>
          </cell>
          <cell r="L20">
            <v>0.61250000000000004</v>
          </cell>
          <cell r="M20">
            <v>0.6996</v>
          </cell>
          <cell r="N20">
            <v>0.79100000000000004</v>
          </cell>
          <cell r="O20">
            <v>0.88639999999999997</v>
          </cell>
          <cell r="P20">
            <v>0.98550000000000004</v>
          </cell>
          <cell r="Q20">
            <v>1.0880000000000001</v>
          </cell>
          <cell r="R20">
            <v>1.1939</v>
          </cell>
          <cell r="S20">
            <v>1.3028</v>
          </cell>
          <cell r="T20">
            <v>1.4146000000000001</v>
          </cell>
          <cell r="U20">
            <v>1.5290999999999999</v>
          </cell>
          <cell r="V20">
            <v>1.6460999999999999</v>
          </cell>
          <cell r="W20">
            <v>1.7654000000000001</v>
          </cell>
          <cell r="X20">
            <v>1.8869</v>
          </cell>
          <cell r="Y20">
            <v>2.0104000000000002</v>
          </cell>
          <cell r="Z20">
            <v>2.1356999999999999</v>
          </cell>
          <cell r="AA20">
            <v>2.2627999999999999</v>
          </cell>
          <cell r="AB20">
            <v>2.3915000000000002</v>
          </cell>
          <cell r="AC20">
            <v>2.5217000000000001</v>
          </cell>
          <cell r="AD20">
            <v>2.6532</v>
          </cell>
          <cell r="AE20">
            <v>2.786</v>
          </cell>
          <cell r="AF20">
            <v>2.9199000000000002</v>
          </cell>
          <cell r="AG20">
            <v>3.0548000000000002</v>
          </cell>
          <cell r="AH20">
            <v>3.1905999999999999</v>
          </cell>
          <cell r="AI20">
            <v>3.3273000000000001</v>
          </cell>
          <cell r="AJ20">
            <v>3.4647000000000001</v>
          </cell>
          <cell r="AK20">
            <v>3.6027999999999998</v>
          </cell>
          <cell r="AL20">
            <v>3.7414000000000001</v>
          </cell>
          <cell r="AM20">
            <v>3.8805999999999998</v>
          </cell>
          <cell r="AN20">
            <v>4.0202</v>
          </cell>
          <cell r="AO20">
            <v>4.1600999999999999</v>
          </cell>
          <cell r="AP20">
            <v>4.3003999999999998</v>
          </cell>
          <cell r="AQ20">
            <v>4.4409000000000001</v>
          </cell>
          <cell r="AR20">
            <v>4.5815999999999999</v>
          </cell>
          <cell r="AS20">
            <v>4.7224000000000004</v>
          </cell>
          <cell r="AT20">
            <v>4.8632999999999997</v>
          </cell>
          <cell r="AU20">
            <v>5.0042</v>
          </cell>
          <cell r="AV20">
            <v>5.1449999999999996</v>
          </cell>
          <cell r="AW20">
            <v>5.2858000000000001</v>
          </cell>
        </row>
        <row r="21">
          <cell r="B21">
            <v>3.8800000000000001E-2</v>
          </cell>
          <cell r="C21">
            <v>6.8500000000000005E-2</v>
          </cell>
          <cell r="D21">
            <v>0.10589999999999999</v>
          </cell>
          <cell r="E21">
            <v>0.1507</v>
          </cell>
          <cell r="F21">
            <v>0.20250000000000001</v>
          </cell>
          <cell r="G21">
            <v>0.26100000000000001</v>
          </cell>
          <cell r="H21">
            <v>0.32579999999999998</v>
          </cell>
          <cell r="I21">
            <v>0.39650000000000002</v>
          </cell>
          <cell r="J21">
            <v>0.47289999999999999</v>
          </cell>
          <cell r="K21">
            <v>0.55459999999999998</v>
          </cell>
          <cell r="L21">
            <v>0.64119999999999999</v>
          </cell>
          <cell r="M21">
            <v>0.73260000000000003</v>
          </cell>
          <cell r="N21">
            <v>0.82850000000000001</v>
          </cell>
          <cell r="O21">
            <v>0.92849999999999999</v>
          </cell>
          <cell r="P21">
            <v>1.0324</v>
          </cell>
          <cell r="Q21">
            <v>1.1400999999999999</v>
          </cell>
          <cell r="R21">
            <v>1.2511000000000001</v>
          </cell>
          <cell r="S21">
            <v>1.3653999999999999</v>
          </cell>
          <cell r="T21">
            <v>1.4827999999999999</v>
          </cell>
          <cell r="U21">
            <v>1.6029</v>
          </cell>
          <cell r="V21">
            <v>1.7257</v>
          </cell>
          <cell r="W21">
            <v>1.8509</v>
          </cell>
          <cell r="X21">
            <v>1.9784999999999999</v>
          </cell>
          <cell r="Y21">
            <v>2.1080999999999999</v>
          </cell>
          <cell r="Z21">
            <v>2.2397</v>
          </cell>
          <cell r="AA21">
            <v>2.3731</v>
          </cell>
          <cell r="AB21">
            <v>2.5082</v>
          </cell>
          <cell r="AC21">
            <v>2.6448</v>
          </cell>
          <cell r="AD21">
            <v>2.7827999999999999</v>
          </cell>
          <cell r="AE21">
            <v>2.9220999999999999</v>
          </cell>
          <cell r="AF21">
            <v>3.0626000000000002</v>
          </cell>
          <cell r="AG21">
            <v>3.2040999999999999</v>
          </cell>
          <cell r="AH21">
            <v>3.3466</v>
          </cell>
          <cell r="AI21">
            <v>3.4899</v>
          </cell>
          <cell r="AJ21">
            <v>3.6339999999999999</v>
          </cell>
          <cell r="AK21">
            <v>3.7787000000000002</v>
          </cell>
          <cell r="AL21">
            <v>3.9241000000000001</v>
          </cell>
          <cell r="AM21">
            <v>4.0698999999999996</v>
          </cell>
          <cell r="AN21">
            <v>4.2161999999999997</v>
          </cell>
          <cell r="AO21">
            <v>4.3627000000000002</v>
          </cell>
          <cell r="AP21">
            <v>4.5095999999999998</v>
          </cell>
          <cell r="AQ21">
            <v>4.6566999999999998</v>
          </cell>
          <cell r="AR21">
            <v>4.8038999999999996</v>
          </cell>
          <cell r="AS21">
            <v>4.9512</v>
          </cell>
          <cell r="AT21">
            <v>5.0986000000000002</v>
          </cell>
          <cell r="AU21">
            <v>5.2458999999999998</v>
          </cell>
          <cell r="AV21">
            <v>5.3930999999999996</v>
          </cell>
          <cell r="AW21">
            <v>5.5403000000000002</v>
          </cell>
        </row>
        <row r="22">
          <cell r="B22">
            <v>4.0500000000000001E-2</v>
          </cell>
          <cell r="C22">
            <v>7.1400000000000005E-2</v>
          </cell>
          <cell r="D22">
            <v>0.1104</v>
          </cell>
          <cell r="E22">
            <v>0.15720000000000001</v>
          </cell>
          <cell r="F22">
            <v>0.2114</v>
          </cell>
          <cell r="G22">
            <v>0.27250000000000002</v>
          </cell>
          <cell r="H22">
            <v>0.3402</v>
          </cell>
          <cell r="I22">
            <v>0.41410000000000002</v>
          </cell>
          <cell r="J22">
            <v>0.49399999999999999</v>
          </cell>
          <cell r="K22">
            <v>0.57940000000000003</v>
          </cell>
          <cell r="L22">
            <v>0.67010000000000003</v>
          </cell>
          <cell r="M22">
            <v>0.76570000000000005</v>
          </cell>
          <cell r="N22">
            <v>0.86599999999999999</v>
          </cell>
          <cell r="O22">
            <v>0.97070000000000001</v>
          </cell>
          <cell r="P22">
            <v>1.0794999999999999</v>
          </cell>
          <cell r="Q22">
            <v>1.1921999999999999</v>
          </cell>
          <cell r="R22">
            <v>1.3085</v>
          </cell>
          <cell r="S22">
            <v>1.4281999999999999</v>
          </cell>
          <cell r="T22">
            <v>1.5510999999999999</v>
          </cell>
          <cell r="U22">
            <v>1.6769000000000001</v>
          </cell>
          <cell r="V22">
            <v>1.8055000000000001</v>
          </cell>
          <cell r="W22">
            <v>1.9367000000000001</v>
          </cell>
          <cell r="X22">
            <v>2.0703</v>
          </cell>
          <cell r="Y22">
            <v>2.2061000000000002</v>
          </cell>
          <cell r="Z22">
            <v>2.3439999999999999</v>
          </cell>
          <cell r="AA22">
            <v>2.4836999999999998</v>
          </cell>
          <cell r="AB22">
            <v>2.6252</v>
          </cell>
          <cell r="AC22">
            <v>2.7683</v>
          </cell>
          <cell r="AD22">
            <v>2.9129</v>
          </cell>
          <cell r="AE22">
            <v>3.0588000000000002</v>
          </cell>
          <cell r="AF22">
            <v>3.2059000000000002</v>
          </cell>
          <cell r="AG22">
            <v>3.3540999999999999</v>
          </cell>
          <cell r="AH22">
            <v>3.5032999999999999</v>
          </cell>
          <cell r="AI22">
            <v>3.6534</v>
          </cell>
          <cell r="AJ22">
            <v>3.8041999999999998</v>
          </cell>
          <cell r="AK22">
            <v>3.9557000000000002</v>
          </cell>
          <cell r="AL22">
            <v>4.1078000000000001</v>
          </cell>
          <cell r="AM22">
            <v>4.2603</v>
          </cell>
          <cell r="AN22">
            <v>4.4132999999999996</v>
          </cell>
          <cell r="AO22">
            <v>4.5666000000000002</v>
          </cell>
          <cell r="AP22">
            <v>4.7202000000000002</v>
          </cell>
          <cell r="AQ22">
            <v>4.8738999999999999</v>
          </cell>
          <cell r="AR22">
            <v>5.0278</v>
          </cell>
          <cell r="AS22">
            <v>5.1817000000000002</v>
          </cell>
          <cell r="AT22">
            <v>5.3356000000000003</v>
          </cell>
          <cell r="AU22">
            <v>5.4894999999999996</v>
          </cell>
          <cell r="AV22">
            <v>5.6432000000000002</v>
          </cell>
          <cell r="AW22">
            <v>5.7967000000000004</v>
          </cell>
        </row>
        <row r="23">
          <cell r="B23">
            <v>4.2099999999999999E-2</v>
          </cell>
          <cell r="C23">
            <v>7.4300000000000005E-2</v>
          </cell>
          <cell r="D23">
            <v>0.115</v>
          </cell>
          <cell r="E23">
            <v>0.1638</v>
          </cell>
          <cell r="F23">
            <v>0.22020000000000001</v>
          </cell>
          <cell r="G23">
            <v>0.28389999999999999</v>
          </cell>
          <cell r="H23">
            <v>0.35460000000000003</v>
          </cell>
          <cell r="I23">
            <v>0.43169999999999997</v>
          </cell>
          <cell r="J23">
            <v>0.51500000000000001</v>
          </cell>
          <cell r="K23">
            <v>0.60419999999999996</v>
          </cell>
          <cell r="L23">
            <v>0.69889999999999997</v>
          </cell>
          <cell r="M23">
            <v>0.79879999999999995</v>
          </cell>
          <cell r="N23">
            <v>0.90349999999999997</v>
          </cell>
          <cell r="O23">
            <v>1.0128999999999999</v>
          </cell>
          <cell r="P23">
            <v>1.1266</v>
          </cell>
          <cell r="Q23">
            <v>1.2443</v>
          </cell>
          <cell r="R23">
            <v>1.3658999999999999</v>
          </cell>
          <cell r="S23">
            <v>1.4910000000000001</v>
          </cell>
          <cell r="T23">
            <v>1.6194999999999999</v>
          </cell>
          <cell r="U23">
            <v>1.7511000000000001</v>
          </cell>
          <cell r="V23">
            <v>1.8855</v>
          </cell>
          <cell r="W23">
            <v>2.0226999999999999</v>
          </cell>
          <cell r="X23">
            <v>2.1623999999999999</v>
          </cell>
          <cell r="Y23">
            <v>2.3043999999999998</v>
          </cell>
          <cell r="Z23">
            <v>2.4485999999999999</v>
          </cell>
          <cell r="AA23">
            <v>2.5947</v>
          </cell>
          <cell r="AB23">
            <v>2.7427000000000001</v>
          </cell>
          <cell r="AC23">
            <v>2.8923000000000001</v>
          </cell>
          <cell r="AD23">
            <v>3.0434999999999999</v>
          </cell>
          <cell r="AE23">
            <v>3.1960000000000002</v>
          </cell>
          <cell r="AF23">
            <v>3.3498000000000001</v>
          </cell>
          <cell r="AG23">
            <v>3.5047999999999999</v>
          </cell>
          <cell r="AH23">
            <v>3.6606999999999998</v>
          </cell>
          <cell r="AI23">
            <v>3.8174999999999999</v>
          </cell>
          <cell r="AJ23">
            <v>3.9752000000000001</v>
          </cell>
          <cell r="AK23">
            <v>4.1334999999999997</v>
          </cell>
          <cell r="AL23">
            <v>4.2923999999999998</v>
          </cell>
          <cell r="AM23">
            <v>4.4518000000000004</v>
          </cell>
          <cell r="AN23">
            <v>4.6115000000000004</v>
          </cell>
          <cell r="AO23">
            <v>4.7716000000000003</v>
          </cell>
          <cell r="AP23">
            <v>4.9320000000000004</v>
          </cell>
          <cell r="AQ23">
            <v>5.0925000000000002</v>
          </cell>
          <cell r="AR23">
            <v>5.2530999999999999</v>
          </cell>
          <cell r="AS23">
            <v>5.4137000000000004</v>
          </cell>
          <cell r="AT23">
            <v>5.5742000000000003</v>
          </cell>
          <cell r="AU23">
            <v>5.7347000000000001</v>
          </cell>
          <cell r="AV23">
            <v>5.8948999999999998</v>
          </cell>
          <cell r="AW23">
            <v>6.0548999999999999</v>
          </cell>
        </row>
        <row r="24">
          <cell r="B24">
            <v>4.3799999999999999E-2</v>
          </cell>
          <cell r="C24">
            <v>7.7299999999999994E-2</v>
          </cell>
          <cell r="D24">
            <v>0.1196</v>
          </cell>
          <cell r="E24">
            <v>0.17030000000000001</v>
          </cell>
          <cell r="F24">
            <v>0.2291</v>
          </cell>
          <cell r="G24">
            <v>0.2954</v>
          </cell>
          <cell r="H24">
            <v>0.36899999999999999</v>
          </cell>
          <cell r="I24">
            <v>0.44929999999999998</v>
          </cell>
          <cell r="J24">
            <v>0.53610000000000002</v>
          </cell>
          <cell r="K24">
            <v>0.62909999999999999</v>
          </cell>
          <cell r="L24">
            <v>0.7278</v>
          </cell>
          <cell r="M24">
            <v>0.83189999999999997</v>
          </cell>
          <cell r="N24">
            <v>0.94110000000000005</v>
          </cell>
          <cell r="O24">
            <v>1.0551999999999999</v>
          </cell>
          <cell r="P24">
            <v>1.1738</v>
          </cell>
          <cell r="Q24">
            <v>1.2966</v>
          </cell>
          <cell r="R24">
            <v>1.4234</v>
          </cell>
          <cell r="S24">
            <v>1.554</v>
          </cell>
          <cell r="T24">
            <v>1.6880999999999999</v>
          </cell>
          <cell r="U24">
            <v>1.8253999999999999</v>
          </cell>
          <cell r="V24">
            <v>1.9657</v>
          </cell>
          <cell r="W24">
            <v>2.1089000000000002</v>
          </cell>
          <cell r="X24">
            <v>2.2547000000000001</v>
          </cell>
          <cell r="Y24">
            <v>2.403</v>
          </cell>
          <cell r="Z24">
            <v>2.5535000000000001</v>
          </cell>
          <cell r="AA24">
            <v>2.706</v>
          </cell>
          <cell r="AB24">
            <v>2.8605</v>
          </cell>
          <cell r="AC24">
            <v>3.0167000000000002</v>
          </cell>
          <cell r="AD24">
            <v>3.1745000000000001</v>
          </cell>
          <cell r="AE24">
            <v>3.3336999999999999</v>
          </cell>
          <cell r="AF24">
            <v>3.4943</v>
          </cell>
          <cell r="AG24">
            <v>3.6560000000000001</v>
          </cell>
          <cell r="AH24">
            <v>3.8187000000000002</v>
          </cell>
          <cell r="AI24">
            <v>3.9824000000000002</v>
          </cell>
          <cell r="AJ24">
            <v>4.1468999999999996</v>
          </cell>
          <cell r="AK24">
            <v>4.3121</v>
          </cell>
          <cell r="AL24">
            <v>4.4778000000000002</v>
          </cell>
          <cell r="AM24">
            <v>4.6440999999999999</v>
          </cell>
          <cell r="AN24">
            <v>4.8108000000000004</v>
          </cell>
          <cell r="AO24">
            <v>4.9776999999999996</v>
          </cell>
          <cell r="AP24">
            <v>5.1448999999999998</v>
          </cell>
          <cell r="AQ24">
            <v>5.3121999999999998</v>
          </cell>
          <cell r="AR24">
            <v>5.4795999999999996</v>
          </cell>
          <cell r="AS24">
            <v>5.6470000000000002</v>
          </cell>
          <cell r="AT24">
            <v>5.8141999999999996</v>
          </cell>
          <cell r="AU24">
            <v>5.9813000000000001</v>
          </cell>
          <cell r="AV24">
            <v>6.1482999999999999</v>
          </cell>
          <cell r="AW24">
            <v>6.3148999999999997</v>
          </cell>
        </row>
        <row r="25">
          <cell r="B25">
            <v>4.5400000000000003E-2</v>
          </cell>
          <cell r="C25">
            <v>8.0199999999999994E-2</v>
          </cell>
          <cell r="D25">
            <v>0.1242</v>
          </cell>
          <cell r="E25">
            <v>0.1769</v>
          </cell>
          <cell r="F25">
            <v>0.2379</v>
          </cell>
          <cell r="G25">
            <v>0.30690000000000001</v>
          </cell>
          <cell r="H25">
            <v>0.38340000000000002</v>
          </cell>
          <cell r="I25">
            <v>0.46689999999999998</v>
          </cell>
          <cell r="J25">
            <v>0.55730000000000002</v>
          </cell>
          <cell r="K25">
            <v>0.65390000000000004</v>
          </cell>
          <cell r="L25">
            <v>0.75660000000000005</v>
          </cell>
          <cell r="M25">
            <v>0.86499999999999999</v>
          </cell>
          <cell r="N25">
            <v>0.97870000000000001</v>
          </cell>
          <cell r="O25">
            <v>1.0974999999999999</v>
          </cell>
          <cell r="P25">
            <v>1.2210000000000001</v>
          </cell>
          <cell r="Q25">
            <v>1.3489</v>
          </cell>
          <cell r="R25">
            <v>1.4810000000000001</v>
          </cell>
          <cell r="S25">
            <v>1.6171</v>
          </cell>
          <cell r="T25">
            <v>1.7566999999999999</v>
          </cell>
          <cell r="U25">
            <v>1.8997999999999999</v>
          </cell>
          <cell r="V25">
            <v>2.0461</v>
          </cell>
          <cell r="W25">
            <v>2.1953</v>
          </cell>
          <cell r="X25">
            <v>2.3473000000000002</v>
          </cell>
          <cell r="Y25">
            <v>2.5017999999999998</v>
          </cell>
          <cell r="Z25">
            <v>2.6585999999999999</v>
          </cell>
          <cell r="AA25">
            <v>2.8176000000000001</v>
          </cell>
          <cell r="AB25">
            <v>2.9786000000000001</v>
          </cell>
          <cell r="AC25">
            <v>3.1414</v>
          </cell>
          <cell r="AD25">
            <v>3.3058999999999998</v>
          </cell>
          <cell r="AE25">
            <v>3.4719000000000002</v>
          </cell>
          <cell r="AF25">
            <v>3.6392000000000002</v>
          </cell>
          <cell r="AG25">
            <v>3.8077000000000001</v>
          </cell>
          <cell r="AH25">
            <v>3.9773000000000001</v>
          </cell>
          <cell r="AI25">
            <v>4.1478999999999999</v>
          </cell>
          <cell r="AJ25">
            <v>4.3193000000000001</v>
          </cell>
          <cell r="AK25">
            <v>4.4913999999999996</v>
          </cell>
          <cell r="AL25">
            <v>4.6641000000000004</v>
          </cell>
          <cell r="AM25">
            <v>4.8372999999999999</v>
          </cell>
          <cell r="AN25">
            <v>5.0109000000000004</v>
          </cell>
          <cell r="AO25">
            <v>5.1848000000000001</v>
          </cell>
          <cell r="AP25">
            <v>5.3589000000000002</v>
          </cell>
          <cell r="AQ25">
            <v>5.5331000000000001</v>
          </cell>
          <cell r="AR25">
            <v>5.7073</v>
          </cell>
          <cell r="AS25">
            <v>5.8815</v>
          </cell>
          <cell r="AT25">
            <v>6.0556000000000001</v>
          </cell>
          <cell r="AU25">
            <v>6.2294999999999998</v>
          </cell>
          <cell r="AV25">
            <v>6.4031000000000002</v>
          </cell>
          <cell r="AW25">
            <v>6.5763999999999996</v>
          </cell>
        </row>
        <row r="26">
          <cell r="B26">
            <v>4.7100000000000003E-2</v>
          </cell>
          <cell r="C26">
            <v>8.3099999999999993E-2</v>
          </cell>
          <cell r="D26">
            <v>0.12870000000000001</v>
          </cell>
          <cell r="E26">
            <v>0.18340000000000001</v>
          </cell>
          <cell r="F26">
            <v>0.24679999999999999</v>
          </cell>
          <cell r="G26">
            <v>0.31840000000000002</v>
          </cell>
          <cell r="H26">
            <v>0.39779999999999999</v>
          </cell>
          <cell r="I26">
            <v>0.48459999999999998</v>
          </cell>
          <cell r="J26">
            <v>0.57840000000000003</v>
          </cell>
          <cell r="K26">
            <v>0.67879999999999996</v>
          </cell>
          <cell r="L26">
            <v>0.78549999999999998</v>
          </cell>
          <cell r="M26">
            <v>0.8982</v>
          </cell>
          <cell r="N26">
            <v>1.0164</v>
          </cell>
          <cell r="O26">
            <v>1.1398999999999999</v>
          </cell>
          <cell r="P26">
            <v>1.2683</v>
          </cell>
          <cell r="Q26">
            <v>1.4013</v>
          </cell>
          <cell r="R26">
            <v>1.5387</v>
          </cell>
          <cell r="S26">
            <v>1.6801999999999999</v>
          </cell>
          <cell r="T26">
            <v>1.8254999999999999</v>
          </cell>
          <cell r="U26">
            <v>1.9743999999999999</v>
          </cell>
          <cell r="V26">
            <v>2.1265999999999998</v>
          </cell>
          <cell r="W26">
            <v>2.2818000000000001</v>
          </cell>
          <cell r="X26">
            <v>2.44</v>
          </cell>
          <cell r="Y26">
            <v>2.6006999999999998</v>
          </cell>
          <cell r="Z26">
            <v>2.7639999999999998</v>
          </cell>
          <cell r="AA26">
            <v>2.9295</v>
          </cell>
          <cell r="AB26">
            <v>3.097</v>
          </cell>
          <cell r="AC26">
            <v>3.2665000000000002</v>
          </cell>
          <cell r="AD26">
            <v>3.4377</v>
          </cell>
          <cell r="AE26">
            <v>3.6103999999999998</v>
          </cell>
          <cell r="AF26">
            <v>3.7846000000000002</v>
          </cell>
          <cell r="AG26">
            <v>3.96</v>
          </cell>
          <cell r="AH26">
            <v>4.1364999999999998</v>
          </cell>
          <cell r="AI26">
            <v>4.3140000000000001</v>
          </cell>
          <cell r="AJ26">
            <v>4.4923000000000002</v>
          </cell>
          <cell r="AK26">
            <v>4.6714000000000002</v>
          </cell>
          <cell r="AL26">
            <v>4.8510999999999997</v>
          </cell>
          <cell r="AM26">
            <v>5.0312999999999999</v>
          </cell>
          <cell r="AN26">
            <v>5.2118000000000002</v>
          </cell>
          <cell r="AO26">
            <v>5.3926999999999996</v>
          </cell>
          <cell r="AP26">
            <v>5.5738000000000003</v>
          </cell>
          <cell r="AQ26">
            <v>5.7549000000000001</v>
          </cell>
          <cell r="AR26">
            <v>5.9360999999999997</v>
          </cell>
          <cell r="AS26">
            <v>6.1172000000000004</v>
          </cell>
          <cell r="AT26">
            <v>6.2980999999999998</v>
          </cell>
          <cell r="AU26">
            <v>6.4787999999999997</v>
          </cell>
          <cell r="AV26">
            <v>6.6593</v>
          </cell>
          <cell r="AW26">
            <v>6.8392999999999997</v>
          </cell>
        </row>
        <row r="27">
          <cell r="B27">
            <v>4.87E-2</v>
          </cell>
          <cell r="C27">
            <v>8.6099999999999996E-2</v>
          </cell>
          <cell r="D27">
            <v>0.1333</v>
          </cell>
          <cell r="E27">
            <v>0.19</v>
          </cell>
          <cell r="F27">
            <v>0.25559999999999999</v>
          </cell>
          <cell r="G27">
            <v>0.32979999999999998</v>
          </cell>
          <cell r="H27">
            <v>0.41220000000000001</v>
          </cell>
          <cell r="I27">
            <v>0.50219999999999998</v>
          </cell>
          <cell r="J27">
            <v>0.59950000000000003</v>
          </cell>
          <cell r="K27">
            <v>0.70369999999999999</v>
          </cell>
          <cell r="L27">
            <v>0.8145</v>
          </cell>
          <cell r="M27">
            <v>0.93140000000000001</v>
          </cell>
          <cell r="N27">
            <v>1.0541</v>
          </cell>
          <cell r="O27">
            <v>1.1822999999999999</v>
          </cell>
          <cell r="P27">
            <v>1.3156000000000001</v>
          </cell>
          <cell r="Q27">
            <v>1.4538</v>
          </cell>
          <cell r="R27">
            <v>1.5965</v>
          </cell>
          <cell r="S27">
            <v>1.7434000000000001</v>
          </cell>
          <cell r="T27">
            <v>1.8944000000000001</v>
          </cell>
          <cell r="U27">
            <v>2.0489999999999999</v>
          </cell>
          <cell r="V27">
            <v>2.2071999999999998</v>
          </cell>
          <cell r="W27">
            <v>2.3685</v>
          </cell>
          <cell r="X27">
            <v>2.5327999999999999</v>
          </cell>
          <cell r="Y27">
            <v>2.6999</v>
          </cell>
          <cell r="Z27">
            <v>2.8696000000000002</v>
          </cell>
          <cell r="AA27">
            <v>3.0415999999999999</v>
          </cell>
          <cell r="AB27">
            <v>3.2157</v>
          </cell>
          <cell r="AC27">
            <v>3.3919000000000001</v>
          </cell>
          <cell r="AD27">
            <v>3.5697999999999999</v>
          </cell>
          <cell r="AE27">
            <v>3.7492999999999999</v>
          </cell>
          <cell r="AF27">
            <v>3.9302999999999999</v>
          </cell>
          <cell r="AG27">
            <v>4.1125999999999996</v>
          </cell>
          <cell r="AH27">
            <v>4.2961</v>
          </cell>
          <cell r="AI27">
            <v>4.4805000000000001</v>
          </cell>
          <cell r="AJ27">
            <v>4.6658999999999997</v>
          </cell>
          <cell r="AK27">
            <v>4.8520000000000003</v>
          </cell>
          <cell r="AL27">
            <v>5.0387000000000004</v>
          </cell>
          <cell r="AM27">
            <v>5.2259000000000002</v>
          </cell>
          <cell r="AN27">
            <v>5.4135</v>
          </cell>
          <cell r="AO27">
            <v>5.6013999999999999</v>
          </cell>
          <cell r="AP27">
            <v>5.7895000000000003</v>
          </cell>
          <cell r="AQ27">
            <v>5.9776999999999996</v>
          </cell>
          <cell r="AR27">
            <v>6.1658999999999997</v>
          </cell>
          <cell r="AS27">
            <v>6.3539000000000003</v>
          </cell>
          <cell r="AT27">
            <v>6.5418000000000003</v>
          </cell>
          <cell r="AU27">
            <v>6.7294</v>
          </cell>
          <cell r="AV27">
            <v>6.9166999999999996</v>
          </cell>
          <cell r="AW27">
            <v>7.1036000000000001</v>
          </cell>
        </row>
        <row r="28">
          <cell r="B28">
            <v>5.04E-2</v>
          </cell>
          <cell r="C28">
            <v>8.8999999999999996E-2</v>
          </cell>
          <cell r="D28">
            <v>0.13789999999999999</v>
          </cell>
          <cell r="E28">
            <v>0.19650000000000001</v>
          </cell>
          <cell r="F28">
            <v>0.26450000000000001</v>
          </cell>
          <cell r="G28">
            <v>0.34129999999999999</v>
          </cell>
          <cell r="H28">
            <v>0.42659999999999998</v>
          </cell>
          <cell r="I28">
            <v>0.51980000000000004</v>
          </cell>
          <cell r="J28">
            <v>0.62060000000000004</v>
          </cell>
          <cell r="K28">
            <v>0.72860000000000003</v>
          </cell>
          <cell r="L28">
            <v>0.84340000000000004</v>
          </cell>
          <cell r="M28">
            <v>0.96460000000000001</v>
          </cell>
          <cell r="N28">
            <v>1.0918000000000001</v>
          </cell>
          <cell r="O28">
            <v>1.2246999999999999</v>
          </cell>
          <cell r="P28">
            <v>1.363</v>
          </cell>
          <cell r="Q28">
            <v>1.5063</v>
          </cell>
          <cell r="R28">
            <v>1.6543000000000001</v>
          </cell>
          <cell r="S28">
            <v>1.8068</v>
          </cell>
          <cell r="T28">
            <v>1.9634</v>
          </cell>
          <cell r="U28">
            <v>2.1238000000000001</v>
          </cell>
          <cell r="V28">
            <v>2.2879</v>
          </cell>
          <cell r="W28">
            <v>2.4552999999999998</v>
          </cell>
          <cell r="X28">
            <v>2.6259000000000001</v>
          </cell>
          <cell r="Y28">
            <v>2.7993000000000001</v>
          </cell>
          <cell r="Z28">
            <v>2.9754</v>
          </cell>
          <cell r="AA28">
            <v>3.1539000000000001</v>
          </cell>
          <cell r="AB28">
            <v>3.3347000000000002</v>
          </cell>
          <cell r="AC28">
            <v>3.5175000000000001</v>
          </cell>
          <cell r="AD28">
            <v>3.7021999999999999</v>
          </cell>
          <cell r="AE28">
            <v>3.8885999999999998</v>
          </cell>
          <cell r="AF28">
            <v>4.0765000000000002</v>
          </cell>
          <cell r="AG28">
            <v>4.2656999999999998</v>
          </cell>
          <cell r="AH28">
            <v>4.4561000000000002</v>
          </cell>
          <cell r="AI28">
            <v>4.6475999999999997</v>
          </cell>
          <cell r="AJ28">
            <v>4.84</v>
          </cell>
          <cell r="AK28">
            <v>5.0331999999999999</v>
          </cell>
          <cell r="AL28">
            <v>5.2270000000000003</v>
          </cell>
          <cell r="AM28">
            <v>5.4212999999999996</v>
          </cell>
          <cell r="AN28">
            <v>5.6159999999999997</v>
          </cell>
          <cell r="AO28">
            <v>5.8109999999999999</v>
          </cell>
          <cell r="AP28">
            <v>6.0061</v>
          </cell>
          <cell r="AQ28">
            <v>6.2013999999999996</v>
          </cell>
          <cell r="AR28">
            <v>6.3966000000000003</v>
          </cell>
          <cell r="AS28">
            <v>6.5915999999999997</v>
          </cell>
          <cell r="AT28">
            <v>6.7865000000000002</v>
          </cell>
          <cell r="AU28">
            <v>6.9810999999999996</v>
          </cell>
          <cell r="AV28">
            <v>7.1753</v>
          </cell>
          <cell r="AW28">
            <v>7.3689999999999998</v>
          </cell>
        </row>
        <row r="29">
          <cell r="B29">
            <v>5.1999999999999998E-2</v>
          </cell>
          <cell r="C29">
            <v>9.1999999999999998E-2</v>
          </cell>
          <cell r="D29">
            <v>0.14249999999999999</v>
          </cell>
          <cell r="E29">
            <v>0.2031</v>
          </cell>
          <cell r="F29">
            <v>0.27339999999999998</v>
          </cell>
          <cell r="G29">
            <v>0.3528</v>
          </cell>
          <cell r="H29">
            <v>0.441</v>
          </cell>
          <cell r="I29">
            <v>0.53749999999999998</v>
          </cell>
          <cell r="J29">
            <v>0.64180000000000004</v>
          </cell>
          <cell r="K29">
            <v>0.75360000000000005</v>
          </cell>
          <cell r="L29">
            <v>0.87239999999999995</v>
          </cell>
          <cell r="M29">
            <v>0.99780000000000002</v>
          </cell>
          <cell r="N29">
            <v>1.1294999999999999</v>
          </cell>
          <cell r="O29">
            <v>1.2672000000000001</v>
          </cell>
          <cell r="P29">
            <v>1.4104000000000001</v>
          </cell>
          <cell r="Q29">
            <v>1.5588</v>
          </cell>
          <cell r="R29">
            <v>1.7121999999999999</v>
          </cell>
          <cell r="S29">
            <v>1.8701000000000001</v>
          </cell>
          <cell r="T29">
            <v>2.0324</v>
          </cell>
          <cell r="U29">
            <v>2.1987000000000001</v>
          </cell>
          <cell r="V29">
            <v>2.3687</v>
          </cell>
          <cell r="W29">
            <v>2.5423</v>
          </cell>
          <cell r="X29">
            <v>2.7189999999999999</v>
          </cell>
          <cell r="Y29">
            <v>2.8988</v>
          </cell>
          <cell r="Z29">
            <v>3.0813999999999999</v>
          </cell>
          <cell r="AA29">
            <v>3.2664</v>
          </cell>
          <cell r="AB29">
            <v>3.4539</v>
          </cell>
          <cell r="AC29">
            <v>3.6434000000000002</v>
          </cell>
          <cell r="AD29">
            <v>3.8349000000000002</v>
          </cell>
          <cell r="AE29">
            <v>4.0281000000000002</v>
          </cell>
          <cell r="AF29">
            <v>4.2229000000000001</v>
          </cell>
          <cell r="AG29">
            <v>4.4192</v>
          </cell>
          <cell r="AH29">
            <v>4.6166</v>
          </cell>
          <cell r="AI29">
            <v>4.8151000000000002</v>
          </cell>
          <cell r="AJ29">
            <v>5.0145999999999997</v>
          </cell>
          <cell r="AK29">
            <v>5.2149000000000001</v>
          </cell>
          <cell r="AL29">
            <v>5.4157999999999999</v>
          </cell>
          <cell r="AM29">
            <v>5.6172000000000004</v>
          </cell>
          <cell r="AN29">
            <v>5.8190999999999997</v>
          </cell>
          <cell r="AO29">
            <v>6.0212000000000003</v>
          </cell>
          <cell r="AP29">
            <v>6.2234999999999996</v>
          </cell>
          <cell r="AQ29">
            <v>6.4257999999999997</v>
          </cell>
          <cell r="AR29">
            <v>6.6280999999999999</v>
          </cell>
          <cell r="AS29">
            <v>6.8303000000000003</v>
          </cell>
          <cell r="AT29">
            <v>7.0321999999999996</v>
          </cell>
          <cell r="AU29">
            <v>7.2337999999999996</v>
          </cell>
          <cell r="AV29">
            <v>7.4349999999999996</v>
          </cell>
          <cell r="AW29">
            <v>7.6356999999999999</v>
          </cell>
        </row>
        <row r="30">
          <cell r="B30">
            <v>5.3699999999999998E-2</v>
          </cell>
          <cell r="C30">
            <v>9.4899999999999998E-2</v>
          </cell>
          <cell r="D30">
            <v>0.14699999999999999</v>
          </cell>
          <cell r="E30">
            <v>0.2097</v>
          </cell>
          <cell r="F30">
            <v>0.28220000000000001</v>
          </cell>
          <cell r="G30">
            <v>0.36430000000000001</v>
          </cell>
          <cell r="H30">
            <v>0.45540000000000003</v>
          </cell>
          <cell r="I30">
            <v>0.55510000000000004</v>
          </cell>
          <cell r="J30">
            <v>0.66290000000000004</v>
          </cell>
          <cell r="K30">
            <v>0.77849999999999997</v>
          </cell>
          <cell r="L30">
            <v>0.90129999999999999</v>
          </cell>
          <cell r="M30">
            <v>1.0309999999999999</v>
          </cell>
          <cell r="N30">
            <v>1.1673</v>
          </cell>
          <cell r="O30">
            <v>1.3097000000000001</v>
          </cell>
          <cell r="P30">
            <v>1.4578</v>
          </cell>
          <cell r="Q30">
            <v>1.6113999999999999</v>
          </cell>
          <cell r="R30">
            <v>1.7701</v>
          </cell>
          <cell r="S30">
            <v>1.9336</v>
          </cell>
          <cell r="T30">
            <v>2.1015000000000001</v>
          </cell>
          <cell r="U30">
            <v>2.2736000000000001</v>
          </cell>
          <cell r="V30">
            <v>2.4497</v>
          </cell>
          <cell r="W30">
            <v>2.6293000000000002</v>
          </cell>
          <cell r="X30">
            <v>2.8123</v>
          </cell>
          <cell r="Y30">
            <v>2.9984999999999999</v>
          </cell>
          <cell r="Z30">
            <v>3.1875</v>
          </cell>
          <cell r="AA30">
            <v>3.3792</v>
          </cell>
          <cell r="AB30">
            <v>3.5733000000000001</v>
          </cell>
          <cell r="AC30">
            <v>3.7696000000000001</v>
          </cell>
          <cell r="AD30">
            <v>3.9679000000000002</v>
          </cell>
          <cell r="AE30">
            <v>4.1680000000000001</v>
          </cell>
          <cell r="AF30">
            <v>4.3697999999999997</v>
          </cell>
          <cell r="AG30">
            <v>4.5730000000000004</v>
          </cell>
          <cell r="AH30">
            <v>4.7774999999999999</v>
          </cell>
          <cell r="AI30">
            <v>4.9831000000000003</v>
          </cell>
          <cell r="AJ30">
            <v>5.1897000000000002</v>
          </cell>
          <cell r="AK30">
            <v>5.3971</v>
          </cell>
          <cell r="AL30">
            <v>5.6051000000000002</v>
          </cell>
          <cell r="AM30">
            <v>5.8137999999999996</v>
          </cell>
          <cell r="AN30">
            <v>6.0228000000000002</v>
          </cell>
          <cell r="AO30">
            <v>6.2321</v>
          </cell>
          <cell r="AP30">
            <v>6.4414999999999996</v>
          </cell>
          <cell r="AQ30">
            <v>6.6509999999999998</v>
          </cell>
          <cell r="AR30">
            <v>6.8605</v>
          </cell>
          <cell r="AS30">
            <v>7.0697999999999999</v>
          </cell>
          <cell r="AT30">
            <v>7.2788000000000004</v>
          </cell>
          <cell r="AU30">
            <v>7.4874000000000001</v>
          </cell>
          <cell r="AV30">
            <v>7.6957000000000004</v>
          </cell>
          <cell r="AW30">
            <v>7.9034000000000004</v>
          </cell>
        </row>
        <row r="31">
          <cell r="B31">
            <v>5.5399999999999998E-2</v>
          </cell>
          <cell r="C31">
            <v>9.7799999999999998E-2</v>
          </cell>
          <cell r="D31">
            <v>0.15160000000000001</v>
          </cell>
          <cell r="E31">
            <v>0.2162</v>
          </cell>
          <cell r="F31">
            <v>0.29110000000000003</v>
          </cell>
          <cell r="G31">
            <v>0.37580000000000002</v>
          </cell>
          <cell r="H31">
            <v>0.4698</v>
          </cell>
          <cell r="I31">
            <v>0.57279999999999998</v>
          </cell>
          <cell r="J31">
            <v>0.68410000000000004</v>
          </cell>
          <cell r="K31">
            <v>0.8034</v>
          </cell>
          <cell r="L31">
            <v>0.93030000000000002</v>
          </cell>
          <cell r="M31">
            <v>1.0643</v>
          </cell>
          <cell r="N31">
            <v>1.2051000000000001</v>
          </cell>
          <cell r="O31">
            <v>1.3522000000000001</v>
          </cell>
          <cell r="P31">
            <v>1.5053000000000001</v>
          </cell>
          <cell r="Q31">
            <v>1.6639999999999999</v>
          </cell>
          <cell r="R31">
            <v>1.8281000000000001</v>
          </cell>
          <cell r="S31">
            <v>1.9971000000000001</v>
          </cell>
          <cell r="T31">
            <v>2.1707000000000001</v>
          </cell>
          <cell r="U31">
            <v>2.3487</v>
          </cell>
          <cell r="V31">
            <v>2.5306999999999999</v>
          </cell>
          <cell r="W31">
            <v>2.7164999999999999</v>
          </cell>
          <cell r="X31">
            <v>2.9058000000000002</v>
          </cell>
          <cell r="Y31">
            <v>3.0983000000000001</v>
          </cell>
          <cell r="Z31">
            <v>3.2938000000000001</v>
          </cell>
          <cell r="AA31">
            <v>3.4921000000000002</v>
          </cell>
          <cell r="AB31">
            <v>3.6928000000000001</v>
          </cell>
          <cell r="AC31">
            <v>3.8959000000000001</v>
          </cell>
          <cell r="AD31">
            <v>4.1010999999999997</v>
          </cell>
          <cell r="AE31">
            <v>4.3080999999999996</v>
          </cell>
          <cell r="AF31">
            <v>4.5168999999999997</v>
          </cell>
          <cell r="AG31">
            <v>4.7271000000000001</v>
          </cell>
          <cell r="AH31">
            <v>4.9386999999999999</v>
          </cell>
          <cell r="AI31">
            <v>5.1513999999999998</v>
          </cell>
          <cell r="AJ31">
            <v>5.3651999999999997</v>
          </cell>
          <cell r="AK31">
            <v>5.5796999999999999</v>
          </cell>
          <cell r="AL31">
            <v>5.7949999999999999</v>
          </cell>
          <cell r="AM31">
            <v>6.0107999999999997</v>
          </cell>
          <cell r="AN31">
            <v>6.2270000000000003</v>
          </cell>
          <cell r="AO31">
            <v>6.4436</v>
          </cell>
          <cell r="AP31">
            <v>6.6601999999999997</v>
          </cell>
          <cell r="AQ31">
            <v>6.8769</v>
          </cell>
          <cell r="AR31">
            <v>7.0936000000000003</v>
          </cell>
          <cell r="AS31">
            <v>7.31</v>
          </cell>
          <cell r="AT31">
            <v>7.5262000000000002</v>
          </cell>
          <cell r="AU31">
            <v>7.742</v>
          </cell>
          <cell r="AV31">
            <v>7.9573</v>
          </cell>
          <cell r="AW31">
            <v>8.1720000000000006</v>
          </cell>
        </row>
        <row r="32">
          <cell r="B32">
            <v>5.7000000000000002E-2</v>
          </cell>
          <cell r="C32">
            <v>0.1008</v>
          </cell>
          <cell r="D32">
            <v>0.15620000000000001</v>
          </cell>
          <cell r="E32">
            <v>0.2228</v>
          </cell>
          <cell r="F32">
            <v>0.3</v>
          </cell>
          <cell r="G32">
            <v>0.38729999999999998</v>
          </cell>
          <cell r="H32">
            <v>0.48430000000000001</v>
          </cell>
          <cell r="I32">
            <v>0.59040000000000004</v>
          </cell>
          <cell r="J32">
            <v>0.70530000000000004</v>
          </cell>
          <cell r="K32">
            <v>0.82840000000000003</v>
          </cell>
          <cell r="L32">
            <v>0.95930000000000004</v>
          </cell>
          <cell r="M32">
            <v>1.0975999999999999</v>
          </cell>
          <cell r="N32">
            <v>1.2428999999999999</v>
          </cell>
          <cell r="O32">
            <v>1.3947000000000001</v>
          </cell>
          <cell r="P32">
            <v>1.5528</v>
          </cell>
          <cell r="Q32">
            <v>1.7166999999999999</v>
          </cell>
          <cell r="R32">
            <v>1.8861000000000001</v>
          </cell>
          <cell r="S32">
            <v>2.0606</v>
          </cell>
          <cell r="T32">
            <v>2.2399</v>
          </cell>
          <cell r="U32">
            <v>2.4238</v>
          </cell>
          <cell r="V32">
            <v>2.6118000000000001</v>
          </cell>
          <cell r="W32">
            <v>2.8037999999999998</v>
          </cell>
          <cell r="X32">
            <v>2.9992999999999999</v>
          </cell>
          <cell r="Y32">
            <v>3.1981999999999999</v>
          </cell>
          <cell r="Z32">
            <v>3.4003000000000001</v>
          </cell>
          <cell r="AA32">
            <v>3.6051000000000002</v>
          </cell>
          <cell r="AB32">
            <v>3.8126000000000002</v>
          </cell>
          <cell r="AC32">
            <v>4.0225</v>
          </cell>
          <cell r="AD32">
            <v>4.2344999999999997</v>
          </cell>
          <cell r="AE32">
            <v>4.4485000000000001</v>
          </cell>
          <cell r="AF32">
            <v>4.6642000000000001</v>
          </cell>
          <cell r="AG32">
            <v>4.8815999999999997</v>
          </cell>
          <cell r="AH32">
            <v>5.1002000000000001</v>
          </cell>
          <cell r="AI32">
            <v>5.3201000000000001</v>
          </cell>
          <cell r="AJ32">
            <v>5.5410000000000004</v>
          </cell>
          <cell r="AK32">
            <v>5.7628000000000004</v>
          </cell>
          <cell r="AL32">
            <v>5.9852999999999996</v>
          </cell>
          <cell r="AM32">
            <v>6.2084000000000001</v>
          </cell>
          <cell r="AN32">
            <v>6.4318</v>
          </cell>
          <cell r="AO32">
            <v>6.6555999999999997</v>
          </cell>
          <cell r="AP32">
            <v>6.8795000000000002</v>
          </cell>
          <cell r="AQ32">
            <v>7.1035000000000004</v>
          </cell>
          <cell r="AR32">
            <v>7.3273999999999999</v>
          </cell>
          <cell r="AS32">
            <v>7.5510999999999999</v>
          </cell>
          <cell r="AT32">
            <v>7.7744</v>
          </cell>
          <cell r="AU32">
            <v>7.9973999999999998</v>
          </cell>
          <cell r="AV32">
            <v>8.2197999999999993</v>
          </cell>
          <cell r="AW32">
            <v>8.4417000000000009</v>
          </cell>
        </row>
      </sheetData>
      <sheetData sheetId="3" refreshError="1">
        <row r="2">
          <cell r="B2">
            <v>6.7000000000000002E-3</v>
          </cell>
          <cell r="C2">
            <v>1.1599999999999999E-2</v>
          </cell>
          <cell r="D2">
            <v>1.7600000000000001E-2</v>
          </cell>
          <cell r="E2">
            <v>2.47E-2</v>
          </cell>
          <cell r="F2">
            <v>3.2800000000000003E-2</v>
          </cell>
          <cell r="G2">
            <v>4.1799999999999997E-2</v>
          </cell>
          <cell r="H2">
            <v>5.1700000000000003E-2</v>
          </cell>
          <cell r="I2">
            <v>6.2600000000000003E-2</v>
          </cell>
          <cell r="J2">
            <v>7.4499999999999997E-2</v>
          </cell>
          <cell r="K2">
            <v>8.7300000000000003E-2</v>
          </cell>
          <cell r="L2">
            <v>0.10100000000000001</v>
          </cell>
          <cell r="M2">
            <v>0.1157</v>
          </cell>
          <cell r="N2">
            <v>0.13150000000000001</v>
          </cell>
          <cell r="O2">
            <v>0.14829999999999999</v>
          </cell>
          <cell r="P2">
            <v>0.16619999999999999</v>
          </cell>
          <cell r="Q2">
            <v>0.18529999999999999</v>
          </cell>
          <cell r="R2">
            <v>0.2056</v>
          </cell>
          <cell r="S2">
            <v>0.2271</v>
          </cell>
          <cell r="T2">
            <v>0.24990000000000001</v>
          </cell>
          <cell r="U2">
            <v>0.27410000000000001</v>
          </cell>
          <cell r="V2">
            <v>0.29970000000000002</v>
          </cell>
          <cell r="W2">
            <v>0.32679999999999998</v>
          </cell>
          <cell r="X2">
            <v>0.35539999999999999</v>
          </cell>
          <cell r="Y2">
            <v>0.38579999999999998</v>
          </cell>
          <cell r="Z2">
            <v>0.4178</v>
          </cell>
          <cell r="AA2">
            <v>0.45169999999999999</v>
          </cell>
          <cell r="AB2">
            <v>0.4874</v>
          </cell>
          <cell r="AC2">
            <v>0.5252</v>
          </cell>
          <cell r="AD2">
            <v>0.56499999999999995</v>
          </cell>
          <cell r="AE2">
            <v>0.60699999999999998</v>
          </cell>
          <cell r="AF2">
            <v>0.65129999999999999</v>
          </cell>
          <cell r="AG2">
            <v>0.69799999999999995</v>
          </cell>
          <cell r="AH2">
            <v>0.74729999999999996</v>
          </cell>
          <cell r="AI2">
            <v>0.79910000000000003</v>
          </cell>
          <cell r="AJ2">
            <v>0.85370000000000001</v>
          </cell>
          <cell r="AK2">
            <v>0.91120000000000001</v>
          </cell>
          <cell r="AL2">
            <v>0.97170000000000001</v>
          </cell>
          <cell r="AM2">
            <v>1.0354000000000001</v>
          </cell>
          <cell r="AN2">
            <v>1.1024</v>
          </cell>
          <cell r="AO2">
            <v>1.1729000000000001</v>
          </cell>
          <cell r="AP2">
            <v>1.2468999999999999</v>
          </cell>
          <cell r="AQ2">
            <v>1.3248</v>
          </cell>
          <cell r="AR2">
            <v>1.4066000000000001</v>
          </cell>
          <cell r="AS2">
            <v>1.4925999999999999</v>
          </cell>
          <cell r="AT2">
            <v>1.5829</v>
          </cell>
          <cell r="AU2">
            <v>1.6777</v>
          </cell>
          <cell r="AV2">
            <v>1.7773000000000001</v>
          </cell>
          <cell r="AW2">
            <v>1.8817999999999999</v>
          </cell>
        </row>
        <row r="3">
          <cell r="B3">
            <v>8.3000000000000001E-3</v>
          </cell>
          <cell r="C3">
            <v>1.43E-2</v>
          </cell>
          <cell r="D3">
            <v>2.18E-2</v>
          </cell>
          <cell r="E3">
            <v>3.0499999999999999E-2</v>
          </cell>
          <cell r="F3">
            <v>4.0500000000000001E-2</v>
          </cell>
          <cell r="G3">
            <v>5.1700000000000003E-2</v>
          </cell>
          <cell r="H3">
            <v>6.4000000000000001E-2</v>
          </cell>
          <cell r="I3">
            <v>7.7499999999999999E-2</v>
          </cell>
          <cell r="J3">
            <v>9.1999999999999998E-2</v>
          </cell>
          <cell r="K3">
            <v>0.1076</v>
          </cell>
          <cell r="L3">
            <v>0.1242</v>
          </cell>
          <cell r="M3">
            <v>0.14199999999999999</v>
          </cell>
          <cell r="N3">
            <v>0.16089999999999999</v>
          </cell>
          <cell r="O3">
            <v>0.18090000000000001</v>
          </cell>
          <cell r="P3">
            <v>0.20200000000000001</v>
          </cell>
          <cell r="Q3">
            <v>0.2243</v>
          </cell>
          <cell r="R3">
            <v>0.24779999999999999</v>
          </cell>
          <cell r="S3">
            <v>0.27260000000000001</v>
          </cell>
          <cell r="T3">
            <v>0.29870000000000002</v>
          </cell>
          <cell r="U3">
            <v>0.3261</v>
          </cell>
          <cell r="V3">
            <v>0.35489999999999999</v>
          </cell>
          <cell r="W3">
            <v>0.3851</v>
          </cell>
          <cell r="X3">
            <v>0.4168</v>
          </cell>
          <cell r="Y3">
            <v>0.4501</v>
          </cell>
          <cell r="Z3">
            <v>0.48499999999999999</v>
          </cell>
          <cell r="AA3">
            <v>0.52149999999999996</v>
          </cell>
          <cell r="AB3">
            <v>0.55979999999999996</v>
          </cell>
          <cell r="AC3">
            <v>0.59989999999999999</v>
          </cell>
          <cell r="AD3">
            <v>0.64180000000000004</v>
          </cell>
          <cell r="AE3">
            <v>0.68579999999999997</v>
          </cell>
          <cell r="AF3">
            <v>0.73170000000000002</v>
          </cell>
          <cell r="AG3">
            <v>0.77980000000000005</v>
          </cell>
          <cell r="AH3">
            <v>0.83009999999999995</v>
          </cell>
          <cell r="AI3">
            <v>0.88260000000000005</v>
          </cell>
          <cell r="AJ3">
            <v>0.93759999999999999</v>
          </cell>
          <cell r="AK3">
            <v>0.995</v>
          </cell>
          <cell r="AL3">
            <v>1.0549999999999999</v>
          </cell>
          <cell r="AM3">
            <v>1.1176999999999999</v>
          </cell>
          <cell r="AN3">
            <v>1.1831</v>
          </cell>
          <cell r="AO3">
            <v>1.2514000000000001</v>
          </cell>
          <cell r="AP3">
            <v>1.3228</v>
          </cell>
          <cell r="AQ3">
            <v>1.3973</v>
          </cell>
          <cell r="AR3">
            <v>1.4750000000000001</v>
          </cell>
          <cell r="AS3">
            <v>1.5561</v>
          </cell>
          <cell r="AT3">
            <v>1.6407</v>
          </cell>
          <cell r="AU3">
            <v>1.7289000000000001</v>
          </cell>
          <cell r="AV3">
            <v>1.821</v>
          </cell>
          <cell r="AW3">
            <v>1.9169</v>
          </cell>
        </row>
        <row r="4">
          <cell r="B4">
            <v>9.7999999999999997E-3</v>
          </cell>
          <cell r="C4">
            <v>1.7000000000000001E-2</v>
          </cell>
          <cell r="D4">
            <v>2.5899999999999999E-2</v>
          </cell>
          <cell r="E4">
            <v>3.6400000000000002E-2</v>
          </cell>
          <cell r="F4">
            <v>4.8399999999999999E-2</v>
          </cell>
          <cell r="G4">
            <v>6.1800000000000001E-2</v>
          </cell>
          <cell r="H4">
            <v>7.6600000000000001E-2</v>
          </cell>
          <cell r="I4">
            <v>9.2600000000000002E-2</v>
          </cell>
          <cell r="J4">
            <v>0.1099</v>
          </cell>
          <cell r="K4">
            <v>0.1285</v>
          </cell>
          <cell r="L4">
            <v>0.1482</v>
          </cell>
          <cell r="M4">
            <v>0.16919999999999999</v>
          </cell>
          <cell r="N4">
            <v>0.1913</v>
          </cell>
          <cell r="O4">
            <v>0.2147</v>
          </cell>
          <cell r="P4">
            <v>0.23930000000000001</v>
          </cell>
          <cell r="Q4">
            <v>0.2651</v>
          </cell>
          <cell r="R4">
            <v>0.29220000000000002</v>
          </cell>
          <cell r="S4">
            <v>0.32050000000000001</v>
          </cell>
          <cell r="T4">
            <v>0.35010000000000002</v>
          </cell>
          <cell r="U4">
            <v>0.38109999999999999</v>
          </cell>
          <cell r="V4">
            <v>0.41339999999999999</v>
          </cell>
          <cell r="W4">
            <v>0.4471</v>
          </cell>
          <cell r="X4">
            <v>0.48230000000000001</v>
          </cell>
          <cell r="Y4">
            <v>0.51900000000000002</v>
          </cell>
          <cell r="Z4">
            <v>0.55710000000000004</v>
          </cell>
          <cell r="AA4">
            <v>0.59689999999999999</v>
          </cell>
          <cell r="AB4">
            <v>0.63829999999999998</v>
          </cell>
          <cell r="AC4">
            <v>0.68130000000000002</v>
          </cell>
          <cell r="AD4">
            <v>0.72609999999999997</v>
          </cell>
          <cell r="AE4">
            <v>0.77270000000000005</v>
          </cell>
          <cell r="AF4">
            <v>0.82110000000000005</v>
          </cell>
          <cell r="AG4">
            <v>0.87139999999999995</v>
          </cell>
          <cell r="AH4">
            <v>0.92369999999999997</v>
          </cell>
          <cell r="AI4">
            <v>0.97809999999999997</v>
          </cell>
          <cell r="AJ4">
            <v>1.0345</v>
          </cell>
          <cell r="AK4">
            <v>1.0931999999999999</v>
          </cell>
          <cell r="AL4">
            <v>1.1540999999999999</v>
          </cell>
          <cell r="AM4">
            <v>1.2173</v>
          </cell>
          <cell r="AN4">
            <v>1.2828999999999999</v>
          </cell>
          <cell r="AO4">
            <v>1.351</v>
          </cell>
          <cell r="AP4">
            <v>1.4218</v>
          </cell>
          <cell r="AQ4">
            <v>1.4951000000000001</v>
          </cell>
          <cell r="AR4">
            <v>1.5711999999999999</v>
          </cell>
          <cell r="AS4">
            <v>1.6501999999999999</v>
          </cell>
          <cell r="AT4">
            <v>1.7321</v>
          </cell>
          <cell r="AU4">
            <v>1.8169999999999999</v>
          </cell>
          <cell r="AV4">
            <v>1.9051</v>
          </cell>
          <cell r="AW4">
            <v>1.9964</v>
          </cell>
        </row>
        <row r="5">
          <cell r="B5">
            <v>1.1299999999999999E-2</v>
          </cell>
          <cell r="C5">
            <v>1.9699999999999999E-2</v>
          </cell>
          <cell r="D5">
            <v>3.0099999999999998E-2</v>
          </cell>
          <cell r="E5">
            <v>4.2299999999999997E-2</v>
          </cell>
          <cell r="F5">
            <v>5.6399999999999999E-2</v>
          </cell>
          <cell r="G5">
            <v>7.2099999999999997E-2</v>
          </cell>
          <cell r="H5">
            <v>8.9300000000000004E-2</v>
          </cell>
          <cell r="I5">
            <v>0.1081</v>
          </cell>
          <cell r="J5">
            <v>0.1283</v>
          </cell>
          <cell r="K5">
            <v>0.14990000000000001</v>
          </cell>
          <cell r="L5">
            <v>0.17280000000000001</v>
          </cell>
          <cell r="M5">
            <v>0.1971</v>
          </cell>
          <cell r="N5">
            <v>0.22270000000000001</v>
          </cell>
          <cell r="O5">
            <v>0.24970000000000001</v>
          </cell>
          <cell r="P5">
            <v>0.27789999999999998</v>
          </cell>
          <cell r="Q5">
            <v>0.30740000000000001</v>
          </cell>
          <cell r="R5">
            <v>0.3382</v>
          </cell>
          <cell r="S5">
            <v>0.37040000000000001</v>
          </cell>
          <cell r="T5">
            <v>0.40379999999999999</v>
          </cell>
          <cell r="U5">
            <v>0.43859999999999999</v>
          </cell>
          <cell r="V5">
            <v>0.4748</v>
          </cell>
          <cell r="W5">
            <v>0.51239999999999997</v>
          </cell>
          <cell r="X5">
            <v>0.5514</v>
          </cell>
          <cell r="Y5">
            <v>0.59179999999999999</v>
          </cell>
          <cell r="Z5">
            <v>0.63370000000000004</v>
          </cell>
          <cell r="AA5">
            <v>0.67710000000000004</v>
          </cell>
          <cell r="AB5">
            <v>0.72209999999999996</v>
          </cell>
          <cell r="AC5">
            <v>0.76859999999999995</v>
          </cell>
          <cell r="AD5">
            <v>0.81679999999999997</v>
          </cell>
          <cell r="AE5">
            <v>0.86660000000000004</v>
          </cell>
          <cell r="AF5">
            <v>0.91810000000000003</v>
          </cell>
          <cell r="AG5">
            <v>0.97150000000000003</v>
          </cell>
          <cell r="AH5">
            <v>1.0266</v>
          </cell>
          <cell r="AI5">
            <v>1.0835999999999999</v>
          </cell>
          <cell r="AJ5">
            <v>1.1424000000000001</v>
          </cell>
          <cell r="AK5">
            <v>1.2033</v>
          </cell>
          <cell r="AL5">
            <v>1.2662</v>
          </cell>
          <cell r="AM5">
            <v>1.3310999999999999</v>
          </cell>
          <cell r="AN5">
            <v>1.3982000000000001</v>
          </cell>
          <cell r="AO5">
            <v>1.4675</v>
          </cell>
          <cell r="AP5">
            <v>1.5390999999999999</v>
          </cell>
          <cell r="AQ5">
            <v>1.613</v>
          </cell>
          <cell r="AR5">
            <v>1.6893</v>
          </cell>
          <cell r="AS5">
            <v>1.768</v>
          </cell>
          <cell r="AT5">
            <v>1.8492999999999999</v>
          </cell>
          <cell r="AU5">
            <v>1.9332</v>
          </cell>
          <cell r="AV5">
            <v>2.0198</v>
          </cell>
          <cell r="AW5">
            <v>2.1091000000000002</v>
          </cell>
        </row>
        <row r="6">
          <cell r="B6">
            <v>1.2800000000000001E-2</v>
          </cell>
          <cell r="C6">
            <v>2.24E-2</v>
          </cell>
          <cell r="D6">
            <v>3.4299999999999997E-2</v>
          </cell>
          <cell r="E6">
            <v>4.8300000000000003E-2</v>
          </cell>
          <cell r="F6">
            <v>6.4399999999999999E-2</v>
          </cell>
          <cell r="G6">
            <v>8.2400000000000001E-2</v>
          </cell>
          <cell r="H6">
            <v>0.1022</v>
          </cell>
          <cell r="I6">
            <v>0.1237</v>
          </cell>
          <cell r="J6">
            <v>0.1469</v>
          </cell>
          <cell r="K6">
            <v>0.1716</v>
          </cell>
          <cell r="L6">
            <v>0.19789999999999999</v>
          </cell>
          <cell r="M6">
            <v>0.22570000000000001</v>
          </cell>
          <cell r="N6">
            <v>0.25490000000000002</v>
          </cell>
          <cell r="O6">
            <v>0.28549999999999998</v>
          </cell>
          <cell r="P6">
            <v>0.3175</v>
          </cell>
          <cell r="Q6">
            <v>0.35089999999999999</v>
          </cell>
          <cell r="R6">
            <v>0.38569999999999999</v>
          </cell>
          <cell r="S6">
            <v>0.4219</v>
          </cell>
          <cell r="T6">
            <v>0.45939999999999998</v>
          </cell>
          <cell r="U6">
            <v>0.49830000000000002</v>
          </cell>
          <cell r="V6">
            <v>0.53859999999999997</v>
          </cell>
          <cell r="W6">
            <v>0.58030000000000004</v>
          </cell>
          <cell r="X6">
            <v>0.62339999999999995</v>
          </cell>
          <cell r="Y6">
            <v>0.66790000000000005</v>
          </cell>
          <cell r="Z6">
            <v>0.71389999999999998</v>
          </cell>
          <cell r="AA6">
            <v>0.76129999999999998</v>
          </cell>
          <cell r="AB6">
            <v>0.81030000000000002</v>
          </cell>
          <cell r="AC6">
            <v>0.86080000000000001</v>
          </cell>
          <cell r="AD6">
            <v>0.91279999999999994</v>
          </cell>
          <cell r="AE6">
            <v>0.96640000000000004</v>
          </cell>
          <cell r="AF6">
            <v>1.0216000000000001</v>
          </cell>
          <cell r="AG6">
            <v>1.0785</v>
          </cell>
          <cell r="AH6">
            <v>1.137</v>
          </cell>
          <cell r="AI6">
            <v>1.1973</v>
          </cell>
          <cell r="AJ6">
            <v>1.2593000000000001</v>
          </cell>
          <cell r="AK6">
            <v>1.3231999999999999</v>
          </cell>
          <cell r="AL6">
            <v>1.3888</v>
          </cell>
          <cell r="AM6">
            <v>1.4563999999999999</v>
          </cell>
          <cell r="AN6">
            <v>1.5259</v>
          </cell>
          <cell r="AO6">
            <v>1.5973999999999999</v>
          </cell>
          <cell r="AP6">
            <v>1.6709000000000001</v>
          </cell>
          <cell r="AQ6">
            <v>1.7464999999999999</v>
          </cell>
          <cell r="AR6">
            <v>1.8242</v>
          </cell>
          <cell r="AS6">
            <v>1.9040999999999999</v>
          </cell>
          <cell r="AT6">
            <v>1.9863</v>
          </cell>
          <cell r="AU6">
            <v>2.0707</v>
          </cell>
          <cell r="AV6">
            <v>2.1575000000000002</v>
          </cell>
          <cell r="AW6">
            <v>2.2467000000000001</v>
          </cell>
        </row>
        <row r="7">
          <cell r="B7">
            <v>1.44E-2</v>
          </cell>
          <cell r="C7">
            <v>2.5100000000000001E-2</v>
          </cell>
          <cell r="D7">
            <v>3.85E-2</v>
          </cell>
          <cell r="E7">
            <v>5.4300000000000001E-2</v>
          </cell>
          <cell r="F7">
            <v>7.2499999999999995E-2</v>
          </cell>
          <cell r="G7">
            <v>9.2799999999999994E-2</v>
          </cell>
          <cell r="H7">
            <v>0.1152</v>
          </cell>
          <cell r="I7">
            <v>0.1396</v>
          </cell>
          <cell r="J7">
            <v>0.16569999999999999</v>
          </cell>
          <cell r="K7">
            <v>0.19370000000000001</v>
          </cell>
          <cell r="L7">
            <v>0.22339999999999999</v>
          </cell>
          <cell r="M7">
            <v>0.25469999999999998</v>
          </cell>
          <cell r="N7">
            <v>0.28760000000000002</v>
          </cell>
          <cell r="O7">
            <v>0.32200000000000001</v>
          </cell>
          <cell r="P7">
            <v>0.35799999999999998</v>
          </cell>
          <cell r="Q7">
            <v>0.39539999999999997</v>
          </cell>
          <cell r="R7">
            <v>0.43430000000000002</v>
          </cell>
          <cell r="S7">
            <v>0.47470000000000001</v>
          </cell>
          <cell r="T7">
            <v>0.51649999999999996</v>
          </cell>
          <cell r="U7">
            <v>0.55969999999999998</v>
          </cell>
          <cell r="V7">
            <v>0.60440000000000005</v>
          </cell>
          <cell r="W7">
            <v>0.65039999999999998</v>
          </cell>
          <cell r="X7">
            <v>0.69789999999999996</v>
          </cell>
          <cell r="Y7">
            <v>0.74680000000000002</v>
          </cell>
          <cell r="Z7">
            <v>0.79720000000000002</v>
          </cell>
          <cell r="AA7">
            <v>0.84899999999999998</v>
          </cell>
          <cell r="AB7">
            <v>0.90229999999999999</v>
          </cell>
          <cell r="AC7">
            <v>0.95699999999999996</v>
          </cell>
          <cell r="AD7">
            <v>1.0133000000000001</v>
          </cell>
          <cell r="AE7">
            <v>1.0710999999999999</v>
          </cell>
          <cell r="AF7">
            <v>1.1304000000000001</v>
          </cell>
          <cell r="AG7">
            <v>1.1913</v>
          </cell>
          <cell r="AH7">
            <v>1.2537</v>
          </cell>
          <cell r="AI7">
            <v>1.3178000000000001</v>
          </cell>
          <cell r="AJ7">
            <v>1.3835999999999999</v>
          </cell>
          <cell r="AK7">
            <v>1.4510000000000001</v>
          </cell>
          <cell r="AL7">
            <v>1.5201</v>
          </cell>
          <cell r="AM7">
            <v>1.591</v>
          </cell>
          <cell r="AN7">
            <v>1.6636</v>
          </cell>
          <cell r="AO7">
            <v>1.7381</v>
          </cell>
          <cell r="AP7">
            <v>1.8144</v>
          </cell>
          <cell r="AQ7">
            <v>1.8925000000000001</v>
          </cell>
          <cell r="AR7">
            <v>1.9726999999999999</v>
          </cell>
          <cell r="AS7">
            <v>2.0547</v>
          </cell>
          <cell r="AT7">
            <v>2.1387999999999998</v>
          </cell>
          <cell r="AU7">
            <v>2.2248999999999999</v>
          </cell>
          <cell r="AV7">
            <v>2.3130999999999999</v>
          </cell>
          <cell r="AW7">
            <v>2.4035000000000002</v>
          </cell>
        </row>
        <row r="8">
          <cell r="B8">
            <v>1.5900000000000001E-2</v>
          </cell>
          <cell r="C8">
            <v>2.7799999999999998E-2</v>
          </cell>
          <cell r="D8">
            <v>4.2700000000000002E-2</v>
          </cell>
          <cell r="E8">
            <v>6.0400000000000002E-2</v>
          </cell>
          <cell r="F8">
            <v>8.0600000000000005E-2</v>
          </cell>
          <cell r="G8">
            <v>0.1033</v>
          </cell>
          <cell r="H8">
            <v>0.1283</v>
          </cell>
          <cell r="I8">
            <v>0.1555</v>
          </cell>
          <cell r="J8">
            <v>0.18479999999999999</v>
          </cell>
          <cell r="K8">
            <v>0.216</v>
          </cell>
          <cell r="L8">
            <v>0.24909999999999999</v>
          </cell>
          <cell r="M8">
            <v>0.28410000000000002</v>
          </cell>
          <cell r="N8">
            <v>0.32079999999999997</v>
          </cell>
          <cell r="O8">
            <v>0.35909999999999997</v>
          </cell>
          <cell r="P8">
            <v>0.3992</v>
          </cell>
          <cell r="Q8">
            <v>0.44080000000000003</v>
          </cell>
          <cell r="R8">
            <v>0.48399999999999999</v>
          </cell>
          <cell r="S8">
            <v>0.52869999999999995</v>
          </cell>
          <cell r="T8">
            <v>0.57489999999999997</v>
          </cell>
          <cell r="U8">
            <v>0.62260000000000004</v>
          </cell>
          <cell r="V8">
            <v>0.67179999999999995</v>
          </cell>
          <cell r="W8">
            <v>0.72240000000000004</v>
          </cell>
          <cell r="X8">
            <v>0.77449999999999997</v>
          </cell>
          <cell r="Y8">
            <v>0.82809999999999995</v>
          </cell>
          <cell r="Z8">
            <v>0.8831</v>
          </cell>
          <cell r="AA8">
            <v>0.9395</v>
          </cell>
          <cell r="AB8">
            <v>0.99739999999999995</v>
          </cell>
          <cell r="AC8">
            <v>1.0567</v>
          </cell>
          <cell r="AD8">
            <v>1.1175999999999999</v>
          </cell>
          <cell r="AE8">
            <v>1.1798999999999999</v>
          </cell>
          <cell r="AF8">
            <v>1.2436</v>
          </cell>
          <cell r="AG8">
            <v>1.3089</v>
          </cell>
          <cell r="AH8">
            <v>1.3756999999999999</v>
          </cell>
          <cell r="AI8">
            <v>1.4440999999999999</v>
          </cell>
          <cell r="AJ8">
            <v>1.514</v>
          </cell>
          <cell r="AK8">
            <v>1.5854999999999999</v>
          </cell>
          <cell r="AL8">
            <v>1.6585000000000001</v>
          </cell>
          <cell r="AM8">
            <v>1.7332000000000001</v>
          </cell>
          <cell r="AN8">
            <v>1.8096000000000001</v>
          </cell>
          <cell r="AO8">
            <v>1.8875999999999999</v>
          </cell>
          <cell r="AP8">
            <v>1.9673</v>
          </cell>
          <cell r="AQ8">
            <v>2.0488</v>
          </cell>
          <cell r="AR8">
            <v>2.1320000000000001</v>
          </cell>
          <cell r="AS8">
            <v>2.2170000000000001</v>
          </cell>
          <cell r="AT8">
            <v>2.3037999999999998</v>
          </cell>
          <cell r="AU8">
            <v>2.3925000000000001</v>
          </cell>
          <cell r="AV8">
            <v>2.4830000000000001</v>
          </cell>
          <cell r="AW8">
            <v>2.5754999999999999</v>
          </cell>
        </row>
        <row r="9">
          <cell r="B9">
            <v>1.7399999999999999E-2</v>
          </cell>
          <cell r="C9">
            <v>3.0499999999999999E-2</v>
          </cell>
          <cell r="D9">
            <v>4.6899999999999997E-2</v>
          </cell>
          <cell r="E9">
            <v>6.6400000000000001E-2</v>
          </cell>
          <cell r="F9">
            <v>8.8800000000000004E-2</v>
          </cell>
          <cell r="G9">
            <v>0.1139</v>
          </cell>
          <cell r="H9">
            <v>0.14149999999999999</v>
          </cell>
          <cell r="I9">
            <v>0.1716</v>
          </cell>
          <cell r="J9">
            <v>0.20399999999999999</v>
          </cell>
          <cell r="K9">
            <v>0.23849999999999999</v>
          </cell>
          <cell r="L9">
            <v>0.2752</v>
          </cell>
          <cell r="M9">
            <v>0.31380000000000002</v>
          </cell>
          <cell r="N9">
            <v>0.35439999999999999</v>
          </cell>
          <cell r="O9">
            <v>0.39679999999999999</v>
          </cell>
          <cell r="P9">
            <v>0.44090000000000001</v>
          </cell>
          <cell r="Q9">
            <v>0.48680000000000001</v>
          </cell>
          <cell r="R9">
            <v>0.53439999999999999</v>
          </cell>
          <cell r="S9">
            <v>0.58360000000000001</v>
          </cell>
          <cell r="T9">
            <v>0.63439999999999996</v>
          </cell>
          <cell r="U9">
            <v>0.68669999999999998</v>
          </cell>
          <cell r="V9">
            <v>0.74060000000000004</v>
          </cell>
          <cell r="W9">
            <v>0.79600000000000004</v>
          </cell>
          <cell r="X9">
            <v>0.85289999999999999</v>
          </cell>
          <cell r="Y9">
            <v>0.9113</v>
          </cell>
          <cell r="Z9">
            <v>0.97109999999999996</v>
          </cell>
          <cell r="AA9">
            <v>1.0324</v>
          </cell>
          <cell r="AB9">
            <v>1.0952</v>
          </cell>
          <cell r="AC9">
            <v>1.1594</v>
          </cell>
          <cell r="AD9">
            <v>1.2250000000000001</v>
          </cell>
          <cell r="AE9">
            <v>1.2921</v>
          </cell>
          <cell r="AF9">
            <v>1.3607</v>
          </cell>
          <cell r="AG9">
            <v>1.4307000000000001</v>
          </cell>
          <cell r="AH9">
            <v>1.5022</v>
          </cell>
          <cell r="AI9">
            <v>1.5750999999999999</v>
          </cell>
          <cell r="AJ9">
            <v>1.6496</v>
          </cell>
          <cell r="AK9">
            <v>1.7255</v>
          </cell>
          <cell r="AL9">
            <v>1.8029999999999999</v>
          </cell>
          <cell r="AM9">
            <v>1.8819999999999999</v>
          </cell>
          <cell r="AN9">
            <v>1.9624999999999999</v>
          </cell>
          <cell r="AO9">
            <v>2.0446</v>
          </cell>
          <cell r="AP9">
            <v>2.1282000000000001</v>
          </cell>
          <cell r="AQ9">
            <v>2.2134999999999998</v>
          </cell>
          <cell r="AR9">
            <v>2.3003999999999998</v>
          </cell>
          <cell r="AS9">
            <v>2.3889</v>
          </cell>
          <cell r="AT9">
            <v>2.4790999999999999</v>
          </cell>
          <cell r="AU9">
            <v>2.5710000000000002</v>
          </cell>
          <cell r="AV9">
            <v>2.6646000000000001</v>
          </cell>
          <cell r="AW9">
            <v>2.76</v>
          </cell>
        </row>
        <row r="10">
          <cell r="B10">
            <v>1.9E-2</v>
          </cell>
          <cell r="C10">
            <v>3.3300000000000003E-2</v>
          </cell>
          <cell r="D10">
            <v>5.1200000000000002E-2</v>
          </cell>
          <cell r="E10">
            <v>7.2499999999999995E-2</v>
          </cell>
          <cell r="F10">
            <v>9.7000000000000003E-2</v>
          </cell>
          <cell r="G10">
            <v>0.1244</v>
          </cell>
          <cell r="H10">
            <v>0.15479999999999999</v>
          </cell>
          <cell r="I10">
            <v>0.18779999999999999</v>
          </cell>
          <cell r="J10">
            <v>0.2233</v>
          </cell>
          <cell r="K10">
            <v>0.26119999999999999</v>
          </cell>
          <cell r="L10">
            <v>0.3014</v>
          </cell>
          <cell r="M10">
            <v>0.34379999999999999</v>
          </cell>
          <cell r="N10">
            <v>0.38829999999999998</v>
          </cell>
          <cell r="O10">
            <v>0.43480000000000002</v>
          </cell>
          <cell r="P10">
            <v>0.48320000000000002</v>
          </cell>
          <cell r="Q10">
            <v>0.53349999999999997</v>
          </cell>
          <cell r="R10">
            <v>0.58550000000000002</v>
          </cell>
          <cell r="S10">
            <v>0.63929999999999998</v>
          </cell>
          <cell r="T10">
            <v>0.69479999999999997</v>
          </cell>
          <cell r="U10">
            <v>0.75190000000000001</v>
          </cell>
          <cell r="V10">
            <v>0.81069999999999998</v>
          </cell>
          <cell r="W10">
            <v>0.871</v>
          </cell>
          <cell r="X10">
            <v>0.93279999999999996</v>
          </cell>
          <cell r="Y10">
            <v>0.99619999999999997</v>
          </cell>
          <cell r="Z10">
            <v>1.0610999999999999</v>
          </cell>
          <cell r="AA10">
            <v>1.1274999999999999</v>
          </cell>
          <cell r="AB10">
            <v>1.1953</v>
          </cell>
          <cell r="AC10">
            <v>1.2645999999999999</v>
          </cell>
          <cell r="AD10">
            <v>1.3352999999999999</v>
          </cell>
          <cell r="AE10">
            <v>1.4074</v>
          </cell>
          <cell r="AF10">
            <v>1.4810000000000001</v>
          </cell>
          <cell r="AG10">
            <v>1.556</v>
          </cell>
          <cell r="AH10">
            <v>1.6325000000000001</v>
          </cell>
          <cell r="AI10">
            <v>1.7102999999999999</v>
          </cell>
          <cell r="AJ10">
            <v>1.7896000000000001</v>
          </cell>
          <cell r="AK10">
            <v>1.8704000000000001</v>
          </cell>
          <cell r="AL10">
            <v>1.9525999999999999</v>
          </cell>
          <cell r="AM10">
            <v>2.0362</v>
          </cell>
          <cell r="AN10">
            <v>2.1213000000000002</v>
          </cell>
          <cell r="AO10">
            <v>2.2079</v>
          </cell>
          <cell r="AP10">
            <v>2.2959000000000001</v>
          </cell>
          <cell r="AQ10">
            <v>2.3854000000000002</v>
          </cell>
          <cell r="AR10">
            <v>2.4765000000000001</v>
          </cell>
          <cell r="AS10">
            <v>2.569</v>
          </cell>
          <cell r="AT10">
            <v>2.6631</v>
          </cell>
          <cell r="AU10">
            <v>2.7587999999999999</v>
          </cell>
          <cell r="AV10">
            <v>2.8559999999999999</v>
          </cell>
          <cell r="AW10">
            <v>2.9548000000000001</v>
          </cell>
        </row>
        <row r="11">
          <cell r="B11">
            <v>2.0500000000000001E-2</v>
          </cell>
          <cell r="C11">
            <v>3.5999999999999997E-2</v>
          </cell>
          <cell r="D11">
            <v>5.5399999999999998E-2</v>
          </cell>
          <cell r="E11">
            <v>7.8600000000000003E-2</v>
          </cell>
          <cell r="F11">
            <v>0.1052</v>
          </cell>
          <cell r="G11">
            <v>0.1351</v>
          </cell>
          <cell r="H11">
            <v>0.1681</v>
          </cell>
          <cell r="I11">
            <v>0.20399999999999999</v>
          </cell>
          <cell r="J11">
            <v>0.2427</v>
          </cell>
          <cell r="K11">
            <v>0.28399999999999997</v>
          </cell>
          <cell r="L11">
            <v>0.32779999999999998</v>
          </cell>
          <cell r="M11">
            <v>0.374</v>
          </cell>
          <cell r="N11">
            <v>0.42249999999999999</v>
          </cell>
          <cell r="O11">
            <v>0.47310000000000002</v>
          </cell>
          <cell r="P11">
            <v>0.52590000000000003</v>
          </cell>
          <cell r="Q11">
            <v>0.5806</v>
          </cell>
          <cell r="R11">
            <v>0.63719999999999999</v>
          </cell>
          <cell r="S11">
            <v>0.69569999999999999</v>
          </cell>
          <cell r="T11">
            <v>0.75600000000000001</v>
          </cell>
          <cell r="U11">
            <v>0.81799999999999995</v>
          </cell>
          <cell r="V11">
            <v>0.88170000000000004</v>
          </cell>
          <cell r="W11">
            <v>0.94710000000000005</v>
          </cell>
          <cell r="X11">
            <v>1.0141</v>
          </cell>
          <cell r="Y11">
            <v>1.0826</v>
          </cell>
          <cell r="Z11">
            <v>1.1527000000000001</v>
          </cell>
          <cell r="AA11">
            <v>1.2242999999999999</v>
          </cell>
          <cell r="AB11">
            <v>1.2974000000000001</v>
          </cell>
          <cell r="AC11">
            <v>1.3718999999999999</v>
          </cell>
          <cell r="AD11">
            <v>1.4479</v>
          </cell>
          <cell r="AE11">
            <v>1.5253000000000001</v>
          </cell>
          <cell r="AF11">
            <v>1.6042000000000001</v>
          </cell>
          <cell r="AG11">
            <v>1.6843999999999999</v>
          </cell>
          <cell r="AH11">
            <v>1.7661</v>
          </cell>
          <cell r="AI11">
            <v>1.8491</v>
          </cell>
          <cell r="AJ11">
            <v>1.9335</v>
          </cell>
          <cell r="AK11">
            <v>2.0194000000000001</v>
          </cell>
          <cell r="AL11">
            <v>2.1065999999999998</v>
          </cell>
          <cell r="AM11">
            <v>2.1951999999999998</v>
          </cell>
          <cell r="AN11">
            <v>2.2852000000000001</v>
          </cell>
          <cell r="AO11">
            <v>2.3765999999999998</v>
          </cell>
          <cell r="AP11">
            <v>2.4693000000000001</v>
          </cell>
          <cell r="AQ11">
            <v>2.5634999999999999</v>
          </cell>
          <cell r="AR11">
            <v>2.6591</v>
          </cell>
          <cell r="AS11">
            <v>2.7561</v>
          </cell>
          <cell r="AT11">
            <v>2.8544999999999998</v>
          </cell>
          <cell r="AU11">
            <v>2.9544000000000001</v>
          </cell>
          <cell r="AV11">
            <v>3.0556999999999999</v>
          </cell>
          <cell r="AW11">
            <v>3.1585000000000001</v>
          </cell>
        </row>
        <row r="12">
          <cell r="B12">
            <v>2.1999999999999999E-2</v>
          </cell>
          <cell r="C12">
            <v>3.8699999999999998E-2</v>
          </cell>
          <cell r="D12">
            <v>5.9700000000000003E-2</v>
          </cell>
          <cell r="E12">
            <v>8.4599999999999995E-2</v>
          </cell>
          <cell r="F12">
            <v>0.1134</v>
          </cell>
          <cell r="G12">
            <v>0.1457</v>
          </cell>
          <cell r="H12">
            <v>0.18140000000000001</v>
          </cell>
          <cell r="I12">
            <v>0.2203</v>
          </cell>
          <cell r="J12">
            <v>0.26219999999999999</v>
          </cell>
          <cell r="K12">
            <v>0.30690000000000001</v>
          </cell>
          <cell r="L12">
            <v>0.35439999999999999</v>
          </cell>
          <cell r="M12">
            <v>0.40439999999999998</v>
          </cell>
          <cell r="N12">
            <v>0.45700000000000002</v>
          </cell>
          <cell r="O12">
            <v>0.51180000000000003</v>
          </cell>
          <cell r="P12">
            <v>0.56889999999999996</v>
          </cell>
          <cell r="Q12">
            <v>0.62809999999999999</v>
          </cell>
          <cell r="R12">
            <v>0.68940000000000001</v>
          </cell>
          <cell r="S12">
            <v>0.75270000000000004</v>
          </cell>
          <cell r="T12">
            <v>0.81789999999999996</v>
          </cell>
          <cell r="U12">
            <v>0.88490000000000002</v>
          </cell>
          <cell r="V12">
            <v>0.95369999999999999</v>
          </cell>
          <cell r="W12">
            <v>1.0242</v>
          </cell>
          <cell r="X12">
            <v>1.0964</v>
          </cell>
          <cell r="Y12">
            <v>1.1702999999999999</v>
          </cell>
          <cell r="Z12">
            <v>1.2457</v>
          </cell>
          <cell r="AA12">
            <v>1.3226</v>
          </cell>
          <cell r="AB12">
            <v>1.4011</v>
          </cell>
          <cell r="AC12">
            <v>1.4811000000000001</v>
          </cell>
          <cell r="AD12">
            <v>1.5626</v>
          </cell>
          <cell r="AE12">
            <v>1.6455</v>
          </cell>
          <cell r="AF12">
            <v>1.7298</v>
          </cell>
          <cell r="AG12">
            <v>1.8154999999999999</v>
          </cell>
          <cell r="AH12">
            <v>1.9025000000000001</v>
          </cell>
          <cell r="AI12">
            <v>1.9910000000000001</v>
          </cell>
          <cell r="AJ12">
            <v>2.0808</v>
          </cell>
          <cell r="AK12">
            <v>2.1720000000000002</v>
          </cell>
          <cell r="AL12">
            <v>2.2645</v>
          </cell>
          <cell r="AM12">
            <v>2.3582999999999998</v>
          </cell>
          <cell r="AN12">
            <v>2.4535</v>
          </cell>
          <cell r="AO12">
            <v>2.5499999999999998</v>
          </cell>
          <cell r="AP12">
            <v>2.6478000000000002</v>
          </cell>
          <cell r="AQ12">
            <v>2.7469999999999999</v>
          </cell>
          <cell r="AR12">
            <v>2.8473999999999999</v>
          </cell>
          <cell r="AS12">
            <v>2.9491999999999998</v>
          </cell>
          <cell r="AT12">
            <v>3.0524</v>
          </cell>
          <cell r="AU12">
            <v>3.1568000000000001</v>
          </cell>
          <cell r="AV12">
            <v>3.2625999999999999</v>
          </cell>
          <cell r="AW12">
            <v>3.3698000000000001</v>
          </cell>
        </row>
        <row r="13">
          <cell r="B13">
            <v>2.3599999999999999E-2</v>
          </cell>
          <cell r="C13">
            <v>4.1500000000000002E-2</v>
          </cell>
          <cell r="D13">
            <v>6.3899999999999998E-2</v>
          </cell>
          <cell r="E13">
            <v>9.0700000000000003E-2</v>
          </cell>
          <cell r="F13">
            <v>0.1216</v>
          </cell>
          <cell r="G13">
            <v>0.15640000000000001</v>
          </cell>
          <cell r="H13">
            <v>0.1948</v>
          </cell>
          <cell r="I13">
            <v>0.2366</v>
          </cell>
          <cell r="J13">
            <v>0.28170000000000001</v>
          </cell>
          <cell r="K13">
            <v>0.33</v>
          </cell>
          <cell r="L13">
            <v>0.38109999999999999</v>
          </cell>
          <cell r="M13">
            <v>0.435</v>
          </cell>
          <cell r="N13">
            <v>0.49159999999999998</v>
          </cell>
          <cell r="O13">
            <v>0.55069999999999997</v>
          </cell>
          <cell r="P13">
            <v>0.61219999999999997</v>
          </cell>
          <cell r="Q13">
            <v>0.67600000000000005</v>
          </cell>
          <cell r="R13">
            <v>0.74199999999999999</v>
          </cell>
          <cell r="S13">
            <v>0.81020000000000003</v>
          </cell>
          <cell r="T13">
            <v>0.88029999999999997</v>
          </cell>
          <cell r="U13">
            <v>0.95240000000000002</v>
          </cell>
          <cell r="V13">
            <v>1.0264</v>
          </cell>
          <cell r="W13">
            <v>1.1022000000000001</v>
          </cell>
          <cell r="X13">
            <v>1.1798</v>
          </cell>
          <cell r="Y13">
            <v>1.2589999999999999</v>
          </cell>
          <cell r="Z13">
            <v>1.3399000000000001</v>
          </cell>
          <cell r="AA13">
            <v>1.4224000000000001</v>
          </cell>
          <cell r="AB13">
            <v>1.5064</v>
          </cell>
          <cell r="AC13">
            <v>1.5920000000000001</v>
          </cell>
          <cell r="AD13">
            <v>1.6791</v>
          </cell>
          <cell r="AE13">
            <v>1.7676000000000001</v>
          </cell>
          <cell r="AF13">
            <v>1.8574999999999999</v>
          </cell>
          <cell r="AG13">
            <v>1.9488000000000001</v>
          </cell>
          <cell r="AH13">
            <v>2.0415999999999999</v>
          </cell>
          <cell r="AI13">
            <v>2.1356000000000002</v>
          </cell>
          <cell r="AJ13">
            <v>2.2309999999999999</v>
          </cell>
          <cell r="AK13">
            <v>2.3277000000000001</v>
          </cell>
          <cell r="AL13">
            <v>2.4258000000000002</v>
          </cell>
          <cell r="AM13">
            <v>2.5251000000000001</v>
          </cell>
          <cell r="AN13">
            <v>2.6257000000000001</v>
          </cell>
          <cell r="AO13">
            <v>2.7275999999999998</v>
          </cell>
          <cell r="AP13">
            <v>2.8307000000000002</v>
          </cell>
          <cell r="AQ13">
            <v>2.9350999999999998</v>
          </cell>
          <cell r="AR13">
            <v>3.0407000000000002</v>
          </cell>
          <cell r="AS13">
            <v>3.1476000000000002</v>
          </cell>
          <cell r="AT13">
            <v>3.2557999999999998</v>
          </cell>
          <cell r="AU13">
            <v>3.3652000000000002</v>
          </cell>
          <cell r="AV13">
            <v>3.4758</v>
          </cell>
          <cell r="AW13">
            <v>3.5876999999999999</v>
          </cell>
        </row>
        <row r="14">
          <cell r="B14">
            <v>2.5100000000000001E-2</v>
          </cell>
          <cell r="C14">
            <v>4.4200000000000003E-2</v>
          </cell>
          <cell r="D14">
            <v>6.8199999999999997E-2</v>
          </cell>
          <cell r="E14">
            <v>9.6799999999999997E-2</v>
          </cell>
          <cell r="F14">
            <v>0.12989999999999999</v>
          </cell>
          <cell r="G14">
            <v>0.1671</v>
          </cell>
          <cell r="H14">
            <v>0.2082</v>
          </cell>
          <cell r="I14">
            <v>0.253</v>
          </cell>
          <cell r="J14">
            <v>0.3014</v>
          </cell>
          <cell r="K14">
            <v>0.35310000000000002</v>
          </cell>
          <cell r="L14">
            <v>0.40789999999999998</v>
          </cell>
          <cell r="M14">
            <v>0.4657</v>
          </cell>
          <cell r="N14">
            <v>0.52639999999999998</v>
          </cell>
          <cell r="O14">
            <v>0.58979999999999999</v>
          </cell>
          <cell r="P14">
            <v>0.65580000000000005</v>
          </cell>
          <cell r="Q14">
            <v>0.72430000000000005</v>
          </cell>
          <cell r="R14">
            <v>0.79510000000000003</v>
          </cell>
          <cell r="S14">
            <v>0.86809999999999998</v>
          </cell>
          <cell r="T14">
            <v>0.94330000000000003</v>
          </cell>
          <cell r="U14">
            <v>1.0206</v>
          </cell>
          <cell r="V14">
            <v>1.0998000000000001</v>
          </cell>
          <cell r="W14">
            <v>1.181</v>
          </cell>
          <cell r="X14">
            <v>1.264</v>
          </cell>
          <cell r="Y14">
            <v>1.3487</v>
          </cell>
          <cell r="Z14">
            <v>1.4352</v>
          </cell>
          <cell r="AA14">
            <v>1.5233000000000001</v>
          </cell>
          <cell r="AB14">
            <v>1.6131</v>
          </cell>
          <cell r="AC14">
            <v>1.7042999999999999</v>
          </cell>
          <cell r="AD14">
            <v>1.7971999999999999</v>
          </cell>
          <cell r="AE14">
            <v>1.8914</v>
          </cell>
          <cell r="AF14">
            <v>1.9872000000000001</v>
          </cell>
          <cell r="AG14">
            <v>2.0842999999999998</v>
          </cell>
          <cell r="AH14">
            <v>2.1827999999999999</v>
          </cell>
          <cell r="AI14">
            <v>2.2827000000000002</v>
          </cell>
          <cell r="AJ14">
            <v>2.3837999999999999</v>
          </cell>
          <cell r="AK14">
            <v>2.4863</v>
          </cell>
          <cell r="AL14">
            <v>2.59</v>
          </cell>
          <cell r="AM14">
            <v>2.6951000000000001</v>
          </cell>
          <cell r="AN14">
            <v>2.8012999999999999</v>
          </cell>
          <cell r="AO14">
            <v>2.9087999999999998</v>
          </cell>
          <cell r="AP14">
            <v>3.0175000000000001</v>
          </cell>
          <cell r="AQ14">
            <v>3.1274000000000002</v>
          </cell>
          <cell r="AR14">
            <v>3.2383999999999999</v>
          </cell>
          <cell r="AS14">
            <v>3.3506999999999998</v>
          </cell>
          <cell r="AT14">
            <v>3.4641000000000002</v>
          </cell>
          <cell r="AU14">
            <v>3.5788000000000002</v>
          </cell>
          <cell r="AV14">
            <v>3.6945000000000001</v>
          </cell>
          <cell r="AW14">
            <v>3.8113999999999999</v>
          </cell>
        </row>
        <row r="15">
          <cell r="B15">
            <v>2.6700000000000002E-2</v>
          </cell>
          <cell r="C15">
            <v>4.6899999999999997E-2</v>
          </cell>
          <cell r="D15">
            <v>7.2499999999999995E-2</v>
          </cell>
          <cell r="E15">
            <v>0.10290000000000001</v>
          </cell>
          <cell r="F15">
            <v>0.1381</v>
          </cell>
          <cell r="G15">
            <v>0.17780000000000001</v>
          </cell>
          <cell r="H15">
            <v>0.22159999999999999</v>
          </cell>
          <cell r="I15">
            <v>0.26939999999999997</v>
          </cell>
          <cell r="J15">
            <v>0.32100000000000001</v>
          </cell>
          <cell r="K15">
            <v>0.37619999999999998</v>
          </cell>
          <cell r="L15">
            <v>0.43480000000000002</v>
          </cell>
          <cell r="M15">
            <v>0.49659999999999999</v>
          </cell>
          <cell r="N15">
            <v>0.56140000000000001</v>
          </cell>
          <cell r="O15">
            <v>0.62909999999999999</v>
          </cell>
          <cell r="P15">
            <v>0.6996</v>
          </cell>
          <cell r="Q15">
            <v>0.77280000000000004</v>
          </cell>
          <cell r="R15">
            <v>0.84840000000000004</v>
          </cell>
          <cell r="S15">
            <v>0.9264</v>
          </cell>
          <cell r="T15">
            <v>1.0066999999999999</v>
          </cell>
          <cell r="U15">
            <v>1.0891999999999999</v>
          </cell>
          <cell r="V15">
            <v>1.1738</v>
          </cell>
          <cell r="W15">
            <v>1.2604</v>
          </cell>
          <cell r="X15">
            <v>1.3489</v>
          </cell>
          <cell r="Y15">
            <v>1.4393</v>
          </cell>
          <cell r="Z15">
            <v>1.5314000000000001</v>
          </cell>
          <cell r="AA15">
            <v>1.6253</v>
          </cell>
          <cell r="AB15">
            <v>1.7208000000000001</v>
          </cell>
          <cell r="AC15">
            <v>1.8180000000000001</v>
          </cell>
          <cell r="AD15">
            <v>1.9167000000000001</v>
          </cell>
          <cell r="AE15">
            <v>2.0169000000000001</v>
          </cell>
          <cell r="AF15">
            <v>2.1185</v>
          </cell>
          <cell r="AG15">
            <v>2.2216</v>
          </cell>
          <cell r="AH15">
            <v>2.3260000000000001</v>
          </cell>
          <cell r="AI15">
            <v>2.4318</v>
          </cell>
          <cell r="AJ15">
            <v>2.5390000000000001</v>
          </cell>
          <cell r="AK15">
            <v>2.6474000000000002</v>
          </cell>
          <cell r="AL15">
            <v>2.7570000000000001</v>
          </cell>
          <cell r="AM15">
            <v>2.8679000000000001</v>
          </cell>
          <cell r="AN15">
            <v>2.98</v>
          </cell>
          <cell r="AO15">
            <v>3.0933000000000002</v>
          </cell>
          <cell r="AP15">
            <v>3.2077</v>
          </cell>
          <cell r="AQ15">
            <v>3.3233000000000001</v>
          </cell>
          <cell r="AR15">
            <v>3.4401000000000002</v>
          </cell>
          <cell r="AS15">
            <v>3.5579000000000001</v>
          </cell>
          <cell r="AT15">
            <v>3.6768999999999998</v>
          </cell>
          <cell r="AU15">
            <v>3.7970000000000002</v>
          </cell>
          <cell r="AV15">
            <v>3.9180999999999999</v>
          </cell>
          <cell r="AW15">
            <v>4.0404</v>
          </cell>
        </row>
        <row r="16">
          <cell r="B16">
            <v>2.8199999999999999E-2</v>
          </cell>
          <cell r="C16">
            <v>4.9700000000000001E-2</v>
          </cell>
          <cell r="D16">
            <v>7.6700000000000004E-2</v>
          </cell>
          <cell r="E16">
            <v>0.1091</v>
          </cell>
          <cell r="F16">
            <v>0.1464</v>
          </cell>
          <cell r="G16">
            <v>0.1885</v>
          </cell>
          <cell r="H16">
            <v>0.2351</v>
          </cell>
          <cell r="I16">
            <v>0.28589999999999999</v>
          </cell>
          <cell r="J16">
            <v>0.34079999999999999</v>
          </cell>
          <cell r="K16">
            <v>0.39950000000000002</v>
          </cell>
          <cell r="L16">
            <v>0.46179999999999999</v>
          </cell>
          <cell r="M16">
            <v>0.52749999999999997</v>
          </cell>
          <cell r="N16">
            <v>0.59650000000000003</v>
          </cell>
          <cell r="O16">
            <v>0.66859999999999997</v>
          </cell>
          <cell r="P16">
            <v>0.74370000000000003</v>
          </cell>
          <cell r="Q16">
            <v>0.82150000000000001</v>
          </cell>
          <cell r="R16">
            <v>0.90200000000000002</v>
          </cell>
          <cell r="S16">
            <v>0.98509999999999998</v>
          </cell>
          <cell r="T16">
            <v>1.0705</v>
          </cell>
          <cell r="U16">
            <v>1.1583000000000001</v>
          </cell>
          <cell r="V16">
            <v>1.2483</v>
          </cell>
          <cell r="W16">
            <v>1.3404</v>
          </cell>
          <cell r="X16">
            <v>1.4345000000000001</v>
          </cell>
          <cell r="Y16">
            <v>1.5306</v>
          </cell>
          <cell r="Z16">
            <v>1.6285000000000001</v>
          </cell>
          <cell r="AA16">
            <v>1.7282</v>
          </cell>
          <cell r="AB16">
            <v>1.8297000000000001</v>
          </cell>
          <cell r="AC16">
            <v>1.9328000000000001</v>
          </cell>
          <cell r="AD16">
            <v>2.0373999999999999</v>
          </cell>
          <cell r="AE16">
            <v>2.1436999999999999</v>
          </cell>
          <cell r="AF16">
            <v>2.2513999999999998</v>
          </cell>
          <cell r="AG16">
            <v>2.3605</v>
          </cell>
          <cell r="AH16">
            <v>2.4710999999999999</v>
          </cell>
          <cell r="AI16">
            <v>2.5829</v>
          </cell>
          <cell r="AJ16">
            <v>2.6962000000000002</v>
          </cell>
          <cell r="AK16">
            <v>2.8106</v>
          </cell>
          <cell r="AL16">
            <v>2.9264000000000001</v>
          </cell>
          <cell r="AM16">
            <v>3.0432999999999999</v>
          </cell>
          <cell r="AN16">
            <v>3.1614</v>
          </cell>
          <cell r="AO16">
            <v>3.2806999999999999</v>
          </cell>
          <cell r="AP16">
            <v>3.4011</v>
          </cell>
          <cell r="AQ16">
            <v>3.5226000000000002</v>
          </cell>
          <cell r="AR16">
            <v>3.6452</v>
          </cell>
          <cell r="AS16">
            <v>3.7688999999999999</v>
          </cell>
          <cell r="AT16">
            <v>3.8936000000000002</v>
          </cell>
          <cell r="AU16">
            <v>4.0194000000000001</v>
          </cell>
          <cell r="AV16">
            <v>4.1460999999999997</v>
          </cell>
          <cell r="AW16">
            <v>4.2739000000000003</v>
          </cell>
        </row>
        <row r="17">
          <cell r="B17">
            <v>2.9700000000000001E-2</v>
          </cell>
          <cell r="C17">
            <v>5.2400000000000002E-2</v>
          </cell>
          <cell r="D17">
            <v>8.1000000000000003E-2</v>
          </cell>
          <cell r="E17">
            <v>0.1152</v>
          </cell>
          <cell r="F17">
            <v>0.1547</v>
          </cell>
          <cell r="G17">
            <v>0.19919999999999999</v>
          </cell>
          <cell r="H17">
            <v>0.2485</v>
          </cell>
          <cell r="I17">
            <v>0.3024</v>
          </cell>
          <cell r="J17">
            <v>0.36049999999999999</v>
          </cell>
          <cell r="K17">
            <v>0.42270000000000002</v>
          </cell>
          <cell r="L17">
            <v>0.48880000000000001</v>
          </cell>
          <cell r="M17">
            <v>0.5585</v>
          </cell>
          <cell r="N17">
            <v>0.63170000000000004</v>
          </cell>
          <cell r="O17">
            <v>0.70820000000000005</v>
          </cell>
          <cell r="P17">
            <v>0.78790000000000004</v>
          </cell>
          <cell r="Q17">
            <v>0.87050000000000005</v>
          </cell>
          <cell r="R17">
            <v>0.95589999999999997</v>
          </cell>
          <cell r="S17">
            <v>1.044</v>
          </cell>
          <cell r="T17">
            <v>1.1347</v>
          </cell>
          <cell r="U17">
            <v>1.2278</v>
          </cell>
          <cell r="V17">
            <v>1.3232999999999999</v>
          </cell>
          <cell r="W17">
            <v>1.421</v>
          </cell>
          <cell r="X17">
            <v>1.5207999999999999</v>
          </cell>
          <cell r="Y17">
            <v>1.6226</v>
          </cell>
          <cell r="Z17">
            <v>1.7263999999999999</v>
          </cell>
          <cell r="AA17">
            <v>1.8320000000000001</v>
          </cell>
          <cell r="AB17">
            <v>1.9394</v>
          </cell>
          <cell r="AC17">
            <v>2.0486</v>
          </cell>
          <cell r="AD17">
            <v>2.1593</v>
          </cell>
          <cell r="AE17">
            <v>2.2717000000000001</v>
          </cell>
          <cell r="AF17">
            <v>2.3856000000000002</v>
          </cell>
          <cell r="AG17">
            <v>2.5009000000000001</v>
          </cell>
          <cell r="AH17">
            <v>2.6177000000000001</v>
          </cell>
          <cell r="AI17">
            <v>2.7357999999999998</v>
          </cell>
          <cell r="AJ17">
            <v>2.8552</v>
          </cell>
          <cell r="AK17">
            <v>2.9759000000000002</v>
          </cell>
          <cell r="AL17">
            <v>3.0979000000000001</v>
          </cell>
          <cell r="AM17">
            <v>3.2210000000000001</v>
          </cell>
          <cell r="AN17">
            <v>3.3452999999999999</v>
          </cell>
          <cell r="AO17">
            <v>3.4706999999999999</v>
          </cell>
          <cell r="AP17">
            <v>3.5973000000000002</v>
          </cell>
          <cell r="AQ17">
            <v>3.7248999999999999</v>
          </cell>
          <cell r="AR17">
            <v>3.8534999999999999</v>
          </cell>
          <cell r="AS17">
            <v>3.9832000000000001</v>
          </cell>
          <cell r="AT17">
            <v>4.1138000000000003</v>
          </cell>
          <cell r="AU17">
            <v>4.2454999999999998</v>
          </cell>
          <cell r="AV17">
            <v>4.3780999999999999</v>
          </cell>
          <cell r="AW17">
            <v>4.5115999999999996</v>
          </cell>
        </row>
        <row r="18">
          <cell r="B18">
            <v>3.1300000000000001E-2</v>
          </cell>
          <cell r="C18">
            <v>5.5100000000000003E-2</v>
          </cell>
          <cell r="D18">
            <v>8.5300000000000001E-2</v>
          </cell>
          <cell r="E18">
            <v>0.12130000000000001</v>
          </cell>
          <cell r="F18">
            <v>0.16300000000000001</v>
          </cell>
          <cell r="G18">
            <v>0.21</v>
          </cell>
          <cell r="H18">
            <v>0.26200000000000001</v>
          </cell>
          <cell r="I18">
            <v>0.31890000000000002</v>
          </cell>
          <cell r="J18">
            <v>0.38030000000000003</v>
          </cell>
          <cell r="K18">
            <v>0.4461</v>
          </cell>
          <cell r="L18">
            <v>0.51590000000000003</v>
          </cell>
          <cell r="M18">
            <v>0.5897</v>
          </cell>
          <cell r="N18">
            <v>0.66710000000000003</v>
          </cell>
          <cell r="O18">
            <v>0.748</v>
          </cell>
          <cell r="P18">
            <v>0.83220000000000005</v>
          </cell>
          <cell r="Q18">
            <v>0.91959999999999997</v>
          </cell>
          <cell r="R18">
            <v>1.01</v>
          </cell>
          <cell r="S18">
            <v>1.1032</v>
          </cell>
          <cell r="T18">
            <v>1.1992</v>
          </cell>
          <cell r="U18">
            <v>1.2977000000000001</v>
          </cell>
          <cell r="V18">
            <v>1.3987000000000001</v>
          </cell>
          <cell r="W18">
            <v>1.502</v>
          </cell>
          <cell r="X18">
            <v>1.6074999999999999</v>
          </cell>
          <cell r="Y18">
            <v>1.7152000000000001</v>
          </cell>
          <cell r="Z18">
            <v>1.8249</v>
          </cell>
          <cell r="AA18">
            <v>1.9365000000000001</v>
          </cell>
          <cell r="AB18">
            <v>2.0499999999999998</v>
          </cell>
          <cell r="AC18">
            <v>2.1652999999999998</v>
          </cell>
          <cell r="AD18">
            <v>2.2823000000000002</v>
          </cell>
          <cell r="AE18">
            <v>2.4009</v>
          </cell>
          <cell r="AF18">
            <v>2.5209999999999999</v>
          </cell>
          <cell r="AG18">
            <v>2.6425999999999998</v>
          </cell>
          <cell r="AH18">
            <v>2.7656999999999998</v>
          </cell>
          <cell r="AI18">
            <v>2.8902000000000001</v>
          </cell>
          <cell r="AJ18">
            <v>3.0158999999999998</v>
          </cell>
          <cell r="AK18">
            <v>3.1429999999999998</v>
          </cell>
          <cell r="AL18">
            <v>3.2713000000000001</v>
          </cell>
          <cell r="AM18">
            <v>3.4007999999999998</v>
          </cell>
          <cell r="AN18">
            <v>3.5314000000000001</v>
          </cell>
          <cell r="AO18">
            <v>3.6631</v>
          </cell>
          <cell r="AP18">
            <v>3.7959000000000001</v>
          </cell>
          <cell r="AQ18">
            <v>3.9298000000000002</v>
          </cell>
          <cell r="AR18">
            <v>4.0646000000000004</v>
          </cell>
          <cell r="AS18">
            <v>4.2004999999999999</v>
          </cell>
          <cell r="AT18">
            <v>4.3372999999999999</v>
          </cell>
          <cell r="AU18">
            <v>4.4749999999999996</v>
          </cell>
          <cell r="AV18">
            <v>4.6135999999999999</v>
          </cell>
          <cell r="AW18">
            <v>4.7530999999999999</v>
          </cell>
        </row>
        <row r="19">
          <cell r="B19">
            <v>3.2800000000000003E-2</v>
          </cell>
          <cell r="C19">
            <v>5.79E-2</v>
          </cell>
          <cell r="D19">
            <v>8.9499999999999996E-2</v>
          </cell>
          <cell r="E19">
            <v>0.12740000000000001</v>
          </cell>
          <cell r="F19">
            <v>0.17119999999999999</v>
          </cell>
          <cell r="G19">
            <v>0.22070000000000001</v>
          </cell>
          <cell r="H19">
            <v>0.27550000000000002</v>
          </cell>
          <cell r="I19">
            <v>0.33539999999999998</v>
          </cell>
          <cell r="J19">
            <v>0.4002</v>
          </cell>
          <cell r="K19">
            <v>0.46949999999999997</v>
          </cell>
          <cell r="L19">
            <v>0.54310000000000003</v>
          </cell>
          <cell r="M19">
            <v>0.62080000000000002</v>
          </cell>
          <cell r="N19">
            <v>0.70250000000000001</v>
          </cell>
          <cell r="O19">
            <v>0.78779999999999994</v>
          </cell>
          <cell r="P19">
            <v>0.87670000000000003</v>
          </cell>
          <cell r="Q19">
            <v>0.96889999999999998</v>
          </cell>
          <cell r="R19">
            <v>1.0643</v>
          </cell>
          <cell r="S19">
            <v>1.1627000000000001</v>
          </cell>
          <cell r="T19">
            <v>1.2639</v>
          </cell>
          <cell r="U19">
            <v>1.3678999999999999</v>
          </cell>
          <cell r="V19">
            <v>1.4743999999999999</v>
          </cell>
          <cell r="W19">
            <v>1.5833999999999999</v>
          </cell>
          <cell r="X19">
            <v>1.6948000000000001</v>
          </cell>
          <cell r="Y19">
            <v>1.8083</v>
          </cell>
          <cell r="Z19">
            <v>1.9239999999999999</v>
          </cell>
          <cell r="AA19">
            <v>2.0417000000000001</v>
          </cell>
          <cell r="AB19">
            <v>2.1614</v>
          </cell>
          <cell r="AC19">
            <v>2.2829000000000002</v>
          </cell>
          <cell r="AD19">
            <v>2.4060999999999999</v>
          </cell>
          <cell r="AE19">
            <v>2.5310000000000001</v>
          </cell>
          <cell r="AF19">
            <v>2.6575000000000002</v>
          </cell>
          <cell r="AG19">
            <v>2.7854999999999999</v>
          </cell>
          <cell r="AH19">
            <v>2.915</v>
          </cell>
          <cell r="AI19">
            <v>3.0459000000000001</v>
          </cell>
          <cell r="AJ19">
            <v>3.1781999999999999</v>
          </cell>
          <cell r="AK19">
            <v>3.3117000000000001</v>
          </cell>
          <cell r="AL19">
            <v>3.4464999999999999</v>
          </cell>
          <cell r="AM19">
            <v>3.5823999999999998</v>
          </cell>
          <cell r="AN19">
            <v>3.7195</v>
          </cell>
          <cell r="AO19">
            <v>3.8576999999999999</v>
          </cell>
          <cell r="AP19">
            <v>3.9969000000000001</v>
          </cell>
          <cell r="AQ19">
            <v>4.1371000000000002</v>
          </cell>
          <cell r="AR19">
            <v>4.2784000000000004</v>
          </cell>
          <cell r="AS19">
            <v>4.4204999999999997</v>
          </cell>
          <cell r="AT19">
            <v>4.5636000000000001</v>
          </cell>
          <cell r="AU19">
            <v>4.7076000000000002</v>
          </cell>
          <cell r="AV19">
            <v>4.8524000000000003</v>
          </cell>
          <cell r="AW19">
            <v>4.9980000000000002</v>
          </cell>
        </row>
        <row r="20">
          <cell r="B20">
            <v>3.44E-2</v>
          </cell>
          <cell r="C20">
            <v>6.0600000000000001E-2</v>
          </cell>
          <cell r="D20">
            <v>9.3799999999999994E-2</v>
          </cell>
          <cell r="E20">
            <v>0.13350000000000001</v>
          </cell>
          <cell r="F20">
            <v>0.17949999999999999</v>
          </cell>
          <cell r="G20">
            <v>0.23150000000000001</v>
          </cell>
          <cell r="H20">
            <v>0.28910000000000002</v>
          </cell>
          <cell r="I20">
            <v>0.35199999999999998</v>
          </cell>
          <cell r="J20">
            <v>0.42</v>
          </cell>
          <cell r="K20">
            <v>0.4929</v>
          </cell>
          <cell r="L20">
            <v>0.57030000000000003</v>
          </cell>
          <cell r="M20">
            <v>0.65210000000000001</v>
          </cell>
          <cell r="N20">
            <v>0.73799999999999999</v>
          </cell>
          <cell r="O20">
            <v>0.82779999999999998</v>
          </cell>
          <cell r="P20">
            <v>0.92130000000000001</v>
          </cell>
          <cell r="Q20">
            <v>1.0184</v>
          </cell>
          <cell r="R20">
            <v>1.1188</v>
          </cell>
          <cell r="S20">
            <v>1.2222999999999999</v>
          </cell>
          <cell r="T20">
            <v>1.3289</v>
          </cell>
          <cell r="U20">
            <v>1.4383999999999999</v>
          </cell>
          <cell r="V20">
            <v>1.5505</v>
          </cell>
          <cell r="W20">
            <v>1.6653</v>
          </cell>
          <cell r="X20">
            <v>1.7824</v>
          </cell>
          <cell r="Y20">
            <v>1.9019999999999999</v>
          </cell>
          <cell r="Z20">
            <v>2.0236999999999998</v>
          </cell>
          <cell r="AA20">
            <v>2.1476000000000002</v>
          </cell>
          <cell r="AB20">
            <v>2.2734000000000001</v>
          </cell>
          <cell r="AC20">
            <v>2.4011999999999998</v>
          </cell>
          <cell r="AD20">
            <v>2.5308000000000002</v>
          </cell>
          <cell r="AE20">
            <v>2.6621000000000001</v>
          </cell>
          <cell r="AF20">
            <v>2.7949999999999999</v>
          </cell>
          <cell r="AG20">
            <v>2.9295</v>
          </cell>
          <cell r="AH20">
            <v>3.0655999999999999</v>
          </cell>
          <cell r="AI20">
            <v>3.2029999999999998</v>
          </cell>
          <cell r="AJ20">
            <v>3.3418000000000001</v>
          </cell>
          <cell r="AK20">
            <v>3.4819</v>
          </cell>
          <cell r="AL20">
            <v>3.6233</v>
          </cell>
          <cell r="AM20">
            <v>3.7658</v>
          </cell>
          <cell r="AN20">
            <v>3.9094000000000002</v>
          </cell>
          <cell r="AO20">
            <v>4.0541999999999998</v>
          </cell>
          <cell r="AP20">
            <v>4.2</v>
          </cell>
          <cell r="AQ20">
            <v>4.3467000000000002</v>
          </cell>
          <cell r="AR20">
            <v>4.4945000000000004</v>
          </cell>
          <cell r="AS20">
            <v>4.6430999999999996</v>
          </cell>
          <cell r="AT20">
            <v>4.7926000000000002</v>
          </cell>
          <cell r="AU20">
            <v>4.9428999999999998</v>
          </cell>
          <cell r="AV20">
            <v>5.0941000000000001</v>
          </cell>
          <cell r="AW20">
            <v>5.2460000000000004</v>
          </cell>
        </row>
        <row r="21">
          <cell r="B21">
            <v>3.5900000000000001E-2</v>
          </cell>
          <cell r="C21">
            <v>6.3399999999999998E-2</v>
          </cell>
          <cell r="D21">
            <v>9.8100000000000007E-2</v>
          </cell>
          <cell r="E21">
            <v>0.13969999999999999</v>
          </cell>
          <cell r="F21">
            <v>0.18779999999999999</v>
          </cell>
          <cell r="G21">
            <v>0.2422</v>
          </cell>
          <cell r="H21">
            <v>0.30259999999999998</v>
          </cell>
          <cell r="I21">
            <v>0.36859999999999998</v>
          </cell>
          <cell r="J21">
            <v>0.43990000000000001</v>
          </cell>
          <cell r="K21">
            <v>0.51629999999999998</v>
          </cell>
          <cell r="L21">
            <v>0.59760000000000002</v>
          </cell>
          <cell r="M21">
            <v>0.68340000000000001</v>
          </cell>
          <cell r="N21">
            <v>0.77359999999999995</v>
          </cell>
          <cell r="O21">
            <v>0.8679</v>
          </cell>
          <cell r="P21">
            <v>0.96609999999999996</v>
          </cell>
          <cell r="Q21">
            <v>1.0680000000000001</v>
          </cell>
          <cell r="R21">
            <v>1.1734</v>
          </cell>
          <cell r="S21">
            <v>1.2822</v>
          </cell>
          <cell r="T21">
            <v>1.3940999999999999</v>
          </cell>
          <cell r="U21">
            <v>1.5091000000000001</v>
          </cell>
          <cell r="V21">
            <v>1.6269</v>
          </cell>
          <cell r="W21">
            <v>1.7474000000000001</v>
          </cell>
          <cell r="X21">
            <v>1.8705000000000001</v>
          </cell>
          <cell r="Y21">
            <v>1.996</v>
          </cell>
          <cell r="Z21">
            <v>2.1238999999999999</v>
          </cell>
          <cell r="AA21">
            <v>2.2538999999999998</v>
          </cell>
          <cell r="AB21">
            <v>2.3860999999999999</v>
          </cell>
          <cell r="AC21">
            <v>2.5202</v>
          </cell>
          <cell r="AD21">
            <v>2.6562000000000001</v>
          </cell>
          <cell r="AE21">
            <v>2.794</v>
          </cell>
          <cell r="AF21">
            <v>2.9333999999999998</v>
          </cell>
          <cell r="AG21">
            <v>3.0745</v>
          </cell>
          <cell r="AH21">
            <v>3.2172000000000001</v>
          </cell>
          <cell r="AI21">
            <v>3.3612000000000002</v>
          </cell>
          <cell r="AJ21">
            <v>3.5066999999999999</v>
          </cell>
          <cell r="AK21">
            <v>3.6535000000000002</v>
          </cell>
          <cell r="AL21">
            <v>3.8014999999999999</v>
          </cell>
          <cell r="AM21">
            <v>3.9506999999999999</v>
          </cell>
          <cell r="AN21">
            <v>4.1010999999999997</v>
          </cell>
          <cell r="AO21">
            <v>4.2525000000000004</v>
          </cell>
          <cell r="AP21">
            <v>4.4048999999999996</v>
          </cell>
          <cell r="AQ21">
            <v>4.5583</v>
          </cell>
          <cell r="AR21">
            <v>4.7126999999999999</v>
          </cell>
          <cell r="AS21">
            <v>4.8678999999999997</v>
          </cell>
          <cell r="AT21">
            <v>5.024</v>
          </cell>
          <cell r="AU21">
            <v>5.1809000000000003</v>
          </cell>
          <cell r="AV21">
            <v>5.3384999999999998</v>
          </cell>
          <cell r="AW21">
            <v>5.4969000000000001</v>
          </cell>
        </row>
        <row r="22">
          <cell r="B22">
            <v>3.7400000000000003E-2</v>
          </cell>
          <cell r="C22">
            <v>6.6100000000000006E-2</v>
          </cell>
          <cell r="D22">
            <v>0.1023</v>
          </cell>
          <cell r="E22">
            <v>0.14580000000000001</v>
          </cell>
          <cell r="F22">
            <v>0.1961</v>
          </cell>
          <cell r="G22">
            <v>0.253</v>
          </cell>
          <cell r="H22">
            <v>0.31609999999999999</v>
          </cell>
          <cell r="I22">
            <v>0.38519999999999999</v>
          </cell>
          <cell r="J22">
            <v>0.45979999999999999</v>
          </cell>
          <cell r="K22">
            <v>0.53979999999999995</v>
          </cell>
          <cell r="L22">
            <v>0.62490000000000001</v>
          </cell>
          <cell r="M22">
            <v>0.71479999999999999</v>
          </cell>
          <cell r="N22">
            <v>0.80920000000000003</v>
          </cell>
          <cell r="O22">
            <v>0.90800000000000003</v>
          </cell>
          <cell r="P22">
            <v>1.0108999999999999</v>
          </cell>
          <cell r="Q22">
            <v>1.1176999999999999</v>
          </cell>
          <cell r="R22">
            <v>1.2282</v>
          </cell>
          <cell r="S22">
            <v>1.3422000000000001</v>
          </cell>
          <cell r="T22">
            <v>1.4596</v>
          </cell>
          <cell r="U22">
            <v>1.5801000000000001</v>
          </cell>
          <cell r="V22">
            <v>1.7036</v>
          </cell>
          <cell r="W22">
            <v>1.8299000000000001</v>
          </cell>
          <cell r="X22">
            <v>1.9589000000000001</v>
          </cell>
          <cell r="Y22">
            <v>2.0905</v>
          </cell>
          <cell r="Z22">
            <v>2.2244999999999999</v>
          </cell>
          <cell r="AA22">
            <v>2.3607999999999998</v>
          </cell>
          <cell r="AB22">
            <v>2.4992999999999999</v>
          </cell>
          <cell r="AC22">
            <v>2.6398000000000001</v>
          </cell>
          <cell r="AD22">
            <v>2.7823000000000002</v>
          </cell>
          <cell r="AE22">
            <v>2.9266000000000001</v>
          </cell>
          <cell r="AF22">
            <v>3.0727000000000002</v>
          </cell>
          <cell r="AG22">
            <v>3.2204000000000002</v>
          </cell>
          <cell r="AH22">
            <v>3.3696999999999999</v>
          </cell>
          <cell r="AI22">
            <v>3.5205000000000002</v>
          </cell>
          <cell r="AJ22">
            <v>3.6726999999999999</v>
          </cell>
          <cell r="AK22">
            <v>3.8262999999999998</v>
          </cell>
          <cell r="AL22">
            <v>3.9811000000000001</v>
          </cell>
          <cell r="AM22">
            <v>4.1371000000000002</v>
          </cell>
          <cell r="AN22">
            <v>4.2942</v>
          </cell>
          <cell r="AO22">
            <v>4.4523999999999999</v>
          </cell>
          <cell r="AP22">
            <v>4.6116000000000001</v>
          </cell>
          <cell r="AQ22">
            <v>4.7717999999999998</v>
          </cell>
          <cell r="AR22">
            <v>4.9329000000000001</v>
          </cell>
          <cell r="AS22">
            <v>5.0948000000000002</v>
          </cell>
          <cell r="AT22">
            <v>5.2576000000000001</v>
          </cell>
          <cell r="AU22">
            <v>5.4211</v>
          </cell>
          <cell r="AV22">
            <v>5.5853999999999999</v>
          </cell>
          <cell r="AW22">
            <v>5.7503000000000002</v>
          </cell>
        </row>
        <row r="23">
          <cell r="B23">
            <v>3.9E-2</v>
          </cell>
          <cell r="C23">
            <v>6.88E-2</v>
          </cell>
          <cell r="D23">
            <v>0.1066</v>
          </cell>
          <cell r="E23">
            <v>0.15190000000000001</v>
          </cell>
          <cell r="F23">
            <v>0.2044</v>
          </cell>
          <cell r="G23">
            <v>0.26379999999999998</v>
          </cell>
          <cell r="H23">
            <v>0.32969999999999999</v>
          </cell>
          <cell r="I23">
            <v>0.40179999999999999</v>
          </cell>
          <cell r="J23">
            <v>0.47970000000000002</v>
          </cell>
          <cell r="K23">
            <v>0.56330000000000002</v>
          </cell>
          <cell r="L23">
            <v>0.6522</v>
          </cell>
          <cell r="M23">
            <v>0.74619999999999997</v>
          </cell>
          <cell r="N23">
            <v>0.84489999999999998</v>
          </cell>
          <cell r="O23">
            <v>0.94820000000000004</v>
          </cell>
          <cell r="P23">
            <v>1.0558000000000001</v>
          </cell>
          <cell r="Q23">
            <v>1.1675</v>
          </cell>
          <cell r="R23">
            <v>1.2830999999999999</v>
          </cell>
          <cell r="S23">
            <v>1.4024000000000001</v>
          </cell>
          <cell r="T23">
            <v>1.5251999999999999</v>
          </cell>
          <cell r="U23">
            <v>1.6513</v>
          </cell>
          <cell r="V23">
            <v>1.7805</v>
          </cell>
          <cell r="W23">
            <v>1.9127000000000001</v>
          </cell>
          <cell r="X23">
            <v>2.0476999999999999</v>
          </cell>
          <cell r="Y23">
            <v>2.1854</v>
          </cell>
          <cell r="Z23">
            <v>2.3254999999999999</v>
          </cell>
          <cell r="AA23">
            <v>2.4681000000000002</v>
          </cell>
          <cell r="AB23">
            <v>2.613</v>
          </cell>
          <cell r="AC23">
            <v>2.76</v>
          </cell>
          <cell r="AD23">
            <v>2.9089999999999998</v>
          </cell>
          <cell r="AE23">
            <v>3.0598999999999998</v>
          </cell>
          <cell r="AF23">
            <v>3.2126999999999999</v>
          </cell>
          <cell r="AG23">
            <v>3.3671000000000002</v>
          </cell>
          <cell r="AH23">
            <v>3.5232000000000001</v>
          </cell>
          <cell r="AI23">
            <v>3.6808000000000001</v>
          </cell>
          <cell r="AJ23">
            <v>3.8397999999999999</v>
          </cell>
          <cell r="AK23">
            <v>4.0002000000000004</v>
          </cell>
          <cell r="AL23">
            <v>4.1619000000000002</v>
          </cell>
          <cell r="AM23">
            <v>4.3247</v>
          </cell>
          <cell r="AN23">
            <v>4.4886999999999997</v>
          </cell>
          <cell r="AO23">
            <v>4.6538000000000004</v>
          </cell>
          <cell r="AP23">
            <v>4.8198999999999996</v>
          </cell>
          <cell r="AQ23">
            <v>4.9870000000000001</v>
          </cell>
          <cell r="AR23">
            <v>5.1548999999999996</v>
          </cell>
          <cell r="AS23">
            <v>5.3236999999999997</v>
          </cell>
          <cell r="AT23">
            <v>5.4932999999999996</v>
          </cell>
          <cell r="AU23">
            <v>5.6635999999999997</v>
          </cell>
          <cell r="AV23">
            <v>5.8346</v>
          </cell>
          <cell r="AW23">
            <v>6.0061999999999998</v>
          </cell>
        </row>
        <row r="24">
          <cell r="B24">
            <v>4.0500000000000001E-2</v>
          </cell>
          <cell r="C24">
            <v>7.1599999999999997E-2</v>
          </cell>
          <cell r="D24">
            <v>0.1109</v>
          </cell>
          <cell r="E24">
            <v>0.15809999999999999</v>
          </cell>
          <cell r="F24">
            <v>0.2127</v>
          </cell>
          <cell r="G24">
            <v>0.27460000000000001</v>
          </cell>
          <cell r="H24">
            <v>0.34320000000000001</v>
          </cell>
          <cell r="I24">
            <v>0.41839999999999999</v>
          </cell>
          <cell r="J24">
            <v>0.49969999999999998</v>
          </cell>
          <cell r="K24">
            <v>0.58679999999999999</v>
          </cell>
          <cell r="L24">
            <v>0.67959999999999998</v>
          </cell>
          <cell r="M24">
            <v>0.77759999999999996</v>
          </cell>
          <cell r="N24">
            <v>0.88070000000000004</v>
          </cell>
          <cell r="O24">
            <v>0.98850000000000005</v>
          </cell>
          <cell r="P24">
            <v>1.1008</v>
          </cell>
          <cell r="Q24">
            <v>1.2175</v>
          </cell>
          <cell r="R24">
            <v>1.3382000000000001</v>
          </cell>
          <cell r="S24">
            <v>1.4626999999999999</v>
          </cell>
          <cell r="T24">
            <v>1.5909</v>
          </cell>
          <cell r="U24">
            <v>1.7225999999999999</v>
          </cell>
          <cell r="V24">
            <v>1.8575999999999999</v>
          </cell>
          <cell r="W24">
            <v>1.9957</v>
          </cell>
          <cell r="X24">
            <v>2.1366999999999998</v>
          </cell>
          <cell r="Y24">
            <v>2.2805</v>
          </cell>
          <cell r="Z24">
            <v>2.427</v>
          </cell>
          <cell r="AA24">
            <v>2.5758999999999999</v>
          </cell>
          <cell r="AB24">
            <v>2.7271999999999998</v>
          </cell>
          <cell r="AC24">
            <v>2.8807</v>
          </cell>
          <cell r="AD24">
            <v>3.0363000000000002</v>
          </cell>
          <cell r="AE24">
            <v>3.1939000000000002</v>
          </cell>
          <cell r="AF24">
            <v>3.3534000000000002</v>
          </cell>
          <cell r="AG24">
            <v>3.5146000000000002</v>
          </cell>
          <cell r="AH24">
            <v>3.6775000000000002</v>
          </cell>
          <cell r="AI24">
            <v>3.8418999999999999</v>
          </cell>
          <cell r="AJ24">
            <v>4.0077999999999996</v>
          </cell>
          <cell r="AK24">
            <v>4.1752000000000002</v>
          </cell>
          <cell r="AL24">
            <v>4.3437999999999999</v>
          </cell>
          <cell r="AM24">
            <v>4.5136000000000003</v>
          </cell>
          <cell r="AN24">
            <v>4.6845999999999997</v>
          </cell>
          <cell r="AO24">
            <v>4.8567</v>
          </cell>
          <cell r="AP24">
            <v>5.0297000000000001</v>
          </cell>
          <cell r="AQ24">
            <v>5.2037000000000004</v>
          </cell>
          <cell r="AR24">
            <v>5.3785999999999996</v>
          </cell>
          <cell r="AS24">
            <v>5.5542999999999996</v>
          </cell>
          <cell r="AT24">
            <v>5.7308000000000003</v>
          </cell>
          <cell r="AU24">
            <v>5.9080000000000004</v>
          </cell>
          <cell r="AV24">
            <v>6.0857999999999999</v>
          </cell>
          <cell r="AW24">
            <v>6.2643000000000004</v>
          </cell>
        </row>
        <row r="25">
          <cell r="B25">
            <v>4.2099999999999999E-2</v>
          </cell>
          <cell r="C25">
            <v>7.4300000000000005E-2</v>
          </cell>
          <cell r="D25">
            <v>0.1152</v>
          </cell>
          <cell r="E25">
            <v>0.16420000000000001</v>
          </cell>
          <cell r="F25">
            <v>0.22109999999999999</v>
          </cell>
          <cell r="G25">
            <v>0.28539999999999999</v>
          </cell>
          <cell r="H25">
            <v>0.35680000000000001</v>
          </cell>
          <cell r="I25">
            <v>0.435</v>
          </cell>
          <cell r="J25">
            <v>0.51959999999999995</v>
          </cell>
          <cell r="K25">
            <v>0.61040000000000005</v>
          </cell>
          <cell r="L25">
            <v>0.70699999999999996</v>
          </cell>
          <cell r="M25">
            <v>0.80910000000000004</v>
          </cell>
          <cell r="N25">
            <v>0.91649999999999998</v>
          </cell>
          <cell r="O25">
            <v>1.0287999999999999</v>
          </cell>
          <cell r="P25">
            <v>1.1458999999999999</v>
          </cell>
          <cell r="Q25">
            <v>1.2675000000000001</v>
          </cell>
          <cell r="R25">
            <v>1.3933</v>
          </cell>
          <cell r="S25">
            <v>1.5232000000000001</v>
          </cell>
          <cell r="T25">
            <v>1.6569</v>
          </cell>
          <cell r="U25">
            <v>1.7942</v>
          </cell>
          <cell r="V25">
            <v>1.9349000000000001</v>
          </cell>
          <cell r="W25">
            <v>2.0789</v>
          </cell>
          <cell r="X25">
            <v>2.226</v>
          </cell>
          <cell r="Y25">
            <v>2.3759999999999999</v>
          </cell>
          <cell r="Z25">
            <v>2.5287000000000002</v>
          </cell>
          <cell r="AA25">
            <v>2.6840000000000002</v>
          </cell>
          <cell r="AB25">
            <v>2.8418000000000001</v>
          </cell>
          <cell r="AC25">
            <v>3.0019</v>
          </cell>
          <cell r="AD25">
            <v>3.1640999999999999</v>
          </cell>
          <cell r="AE25">
            <v>3.3283999999999998</v>
          </cell>
          <cell r="AF25">
            <v>3.4946999999999999</v>
          </cell>
          <cell r="AG25">
            <v>3.6627000000000001</v>
          </cell>
          <cell r="AH25">
            <v>3.8325</v>
          </cell>
          <cell r="AI25">
            <v>4.0038999999999998</v>
          </cell>
          <cell r="AJ25">
            <v>4.1768000000000001</v>
          </cell>
          <cell r="AK25">
            <v>4.3510999999999997</v>
          </cell>
          <cell r="AL25">
            <v>4.5266999999999999</v>
          </cell>
          <cell r="AM25">
            <v>4.7035999999999998</v>
          </cell>
          <cell r="AN25">
            <v>4.8815999999999997</v>
          </cell>
          <cell r="AO25">
            <v>5.0606999999999998</v>
          </cell>
          <cell r="AP25">
            <v>5.2408999999999999</v>
          </cell>
          <cell r="AQ25">
            <v>5.4218999999999999</v>
          </cell>
          <cell r="AR25">
            <v>5.6039000000000003</v>
          </cell>
          <cell r="AS25">
            <v>5.7866</v>
          </cell>
          <cell r="AT25">
            <v>5.9701000000000004</v>
          </cell>
          <cell r="AU25">
            <v>6.1542000000000003</v>
          </cell>
          <cell r="AV25">
            <v>6.3390000000000004</v>
          </cell>
          <cell r="AW25">
            <v>6.5244</v>
          </cell>
        </row>
        <row r="26">
          <cell r="B26">
            <v>4.36E-2</v>
          </cell>
          <cell r="C26">
            <v>7.7100000000000002E-2</v>
          </cell>
          <cell r="D26">
            <v>0.11940000000000001</v>
          </cell>
          <cell r="E26">
            <v>0.17030000000000001</v>
          </cell>
          <cell r="F26">
            <v>0.22939999999999999</v>
          </cell>
          <cell r="G26">
            <v>0.29620000000000002</v>
          </cell>
          <cell r="H26">
            <v>0.37040000000000001</v>
          </cell>
          <cell r="I26">
            <v>0.4516</v>
          </cell>
          <cell r="J26">
            <v>0.53959999999999997</v>
          </cell>
          <cell r="K26">
            <v>0.63400000000000001</v>
          </cell>
          <cell r="L26">
            <v>0.73440000000000005</v>
          </cell>
          <cell r="M26">
            <v>0.84060000000000001</v>
          </cell>
          <cell r="N26">
            <v>0.95230000000000004</v>
          </cell>
          <cell r="O26">
            <v>1.0691999999999999</v>
          </cell>
          <cell r="P26">
            <v>1.1910000000000001</v>
          </cell>
          <cell r="Q26">
            <v>1.3176000000000001</v>
          </cell>
          <cell r="R26">
            <v>1.4486000000000001</v>
          </cell>
          <cell r="S26">
            <v>1.5838000000000001</v>
          </cell>
          <cell r="T26">
            <v>1.7229000000000001</v>
          </cell>
          <cell r="U26">
            <v>1.8658999999999999</v>
          </cell>
          <cell r="V26">
            <v>2.0125000000000002</v>
          </cell>
          <cell r="W26">
            <v>2.1623999999999999</v>
          </cell>
          <cell r="X26">
            <v>2.3155999999999999</v>
          </cell>
          <cell r="Y26">
            <v>2.4716999999999998</v>
          </cell>
          <cell r="Z26">
            <v>2.6307999999999998</v>
          </cell>
          <cell r="AA26">
            <v>2.7925</v>
          </cell>
          <cell r="AB26">
            <v>2.9567999999999999</v>
          </cell>
          <cell r="AC26">
            <v>3.1234999999999999</v>
          </cell>
          <cell r="AD26">
            <v>3.2924000000000002</v>
          </cell>
          <cell r="AE26">
            <v>3.4634999999999998</v>
          </cell>
          <cell r="AF26">
            <v>3.6366000000000001</v>
          </cell>
          <cell r="AG26">
            <v>3.8115000000000001</v>
          </cell>
          <cell r="AH26">
            <v>3.9883000000000002</v>
          </cell>
          <cell r="AI26">
            <v>4.1665999999999999</v>
          </cell>
          <cell r="AJ26">
            <v>4.3464999999999998</v>
          </cell>
          <cell r="AK26">
            <v>4.5278999999999998</v>
          </cell>
          <cell r="AL26">
            <v>4.7106000000000003</v>
          </cell>
          <cell r="AM26">
            <v>4.8945999999999996</v>
          </cell>
          <cell r="AN26">
            <v>5.0797999999999996</v>
          </cell>
          <cell r="AO26">
            <v>5.266</v>
          </cell>
          <cell r="AP26">
            <v>5.4532999999999996</v>
          </cell>
          <cell r="AQ26">
            <v>5.6414999999999997</v>
          </cell>
          <cell r="AR26">
            <v>5.8304999999999998</v>
          </cell>
          <cell r="AS26">
            <v>6.0204000000000004</v>
          </cell>
          <cell r="AT26">
            <v>6.2110000000000003</v>
          </cell>
          <cell r="AU26">
            <v>6.4021999999999997</v>
          </cell>
          <cell r="AV26">
            <v>6.5941000000000001</v>
          </cell>
          <cell r="AW26">
            <v>6.7865000000000002</v>
          </cell>
        </row>
        <row r="27">
          <cell r="B27">
            <v>4.5100000000000001E-2</v>
          </cell>
          <cell r="C27">
            <v>7.9799999999999996E-2</v>
          </cell>
          <cell r="D27">
            <v>0.1237</v>
          </cell>
          <cell r="E27">
            <v>0.17649999999999999</v>
          </cell>
          <cell r="F27">
            <v>0.23769999999999999</v>
          </cell>
          <cell r="G27">
            <v>0.307</v>
          </cell>
          <cell r="H27">
            <v>0.38400000000000001</v>
          </cell>
          <cell r="I27">
            <v>0.46829999999999999</v>
          </cell>
          <cell r="J27">
            <v>0.55959999999999999</v>
          </cell>
          <cell r="K27">
            <v>0.65759999999999996</v>
          </cell>
          <cell r="L27">
            <v>0.76190000000000002</v>
          </cell>
          <cell r="M27">
            <v>0.87219999999999998</v>
          </cell>
          <cell r="N27">
            <v>0.98819999999999997</v>
          </cell>
          <cell r="O27">
            <v>1.1095999999999999</v>
          </cell>
          <cell r="P27">
            <v>1.2363</v>
          </cell>
          <cell r="Q27">
            <v>1.3677999999999999</v>
          </cell>
          <cell r="R27">
            <v>1.5039</v>
          </cell>
          <cell r="S27">
            <v>1.6444000000000001</v>
          </cell>
          <cell r="T27">
            <v>1.7890999999999999</v>
          </cell>
          <cell r="U27">
            <v>1.9378</v>
          </cell>
          <cell r="V27">
            <v>2.0901999999999998</v>
          </cell>
          <cell r="W27">
            <v>2.2461000000000002</v>
          </cell>
          <cell r="X27">
            <v>2.4053</v>
          </cell>
          <cell r="Y27">
            <v>2.5678000000000001</v>
          </cell>
          <cell r="Z27">
            <v>2.7330999999999999</v>
          </cell>
          <cell r="AA27">
            <v>2.9013</v>
          </cell>
          <cell r="AB27">
            <v>3.0722</v>
          </cell>
          <cell r="AC27">
            <v>3.2454999999999998</v>
          </cell>
          <cell r="AD27">
            <v>3.4211999999999998</v>
          </cell>
          <cell r="AE27">
            <v>3.5991</v>
          </cell>
          <cell r="AF27">
            <v>3.7789999999999999</v>
          </cell>
          <cell r="AG27">
            <v>3.9609000000000001</v>
          </cell>
          <cell r="AH27">
            <v>4.1445999999999996</v>
          </cell>
          <cell r="AI27">
            <v>4.3300999999999998</v>
          </cell>
          <cell r="AJ27">
            <v>4.5171000000000001</v>
          </cell>
          <cell r="AK27">
            <v>4.7055999999999996</v>
          </cell>
          <cell r="AL27">
            <v>4.8954000000000004</v>
          </cell>
          <cell r="AM27">
            <v>5.0865999999999998</v>
          </cell>
          <cell r="AN27">
            <v>5.2789000000000001</v>
          </cell>
          <cell r="AO27">
            <v>5.4724000000000004</v>
          </cell>
          <cell r="AP27">
            <v>5.6669</v>
          </cell>
          <cell r="AQ27">
            <v>5.8623000000000003</v>
          </cell>
          <cell r="AR27">
            <v>6.0585000000000004</v>
          </cell>
          <cell r="AS27">
            <v>6.2556000000000003</v>
          </cell>
          <cell r="AT27">
            <v>6.4534000000000002</v>
          </cell>
          <cell r="AU27">
            <v>6.6517999999999997</v>
          </cell>
          <cell r="AV27">
            <v>6.8507999999999996</v>
          </cell>
          <cell r="AW27">
            <v>7.0503</v>
          </cell>
        </row>
        <row r="28">
          <cell r="B28">
            <v>4.6699999999999998E-2</v>
          </cell>
          <cell r="C28">
            <v>8.2600000000000007E-2</v>
          </cell>
          <cell r="D28">
            <v>0.128</v>
          </cell>
          <cell r="E28">
            <v>0.18260000000000001</v>
          </cell>
          <cell r="F28">
            <v>0.246</v>
          </cell>
          <cell r="G28">
            <v>0.31780000000000003</v>
          </cell>
          <cell r="H28">
            <v>0.39750000000000002</v>
          </cell>
          <cell r="I28">
            <v>0.4849</v>
          </cell>
          <cell r="J28">
            <v>0.5796</v>
          </cell>
          <cell r="K28">
            <v>0.68120000000000003</v>
          </cell>
          <cell r="L28">
            <v>0.7893</v>
          </cell>
          <cell r="M28">
            <v>0.90369999999999995</v>
          </cell>
          <cell r="N28">
            <v>1.0241</v>
          </cell>
          <cell r="O28">
            <v>1.1500999999999999</v>
          </cell>
          <cell r="P28">
            <v>1.2815000000000001</v>
          </cell>
          <cell r="Q28">
            <v>1.4179999999999999</v>
          </cell>
          <cell r="R28">
            <v>1.5592999999999999</v>
          </cell>
          <cell r="S28">
            <v>1.7052</v>
          </cell>
          <cell r="T28">
            <v>1.8554999999999999</v>
          </cell>
          <cell r="U28">
            <v>2.0097999999999998</v>
          </cell>
          <cell r="V28">
            <v>2.1680000000000001</v>
          </cell>
          <cell r="W28">
            <v>2.3298999999999999</v>
          </cell>
          <cell r="X28">
            <v>2.4952999999999999</v>
          </cell>
          <cell r="Y28">
            <v>2.6640000000000001</v>
          </cell>
          <cell r="Z28">
            <v>2.8357999999999999</v>
          </cell>
          <cell r="AA28">
            <v>3.0104000000000002</v>
          </cell>
          <cell r="AB28">
            <v>3.1879</v>
          </cell>
          <cell r="AC28">
            <v>3.3679000000000001</v>
          </cell>
          <cell r="AD28">
            <v>3.5503999999999998</v>
          </cell>
          <cell r="AE28">
            <v>3.7351000000000001</v>
          </cell>
          <cell r="AF28">
            <v>3.9220000000000002</v>
          </cell>
          <cell r="AG28">
            <v>4.1109</v>
          </cell>
          <cell r="AH28">
            <v>4.3015999999999996</v>
          </cell>
          <cell r="AI28">
            <v>4.4941000000000004</v>
          </cell>
          <cell r="AJ28">
            <v>4.6882999999999999</v>
          </cell>
          <cell r="AK28">
            <v>4.8840000000000003</v>
          </cell>
          <cell r="AL28">
            <v>5.0810000000000004</v>
          </cell>
          <cell r="AM28">
            <v>5.2793999999999999</v>
          </cell>
          <cell r="AN28">
            <v>5.4790000000000001</v>
          </cell>
          <cell r="AO28">
            <v>5.6798000000000002</v>
          </cell>
          <cell r="AP28">
            <v>5.8815</v>
          </cell>
          <cell r="AQ28">
            <v>6.0842000000000001</v>
          </cell>
          <cell r="AR28">
            <v>6.2877999999999998</v>
          </cell>
          <cell r="AS28">
            <v>6.4920999999999998</v>
          </cell>
          <cell r="AT28">
            <v>6.6970999999999998</v>
          </cell>
          <cell r="AU28">
            <v>6.9028</v>
          </cell>
          <cell r="AV28">
            <v>7.109</v>
          </cell>
          <cell r="AW28">
            <v>7.3158000000000003</v>
          </cell>
        </row>
        <row r="29">
          <cell r="B29">
            <v>4.82E-2</v>
          </cell>
          <cell r="C29">
            <v>8.5300000000000001E-2</v>
          </cell>
          <cell r="D29">
            <v>0.1323</v>
          </cell>
          <cell r="E29">
            <v>0.1888</v>
          </cell>
          <cell r="F29">
            <v>0.25430000000000003</v>
          </cell>
          <cell r="G29">
            <v>0.3286</v>
          </cell>
          <cell r="H29">
            <v>0.41110000000000002</v>
          </cell>
          <cell r="I29">
            <v>0.50160000000000005</v>
          </cell>
          <cell r="J29">
            <v>0.59960000000000002</v>
          </cell>
          <cell r="K29">
            <v>0.70479999999999998</v>
          </cell>
          <cell r="L29">
            <v>0.81679999999999997</v>
          </cell>
          <cell r="M29">
            <v>0.93530000000000002</v>
          </cell>
          <cell r="N29">
            <v>1.0601</v>
          </cell>
          <cell r="O29">
            <v>1.1907000000000001</v>
          </cell>
          <cell r="P29">
            <v>1.3268</v>
          </cell>
          <cell r="Q29">
            <v>1.4682999999999999</v>
          </cell>
          <cell r="R29">
            <v>1.6148</v>
          </cell>
          <cell r="S29">
            <v>1.7661</v>
          </cell>
          <cell r="T29">
            <v>1.9218999999999999</v>
          </cell>
          <cell r="U29">
            <v>2.0819000000000001</v>
          </cell>
          <cell r="V29">
            <v>2.246</v>
          </cell>
          <cell r="W29">
            <v>2.4140000000000001</v>
          </cell>
          <cell r="X29">
            <v>2.5855000000000001</v>
          </cell>
          <cell r="Y29">
            <v>2.7605</v>
          </cell>
          <cell r="Z29">
            <v>2.9386000000000001</v>
          </cell>
          <cell r="AA29">
            <v>3.1198000000000001</v>
          </cell>
          <cell r="AB29">
            <v>3.3039000000000001</v>
          </cell>
          <cell r="AC29">
            <v>3.4906000000000001</v>
          </cell>
          <cell r="AD29">
            <v>3.6798999999999999</v>
          </cell>
          <cell r="AE29">
            <v>3.8715000000000002</v>
          </cell>
          <cell r="AF29">
            <v>4.0654000000000003</v>
          </cell>
          <cell r="AG29">
            <v>4.2613000000000003</v>
          </cell>
          <cell r="AH29">
            <v>4.4592000000000001</v>
          </cell>
          <cell r="AI29">
            <v>4.6588000000000003</v>
          </cell>
          <cell r="AJ29">
            <v>4.8601999999999999</v>
          </cell>
          <cell r="AK29">
            <v>5.0631000000000004</v>
          </cell>
          <cell r="AL29">
            <v>5.2674000000000003</v>
          </cell>
          <cell r="AM29">
            <v>5.4730999999999996</v>
          </cell>
          <cell r="AN29">
            <v>5.68</v>
          </cell>
          <cell r="AO29">
            <v>5.8880999999999997</v>
          </cell>
          <cell r="AP29">
            <v>6.0972</v>
          </cell>
          <cell r="AQ29">
            <v>6.3071999999999999</v>
          </cell>
          <cell r="AR29">
            <v>6.5180999999999996</v>
          </cell>
          <cell r="AS29">
            <v>6.7298</v>
          </cell>
          <cell r="AT29">
            <v>6.9421999999999997</v>
          </cell>
          <cell r="AU29">
            <v>7.1551999999999998</v>
          </cell>
          <cell r="AV29">
            <v>7.3686999999999996</v>
          </cell>
          <cell r="AW29">
            <v>7.5827999999999998</v>
          </cell>
        </row>
        <row r="30">
          <cell r="B30">
            <v>4.9799999999999997E-2</v>
          </cell>
          <cell r="C30">
            <v>8.7999999999999995E-2</v>
          </cell>
          <cell r="D30">
            <v>0.1366</v>
          </cell>
          <cell r="E30">
            <v>0.19489999999999999</v>
          </cell>
          <cell r="F30">
            <v>0.2626</v>
          </cell>
          <cell r="G30">
            <v>0.33939999999999998</v>
          </cell>
          <cell r="H30">
            <v>0.42470000000000002</v>
          </cell>
          <cell r="I30">
            <v>0.51829999999999998</v>
          </cell>
          <cell r="J30">
            <v>0.61960000000000004</v>
          </cell>
          <cell r="K30">
            <v>0.72840000000000005</v>
          </cell>
          <cell r="L30">
            <v>0.84430000000000005</v>
          </cell>
          <cell r="M30">
            <v>0.96699999999999997</v>
          </cell>
          <cell r="N30">
            <v>1.0960000000000001</v>
          </cell>
          <cell r="O30">
            <v>1.2312000000000001</v>
          </cell>
          <cell r="P30">
            <v>1.3722000000000001</v>
          </cell>
          <cell r="Q30">
            <v>1.5186999999999999</v>
          </cell>
          <cell r="R30">
            <v>1.6704000000000001</v>
          </cell>
          <cell r="S30">
            <v>1.827</v>
          </cell>
          <cell r="T30">
            <v>1.9883999999999999</v>
          </cell>
          <cell r="U30">
            <v>2.1541999999999999</v>
          </cell>
          <cell r="V30">
            <v>2.3241999999999998</v>
          </cell>
          <cell r="W30">
            <v>2.4982000000000002</v>
          </cell>
          <cell r="X30">
            <v>2.6758999999999999</v>
          </cell>
          <cell r="Y30">
            <v>2.8571</v>
          </cell>
          <cell r="Z30">
            <v>3.0417000000000001</v>
          </cell>
          <cell r="AA30">
            <v>3.2294999999999998</v>
          </cell>
          <cell r="AB30">
            <v>3.4201999999999999</v>
          </cell>
          <cell r="AC30">
            <v>3.6137000000000001</v>
          </cell>
          <cell r="AD30">
            <v>3.8098000000000001</v>
          </cell>
          <cell r="AE30">
            <v>4.0084</v>
          </cell>
          <cell r="AF30">
            <v>4.2092000000000001</v>
          </cell>
          <cell r="AG30">
            <v>4.4122000000000003</v>
          </cell>
          <cell r="AH30">
            <v>4.6172000000000004</v>
          </cell>
          <cell r="AI30">
            <v>4.8240999999999996</v>
          </cell>
          <cell r="AJ30">
            <v>5.0326000000000004</v>
          </cell>
          <cell r="AK30">
            <v>5.2427999999999999</v>
          </cell>
          <cell r="AL30">
            <v>5.4545000000000003</v>
          </cell>
          <cell r="AM30">
            <v>5.6676000000000002</v>
          </cell>
          <cell r="AN30">
            <v>5.8818999999999999</v>
          </cell>
          <cell r="AO30">
            <v>6.0972999999999997</v>
          </cell>
          <cell r="AP30">
            <v>6.3137999999999996</v>
          </cell>
          <cell r="AQ30">
            <v>6.5312999999999999</v>
          </cell>
          <cell r="AR30">
            <v>6.7496</v>
          </cell>
          <cell r="AS30">
            <v>6.9687000000000001</v>
          </cell>
          <cell r="AT30">
            <v>7.1885000000000003</v>
          </cell>
          <cell r="AU30">
            <v>7.4089</v>
          </cell>
          <cell r="AV30">
            <v>7.6298000000000004</v>
          </cell>
          <cell r="AW30">
            <v>7.8512000000000004</v>
          </cell>
        </row>
        <row r="31">
          <cell r="B31">
            <v>5.1299999999999998E-2</v>
          </cell>
          <cell r="C31">
            <v>9.0800000000000006E-2</v>
          </cell>
          <cell r="D31">
            <v>0.14080000000000001</v>
          </cell>
          <cell r="E31">
            <v>0.20100000000000001</v>
          </cell>
          <cell r="F31">
            <v>0.27100000000000002</v>
          </cell>
          <cell r="G31">
            <v>0.35020000000000001</v>
          </cell>
          <cell r="H31">
            <v>0.43830000000000002</v>
          </cell>
          <cell r="I31">
            <v>0.53490000000000004</v>
          </cell>
          <cell r="J31">
            <v>0.63959999999999995</v>
          </cell>
          <cell r="K31">
            <v>0.75209999999999999</v>
          </cell>
          <cell r="L31">
            <v>0.87180000000000002</v>
          </cell>
          <cell r="M31">
            <v>0.99860000000000004</v>
          </cell>
          <cell r="N31">
            <v>1.1321000000000001</v>
          </cell>
          <cell r="O31">
            <v>1.2718</v>
          </cell>
          <cell r="P31">
            <v>1.4176</v>
          </cell>
          <cell r="Q31">
            <v>1.5690999999999999</v>
          </cell>
          <cell r="R31">
            <v>1.726</v>
          </cell>
          <cell r="S31">
            <v>1.8880999999999999</v>
          </cell>
          <cell r="T31">
            <v>2.0550000000000002</v>
          </cell>
          <cell r="U31">
            <v>2.2265999999999999</v>
          </cell>
          <cell r="V31">
            <v>2.4024999999999999</v>
          </cell>
          <cell r="W31">
            <v>2.5825</v>
          </cell>
          <cell r="X31">
            <v>2.7664</v>
          </cell>
          <cell r="Y31">
            <v>2.9540000000000002</v>
          </cell>
          <cell r="Z31">
            <v>3.1450999999999998</v>
          </cell>
          <cell r="AA31">
            <v>3.3393999999999999</v>
          </cell>
          <cell r="AB31">
            <v>3.5367999999999999</v>
          </cell>
          <cell r="AC31">
            <v>3.7370999999999999</v>
          </cell>
          <cell r="AD31">
            <v>3.9401000000000002</v>
          </cell>
          <cell r="AE31">
            <v>4.1456</v>
          </cell>
          <cell r="AF31">
            <v>4.3535000000000004</v>
          </cell>
          <cell r="AG31">
            <v>4.5636000000000001</v>
          </cell>
          <cell r="AH31">
            <v>4.7756999999999996</v>
          </cell>
          <cell r="AI31">
            <v>4.9897999999999998</v>
          </cell>
          <cell r="AJ31">
            <v>5.2057000000000002</v>
          </cell>
          <cell r="AK31">
            <v>5.4231999999999996</v>
          </cell>
          <cell r="AL31">
            <v>5.6422999999999996</v>
          </cell>
          <cell r="AM31">
            <v>5.8627000000000002</v>
          </cell>
          <cell r="AN31">
            <v>6.0843999999999996</v>
          </cell>
          <cell r="AO31">
            <v>6.3072999999999997</v>
          </cell>
          <cell r="AP31">
            <v>6.5312999999999999</v>
          </cell>
          <cell r="AQ31">
            <v>6.7563000000000004</v>
          </cell>
          <cell r="AR31">
            <v>6.9821</v>
          </cell>
          <cell r="AS31">
            <v>7.2085999999999997</v>
          </cell>
          <cell r="AT31">
            <v>7.4359000000000002</v>
          </cell>
          <cell r="AU31">
            <v>7.6638000000000002</v>
          </cell>
          <cell r="AV31">
            <v>7.8921999999999999</v>
          </cell>
          <cell r="AW31">
            <v>8.1210000000000004</v>
          </cell>
        </row>
        <row r="32">
          <cell r="B32">
            <v>5.28E-2</v>
          </cell>
          <cell r="C32">
            <v>9.35E-2</v>
          </cell>
          <cell r="D32">
            <v>0.14510000000000001</v>
          </cell>
          <cell r="E32">
            <v>0.2072</v>
          </cell>
          <cell r="F32">
            <v>0.27929999999999999</v>
          </cell>
          <cell r="G32">
            <v>0.36099999999999999</v>
          </cell>
          <cell r="H32">
            <v>0.45190000000000002</v>
          </cell>
          <cell r="I32">
            <v>0.55159999999999998</v>
          </cell>
          <cell r="J32">
            <v>0.65969999999999995</v>
          </cell>
          <cell r="K32">
            <v>0.77569999999999995</v>
          </cell>
          <cell r="L32">
            <v>0.89939999999999998</v>
          </cell>
          <cell r="M32">
            <v>1.0303</v>
          </cell>
          <cell r="N32">
            <v>1.1680999999999999</v>
          </cell>
          <cell r="O32">
            <v>1.3125</v>
          </cell>
          <cell r="P32">
            <v>1.4631000000000001</v>
          </cell>
          <cell r="Q32">
            <v>1.6195999999999999</v>
          </cell>
          <cell r="R32">
            <v>1.7817000000000001</v>
          </cell>
          <cell r="S32">
            <v>1.9492</v>
          </cell>
          <cell r="T32">
            <v>2.1217000000000001</v>
          </cell>
          <cell r="U32">
            <v>2.2989999999999999</v>
          </cell>
          <cell r="V32">
            <v>2.4807999999999999</v>
          </cell>
          <cell r="W32">
            <v>2.6669</v>
          </cell>
          <cell r="X32">
            <v>2.8571</v>
          </cell>
          <cell r="Y32">
            <v>3.0510000000000002</v>
          </cell>
          <cell r="Z32">
            <v>3.2486000000000002</v>
          </cell>
          <cell r="AA32">
            <v>3.4495</v>
          </cell>
          <cell r="AB32">
            <v>3.6536</v>
          </cell>
          <cell r="AC32">
            <v>3.8607</v>
          </cell>
          <cell r="AD32">
            <v>4.0705999999999998</v>
          </cell>
          <cell r="AE32">
            <v>4.2831000000000001</v>
          </cell>
          <cell r="AF32">
            <v>4.4981</v>
          </cell>
          <cell r="AG32">
            <v>4.7153</v>
          </cell>
          <cell r="AH32">
            <v>4.9347000000000003</v>
          </cell>
          <cell r="AI32">
            <v>5.1561000000000003</v>
          </cell>
          <cell r="AJ32">
            <v>5.3792999999999997</v>
          </cell>
          <cell r="AK32">
            <v>5.6041999999999996</v>
          </cell>
          <cell r="AL32">
            <v>5.8305999999999996</v>
          </cell>
          <cell r="AM32">
            <v>6.0585000000000004</v>
          </cell>
          <cell r="AN32">
            <v>6.2877000000000001</v>
          </cell>
          <cell r="AO32">
            <v>6.5182000000000002</v>
          </cell>
          <cell r="AP32">
            <v>6.7496</v>
          </cell>
          <cell r="AQ32">
            <v>6.9821</v>
          </cell>
          <cell r="AR32">
            <v>7.2154999999999996</v>
          </cell>
          <cell r="AS32">
            <v>7.4496000000000002</v>
          </cell>
          <cell r="AT32">
            <v>7.6844000000000001</v>
          </cell>
          <cell r="AU32">
            <v>7.9198000000000004</v>
          </cell>
          <cell r="AV32">
            <v>8.1556999999999995</v>
          </cell>
          <cell r="AW32">
            <v>8.3919999999999995</v>
          </cell>
        </row>
      </sheetData>
      <sheetData sheetId="4" refreshError="1"/>
      <sheetData sheetId="5" refreshError="1">
        <row r="2">
          <cell r="B2">
            <v>7.9000000000000008E-3</v>
          </cell>
          <cell r="C2">
            <v>1.3100000000000001E-2</v>
          </cell>
          <cell r="D2">
            <v>1.95E-2</v>
          </cell>
          <cell r="E2">
            <v>2.69E-2</v>
          </cell>
          <cell r="F2">
            <v>3.5299999999999998E-2</v>
          </cell>
          <cell r="G2">
            <v>4.4600000000000001E-2</v>
          </cell>
          <cell r="H2">
            <v>5.4899999999999997E-2</v>
          </cell>
          <cell r="I2">
            <v>6.6000000000000003E-2</v>
          </cell>
          <cell r="J2">
            <v>7.8100000000000003E-2</v>
          </cell>
          <cell r="K2">
            <v>9.11E-2</v>
          </cell>
          <cell r="L2">
            <v>0.105</v>
          </cell>
          <cell r="M2">
            <v>0.1198</v>
          </cell>
          <cell r="N2">
            <v>0.1356</v>
          </cell>
          <cell r="O2">
            <v>0.15229999999999999</v>
          </cell>
          <cell r="P2">
            <v>0.17</v>
          </cell>
          <cell r="Q2">
            <v>0.1888</v>
          </cell>
          <cell r="R2">
            <v>0.20849999999999999</v>
          </cell>
          <cell r="S2">
            <v>0.2293</v>
          </cell>
          <cell r="T2">
            <v>0.25130000000000002</v>
          </cell>
          <cell r="U2">
            <v>0.27429999999999999</v>
          </cell>
          <cell r="V2">
            <v>0.29859999999999998</v>
          </cell>
          <cell r="W2">
            <v>0.3241</v>
          </cell>
          <cell r="X2">
            <v>0.3508</v>
          </cell>
          <cell r="Y2">
            <v>0.37890000000000001</v>
          </cell>
          <cell r="Z2">
            <v>0.4083</v>
          </cell>
          <cell r="AA2">
            <v>0.43919999999999998</v>
          </cell>
          <cell r="AB2">
            <v>0.47149999999999997</v>
          </cell>
          <cell r="AC2">
            <v>0.50529999999999997</v>
          </cell>
          <cell r="AD2">
            <v>0.54079999999999995</v>
          </cell>
          <cell r="AE2">
            <v>0.57789999999999997</v>
          </cell>
          <cell r="AF2">
            <v>0.61670000000000003</v>
          </cell>
          <cell r="AG2">
            <v>0.6573</v>
          </cell>
          <cell r="AH2">
            <v>0.69979999999999998</v>
          </cell>
          <cell r="AI2">
            <v>0.74419999999999997</v>
          </cell>
          <cell r="AJ2">
            <v>0.79059999999999997</v>
          </cell>
          <cell r="AK2">
            <v>0.83919999999999995</v>
          </cell>
          <cell r="AL2">
            <v>0.88990000000000002</v>
          </cell>
          <cell r="AM2">
            <v>0.94279999999999997</v>
          </cell>
          <cell r="AN2">
            <v>0.99809999999999999</v>
          </cell>
          <cell r="AO2">
            <v>1.0559000000000001</v>
          </cell>
          <cell r="AP2">
            <v>1.1162000000000001</v>
          </cell>
          <cell r="AQ2">
            <v>1.1792</v>
          </cell>
          <cell r="AR2">
            <v>1.2448999999999999</v>
          </cell>
          <cell r="AS2">
            <v>1.3134999999999999</v>
          </cell>
          <cell r="AT2">
            <v>1.385</v>
          </cell>
          <cell r="AU2">
            <v>1.4597</v>
          </cell>
          <cell r="AV2">
            <v>1.5375000000000001</v>
          </cell>
          <cell r="AW2">
            <v>1.6187</v>
          </cell>
        </row>
        <row r="3">
          <cell r="B3">
            <v>9.5999999999999992E-3</v>
          </cell>
          <cell r="C3">
            <v>1.6E-2</v>
          </cell>
          <cell r="D3">
            <v>2.3699999999999999E-2</v>
          </cell>
          <cell r="E3">
            <v>3.27E-2</v>
          </cell>
          <cell r="F3">
            <v>4.2999999999999997E-2</v>
          </cell>
          <cell r="G3">
            <v>5.4300000000000001E-2</v>
          </cell>
          <cell r="H3">
            <v>6.6799999999999998E-2</v>
          </cell>
          <cell r="I3">
            <v>8.0399999999999999E-2</v>
          </cell>
          <cell r="J3">
            <v>9.5100000000000004E-2</v>
          </cell>
          <cell r="K3">
            <v>0.1108</v>
          </cell>
          <cell r="L3">
            <v>0.12759999999999999</v>
          </cell>
          <cell r="M3">
            <v>0.14549999999999999</v>
          </cell>
          <cell r="N3">
            <v>0.16439999999999999</v>
          </cell>
          <cell r="O3">
            <v>0.18429999999999999</v>
          </cell>
          <cell r="P3">
            <v>0.2054</v>
          </cell>
          <cell r="Q3">
            <v>0.2276</v>
          </cell>
          <cell r="R3">
            <v>0.25090000000000001</v>
          </cell>
          <cell r="S3">
            <v>0.27529999999999999</v>
          </cell>
          <cell r="T3">
            <v>0.3009</v>
          </cell>
          <cell r="U3">
            <v>0.32779999999999998</v>
          </cell>
          <cell r="V3">
            <v>0.35580000000000001</v>
          </cell>
          <cell r="W3">
            <v>0.3851</v>
          </cell>
          <cell r="X3">
            <v>0.41570000000000001</v>
          </cell>
          <cell r="Y3">
            <v>0.4476</v>
          </cell>
          <cell r="Z3">
            <v>0.48089999999999999</v>
          </cell>
          <cell r="AA3">
            <v>0.51570000000000005</v>
          </cell>
          <cell r="AB3">
            <v>0.55179999999999996</v>
          </cell>
          <cell r="AC3">
            <v>0.58950000000000002</v>
          </cell>
          <cell r="AD3">
            <v>0.62880000000000003</v>
          </cell>
          <cell r="AE3">
            <v>0.66959999999999997</v>
          </cell>
          <cell r="AF3">
            <v>0.71209999999999996</v>
          </cell>
          <cell r="AG3">
            <v>0.75629999999999997</v>
          </cell>
          <cell r="AH3">
            <v>0.80230000000000001</v>
          </cell>
          <cell r="AI3">
            <v>0.85009999999999997</v>
          </cell>
          <cell r="AJ3">
            <v>0.89980000000000004</v>
          </cell>
          <cell r="AK3">
            <v>0.95140000000000002</v>
          </cell>
          <cell r="AL3">
            <v>1.0051000000000001</v>
          </cell>
          <cell r="AM3">
            <v>1.0608</v>
          </cell>
          <cell r="AN3">
            <v>1.1187</v>
          </cell>
          <cell r="AO3">
            <v>1.1788000000000001</v>
          </cell>
          <cell r="AP3">
            <v>1.2413000000000001</v>
          </cell>
          <cell r="AQ3">
            <v>1.3061</v>
          </cell>
          <cell r="AR3">
            <v>1.3734</v>
          </cell>
          <cell r="AS3">
            <v>1.4432</v>
          </cell>
          <cell r="AT3">
            <v>1.5156000000000001</v>
          </cell>
          <cell r="AU3">
            <v>1.5908</v>
          </cell>
          <cell r="AV3">
            <v>1.6688000000000001</v>
          </cell>
          <cell r="AW3">
            <v>1.7497</v>
          </cell>
        </row>
        <row r="4">
          <cell r="B4">
            <v>1.12E-2</v>
          </cell>
          <cell r="C4">
            <v>1.8800000000000001E-2</v>
          </cell>
          <cell r="D4">
            <v>2.7900000000000001E-2</v>
          </cell>
          <cell r="E4">
            <v>3.8600000000000002E-2</v>
          </cell>
          <cell r="F4">
            <v>5.0700000000000002E-2</v>
          </cell>
          <cell r="G4">
            <v>6.4100000000000004E-2</v>
          </cell>
          <cell r="H4">
            <v>7.8899999999999998E-2</v>
          </cell>
          <cell r="I4">
            <v>9.5000000000000001E-2</v>
          </cell>
          <cell r="J4">
            <v>0.11219999999999999</v>
          </cell>
          <cell r="K4">
            <v>0.1308</v>
          </cell>
          <cell r="L4">
            <v>0.15049999999999999</v>
          </cell>
          <cell r="M4">
            <v>0.1714</v>
          </cell>
          <cell r="N4">
            <v>0.19359999999999999</v>
          </cell>
          <cell r="O4">
            <v>0.21690000000000001</v>
          </cell>
          <cell r="P4">
            <v>0.24149999999999999</v>
          </cell>
          <cell r="Q4">
            <v>0.26719999999999999</v>
          </cell>
          <cell r="R4">
            <v>0.29420000000000002</v>
          </cell>
          <cell r="S4">
            <v>0.32240000000000002</v>
          </cell>
          <cell r="T4">
            <v>0.35189999999999999</v>
          </cell>
          <cell r="U4">
            <v>0.3826</v>
          </cell>
          <cell r="V4">
            <v>0.41470000000000001</v>
          </cell>
          <cell r="W4">
            <v>0.44800000000000001</v>
          </cell>
          <cell r="X4">
            <v>0.48280000000000001</v>
          </cell>
          <cell r="Y4">
            <v>0.51880000000000004</v>
          </cell>
          <cell r="Z4">
            <v>0.55630000000000002</v>
          </cell>
          <cell r="AA4">
            <v>0.59519999999999995</v>
          </cell>
          <cell r="AB4">
            <v>0.63560000000000005</v>
          </cell>
          <cell r="AC4">
            <v>0.67759999999999998</v>
          </cell>
          <cell r="AD4">
            <v>0.72099999999999997</v>
          </cell>
          <cell r="AE4">
            <v>0.7661</v>
          </cell>
          <cell r="AF4">
            <v>0.81269999999999998</v>
          </cell>
          <cell r="AG4">
            <v>0.86109999999999998</v>
          </cell>
          <cell r="AH4">
            <v>0.91120000000000001</v>
          </cell>
          <cell r="AI4">
            <v>0.96299999999999997</v>
          </cell>
          <cell r="AJ4">
            <v>1.0165999999999999</v>
          </cell>
          <cell r="AK4">
            <v>1.0722</v>
          </cell>
          <cell r="AL4">
            <v>1.1295999999999999</v>
          </cell>
          <cell r="AM4">
            <v>1.1890000000000001</v>
          </cell>
          <cell r="AN4">
            <v>1.2504999999999999</v>
          </cell>
          <cell r="AO4">
            <v>1.3140000000000001</v>
          </cell>
          <cell r="AP4">
            <v>1.3796999999999999</v>
          </cell>
          <cell r="AQ4">
            <v>1.4477</v>
          </cell>
          <cell r="AR4">
            <v>1.5179</v>
          </cell>
          <cell r="AS4">
            <v>1.5904</v>
          </cell>
          <cell r="AT4">
            <v>1.6654</v>
          </cell>
          <cell r="AU4">
            <v>1.7427999999999999</v>
          </cell>
          <cell r="AV4">
            <v>1.8228</v>
          </cell>
          <cell r="AW4">
            <v>1.9055</v>
          </cell>
        </row>
        <row r="5">
          <cell r="B5">
            <v>1.29E-2</v>
          </cell>
          <cell r="C5">
            <v>2.1600000000000001E-2</v>
          </cell>
          <cell r="D5">
            <v>3.2199999999999999E-2</v>
          </cell>
          <cell r="E5">
            <v>4.4499999999999998E-2</v>
          </cell>
          <cell r="F5">
            <v>5.8400000000000001E-2</v>
          </cell>
          <cell r="G5">
            <v>7.3999999999999996E-2</v>
          </cell>
          <cell r="H5">
            <v>9.0999999999999998E-2</v>
          </cell>
          <cell r="I5">
            <v>0.1096</v>
          </cell>
          <cell r="J5">
            <v>0.1295</v>
          </cell>
          <cell r="K5">
            <v>0.15090000000000001</v>
          </cell>
          <cell r="L5">
            <v>0.1736</v>
          </cell>
          <cell r="M5">
            <v>0.19769999999999999</v>
          </cell>
          <cell r="N5">
            <v>0.22320000000000001</v>
          </cell>
          <cell r="O5">
            <v>0.24990000000000001</v>
          </cell>
          <cell r="P5">
            <v>0.27800000000000002</v>
          </cell>
          <cell r="Q5">
            <v>0.3075</v>
          </cell>
          <cell r="R5">
            <v>0.33829999999999999</v>
          </cell>
          <cell r="S5">
            <v>0.37040000000000001</v>
          </cell>
          <cell r="T5">
            <v>0.40389999999999998</v>
          </cell>
          <cell r="U5">
            <v>0.43869999999999998</v>
          </cell>
          <cell r="V5">
            <v>0.47489999999999999</v>
          </cell>
          <cell r="W5">
            <v>0.51249999999999996</v>
          </cell>
          <cell r="X5">
            <v>0.55159999999999998</v>
          </cell>
          <cell r="Y5">
            <v>0.59199999999999997</v>
          </cell>
          <cell r="Z5">
            <v>0.63390000000000002</v>
          </cell>
          <cell r="AA5">
            <v>0.67730000000000001</v>
          </cell>
          <cell r="AB5">
            <v>0.72219999999999995</v>
          </cell>
          <cell r="AC5">
            <v>0.76870000000000005</v>
          </cell>
          <cell r="AD5">
            <v>0.81669999999999998</v>
          </cell>
          <cell r="AE5">
            <v>0.86629999999999996</v>
          </cell>
          <cell r="AF5">
            <v>0.91749999999999998</v>
          </cell>
          <cell r="AG5">
            <v>0.97050000000000003</v>
          </cell>
          <cell r="AH5">
            <v>1.0250999999999999</v>
          </cell>
          <cell r="AI5">
            <v>1.0814999999999999</v>
          </cell>
          <cell r="AJ5">
            <v>1.1395999999999999</v>
          </cell>
          <cell r="AK5">
            <v>1.1996</v>
          </cell>
          <cell r="AL5">
            <v>1.2615000000000001</v>
          </cell>
          <cell r="AM5">
            <v>1.3252999999999999</v>
          </cell>
          <cell r="AN5">
            <v>1.391</v>
          </cell>
          <cell r="AO5">
            <v>1.4587000000000001</v>
          </cell>
          <cell r="AP5">
            <v>1.5286</v>
          </cell>
          <cell r="AQ5">
            <v>1.6005</v>
          </cell>
          <cell r="AR5">
            <v>1.6746000000000001</v>
          </cell>
          <cell r="AS5">
            <v>1.7508999999999999</v>
          </cell>
          <cell r="AT5">
            <v>1.8294999999999999</v>
          </cell>
          <cell r="AU5">
            <v>1.9104000000000001</v>
          </cell>
          <cell r="AV5">
            <v>1.9937</v>
          </cell>
          <cell r="AW5">
            <v>2.0794999999999999</v>
          </cell>
        </row>
        <row r="6">
          <cell r="B6">
            <v>1.46E-2</v>
          </cell>
          <cell r="C6">
            <v>2.4400000000000002E-2</v>
          </cell>
          <cell r="D6">
            <v>3.6400000000000002E-2</v>
          </cell>
          <cell r="E6">
            <v>5.04E-2</v>
          </cell>
          <cell r="F6">
            <v>6.6199999999999995E-2</v>
          </cell>
          <cell r="G6">
            <v>8.3799999999999999E-2</v>
          </cell>
          <cell r="H6">
            <v>0.1032</v>
          </cell>
          <cell r="I6">
            <v>0.1242</v>
          </cell>
          <cell r="J6">
            <v>0.1469</v>
          </cell>
          <cell r="K6">
            <v>0.1711</v>
          </cell>
          <cell r="L6">
            <v>0.19689999999999999</v>
          </cell>
          <cell r="M6">
            <v>0.22420000000000001</v>
          </cell>
          <cell r="N6">
            <v>0.253</v>
          </cell>
          <cell r="O6">
            <v>0.2833</v>
          </cell>
          <cell r="P6">
            <v>0.315</v>
          </cell>
          <cell r="Q6">
            <v>0.34820000000000001</v>
          </cell>
          <cell r="R6">
            <v>0.38290000000000002</v>
          </cell>
          <cell r="S6">
            <v>0.41909999999999997</v>
          </cell>
          <cell r="T6">
            <v>0.45660000000000001</v>
          </cell>
          <cell r="U6">
            <v>0.49569999999999997</v>
          </cell>
          <cell r="V6">
            <v>0.53620000000000001</v>
          </cell>
          <cell r="W6">
            <v>0.57820000000000005</v>
          </cell>
          <cell r="X6">
            <v>0.62170000000000003</v>
          </cell>
          <cell r="Y6">
            <v>0.66679999999999995</v>
          </cell>
          <cell r="Z6">
            <v>0.71330000000000005</v>
          </cell>
          <cell r="AA6">
            <v>0.76139999999999997</v>
          </cell>
          <cell r="AB6">
            <v>0.81100000000000005</v>
          </cell>
          <cell r="AC6">
            <v>0.86219999999999997</v>
          </cell>
          <cell r="AD6">
            <v>0.91510000000000002</v>
          </cell>
          <cell r="AE6">
            <v>0.96960000000000002</v>
          </cell>
          <cell r="AF6">
            <v>1.0257000000000001</v>
          </cell>
          <cell r="AG6">
            <v>1.0834999999999999</v>
          </cell>
          <cell r="AH6">
            <v>1.1431</v>
          </cell>
          <cell r="AI6">
            <v>1.2043999999999999</v>
          </cell>
          <cell r="AJ6">
            <v>1.2674000000000001</v>
          </cell>
          <cell r="AK6">
            <v>1.3323</v>
          </cell>
          <cell r="AL6">
            <v>1.3991</v>
          </cell>
          <cell r="AM6">
            <v>1.4677</v>
          </cell>
          <cell r="AN6">
            <v>1.5383</v>
          </cell>
          <cell r="AO6">
            <v>1.6108</v>
          </cell>
          <cell r="AP6">
            <v>1.6854</v>
          </cell>
          <cell r="AQ6">
            <v>1.762</v>
          </cell>
          <cell r="AR6">
            <v>1.8407</v>
          </cell>
          <cell r="AS6">
            <v>1.9215</v>
          </cell>
          <cell r="AT6">
            <v>2.0045999999999999</v>
          </cell>
          <cell r="AU6">
            <v>2.0897999999999999</v>
          </cell>
          <cell r="AV6">
            <v>2.1774</v>
          </cell>
          <cell r="AW6">
            <v>2.2673000000000001</v>
          </cell>
        </row>
        <row r="7">
          <cell r="B7">
            <v>1.6199999999999999E-2</v>
          </cell>
          <cell r="C7">
            <v>2.7199999999999998E-2</v>
          </cell>
          <cell r="D7">
            <v>4.0599999999999997E-2</v>
          </cell>
          <cell r="E7">
            <v>5.6300000000000003E-2</v>
          </cell>
          <cell r="F7">
            <v>7.3999999999999996E-2</v>
          </cell>
          <cell r="G7">
            <v>9.3700000000000006E-2</v>
          </cell>
          <cell r="H7">
            <v>0.1154</v>
          </cell>
          <cell r="I7">
            <v>0.13900000000000001</v>
          </cell>
          <cell r="J7">
            <v>0.1643</v>
          </cell>
          <cell r="K7">
            <v>0.1915</v>
          </cell>
          <cell r="L7">
            <v>0.2203</v>
          </cell>
          <cell r="M7">
            <v>0.25090000000000001</v>
          </cell>
          <cell r="N7">
            <v>0.28310000000000002</v>
          </cell>
          <cell r="O7">
            <v>0.31690000000000002</v>
          </cell>
          <cell r="P7">
            <v>0.3523</v>
          </cell>
          <cell r="Q7">
            <v>0.38940000000000002</v>
          </cell>
          <cell r="R7">
            <v>0.42799999999999999</v>
          </cell>
          <cell r="S7">
            <v>0.46829999999999999</v>
          </cell>
          <cell r="T7">
            <v>0.5101</v>
          </cell>
          <cell r="U7">
            <v>0.5534</v>
          </cell>
          <cell r="V7">
            <v>0.59840000000000004</v>
          </cell>
          <cell r="W7">
            <v>0.64490000000000003</v>
          </cell>
          <cell r="X7">
            <v>0.69299999999999995</v>
          </cell>
          <cell r="Y7">
            <v>0.74280000000000002</v>
          </cell>
          <cell r="Z7">
            <v>0.79410000000000003</v>
          </cell>
          <cell r="AA7">
            <v>0.84699999999999998</v>
          </cell>
          <cell r="AB7">
            <v>0.90159999999999996</v>
          </cell>
          <cell r="AC7">
            <v>0.95779999999999998</v>
          </cell>
          <cell r="AD7">
            <v>1.0157</v>
          </cell>
          <cell r="AE7">
            <v>1.0751999999999999</v>
          </cell>
          <cell r="AF7">
            <v>1.1365000000000001</v>
          </cell>
          <cell r="AG7">
            <v>1.1995</v>
          </cell>
          <cell r="AH7">
            <v>1.2642</v>
          </cell>
          <cell r="AI7">
            <v>1.3308</v>
          </cell>
          <cell r="AJ7">
            <v>1.3991</v>
          </cell>
          <cell r="AK7">
            <v>1.4692000000000001</v>
          </cell>
          <cell r="AL7">
            <v>1.5411999999999999</v>
          </cell>
          <cell r="AM7">
            <v>1.6151</v>
          </cell>
          <cell r="AN7">
            <v>1.6910000000000001</v>
          </cell>
          <cell r="AO7">
            <v>1.7686999999999999</v>
          </cell>
          <cell r="AP7">
            <v>1.8485</v>
          </cell>
          <cell r="AQ7">
            <v>1.9302999999999999</v>
          </cell>
          <cell r="AR7">
            <v>2.0141</v>
          </cell>
          <cell r="AS7">
            <v>2.1000999999999999</v>
          </cell>
          <cell r="AT7">
            <v>2.1882000000000001</v>
          </cell>
          <cell r="AU7">
            <v>2.2784</v>
          </cell>
          <cell r="AV7">
            <v>2.3708999999999998</v>
          </cell>
          <cell r="AW7">
            <v>2.4657</v>
          </cell>
        </row>
        <row r="8">
          <cell r="B8">
            <v>1.7899999999999999E-2</v>
          </cell>
          <cell r="C8">
            <v>3.0099999999999998E-2</v>
          </cell>
          <cell r="D8">
            <v>4.4900000000000002E-2</v>
          </cell>
          <cell r="E8">
            <v>6.2100000000000002E-2</v>
          </cell>
          <cell r="F8">
            <v>8.1799999999999998E-2</v>
          </cell>
          <cell r="G8">
            <v>0.1036</v>
          </cell>
          <cell r="H8">
            <v>0.12770000000000001</v>
          </cell>
          <cell r="I8">
            <v>0.1537</v>
          </cell>
          <cell r="J8">
            <v>0.18179999999999999</v>
          </cell>
          <cell r="K8">
            <v>0.21190000000000001</v>
          </cell>
          <cell r="L8">
            <v>0.24379999999999999</v>
          </cell>
          <cell r="M8">
            <v>0.2777</v>
          </cell>
          <cell r="N8">
            <v>0.31330000000000002</v>
          </cell>
          <cell r="O8">
            <v>0.35070000000000001</v>
          </cell>
          <cell r="P8">
            <v>0.38990000000000002</v>
          </cell>
          <cell r="Q8">
            <v>0.43080000000000002</v>
          </cell>
          <cell r="R8">
            <v>0.47349999999999998</v>
          </cell>
          <cell r="S8">
            <v>0.51790000000000003</v>
          </cell>
          <cell r="T8">
            <v>0.56399999999999995</v>
          </cell>
          <cell r="U8">
            <v>0.61180000000000001</v>
          </cell>
          <cell r="V8">
            <v>0.66120000000000001</v>
          </cell>
          <cell r="W8">
            <v>0.71240000000000003</v>
          </cell>
          <cell r="X8">
            <v>0.76519999999999999</v>
          </cell>
          <cell r="Y8">
            <v>0.81979999999999997</v>
          </cell>
          <cell r="Z8">
            <v>0.876</v>
          </cell>
          <cell r="AA8">
            <v>0.93389999999999995</v>
          </cell>
          <cell r="AB8">
            <v>0.99360000000000004</v>
          </cell>
          <cell r="AC8">
            <v>1.0548999999999999</v>
          </cell>
          <cell r="AD8">
            <v>1.1180000000000001</v>
          </cell>
          <cell r="AE8">
            <v>1.1829000000000001</v>
          </cell>
          <cell r="AF8">
            <v>1.2495000000000001</v>
          </cell>
          <cell r="AG8">
            <v>1.3179000000000001</v>
          </cell>
          <cell r="AH8">
            <v>1.3879999999999999</v>
          </cell>
          <cell r="AI8">
            <v>1.46</v>
          </cell>
          <cell r="AJ8">
            <v>1.5338000000000001</v>
          </cell>
          <cell r="AK8">
            <v>1.6094999999999999</v>
          </cell>
          <cell r="AL8">
            <v>1.6871</v>
          </cell>
          <cell r="AM8">
            <v>1.7665999999999999</v>
          </cell>
          <cell r="AN8">
            <v>1.8480000000000001</v>
          </cell>
          <cell r="AO8">
            <v>1.9313</v>
          </cell>
          <cell r="AP8">
            <v>2.0167000000000002</v>
          </cell>
          <cell r="AQ8">
            <v>2.1040999999999999</v>
          </cell>
          <cell r="AR8">
            <v>2.1934999999999998</v>
          </cell>
          <cell r="AS8">
            <v>2.2850000000000001</v>
          </cell>
          <cell r="AT8">
            <v>2.3786</v>
          </cell>
          <cell r="AU8">
            <v>2.4742999999999999</v>
          </cell>
          <cell r="AV8">
            <v>2.5722999999999998</v>
          </cell>
          <cell r="AW8">
            <v>2.6724000000000001</v>
          </cell>
        </row>
        <row r="9">
          <cell r="B9">
            <v>1.9599999999999999E-2</v>
          </cell>
          <cell r="C9">
            <v>3.2899999999999999E-2</v>
          </cell>
          <cell r="D9">
            <v>4.9099999999999998E-2</v>
          </cell>
          <cell r="E9">
            <v>6.8099999999999994E-2</v>
          </cell>
          <cell r="F9">
            <v>8.9599999999999999E-2</v>
          </cell>
          <cell r="G9">
            <v>0.11360000000000001</v>
          </cell>
          <cell r="H9">
            <v>0.1399</v>
          </cell>
          <cell r="I9">
            <v>0.1686</v>
          </cell>
          <cell r="J9">
            <v>0.19939999999999999</v>
          </cell>
          <cell r="K9">
            <v>0.2324</v>
          </cell>
          <cell r="L9">
            <v>0.26740000000000003</v>
          </cell>
          <cell r="M9">
            <v>0.30459999999999998</v>
          </cell>
          <cell r="N9">
            <v>0.34360000000000002</v>
          </cell>
          <cell r="O9">
            <v>0.38469999999999999</v>
          </cell>
          <cell r="P9">
            <v>0.42770000000000002</v>
          </cell>
          <cell r="Q9">
            <v>0.47260000000000002</v>
          </cell>
          <cell r="R9">
            <v>0.51929999999999998</v>
          </cell>
          <cell r="S9">
            <v>0.56789999999999996</v>
          </cell>
          <cell r="T9">
            <v>0.61829999999999996</v>
          </cell>
          <cell r="U9">
            <v>0.67059999999999997</v>
          </cell>
          <cell r="V9">
            <v>0.72460000000000002</v>
          </cell>
          <cell r="W9">
            <v>0.78049999999999997</v>
          </cell>
          <cell r="X9">
            <v>0.83819999999999995</v>
          </cell>
          <cell r="Y9">
            <v>0.89759999999999995</v>
          </cell>
          <cell r="Z9">
            <v>0.95889999999999997</v>
          </cell>
          <cell r="AA9">
            <v>1.0219</v>
          </cell>
          <cell r="AB9">
            <v>1.0867</v>
          </cell>
          <cell r="AC9">
            <v>1.1534</v>
          </cell>
          <cell r="AD9">
            <v>1.2218</v>
          </cell>
          <cell r="AE9">
            <v>1.2921</v>
          </cell>
          <cell r="AF9">
            <v>1.3642000000000001</v>
          </cell>
          <cell r="AG9">
            <v>1.4381999999999999</v>
          </cell>
          <cell r="AH9">
            <v>1.514</v>
          </cell>
          <cell r="AI9">
            <v>1.5915999999999999</v>
          </cell>
          <cell r="AJ9">
            <v>1.6712</v>
          </cell>
          <cell r="AK9">
            <v>1.7525999999999999</v>
          </cell>
          <cell r="AL9">
            <v>1.8360000000000001</v>
          </cell>
          <cell r="AM9">
            <v>1.9213</v>
          </cell>
          <cell r="AN9">
            <v>2.0085000000000002</v>
          </cell>
          <cell r="AO9">
            <v>2.0977999999999999</v>
          </cell>
          <cell r="AP9">
            <v>2.1890000000000001</v>
          </cell>
          <cell r="AQ9">
            <v>2.2823000000000002</v>
          </cell>
          <cell r="AR9">
            <v>2.3776000000000002</v>
          </cell>
          <cell r="AS9">
            <v>2.4750000000000001</v>
          </cell>
          <cell r="AT9">
            <v>2.5745</v>
          </cell>
          <cell r="AU9">
            <v>2.6762000000000001</v>
          </cell>
          <cell r="AV9">
            <v>2.78</v>
          </cell>
          <cell r="AW9">
            <v>2.8860000000000001</v>
          </cell>
        </row>
        <row r="10">
          <cell r="B10">
            <v>2.1299999999999999E-2</v>
          </cell>
          <cell r="C10">
            <v>3.5700000000000003E-2</v>
          </cell>
          <cell r="D10">
            <v>5.3400000000000003E-2</v>
          </cell>
          <cell r="E10">
            <v>7.3999999999999996E-2</v>
          </cell>
          <cell r="F10">
            <v>9.74E-2</v>
          </cell>
          <cell r="G10">
            <v>0.1235</v>
          </cell>
          <cell r="H10">
            <v>0.1522</v>
          </cell>
          <cell r="I10">
            <v>0.18340000000000001</v>
          </cell>
          <cell r="J10">
            <v>0.217</v>
          </cell>
          <cell r="K10">
            <v>0.25290000000000001</v>
          </cell>
          <cell r="L10">
            <v>0.29110000000000003</v>
          </cell>
          <cell r="M10">
            <v>0.33150000000000002</v>
          </cell>
          <cell r="N10">
            <v>0.37409999999999999</v>
          </cell>
          <cell r="O10">
            <v>0.41880000000000001</v>
          </cell>
          <cell r="P10">
            <v>0.46560000000000001</v>
          </cell>
          <cell r="Q10">
            <v>0.51449999999999996</v>
          </cell>
          <cell r="R10">
            <v>0.56530000000000002</v>
          </cell>
          <cell r="S10">
            <v>0.61819999999999997</v>
          </cell>
          <cell r="T10">
            <v>0.67300000000000004</v>
          </cell>
          <cell r="U10">
            <v>0.7298</v>
          </cell>
          <cell r="V10">
            <v>0.78849999999999998</v>
          </cell>
          <cell r="W10">
            <v>0.84909999999999997</v>
          </cell>
          <cell r="X10">
            <v>0.91169999999999995</v>
          </cell>
          <cell r="Y10">
            <v>0.97609999999999997</v>
          </cell>
          <cell r="Z10">
            <v>1.0425</v>
          </cell>
          <cell r="AA10">
            <v>1.1108</v>
          </cell>
          <cell r="AB10">
            <v>1.1809000000000001</v>
          </cell>
          <cell r="AC10">
            <v>1.2528999999999999</v>
          </cell>
          <cell r="AD10">
            <v>1.3269</v>
          </cell>
          <cell r="AE10">
            <v>1.4027000000000001</v>
          </cell>
          <cell r="AF10">
            <v>1.4803999999999999</v>
          </cell>
          <cell r="AG10">
            <v>1.5601</v>
          </cell>
          <cell r="AH10">
            <v>1.6416999999999999</v>
          </cell>
          <cell r="AI10">
            <v>1.7252000000000001</v>
          </cell>
          <cell r="AJ10">
            <v>1.8106</v>
          </cell>
          <cell r="AK10">
            <v>1.8979999999999999</v>
          </cell>
          <cell r="AL10">
            <v>1.9873000000000001</v>
          </cell>
          <cell r="AM10">
            <v>2.0787</v>
          </cell>
          <cell r="AN10">
            <v>2.1720000000000002</v>
          </cell>
          <cell r="AO10">
            <v>2.2673999999999999</v>
          </cell>
          <cell r="AP10">
            <v>2.3647999999999998</v>
          </cell>
          <cell r="AQ10">
            <v>2.4641999999999999</v>
          </cell>
          <cell r="AR10">
            <v>2.5657000000000001</v>
          </cell>
          <cell r="AS10">
            <v>2.6692999999999998</v>
          </cell>
          <cell r="AT10">
            <v>2.7751000000000001</v>
          </cell>
          <cell r="AU10">
            <v>2.8828999999999998</v>
          </cell>
          <cell r="AV10">
            <v>2.9929000000000001</v>
          </cell>
          <cell r="AW10">
            <v>3.1052</v>
          </cell>
        </row>
        <row r="11">
          <cell r="B11">
            <v>2.29E-2</v>
          </cell>
          <cell r="C11">
            <v>3.8600000000000002E-2</v>
          </cell>
          <cell r="D11">
            <v>5.7599999999999998E-2</v>
          </cell>
          <cell r="E11">
            <v>7.9899999999999999E-2</v>
          </cell>
          <cell r="F11">
            <v>0.1052</v>
          </cell>
          <cell r="G11">
            <v>0.13339999999999999</v>
          </cell>
          <cell r="H11">
            <v>0.16450000000000001</v>
          </cell>
          <cell r="I11">
            <v>0.19819999999999999</v>
          </cell>
          <cell r="J11">
            <v>0.2346</v>
          </cell>
          <cell r="K11">
            <v>0.27350000000000002</v>
          </cell>
          <cell r="L11">
            <v>0.31480000000000002</v>
          </cell>
          <cell r="M11">
            <v>0.35859999999999997</v>
          </cell>
          <cell r="N11">
            <v>0.4047</v>
          </cell>
          <cell r="O11">
            <v>0.4531</v>
          </cell>
          <cell r="P11">
            <v>0.50370000000000004</v>
          </cell>
          <cell r="Q11">
            <v>0.55649999999999999</v>
          </cell>
          <cell r="R11">
            <v>0.61150000000000004</v>
          </cell>
          <cell r="S11">
            <v>0.66869999999999996</v>
          </cell>
          <cell r="T11">
            <v>0.72799999999999998</v>
          </cell>
          <cell r="U11">
            <v>0.7893</v>
          </cell>
          <cell r="V11">
            <v>0.85270000000000001</v>
          </cell>
          <cell r="W11">
            <v>0.91820000000000002</v>
          </cell>
          <cell r="X11">
            <v>0.98570000000000002</v>
          </cell>
          <cell r="Y11">
            <v>1.0552999999999999</v>
          </cell>
          <cell r="Z11">
            <v>1.1268</v>
          </cell>
          <cell r="AA11">
            <v>1.2002999999999999</v>
          </cell>
          <cell r="AB11">
            <v>1.2759</v>
          </cell>
          <cell r="AC11">
            <v>1.3533999999999999</v>
          </cell>
          <cell r="AD11">
            <v>1.4329000000000001</v>
          </cell>
          <cell r="AE11">
            <v>1.5144</v>
          </cell>
          <cell r="AF11">
            <v>1.5979000000000001</v>
          </cell>
          <cell r="AG11">
            <v>1.6834</v>
          </cell>
          <cell r="AH11">
            <v>1.7708999999999999</v>
          </cell>
          <cell r="AI11">
            <v>1.8603000000000001</v>
          </cell>
          <cell r="AJ11">
            <v>1.9518</v>
          </cell>
          <cell r="AK11">
            <v>2.0453000000000001</v>
          </cell>
          <cell r="AL11">
            <v>2.1408</v>
          </cell>
          <cell r="AM11">
            <v>2.2383999999999999</v>
          </cell>
          <cell r="AN11">
            <v>2.3380000000000001</v>
          </cell>
          <cell r="AO11">
            <v>2.4397000000000002</v>
          </cell>
          <cell r="AP11">
            <v>2.5434000000000001</v>
          </cell>
          <cell r="AQ11">
            <v>2.6492</v>
          </cell>
          <cell r="AR11">
            <v>2.7570999999999999</v>
          </cell>
          <cell r="AS11">
            <v>2.8672</v>
          </cell>
          <cell r="AT11">
            <v>2.9794</v>
          </cell>
          <cell r="AU11">
            <v>3.0937000000000001</v>
          </cell>
          <cell r="AV11">
            <v>3.2103000000000002</v>
          </cell>
          <cell r="AW11">
            <v>3.3290000000000002</v>
          </cell>
        </row>
        <row r="12">
          <cell r="B12">
            <v>2.46E-2</v>
          </cell>
          <cell r="C12">
            <v>4.1399999999999999E-2</v>
          </cell>
          <cell r="D12">
            <v>6.1800000000000001E-2</v>
          </cell>
          <cell r="E12">
            <v>8.5800000000000001E-2</v>
          </cell>
          <cell r="F12">
            <v>0.113</v>
          </cell>
          <cell r="G12">
            <v>0.1434</v>
          </cell>
          <cell r="H12">
            <v>0.17680000000000001</v>
          </cell>
          <cell r="I12">
            <v>0.21310000000000001</v>
          </cell>
          <cell r="J12">
            <v>0.25219999999999998</v>
          </cell>
          <cell r="K12">
            <v>0.29409999999999997</v>
          </cell>
          <cell r="L12">
            <v>0.33860000000000001</v>
          </cell>
          <cell r="M12">
            <v>0.38569999999999999</v>
          </cell>
          <cell r="N12">
            <v>0.43530000000000002</v>
          </cell>
          <cell r="O12">
            <v>0.4874</v>
          </cell>
          <cell r="P12">
            <v>0.54190000000000005</v>
          </cell>
          <cell r="Q12">
            <v>0.5988</v>
          </cell>
          <cell r="R12">
            <v>0.65800000000000003</v>
          </cell>
          <cell r="S12">
            <v>0.71940000000000004</v>
          </cell>
          <cell r="T12">
            <v>0.78320000000000001</v>
          </cell>
          <cell r="U12">
            <v>0.84909999999999997</v>
          </cell>
          <cell r="V12">
            <v>0.9173</v>
          </cell>
          <cell r="W12">
            <v>0.98770000000000002</v>
          </cell>
          <cell r="X12">
            <v>1.0602</v>
          </cell>
          <cell r="Y12">
            <v>1.1348</v>
          </cell>
          <cell r="Z12">
            <v>1.2116</v>
          </cell>
          <cell r="AA12">
            <v>1.2905</v>
          </cell>
          <cell r="AB12">
            <v>1.3714999999999999</v>
          </cell>
          <cell r="AC12">
            <v>1.4545999999999999</v>
          </cell>
          <cell r="AD12">
            <v>1.5398000000000001</v>
          </cell>
          <cell r="AE12">
            <v>1.6271</v>
          </cell>
          <cell r="AF12">
            <v>1.7163999999999999</v>
          </cell>
          <cell r="AG12">
            <v>1.8078000000000001</v>
          </cell>
          <cell r="AH12">
            <v>1.9013</v>
          </cell>
          <cell r="AI12">
            <v>1.9968999999999999</v>
          </cell>
          <cell r="AJ12">
            <v>2.0945</v>
          </cell>
          <cell r="AK12">
            <v>2.1943000000000001</v>
          </cell>
          <cell r="AL12">
            <v>2.2961</v>
          </cell>
          <cell r="AM12">
            <v>2.4</v>
          </cell>
          <cell r="AN12">
            <v>2.5061</v>
          </cell>
          <cell r="AO12">
            <v>2.6141999999999999</v>
          </cell>
          <cell r="AP12">
            <v>2.7244999999999999</v>
          </cell>
          <cell r="AQ12">
            <v>2.8369</v>
          </cell>
          <cell r="AR12">
            <v>2.9514</v>
          </cell>
          <cell r="AS12">
            <v>3.0680999999999998</v>
          </cell>
          <cell r="AT12">
            <v>3.1869999999999998</v>
          </cell>
          <cell r="AU12">
            <v>3.3079999999999998</v>
          </cell>
          <cell r="AV12">
            <v>3.4312999999999998</v>
          </cell>
          <cell r="AW12">
            <v>3.5568</v>
          </cell>
        </row>
        <row r="13">
          <cell r="B13">
            <v>2.63E-2</v>
          </cell>
          <cell r="C13">
            <v>4.4200000000000003E-2</v>
          </cell>
          <cell r="D13">
            <v>6.6100000000000006E-2</v>
          </cell>
          <cell r="E13">
            <v>9.1700000000000004E-2</v>
          </cell>
          <cell r="F13">
            <v>0.1208</v>
          </cell>
          <cell r="G13">
            <v>0.15329999999999999</v>
          </cell>
          <cell r="H13">
            <v>0.18909999999999999</v>
          </cell>
          <cell r="I13">
            <v>0.22800000000000001</v>
          </cell>
          <cell r="J13">
            <v>0.26989999999999997</v>
          </cell>
          <cell r="K13">
            <v>0.31469999999999998</v>
          </cell>
          <cell r="L13">
            <v>0.3624</v>
          </cell>
          <cell r="M13">
            <v>0.41289999999999999</v>
          </cell>
          <cell r="N13">
            <v>0.46600000000000003</v>
          </cell>
          <cell r="O13">
            <v>0.52180000000000004</v>
          </cell>
          <cell r="P13">
            <v>0.58020000000000005</v>
          </cell>
          <cell r="Q13">
            <v>0.6411</v>
          </cell>
          <cell r="R13">
            <v>0.70450000000000002</v>
          </cell>
          <cell r="S13">
            <v>0.77029999999999998</v>
          </cell>
          <cell r="T13">
            <v>0.83860000000000001</v>
          </cell>
          <cell r="U13">
            <v>0.90920000000000001</v>
          </cell>
          <cell r="V13">
            <v>0.98219999999999996</v>
          </cell>
          <cell r="W13">
            <v>1.0573999999999999</v>
          </cell>
          <cell r="X13">
            <v>1.135</v>
          </cell>
          <cell r="Y13">
            <v>1.2149000000000001</v>
          </cell>
          <cell r="Z13">
            <v>1.2968999999999999</v>
          </cell>
          <cell r="AA13">
            <v>1.3812</v>
          </cell>
          <cell r="AB13">
            <v>1.4678</v>
          </cell>
          <cell r="AC13">
            <v>1.5565</v>
          </cell>
          <cell r="AD13">
            <v>1.6474</v>
          </cell>
          <cell r="AE13">
            <v>1.7404999999999999</v>
          </cell>
          <cell r="AF13">
            <v>1.8358000000000001</v>
          </cell>
          <cell r="AG13">
            <v>1.9333</v>
          </cell>
          <cell r="AH13">
            <v>2.0329000000000002</v>
          </cell>
          <cell r="AI13">
            <v>2.1345999999999998</v>
          </cell>
          <cell r="AJ13">
            <v>2.2385999999999999</v>
          </cell>
          <cell r="AK13">
            <v>2.3447</v>
          </cell>
          <cell r="AL13">
            <v>2.4529000000000001</v>
          </cell>
          <cell r="AM13">
            <v>2.5632999999999999</v>
          </cell>
          <cell r="AN13">
            <v>2.6758999999999999</v>
          </cell>
          <cell r="AO13">
            <v>2.7907000000000002</v>
          </cell>
          <cell r="AP13">
            <v>2.9076</v>
          </cell>
          <cell r="AQ13">
            <v>3.0266999999999999</v>
          </cell>
          <cell r="AR13">
            <v>3.1480999999999999</v>
          </cell>
          <cell r="AS13">
            <v>3.2715999999999998</v>
          </cell>
          <cell r="AT13">
            <v>3.3973</v>
          </cell>
          <cell r="AU13">
            <v>3.5253000000000001</v>
          </cell>
          <cell r="AV13">
            <v>3.6555</v>
          </cell>
          <cell r="AW13">
            <v>3.7879999999999998</v>
          </cell>
        </row>
        <row r="14">
          <cell r="B14">
            <v>2.8000000000000001E-2</v>
          </cell>
          <cell r="C14">
            <v>4.7E-2</v>
          </cell>
          <cell r="D14">
            <v>7.0300000000000001E-2</v>
          </cell>
          <cell r="E14">
            <v>9.7600000000000006E-2</v>
          </cell>
          <cell r="F14">
            <v>0.12870000000000001</v>
          </cell>
          <cell r="G14">
            <v>0.1633</v>
          </cell>
          <cell r="H14">
            <v>0.2014</v>
          </cell>
          <cell r="I14">
            <v>0.2429</v>
          </cell>
          <cell r="J14">
            <v>0.28760000000000002</v>
          </cell>
          <cell r="K14">
            <v>0.33539999999999998</v>
          </cell>
          <cell r="L14">
            <v>0.38629999999999998</v>
          </cell>
          <cell r="M14">
            <v>0.44009999999999999</v>
          </cell>
          <cell r="N14">
            <v>0.49680000000000002</v>
          </cell>
          <cell r="O14">
            <v>0.55630000000000002</v>
          </cell>
          <cell r="P14">
            <v>0.61860000000000004</v>
          </cell>
          <cell r="Q14">
            <v>0.6835</v>
          </cell>
          <cell r="R14">
            <v>0.75119999999999998</v>
          </cell>
          <cell r="S14">
            <v>0.82140000000000002</v>
          </cell>
          <cell r="T14">
            <v>0.89419999999999999</v>
          </cell>
          <cell r="U14">
            <v>0.96950000000000003</v>
          </cell>
          <cell r="V14">
            <v>1.0472999999999999</v>
          </cell>
          <cell r="W14">
            <v>1.1274999999999999</v>
          </cell>
          <cell r="X14">
            <v>1.2101999999999999</v>
          </cell>
          <cell r="Y14">
            <v>1.2951999999999999</v>
          </cell>
          <cell r="Z14">
            <v>1.3826000000000001</v>
          </cell>
          <cell r="AA14">
            <v>1.4723999999999999</v>
          </cell>
          <cell r="AB14">
            <v>1.5645</v>
          </cell>
          <cell r="AC14">
            <v>1.659</v>
          </cell>
          <cell r="AD14">
            <v>1.7557</v>
          </cell>
          <cell r="AE14">
            <v>1.8547</v>
          </cell>
          <cell r="AF14">
            <v>1.956</v>
          </cell>
          <cell r="AG14">
            <v>2.0594999999999999</v>
          </cell>
          <cell r="AH14">
            <v>2.1652999999999998</v>
          </cell>
          <cell r="AI14">
            <v>2.2734000000000001</v>
          </cell>
          <cell r="AJ14">
            <v>2.3837000000000002</v>
          </cell>
          <cell r="AK14">
            <v>2.4963000000000002</v>
          </cell>
          <cell r="AL14">
            <v>2.6110000000000002</v>
          </cell>
          <cell r="AM14">
            <v>2.7281</v>
          </cell>
          <cell r="AN14">
            <v>2.8473000000000002</v>
          </cell>
          <cell r="AO14">
            <v>2.9687999999999999</v>
          </cell>
          <cell r="AP14">
            <v>3.0926</v>
          </cell>
          <cell r="AQ14">
            <v>3.2185999999999999</v>
          </cell>
          <cell r="AR14">
            <v>3.3468</v>
          </cell>
          <cell r="AS14">
            <v>3.4773000000000001</v>
          </cell>
          <cell r="AT14">
            <v>3.6101000000000001</v>
          </cell>
          <cell r="AU14">
            <v>3.7450999999999999</v>
          </cell>
          <cell r="AV14">
            <v>3.8824999999999998</v>
          </cell>
          <cell r="AW14">
            <v>4.0221</v>
          </cell>
        </row>
        <row r="15">
          <cell r="B15">
            <v>2.9600000000000001E-2</v>
          </cell>
          <cell r="C15">
            <v>4.99E-2</v>
          </cell>
          <cell r="D15">
            <v>7.46E-2</v>
          </cell>
          <cell r="E15">
            <v>0.10349999999999999</v>
          </cell>
          <cell r="F15">
            <v>0.13650000000000001</v>
          </cell>
          <cell r="G15">
            <v>0.17330000000000001</v>
          </cell>
          <cell r="H15">
            <v>0.21379999999999999</v>
          </cell>
          <cell r="I15">
            <v>0.25779999999999997</v>
          </cell>
          <cell r="J15">
            <v>0.30530000000000002</v>
          </cell>
          <cell r="K15">
            <v>0.35610000000000003</v>
          </cell>
          <cell r="L15">
            <v>0.41010000000000002</v>
          </cell>
          <cell r="M15">
            <v>0.46729999999999999</v>
          </cell>
          <cell r="N15">
            <v>0.52759999999999996</v>
          </cell>
          <cell r="O15">
            <v>0.59079999999999999</v>
          </cell>
          <cell r="P15">
            <v>0.65700000000000003</v>
          </cell>
          <cell r="Q15">
            <v>0.72609999999999997</v>
          </cell>
          <cell r="R15">
            <v>0.79790000000000005</v>
          </cell>
          <cell r="S15">
            <v>0.87260000000000004</v>
          </cell>
          <cell r="T15">
            <v>0.94989999999999997</v>
          </cell>
          <cell r="U15">
            <v>1.0299</v>
          </cell>
          <cell r="V15">
            <v>1.1125</v>
          </cell>
          <cell r="W15">
            <v>1.1978</v>
          </cell>
          <cell r="X15">
            <v>1.2856000000000001</v>
          </cell>
          <cell r="Y15">
            <v>1.3758999999999999</v>
          </cell>
          <cell r="Z15">
            <v>1.4686999999999999</v>
          </cell>
          <cell r="AA15">
            <v>1.5640000000000001</v>
          </cell>
          <cell r="AB15">
            <v>1.6617</v>
          </cell>
          <cell r="AC15">
            <v>1.7619</v>
          </cell>
          <cell r="AD15">
            <v>1.8645</v>
          </cell>
          <cell r="AE15">
            <v>1.9695</v>
          </cell>
          <cell r="AF15">
            <v>2.0768</v>
          </cell>
          <cell r="AG15">
            <v>2.1865999999999999</v>
          </cell>
          <cell r="AH15">
            <v>2.2986</v>
          </cell>
          <cell r="AI15">
            <v>2.4131</v>
          </cell>
          <cell r="AJ15">
            <v>2.5297999999999998</v>
          </cell>
          <cell r="AK15">
            <v>2.6488999999999998</v>
          </cell>
          <cell r="AL15">
            <v>2.7703000000000002</v>
          </cell>
          <cell r="AM15">
            <v>2.8940999999999999</v>
          </cell>
          <cell r="AN15">
            <v>3.0200999999999998</v>
          </cell>
          <cell r="AO15">
            <v>3.1484999999999999</v>
          </cell>
          <cell r="AP15">
            <v>3.2791000000000001</v>
          </cell>
          <cell r="AQ15">
            <v>3.4121000000000001</v>
          </cell>
          <cell r="AR15">
            <v>3.5474000000000001</v>
          </cell>
          <cell r="AS15">
            <v>3.6850000000000001</v>
          </cell>
          <cell r="AT15">
            <v>3.8250000000000002</v>
          </cell>
          <cell r="AU15">
            <v>3.9672000000000001</v>
          </cell>
          <cell r="AV15">
            <v>4.1117999999999997</v>
          </cell>
          <cell r="AW15">
            <v>4.2587000000000002</v>
          </cell>
        </row>
        <row r="16">
          <cell r="B16">
            <v>3.1300000000000001E-2</v>
          </cell>
          <cell r="C16">
            <v>5.2699999999999997E-2</v>
          </cell>
          <cell r="D16">
            <v>7.8799999999999995E-2</v>
          </cell>
          <cell r="E16">
            <v>0.1094</v>
          </cell>
          <cell r="F16">
            <v>0.14430000000000001</v>
          </cell>
          <cell r="G16">
            <v>0.1832</v>
          </cell>
          <cell r="H16">
            <v>0.2261</v>
          </cell>
          <cell r="I16">
            <v>0.2727</v>
          </cell>
          <cell r="J16">
            <v>0.32300000000000001</v>
          </cell>
          <cell r="K16">
            <v>0.37680000000000002</v>
          </cell>
          <cell r="L16">
            <v>0.434</v>
          </cell>
          <cell r="M16">
            <v>0.49459999999999998</v>
          </cell>
          <cell r="N16">
            <v>0.55840000000000001</v>
          </cell>
          <cell r="O16">
            <v>0.62539999999999996</v>
          </cell>
          <cell r="P16">
            <v>0.69550000000000001</v>
          </cell>
          <cell r="Q16">
            <v>0.76870000000000005</v>
          </cell>
          <cell r="R16">
            <v>0.8448</v>
          </cell>
          <cell r="S16">
            <v>0.92379999999999995</v>
          </cell>
          <cell r="T16">
            <v>1.0058</v>
          </cell>
          <cell r="U16">
            <v>1.0905</v>
          </cell>
          <cell r="V16">
            <v>1.1779999999999999</v>
          </cell>
          <cell r="W16">
            <v>1.2683</v>
          </cell>
          <cell r="X16">
            <v>1.3612</v>
          </cell>
          <cell r="Y16">
            <v>1.4568000000000001</v>
          </cell>
          <cell r="Z16">
            <v>1.5550999999999999</v>
          </cell>
          <cell r="AA16">
            <v>1.6558999999999999</v>
          </cell>
          <cell r="AB16">
            <v>1.7593000000000001</v>
          </cell>
          <cell r="AC16">
            <v>1.8653</v>
          </cell>
          <cell r="AD16">
            <v>1.9738</v>
          </cell>
          <cell r="AE16">
            <v>2.0848</v>
          </cell>
          <cell r="AF16">
            <v>2.1983000000000001</v>
          </cell>
          <cell r="AG16">
            <v>2.3142</v>
          </cell>
          <cell r="AH16">
            <v>2.4327000000000001</v>
          </cell>
          <cell r="AI16">
            <v>2.5535000000000001</v>
          </cell>
          <cell r="AJ16">
            <v>2.6768000000000001</v>
          </cell>
          <cell r="AK16">
            <v>2.8025000000000002</v>
          </cell>
          <cell r="AL16">
            <v>2.9306000000000001</v>
          </cell>
          <cell r="AM16">
            <v>3.0611000000000002</v>
          </cell>
          <cell r="AN16">
            <v>3.1941000000000002</v>
          </cell>
          <cell r="AO16">
            <v>3.3294000000000001</v>
          </cell>
          <cell r="AP16">
            <v>3.4670999999999998</v>
          </cell>
          <cell r="AQ16">
            <v>3.6071</v>
          </cell>
          <cell r="AR16">
            <v>3.7496</v>
          </cell>
          <cell r="AS16">
            <v>3.8944000000000001</v>
          </cell>
          <cell r="AT16">
            <v>4.0415999999999999</v>
          </cell>
          <cell r="AU16">
            <v>4.1913</v>
          </cell>
          <cell r="AV16">
            <v>4.3432000000000004</v>
          </cell>
          <cell r="AW16">
            <v>4.4976000000000003</v>
          </cell>
        </row>
        <row r="17">
          <cell r="B17">
            <v>3.3000000000000002E-2</v>
          </cell>
          <cell r="C17">
            <v>5.5500000000000001E-2</v>
          </cell>
          <cell r="D17">
            <v>8.3099999999999993E-2</v>
          </cell>
          <cell r="E17">
            <v>0.1154</v>
          </cell>
          <cell r="F17">
            <v>0.15210000000000001</v>
          </cell>
          <cell r="G17">
            <v>0.19320000000000001</v>
          </cell>
          <cell r="H17">
            <v>0.2384</v>
          </cell>
          <cell r="I17">
            <v>0.28760000000000002</v>
          </cell>
          <cell r="J17">
            <v>0.3407</v>
          </cell>
          <cell r="K17">
            <v>0.39750000000000002</v>
          </cell>
          <cell r="L17">
            <v>0.45789999999999997</v>
          </cell>
          <cell r="M17">
            <v>0.52190000000000003</v>
          </cell>
          <cell r="N17">
            <v>0.58930000000000005</v>
          </cell>
          <cell r="O17">
            <v>0.66010000000000002</v>
          </cell>
          <cell r="P17">
            <v>0.73409999999999997</v>
          </cell>
          <cell r="Q17">
            <v>0.81130000000000002</v>
          </cell>
          <cell r="R17">
            <v>0.89170000000000005</v>
          </cell>
          <cell r="S17">
            <v>0.97519999999999996</v>
          </cell>
          <cell r="T17">
            <v>1.0617000000000001</v>
          </cell>
          <cell r="U17">
            <v>1.1512</v>
          </cell>
          <cell r="V17">
            <v>1.2436</v>
          </cell>
          <cell r="W17">
            <v>1.3389</v>
          </cell>
          <cell r="X17">
            <v>1.4370000000000001</v>
          </cell>
          <cell r="Y17">
            <v>1.538</v>
          </cell>
          <cell r="Z17">
            <v>1.6416999999999999</v>
          </cell>
          <cell r="AA17">
            <v>1.7481</v>
          </cell>
          <cell r="AB17">
            <v>1.8572</v>
          </cell>
          <cell r="AC17">
            <v>1.9690000000000001</v>
          </cell>
          <cell r="AD17">
            <v>2.0834999999999999</v>
          </cell>
          <cell r="AE17">
            <v>2.2006000000000001</v>
          </cell>
          <cell r="AF17">
            <v>2.3201999999999998</v>
          </cell>
          <cell r="AG17">
            <v>2.4424999999999999</v>
          </cell>
          <cell r="AH17">
            <v>2.5672999999999999</v>
          </cell>
          <cell r="AI17">
            <v>2.6945999999999999</v>
          </cell>
          <cell r="AJ17">
            <v>2.8245</v>
          </cell>
          <cell r="AK17">
            <v>2.9569000000000001</v>
          </cell>
          <cell r="AL17">
            <v>3.0918000000000001</v>
          </cell>
          <cell r="AM17">
            <v>3.2292000000000001</v>
          </cell>
          <cell r="AN17">
            <v>3.3691</v>
          </cell>
          <cell r="AO17">
            <v>3.5114000000000001</v>
          </cell>
          <cell r="AP17">
            <v>3.6562000000000001</v>
          </cell>
          <cell r="AQ17">
            <v>3.8035000000000001</v>
          </cell>
          <cell r="AR17">
            <v>3.9531999999999998</v>
          </cell>
          <cell r="AS17">
            <v>4.1052999999999997</v>
          </cell>
          <cell r="AT17">
            <v>4.26</v>
          </cell>
          <cell r="AU17">
            <v>4.4169999999999998</v>
          </cell>
          <cell r="AV17">
            <v>4.5765000000000002</v>
          </cell>
          <cell r="AW17">
            <v>4.7385000000000002</v>
          </cell>
        </row>
        <row r="18">
          <cell r="B18">
            <v>3.4700000000000002E-2</v>
          </cell>
          <cell r="C18">
            <v>5.8400000000000001E-2</v>
          </cell>
          <cell r="D18">
            <v>8.7300000000000003E-2</v>
          </cell>
          <cell r="E18">
            <v>0.12130000000000001</v>
          </cell>
          <cell r="F18">
            <v>0.16</v>
          </cell>
          <cell r="G18">
            <v>0.20319999999999999</v>
          </cell>
          <cell r="H18">
            <v>0.25080000000000002</v>
          </cell>
          <cell r="I18">
            <v>0.30259999999999998</v>
          </cell>
          <cell r="J18">
            <v>0.3584</v>
          </cell>
          <cell r="K18">
            <v>0.41820000000000002</v>
          </cell>
          <cell r="L18">
            <v>0.4819</v>
          </cell>
          <cell r="M18">
            <v>0.54920000000000002</v>
          </cell>
          <cell r="N18">
            <v>0.62019999999999997</v>
          </cell>
          <cell r="O18">
            <v>0.69469999999999998</v>
          </cell>
          <cell r="P18">
            <v>0.77270000000000005</v>
          </cell>
          <cell r="Q18">
            <v>0.85409999999999997</v>
          </cell>
          <cell r="R18">
            <v>0.93879999999999997</v>
          </cell>
          <cell r="S18">
            <v>1.0266999999999999</v>
          </cell>
          <cell r="T18">
            <v>1.1177999999999999</v>
          </cell>
          <cell r="U18">
            <v>1.212</v>
          </cell>
          <cell r="V18">
            <v>1.3093999999999999</v>
          </cell>
          <cell r="W18">
            <v>1.4097</v>
          </cell>
          <cell r="X18">
            <v>1.5130999999999999</v>
          </cell>
          <cell r="Y18">
            <v>1.6194</v>
          </cell>
          <cell r="Z18">
            <v>1.7284999999999999</v>
          </cell>
          <cell r="AA18">
            <v>1.8406</v>
          </cell>
          <cell r="AB18">
            <v>1.9555</v>
          </cell>
          <cell r="AC18">
            <v>2.0731000000000002</v>
          </cell>
          <cell r="AD18">
            <v>2.1936</v>
          </cell>
          <cell r="AE18">
            <v>2.3168000000000002</v>
          </cell>
          <cell r="AF18">
            <v>2.4426000000000001</v>
          </cell>
          <cell r="AG18">
            <v>2.5712000000000002</v>
          </cell>
          <cell r="AH18">
            <v>2.7025000000000001</v>
          </cell>
          <cell r="AI18">
            <v>2.8363999999999998</v>
          </cell>
          <cell r="AJ18">
            <v>2.9729000000000001</v>
          </cell>
          <cell r="AK18">
            <v>3.1120000000000001</v>
          </cell>
          <cell r="AL18">
            <v>3.2538</v>
          </cell>
          <cell r="AM18">
            <v>3.3980999999999999</v>
          </cell>
          <cell r="AN18">
            <v>3.5449999999999999</v>
          </cell>
          <cell r="AO18">
            <v>3.6943999999999999</v>
          </cell>
          <cell r="AP18">
            <v>3.8464</v>
          </cell>
          <cell r="AQ18">
            <v>4.0010000000000003</v>
          </cell>
          <cell r="AR18">
            <v>4.1580000000000004</v>
          </cell>
          <cell r="AS18">
            <v>4.3175999999999997</v>
          </cell>
          <cell r="AT18">
            <v>4.4797000000000002</v>
          </cell>
          <cell r="AU18">
            <v>4.6443000000000003</v>
          </cell>
          <cell r="AV18">
            <v>4.8113999999999999</v>
          </cell>
          <cell r="AW18">
            <v>4.9810999999999996</v>
          </cell>
        </row>
        <row r="19">
          <cell r="B19">
            <v>3.6299999999999999E-2</v>
          </cell>
          <cell r="C19">
            <v>6.1199999999999997E-2</v>
          </cell>
          <cell r="D19">
            <v>9.1600000000000001E-2</v>
          </cell>
          <cell r="E19">
            <v>0.12720000000000001</v>
          </cell>
          <cell r="F19">
            <v>0.1678</v>
          </cell>
          <cell r="G19">
            <v>0.2132</v>
          </cell>
          <cell r="H19">
            <v>0.2631</v>
          </cell>
          <cell r="I19">
            <v>0.3175</v>
          </cell>
          <cell r="J19">
            <v>0.37619999999999998</v>
          </cell>
          <cell r="K19">
            <v>0.439</v>
          </cell>
          <cell r="L19">
            <v>0.50580000000000003</v>
          </cell>
          <cell r="M19">
            <v>0.5766</v>
          </cell>
          <cell r="N19">
            <v>0.65110000000000001</v>
          </cell>
          <cell r="O19">
            <v>0.72940000000000005</v>
          </cell>
          <cell r="P19">
            <v>0.81140000000000001</v>
          </cell>
          <cell r="Q19">
            <v>0.89690000000000003</v>
          </cell>
          <cell r="R19">
            <v>0.98580000000000001</v>
          </cell>
          <cell r="S19">
            <v>1.0782</v>
          </cell>
          <cell r="T19">
            <v>1.1739999999999999</v>
          </cell>
          <cell r="U19">
            <v>1.2729999999999999</v>
          </cell>
          <cell r="V19">
            <v>1.3752</v>
          </cell>
          <cell r="W19">
            <v>1.4806999999999999</v>
          </cell>
          <cell r="X19">
            <v>1.5892999999999999</v>
          </cell>
          <cell r="Y19">
            <v>1.7009000000000001</v>
          </cell>
          <cell r="Z19">
            <v>1.8156000000000001</v>
          </cell>
          <cell r="AA19">
            <v>1.9333</v>
          </cell>
          <cell r="AB19">
            <v>2.0539000000000001</v>
          </cell>
          <cell r="AC19">
            <v>2.1775000000000002</v>
          </cell>
          <cell r="AD19">
            <v>2.3039999999999998</v>
          </cell>
          <cell r="AE19">
            <v>2.4333</v>
          </cell>
          <cell r="AF19">
            <v>2.5655000000000001</v>
          </cell>
          <cell r="AG19">
            <v>2.7004000000000001</v>
          </cell>
          <cell r="AH19">
            <v>2.8382000000000001</v>
          </cell>
          <cell r="AI19">
            <v>2.9786999999999999</v>
          </cell>
          <cell r="AJ19">
            <v>3.1219000000000001</v>
          </cell>
          <cell r="AK19">
            <v>3.2677999999999998</v>
          </cell>
          <cell r="AL19">
            <v>3.4165000000000001</v>
          </cell>
          <cell r="AM19">
            <v>3.5678000000000001</v>
          </cell>
          <cell r="AN19">
            <v>3.7216999999999998</v>
          </cell>
          <cell r="AO19">
            <v>3.8784000000000001</v>
          </cell>
          <cell r="AP19">
            <v>4.0376000000000003</v>
          </cell>
          <cell r="AQ19">
            <v>4.1994999999999996</v>
          </cell>
          <cell r="AR19">
            <v>4.3639999999999999</v>
          </cell>
          <cell r="AS19">
            <v>4.5309999999999997</v>
          </cell>
          <cell r="AT19">
            <v>4.7007000000000003</v>
          </cell>
          <cell r="AU19">
            <v>4.8730000000000002</v>
          </cell>
          <cell r="AV19">
            <v>5.0477999999999996</v>
          </cell>
          <cell r="AW19">
            <v>5.2252999999999998</v>
          </cell>
        </row>
        <row r="20">
          <cell r="B20">
            <v>3.7999999999999999E-2</v>
          </cell>
          <cell r="C20">
            <v>6.4000000000000001E-2</v>
          </cell>
          <cell r="D20">
            <v>9.5799999999999996E-2</v>
          </cell>
          <cell r="E20">
            <v>0.1331</v>
          </cell>
          <cell r="F20">
            <v>0.17560000000000001</v>
          </cell>
          <cell r="G20">
            <v>0.22320000000000001</v>
          </cell>
          <cell r="H20">
            <v>0.27550000000000002</v>
          </cell>
          <cell r="I20">
            <v>0.33250000000000002</v>
          </cell>
          <cell r="J20">
            <v>0.39389999999999997</v>
          </cell>
          <cell r="K20">
            <v>0.4597</v>
          </cell>
          <cell r="L20">
            <v>0.52980000000000005</v>
          </cell>
          <cell r="M20">
            <v>0.60389999999999999</v>
          </cell>
          <cell r="N20">
            <v>0.68210000000000004</v>
          </cell>
          <cell r="O20">
            <v>0.76419999999999999</v>
          </cell>
          <cell r="P20">
            <v>0.85009999999999997</v>
          </cell>
          <cell r="Q20">
            <v>0.93969999999999998</v>
          </cell>
          <cell r="R20">
            <v>1.0329999999999999</v>
          </cell>
          <cell r="S20">
            <v>1.1297999999999999</v>
          </cell>
          <cell r="T20">
            <v>1.2302</v>
          </cell>
          <cell r="U20">
            <v>1.3340000000000001</v>
          </cell>
          <cell r="V20">
            <v>1.4412</v>
          </cell>
          <cell r="W20">
            <v>1.5518000000000001</v>
          </cell>
          <cell r="X20">
            <v>1.6656</v>
          </cell>
          <cell r="Y20">
            <v>1.7826</v>
          </cell>
          <cell r="Z20">
            <v>1.9028</v>
          </cell>
          <cell r="AA20">
            <v>2.0261999999999998</v>
          </cell>
          <cell r="AB20">
            <v>2.1526999999999998</v>
          </cell>
          <cell r="AC20">
            <v>2.2822</v>
          </cell>
          <cell r="AD20">
            <v>2.4146999999999998</v>
          </cell>
          <cell r="AE20">
            <v>2.5501999999999998</v>
          </cell>
          <cell r="AF20">
            <v>2.6886000000000001</v>
          </cell>
          <cell r="AG20">
            <v>2.83</v>
          </cell>
          <cell r="AH20">
            <v>2.9742999999999999</v>
          </cell>
          <cell r="AI20">
            <v>3.1214</v>
          </cell>
          <cell r="AJ20">
            <v>3.2713999999999999</v>
          </cell>
          <cell r="AK20">
            <v>3.4241999999999999</v>
          </cell>
          <cell r="AL20">
            <v>3.5798000000000001</v>
          </cell>
          <cell r="AM20">
            <v>3.7381000000000002</v>
          </cell>
          <cell r="AN20">
            <v>3.8992</v>
          </cell>
          <cell r="AO20">
            <v>4.0631000000000004</v>
          </cell>
          <cell r="AP20">
            <v>4.2297000000000002</v>
          </cell>
          <cell r="AQ20">
            <v>4.3989000000000003</v>
          </cell>
          <cell r="AR20">
            <v>4.5709</v>
          </cell>
          <cell r="AS20">
            <v>4.7455999999999996</v>
          </cell>
          <cell r="AT20">
            <v>4.9229000000000003</v>
          </cell>
          <cell r="AU20">
            <v>5.1029</v>
          </cell>
          <cell r="AV20">
            <v>5.2854999999999999</v>
          </cell>
          <cell r="AW20">
            <v>5.4707999999999997</v>
          </cell>
        </row>
        <row r="21">
          <cell r="B21">
            <v>3.9699999999999999E-2</v>
          </cell>
          <cell r="C21">
            <v>6.6900000000000001E-2</v>
          </cell>
          <cell r="D21">
            <v>0.10009999999999999</v>
          </cell>
          <cell r="E21">
            <v>0.1391</v>
          </cell>
          <cell r="F21">
            <v>0.1835</v>
          </cell>
          <cell r="G21">
            <v>0.2331</v>
          </cell>
          <cell r="H21">
            <v>0.2878</v>
          </cell>
          <cell r="I21">
            <v>0.34739999999999999</v>
          </cell>
          <cell r="J21">
            <v>0.41170000000000001</v>
          </cell>
          <cell r="K21">
            <v>0.48049999999999998</v>
          </cell>
          <cell r="L21">
            <v>0.55369999999999997</v>
          </cell>
          <cell r="M21">
            <v>0.63129999999999997</v>
          </cell>
          <cell r="N21">
            <v>0.71309999999999996</v>
          </cell>
          <cell r="O21">
            <v>0.79890000000000005</v>
          </cell>
          <cell r="P21">
            <v>0.88880000000000003</v>
          </cell>
          <cell r="Q21">
            <v>0.98250000000000004</v>
          </cell>
          <cell r="R21">
            <v>1.0801000000000001</v>
          </cell>
          <cell r="S21">
            <v>1.1815</v>
          </cell>
          <cell r="T21">
            <v>1.2865</v>
          </cell>
          <cell r="U21">
            <v>1.3951</v>
          </cell>
          <cell r="V21">
            <v>1.5073000000000001</v>
          </cell>
          <cell r="W21">
            <v>1.623</v>
          </cell>
          <cell r="X21">
            <v>1.742</v>
          </cell>
          <cell r="Y21">
            <v>1.8645</v>
          </cell>
          <cell r="Z21">
            <v>1.9903</v>
          </cell>
          <cell r="AA21">
            <v>2.1193</v>
          </cell>
          <cell r="AB21">
            <v>2.2515999999999998</v>
          </cell>
          <cell r="AC21">
            <v>2.387</v>
          </cell>
          <cell r="AD21">
            <v>2.5255999999999998</v>
          </cell>
          <cell r="AE21">
            <v>2.6674000000000002</v>
          </cell>
          <cell r="AF21">
            <v>2.8121</v>
          </cell>
          <cell r="AG21">
            <v>2.96</v>
          </cell>
          <cell r="AH21">
            <v>3.1107999999999998</v>
          </cell>
          <cell r="AI21">
            <v>3.2646000000000002</v>
          </cell>
          <cell r="AJ21">
            <v>3.4214000000000002</v>
          </cell>
          <cell r="AK21">
            <v>3.581</v>
          </cell>
          <cell r="AL21">
            <v>3.7435999999999998</v>
          </cell>
          <cell r="AM21">
            <v>3.9091</v>
          </cell>
          <cell r="AN21">
            <v>4.0773999999999999</v>
          </cell>
          <cell r="AO21">
            <v>4.2484999999999999</v>
          </cell>
          <cell r="AP21">
            <v>4.4225000000000003</v>
          </cell>
          <cell r="AQ21">
            <v>4.5991999999999997</v>
          </cell>
          <cell r="AR21">
            <v>4.7788000000000004</v>
          </cell>
          <cell r="AS21">
            <v>4.9611000000000001</v>
          </cell>
          <cell r="AT21">
            <v>5.1460999999999997</v>
          </cell>
          <cell r="AU21">
            <v>5.3338999999999999</v>
          </cell>
          <cell r="AV21">
            <v>5.5244</v>
          </cell>
          <cell r="AW21">
            <v>5.7176</v>
          </cell>
        </row>
        <row r="22">
          <cell r="B22">
            <v>4.1399999999999999E-2</v>
          </cell>
          <cell r="C22">
            <v>6.9699999999999998E-2</v>
          </cell>
          <cell r="D22">
            <v>0.1043</v>
          </cell>
          <cell r="E22">
            <v>0.14499999999999999</v>
          </cell>
          <cell r="F22">
            <v>0.1913</v>
          </cell>
          <cell r="G22">
            <v>0.24310000000000001</v>
          </cell>
          <cell r="H22">
            <v>0.30020000000000002</v>
          </cell>
          <cell r="I22">
            <v>0.3624</v>
          </cell>
          <cell r="J22">
            <v>0.4294</v>
          </cell>
          <cell r="K22">
            <v>0.50129999999999997</v>
          </cell>
          <cell r="L22">
            <v>0.57769999999999999</v>
          </cell>
          <cell r="M22">
            <v>0.65869999999999995</v>
          </cell>
          <cell r="N22">
            <v>0.74409999999999998</v>
          </cell>
          <cell r="O22">
            <v>0.8337</v>
          </cell>
          <cell r="P22">
            <v>0.92749999999999999</v>
          </cell>
          <cell r="Q22">
            <v>1.0254000000000001</v>
          </cell>
          <cell r="R22">
            <v>1.1274</v>
          </cell>
          <cell r="S22">
            <v>1.2332000000000001</v>
          </cell>
          <cell r="T22">
            <v>1.3429</v>
          </cell>
          <cell r="U22">
            <v>1.4562999999999999</v>
          </cell>
          <cell r="V22">
            <v>1.5734999999999999</v>
          </cell>
          <cell r="W22">
            <v>1.6941999999999999</v>
          </cell>
          <cell r="X22">
            <v>1.8186</v>
          </cell>
          <cell r="Y22">
            <v>1.9464999999999999</v>
          </cell>
          <cell r="Z22">
            <v>2.0777999999999999</v>
          </cell>
          <cell r="AA22">
            <v>2.2126000000000001</v>
          </cell>
          <cell r="AB22">
            <v>2.3506999999999998</v>
          </cell>
          <cell r="AC22">
            <v>2.4921000000000002</v>
          </cell>
          <cell r="AD22">
            <v>2.6368</v>
          </cell>
          <cell r="AE22">
            <v>2.7848000000000002</v>
          </cell>
          <cell r="AF22">
            <v>2.9359000000000002</v>
          </cell>
          <cell r="AG22">
            <v>3.0901999999999998</v>
          </cell>
          <cell r="AH22">
            <v>3.2477</v>
          </cell>
          <cell r="AI22">
            <v>3.4081999999999999</v>
          </cell>
          <cell r="AJ22">
            <v>3.5718000000000001</v>
          </cell>
          <cell r="AK22">
            <v>3.7383999999999999</v>
          </cell>
          <cell r="AL22">
            <v>3.9079999999999999</v>
          </cell>
          <cell r="AM22">
            <v>4.0805999999999996</v>
          </cell>
          <cell r="AN22">
            <v>4.2561</v>
          </cell>
          <cell r="AO22">
            <v>4.4345999999999997</v>
          </cell>
          <cell r="AP22">
            <v>4.6159999999999997</v>
          </cell>
          <cell r="AQ22">
            <v>4.8003</v>
          </cell>
          <cell r="AR22">
            <v>4.9874000000000001</v>
          </cell>
          <cell r="AS22">
            <v>5.1773999999999996</v>
          </cell>
          <cell r="AT22">
            <v>5.3701999999999996</v>
          </cell>
          <cell r="AU22">
            <v>5.5659000000000001</v>
          </cell>
          <cell r="AV22">
            <v>5.7644000000000002</v>
          </cell>
          <cell r="AW22">
            <v>5.9656000000000002</v>
          </cell>
        </row>
        <row r="23">
          <cell r="B23">
            <v>4.2999999999999997E-2</v>
          </cell>
          <cell r="C23">
            <v>7.2499999999999995E-2</v>
          </cell>
          <cell r="D23">
            <v>0.1086</v>
          </cell>
          <cell r="E23">
            <v>0.15090000000000001</v>
          </cell>
          <cell r="F23">
            <v>0.19919999999999999</v>
          </cell>
          <cell r="G23">
            <v>0.25309999999999999</v>
          </cell>
          <cell r="H23">
            <v>0.31259999999999999</v>
          </cell>
          <cell r="I23">
            <v>0.37730000000000002</v>
          </cell>
          <cell r="J23">
            <v>0.44719999999999999</v>
          </cell>
          <cell r="K23">
            <v>0.52200000000000002</v>
          </cell>
          <cell r="L23">
            <v>0.60170000000000001</v>
          </cell>
          <cell r="M23">
            <v>0.68610000000000004</v>
          </cell>
          <cell r="N23">
            <v>0.77510000000000001</v>
          </cell>
          <cell r="O23">
            <v>0.86850000000000005</v>
          </cell>
          <cell r="P23">
            <v>0.96630000000000005</v>
          </cell>
          <cell r="Q23">
            <v>1.0684</v>
          </cell>
          <cell r="R23">
            <v>1.1746000000000001</v>
          </cell>
          <cell r="S23">
            <v>1.2849999999999999</v>
          </cell>
          <cell r="T23">
            <v>1.3993</v>
          </cell>
          <cell r="U23">
            <v>1.5176000000000001</v>
          </cell>
          <cell r="V23">
            <v>1.6396999999999999</v>
          </cell>
          <cell r="W23">
            <v>1.7656000000000001</v>
          </cell>
          <cell r="X23">
            <v>1.8953</v>
          </cell>
          <cell r="Y23">
            <v>2.0286</v>
          </cell>
          <cell r="Z23">
            <v>2.1655000000000002</v>
          </cell>
          <cell r="AA23">
            <v>2.306</v>
          </cell>
          <cell r="AB23">
            <v>2.4500000000000002</v>
          </cell>
          <cell r="AC23">
            <v>2.5973999999999999</v>
          </cell>
          <cell r="AD23">
            <v>2.7483</v>
          </cell>
          <cell r="AE23">
            <v>2.9024999999999999</v>
          </cell>
          <cell r="AF23">
            <v>3.06</v>
          </cell>
          <cell r="AG23">
            <v>3.2208000000000001</v>
          </cell>
          <cell r="AH23">
            <v>3.3849</v>
          </cell>
          <cell r="AI23">
            <v>3.5520999999999998</v>
          </cell>
          <cell r="AJ23">
            <v>3.7225999999999999</v>
          </cell>
          <cell r="AK23">
            <v>3.8961000000000001</v>
          </cell>
          <cell r="AL23">
            <v>4.0728</v>
          </cell>
          <cell r="AM23">
            <v>4.2526000000000002</v>
          </cell>
          <cell r="AN23">
            <v>4.4353999999999996</v>
          </cell>
          <cell r="AO23">
            <v>4.6212999999999997</v>
          </cell>
          <cell r="AP23">
            <v>4.8102</v>
          </cell>
          <cell r="AQ23">
            <v>5.0019999999999998</v>
          </cell>
          <cell r="AR23">
            <v>5.1967999999999996</v>
          </cell>
          <cell r="AS23">
            <v>5.3945999999999996</v>
          </cell>
          <cell r="AT23">
            <v>5.5952000000000002</v>
          </cell>
          <cell r="AU23">
            <v>5.7988</v>
          </cell>
          <cell r="AV23">
            <v>6.0053000000000001</v>
          </cell>
          <cell r="AW23">
            <v>6.2145999999999999</v>
          </cell>
        </row>
        <row r="24">
          <cell r="B24">
            <v>4.4699999999999997E-2</v>
          </cell>
          <cell r="C24">
            <v>7.5300000000000006E-2</v>
          </cell>
          <cell r="D24">
            <v>0.1128</v>
          </cell>
          <cell r="E24">
            <v>0.15679999999999999</v>
          </cell>
          <cell r="F24">
            <v>0.20699999999999999</v>
          </cell>
          <cell r="G24">
            <v>0.2631</v>
          </cell>
          <cell r="H24">
            <v>0.32490000000000002</v>
          </cell>
          <cell r="I24">
            <v>0.39229999999999998</v>
          </cell>
          <cell r="J24">
            <v>0.46500000000000002</v>
          </cell>
          <cell r="K24">
            <v>0.54279999999999995</v>
          </cell>
          <cell r="L24">
            <v>0.62570000000000003</v>
          </cell>
          <cell r="M24">
            <v>0.71350000000000002</v>
          </cell>
          <cell r="N24">
            <v>0.80610000000000004</v>
          </cell>
          <cell r="O24">
            <v>0.90329999999999999</v>
          </cell>
          <cell r="P24">
            <v>1.0051000000000001</v>
          </cell>
          <cell r="Q24">
            <v>1.1113</v>
          </cell>
          <cell r="R24">
            <v>1.2219</v>
          </cell>
          <cell r="S24">
            <v>1.3368</v>
          </cell>
          <cell r="T24">
            <v>1.4558</v>
          </cell>
          <cell r="U24">
            <v>1.5789</v>
          </cell>
          <cell r="V24">
            <v>1.706</v>
          </cell>
          <cell r="W24">
            <v>1.8371</v>
          </cell>
          <cell r="X24">
            <v>1.972</v>
          </cell>
          <cell r="Y24">
            <v>2.1107999999999998</v>
          </cell>
          <cell r="Z24">
            <v>2.2532999999999999</v>
          </cell>
          <cell r="AA24">
            <v>2.3996</v>
          </cell>
          <cell r="AB24">
            <v>2.5493999999999999</v>
          </cell>
          <cell r="AC24">
            <v>2.7029000000000001</v>
          </cell>
          <cell r="AD24">
            <v>2.8599000000000001</v>
          </cell>
          <cell r="AE24">
            <v>3.0204</v>
          </cell>
          <cell r="AF24">
            <v>3.1842999999999999</v>
          </cell>
          <cell r="AG24">
            <v>3.3515999999999999</v>
          </cell>
          <cell r="AH24">
            <v>3.5223</v>
          </cell>
          <cell r="AI24">
            <v>3.6964000000000001</v>
          </cell>
          <cell r="AJ24">
            <v>3.8736999999999999</v>
          </cell>
          <cell r="AK24">
            <v>4.0542999999999996</v>
          </cell>
          <cell r="AL24">
            <v>4.2381000000000002</v>
          </cell>
          <cell r="AM24">
            <v>4.4250999999999996</v>
          </cell>
          <cell r="AN24">
            <v>4.6151999999999997</v>
          </cell>
          <cell r="AO24">
            <v>4.8085000000000004</v>
          </cell>
          <cell r="AP24">
            <v>5.0049000000000001</v>
          </cell>
          <cell r="AQ24">
            <v>5.2042999999999999</v>
          </cell>
          <cell r="AR24">
            <v>5.4069000000000003</v>
          </cell>
          <cell r="AS24">
            <v>5.6124000000000001</v>
          </cell>
          <cell r="AT24">
            <v>5.8209999999999997</v>
          </cell>
          <cell r="AU24">
            <v>6.0324999999999998</v>
          </cell>
          <cell r="AV24">
            <v>6.2470999999999997</v>
          </cell>
          <cell r="AW24">
            <v>6.4645000000000001</v>
          </cell>
        </row>
        <row r="25">
          <cell r="B25">
            <v>4.6399999999999997E-2</v>
          </cell>
          <cell r="C25">
            <v>7.8200000000000006E-2</v>
          </cell>
          <cell r="D25">
            <v>0.1171</v>
          </cell>
          <cell r="E25">
            <v>0.16270000000000001</v>
          </cell>
          <cell r="F25">
            <v>0.21479999999999999</v>
          </cell>
          <cell r="G25">
            <v>0.27310000000000001</v>
          </cell>
          <cell r="H25">
            <v>0.33729999999999999</v>
          </cell>
          <cell r="I25">
            <v>0.40720000000000001</v>
          </cell>
          <cell r="J25">
            <v>0.48270000000000002</v>
          </cell>
          <cell r="K25">
            <v>0.56359999999999999</v>
          </cell>
          <cell r="L25">
            <v>0.64970000000000006</v>
          </cell>
          <cell r="M25">
            <v>0.74099999999999999</v>
          </cell>
          <cell r="N25">
            <v>0.83709999999999996</v>
          </cell>
          <cell r="O25">
            <v>0.93820000000000003</v>
          </cell>
          <cell r="P25">
            <v>1.0439000000000001</v>
          </cell>
          <cell r="Q25">
            <v>1.1543000000000001</v>
          </cell>
          <cell r="R25">
            <v>1.2692000000000001</v>
          </cell>
          <cell r="S25">
            <v>1.3886000000000001</v>
          </cell>
          <cell r="T25">
            <v>1.5123</v>
          </cell>
          <cell r="U25">
            <v>1.6402000000000001</v>
          </cell>
          <cell r="V25">
            <v>1.7724</v>
          </cell>
          <cell r="W25">
            <v>1.9086000000000001</v>
          </cell>
          <cell r="X25">
            <v>2.0489000000000002</v>
          </cell>
          <cell r="Y25">
            <v>2.1930999999999998</v>
          </cell>
          <cell r="Z25">
            <v>2.3412999999999999</v>
          </cell>
          <cell r="AA25">
            <v>2.4931999999999999</v>
          </cell>
          <cell r="AB25">
            <v>2.649</v>
          </cell>
          <cell r="AC25">
            <v>2.8085</v>
          </cell>
          <cell r="AD25">
            <v>2.9716999999999998</v>
          </cell>
          <cell r="AE25">
            <v>3.1383999999999999</v>
          </cell>
          <cell r="AF25">
            <v>3.3088000000000002</v>
          </cell>
          <cell r="AG25">
            <v>3.4826999999999999</v>
          </cell>
          <cell r="AH25">
            <v>3.6600999999999999</v>
          </cell>
          <cell r="AI25">
            <v>3.8409</v>
          </cell>
          <cell r="AJ25">
            <v>4.0251999999999999</v>
          </cell>
          <cell r="AK25">
            <v>4.2127999999999997</v>
          </cell>
          <cell r="AL25">
            <v>4.4036999999999997</v>
          </cell>
          <cell r="AM25">
            <v>4.5979000000000001</v>
          </cell>
          <cell r="AN25">
            <v>4.7953999999999999</v>
          </cell>
          <cell r="AO25">
            <v>4.9962</v>
          </cell>
          <cell r="AP25">
            <v>5.2000999999999999</v>
          </cell>
          <cell r="AQ25">
            <v>5.4073000000000002</v>
          </cell>
          <cell r="AR25">
            <v>5.6174999999999997</v>
          </cell>
          <cell r="AS25">
            <v>5.8308999999999997</v>
          </cell>
          <cell r="AT25">
            <v>6.0473999999999997</v>
          </cell>
          <cell r="AU25">
            <v>6.2670000000000003</v>
          </cell>
          <cell r="AV25">
            <v>6.4897</v>
          </cell>
          <cell r="AW25">
            <v>6.7153</v>
          </cell>
        </row>
        <row r="26">
          <cell r="B26">
            <v>4.8099999999999997E-2</v>
          </cell>
          <cell r="C26">
            <v>8.1000000000000003E-2</v>
          </cell>
          <cell r="D26">
            <v>0.12130000000000001</v>
          </cell>
          <cell r="E26">
            <v>0.16869999999999999</v>
          </cell>
          <cell r="F26">
            <v>0.22270000000000001</v>
          </cell>
          <cell r="G26">
            <v>0.28310000000000002</v>
          </cell>
          <cell r="H26">
            <v>0.34970000000000001</v>
          </cell>
          <cell r="I26">
            <v>0.42220000000000002</v>
          </cell>
          <cell r="J26">
            <v>0.50049999999999994</v>
          </cell>
          <cell r="K26">
            <v>0.58440000000000003</v>
          </cell>
          <cell r="L26">
            <v>0.67369999999999997</v>
          </cell>
          <cell r="M26">
            <v>0.76839999999999997</v>
          </cell>
          <cell r="N26">
            <v>0.86819999999999997</v>
          </cell>
          <cell r="O26">
            <v>0.97299999999999998</v>
          </cell>
          <cell r="P26">
            <v>1.0828</v>
          </cell>
          <cell r="Q26">
            <v>1.1973</v>
          </cell>
          <cell r="R26">
            <v>1.3166</v>
          </cell>
          <cell r="S26">
            <v>1.4404999999999999</v>
          </cell>
          <cell r="T26">
            <v>1.5688</v>
          </cell>
          <cell r="U26">
            <v>1.7016</v>
          </cell>
          <cell r="V26">
            <v>1.8388</v>
          </cell>
          <cell r="W26">
            <v>1.9802</v>
          </cell>
          <cell r="X26">
            <v>2.1257999999999999</v>
          </cell>
          <cell r="Y26">
            <v>2.2755000000000001</v>
          </cell>
          <cell r="Z26">
            <v>2.4293</v>
          </cell>
          <cell r="AA26">
            <v>2.5870000000000002</v>
          </cell>
          <cell r="AB26">
            <v>2.7486999999999999</v>
          </cell>
          <cell r="AC26">
            <v>2.9142000000000001</v>
          </cell>
          <cell r="AD26">
            <v>3.0836000000000001</v>
          </cell>
          <cell r="AE26">
            <v>3.2566999999999999</v>
          </cell>
          <cell r="AF26">
            <v>3.4335</v>
          </cell>
          <cell r="AG26">
            <v>3.6139999999999999</v>
          </cell>
          <cell r="AH26">
            <v>3.7980999999999998</v>
          </cell>
          <cell r="AI26">
            <v>3.9857</v>
          </cell>
          <cell r="AJ26">
            <v>4.1768999999999998</v>
          </cell>
          <cell r="AK26">
            <v>4.3715999999999999</v>
          </cell>
          <cell r="AL26">
            <v>4.5697000000000001</v>
          </cell>
          <cell r="AM26">
            <v>4.7712000000000003</v>
          </cell>
          <cell r="AN26">
            <v>4.9760999999999997</v>
          </cell>
          <cell r="AO26">
            <v>5.1843000000000004</v>
          </cell>
          <cell r="AP26">
            <v>5.3959000000000001</v>
          </cell>
          <cell r="AQ26">
            <v>5.6106999999999996</v>
          </cell>
          <cell r="AR26">
            <v>5.8288000000000002</v>
          </cell>
          <cell r="AS26">
            <v>6.05</v>
          </cell>
          <cell r="AT26">
            <v>6.2744999999999997</v>
          </cell>
          <cell r="AU26">
            <v>6.5022000000000002</v>
          </cell>
          <cell r="AV26">
            <v>6.7329999999999997</v>
          </cell>
          <cell r="AW26">
            <v>6.9668999999999999</v>
          </cell>
        </row>
        <row r="27">
          <cell r="B27">
            <v>4.9700000000000001E-2</v>
          </cell>
          <cell r="C27">
            <v>8.3799999999999999E-2</v>
          </cell>
          <cell r="D27">
            <v>0.12559999999999999</v>
          </cell>
          <cell r="E27">
            <v>0.17460000000000001</v>
          </cell>
          <cell r="F27">
            <v>0.23050000000000001</v>
          </cell>
          <cell r="G27">
            <v>0.29310000000000003</v>
          </cell>
          <cell r="H27">
            <v>0.36199999999999999</v>
          </cell>
          <cell r="I27">
            <v>0.43719999999999998</v>
          </cell>
          <cell r="J27">
            <v>0.51829999999999998</v>
          </cell>
          <cell r="K27">
            <v>0.60519999999999996</v>
          </cell>
          <cell r="L27">
            <v>0.69779999999999998</v>
          </cell>
          <cell r="M27">
            <v>0.79579999999999995</v>
          </cell>
          <cell r="N27">
            <v>0.8992</v>
          </cell>
          <cell r="O27">
            <v>1.0079</v>
          </cell>
          <cell r="P27">
            <v>1.1215999999999999</v>
          </cell>
          <cell r="Q27">
            <v>1.2403999999999999</v>
          </cell>
          <cell r="R27">
            <v>1.3640000000000001</v>
          </cell>
          <cell r="S27">
            <v>1.4923999999999999</v>
          </cell>
          <cell r="T27">
            <v>1.6254</v>
          </cell>
          <cell r="U27">
            <v>1.7630999999999999</v>
          </cell>
          <cell r="V27">
            <v>1.9053</v>
          </cell>
          <cell r="W27">
            <v>2.0518000000000001</v>
          </cell>
          <cell r="X27">
            <v>2.2027999999999999</v>
          </cell>
          <cell r="Y27">
            <v>2.3580000000000001</v>
          </cell>
          <cell r="Z27">
            <v>2.5173999999999999</v>
          </cell>
          <cell r="AA27">
            <v>2.6808999999999998</v>
          </cell>
          <cell r="AB27">
            <v>2.8485</v>
          </cell>
          <cell r="AC27">
            <v>3.0200999999999998</v>
          </cell>
          <cell r="AD27">
            <v>3.1957</v>
          </cell>
          <cell r="AE27">
            <v>3.3751000000000002</v>
          </cell>
          <cell r="AF27">
            <v>3.5583999999999998</v>
          </cell>
          <cell r="AG27">
            <v>3.7454999999999998</v>
          </cell>
          <cell r="AH27">
            <v>3.9363000000000001</v>
          </cell>
          <cell r="AI27">
            <v>4.1307999999999998</v>
          </cell>
          <cell r="AJ27">
            <v>4.3289</v>
          </cell>
          <cell r="AK27">
            <v>4.5307000000000004</v>
          </cell>
          <cell r="AL27">
            <v>4.7359999999999998</v>
          </cell>
          <cell r="AM27">
            <v>4.9447999999999999</v>
          </cell>
          <cell r="AN27">
            <v>5.1570999999999998</v>
          </cell>
          <cell r="AO27">
            <v>5.3728999999999996</v>
          </cell>
          <cell r="AP27">
            <v>5.5919999999999996</v>
          </cell>
          <cell r="AQ27">
            <v>5.8146000000000004</v>
          </cell>
          <cell r="AR27">
            <v>6.0404999999999998</v>
          </cell>
          <cell r="AS27">
            <v>6.2697000000000003</v>
          </cell>
          <cell r="AT27">
            <v>6.5022000000000002</v>
          </cell>
          <cell r="AU27">
            <v>6.7380000000000004</v>
          </cell>
          <cell r="AV27">
            <v>6.9770000000000003</v>
          </cell>
          <cell r="AW27">
            <v>7.2191999999999998</v>
          </cell>
        </row>
        <row r="28">
          <cell r="B28">
            <v>5.1400000000000001E-2</v>
          </cell>
          <cell r="C28">
            <v>8.6699999999999999E-2</v>
          </cell>
          <cell r="D28">
            <v>0.1298</v>
          </cell>
          <cell r="E28">
            <v>0.18049999999999999</v>
          </cell>
          <cell r="F28">
            <v>0.2384</v>
          </cell>
          <cell r="G28">
            <v>0.30309999999999998</v>
          </cell>
          <cell r="H28">
            <v>0.37440000000000001</v>
          </cell>
          <cell r="I28">
            <v>0.4521</v>
          </cell>
          <cell r="J28">
            <v>0.53610000000000002</v>
          </cell>
          <cell r="K28">
            <v>0.626</v>
          </cell>
          <cell r="L28">
            <v>0.7218</v>
          </cell>
          <cell r="M28">
            <v>0.82330000000000003</v>
          </cell>
          <cell r="N28">
            <v>0.93030000000000002</v>
          </cell>
          <cell r="O28">
            <v>1.0427999999999999</v>
          </cell>
          <cell r="P28">
            <v>1.1605000000000001</v>
          </cell>
          <cell r="Q28">
            <v>1.2834000000000001</v>
          </cell>
          <cell r="R28">
            <v>1.4114</v>
          </cell>
          <cell r="S28">
            <v>1.5443</v>
          </cell>
          <cell r="T28">
            <v>1.6820999999999999</v>
          </cell>
          <cell r="U28">
            <v>1.8246</v>
          </cell>
          <cell r="V28">
            <v>1.9718</v>
          </cell>
          <cell r="W28">
            <v>2.1236000000000002</v>
          </cell>
          <cell r="X28">
            <v>2.2797999999999998</v>
          </cell>
          <cell r="Y28">
            <v>2.4405000000000001</v>
          </cell>
          <cell r="Z28">
            <v>2.6055999999999999</v>
          </cell>
          <cell r="AA28">
            <v>2.7749000000000001</v>
          </cell>
          <cell r="AB28">
            <v>2.9483999999999999</v>
          </cell>
          <cell r="AC28">
            <v>3.1261000000000001</v>
          </cell>
          <cell r="AD28">
            <v>3.3079000000000001</v>
          </cell>
          <cell r="AE28">
            <v>3.4937</v>
          </cell>
          <cell r="AF28">
            <v>3.6835</v>
          </cell>
          <cell r="AG28">
            <v>3.8772000000000002</v>
          </cell>
          <cell r="AH28">
            <v>4.0747</v>
          </cell>
          <cell r="AI28">
            <v>4.2760999999999996</v>
          </cell>
          <cell r="AJ28">
            <v>4.4812000000000003</v>
          </cell>
          <cell r="AK28">
            <v>4.6900000000000004</v>
          </cell>
          <cell r="AL28">
            <v>4.9025999999999996</v>
          </cell>
          <cell r="AM28">
            <v>5.1186999999999996</v>
          </cell>
          <cell r="AN28">
            <v>5.3384999999999998</v>
          </cell>
          <cell r="AO28">
            <v>5.5617999999999999</v>
          </cell>
          <cell r="AP28">
            <v>5.7885999999999997</v>
          </cell>
          <cell r="AQ28">
            <v>6.0189000000000004</v>
          </cell>
          <cell r="AR28">
            <v>6.2526999999999999</v>
          </cell>
          <cell r="AS28">
            <v>6.4898999999999996</v>
          </cell>
          <cell r="AT28">
            <v>6.7304000000000004</v>
          </cell>
          <cell r="AU28">
            <v>6.9744000000000002</v>
          </cell>
          <cell r="AV28">
            <v>7.2215999999999996</v>
          </cell>
          <cell r="AW28">
            <v>7.4722</v>
          </cell>
        </row>
        <row r="29">
          <cell r="B29">
            <v>5.3100000000000001E-2</v>
          </cell>
          <cell r="C29">
            <v>8.9499999999999996E-2</v>
          </cell>
          <cell r="D29">
            <v>0.1341</v>
          </cell>
          <cell r="E29">
            <v>0.18640000000000001</v>
          </cell>
          <cell r="F29">
            <v>0.2462</v>
          </cell>
          <cell r="G29">
            <v>0.31309999999999999</v>
          </cell>
          <cell r="H29">
            <v>0.38679999999999998</v>
          </cell>
          <cell r="I29">
            <v>0.46710000000000002</v>
          </cell>
          <cell r="J29">
            <v>0.55379999999999996</v>
          </cell>
          <cell r="K29">
            <v>0.64680000000000004</v>
          </cell>
          <cell r="L29">
            <v>0.74580000000000002</v>
          </cell>
          <cell r="M29">
            <v>0.85070000000000001</v>
          </cell>
          <cell r="N29">
            <v>0.96140000000000003</v>
          </cell>
          <cell r="O29">
            <v>1.0777000000000001</v>
          </cell>
          <cell r="P29">
            <v>1.1994</v>
          </cell>
          <cell r="Q29">
            <v>1.3265</v>
          </cell>
          <cell r="R29">
            <v>1.4588000000000001</v>
          </cell>
          <cell r="S29">
            <v>1.5963000000000001</v>
          </cell>
          <cell r="T29">
            <v>1.7386999999999999</v>
          </cell>
          <cell r="U29">
            <v>1.8861000000000001</v>
          </cell>
          <cell r="V29">
            <v>2.0383</v>
          </cell>
          <cell r="W29">
            <v>2.1953</v>
          </cell>
          <cell r="X29">
            <v>2.3569</v>
          </cell>
          <cell r="Y29">
            <v>2.5230999999999999</v>
          </cell>
          <cell r="Z29">
            <v>2.6939000000000002</v>
          </cell>
          <cell r="AA29">
            <v>2.8690000000000002</v>
          </cell>
          <cell r="AB29">
            <v>3.0485000000000002</v>
          </cell>
          <cell r="AC29">
            <v>3.2322000000000002</v>
          </cell>
          <cell r="AD29">
            <v>3.4201999999999999</v>
          </cell>
          <cell r="AE29">
            <v>3.6124000000000001</v>
          </cell>
          <cell r="AF29">
            <v>3.8087</v>
          </cell>
          <cell r="AG29">
            <v>4.0090000000000003</v>
          </cell>
          <cell r="AH29">
            <v>4.2133000000000003</v>
          </cell>
          <cell r="AI29">
            <v>4.4215</v>
          </cell>
          <cell r="AJ29">
            <v>4.6337000000000002</v>
          </cell>
          <cell r="AK29">
            <v>4.8495999999999997</v>
          </cell>
          <cell r="AL29">
            <v>5.0693999999999999</v>
          </cell>
          <cell r="AM29">
            <v>5.2929000000000004</v>
          </cell>
          <cell r="AN29">
            <v>5.5202</v>
          </cell>
          <cell r="AO29">
            <v>5.7510000000000003</v>
          </cell>
          <cell r="AP29">
            <v>5.9855999999999998</v>
          </cell>
          <cell r="AQ29">
            <v>6.2237</v>
          </cell>
          <cell r="AR29">
            <v>6.4653</v>
          </cell>
          <cell r="AS29">
            <v>6.7104999999999997</v>
          </cell>
          <cell r="AT29">
            <v>6.9592000000000001</v>
          </cell>
          <cell r="AU29">
            <v>7.2112999999999996</v>
          </cell>
          <cell r="AV29">
            <v>7.4668000000000001</v>
          </cell>
          <cell r="AW29">
            <v>7.7256999999999998</v>
          </cell>
        </row>
        <row r="30">
          <cell r="B30">
            <v>5.4800000000000001E-2</v>
          </cell>
          <cell r="C30">
            <v>9.2299999999999993E-2</v>
          </cell>
          <cell r="D30">
            <v>0.1384</v>
          </cell>
          <cell r="E30">
            <v>0.19239999999999999</v>
          </cell>
          <cell r="F30">
            <v>0.254</v>
          </cell>
          <cell r="G30">
            <v>0.3231</v>
          </cell>
          <cell r="H30">
            <v>0.39910000000000001</v>
          </cell>
          <cell r="I30">
            <v>0.48209999999999997</v>
          </cell>
          <cell r="J30">
            <v>0.5716</v>
          </cell>
          <cell r="K30">
            <v>0.66759999999999997</v>
          </cell>
          <cell r="L30">
            <v>0.76990000000000003</v>
          </cell>
          <cell r="M30">
            <v>0.87819999999999998</v>
          </cell>
          <cell r="N30">
            <v>0.99250000000000005</v>
          </cell>
          <cell r="O30">
            <v>1.1126</v>
          </cell>
          <cell r="P30">
            <v>1.2383</v>
          </cell>
          <cell r="Q30">
            <v>1.3695999999999999</v>
          </cell>
          <cell r="R30">
            <v>1.5063</v>
          </cell>
          <cell r="S30">
            <v>1.6482000000000001</v>
          </cell>
          <cell r="T30">
            <v>1.7954000000000001</v>
          </cell>
          <cell r="U30">
            <v>1.9477</v>
          </cell>
          <cell r="V30">
            <v>2.1049000000000002</v>
          </cell>
          <cell r="W30">
            <v>2.2671000000000001</v>
          </cell>
          <cell r="X30">
            <v>2.4340999999999999</v>
          </cell>
          <cell r="Y30">
            <v>2.6057999999999999</v>
          </cell>
          <cell r="Z30">
            <v>2.7822</v>
          </cell>
          <cell r="AA30">
            <v>2.9630999999999998</v>
          </cell>
          <cell r="AB30">
            <v>3.1486000000000001</v>
          </cell>
          <cell r="AC30">
            <v>3.3384999999999998</v>
          </cell>
          <cell r="AD30">
            <v>3.5327000000000002</v>
          </cell>
          <cell r="AE30">
            <v>3.7311999999999999</v>
          </cell>
          <cell r="AF30">
            <v>3.9340000000000002</v>
          </cell>
          <cell r="AG30">
            <v>4.141</v>
          </cell>
          <cell r="AH30">
            <v>4.3521000000000001</v>
          </cell>
          <cell r="AI30">
            <v>4.5671999999999997</v>
          </cell>
          <cell r="AJ30">
            <v>4.7864000000000004</v>
          </cell>
          <cell r="AK30">
            <v>5.0095000000000001</v>
          </cell>
          <cell r="AL30">
            <v>5.2365000000000004</v>
          </cell>
          <cell r="AM30">
            <v>5.4673999999999996</v>
          </cell>
          <cell r="AN30">
            <v>5.7020999999999997</v>
          </cell>
          <cell r="AO30">
            <v>5.9405999999999999</v>
          </cell>
          <cell r="AP30">
            <v>6.1829000000000001</v>
          </cell>
          <cell r="AQ30">
            <v>6.4287999999999998</v>
          </cell>
          <cell r="AR30">
            <v>6.6783999999999999</v>
          </cell>
          <cell r="AS30">
            <v>6.9316000000000004</v>
          </cell>
          <cell r="AT30">
            <v>7.1883999999999997</v>
          </cell>
          <cell r="AU30">
            <v>7.4486999999999997</v>
          </cell>
          <cell r="AV30">
            <v>7.7126000000000001</v>
          </cell>
          <cell r="AW30">
            <v>7.9798999999999998</v>
          </cell>
        </row>
        <row r="31">
          <cell r="B31">
            <v>5.6399999999999999E-2</v>
          </cell>
          <cell r="C31">
            <v>9.5200000000000007E-2</v>
          </cell>
          <cell r="D31">
            <v>0.1426</v>
          </cell>
          <cell r="E31">
            <v>0.1983</v>
          </cell>
          <cell r="F31">
            <v>0.26190000000000002</v>
          </cell>
          <cell r="G31">
            <v>0.33300000000000002</v>
          </cell>
          <cell r="H31">
            <v>0.41149999999999998</v>
          </cell>
          <cell r="I31">
            <v>0.497</v>
          </cell>
          <cell r="J31">
            <v>0.58940000000000003</v>
          </cell>
          <cell r="K31">
            <v>0.68840000000000001</v>
          </cell>
          <cell r="L31">
            <v>0.79390000000000005</v>
          </cell>
          <cell r="M31">
            <v>0.90569999999999995</v>
          </cell>
          <cell r="N31">
            <v>1.0236000000000001</v>
          </cell>
          <cell r="O31">
            <v>1.1475</v>
          </cell>
          <cell r="P31">
            <v>1.2771999999999999</v>
          </cell>
          <cell r="Q31">
            <v>1.4127000000000001</v>
          </cell>
          <cell r="R31">
            <v>1.5537000000000001</v>
          </cell>
          <cell r="S31">
            <v>1.7001999999999999</v>
          </cell>
          <cell r="T31">
            <v>1.8521000000000001</v>
          </cell>
          <cell r="U31">
            <v>2.0093000000000001</v>
          </cell>
          <cell r="V31">
            <v>2.1716000000000002</v>
          </cell>
          <cell r="W31">
            <v>2.339</v>
          </cell>
          <cell r="X31">
            <v>2.5112999999999999</v>
          </cell>
          <cell r="Y31">
            <v>2.6886000000000001</v>
          </cell>
          <cell r="Z31">
            <v>2.8706</v>
          </cell>
          <cell r="AA31">
            <v>3.0573999999999999</v>
          </cell>
          <cell r="AB31">
            <v>3.2488000000000001</v>
          </cell>
          <cell r="AC31">
            <v>3.4447999999999999</v>
          </cell>
          <cell r="AD31">
            <v>3.6453000000000002</v>
          </cell>
          <cell r="AE31">
            <v>3.8502000000000001</v>
          </cell>
          <cell r="AF31">
            <v>4.0594999999999999</v>
          </cell>
          <cell r="AG31">
            <v>4.2731000000000003</v>
          </cell>
          <cell r="AH31">
            <v>4.4909999999999997</v>
          </cell>
          <cell r="AI31">
            <v>4.7130000000000001</v>
          </cell>
          <cell r="AJ31">
            <v>4.9391999999999996</v>
          </cell>
          <cell r="AK31">
            <v>5.1695000000000002</v>
          </cell>
          <cell r="AL31">
            <v>5.4038000000000004</v>
          </cell>
          <cell r="AM31">
            <v>5.6421000000000001</v>
          </cell>
          <cell r="AN31">
            <v>5.8844000000000003</v>
          </cell>
          <cell r="AO31">
            <v>6.1304999999999996</v>
          </cell>
          <cell r="AP31">
            <v>6.3804999999999996</v>
          </cell>
          <cell r="AQ31">
            <v>6.6341999999999999</v>
          </cell>
          <cell r="AR31">
            <v>6.8917999999999999</v>
          </cell>
          <cell r="AS31">
            <v>7.1529999999999996</v>
          </cell>
          <cell r="AT31">
            <v>7.4180000000000001</v>
          </cell>
          <cell r="AU31">
            <v>7.6866000000000003</v>
          </cell>
          <cell r="AV31">
            <v>7.9588000000000001</v>
          </cell>
          <cell r="AW31">
            <v>8.2345000000000006</v>
          </cell>
        </row>
        <row r="32">
          <cell r="B32">
            <v>5.8099999999999999E-2</v>
          </cell>
          <cell r="C32">
            <v>9.8000000000000004E-2</v>
          </cell>
          <cell r="D32">
            <v>0.1469</v>
          </cell>
          <cell r="E32">
            <v>0.20419999999999999</v>
          </cell>
          <cell r="F32">
            <v>0.2697</v>
          </cell>
          <cell r="G32">
            <v>0.34300000000000003</v>
          </cell>
          <cell r="H32">
            <v>0.4239</v>
          </cell>
          <cell r="I32">
            <v>0.51200000000000001</v>
          </cell>
          <cell r="J32">
            <v>0.60719999999999996</v>
          </cell>
          <cell r="K32">
            <v>0.70930000000000004</v>
          </cell>
          <cell r="L32">
            <v>0.81799999999999995</v>
          </cell>
          <cell r="M32">
            <v>0.93320000000000003</v>
          </cell>
          <cell r="N32">
            <v>1.0547</v>
          </cell>
          <cell r="O32">
            <v>1.1823999999999999</v>
          </cell>
          <cell r="P32">
            <v>1.3161</v>
          </cell>
          <cell r="Q32">
            <v>1.4558</v>
          </cell>
          <cell r="R32">
            <v>1.6012</v>
          </cell>
          <cell r="S32">
            <v>1.7523</v>
          </cell>
          <cell r="T32">
            <v>1.9089</v>
          </cell>
          <cell r="U32">
            <v>2.0709</v>
          </cell>
          <cell r="V32">
            <v>2.2383000000000002</v>
          </cell>
          <cell r="W32">
            <v>2.4108000000000001</v>
          </cell>
          <cell r="X32">
            <v>2.5886</v>
          </cell>
          <cell r="Y32">
            <v>2.7713000000000001</v>
          </cell>
          <cell r="Z32">
            <v>2.9590999999999998</v>
          </cell>
          <cell r="AA32">
            <v>3.1516999999999999</v>
          </cell>
          <cell r="AB32">
            <v>3.3491</v>
          </cell>
          <cell r="AC32">
            <v>3.5512000000000001</v>
          </cell>
          <cell r="AD32">
            <v>3.7578999999999998</v>
          </cell>
          <cell r="AE32">
            <v>3.9693000000000001</v>
          </cell>
          <cell r="AF32">
            <v>4.1851000000000003</v>
          </cell>
          <cell r="AG32">
            <v>4.4054000000000002</v>
          </cell>
          <cell r="AH32">
            <v>4.6300999999999997</v>
          </cell>
          <cell r="AI32">
            <v>4.8590999999999998</v>
          </cell>
          <cell r="AJ32">
            <v>5.0922999999999998</v>
          </cell>
          <cell r="AK32">
            <v>5.3297999999999996</v>
          </cell>
          <cell r="AL32">
            <v>5.5713999999999997</v>
          </cell>
          <cell r="AM32">
            <v>5.8170999999999999</v>
          </cell>
          <cell r="AN32">
            <v>6.0669000000000004</v>
          </cell>
          <cell r="AO32">
            <v>6.3205999999999998</v>
          </cell>
          <cell r="AP32">
            <v>6.5784000000000002</v>
          </cell>
          <cell r="AQ32">
            <v>6.84</v>
          </cell>
          <cell r="AR32">
            <v>7.1055000000000001</v>
          </cell>
          <cell r="AS32">
            <v>7.3747999999999996</v>
          </cell>
          <cell r="AT32">
            <v>7.6479999999999997</v>
          </cell>
          <cell r="AU32">
            <v>7.9248000000000003</v>
          </cell>
          <cell r="AV32">
            <v>8.2053999999999991</v>
          </cell>
          <cell r="AW32">
            <v>8.4896999999999991</v>
          </cell>
        </row>
      </sheetData>
      <sheetData sheetId="6" refreshError="1">
        <row r="2">
          <cell r="B2">
            <v>8.8000000000000005E-3</v>
          </cell>
          <cell r="C2">
            <v>1.41E-2</v>
          </cell>
          <cell r="D2">
            <v>2.0400000000000001E-2</v>
          </cell>
          <cell r="E2">
            <v>2.75E-2</v>
          </cell>
          <cell r="F2">
            <v>3.5299999999999998E-2</v>
          </cell>
          <cell r="G2">
            <v>4.3900000000000002E-2</v>
          </cell>
          <cell r="H2">
            <v>5.33E-2</v>
          </cell>
          <cell r="I2">
            <v>6.3399999999999998E-2</v>
          </cell>
          <cell r="J2">
            <v>7.4300000000000005E-2</v>
          </cell>
          <cell r="K2">
            <v>8.5999999999999993E-2</v>
          </cell>
          <cell r="L2">
            <v>9.8599999999999993E-2</v>
          </cell>
          <cell r="M2">
            <v>0.112</v>
          </cell>
          <cell r="N2">
            <v>0.12640000000000001</v>
          </cell>
          <cell r="O2">
            <v>0.14169999999999999</v>
          </cell>
          <cell r="P2">
            <v>0.15809999999999999</v>
          </cell>
          <cell r="Q2">
            <v>0.17549999999999999</v>
          </cell>
          <cell r="R2">
            <v>0.19420000000000001</v>
          </cell>
          <cell r="S2">
            <v>0.214</v>
          </cell>
          <cell r="T2">
            <v>0.23519999999999999</v>
          </cell>
          <cell r="U2">
            <v>0.25769999999999998</v>
          </cell>
          <cell r="V2">
            <v>0.28170000000000001</v>
          </cell>
          <cell r="W2">
            <v>0.30719999999999997</v>
          </cell>
          <cell r="X2">
            <v>0.33439999999999998</v>
          </cell>
          <cell r="Y2">
            <v>0.3634</v>
          </cell>
          <cell r="Z2">
            <v>0.39419999999999999</v>
          </cell>
          <cell r="AA2">
            <v>0.4269</v>
          </cell>
          <cell r="AB2">
            <v>0.4617</v>
          </cell>
          <cell r="AC2">
            <v>0.49880000000000002</v>
          </cell>
          <cell r="AD2">
            <v>0.53810000000000002</v>
          </cell>
          <cell r="AE2">
            <v>0.57989999999999997</v>
          </cell>
          <cell r="AF2">
            <v>0.62429999999999997</v>
          </cell>
          <cell r="AG2">
            <v>0.67149999999999999</v>
          </cell>
          <cell r="AH2">
            <v>0.72160000000000002</v>
          </cell>
          <cell r="AI2">
            <v>0.77480000000000004</v>
          </cell>
          <cell r="AJ2">
            <v>0.83120000000000005</v>
          </cell>
          <cell r="AK2">
            <v>0.89119999999999999</v>
          </cell>
          <cell r="AL2">
            <v>0.95469999999999999</v>
          </cell>
          <cell r="AM2">
            <v>1.0221</v>
          </cell>
          <cell r="AN2">
            <v>1.0935999999999999</v>
          </cell>
          <cell r="AO2">
            <v>1.1694</v>
          </cell>
          <cell r="AP2">
            <v>1.2498</v>
          </cell>
          <cell r="AQ2">
            <v>1.3349</v>
          </cell>
          <cell r="AR2">
            <v>1.4251</v>
          </cell>
          <cell r="AS2">
            <v>1.5206999999999999</v>
          </cell>
          <cell r="AT2">
            <v>1.6218999999999999</v>
          </cell>
          <cell r="AU2">
            <v>1.7291000000000001</v>
          </cell>
          <cell r="AV2">
            <v>1.8426</v>
          </cell>
          <cell r="AW2">
            <v>1.9628000000000001</v>
          </cell>
        </row>
        <row r="3">
          <cell r="B3">
            <v>1.0800000000000001E-2</v>
          </cell>
          <cell r="C3">
            <v>1.7399999999999999E-2</v>
          </cell>
          <cell r="D3">
            <v>2.5100000000000001E-2</v>
          </cell>
          <cell r="E3">
            <v>3.39E-2</v>
          </cell>
          <cell r="F3">
            <v>4.3700000000000003E-2</v>
          </cell>
          <cell r="G3">
            <v>5.4300000000000001E-2</v>
          </cell>
          <cell r="H3">
            <v>6.5799999999999997E-2</v>
          </cell>
          <cell r="I3">
            <v>7.8299999999999995E-2</v>
          </cell>
          <cell r="J3">
            <v>9.1600000000000001E-2</v>
          </cell>
          <cell r="K3">
            <v>0.10580000000000001</v>
          </cell>
          <cell r="L3">
            <v>0.12089999999999999</v>
          </cell>
          <cell r="M3">
            <v>0.13700000000000001</v>
          </cell>
          <cell r="N3">
            <v>0.15409999999999999</v>
          </cell>
          <cell r="O3">
            <v>0.17219999999999999</v>
          </cell>
          <cell r="P3">
            <v>0.19139999999999999</v>
          </cell>
          <cell r="Q3">
            <v>0.2117</v>
          </cell>
          <cell r="R3">
            <v>0.23319999999999999</v>
          </cell>
          <cell r="S3">
            <v>0.25590000000000002</v>
          </cell>
          <cell r="T3">
            <v>0.28000000000000003</v>
          </cell>
          <cell r="U3">
            <v>0.30530000000000002</v>
          </cell>
          <cell r="V3">
            <v>0.3322</v>
          </cell>
          <cell r="W3">
            <v>0.36049999999999999</v>
          </cell>
          <cell r="X3">
            <v>0.39040000000000002</v>
          </cell>
          <cell r="Y3">
            <v>0.42199999999999999</v>
          </cell>
          <cell r="Z3">
            <v>0.45540000000000003</v>
          </cell>
          <cell r="AA3">
            <v>0.49059999999999998</v>
          </cell>
          <cell r="AB3">
            <v>0.52769999999999995</v>
          </cell>
          <cell r="AC3">
            <v>0.56689999999999996</v>
          </cell>
          <cell r="AD3">
            <v>0.60829999999999995</v>
          </cell>
          <cell r="AE3">
            <v>0.65190000000000003</v>
          </cell>
          <cell r="AF3">
            <v>0.69789999999999996</v>
          </cell>
          <cell r="AG3">
            <v>0.74639999999999995</v>
          </cell>
          <cell r="AH3">
            <v>0.79759999999999998</v>
          </cell>
          <cell r="AI3">
            <v>0.85150000000000003</v>
          </cell>
          <cell r="AJ3">
            <v>0.9083</v>
          </cell>
          <cell r="AK3">
            <v>0.96819999999999995</v>
          </cell>
          <cell r="AL3">
            <v>1.0313000000000001</v>
          </cell>
          <cell r="AM3">
            <v>1.0978000000000001</v>
          </cell>
          <cell r="AN3">
            <v>1.1677999999999999</v>
          </cell>
          <cell r="AO3">
            <v>1.2416</v>
          </cell>
          <cell r="AP3">
            <v>1.3192999999999999</v>
          </cell>
          <cell r="AQ3">
            <v>1.4011</v>
          </cell>
          <cell r="AR3">
            <v>1.4872000000000001</v>
          </cell>
          <cell r="AS3">
            <v>1.5778000000000001</v>
          </cell>
          <cell r="AT3">
            <v>1.6732</v>
          </cell>
          <cell r="AU3">
            <v>1.7735000000000001</v>
          </cell>
          <cell r="AV3">
            <v>1.8792</v>
          </cell>
          <cell r="AW3">
            <v>1.9903</v>
          </cell>
        </row>
        <row r="4">
          <cell r="B4">
            <v>1.2699999999999999E-2</v>
          </cell>
          <cell r="C4">
            <v>2.06E-2</v>
          </cell>
          <cell r="D4">
            <v>2.9899999999999999E-2</v>
          </cell>
          <cell r="E4">
            <v>4.0399999999999998E-2</v>
          </cell>
          <cell r="F4">
            <v>5.21E-2</v>
          </cell>
          <cell r="G4">
            <v>6.4899999999999999E-2</v>
          </cell>
          <cell r="H4">
            <v>7.8600000000000003E-2</v>
          </cell>
          <cell r="I4">
            <v>9.35E-2</v>
          </cell>
          <cell r="J4">
            <v>0.10929999999999999</v>
          </cell>
          <cell r="K4">
            <v>0.12609999999999999</v>
          </cell>
          <cell r="L4">
            <v>0.14399999999999999</v>
          </cell>
          <cell r="M4">
            <v>0.16289999999999999</v>
          </cell>
          <cell r="N4">
            <v>0.18290000000000001</v>
          </cell>
          <cell r="O4">
            <v>0.2039</v>
          </cell>
          <cell r="P4">
            <v>0.2261</v>
          </cell>
          <cell r="Q4">
            <v>0.2495</v>
          </cell>
          <cell r="R4">
            <v>0.27400000000000002</v>
          </cell>
          <cell r="S4">
            <v>0.29980000000000001</v>
          </cell>
          <cell r="T4">
            <v>0.32700000000000001</v>
          </cell>
          <cell r="U4">
            <v>0.35549999999999998</v>
          </cell>
          <cell r="V4">
            <v>0.38540000000000002</v>
          </cell>
          <cell r="W4">
            <v>0.41689999999999999</v>
          </cell>
          <cell r="X4">
            <v>0.44979999999999998</v>
          </cell>
          <cell r="Y4">
            <v>0.48449999999999999</v>
          </cell>
          <cell r="Z4">
            <v>0.52080000000000004</v>
          </cell>
          <cell r="AA4">
            <v>0.55889999999999995</v>
          </cell>
          <cell r="AB4">
            <v>0.5988</v>
          </cell>
          <cell r="AC4">
            <v>0.64070000000000005</v>
          </cell>
          <cell r="AD4">
            <v>0.68469999999999998</v>
          </cell>
          <cell r="AE4">
            <v>0.73080000000000001</v>
          </cell>
          <cell r="AF4">
            <v>0.77910000000000001</v>
          </cell>
          <cell r="AG4">
            <v>0.82969999999999999</v>
          </cell>
          <cell r="AH4">
            <v>0.88280000000000003</v>
          </cell>
          <cell r="AI4">
            <v>0.93840000000000001</v>
          </cell>
          <cell r="AJ4">
            <v>0.99670000000000003</v>
          </cell>
          <cell r="AK4">
            <v>1.0578000000000001</v>
          </cell>
          <cell r="AL4">
            <v>1.1216999999999999</v>
          </cell>
          <cell r="AM4">
            <v>1.1888000000000001</v>
          </cell>
          <cell r="AN4">
            <v>1.2589999999999999</v>
          </cell>
          <cell r="AO4">
            <v>1.3325</v>
          </cell>
          <cell r="AP4">
            <v>1.4096</v>
          </cell>
          <cell r="AQ4">
            <v>1.4902</v>
          </cell>
          <cell r="AR4">
            <v>1.5746</v>
          </cell>
          <cell r="AS4">
            <v>1.6631</v>
          </cell>
          <cell r="AT4">
            <v>1.7556</v>
          </cell>
          <cell r="AU4">
            <v>1.8525</v>
          </cell>
          <cell r="AV4">
            <v>1.9539</v>
          </cell>
          <cell r="AW4">
            <v>2.06</v>
          </cell>
        </row>
        <row r="5">
          <cell r="B5">
            <v>1.47E-2</v>
          </cell>
          <cell r="C5">
            <v>2.3900000000000001E-2</v>
          </cell>
          <cell r="D5">
            <v>3.4700000000000002E-2</v>
          </cell>
          <cell r="E5">
            <v>4.7E-2</v>
          </cell>
          <cell r="F5">
            <v>6.0699999999999997E-2</v>
          </cell>
          <cell r="G5">
            <v>7.5600000000000001E-2</v>
          </cell>
          <cell r="H5">
            <v>9.1700000000000004E-2</v>
          </cell>
          <cell r="I5">
            <v>0.1089</v>
          </cell>
          <cell r="J5">
            <v>0.12740000000000001</v>
          </cell>
          <cell r="K5">
            <v>0.1469</v>
          </cell>
          <cell r="L5">
            <v>0.1676</v>
          </cell>
          <cell r="M5">
            <v>0.1895</v>
          </cell>
          <cell r="N5">
            <v>0.21240000000000001</v>
          </cell>
          <cell r="O5">
            <v>0.2366</v>
          </cell>
          <cell r="P5">
            <v>0.26190000000000002</v>
          </cell>
          <cell r="Q5">
            <v>0.28849999999999998</v>
          </cell>
          <cell r="R5">
            <v>0.31640000000000001</v>
          </cell>
          <cell r="S5">
            <v>0.34549999999999997</v>
          </cell>
          <cell r="T5">
            <v>0.376</v>
          </cell>
          <cell r="U5">
            <v>0.40789999999999998</v>
          </cell>
          <cell r="V5">
            <v>0.44119999999999998</v>
          </cell>
          <cell r="W5">
            <v>0.47599999999999998</v>
          </cell>
          <cell r="X5">
            <v>0.51239999999999997</v>
          </cell>
          <cell r="Y5">
            <v>0.5504</v>
          </cell>
          <cell r="Z5">
            <v>0.59</v>
          </cell>
          <cell r="AA5">
            <v>0.63139999999999996</v>
          </cell>
          <cell r="AB5">
            <v>0.67459999999999998</v>
          </cell>
          <cell r="AC5">
            <v>0.71970000000000001</v>
          </cell>
          <cell r="AD5">
            <v>0.76670000000000005</v>
          </cell>
          <cell r="AE5">
            <v>0.81579999999999997</v>
          </cell>
          <cell r="AF5">
            <v>0.86709999999999998</v>
          </cell>
          <cell r="AG5">
            <v>0.92049999999999998</v>
          </cell>
          <cell r="AH5">
            <v>0.97619999999999996</v>
          </cell>
          <cell r="AI5">
            <v>1.0344</v>
          </cell>
          <cell r="AJ5">
            <v>1.095</v>
          </cell>
          <cell r="AK5">
            <v>1.1581999999999999</v>
          </cell>
          <cell r="AL5">
            <v>1.2241</v>
          </cell>
          <cell r="AM5">
            <v>1.2928999999999999</v>
          </cell>
          <cell r="AN5">
            <v>1.3645</v>
          </cell>
          <cell r="AO5">
            <v>1.4393</v>
          </cell>
          <cell r="AP5">
            <v>1.5172000000000001</v>
          </cell>
          <cell r="AQ5">
            <v>1.5983000000000001</v>
          </cell>
          <cell r="AR5">
            <v>1.6830000000000001</v>
          </cell>
          <cell r="AS5">
            <v>1.7712000000000001</v>
          </cell>
          <cell r="AT5">
            <v>1.8631</v>
          </cell>
          <cell r="AU5">
            <v>1.9589000000000001</v>
          </cell>
          <cell r="AV5">
            <v>2.0587</v>
          </cell>
          <cell r="AW5">
            <v>2.1625999999999999</v>
          </cell>
        </row>
        <row r="6">
          <cell r="B6">
            <v>1.67E-2</v>
          </cell>
          <cell r="C6">
            <v>2.7199999999999998E-2</v>
          </cell>
          <cell r="D6">
            <v>3.9600000000000003E-2</v>
          </cell>
          <cell r="E6">
            <v>5.3600000000000002E-2</v>
          </cell>
          <cell r="F6">
            <v>6.93E-2</v>
          </cell>
          <cell r="G6">
            <v>8.6400000000000005E-2</v>
          </cell>
          <cell r="H6">
            <v>0.1048</v>
          </cell>
          <cell r="I6">
            <v>0.1246</v>
          </cell>
          <cell r="J6">
            <v>0.1457</v>
          </cell>
          <cell r="K6">
            <v>0.1681</v>
          </cell>
          <cell r="L6">
            <v>0.19170000000000001</v>
          </cell>
          <cell r="M6">
            <v>0.21659999999999999</v>
          </cell>
          <cell r="N6">
            <v>0.2427</v>
          </cell>
          <cell r="O6">
            <v>0.27010000000000001</v>
          </cell>
          <cell r="P6">
            <v>0.29880000000000001</v>
          </cell>
          <cell r="Q6">
            <v>0.32869999999999999</v>
          </cell>
          <cell r="R6">
            <v>0.36</v>
          </cell>
          <cell r="S6">
            <v>0.39269999999999999</v>
          </cell>
          <cell r="T6">
            <v>0.42670000000000002</v>
          </cell>
          <cell r="U6">
            <v>0.4622</v>
          </cell>
          <cell r="V6">
            <v>0.49909999999999999</v>
          </cell>
          <cell r="W6">
            <v>0.53749999999999998</v>
          </cell>
          <cell r="X6">
            <v>0.5776</v>
          </cell>
          <cell r="Y6">
            <v>0.61919999999999997</v>
          </cell>
          <cell r="Z6">
            <v>0.66249999999999998</v>
          </cell>
          <cell r="AA6">
            <v>0.70750000000000002</v>
          </cell>
          <cell r="AB6">
            <v>0.75439999999999996</v>
          </cell>
          <cell r="AC6">
            <v>0.80300000000000005</v>
          </cell>
          <cell r="AD6">
            <v>0.85360000000000003</v>
          </cell>
          <cell r="AE6">
            <v>0.90620000000000001</v>
          </cell>
          <cell r="AF6">
            <v>0.96079999999999999</v>
          </cell>
          <cell r="AG6">
            <v>1.0176000000000001</v>
          </cell>
          <cell r="AH6">
            <v>1.0766</v>
          </cell>
          <cell r="AI6">
            <v>1.1378999999999999</v>
          </cell>
          <cell r="AJ6">
            <v>1.2015</v>
          </cell>
          <cell r="AK6">
            <v>1.2677</v>
          </cell>
          <cell r="AL6">
            <v>1.3364</v>
          </cell>
          <cell r="AM6">
            <v>1.4077</v>
          </cell>
          <cell r="AN6">
            <v>1.4818</v>
          </cell>
          <cell r="AO6">
            <v>1.5587</v>
          </cell>
          <cell r="AP6">
            <v>1.6386000000000001</v>
          </cell>
          <cell r="AQ6">
            <v>1.7216</v>
          </cell>
          <cell r="AR6">
            <v>1.8077000000000001</v>
          </cell>
          <cell r="AS6">
            <v>1.8972</v>
          </cell>
          <cell r="AT6">
            <v>1.99</v>
          </cell>
          <cell r="AU6">
            <v>2.0863999999999998</v>
          </cell>
          <cell r="AV6">
            <v>2.1865000000000001</v>
          </cell>
          <cell r="AW6">
            <v>2.2904</v>
          </cell>
        </row>
        <row r="7">
          <cell r="B7">
            <v>1.8700000000000001E-2</v>
          </cell>
          <cell r="C7">
            <v>3.0499999999999999E-2</v>
          </cell>
          <cell r="D7">
            <v>4.4400000000000002E-2</v>
          </cell>
          <cell r="E7">
            <v>6.0299999999999999E-2</v>
          </cell>
          <cell r="F7">
            <v>7.7899999999999997E-2</v>
          </cell>
          <cell r="G7">
            <v>9.7299999999999998E-2</v>
          </cell>
          <cell r="H7">
            <v>0.1181</v>
          </cell>
          <cell r="I7">
            <v>0.14050000000000001</v>
          </cell>
          <cell r="J7">
            <v>0.1643</v>
          </cell>
          <cell r="K7">
            <v>0.18959999999999999</v>
          </cell>
          <cell r="L7">
            <v>0.2162</v>
          </cell>
          <cell r="M7">
            <v>0.2442</v>
          </cell>
          <cell r="N7">
            <v>0.27350000000000002</v>
          </cell>
          <cell r="O7">
            <v>0.30430000000000001</v>
          </cell>
          <cell r="P7">
            <v>0.33639999999999998</v>
          </cell>
          <cell r="Q7">
            <v>0.36980000000000002</v>
          </cell>
          <cell r="R7">
            <v>0.4047</v>
          </cell>
          <cell r="S7">
            <v>0.441</v>
          </cell>
          <cell r="T7">
            <v>0.4788</v>
          </cell>
          <cell r="U7">
            <v>0.51800000000000002</v>
          </cell>
          <cell r="V7">
            <v>0.55879999999999996</v>
          </cell>
          <cell r="W7">
            <v>0.60109999999999997</v>
          </cell>
          <cell r="X7">
            <v>0.64500000000000002</v>
          </cell>
          <cell r="Y7">
            <v>0.6905</v>
          </cell>
          <cell r="Z7">
            <v>0.73780000000000001</v>
          </cell>
          <cell r="AA7">
            <v>0.78669999999999995</v>
          </cell>
          <cell r="AB7">
            <v>0.83750000000000002</v>
          </cell>
          <cell r="AC7">
            <v>0.8901</v>
          </cell>
          <cell r="AD7">
            <v>0.94450000000000001</v>
          </cell>
          <cell r="AE7">
            <v>1.0009999999999999</v>
          </cell>
          <cell r="AF7">
            <v>1.0595000000000001</v>
          </cell>
          <cell r="AG7">
            <v>1.1200000000000001</v>
          </cell>
          <cell r="AH7">
            <v>1.1827000000000001</v>
          </cell>
          <cell r="AI7">
            <v>1.2477</v>
          </cell>
          <cell r="AJ7">
            <v>1.3149</v>
          </cell>
          <cell r="AK7">
            <v>1.3846000000000001</v>
          </cell>
          <cell r="AL7">
            <v>1.4565999999999999</v>
          </cell>
          <cell r="AM7">
            <v>1.5313000000000001</v>
          </cell>
          <cell r="AN7">
            <v>1.6085</v>
          </cell>
          <cell r="AO7">
            <v>1.6884999999999999</v>
          </cell>
          <cell r="AP7">
            <v>1.7713000000000001</v>
          </cell>
          <cell r="AQ7">
            <v>1.8569</v>
          </cell>
          <cell r="AR7">
            <v>1.9456</v>
          </cell>
          <cell r="AS7">
            <v>2.0373999999999999</v>
          </cell>
          <cell r="AT7">
            <v>2.1322999999999999</v>
          </cell>
          <cell r="AU7">
            <v>2.2305999999999999</v>
          </cell>
          <cell r="AV7">
            <v>2.3323</v>
          </cell>
          <cell r="AW7">
            <v>2.4376000000000002</v>
          </cell>
        </row>
        <row r="8">
          <cell r="B8">
            <v>2.07E-2</v>
          </cell>
          <cell r="C8">
            <v>3.3799999999999997E-2</v>
          </cell>
          <cell r="D8">
            <v>4.9299999999999997E-2</v>
          </cell>
          <cell r="E8">
            <v>6.7000000000000004E-2</v>
          </cell>
          <cell r="F8">
            <v>8.6699999999999999E-2</v>
          </cell>
          <cell r="G8">
            <v>0.1082</v>
          </cell>
          <cell r="H8">
            <v>0.13150000000000001</v>
          </cell>
          <cell r="I8">
            <v>0.1565</v>
          </cell>
          <cell r="J8">
            <v>0.18310000000000001</v>
          </cell>
          <cell r="K8">
            <v>0.21129999999999999</v>
          </cell>
          <cell r="L8">
            <v>0.24099999999999999</v>
          </cell>
          <cell r="M8">
            <v>0.27210000000000001</v>
          </cell>
          <cell r="N8">
            <v>0.30480000000000002</v>
          </cell>
          <cell r="O8">
            <v>0.33900000000000002</v>
          </cell>
          <cell r="P8">
            <v>0.37459999999999999</v>
          </cell>
          <cell r="Q8">
            <v>0.41170000000000001</v>
          </cell>
          <cell r="R8">
            <v>0.45029999999999998</v>
          </cell>
          <cell r="S8">
            <v>0.4904</v>
          </cell>
          <cell r="T8">
            <v>0.53210000000000002</v>
          </cell>
          <cell r="U8">
            <v>0.57520000000000004</v>
          </cell>
          <cell r="V8">
            <v>0.62</v>
          </cell>
          <cell r="W8">
            <v>0.6663</v>
          </cell>
          <cell r="X8">
            <v>0.71430000000000005</v>
          </cell>
          <cell r="Y8">
            <v>0.76400000000000001</v>
          </cell>
          <cell r="Z8">
            <v>0.81540000000000001</v>
          </cell>
          <cell r="AA8">
            <v>0.86850000000000005</v>
          </cell>
          <cell r="AB8">
            <v>0.9234</v>
          </cell>
          <cell r="AC8">
            <v>0.98019999999999996</v>
          </cell>
          <cell r="AD8">
            <v>1.0388999999999999</v>
          </cell>
          <cell r="AE8">
            <v>1.0994999999999999</v>
          </cell>
          <cell r="AF8">
            <v>1.1621999999999999</v>
          </cell>
          <cell r="AG8">
            <v>1.2269000000000001</v>
          </cell>
          <cell r="AH8">
            <v>1.2937000000000001</v>
          </cell>
          <cell r="AI8">
            <v>1.3628</v>
          </cell>
          <cell r="AJ8">
            <v>1.4340999999999999</v>
          </cell>
          <cell r="AK8">
            <v>1.5077</v>
          </cell>
          <cell r="AL8">
            <v>1.5837000000000001</v>
          </cell>
          <cell r="AM8">
            <v>1.6620999999999999</v>
          </cell>
          <cell r="AN8">
            <v>1.7431000000000001</v>
          </cell>
          <cell r="AO8">
            <v>1.8267</v>
          </cell>
          <cell r="AP8">
            <v>1.9131</v>
          </cell>
          <cell r="AQ8">
            <v>2.0022000000000002</v>
          </cell>
          <cell r="AR8">
            <v>2.0941000000000001</v>
          </cell>
          <cell r="AS8">
            <v>2.1890000000000001</v>
          </cell>
          <cell r="AT8">
            <v>2.2869999999999999</v>
          </cell>
          <cell r="AU8">
            <v>2.3881000000000001</v>
          </cell>
          <cell r="AV8">
            <v>2.4925000000000002</v>
          </cell>
          <cell r="AW8">
            <v>2.6000999999999999</v>
          </cell>
        </row>
        <row r="9">
          <cell r="B9">
            <v>2.2700000000000001E-2</v>
          </cell>
          <cell r="C9">
            <v>3.7100000000000001E-2</v>
          </cell>
          <cell r="D9">
            <v>5.4199999999999998E-2</v>
          </cell>
          <cell r="E9">
            <v>7.3700000000000002E-2</v>
          </cell>
          <cell r="F9">
            <v>9.5399999999999999E-2</v>
          </cell>
          <cell r="G9">
            <v>0.1192</v>
          </cell>
          <cell r="H9">
            <v>0.14499999999999999</v>
          </cell>
          <cell r="I9">
            <v>0.1726</v>
          </cell>
          <cell r="J9">
            <v>0.20200000000000001</v>
          </cell>
          <cell r="K9">
            <v>0.23319999999999999</v>
          </cell>
          <cell r="L9">
            <v>0.26600000000000001</v>
          </cell>
          <cell r="M9">
            <v>0.3004</v>
          </cell>
          <cell r="N9">
            <v>0.33650000000000002</v>
          </cell>
          <cell r="O9">
            <v>0.37419999999999998</v>
          </cell>
          <cell r="P9">
            <v>0.41339999999999999</v>
          </cell>
          <cell r="Q9">
            <v>0.45429999999999998</v>
          </cell>
          <cell r="R9">
            <v>0.49669999999999997</v>
          </cell>
          <cell r="S9">
            <v>0.54069999999999996</v>
          </cell>
          <cell r="T9">
            <v>0.58630000000000004</v>
          </cell>
          <cell r="U9">
            <v>0.63360000000000005</v>
          </cell>
          <cell r="V9">
            <v>0.6825</v>
          </cell>
          <cell r="W9">
            <v>0.73299999999999998</v>
          </cell>
          <cell r="X9">
            <v>0.7853</v>
          </cell>
          <cell r="Y9">
            <v>0.83930000000000005</v>
          </cell>
          <cell r="Z9">
            <v>0.89500000000000002</v>
          </cell>
          <cell r="AA9">
            <v>0.95250000000000001</v>
          </cell>
          <cell r="AB9">
            <v>1.0118</v>
          </cell>
          <cell r="AC9">
            <v>1.0730999999999999</v>
          </cell>
          <cell r="AD9">
            <v>1.1362000000000001</v>
          </cell>
          <cell r="AE9">
            <v>1.2013</v>
          </cell>
          <cell r="AF9">
            <v>1.2684</v>
          </cell>
          <cell r="AG9">
            <v>1.3375999999999999</v>
          </cell>
          <cell r="AH9">
            <v>1.4089</v>
          </cell>
          <cell r="AI9">
            <v>1.4823</v>
          </cell>
          <cell r="AJ9">
            <v>1.5580000000000001</v>
          </cell>
          <cell r="AK9">
            <v>1.6359999999999999</v>
          </cell>
          <cell r="AL9">
            <v>1.7162999999999999</v>
          </cell>
          <cell r="AM9">
            <v>1.7990999999999999</v>
          </cell>
          <cell r="AN9">
            <v>1.8843000000000001</v>
          </cell>
          <cell r="AO9">
            <v>1.9721</v>
          </cell>
          <cell r="AP9">
            <v>2.0625</v>
          </cell>
          <cell r="AQ9">
            <v>2.1556000000000002</v>
          </cell>
          <cell r="AR9">
            <v>2.2515000000000001</v>
          </cell>
          <cell r="AS9">
            <v>2.3502000000000001</v>
          </cell>
          <cell r="AT9">
            <v>2.4519000000000002</v>
          </cell>
          <cell r="AU9">
            <v>2.5565000000000002</v>
          </cell>
          <cell r="AV9">
            <v>2.6642999999999999</v>
          </cell>
          <cell r="AW9">
            <v>2.7753000000000001</v>
          </cell>
        </row>
        <row r="10">
          <cell r="B10">
            <v>2.47E-2</v>
          </cell>
          <cell r="C10">
            <v>4.0399999999999998E-2</v>
          </cell>
          <cell r="D10">
            <v>5.91E-2</v>
          </cell>
          <cell r="E10">
            <v>8.0399999999999999E-2</v>
          </cell>
          <cell r="F10">
            <v>0.1042</v>
          </cell>
          <cell r="G10">
            <v>0.1303</v>
          </cell>
          <cell r="H10">
            <v>0.1585</v>
          </cell>
          <cell r="I10">
            <v>0.1888</v>
          </cell>
          <cell r="J10">
            <v>0.22109999999999999</v>
          </cell>
          <cell r="K10">
            <v>0.25519999999999998</v>
          </cell>
          <cell r="L10">
            <v>0.29120000000000001</v>
          </cell>
          <cell r="M10">
            <v>0.32900000000000001</v>
          </cell>
          <cell r="N10">
            <v>0.36849999999999999</v>
          </cell>
          <cell r="O10">
            <v>0.40970000000000001</v>
          </cell>
          <cell r="P10">
            <v>0.45269999999999999</v>
          </cell>
          <cell r="Q10">
            <v>0.49740000000000001</v>
          </cell>
          <cell r="R10">
            <v>0.54369999999999996</v>
          </cell>
          <cell r="S10">
            <v>0.5917</v>
          </cell>
          <cell r="T10">
            <v>0.64149999999999996</v>
          </cell>
          <cell r="U10">
            <v>0.69289999999999996</v>
          </cell>
          <cell r="V10">
            <v>0.74609999999999999</v>
          </cell>
          <cell r="W10">
            <v>0.80100000000000005</v>
          </cell>
          <cell r="X10">
            <v>0.85760000000000003</v>
          </cell>
          <cell r="Y10">
            <v>0.91610000000000003</v>
          </cell>
          <cell r="Z10">
            <v>0.97629999999999995</v>
          </cell>
          <cell r="AA10">
            <v>1.0384</v>
          </cell>
          <cell r="AB10">
            <v>1.1023000000000001</v>
          </cell>
          <cell r="AC10">
            <v>1.1681999999999999</v>
          </cell>
          <cell r="AD10">
            <v>1.236</v>
          </cell>
          <cell r="AE10">
            <v>1.3058000000000001</v>
          </cell>
          <cell r="AF10">
            <v>1.3775999999999999</v>
          </cell>
          <cell r="AG10">
            <v>1.4515</v>
          </cell>
          <cell r="AH10">
            <v>1.5275000000000001</v>
          </cell>
          <cell r="AI10">
            <v>1.6056999999999999</v>
          </cell>
          <cell r="AJ10">
            <v>1.6860999999999999</v>
          </cell>
          <cell r="AK10">
            <v>1.7687999999999999</v>
          </cell>
          <cell r="AL10">
            <v>1.8537999999999999</v>
          </cell>
          <cell r="AM10">
            <v>1.9412</v>
          </cell>
          <cell r="AN10">
            <v>2.0310999999999999</v>
          </cell>
          <cell r="AO10">
            <v>2.1234999999999999</v>
          </cell>
          <cell r="AP10">
            <v>2.2183999999999999</v>
          </cell>
          <cell r="AQ10">
            <v>2.3159999999999998</v>
          </cell>
          <cell r="AR10">
            <v>2.4163000000000001</v>
          </cell>
          <cell r="AS10">
            <v>2.5192999999999999</v>
          </cell>
          <cell r="AT10">
            <v>2.6252</v>
          </cell>
          <cell r="AU10">
            <v>2.7341000000000002</v>
          </cell>
          <cell r="AV10">
            <v>2.8458999999999999</v>
          </cell>
          <cell r="AW10">
            <v>2.9609000000000001</v>
          </cell>
        </row>
        <row r="11">
          <cell r="B11">
            <v>2.6700000000000002E-2</v>
          </cell>
          <cell r="C11">
            <v>4.3700000000000003E-2</v>
          </cell>
          <cell r="D11">
            <v>6.4000000000000001E-2</v>
          </cell>
          <cell r="E11">
            <v>8.72E-2</v>
          </cell>
          <cell r="F11">
            <v>0.113</v>
          </cell>
          <cell r="G11">
            <v>0.1414</v>
          </cell>
          <cell r="H11">
            <v>0.1721</v>
          </cell>
          <cell r="I11">
            <v>0.2051</v>
          </cell>
          <cell r="J11">
            <v>0.2402</v>
          </cell>
          <cell r="K11">
            <v>0.27739999999999998</v>
          </cell>
          <cell r="L11">
            <v>0.31659999999999999</v>
          </cell>
          <cell r="M11">
            <v>0.35770000000000002</v>
          </cell>
          <cell r="N11">
            <v>0.40079999999999999</v>
          </cell>
          <cell r="O11">
            <v>0.4456</v>
          </cell>
          <cell r="P11">
            <v>0.4924</v>
          </cell>
          <cell r="Q11">
            <v>0.54090000000000005</v>
          </cell>
          <cell r="R11">
            <v>0.59119999999999995</v>
          </cell>
          <cell r="S11">
            <v>0.64339999999999997</v>
          </cell>
          <cell r="T11">
            <v>0.69730000000000003</v>
          </cell>
          <cell r="U11">
            <v>0.75309999999999999</v>
          </cell>
          <cell r="V11">
            <v>0.81059999999999999</v>
          </cell>
          <cell r="W11">
            <v>0.87</v>
          </cell>
          <cell r="X11">
            <v>0.93120000000000003</v>
          </cell>
          <cell r="Y11">
            <v>0.99419999999999997</v>
          </cell>
          <cell r="Z11">
            <v>1.0590999999999999</v>
          </cell>
          <cell r="AA11">
            <v>1.1258999999999999</v>
          </cell>
          <cell r="AB11">
            <v>1.1946000000000001</v>
          </cell>
          <cell r="AC11">
            <v>1.2653000000000001</v>
          </cell>
          <cell r="AD11">
            <v>1.3380000000000001</v>
          </cell>
          <cell r="AE11">
            <v>1.4127000000000001</v>
          </cell>
          <cell r="AF11">
            <v>1.4894000000000001</v>
          </cell>
          <cell r="AG11">
            <v>1.5683</v>
          </cell>
          <cell r="AH11">
            <v>1.6493</v>
          </cell>
          <cell r="AI11">
            <v>1.7323999999999999</v>
          </cell>
          <cell r="AJ11">
            <v>1.8178000000000001</v>
          </cell>
          <cell r="AK11">
            <v>1.9055</v>
          </cell>
          <cell r="AL11">
            <v>1.9955000000000001</v>
          </cell>
          <cell r="AM11">
            <v>2.0878999999999999</v>
          </cell>
          <cell r="AN11">
            <v>2.1827000000000001</v>
          </cell>
          <cell r="AO11">
            <v>2.2799999999999998</v>
          </cell>
          <cell r="AP11">
            <v>2.3799000000000001</v>
          </cell>
          <cell r="AQ11">
            <v>2.4823</v>
          </cell>
          <cell r="AR11">
            <v>2.5874000000000001</v>
          </cell>
          <cell r="AS11">
            <v>2.6953</v>
          </cell>
          <cell r="AT11">
            <v>2.8058999999999998</v>
          </cell>
          <cell r="AU11">
            <v>2.9194</v>
          </cell>
          <cell r="AV11">
            <v>3.0358000000000001</v>
          </cell>
          <cell r="AW11">
            <v>3.1553</v>
          </cell>
        </row>
        <row r="12">
          <cell r="B12">
            <v>2.87E-2</v>
          </cell>
          <cell r="C12">
            <v>4.7100000000000003E-2</v>
          </cell>
          <cell r="D12">
            <v>6.8900000000000003E-2</v>
          </cell>
          <cell r="E12">
            <v>9.3899999999999997E-2</v>
          </cell>
          <cell r="F12">
            <v>0.12180000000000001</v>
          </cell>
          <cell r="G12">
            <v>0.1525</v>
          </cell>
          <cell r="H12">
            <v>0.18579999999999999</v>
          </cell>
          <cell r="I12">
            <v>0.22140000000000001</v>
          </cell>
          <cell r="J12">
            <v>0.25950000000000001</v>
          </cell>
          <cell r="K12">
            <v>0.29970000000000002</v>
          </cell>
          <cell r="L12">
            <v>0.3422</v>
          </cell>
          <cell r="M12">
            <v>0.38669999999999999</v>
          </cell>
          <cell r="N12">
            <v>0.43319999999999997</v>
          </cell>
          <cell r="O12">
            <v>0.48180000000000001</v>
          </cell>
          <cell r="P12">
            <v>0.53239999999999998</v>
          </cell>
          <cell r="Q12">
            <v>0.58489999999999998</v>
          </cell>
          <cell r="R12">
            <v>0.63929999999999998</v>
          </cell>
          <cell r="S12">
            <v>0.6956</v>
          </cell>
          <cell r="T12">
            <v>0.75380000000000003</v>
          </cell>
          <cell r="U12">
            <v>0.81389999999999996</v>
          </cell>
          <cell r="V12">
            <v>0.876</v>
          </cell>
          <cell r="W12">
            <v>0.93989999999999996</v>
          </cell>
          <cell r="X12">
            <v>1.0057</v>
          </cell>
          <cell r="Y12">
            <v>1.0734999999999999</v>
          </cell>
          <cell r="Z12">
            <v>1.1432</v>
          </cell>
          <cell r="AA12">
            <v>1.2149000000000001</v>
          </cell>
          <cell r="AB12">
            <v>1.2885</v>
          </cell>
          <cell r="AC12">
            <v>1.3642000000000001</v>
          </cell>
          <cell r="AD12">
            <v>1.4419</v>
          </cell>
          <cell r="AE12">
            <v>1.5217000000000001</v>
          </cell>
          <cell r="AF12">
            <v>1.6034999999999999</v>
          </cell>
          <cell r="AG12">
            <v>1.6875</v>
          </cell>
          <cell r="AH12">
            <v>1.7737000000000001</v>
          </cell>
          <cell r="AI12">
            <v>1.8621000000000001</v>
          </cell>
          <cell r="AJ12">
            <v>1.9527000000000001</v>
          </cell>
          <cell r="AK12">
            <v>2.0455999999999999</v>
          </cell>
          <cell r="AL12">
            <v>2.1408</v>
          </cell>
          <cell r="AM12">
            <v>2.2385000000000002</v>
          </cell>
          <cell r="AN12">
            <v>2.3384999999999998</v>
          </cell>
          <cell r="AO12">
            <v>2.4411</v>
          </cell>
          <cell r="AP12">
            <v>2.5461</v>
          </cell>
          <cell r="AQ12">
            <v>2.6537999999999999</v>
          </cell>
          <cell r="AR12">
            <v>2.7641</v>
          </cell>
          <cell r="AS12">
            <v>2.8771</v>
          </cell>
          <cell r="AT12">
            <v>2.9927999999999999</v>
          </cell>
          <cell r="AU12">
            <v>3.1114000000000002</v>
          </cell>
          <cell r="AV12">
            <v>3.2328999999999999</v>
          </cell>
          <cell r="AW12">
            <v>3.3572000000000002</v>
          </cell>
        </row>
        <row r="13">
          <cell r="B13">
            <v>3.0700000000000002E-2</v>
          </cell>
          <cell r="C13">
            <v>5.04E-2</v>
          </cell>
          <cell r="D13">
            <v>7.3800000000000004E-2</v>
          </cell>
          <cell r="E13">
            <v>0.1007</v>
          </cell>
          <cell r="F13">
            <v>0.13070000000000001</v>
          </cell>
          <cell r="G13">
            <v>0.16370000000000001</v>
          </cell>
          <cell r="H13">
            <v>0.19939999999999999</v>
          </cell>
          <cell r="I13">
            <v>0.2379</v>
          </cell>
          <cell r="J13">
            <v>0.27879999999999999</v>
          </cell>
          <cell r="K13">
            <v>0.3221</v>
          </cell>
          <cell r="L13">
            <v>0.36780000000000002</v>
          </cell>
          <cell r="M13">
            <v>0.4158</v>
          </cell>
          <cell r="N13">
            <v>0.46589999999999998</v>
          </cell>
          <cell r="O13">
            <v>0.51819999999999999</v>
          </cell>
          <cell r="P13">
            <v>0.57269999999999999</v>
          </cell>
          <cell r="Q13">
            <v>0.62909999999999999</v>
          </cell>
          <cell r="R13">
            <v>0.68769999999999998</v>
          </cell>
          <cell r="S13">
            <v>0.74829999999999997</v>
          </cell>
          <cell r="T13">
            <v>0.81079999999999997</v>
          </cell>
          <cell r="U13">
            <v>0.87539999999999996</v>
          </cell>
          <cell r="V13">
            <v>0.94199999999999995</v>
          </cell>
          <cell r="W13">
            <v>1.0105999999999999</v>
          </cell>
          <cell r="X13">
            <v>1.0811999999999999</v>
          </cell>
          <cell r="Y13">
            <v>1.1537999999999999</v>
          </cell>
          <cell r="Z13">
            <v>1.2283999999999999</v>
          </cell>
          <cell r="AA13">
            <v>1.3050999999999999</v>
          </cell>
          <cell r="AB13">
            <v>1.3837999999999999</v>
          </cell>
          <cell r="AC13">
            <v>1.4645999999999999</v>
          </cell>
          <cell r="AD13">
            <v>1.5475000000000001</v>
          </cell>
          <cell r="AE13">
            <v>1.6325000000000001</v>
          </cell>
          <cell r="AF13">
            <v>1.7196</v>
          </cell>
          <cell r="AG13">
            <v>1.8089</v>
          </cell>
          <cell r="AH13">
            <v>1.9004000000000001</v>
          </cell>
          <cell r="AI13">
            <v>1.9942</v>
          </cell>
          <cell r="AJ13">
            <v>2.0903</v>
          </cell>
          <cell r="AK13">
            <v>2.1886000000000001</v>
          </cell>
          <cell r="AL13">
            <v>2.2892999999999999</v>
          </cell>
          <cell r="AM13">
            <v>2.3925000000000001</v>
          </cell>
          <cell r="AN13">
            <v>2.4980000000000002</v>
          </cell>
          <cell r="AO13">
            <v>2.6061000000000001</v>
          </cell>
          <cell r="AP13">
            <v>2.7166000000000001</v>
          </cell>
          <cell r="AQ13">
            <v>2.8298000000000001</v>
          </cell>
          <cell r="AR13">
            <v>2.9456000000000002</v>
          </cell>
          <cell r="AS13">
            <v>3.0640000000000001</v>
          </cell>
          <cell r="AT13">
            <v>3.1852</v>
          </cell>
          <cell r="AU13">
            <v>3.3092000000000001</v>
          </cell>
          <cell r="AV13">
            <v>3.4361000000000002</v>
          </cell>
          <cell r="AW13">
            <v>3.5657999999999999</v>
          </cell>
        </row>
        <row r="14">
          <cell r="B14">
            <v>3.27E-2</v>
          </cell>
          <cell r="C14">
            <v>5.3699999999999998E-2</v>
          </cell>
          <cell r="D14">
            <v>7.8700000000000006E-2</v>
          </cell>
          <cell r="E14">
            <v>0.1074</v>
          </cell>
          <cell r="F14">
            <v>0.13950000000000001</v>
          </cell>
          <cell r="G14">
            <v>0.17480000000000001</v>
          </cell>
          <cell r="H14">
            <v>0.21310000000000001</v>
          </cell>
          <cell r="I14">
            <v>0.25430000000000003</v>
          </cell>
          <cell r="J14">
            <v>0.29820000000000002</v>
          </cell>
          <cell r="K14">
            <v>0.34460000000000002</v>
          </cell>
          <cell r="L14">
            <v>0.39360000000000001</v>
          </cell>
          <cell r="M14">
            <v>0.44500000000000001</v>
          </cell>
          <cell r="N14">
            <v>0.49880000000000002</v>
          </cell>
          <cell r="O14">
            <v>0.55489999999999995</v>
          </cell>
          <cell r="P14">
            <v>0.61319999999999997</v>
          </cell>
          <cell r="Q14">
            <v>0.67369999999999997</v>
          </cell>
          <cell r="R14">
            <v>0.73650000000000004</v>
          </cell>
          <cell r="S14">
            <v>0.80130000000000001</v>
          </cell>
          <cell r="T14">
            <v>0.86839999999999995</v>
          </cell>
          <cell r="U14">
            <v>0.9375</v>
          </cell>
          <cell r="V14">
            <v>1.0086999999999999</v>
          </cell>
          <cell r="W14">
            <v>1.0820000000000001</v>
          </cell>
          <cell r="X14">
            <v>1.1575</v>
          </cell>
          <cell r="Y14">
            <v>1.2350000000000001</v>
          </cell>
          <cell r="Z14">
            <v>1.3146</v>
          </cell>
          <cell r="AA14">
            <v>1.3964000000000001</v>
          </cell>
          <cell r="AB14">
            <v>1.4802999999999999</v>
          </cell>
          <cell r="AC14">
            <v>1.5663</v>
          </cell>
          <cell r="AD14">
            <v>1.6545000000000001</v>
          </cell>
          <cell r="AE14">
            <v>1.7448999999999999</v>
          </cell>
          <cell r="AF14">
            <v>1.8373999999999999</v>
          </cell>
          <cell r="AG14">
            <v>1.9321999999999999</v>
          </cell>
          <cell r="AH14">
            <v>2.0293000000000001</v>
          </cell>
          <cell r="AI14">
            <v>2.1286</v>
          </cell>
          <cell r="AJ14">
            <v>2.2303000000000002</v>
          </cell>
          <cell r="AK14">
            <v>2.3342999999999998</v>
          </cell>
          <cell r="AL14">
            <v>2.4407000000000001</v>
          </cell>
          <cell r="AM14">
            <v>2.5495000000000001</v>
          </cell>
          <cell r="AN14">
            <v>2.6608000000000001</v>
          </cell>
          <cell r="AO14">
            <v>2.7745000000000002</v>
          </cell>
          <cell r="AP14">
            <v>2.8908999999999998</v>
          </cell>
          <cell r="AQ14">
            <v>3.0097999999999998</v>
          </cell>
          <cell r="AR14">
            <v>3.1313</v>
          </cell>
          <cell r="AS14">
            <v>3.2555000000000001</v>
          </cell>
          <cell r="AT14">
            <v>3.3824999999999998</v>
          </cell>
          <cell r="AU14">
            <v>3.5122</v>
          </cell>
          <cell r="AV14">
            <v>3.6448</v>
          </cell>
          <cell r="AW14">
            <v>3.7801999999999998</v>
          </cell>
        </row>
        <row r="15">
          <cell r="B15">
            <v>3.4700000000000002E-2</v>
          </cell>
          <cell r="C15">
            <v>5.7000000000000002E-2</v>
          </cell>
          <cell r="D15">
            <v>8.3599999999999994E-2</v>
          </cell>
          <cell r="E15">
            <v>0.1142</v>
          </cell>
          <cell r="F15">
            <v>0.1484</v>
          </cell>
          <cell r="G15">
            <v>0.186</v>
          </cell>
          <cell r="H15">
            <v>0.22689999999999999</v>
          </cell>
          <cell r="I15">
            <v>0.27079999999999999</v>
          </cell>
          <cell r="J15">
            <v>0.31759999999999999</v>
          </cell>
          <cell r="K15">
            <v>0.36720000000000003</v>
          </cell>
          <cell r="L15">
            <v>0.41949999999999998</v>
          </cell>
          <cell r="M15">
            <v>0.47439999999999999</v>
          </cell>
          <cell r="N15">
            <v>0.53180000000000005</v>
          </cell>
          <cell r="O15">
            <v>0.5917</v>
          </cell>
          <cell r="P15">
            <v>0.65400000000000003</v>
          </cell>
          <cell r="Q15">
            <v>0.71860000000000002</v>
          </cell>
          <cell r="R15">
            <v>0.78559999999999997</v>
          </cell>
          <cell r="S15">
            <v>0.8548</v>
          </cell>
          <cell r="T15">
            <v>0.92630000000000001</v>
          </cell>
          <cell r="U15">
            <v>1</v>
          </cell>
          <cell r="V15">
            <v>1.0759000000000001</v>
          </cell>
          <cell r="W15">
            <v>1.1540999999999999</v>
          </cell>
          <cell r="X15">
            <v>1.2344999999999999</v>
          </cell>
          <cell r="Y15">
            <v>1.3169999999999999</v>
          </cell>
          <cell r="Z15">
            <v>1.4016999999999999</v>
          </cell>
          <cell r="AA15">
            <v>1.4886999999999999</v>
          </cell>
          <cell r="AB15">
            <v>1.5779000000000001</v>
          </cell>
          <cell r="AC15">
            <v>1.6692</v>
          </cell>
          <cell r="AD15">
            <v>1.7627999999999999</v>
          </cell>
          <cell r="AE15">
            <v>1.8587</v>
          </cell>
          <cell r="AF15">
            <v>1.9568000000000001</v>
          </cell>
          <cell r="AG15">
            <v>2.0573000000000001</v>
          </cell>
          <cell r="AH15">
            <v>2.16</v>
          </cell>
          <cell r="AI15">
            <v>2.2650000000000001</v>
          </cell>
          <cell r="AJ15">
            <v>2.3725000000000001</v>
          </cell>
          <cell r="AK15">
            <v>2.4823</v>
          </cell>
          <cell r="AL15">
            <v>2.5945</v>
          </cell>
          <cell r="AM15">
            <v>2.7092000000000001</v>
          </cell>
          <cell r="AN15">
            <v>2.8264</v>
          </cell>
          <cell r="AO15">
            <v>2.9460999999999999</v>
          </cell>
          <cell r="AP15">
            <v>3.0684</v>
          </cell>
          <cell r="AQ15">
            <v>3.1932999999999998</v>
          </cell>
          <cell r="AR15">
            <v>3.3208000000000002</v>
          </cell>
          <cell r="AS15">
            <v>3.4510000000000001</v>
          </cell>
          <cell r="AT15">
            <v>3.5840000000000001</v>
          </cell>
          <cell r="AU15">
            <v>3.7197</v>
          </cell>
          <cell r="AV15">
            <v>3.8582999999999998</v>
          </cell>
          <cell r="AW15">
            <v>3.9996999999999998</v>
          </cell>
        </row>
        <row r="16">
          <cell r="B16">
            <v>3.6700000000000003E-2</v>
          </cell>
          <cell r="C16">
            <v>6.0299999999999999E-2</v>
          </cell>
          <cell r="D16">
            <v>8.8599999999999998E-2</v>
          </cell>
          <cell r="E16">
            <v>0.121</v>
          </cell>
          <cell r="F16">
            <v>0.1573</v>
          </cell>
          <cell r="G16">
            <v>0.1973</v>
          </cell>
          <cell r="H16">
            <v>0.24060000000000001</v>
          </cell>
          <cell r="I16">
            <v>0.2873</v>
          </cell>
          <cell r="J16">
            <v>0.33710000000000001</v>
          </cell>
          <cell r="K16">
            <v>0.38979999999999998</v>
          </cell>
          <cell r="L16">
            <v>0.44550000000000001</v>
          </cell>
          <cell r="M16">
            <v>0.50390000000000001</v>
          </cell>
          <cell r="N16">
            <v>0.56489999999999996</v>
          </cell>
          <cell r="O16">
            <v>0.62870000000000004</v>
          </cell>
          <cell r="P16">
            <v>0.69489999999999996</v>
          </cell>
          <cell r="Q16">
            <v>0.76370000000000005</v>
          </cell>
          <cell r="R16">
            <v>0.83489999999999998</v>
          </cell>
          <cell r="S16">
            <v>0.90859999999999996</v>
          </cell>
          <cell r="T16">
            <v>0.98460000000000003</v>
          </cell>
          <cell r="U16">
            <v>1.0629999999999999</v>
          </cell>
          <cell r="V16">
            <v>1.1436999999999999</v>
          </cell>
          <cell r="W16">
            <v>1.2266999999999999</v>
          </cell>
          <cell r="X16">
            <v>1.3121</v>
          </cell>
          <cell r="Y16">
            <v>1.3996999999999999</v>
          </cell>
          <cell r="Z16">
            <v>1.4896</v>
          </cell>
          <cell r="AA16">
            <v>1.5819000000000001</v>
          </cell>
          <cell r="AB16">
            <v>1.6763999999999999</v>
          </cell>
          <cell r="AC16">
            <v>1.7732000000000001</v>
          </cell>
          <cell r="AD16">
            <v>1.8724000000000001</v>
          </cell>
          <cell r="AE16">
            <v>1.9738</v>
          </cell>
          <cell r="AF16">
            <v>2.0775999999999999</v>
          </cell>
          <cell r="AG16">
            <v>2.1838000000000002</v>
          </cell>
          <cell r="AH16">
            <v>2.2923</v>
          </cell>
          <cell r="AI16">
            <v>2.4033000000000002</v>
          </cell>
          <cell r="AJ16">
            <v>2.5165999999999999</v>
          </cell>
          <cell r="AK16">
            <v>2.6324000000000001</v>
          </cell>
          <cell r="AL16">
            <v>2.7505999999999999</v>
          </cell>
          <cell r="AM16">
            <v>2.8714</v>
          </cell>
          <cell r="AN16">
            <v>2.9946000000000002</v>
          </cell>
          <cell r="AO16">
            <v>3.1204999999999998</v>
          </cell>
          <cell r="AP16">
            <v>3.2488999999999999</v>
          </cell>
          <cell r="AQ16">
            <v>3.38</v>
          </cell>
          <cell r="AR16">
            <v>3.5137</v>
          </cell>
          <cell r="AS16">
            <v>3.6501999999999999</v>
          </cell>
          <cell r="AT16">
            <v>3.7894000000000001</v>
          </cell>
          <cell r="AU16">
            <v>3.9312999999999998</v>
          </cell>
          <cell r="AV16">
            <v>4.0762</v>
          </cell>
          <cell r="AW16">
            <v>4.2237999999999998</v>
          </cell>
        </row>
        <row r="17">
          <cell r="B17">
            <v>3.8699999999999998E-2</v>
          </cell>
          <cell r="C17">
            <v>6.3700000000000007E-2</v>
          </cell>
          <cell r="D17">
            <v>9.35E-2</v>
          </cell>
          <cell r="E17">
            <v>0.1278</v>
          </cell>
          <cell r="F17">
            <v>0.16619999999999999</v>
          </cell>
          <cell r="G17">
            <v>0.20849999999999999</v>
          </cell>
          <cell r="H17">
            <v>0.25440000000000002</v>
          </cell>
          <cell r="I17">
            <v>0.3039</v>
          </cell>
          <cell r="J17">
            <v>0.35659999999999997</v>
          </cell>
          <cell r="K17">
            <v>0.41249999999999998</v>
          </cell>
          <cell r="L17">
            <v>0.47149999999999997</v>
          </cell>
          <cell r="M17">
            <v>0.53339999999999999</v>
          </cell>
          <cell r="N17">
            <v>0.59819999999999995</v>
          </cell>
          <cell r="O17">
            <v>0.66579999999999995</v>
          </cell>
          <cell r="P17">
            <v>0.73599999999999999</v>
          </cell>
          <cell r="Q17">
            <v>0.80900000000000005</v>
          </cell>
          <cell r="R17">
            <v>0.88449999999999995</v>
          </cell>
          <cell r="S17">
            <v>0.96260000000000001</v>
          </cell>
          <cell r="T17">
            <v>1.0431999999999999</v>
          </cell>
          <cell r="U17">
            <v>1.1263000000000001</v>
          </cell>
          <cell r="V17">
            <v>1.2118</v>
          </cell>
          <cell r="W17">
            <v>1.2998000000000001</v>
          </cell>
          <cell r="X17">
            <v>1.3902000000000001</v>
          </cell>
          <cell r="Y17">
            <v>1.4830000000000001</v>
          </cell>
          <cell r="Z17">
            <v>1.5782</v>
          </cell>
          <cell r="AA17">
            <v>1.6758</v>
          </cell>
          <cell r="AB17">
            <v>1.7758</v>
          </cell>
          <cell r="AC17">
            <v>1.8782000000000001</v>
          </cell>
          <cell r="AD17">
            <v>1.9829000000000001</v>
          </cell>
          <cell r="AE17">
            <v>2.0901000000000001</v>
          </cell>
          <cell r="AF17">
            <v>2.1997</v>
          </cell>
          <cell r="AG17">
            <v>2.3117000000000001</v>
          </cell>
          <cell r="AH17">
            <v>2.4262000000000001</v>
          </cell>
          <cell r="AI17">
            <v>2.5430999999999999</v>
          </cell>
          <cell r="AJ17">
            <v>2.6625000000000001</v>
          </cell>
          <cell r="AK17">
            <v>2.7843</v>
          </cell>
          <cell r="AL17">
            <v>2.9087000000000001</v>
          </cell>
          <cell r="AM17">
            <v>3.0356999999999998</v>
          </cell>
          <cell r="AN17">
            <v>3.1652</v>
          </cell>
          <cell r="AO17">
            <v>3.2974000000000001</v>
          </cell>
          <cell r="AP17">
            <v>3.4321000000000002</v>
          </cell>
          <cell r="AQ17">
            <v>3.5695000000000001</v>
          </cell>
          <cell r="AR17">
            <v>3.7097000000000002</v>
          </cell>
          <cell r="AS17">
            <v>3.8525</v>
          </cell>
          <cell r="AT17">
            <v>3.9982000000000002</v>
          </cell>
          <cell r="AU17">
            <v>4.1466000000000003</v>
          </cell>
          <cell r="AV17">
            <v>4.2979000000000003</v>
          </cell>
          <cell r="AW17">
            <v>4.4520999999999997</v>
          </cell>
        </row>
        <row r="18">
          <cell r="B18">
            <v>4.07E-2</v>
          </cell>
          <cell r="C18">
            <v>6.7000000000000004E-2</v>
          </cell>
          <cell r="D18">
            <v>9.8400000000000001E-2</v>
          </cell>
          <cell r="E18">
            <v>0.1346</v>
          </cell>
          <cell r="F18">
            <v>0.17510000000000001</v>
          </cell>
          <cell r="G18">
            <v>0.21970000000000001</v>
          </cell>
          <cell r="H18">
            <v>0.26819999999999999</v>
          </cell>
          <cell r="I18">
            <v>0.32040000000000002</v>
          </cell>
          <cell r="J18">
            <v>0.37609999999999999</v>
          </cell>
          <cell r="K18">
            <v>0.43519999999999998</v>
          </cell>
          <cell r="L18">
            <v>0.49759999999999999</v>
          </cell>
          <cell r="M18">
            <v>0.56299999999999994</v>
          </cell>
          <cell r="N18">
            <v>0.63149999999999995</v>
          </cell>
          <cell r="O18">
            <v>0.70299999999999996</v>
          </cell>
          <cell r="P18">
            <v>0.77729999999999999</v>
          </cell>
          <cell r="Q18">
            <v>0.85440000000000005</v>
          </cell>
          <cell r="R18">
            <v>0.93430000000000002</v>
          </cell>
          <cell r="S18">
            <v>1.0168999999999999</v>
          </cell>
          <cell r="T18">
            <v>1.1021000000000001</v>
          </cell>
          <cell r="U18">
            <v>1.19</v>
          </cell>
          <cell r="V18">
            <v>1.2804</v>
          </cell>
          <cell r="W18">
            <v>1.3733</v>
          </cell>
          <cell r="X18">
            <v>1.4689000000000001</v>
          </cell>
          <cell r="Y18">
            <v>1.5669</v>
          </cell>
          <cell r="Z18">
            <v>1.6674</v>
          </cell>
          <cell r="AA18">
            <v>1.7704</v>
          </cell>
          <cell r="AB18">
            <v>1.8759999999999999</v>
          </cell>
          <cell r="AC18">
            <v>1.984</v>
          </cell>
          <cell r="AD18">
            <v>2.0943999999999998</v>
          </cell>
          <cell r="AE18">
            <v>2.2073999999999998</v>
          </cell>
          <cell r="AF18">
            <v>2.3229000000000002</v>
          </cell>
          <cell r="AG18">
            <v>2.4407999999999999</v>
          </cell>
          <cell r="AH18">
            <v>2.5613000000000001</v>
          </cell>
          <cell r="AI18">
            <v>2.6842999999999999</v>
          </cell>
          <cell r="AJ18">
            <v>2.8098999999999998</v>
          </cell>
          <cell r="AK18">
            <v>2.9380000000000002</v>
          </cell>
          <cell r="AL18">
            <v>3.0687000000000002</v>
          </cell>
          <cell r="AM18">
            <v>3.202</v>
          </cell>
          <cell r="AN18">
            <v>3.3378999999999999</v>
          </cell>
          <cell r="AO18">
            <v>3.4765000000000001</v>
          </cell>
          <cell r="AP18">
            <v>3.6177000000000001</v>
          </cell>
          <cell r="AQ18">
            <v>3.7616999999999998</v>
          </cell>
          <cell r="AR18">
            <v>3.9083999999999999</v>
          </cell>
          <cell r="AS18">
            <v>4.0578000000000003</v>
          </cell>
          <cell r="AT18">
            <v>4.2100999999999997</v>
          </cell>
          <cell r="AU18">
            <v>4.3651999999999997</v>
          </cell>
          <cell r="AV18">
            <v>4.5231000000000003</v>
          </cell>
          <cell r="AW18">
            <v>4.6840000000000002</v>
          </cell>
        </row>
        <row r="19">
          <cell r="B19">
            <v>4.2700000000000002E-2</v>
          </cell>
          <cell r="C19">
            <v>7.0300000000000001E-2</v>
          </cell>
          <cell r="D19">
            <v>0.1033</v>
          </cell>
          <cell r="E19">
            <v>0.14130000000000001</v>
          </cell>
          <cell r="F19">
            <v>0.184</v>
          </cell>
          <cell r="G19">
            <v>0.23100000000000001</v>
          </cell>
          <cell r="H19">
            <v>0.28199999999999997</v>
          </cell>
          <cell r="I19">
            <v>0.33700000000000002</v>
          </cell>
          <cell r="J19">
            <v>0.3957</v>
          </cell>
          <cell r="K19">
            <v>0.45800000000000002</v>
          </cell>
          <cell r="L19">
            <v>0.52370000000000005</v>
          </cell>
          <cell r="M19">
            <v>0.59279999999999999</v>
          </cell>
          <cell r="N19">
            <v>0.66500000000000004</v>
          </cell>
          <cell r="O19">
            <v>0.74029999999999996</v>
          </cell>
          <cell r="P19">
            <v>0.81869999999999998</v>
          </cell>
          <cell r="Q19">
            <v>0.90010000000000001</v>
          </cell>
          <cell r="R19">
            <v>0.98429999999999995</v>
          </cell>
          <cell r="S19">
            <v>1.0713999999999999</v>
          </cell>
          <cell r="T19">
            <v>1.1613</v>
          </cell>
          <cell r="U19">
            <v>1.2539</v>
          </cell>
          <cell r="V19">
            <v>1.3492999999999999</v>
          </cell>
          <cell r="W19">
            <v>1.4473</v>
          </cell>
          <cell r="X19">
            <v>1.548</v>
          </cell>
          <cell r="Y19">
            <v>1.6513</v>
          </cell>
          <cell r="Z19">
            <v>1.7572000000000001</v>
          </cell>
          <cell r="AA19">
            <v>1.8656999999999999</v>
          </cell>
          <cell r="AB19">
            <v>1.9767999999999999</v>
          </cell>
          <cell r="AC19">
            <v>2.0905</v>
          </cell>
          <cell r="AD19">
            <v>2.2067999999999999</v>
          </cell>
          <cell r="AE19">
            <v>2.3256000000000001</v>
          </cell>
          <cell r="AF19">
            <v>2.4470999999999998</v>
          </cell>
          <cell r="AG19">
            <v>2.5710999999999999</v>
          </cell>
          <cell r="AH19">
            <v>2.6977000000000002</v>
          </cell>
          <cell r="AI19">
            <v>2.8269000000000002</v>
          </cell>
          <cell r="AJ19">
            <v>2.9586999999999999</v>
          </cell>
          <cell r="AK19">
            <v>3.0931999999999999</v>
          </cell>
          <cell r="AL19">
            <v>3.2303000000000002</v>
          </cell>
          <cell r="AM19">
            <v>3.3700999999999999</v>
          </cell>
          <cell r="AN19">
            <v>3.5125000000000002</v>
          </cell>
          <cell r="AO19">
            <v>3.6576</v>
          </cell>
          <cell r="AP19">
            <v>3.8054999999999999</v>
          </cell>
          <cell r="AQ19">
            <v>3.9561000000000002</v>
          </cell>
          <cell r="AR19">
            <v>4.1096000000000004</v>
          </cell>
          <cell r="AS19">
            <v>4.2657999999999996</v>
          </cell>
          <cell r="AT19">
            <v>4.4248000000000003</v>
          </cell>
          <cell r="AU19">
            <v>4.5867000000000004</v>
          </cell>
          <cell r="AV19">
            <v>4.7515999999999998</v>
          </cell>
          <cell r="AW19">
            <v>4.9192999999999998</v>
          </cell>
        </row>
        <row r="20">
          <cell r="B20">
            <v>4.4699999999999997E-2</v>
          </cell>
          <cell r="C20">
            <v>7.3599999999999999E-2</v>
          </cell>
          <cell r="D20">
            <v>0.10829999999999999</v>
          </cell>
          <cell r="E20">
            <v>0.14810000000000001</v>
          </cell>
          <cell r="F20">
            <v>0.19289999999999999</v>
          </cell>
          <cell r="G20">
            <v>0.2422</v>
          </cell>
          <cell r="H20">
            <v>0.2959</v>
          </cell>
          <cell r="I20">
            <v>0.35360000000000003</v>
          </cell>
          <cell r="J20">
            <v>0.41539999999999999</v>
          </cell>
          <cell r="K20">
            <v>0.48080000000000001</v>
          </cell>
          <cell r="L20">
            <v>0.54990000000000006</v>
          </cell>
          <cell r="M20">
            <v>0.62250000000000005</v>
          </cell>
          <cell r="N20">
            <v>0.69850000000000001</v>
          </cell>
          <cell r="O20">
            <v>0.77780000000000005</v>
          </cell>
          <cell r="P20">
            <v>0.86029999999999995</v>
          </cell>
          <cell r="Q20">
            <v>0.94589999999999996</v>
          </cell>
          <cell r="R20">
            <v>1.0345</v>
          </cell>
          <cell r="S20">
            <v>1.1261000000000001</v>
          </cell>
          <cell r="T20">
            <v>1.2206999999999999</v>
          </cell>
          <cell r="U20">
            <v>1.3182</v>
          </cell>
          <cell r="V20">
            <v>1.4185000000000001</v>
          </cell>
          <cell r="W20">
            <v>1.5216000000000001</v>
          </cell>
          <cell r="X20">
            <v>1.6274999999999999</v>
          </cell>
          <cell r="Y20">
            <v>1.7361</v>
          </cell>
          <cell r="Z20">
            <v>1.8474999999999999</v>
          </cell>
          <cell r="AA20">
            <v>1.9615</v>
          </cell>
          <cell r="AB20">
            <v>2.0783</v>
          </cell>
          <cell r="AC20">
            <v>2.1978</v>
          </cell>
          <cell r="AD20">
            <v>2.3199000000000001</v>
          </cell>
          <cell r="AE20">
            <v>2.4447000000000001</v>
          </cell>
          <cell r="AF20">
            <v>2.5722</v>
          </cell>
          <cell r="AG20">
            <v>2.7023999999999999</v>
          </cell>
          <cell r="AH20">
            <v>2.8351999999999999</v>
          </cell>
          <cell r="AI20">
            <v>2.9706999999999999</v>
          </cell>
          <cell r="AJ20">
            <v>3.1089000000000002</v>
          </cell>
          <cell r="AK20">
            <v>3.2498</v>
          </cell>
          <cell r="AL20">
            <v>3.3934000000000002</v>
          </cell>
          <cell r="AM20">
            <v>3.5396999999999998</v>
          </cell>
          <cell r="AN20">
            <v>3.6888000000000001</v>
          </cell>
          <cell r="AO20">
            <v>3.8407</v>
          </cell>
          <cell r="AP20">
            <v>3.9952999999999999</v>
          </cell>
          <cell r="AQ20">
            <v>4.1527000000000003</v>
          </cell>
          <cell r="AR20">
            <v>4.3129999999999997</v>
          </cell>
          <cell r="AS20">
            <v>4.4760999999999997</v>
          </cell>
          <cell r="AT20">
            <v>4.6421000000000001</v>
          </cell>
          <cell r="AU20">
            <v>4.8109999999999999</v>
          </cell>
          <cell r="AV20">
            <v>4.9828999999999999</v>
          </cell>
          <cell r="AW20">
            <v>5.1577000000000002</v>
          </cell>
        </row>
        <row r="21">
          <cell r="B21">
            <v>4.6699999999999998E-2</v>
          </cell>
          <cell r="C21">
            <v>7.6999999999999999E-2</v>
          </cell>
          <cell r="D21">
            <v>0.1132</v>
          </cell>
          <cell r="E21">
            <v>0.15490000000000001</v>
          </cell>
          <cell r="F21">
            <v>0.20180000000000001</v>
          </cell>
          <cell r="G21">
            <v>0.2535</v>
          </cell>
          <cell r="H21">
            <v>0.30969999999999998</v>
          </cell>
          <cell r="I21">
            <v>0.37030000000000002</v>
          </cell>
          <cell r="J21">
            <v>0.435</v>
          </cell>
          <cell r="K21">
            <v>0.50370000000000004</v>
          </cell>
          <cell r="L21">
            <v>0.57620000000000005</v>
          </cell>
          <cell r="M21">
            <v>0.65239999999999998</v>
          </cell>
          <cell r="N21">
            <v>0.73209999999999997</v>
          </cell>
          <cell r="O21">
            <v>0.81530000000000002</v>
          </cell>
          <cell r="P21">
            <v>0.90190000000000003</v>
          </cell>
          <cell r="Q21">
            <v>0.99180000000000001</v>
          </cell>
          <cell r="R21">
            <v>1.0848</v>
          </cell>
          <cell r="S21">
            <v>1.181</v>
          </cell>
          <cell r="T21">
            <v>1.2803</v>
          </cell>
          <cell r="U21">
            <v>1.3826000000000001</v>
          </cell>
          <cell r="V21">
            <v>1.4879</v>
          </cell>
          <cell r="W21">
            <v>1.5962000000000001</v>
          </cell>
          <cell r="X21">
            <v>1.7073</v>
          </cell>
          <cell r="Y21">
            <v>1.8212999999999999</v>
          </cell>
          <cell r="Z21">
            <v>1.9381999999999999</v>
          </cell>
          <cell r="AA21">
            <v>2.0579000000000001</v>
          </cell>
          <cell r="AB21">
            <v>2.1804000000000001</v>
          </cell>
          <cell r="AC21">
            <v>2.3056999999999999</v>
          </cell>
          <cell r="AD21">
            <v>2.4337</v>
          </cell>
          <cell r="AE21">
            <v>2.5646</v>
          </cell>
          <cell r="AF21">
            <v>2.6981999999999999</v>
          </cell>
          <cell r="AG21">
            <v>2.8344999999999998</v>
          </cell>
          <cell r="AH21">
            <v>2.9737</v>
          </cell>
          <cell r="AI21">
            <v>3.1156000000000001</v>
          </cell>
          <cell r="AJ21">
            <v>3.2602000000000002</v>
          </cell>
          <cell r="AK21">
            <v>3.4077000000000002</v>
          </cell>
          <cell r="AL21">
            <v>3.5579000000000001</v>
          </cell>
          <cell r="AM21">
            <v>3.7109000000000001</v>
          </cell>
          <cell r="AN21">
            <v>3.8668</v>
          </cell>
          <cell r="AO21">
            <v>4.0254000000000003</v>
          </cell>
          <cell r="AP21">
            <v>4.1868999999999996</v>
          </cell>
          <cell r="AQ21">
            <v>4.3513000000000002</v>
          </cell>
          <cell r="AR21">
            <v>4.5186000000000002</v>
          </cell>
          <cell r="AS21">
            <v>4.6886999999999999</v>
          </cell>
          <cell r="AT21">
            <v>4.8617999999999997</v>
          </cell>
          <cell r="AU21">
            <v>5.0377999999999998</v>
          </cell>
          <cell r="AV21">
            <v>5.2168999999999999</v>
          </cell>
          <cell r="AW21">
            <v>5.3989000000000003</v>
          </cell>
        </row>
        <row r="22">
          <cell r="B22">
            <v>4.87E-2</v>
          </cell>
          <cell r="C22">
            <v>8.0299999999999996E-2</v>
          </cell>
          <cell r="D22">
            <v>0.1181</v>
          </cell>
          <cell r="E22">
            <v>0.16170000000000001</v>
          </cell>
          <cell r="F22">
            <v>0.2107</v>
          </cell>
          <cell r="G22">
            <v>0.26479999999999998</v>
          </cell>
          <cell r="H22">
            <v>0.3236</v>
          </cell>
          <cell r="I22">
            <v>0.38690000000000002</v>
          </cell>
          <cell r="J22">
            <v>0.45469999999999999</v>
          </cell>
          <cell r="K22">
            <v>0.52659999999999996</v>
          </cell>
          <cell r="L22">
            <v>0.60250000000000004</v>
          </cell>
          <cell r="M22">
            <v>0.68220000000000003</v>
          </cell>
          <cell r="N22">
            <v>0.76580000000000004</v>
          </cell>
          <cell r="O22">
            <v>0.85289999999999999</v>
          </cell>
          <cell r="P22">
            <v>0.94359999999999999</v>
          </cell>
          <cell r="Q22">
            <v>1.0378000000000001</v>
          </cell>
          <cell r="R22">
            <v>1.1353</v>
          </cell>
          <cell r="S22">
            <v>1.2361</v>
          </cell>
          <cell r="T22">
            <v>1.3401000000000001</v>
          </cell>
          <cell r="U22">
            <v>1.4474</v>
          </cell>
          <cell r="V22">
            <v>1.5577000000000001</v>
          </cell>
          <cell r="W22">
            <v>1.6711</v>
          </cell>
          <cell r="X22">
            <v>1.7875000000000001</v>
          </cell>
          <cell r="Y22">
            <v>1.907</v>
          </cell>
          <cell r="Z22">
            <v>2.0293999999999999</v>
          </cell>
          <cell r="AA22">
            <v>2.1547000000000001</v>
          </cell>
          <cell r="AB22">
            <v>2.2829999999999999</v>
          </cell>
          <cell r="AC22">
            <v>2.4142000000000001</v>
          </cell>
          <cell r="AD22">
            <v>2.5482</v>
          </cell>
          <cell r="AE22">
            <v>2.6850999999999998</v>
          </cell>
          <cell r="AF22">
            <v>2.8249</v>
          </cell>
          <cell r="AG22">
            <v>2.9676</v>
          </cell>
          <cell r="AH22">
            <v>3.1131000000000002</v>
          </cell>
          <cell r="AI22">
            <v>3.2614000000000001</v>
          </cell>
          <cell r="AJ22">
            <v>3.4125999999999999</v>
          </cell>
          <cell r="AK22">
            <v>3.5667</v>
          </cell>
          <cell r="AL22">
            <v>3.7235999999999998</v>
          </cell>
          <cell r="AM22">
            <v>3.8834</v>
          </cell>
          <cell r="AN22">
            <v>4.0461</v>
          </cell>
          <cell r="AO22">
            <v>4.2117000000000004</v>
          </cell>
          <cell r="AP22">
            <v>4.3802000000000003</v>
          </cell>
          <cell r="AQ22">
            <v>4.5515999999999996</v>
          </cell>
          <cell r="AR22">
            <v>4.726</v>
          </cell>
          <cell r="AS22">
            <v>4.9032999999999998</v>
          </cell>
          <cell r="AT22">
            <v>5.0835999999999997</v>
          </cell>
          <cell r="AU22">
            <v>5.2668999999999997</v>
          </cell>
          <cell r="AV22">
            <v>5.4532999999999996</v>
          </cell>
          <cell r="AW22">
            <v>5.6426999999999996</v>
          </cell>
        </row>
        <row r="23">
          <cell r="B23">
            <v>5.0700000000000002E-2</v>
          </cell>
          <cell r="C23">
            <v>8.3599999999999994E-2</v>
          </cell>
          <cell r="D23">
            <v>0.1231</v>
          </cell>
          <cell r="E23">
            <v>0.1686</v>
          </cell>
          <cell r="F23">
            <v>0.21959999999999999</v>
          </cell>
          <cell r="G23">
            <v>0.27600000000000002</v>
          </cell>
          <cell r="H23">
            <v>0.33739999999999998</v>
          </cell>
          <cell r="I23">
            <v>0.40360000000000001</v>
          </cell>
          <cell r="J23">
            <v>0.4743</v>
          </cell>
          <cell r="K23">
            <v>0.54949999999999999</v>
          </cell>
          <cell r="L23">
            <v>0.62880000000000003</v>
          </cell>
          <cell r="M23">
            <v>0.71220000000000006</v>
          </cell>
          <cell r="N23">
            <v>0.79949999999999999</v>
          </cell>
          <cell r="O23">
            <v>0.89059999999999995</v>
          </cell>
          <cell r="P23">
            <v>0.98550000000000004</v>
          </cell>
          <cell r="Q23">
            <v>1.0839000000000001</v>
          </cell>
          <cell r="R23">
            <v>1.1859</v>
          </cell>
          <cell r="S23">
            <v>1.2912999999999999</v>
          </cell>
          <cell r="T23">
            <v>1.4000999999999999</v>
          </cell>
          <cell r="U23">
            <v>1.5123</v>
          </cell>
          <cell r="V23">
            <v>1.6276999999999999</v>
          </cell>
          <cell r="W23">
            <v>1.7463</v>
          </cell>
          <cell r="X23">
            <v>1.8680000000000001</v>
          </cell>
          <cell r="Y23">
            <v>1.9928999999999999</v>
          </cell>
          <cell r="Z23">
            <v>2.1208999999999998</v>
          </cell>
          <cell r="AA23">
            <v>2.2519999999999998</v>
          </cell>
          <cell r="AB23">
            <v>2.3860999999999999</v>
          </cell>
          <cell r="AC23">
            <v>2.5232000000000001</v>
          </cell>
          <cell r="AD23">
            <v>2.6633</v>
          </cell>
          <cell r="AE23">
            <v>2.8062999999999998</v>
          </cell>
          <cell r="AF23">
            <v>2.9523999999999999</v>
          </cell>
          <cell r="AG23">
            <v>3.1013999999999999</v>
          </cell>
          <cell r="AH23">
            <v>3.2532999999999999</v>
          </cell>
          <cell r="AI23">
            <v>3.4081999999999999</v>
          </cell>
          <cell r="AJ23">
            <v>3.5659999999999998</v>
          </cell>
          <cell r="AK23">
            <v>3.7267999999999999</v>
          </cell>
          <cell r="AL23">
            <v>3.8904999999999998</v>
          </cell>
          <cell r="AM23">
            <v>4.0571999999999999</v>
          </cell>
          <cell r="AN23">
            <v>4.2268999999999997</v>
          </cell>
          <cell r="AO23">
            <v>4.3994999999999997</v>
          </cell>
          <cell r="AP23">
            <v>4.5750000000000002</v>
          </cell>
          <cell r="AQ23">
            <v>4.7535999999999996</v>
          </cell>
          <cell r="AR23">
            <v>4.9352</v>
          </cell>
          <cell r="AS23">
            <v>5.1197999999999997</v>
          </cell>
          <cell r="AT23">
            <v>5.3075000000000001</v>
          </cell>
          <cell r="AU23">
            <v>5.4981999999999998</v>
          </cell>
          <cell r="AV23">
            <v>5.6919000000000004</v>
          </cell>
          <cell r="AW23">
            <v>5.8887999999999998</v>
          </cell>
        </row>
        <row r="24">
          <cell r="B24">
            <v>5.2699999999999997E-2</v>
          </cell>
          <cell r="C24">
            <v>8.6999999999999994E-2</v>
          </cell>
          <cell r="D24">
            <v>0.128</v>
          </cell>
          <cell r="E24">
            <v>0.1754</v>
          </cell>
          <cell r="F24">
            <v>0.2286</v>
          </cell>
          <cell r="G24">
            <v>0.2873</v>
          </cell>
          <cell r="H24">
            <v>0.3513</v>
          </cell>
          <cell r="I24">
            <v>0.42030000000000001</v>
          </cell>
          <cell r="J24">
            <v>0.49399999999999999</v>
          </cell>
          <cell r="K24">
            <v>0.57240000000000002</v>
          </cell>
          <cell r="L24">
            <v>0.65510000000000002</v>
          </cell>
          <cell r="M24">
            <v>0.74209999999999998</v>
          </cell>
          <cell r="N24">
            <v>0.83330000000000004</v>
          </cell>
          <cell r="O24">
            <v>0.9284</v>
          </cell>
          <cell r="P24">
            <v>1.0274000000000001</v>
          </cell>
          <cell r="Q24">
            <v>1.1301000000000001</v>
          </cell>
          <cell r="R24">
            <v>1.2365999999999999</v>
          </cell>
          <cell r="S24">
            <v>1.3467</v>
          </cell>
          <cell r="T24">
            <v>1.4602999999999999</v>
          </cell>
          <cell r="U24">
            <v>1.5773999999999999</v>
          </cell>
          <cell r="V24">
            <v>1.6978</v>
          </cell>
          <cell r="W24">
            <v>1.8217000000000001</v>
          </cell>
          <cell r="X24">
            <v>1.9488000000000001</v>
          </cell>
          <cell r="Y24">
            <v>2.0792000000000002</v>
          </cell>
          <cell r="Z24">
            <v>2.2128000000000001</v>
          </cell>
          <cell r="AA24">
            <v>2.3496000000000001</v>
          </cell>
          <cell r="AB24">
            <v>2.4895999999999998</v>
          </cell>
          <cell r="AC24">
            <v>2.6326999999999998</v>
          </cell>
          <cell r="AD24">
            <v>2.7787999999999999</v>
          </cell>
          <cell r="AE24">
            <v>2.9281000000000001</v>
          </cell>
          <cell r="AF24">
            <v>3.0804999999999998</v>
          </cell>
          <cell r="AG24">
            <v>3.2359</v>
          </cell>
          <cell r="AH24">
            <v>3.3942999999999999</v>
          </cell>
          <cell r="AI24">
            <v>3.5558000000000001</v>
          </cell>
          <cell r="AJ24">
            <v>3.7202999999999999</v>
          </cell>
          <cell r="AK24">
            <v>3.8879000000000001</v>
          </cell>
          <cell r="AL24">
            <v>4.0585000000000004</v>
          </cell>
          <cell r="AM24">
            <v>4.2321</v>
          </cell>
          <cell r="AN24">
            <v>4.4088000000000003</v>
          </cell>
          <cell r="AO24">
            <v>4.5884999999999998</v>
          </cell>
          <cell r="AP24">
            <v>4.7713000000000001</v>
          </cell>
          <cell r="AQ24">
            <v>4.9570999999999996</v>
          </cell>
          <cell r="AR24">
            <v>5.1459999999999999</v>
          </cell>
          <cell r="AS24">
            <v>5.3380000000000001</v>
          </cell>
          <cell r="AT24">
            <v>5.5331000000000001</v>
          </cell>
          <cell r="AU24">
            <v>5.7313000000000001</v>
          </cell>
          <cell r="AV24">
            <v>5.9326999999999996</v>
          </cell>
          <cell r="AW24">
            <v>6.1372</v>
          </cell>
        </row>
        <row r="25">
          <cell r="B25">
            <v>5.4699999999999999E-2</v>
          </cell>
          <cell r="C25">
            <v>9.0300000000000005E-2</v>
          </cell>
          <cell r="D25">
            <v>0.13300000000000001</v>
          </cell>
          <cell r="E25">
            <v>0.1822</v>
          </cell>
          <cell r="F25">
            <v>0.23749999999999999</v>
          </cell>
          <cell r="G25">
            <v>0.29859999999999998</v>
          </cell>
          <cell r="H25">
            <v>0.36520000000000002</v>
          </cell>
          <cell r="I25">
            <v>0.437</v>
          </cell>
          <cell r="J25">
            <v>0.51380000000000003</v>
          </cell>
          <cell r="K25">
            <v>0.59530000000000005</v>
          </cell>
          <cell r="L25">
            <v>0.68149999999999999</v>
          </cell>
          <cell r="M25">
            <v>0.77210000000000001</v>
          </cell>
          <cell r="N25">
            <v>0.86709999999999998</v>
          </cell>
          <cell r="O25">
            <v>0.96619999999999995</v>
          </cell>
          <cell r="P25">
            <v>1.0692999999999999</v>
          </cell>
          <cell r="Q25">
            <v>1.1765000000000001</v>
          </cell>
          <cell r="R25">
            <v>1.2874000000000001</v>
          </cell>
          <cell r="S25">
            <v>1.4021999999999999</v>
          </cell>
          <cell r="T25">
            <v>1.5206</v>
          </cell>
          <cell r="U25">
            <v>1.6426000000000001</v>
          </cell>
          <cell r="V25">
            <v>1.7682</v>
          </cell>
          <cell r="W25">
            <v>1.8973</v>
          </cell>
          <cell r="X25">
            <v>2.0297999999999998</v>
          </cell>
          <cell r="Y25">
            <v>2.1657999999999999</v>
          </cell>
          <cell r="Z25">
            <v>2.3050000000000002</v>
          </cell>
          <cell r="AA25">
            <v>2.4476</v>
          </cell>
          <cell r="AB25">
            <v>2.5935000000000001</v>
          </cell>
          <cell r="AC25">
            <v>2.7425999999999999</v>
          </cell>
          <cell r="AD25">
            <v>2.8948999999999998</v>
          </cell>
          <cell r="AE25">
            <v>3.0503999999999998</v>
          </cell>
          <cell r="AF25">
            <v>3.2092000000000001</v>
          </cell>
          <cell r="AG25">
            <v>3.371</v>
          </cell>
          <cell r="AH25">
            <v>3.536</v>
          </cell>
          <cell r="AI25">
            <v>3.7042000000000002</v>
          </cell>
          <cell r="AJ25">
            <v>3.8755000000000002</v>
          </cell>
          <cell r="AK25">
            <v>4.0499000000000001</v>
          </cell>
          <cell r="AL25">
            <v>4.2275</v>
          </cell>
          <cell r="AM25">
            <v>4.4081000000000001</v>
          </cell>
          <cell r="AN25">
            <v>4.5918999999999999</v>
          </cell>
          <cell r="AO25">
            <v>4.7788000000000004</v>
          </cell>
          <cell r="AP25">
            <v>4.9687999999999999</v>
          </cell>
          <cell r="AQ25">
            <v>5.1619999999999999</v>
          </cell>
          <cell r="AR25">
            <v>5.3582999999999998</v>
          </cell>
          <cell r="AS25">
            <v>5.5578000000000003</v>
          </cell>
          <cell r="AT25">
            <v>5.7605000000000004</v>
          </cell>
          <cell r="AU25">
            <v>5.9663000000000004</v>
          </cell>
          <cell r="AV25">
            <v>6.1753</v>
          </cell>
          <cell r="AW25">
            <v>6.3875999999999999</v>
          </cell>
        </row>
        <row r="26">
          <cell r="B26">
            <v>5.67E-2</v>
          </cell>
          <cell r="C26">
            <v>9.3600000000000003E-2</v>
          </cell>
          <cell r="D26">
            <v>0.13789999999999999</v>
          </cell>
          <cell r="E26">
            <v>0.189</v>
          </cell>
          <cell r="F26">
            <v>0.24640000000000001</v>
          </cell>
          <cell r="G26">
            <v>0.30990000000000001</v>
          </cell>
          <cell r="H26">
            <v>0.37909999999999999</v>
          </cell>
          <cell r="I26">
            <v>0.45369999999999999</v>
          </cell>
          <cell r="J26">
            <v>0.53349999999999997</v>
          </cell>
          <cell r="K26">
            <v>0.61829999999999996</v>
          </cell>
          <cell r="L26">
            <v>0.70789999999999997</v>
          </cell>
          <cell r="M26">
            <v>0.80220000000000002</v>
          </cell>
          <cell r="N26">
            <v>0.90090000000000003</v>
          </cell>
          <cell r="O26">
            <v>1.004</v>
          </cell>
          <cell r="P26">
            <v>1.1113999999999999</v>
          </cell>
          <cell r="Q26">
            <v>1.2228000000000001</v>
          </cell>
          <cell r="R26">
            <v>1.3383</v>
          </cell>
          <cell r="S26">
            <v>1.4577</v>
          </cell>
          <cell r="T26">
            <v>1.581</v>
          </cell>
          <cell r="U26">
            <v>1.708</v>
          </cell>
          <cell r="V26">
            <v>1.8388</v>
          </cell>
          <cell r="W26">
            <v>1.9731000000000001</v>
          </cell>
          <cell r="X26">
            <v>2.1111</v>
          </cell>
          <cell r="Y26">
            <v>2.2526000000000002</v>
          </cell>
          <cell r="Z26">
            <v>2.3975</v>
          </cell>
          <cell r="AA26">
            <v>2.5459999999999998</v>
          </cell>
          <cell r="AB26">
            <v>2.6978</v>
          </cell>
          <cell r="AC26">
            <v>2.8529</v>
          </cell>
          <cell r="AD26">
            <v>3.0114000000000001</v>
          </cell>
          <cell r="AE26">
            <v>3.1732999999999998</v>
          </cell>
          <cell r="AF26">
            <v>3.3384</v>
          </cell>
          <cell r="AG26">
            <v>3.5068000000000001</v>
          </cell>
          <cell r="AH26">
            <v>3.6783999999999999</v>
          </cell>
          <cell r="AI26">
            <v>3.8532999999999999</v>
          </cell>
          <cell r="AJ26">
            <v>4.0313999999999997</v>
          </cell>
          <cell r="AK26">
            <v>4.2127999999999997</v>
          </cell>
          <cell r="AL26">
            <v>4.3973000000000004</v>
          </cell>
          <cell r="AM26">
            <v>4.5850999999999997</v>
          </cell>
          <cell r="AN26">
            <v>4.7759999999999998</v>
          </cell>
          <cell r="AO26">
            <v>4.9702000000000002</v>
          </cell>
          <cell r="AP26">
            <v>5.1676000000000002</v>
          </cell>
          <cell r="AQ26">
            <v>5.3681999999999999</v>
          </cell>
          <cell r="AR26">
            <v>5.5720000000000001</v>
          </cell>
          <cell r="AS26">
            <v>5.7790999999999997</v>
          </cell>
          <cell r="AT26">
            <v>5.9893999999999998</v>
          </cell>
          <cell r="AU26">
            <v>6.2028999999999996</v>
          </cell>
          <cell r="AV26">
            <v>6.4196999999999997</v>
          </cell>
          <cell r="AW26">
            <v>6.6398000000000001</v>
          </cell>
        </row>
        <row r="27">
          <cell r="B27">
            <v>5.8700000000000002E-2</v>
          </cell>
          <cell r="C27">
            <v>9.7000000000000003E-2</v>
          </cell>
          <cell r="D27">
            <v>0.14280000000000001</v>
          </cell>
          <cell r="E27">
            <v>0.1958</v>
          </cell>
          <cell r="F27">
            <v>0.25540000000000002</v>
          </cell>
          <cell r="G27">
            <v>0.32119999999999999</v>
          </cell>
          <cell r="H27">
            <v>0.39300000000000002</v>
          </cell>
          <cell r="I27">
            <v>0.47039999999999998</v>
          </cell>
          <cell r="J27">
            <v>0.55330000000000001</v>
          </cell>
          <cell r="K27">
            <v>0.64129999999999998</v>
          </cell>
          <cell r="L27">
            <v>0.73440000000000005</v>
          </cell>
          <cell r="M27">
            <v>0.83230000000000004</v>
          </cell>
          <cell r="N27">
            <v>0.93479999999999996</v>
          </cell>
          <cell r="O27">
            <v>1.042</v>
          </cell>
          <cell r="P27">
            <v>1.1535</v>
          </cell>
          <cell r="Q27">
            <v>1.2693000000000001</v>
          </cell>
          <cell r="R27">
            <v>1.3893</v>
          </cell>
          <cell r="S27">
            <v>1.5134000000000001</v>
          </cell>
          <cell r="T27">
            <v>1.6415999999999999</v>
          </cell>
          <cell r="U27">
            <v>1.7736000000000001</v>
          </cell>
          <cell r="V27">
            <v>1.9095</v>
          </cell>
          <cell r="W27">
            <v>2.0491999999999999</v>
          </cell>
          <cell r="X27">
            <v>2.1926000000000001</v>
          </cell>
          <cell r="Y27">
            <v>2.3395999999999999</v>
          </cell>
          <cell r="Z27">
            <v>2.4903</v>
          </cell>
          <cell r="AA27">
            <v>2.6446000000000001</v>
          </cell>
          <cell r="AB27">
            <v>2.8024</v>
          </cell>
          <cell r="AC27">
            <v>2.9636999999999998</v>
          </cell>
          <cell r="AD27">
            <v>3.1284000000000001</v>
          </cell>
          <cell r="AE27">
            <v>3.2966000000000002</v>
          </cell>
          <cell r="AF27">
            <v>3.4681000000000002</v>
          </cell>
          <cell r="AG27">
            <v>3.6431</v>
          </cell>
          <cell r="AH27">
            <v>3.8214000000000001</v>
          </cell>
          <cell r="AI27">
            <v>4.0030999999999999</v>
          </cell>
          <cell r="AJ27">
            <v>4.1881000000000004</v>
          </cell>
          <cell r="AK27">
            <v>4.3764000000000003</v>
          </cell>
          <cell r="AL27">
            <v>4.5679999999999996</v>
          </cell>
          <cell r="AM27">
            <v>4.7629000000000001</v>
          </cell>
          <cell r="AN27">
            <v>4.9611999999999998</v>
          </cell>
          <cell r="AO27">
            <v>5.1627000000000001</v>
          </cell>
          <cell r="AP27">
            <v>5.3674999999999997</v>
          </cell>
          <cell r="AQ27">
            <v>5.5755999999999997</v>
          </cell>
          <cell r="AR27">
            <v>5.7869999999999999</v>
          </cell>
          <cell r="AS27">
            <v>6.0016999999999996</v>
          </cell>
          <cell r="AT27">
            <v>6.2198000000000002</v>
          </cell>
          <cell r="AU27">
            <v>6.4410999999999996</v>
          </cell>
          <cell r="AV27">
            <v>6.6657999999999999</v>
          </cell>
          <cell r="AW27">
            <v>6.8937999999999997</v>
          </cell>
        </row>
        <row r="28">
          <cell r="B28">
            <v>6.0699999999999997E-2</v>
          </cell>
          <cell r="C28">
            <v>0.1003</v>
          </cell>
          <cell r="D28">
            <v>0.14779999999999999</v>
          </cell>
          <cell r="E28">
            <v>0.2026</v>
          </cell>
          <cell r="F28">
            <v>0.26429999999999998</v>
          </cell>
          <cell r="G28">
            <v>0.33250000000000002</v>
          </cell>
          <cell r="H28">
            <v>0.40689999999999998</v>
          </cell>
          <cell r="I28">
            <v>0.48709999999999998</v>
          </cell>
          <cell r="J28">
            <v>0.57299999999999995</v>
          </cell>
          <cell r="K28">
            <v>0.6643</v>
          </cell>
          <cell r="L28">
            <v>0.76080000000000003</v>
          </cell>
          <cell r="M28">
            <v>0.86240000000000006</v>
          </cell>
          <cell r="N28">
            <v>0.96879999999999999</v>
          </cell>
          <cell r="O28">
            <v>1.0799000000000001</v>
          </cell>
          <cell r="P28">
            <v>1.1956</v>
          </cell>
          <cell r="Q28">
            <v>1.3158000000000001</v>
          </cell>
          <cell r="R28">
            <v>1.4403999999999999</v>
          </cell>
          <cell r="S28">
            <v>1.5691999999999999</v>
          </cell>
          <cell r="T28">
            <v>1.7021999999999999</v>
          </cell>
          <cell r="U28">
            <v>1.8392999999999999</v>
          </cell>
          <cell r="V28">
            <v>1.9803999999999999</v>
          </cell>
          <cell r="W28">
            <v>2.1254</v>
          </cell>
          <cell r="X28">
            <v>2.2742</v>
          </cell>
          <cell r="Y28">
            <v>2.4268999999999998</v>
          </cell>
          <cell r="Z28">
            <v>2.5834000000000001</v>
          </cell>
          <cell r="AA28">
            <v>2.7435</v>
          </cell>
          <cell r="AB28">
            <v>2.9073000000000002</v>
          </cell>
          <cell r="AC28">
            <v>3.0747</v>
          </cell>
          <cell r="AD28">
            <v>3.2456999999999998</v>
          </cell>
          <cell r="AE28">
            <v>3.4203000000000001</v>
          </cell>
          <cell r="AF28">
            <v>3.5983999999999998</v>
          </cell>
          <cell r="AG28">
            <v>3.7799</v>
          </cell>
          <cell r="AH28">
            <v>3.9649999999999999</v>
          </cell>
          <cell r="AI28">
            <v>4.1535000000000002</v>
          </cell>
          <cell r="AJ28">
            <v>4.3453999999999997</v>
          </cell>
          <cell r="AK28">
            <v>4.5407000000000002</v>
          </cell>
          <cell r="AL28">
            <v>4.7394999999999996</v>
          </cell>
          <cell r="AM28">
            <v>4.9416000000000002</v>
          </cell>
          <cell r="AN28">
            <v>5.1471999999999998</v>
          </cell>
          <cell r="AO28">
            <v>5.3560999999999996</v>
          </cell>
          <cell r="AP28">
            <v>5.5683999999999996</v>
          </cell>
          <cell r="AQ28">
            <v>5.7840999999999996</v>
          </cell>
          <cell r="AR28">
            <v>6.0031999999999996</v>
          </cell>
          <cell r="AS28">
            <v>6.2256999999999998</v>
          </cell>
          <cell r="AT28">
            <v>6.4515000000000002</v>
          </cell>
          <cell r="AU28">
            <v>6.6807999999999996</v>
          </cell>
          <cell r="AV28">
            <v>6.9134000000000002</v>
          </cell>
          <cell r="AW28">
            <v>7.1494999999999997</v>
          </cell>
        </row>
        <row r="29">
          <cell r="B29">
            <v>6.2700000000000006E-2</v>
          </cell>
          <cell r="C29">
            <v>0.1036</v>
          </cell>
          <cell r="D29">
            <v>0.1527</v>
          </cell>
          <cell r="E29">
            <v>0.2094</v>
          </cell>
          <cell r="F29">
            <v>0.2732</v>
          </cell>
          <cell r="G29">
            <v>0.34379999999999999</v>
          </cell>
          <cell r="H29">
            <v>0.42080000000000001</v>
          </cell>
          <cell r="I29">
            <v>0.50390000000000001</v>
          </cell>
          <cell r="J29">
            <v>0.59279999999999999</v>
          </cell>
          <cell r="K29">
            <v>0.68730000000000002</v>
          </cell>
          <cell r="L29">
            <v>0.7873</v>
          </cell>
          <cell r="M29">
            <v>0.89249999999999996</v>
          </cell>
          <cell r="N29">
            <v>1.0026999999999999</v>
          </cell>
          <cell r="O29">
            <v>1.1178999999999999</v>
          </cell>
          <cell r="P29">
            <v>1.2379</v>
          </cell>
          <cell r="Q29">
            <v>1.3624000000000001</v>
          </cell>
          <cell r="R29">
            <v>1.4916</v>
          </cell>
          <cell r="S29">
            <v>1.6251</v>
          </cell>
          <cell r="T29">
            <v>1.7629999999999999</v>
          </cell>
          <cell r="U29">
            <v>1.9051</v>
          </cell>
          <cell r="V29">
            <v>2.0514000000000001</v>
          </cell>
          <cell r="W29">
            <v>2.2017000000000002</v>
          </cell>
          <cell r="X29">
            <v>2.3561000000000001</v>
          </cell>
          <cell r="Y29">
            <v>2.5144000000000002</v>
          </cell>
          <cell r="Z29">
            <v>2.6766000000000001</v>
          </cell>
          <cell r="AA29">
            <v>2.8426999999999998</v>
          </cell>
          <cell r="AB29">
            <v>3.0125000000000002</v>
          </cell>
          <cell r="AC29">
            <v>3.1861000000000002</v>
          </cell>
          <cell r="AD29">
            <v>3.3633999999999999</v>
          </cell>
          <cell r="AE29">
            <v>3.5444</v>
          </cell>
          <cell r="AF29">
            <v>3.7290000000000001</v>
          </cell>
          <cell r="AG29">
            <v>3.9171999999999998</v>
          </cell>
          <cell r="AH29">
            <v>4.109</v>
          </cell>
          <cell r="AI29">
            <v>4.3044000000000002</v>
          </cell>
          <cell r="AJ29">
            <v>4.5033000000000003</v>
          </cell>
          <cell r="AK29">
            <v>4.7057000000000002</v>
          </cell>
          <cell r="AL29">
            <v>4.9116999999999997</v>
          </cell>
          <cell r="AM29">
            <v>5.1211000000000002</v>
          </cell>
          <cell r="AN29">
            <v>5.3339999999999996</v>
          </cell>
          <cell r="AO29">
            <v>5.5503999999999998</v>
          </cell>
          <cell r="AP29">
            <v>5.7702999999999998</v>
          </cell>
          <cell r="AQ29">
            <v>5.9936999999999996</v>
          </cell>
          <cell r="AR29">
            <v>6.2205000000000004</v>
          </cell>
          <cell r="AS29">
            <v>6.4508000000000001</v>
          </cell>
          <cell r="AT29">
            <v>6.6844999999999999</v>
          </cell>
          <cell r="AU29">
            <v>6.9217000000000004</v>
          </cell>
          <cell r="AV29">
            <v>7.1623999999999999</v>
          </cell>
          <cell r="AW29">
            <v>7.4066000000000001</v>
          </cell>
        </row>
        <row r="30">
          <cell r="B30">
            <v>6.4799999999999996E-2</v>
          </cell>
          <cell r="C30">
            <v>0.107</v>
          </cell>
          <cell r="D30">
            <v>0.15770000000000001</v>
          </cell>
          <cell r="E30">
            <v>0.2162</v>
          </cell>
          <cell r="F30">
            <v>0.28220000000000001</v>
          </cell>
          <cell r="G30">
            <v>0.35510000000000003</v>
          </cell>
          <cell r="H30">
            <v>0.43469999999999998</v>
          </cell>
          <cell r="I30">
            <v>0.52059999999999995</v>
          </cell>
          <cell r="J30">
            <v>0.61260000000000003</v>
          </cell>
          <cell r="K30">
            <v>0.71040000000000003</v>
          </cell>
          <cell r="L30">
            <v>0.81379999999999997</v>
          </cell>
          <cell r="M30">
            <v>0.92259999999999998</v>
          </cell>
          <cell r="N30">
            <v>1.0367</v>
          </cell>
          <cell r="O30">
            <v>1.1558999999999999</v>
          </cell>
          <cell r="P30">
            <v>1.2801</v>
          </cell>
          <cell r="Q30">
            <v>1.4091</v>
          </cell>
          <cell r="R30">
            <v>1.5427999999999999</v>
          </cell>
          <cell r="S30">
            <v>1.6811</v>
          </cell>
          <cell r="T30">
            <v>1.8238000000000001</v>
          </cell>
          <cell r="U30">
            <v>1.9710000000000001</v>
          </cell>
          <cell r="V30">
            <v>2.1225000000000001</v>
          </cell>
          <cell r="W30">
            <v>2.2782</v>
          </cell>
          <cell r="X30">
            <v>2.4380999999999999</v>
          </cell>
          <cell r="Y30">
            <v>2.6021000000000001</v>
          </cell>
          <cell r="Z30">
            <v>2.7700999999999998</v>
          </cell>
          <cell r="AA30">
            <v>2.9420999999999999</v>
          </cell>
          <cell r="AB30">
            <v>3.1179999999999999</v>
          </cell>
          <cell r="AC30">
            <v>3.2978000000000001</v>
          </cell>
          <cell r="AD30">
            <v>3.4815</v>
          </cell>
          <cell r="AE30">
            <v>3.6688999999999998</v>
          </cell>
          <cell r="AF30">
            <v>3.8601000000000001</v>
          </cell>
          <cell r="AG30">
            <v>4.0549999999999997</v>
          </cell>
          <cell r="AH30">
            <v>4.2535999999999996</v>
          </cell>
          <cell r="AI30">
            <v>4.4558999999999997</v>
          </cell>
          <cell r="AJ30">
            <v>4.6618000000000004</v>
          </cell>
          <cell r="AK30">
            <v>4.8714000000000004</v>
          </cell>
          <cell r="AL30">
            <v>5.0846</v>
          </cell>
          <cell r="AM30">
            <v>5.3013000000000003</v>
          </cell>
          <cell r="AN30">
            <v>5.5217000000000001</v>
          </cell>
          <cell r="AO30">
            <v>5.7455999999999996</v>
          </cell>
          <cell r="AP30">
            <v>5.9730999999999996</v>
          </cell>
          <cell r="AQ30">
            <v>6.2042000000000002</v>
          </cell>
          <cell r="AR30">
            <v>6.4387999999999996</v>
          </cell>
          <cell r="AS30">
            <v>6.6769999999999996</v>
          </cell>
          <cell r="AT30">
            <v>6.9187000000000003</v>
          </cell>
          <cell r="AU30">
            <v>7.1639999999999997</v>
          </cell>
          <cell r="AV30">
            <v>7.4127999999999998</v>
          </cell>
          <cell r="AW30">
            <v>7.6651999999999996</v>
          </cell>
        </row>
        <row r="31">
          <cell r="B31">
            <v>6.6799999999999998E-2</v>
          </cell>
          <cell r="C31">
            <v>0.1103</v>
          </cell>
          <cell r="D31">
            <v>0.16259999999999999</v>
          </cell>
          <cell r="E31">
            <v>0.223</v>
          </cell>
          <cell r="F31">
            <v>0.29110000000000003</v>
          </cell>
          <cell r="G31">
            <v>0.3664</v>
          </cell>
          <cell r="H31">
            <v>0.4486</v>
          </cell>
          <cell r="I31">
            <v>0.5373</v>
          </cell>
          <cell r="J31">
            <v>0.63239999999999996</v>
          </cell>
          <cell r="K31">
            <v>0.73340000000000005</v>
          </cell>
          <cell r="L31">
            <v>0.84030000000000005</v>
          </cell>
          <cell r="M31">
            <v>0.95279999999999998</v>
          </cell>
          <cell r="N31">
            <v>1.0708</v>
          </cell>
          <cell r="O31">
            <v>1.194</v>
          </cell>
          <cell r="P31">
            <v>1.3224</v>
          </cell>
          <cell r="Q31">
            <v>1.4558</v>
          </cell>
          <cell r="R31">
            <v>1.5941000000000001</v>
          </cell>
          <cell r="S31">
            <v>1.7371000000000001</v>
          </cell>
          <cell r="T31">
            <v>1.8848</v>
          </cell>
          <cell r="U31">
            <v>2.0369999999999999</v>
          </cell>
          <cell r="V31">
            <v>2.1938</v>
          </cell>
          <cell r="W31">
            <v>2.3549000000000002</v>
          </cell>
          <cell r="X31">
            <v>2.5203000000000002</v>
          </cell>
          <cell r="Y31">
            <v>2.69</v>
          </cell>
          <cell r="Z31">
            <v>2.8637999999999999</v>
          </cell>
          <cell r="AA31">
            <v>3.0417999999999998</v>
          </cell>
          <cell r="AB31">
            <v>3.2238000000000002</v>
          </cell>
          <cell r="AC31">
            <v>3.4098000000000002</v>
          </cell>
          <cell r="AD31">
            <v>3.5998000000000001</v>
          </cell>
          <cell r="AE31">
            <v>3.7936999999999999</v>
          </cell>
          <cell r="AF31">
            <v>3.9914999999999998</v>
          </cell>
          <cell r="AG31">
            <v>4.1932</v>
          </cell>
          <cell r="AH31">
            <v>4.3986000000000001</v>
          </cell>
          <cell r="AI31">
            <v>4.6078999999999999</v>
          </cell>
          <cell r="AJ31">
            <v>4.8209</v>
          </cell>
          <cell r="AK31">
            <v>5.0376000000000003</v>
          </cell>
          <cell r="AL31">
            <v>5.2580999999999998</v>
          </cell>
          <cell r="AM31">
            <v>5.4823000000000004</v>
          </cell>
          <cell r="AN31">
            <v>5.7100999999999997</v>
          </cell>
          <cell r="AO31">
            <v>5.9416000000000002</v>
          </cell>
          <cell r="AP31">
            <v>6.1768000000000001</v>
          </cell>
          <cell r="AQ31">
            <v>6.4156000000000004</v>
          </cell>
          <cell r="AR31">
            <v>6.6581000000000001</v>
          </cell>
          <cell r="AS31">
            <v>6.9042000000000003</v>
          </cell>
          <cell r="AT31">
            <v>7.1539999999999999</v>
          </cell>
          <cell r="AU31">
            <v>7.4074</v>
          </cell>
          <cell r="AV31">
            <v>7.6643999999999997</v>
          </cell>
          <cell r="AW31">
            <v>7.9250999999999996</v>
          </cell>
        </row>
        <row r="32">
          <cell r="B32">
            <v>6.88E-2</v>
          </cell>
          <cell r="C32">
            <v>0.11360000000000001</v>
          </cell>
          <cell r="D32">
            <v>0.16750000000000001</v>
          </cell>
          <cell r="E32">
            <v>0.22989999999999999</v>
          </cell>
          <cell r="F32">
            <v>0.30009999999999998</v>
          </cell>
          <cell r="G32">
            <v>0.37780000000000002</v>
          </cell>
          <cell r="H32">
            <v>0.46250000000000002</v>
          </cell>
          <cell r="I32">
            <v>0.55410000000000004</v>
          </cell>
          <cell r="J32">
            <v>0.6522</v>
          </cell>
          <cell r="K32">
            <v>0.75649999999999995</v>
          </cell>
          <cell r="L32">
            <v>0.86680000000000001</v>
          </cell>
          <cell r="M32">
            <v>0.98299999999999998</v>
          </cell>
          <cell r="N32">
            <v>1.1048</v>
          </cell>
          <cell r="O32">
            <v>1.2321</v>
          </cell>
          <cell r="P32">
            <v>1.3647</v>
          </cell>
          <cell r="Q32">
            <v>1.5025999999999999</v>
          </cell>
          <cell r="R32">
            <v>1.6454</v>
          </cell>
          <cell r="S32">
            <v>1.7931999999999999</v>
          </cell>
          <cell r="T32">
            <v>1.9458</v>
          </cell>
          <cell r="U32">
            <v>2.1032000000000002</v>
          </cell>
          <cell r="V32">
            <v>2.2650999999999999</v>
          </cell>
          <cell r="W32">
            <v>2.4316</v>
          </cell>
          <cell r="X32">
            <v>2.6025999999999998</v>
          </cell>
          <cell r="Y32">
            <v>2.778</v>
          </cell>
          <cell r="Z32">
            <v>2.9577</v>
          </cell>
          <cell r="AA32">
            <v>3.1415999999999999</v>
          </cell>
          <cell r="AB32">
            <v>3.3298000000000001</v>
          </cell>
          <cell r="AC32">
            <v>3.5219999999999998</v>
          </cell>
          <cell r="AD32">
            <v>3.7183999999999999</v>
          </cell>
          <cell r="AE32">
            <v>3.9188999999999998</v>
          </cell>
          <cell r="AF32">
            <v>4.1233000000000004</v>
          </cell>
          <cell r="AG32">
            <v>4.3316999999999997</v>
          </cell>
          <cell r="AH32">
            <v>4.5441000000000003</v>
          </cell>
          <cell r="AI32">
            <v>4.7603</v>
          </cell>
          <cell r="AJ32">
            <v>4.9804000000000004</v>
          </cell>
          <cell r="AK32">
            <v>5.2043999999999997</v>
          </cell>
          <cell r="AL32">
            <v>5.4321999999999999</v>
          </cell>
          <cell r="AM32">
            <v>5.6638000000000002</v>
          </cell>
          <cell r="AN32">
            <v>5.8992000000000004</v>
          </cell>
          <cell r="AO32">
            <v>6.1383999999999999</v>
          </cell>
          <cell r="AP32">
            <v>6.3813000000000004</v>
          </cell>
          <cell r="AQ32">
            <v>6.6279000000000003</v>
          </cell>
          <cell r="AR32">
            <v>6.8784000000000001</v>
          </cell>
          <cell r="AS32">
            <v>7.1325000000000003</v>
          </cell>
          <cell r="AT32">
            <v>7.3903999999999996</v>
          </cell>
          <cell r="AU32">
            <v>7.6519000000000004</v>
          </cell>
          <cell r="AV32">
            <v>7.9173</v>
          </cell>
          <cell r="AW32">
            <v>8.1862999999999992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목차"/>
      <sheetName val="산출1"/>
      <sheetName val="산출2"/>
      <sheetName val="laroux"/>
      <sheetName val="관급자재대"/>
      <sheetName val="수량산출"/>
      <sheetName val="정공공사"/>
      <sheetName val="데이타"/>
      <sheetName val="식재인부"/>
      <sheetName val="1공구"/>
      <sheetName val="일위대가"/>
      <sheetName val="강원소나무"/>
      <sheetName val="낙엽송"/>
      <sheetName val="상수리"/>
      <sheetName val="신갈"/>
      <sheetName val="잣나무"/>
      <sheetName val="일위대가목록"/>
      <sheetName val="산출내역서2"/>
      <sheetName val="산출내역서1"/>
      <sheetName val="인자기준_2007"/>
      <sheetName val="할인_할증률산정"/>
      <sheetName val="금액단가표"/>
      <sheetName val="자료기입"/>
      <sheetName val="예정공정표(장기간)"/>
      <sheetName val="수량"/>
      <sheetName val="06 일위대가목록"/>
      <sheetName val="거래처관리"/>
      <sheetName val="H-PILE수량집계"/>
      <sheetName val="날개벽"/>
    </sheetNames>
    <sheetDataSet>
      <sheetData sheetId="0">
        <row r="723">
          <cell r="A723">
            <v>17</v>
          </cell>
        </row>
      </sheetData>
      <sheetData sheetId="1" refreshError="1">
        <row r="723">
          <cell r="A723">
            <v>17</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일위"/>
      <sheetName val="표지,목차"/>
      <sheetName val="설계서"/>
      <sheetName val="원가"/>
      <sheetName val="내역"/>
      <sheetName val="수량(집계)"/>
      <sheetName val="공량"/>
      <sheetName val="단가"/>
      <sheetName val="건축내역"/>
      <sheetName val="수량산출"/>
      <sheetName val="N賃率-職"/>
      <sheetName val="H-PILE수량집계"/>
      <sheetName val="개별직종노임단가(2008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1)"/>
      <sheetName val="갑지(1)"/>
      <sheetName val="공사원가계산서(1)"/>
      <sheetName val="설계기준"/>
      <sheetName val="부대공수량"/>
      <sheetName val="총괄내역서(1)"/>
      <sheetName val="설계내역서(1)"/>
      <sheetName val="기본일위대가목록"/>
      <sheetName val="기본일위대가"/>
      <sheetName val="공법일위대가목록(ARS)"/>
      <sheetName val="ARS"/>
      <sheetName val="표지(2)"/>
      <sheetName val="갑지(2)"/>
      <sheetName val="공사원가계산서(2)"/>
      <sheetName val="총괄내역서(2)"/>
      <sheetName val="설계내역서(2)"/>
      <sheetName val="공법일위대가목록(CROS)"/>
      <sheetName val="CROS"/>
      <sheetName val="표지(3)"/>
      <sheetName val="갑지(3)"/>
      <sheetName val="공사원가계산서(3)"/>
      <sheetName val="총괄내역서(3)"/>
      <sheetName val="설계내역서(3)"/>
      <sheetName val="공법일위대가목록(FCSM)"/>
      <sheetName val="FCSM"/>
      <sheetName val="표지(4)"/>
      <sheetName val="갑지(4)"/>
      <sheetName val="공사원가계산서(4)"/>
      <sheetName val="총괄내역서(4)"/>
      <sheetName val="설계내역서(4)"/>
      <sheetName val="공법일위대가목록(ECOTECT)"/>
      <sheetName val="ECOTECT"/>
      <sheetName val="표지(5)"/>
      <sheetName val="갑지(5)"/>
      <sheetName val="공사원가계산서(5)"/>
      <sheetName val="총괄내역서(5)"/>
      <sheetName val="설계내역서(5)"/>
      <sheetName val="공법일위대가목록(COSREM)"/>
      <sheetName val="COSREM"/>
      <sheetName val="공법일위대가목록(MA)"/>
      <sheetName val="MA"/>
      <sheetName val="산근목록"/>
      <sheetName val="암거내소운반"/>
      <sheetName val="자재인상및인하(윈치)"/>
      <sheetName val="폐기물상차"/>
      <sheetName val="마대쌓기"/>
      <sheetName val="임시환기시설"/>
      <sheetName val="기계준설"/>
      <sheetName val="현장~중간집하장"/>
      <sheetName val="고압물청소"/>
      <sheetName val="단가적용기준"/>
      <sheetName val="노임단가명세표"/>
      <sheetName val="자재단가"/>
      <sheetName val="중기손료"/>
      <sheetName val="기계경비"/>
      <sheetName val="장비가격및손료"/>
      <sheetName val="Sheet1"/>
      <sheetName val="일위대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row r="7">
          <cell r="C7">
            <v>104308</v>
          </cell>
        </row>
        <row r="15">
          <cell r="G15">
            <v>113858</v>
          </cell>
        </row>
        <row r="22">
          <cell r="C22">
            <v>100562</v>
          </cell>
        </row>
        <row r="26">
          <cell r="C26">
            <v>88551</v>
          </cell>
        </row>
        <row r="31">
          <cell r="G31">
            <v>100237</v>
          </cell>
        </row>
        <row r="33">
          <cell r="C33">
            <v>96119</v>
          </cell>
        </row>
      </sheetData>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갑지"/>
      <sheetName val="원가계산서"/>
      <sheetName val="내역서"/>
      <sheetName val="수량산출서"/>
      <sheetName val="주요자재수량"/>
      <sheetName val="일위대가목록"/>
      <sheetName val="일위대가"/>
      <sheetName val="단가산출목록"/>
      <sheetName val="단간산출서"/>
      <sheetName val="자재단가"/>
      <sheetName val="노임단가"/>
      <sheetName val="중기기초단가"/>
      <sheetName val="중기목록"/>
      <sheetName val="중기사용료"/>
      <sheetName val="노임단가(2008.상)"/>
      <sheetName val="개별직종노임단가(2008상)"/>
      <sheetName val="노임단가명세표"/>
      <sheetName val="단가적용기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9">
          <cell r="E79">
            <v>85854</v>
          </cell>
        </row>
      </sheetData>
      <sheetData sheetId="15" refreshError="1"/>
      <sheetData sheetId="16" refreshError="1"/>
      <sheetData sheetId="17"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VXXX"/>
      <sheetName val="총괄내역서(설계가)"/>
      <sheetName val="총괄내역서(84.508)"/>
      <sheetName val="출판내역서(설계가)"/>
      <sheetName val="출판내역서(84.508)"/>
      <sheetName val="통일동산분(설계가)"/>
      <sheetName val="통일동산분(84.508)"/>
      <sheetName val="신규단가"/>
      <sheetName val="일위대가"/>
      <sheetName val="제경비"/>
      <sheetName val="중기사용료총괄"/>
      <sheetName val="중기사용료"/>
      <sheetName val="적용기준"/>
      <sheetName val="시중노임"/>
      <sheetName val="자재단가"/>
      <sheetName val="부대,자재비"/>
      <sheetName val="단가"/>
      <sheetName val="원가계산"/>
      <sheetName val="견적단가"/>
      <sheetName val="Y-WORK"/>
      <sheetName val="노임,재료비"/>
      <sheetName val="2003상반기노임기준"/>
      <sheetName val="데이타"/>
      <sheetName val="식재인부"/>
      <sheetName val="밸브설치"/>
      <sheetName val="노임단가"/>
      <sheetName val="인건비"/>
      <sheetName val="2000노임기준"/>
      <sheetName val="I一般比"/>
      <sheetName val="전기"/>
      <sheetName val="총괄내역서"/>
      <sheetName val="5 일위목록"/>
      <sheetName val="7 단가조사"/>
      <sheetName val="6 일위대가"/>
      <sheetName val="AS포장복구 "/>
      <sheetName val="danga"/>
      <sheetName val="ilch"/>
      <sheetName val="기본단가표"/>
      <sheetName val="설계명세서"/>
      <sheetName val="2003하반기노임기준"/>
      <sheetName val="노임"/>
      <sheetName val="총괄내역서(84_508)"/>
      <sheetName val="출판내역서(84_508)"/>
      <sheetName val="통일동산분(84_508)"/>
      <sheetName val="원가계산서 "/>
      <sheetName val="철거산출근거"/>
      <sheetName val="일위목록"/>
      <sheetName val="현황보존(2001년02월)84.508"/>
      <sheetName val="골조시행"/>
      <sheetName val="수량산출서 갑지"/>
      <sheetName val="200"/>
      <sheetName val="부안일위"/>
      <sheetName val="WORK"/>
      <sheetName val="침하판Data입력Sheet"/>
      <sheetName val="대공종"/>
      <sheetName val="하도금액산정-2회"/>
      <sheetName val="기본및실시설계비-2회"/>
      <sheetName val="기본및실시설계비-1회정산"/>
      <sheetName val="기본및실시설계비"/>
      <sheetName val="하도금액산정-2회-결재용"/>
      <sheetName val="공사요율산출표"/>
      <sheetName val="해평견적"/>
      <sheetName val="guard(mac)"/>
      <sheetName val="신규보류입력"/>
      <sheetName val="이름정의"/>
      <sheetName val="산출1-수변전"/>
      <sheetName val="수량산출"/>
      <sheetName val="산출3-동력"/>
      <sheetName val="산출4-전등"/>
      <sheetName val="산출2-전력"/>
      <sheetName val="산출9-TRAY"/>
      <sheetName val="단가조사서"/>
      <sheetName val="내역서1999.8최종"/>
      <sheetName val="수량산출(음암)"/>
      <sheetName val="내역서"/>
      <sheetName val="일위대가목차"/>
      <sheetName val="수량"/>
      <sheetName val="우수받이"/>
      <sheetName val="3BL공동구 수량"/>
      <sheetName val="2002하반기노임기준"/>
      <sheetName val="식재"/>
      <sheetName val="시설물"/>
      <sheetName val="식재출력용"/>
      <sheetName val="유지관리"/>
      <sheetName val="단가조사"/>
      <sheetName val="노무비단가"/>
      <sheetName val="본체"/>
      <sheetName val="산출2-동력"/>
      <sheetName val="산출3-전등"/>
      <sheetName val="산출4-조명제어"/>
      <sheetName val="산출5-전열"/>
      <sheetName val="산출7-유도등"/>
      <sheetName val="VXXXXX"/>
      <sheetName val="내역"/>
      <sheetName val="약품공급2"/>
      <sheetName val="건축내역서"/>
      <sheetName val="설비내역서"/>
      <sheetName val="전기내역서"/>
      <sheetName val="집계표"/>
      <sheetName val="직노"/>
      <sheetName val="단가 및 재료비"/>
      <sheetName val="중기사용료산출근거"/>
      <sheetName val="단위단가"/>
      <sheetName val="수량3"/>
      <sheetName val="조명시설"/>
      <sheetName val="2-1. 경관조명 내역총괄표"/>
      <sheetName val="대창(함평)"/>
      <sheetName val="대창(장성)"/>
      <sheetName val="Sheet5"/>
      <sheetName val="H-PILE수량집계"/>
      <sheetName val="장비종합부표"/>
      <sheetName val="집계표_식재"/>
      <sheetName val="부표"/>
      <sheetName val="말뚝지지력산정"/>
      <sheetName val="Total"/>
      <sheetName val="구체"/>
      <sheetName val="좌측날개벽"/>
      <sheetName val="우측날개벽"/>
      <sheetName val="작업입력"/>
      <sheetName val="Macro1"/>
      <sheetName val="8.석축단위(H=1.5M)"/>
      <sheetName val="DATA"/>
      <sheetName val="변화치수"/>
      <sheetName val="정공공사"/>
      <sheetName val="지수"/>
      <sheetName val="수목표준대가"/>
      <sheetName val="노무비"/>
      <sheetName val="공통가설"/>
      <sheetName val="용산3(영광)"/>
      <sheetName val="단면가정"/>
      <sheetName val="간선계산"/>
      <sheetName val="1차증가원가계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B발"/>
      <sheetName val="96총괄"/>
      <sheetName val="96총괄RE"/>
      <sheetName val="96경비"/>
      <sheetName val="96운반"/>
      <sheetName val="96운반하반 (2)"/>
      <sheetName val="96운반하반 (3)"/>
      <sheetName val="96경비산출"/>
      <sheetName val="96경비하반산출 (2)"/>
      <sheetName val="96인건비"/>
      <sheetName val="96인건비 (2)"/>
      <sheetName val="96감가상각"/>
      <sheetName val="96재료"/>
      <sheetName val="공사설명서"/>
      <sheetName val="2003상반기노임기준"/>
      <sheetName val="내역서"/>
      <sheetName val="지수"/>
      <sheetName val="011105"/>
      <sheetName val="020325"/>
      <sheetName val="Sheet3"/>
      <sheetName val="데이타"/>
      <sheetName val="식재인부"/>
      <sheetName val="기초자료입력"/>
      <sheetName val="#REF"/>
      <sheetName val="설계명세서"/>
      <sheetName val="준공정산"/>
      <sheetName val="Sheet1"/>
      <sheetName val="E.P.T수량산출서"/>
      <sheetName val="약품공급2"/>
      <sheetName val="단위수량"/>
      <sheetName val="가시설수량"/>
      <sheetName val="수량산출"/>
      <sheetName val="국산화"/>
      <sheetName val="Sheet1 (2)"/>
      <sheetName val="인부노임"/>
      <sheetName val="신규보류입력"/>
      <sheetName val="이름정의"/>
      <sheetName val="총괄메뉴"/>
      <sheetName val="노무"/>
      <sheetName val="노임단가"/>
      <sheetName val="수목단가"/>
      <sheetName val="시설수량표"/>
      <sheetName val="식재수량표"/>
      <sheetName val="일위산출"/>
      <sheetName val="일위대가"/>
      <sheetName val="노임단가 (2)"/>
      <sheetName val="목재동바리"/>
      <sheetName val="개별직종노임단가(2008상)"/>
      <sheetName val="설계예산서"/>
      <sheetName val="예산내역서"/>
      <sheetName val="자재단가비교표"/>
      <sheetName val="일위대가표"/>
      <sheetName val="공사일위대가"/>
      <sheetName val="외주가공"/>
      <sheetName val="토적표"/>
      <sheetName val="원형맨홀수량"/>
      <sheetName val="단가조사서"/>
      <sheetName val="경율산정"/>
      <sheetName val="조명시설"/>
      <sheetName val="기계경비"/>
      <sheetName val="단가적용기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일위대가"/>
      <sheetName val="전기일위대가"/>
      <sheetName val="금액내역서"/>
      <sheetName val="단가"/>
      <sheetName val="200"/>
      <sheetName val="공통자료"/>
      <sheetName val="Baby일위대가"/>
      <sheetName val="40총괄"/>
      <sheetName val="40집계"/>
      <sheetName val="산출2-기기동력"/>
      <sheetName val="BOX 본체"/>
      <sheetName val="배수유공블럭"/>
      <sheetName val="내역서"/>
      <sheetName val="노임단가"/>
      <sheetName val="archi(본사)"/>
      <sheetName val="공사비집계"/>
      <sheetName val="견적990322"/>
      <sheetName val="단면 (2)"/>
      <sheetName val="당초"/>
      <sheetName val="산출3-유도등"/>
      <sheetName val="산출2-동력"/>
      <sheetName val="산출2-피뢰침"/>
      <sheetName val="덤프"/>
      <sheetName val="말뚝지지력산정"/>
      <sheetName val="DANGA"/>
      <sheetName val="공사비예산서(토목분)"/>
      <sheetName val="ELECTRIC"/>
      <sheetName val="CTEMCOST"/>
      <sheetName val="SCHEDULE"/>
      <sheetName val="경영상태"/>
      <sheetName val="대림경상68억"/>
      <sheetName val="C-직노1"/>
      <sheetName val="결과조달"/>
      <sheetName val="DATE"/>
      <sheetName val="Y-WORK"/>
      <sheetName val="입찰안"/>
      <sheetName val="SG"/>
      <sheetName val="가격조사서"/>
      <sheetName val="구조물철거타공정이월"/>
      <sheetName val="관급자재집계표"/>
      <sheetName val="교각1"/>
      <sheetName val="BOQ(전체)"/>
      <sheetName val="단가 "/>
      <sheetName val="일위대가 (PM)"/>
      <sheetName val="노임"/>
      <sheetName val="수량이동"/>
      <sheetName val="여과지동"/>
      <sheetName val="기초자료"/>
      <sheetName val="간선계산"/>
      <sheetName val="일위대가(계측기설치)"/>
      <sheetName val="#REF"/>
      <sheetName val="COVER"/>
      <sheetName val="__"/>
      <sheetName val="양수장(기계)"/>
      <sheetName val="수량산출서(전기계장)"/>
      <sheetName val="하부철근수량"/>
      <sheetName val="수량산출서"/>
      <sheetName val="S003031"/>
      <sheetName val="하수BOX이설"/>
      <sheetName val="골조시행"/>
      <sheetName val="날개벽(시점좌측)"/>
      <sheetName val="수목표준대가"/>
      <sheetName val="Supplement2"/>
      <sheetName val="설치공사"/>
      <sheetName val="총괄내역서"/>
      <sheetName val="Macro(차단기)"/>
      <sheetName val="DATA"/>
      <sheetName val="데이타"/>
      <sheetName val="설직재-1"/>
      <sheetName val="일위대가목차"/>
      <sheetName val="Sheet13"/>
      <sheetName val="Sheet14"/>
      <sheetName val="P-J"/>
      <sheetName val="설계명세서"/>
      <sheetName val="data2"/>
      <sheetName val="집계표(OPTION)"/>
      <sheetName val="계산근거"/>
      <sheetName val="처리단락"/>
      <sheetName val="Sheet9"/>
      <sheetName val="Sheet10"/>
      <sheetName val="간선"/>
      <sheetName val="발전기"/>
      <sheetName val="GEN"/>
      <sheetName val="환경기계공정표 (3)"/>
      <sheetName val="일집"/>
      <sheetName val="일위"/>
      <sheetName val="물가대비표"/>
      <sheetName val="Sheet1 (2)"/>
      <sheetName val="1.수인터널"/>
      <sheetName val="단가대비표"/>
      <sheetName val="투찰금액"/>
      <sheetName val="EKOG10건축"/>
      <sheetName val="자료입력"/>
      <sheetName val="전기"/>
      <sheetName val="A-4"/>
      <sheetName val="지급자재"/>
      <sheetName val="표지"/>
      <sheetName val="할증"/>
      <sheetName val="Sheet1"/>
      <sheetName val="EP0618"/>
      <sheetName val="IW-LIST"/>
      <sheetName val="제직재"/>
      <sheetName val="대운산출"/>
      <sheetName val="수량산출서 갑지"/>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FILE1"/>
      <sheetName val="40단가산출서"/>
      <sheetName val="기성내역서"/>
      <sheetName val="2F 회의실견적(5_14 일대)"/>
      <sheetName val="단가산출서"/>
      <sheetName val="포장공"/>
      <sheetName val="D-경비1"/>
      <sheetName val="1.0표준품셈"/>
      <sheetName val="1.0계산품셈"/>
      <sheetName val="중기일위대가"/>
      <sheetName val="N賃率-職"/>
      <sheetName val="직재"/>
      <sheetName val="MCC제원"/>
      <sheetName val="약품공급2"/>
      <sheetName val="1단계"/>
      <sheetName val="Sheet6"/>
      <sheetName val="관로토공집계표"/>
      <sheetName val="조명시설"/>
      <sheetName val="공내역"/>
      <sheetName val="내역및총괄"/>
      <sheetName val="3.공통공사대비"/>
      <sheetName val="원형맨홀수량"/>
      <sheetName val="woo(mac)"/>
      <sheetName val="설계내역서"/>
      <sheetName val="점수계산1-2"/>
      <sheetName val="견적서"/>
    </sheetNames>
    <sheetDataSet>
      <sheetData sheetId="0" refreshError="1">
        <row r="732">
          <cell r="A732" t="str">
            <v>K02</v>
          </cell>
          <cell r="B732">
            <v>47</v>
          </cell>
          <cell r="D732" t="str">
            <v>제 47 호표</v>
          </cell>
          <cell r="E732" t="str">
            <v>프라임코팅</v>
          </cell>
          <cell r="H732" t="str">
            <v>MC-1</v>
          </cell>
          <cell r="L732" t="str">
            <v>근거 : 건설12-11</v>
          </cell>
          <cell r="Q732" t="str">
            <v>단위 : 100m2</v>
          </cell>
        </row>
        <row r="733">
          <cell r="A733" t="str">
            <v xml:space="preserve"> </v>
          </cell>
          <cell r="D733" t="str">
            <v>명    칭</v>
          </cell>
          <cell r="E733" t="str">
            <v>규   격</v>
          </cell>
          <cell r="F733" t="str">
            <v>단  위</v>
          </cell>
          <cell r="G733" t="str">
            <v>수  량</v>
          </cell>
          <cell r="H733" t="str">
            <v>직접</v>
          </cell>
          <cell r="I733" t="str">
            <v>재료비</v>
          </cell>
          <cell r="J733" t="str">
            <v>간접</v>
          </cell>
          <cell r="K733" t="str">
            <v>재료비</v>
          </cell>
          <cell r="L733" t="str">
            <v>직접</v>
          </cell>
          <cell r="M733" t="str">
            <v>노무비</v>
          </cell>
          <cell r="N733" t="str">
            <v>경</v>
          </cell>
          <cell r="O733" t="str">
            <v>비</v>
          </cell>
          <cell r="P733" t="str">
            <v>계</v>
          </cell>
          <cell r="Q733" t="str">
            <v>비    고</v>
          </cell>
        </row>
        <row r="734">
          <cell r="A734" t="str">
            <v xml:space="preserve"> </v>
          </cell>
          <cell r="H734" t="str">
            <v>단가</v>
          </cell>
          <cell r="I734" t="str">
            <v>금액</v>
          </cell>
          <cell r="J734" t="str">
            <v>단가</v>
          </cell>
          <cell r="K734" t="str">
            <v>금액</v>
          </cell>
          <cell r="L734" t="str">
            <v>단가</v>
          </cell>
          <cell r="M734" t="str">
            <v>금액</v>
          </cell>
          <cell r="N734" t="str">
            <v>단가</v>
          </cell>
          <cell r="O734" t="str">
            <v>금액</v>
          </cell>
        </row>
        <row r="735">
          <cell r="A735" t="str">
            <v>I005</v>
          </cell>
          <cell r="B735">
            <v>0.38</v>
          </cell>
          <cell r="D735" t="str">
            <v>아스팔트</v>
          </cell>
          <cell r="E735" t="str">
            <v>MC-1</v>
          </cell>
          <cell r="F735" t="str">
            <v>d/m</v>
          </cell>
          <cell r="G735">
            <v>0.38</v>
          </cell>
          <cell r="H735">
            <v>38000</v>
          </cell>
          <cell r="I735">
            <v>14440</v>
          </cell>
          <cell r="J735">
            <v>0</v>
          </cell>
          <cell r="K735">
            <v>0</v>
          </cell>
          <cell r="L735">
            <v>0</v>
          </cell>
          <cell r="M735">
            <v>0</v>
          </cell>
          <cell r="N735">
            <v>0</v>
          </cell>
          <cell r="O735">
            <v>0</v>
          </cell>
          <cell r="P735">
            <v>14440</v>
          </cell>
        </row>
        <row r="736">
          <cell r="A736" t="str">
            <v>r036</v>
          </cell>
          <cell r="B736">
            <v>0.04</v>
          </cell>
          <cell r="D736" t="str">
            <v>포장공</v>
          </cell>
          <cell r="E736">
            <v>0</v>
          </cell>
          <cell r="F736" t="str">
            <v>인</v>
          </cell>
          <cell r="G736">
            <v>0.04</v>
          </cell>
          <cell r="H736">
            <v>0</v>
          </cell>
          <cell r="I736">
            <v>0</v>
          </cell>
          <cell r="J736">
            <v>0</v>
          </cell>
          <cell r="K736">
            <v>0</v>
          </cell>
          <cell r="L736">
            <v>68200</v>
          </cell>
          <cell r="M736">
            <v>2728</v>
          </cell>
          <cell r="N736">
            <v>0</v>
          </cell>
          <cell r="O736">
            <v>0</v>
          </cell>
          <cell r="P736">
            <v>2728</v>
          </cell>
        </row>
        <row r="737">
          <cell r="A737" t="str">
            <v>r010</v>
          </cell>
          <cell r="B737">
            <v>0.12</v>
          </cell>
          <cell r="D737" t="str">
            <v>보통인부</v>
          </cell>
          <cell r="E737">
            <v>0</v>
          </cell>
          <cell r="F737" t="str">
            <v>인</v>
          </cell>
          <cell r="G737">
            <v>0.12</v>
          </cell>
          <cell r="H737">
            <v>0</v>
          </cell>
          <cell r="I737">
            <v>0</v>
          </cell>
          <cell r="J737">
            <v>0</v>
          </cell>
          <cell r="K737">
            <v>0</v>
          </cell>
          <cell r="L737">
            <v>34900</v>
          </cell>
          <cell r="M737">
            <v>4188</v>
          </cell>
          <cell r="N737">
            <v>0</v>
          </cell>
          <cell r="O737">
            <v>0</v>
          </cell>
          <cell r="P737">
            <v>4188</v>
          </cell>
        </row>
        <row r="742">
          <cell r="A742" t="str">
            <v xml:space="preserve"> </v>
          </cell>
        </row>
        <row r="743">
          <cell r="A743" t="str">
            <v xml:space="preserve"> </v>
          </cell>
        </row>
        <row r="744">
          <cell r="A744" t="str">
            <v xml:space="preserve"> </v>
          </cell>
        </row>
        <row r="745">
          <cell r="A745" t="str">
            <v xml:space="preserve"> </v>
          </cell>
          <cell r="C745" t="str">
            <v>K02</v>
          </cell>
          <cell r="D745" t="str">
            <v>계</v>
          </cell>
          <cell r="E745" t="str">
            <v>제 47 호표</v>
          </cell>
          <cell r="I745">
            <v>14440</v>
          </cell>
          <cell r="K745">
            <v>0</v>
          </cell>
          <cell r="M745">
            <v>6916</v>
          </cell>
          <cell r="O745">
            <v>0</v>
          </cell>
          <cell r="P745">
            <v>21356</v>
          </cell>
        </row>
        <row r="1400">
          <cell r="A1400" t="str">
            <v>B22</v>
          </cell>
          <cell r="B1400">
            <v>93</v>
          </cell>
          <cell r="D1400" t="str">
            <v>제 93 호표</v>
          </cell>
          <cell r="E1400" t="str">
            <v>관용접(Φ400mm)</v>
          </cell>
          <cell r="H1400">
            <v>0</v>
          </cell>
          <cell r="L1400" t="str">
            <v>근거 : 건설17-8</v>
          </cell>
          <cell r="Q1400" t="str">
            <v>단위 : 개소/6m</v>
          </cell>
        </row>
        <row r="1401">
          <cell r="A1401" t="str">
            <v xml:space="preserve"> </v>
          </cell>
          <cell r="D1401" t="str">
            <v>명    칭</v>
          </cell>
          <cell r="E1401" t="str">
            <v>규   격</v>
          </cell>
          <cell r="F1401" t="str">
            <v>단  위</v>
          </cell>
          <cell r="G1401" t="str">
            <v>수  량</v>
          </cell>
          <cell r="H1401" t="str">
            <v>직접</v>
          </cell>
          <cell r="I1401" t="str">
            <v>재료비</v>
          </cell>
          <cell r="J1401" t="str">
            <v>간접</v>
          </cell>
          <cell r="K1401" t="str">
            <v>재료비</v>
          </cell>
          <cell r="L1401" t="str">
            <v>직접</v>
          </cell>
          <cell r="M1401" t="str">
            <v>노무비</v>
          </cell>
          <cell r="N1401" t="str">
            <v>경</v>
          </cell>
          <cell r="O1401" t="str">
            <v>비</v>
          </cell>
          <cell r="P1401" t="str">
            <v>계</v>
          </cell>
          <cell r="Q1401" t="str">
            <v>비    고</v>
          </cell>
        </row>
        <row r="1402">
          <cell r="A1402" t="str">
            <v xml:space="preserve"> </v>
          </cell>
          <cell r="H1402" t="str">
            <v>단가</v>
          </cell>
          <cell r="I1402" t="str">
            <v>금액</v>
          </cell>
          <cell r="J1402" t="str">
            <v>단가</v>
          </cell>
          <cell r="K1402" t="str">
            <v>금액</v>
          </cell>
          <cell r="L1402" t="str">
            <v>단가</v>
          </cell>
          <cell r="M1402" t="str">
            <v>금액</v>
          </cell>
          <cell r="N1402" t="str">
            <v>단가</v>
          </cell>
          <cell r="O1402" t="str">
            <v>금액</v>
          </cell>
        </row>
        <row r="1403">
          <cell r="A1403" t="str">
            <v>I020</v>
          </cell>
          <cell r="B1403">
            <v>1.6</v>
          </cell>
          <cell r="D1403" t="str">
            <v>용접봉</v>
          </cell>
          <cell r="E1403" t="str">
            <v>115×3mm</v>
          </cell>
          <cell r="F1403" t="str">
            <v>kg</v>
          </cell>
          <cell r="G1403">
            <v>1.6</v>
          </cell>
          <cell r="H1403">
            <v>0</v>
          </cell>
          <cell r="I1403">
            <v>0</v>
          </cell>
          <cell r="J1403">
            <v>920</v>
          </cell>
          <cell r="K1403">
            <v>1472</v>
          </cell>
          <cell r="L1403">
            <v>0</v>
          </cell>
          <cell r="M1403">
            <v>0</v>
          </cell>
          <cell r="N1403">
            <v>0</v>
          </cell>
          <cell r="O1403">
            <v>0</v>
          </cell>
          <cell r="P1403">
            <v>1472</v>
          </cell>
        </row>
        <row r="1404">
          <cell r="A1404" t="str">
            <v>r013</v>
          </cell>
          <cell r="B1404">
            <v>0.54</v>
          </cell>
          <cell r="D1404" t="str">
            <v>용접공</v>
          </cell>
          <cell r="E1404">
            <v>0</v>
          </cell>
          <cell r="F1404" t="str">
            <v>인</v>
          </cell>
          <cell r="G1404">
            <v>0.54</v>
          </cell>
          <cell r="H1404">
            <v>0</v>
          </cell>
          <cell r="I1404">
            <v>0</v>
          </cell>
          <cell r="J1404">
            <v>0</v>
          </cell>
          <cell r="K1404">
            <v>0</v>
          </cell>
          <cell r="L1404">
            <v>65500</v>
          </cell>
          <cell r="M1404">
            <v>35370</v>
          </cell>
          <cell r="N1404">
            <v>0</v>
          </cell>
          <cell r="O1404">
            <v>0</v>
          </cell>
          <cell r="P1404">
            <v>35370</v>
          </cell>
        </row>
        <row r="1411">
          <cell r="A1411" t="str">
            <v xml:space="preserve"> </v>
          </cell>
        </row>
        <row r="1412">
          <cell r="A1412" t="str">
            <v xml:space="preserve"> </v>
          </cell>
        </row>
        <row r="1413">
          <cell r="A1413" t="str">
            <v xml:space="preserve"> </v>
          </cell>
          <cell r="C1413" t="str">
            <v>B22</v>
          </cell>
          <cell r="D1413" t="str">
            <v>계</v>
          </cell>
          <cell r="E1413" t="str">
            <v>제 93 호표</v>
          </cell>
          <cell r="I1413">
            <v>0</v>
          </cell>
          <cell r="K1413">
            <v>1472</v>
          </cell>
          <cell r="M1413">
            <v>35370</v>
          </cell>
          <cell r="O1413">
            <v>0</v>
          </cell>
          <cell r="P1413">
            <v>36842</v>
          </cell>
        </row>
        <row r="1516">
          <cell r="A1516" t="str">
            <v>O03</v>
          </cell>
          <cell r="B1516">
            <v>101</v>
          </cell>
          <cell r="D1516" t="str">
            <v>제 101 호표</v>
          </cell>
          <cell r="E1516" t="str">
            <v>인력 터파기(풍화암 및 연암)</v>
          </cell>
          <cell r="H1516" t="str">
            <v>인력(2-3)</v>
          </cell>
          <cell r="L1516" t="str">
            <v>근거 : 토공3-1</v>
          </cell>
          <cell r="Q1516" t="str">
            <v>단위 :㎥</v>
          </cell>
        </row>
        <row r="1517">
          <cell r="A1517" t="str">
            <v xml:space="preserve"> </v>
          </cell>
          <cell r="D1517" t="str">
            <v>명    칭</v>
          </cell>
          <cell r="E1517" t="str">
            <v>규   격</v>
          </cell>
          <cell r="F1517" t="str">
            <v>단  위</v>
          </cell>
          <cell r="G1517" t="str">
            <v>수  량</v>
          </cell>
          <cell r="H1517" t="str">
            <v>직접</v>
          </cell>
          <cell r="I1517" t="str">
            <v>재료비</v>
          </cell>
          <cell r="J1517" t="str">
            <v>간접</v>
          </cell>
          <cell r="K1517" t="str">
            <v>재료비</v>
          </cell>
          <cell r="L1517" t="str">
            <v>직접</v>
          </cell>
          <cell r="M1517" t="str">
            <v>노무비</v>
          </cell>
          <cell r="N1517" t="str">
            <v>경</v>
          </cell>
          <cell r="O1517" t="str">
            <v>비</v>
          </cell>
          <cell r="P1517" t="str">
            <v>계</v>
          </cell>
          <cell r="Q1517" t="str">
            <v>비    고</v>
          </cell>
        </row>
        <row r="1518">
          <cell r="A1518" t="str">
            <v xml:space="preserve"> </v>
          </cell>
          <cell r="H1518" t="str">
            <v>단가</v>
          </cell>
          <cell r="I1518" t="str">
            <v>금액</v>
          </cell>
          <cell r="J1518" t="str">
            <v>단가</v>
          </cell>
          <cell r="K1518" t="str">
            <v>금액</v>
          </cell>
          <cell r="L1518" t="str">
            <v>단가</v>
          </cell>
          <cell r="M1518" t="str">
            <v>금액</v>
          </cell>
          <cell r="N1518" t="str">
            <v>단가</v>
          </cell>
          <cell r="O1518" t="str">
            <v>금액</v>
          </cell>
        </row>
        <row r="1519">
          <cell r="A1519" t="str">
            <v>r010</v>
          </cell>
          <cell r="B1519">
            <v>1</v>
          </cell>
          <cell r="D1519" t="str">
            <v>보통인부</v>
          </cell>
          <cell r="E1519">
            <v>0</v>
          </cell>
          <cell r="F1519" t="str">
            <v>인</v>
          </cell>
          <cell r="G1519">
            <v>1</v>
          </cell>
          <cell r="H1519">
            <v>0</v>
          </cell>
          <cell r="I1519">
            <v>0</v>
          </cell>
          <cell r="J1519">
            <v>0</v>
          </cell>
          <cell r="K1519">
            <v>0</v>
          </cell>
          <cell r="L1519">
            <v>34900</v>
          </cell>
          <cell r="M1519">
            <v>34900</v>
          </cell>
          <cell r="N1519">
            <v>0</v>
          </cell>
          <cell r="O1519">
            <v>0</v>
          </cell>
          <cell r="P1519">
            <v>34900</v>
          </cell>
          <cell r="Q1519" t="str">
            <v>주위에 장애물이 있을경우</v>
          </cell>
        </row>
        <row r="1520">
          <cell r="A1520" t="str">
            <v>R037</v>
          </cell>
          <cell r="B1520">
            <v>2</v>
          </cell>
          <cell r="D1520" t="str">
            <v>할석공</v>
          </cell>
          <cell r="E1520">
            <v>0</v>
          </cell>
          <cell r="F1520" t="str">
            <v>인</v>
          </cell>
          <cell r="G1520">
            <v>2</v>
          </cell>
          <cell r="H1520">
            <v>0</v>
          </cell>
          <cell r="I1520">
            <v>0</v>
          </cell>
          <cell r="J1520">
            <v>0</v>
          </cell>
          <cell r="K1520">
            <v>0</v>
          </cell>
          <cell r="L1520">
            <v>65700</v>
          </cell>
          <cell r="M1520">
            <v>131400</v>
          </cell>
          <cell r="N1520">
            <v>0</v>
          </cell>
          <cell r="O1520">
            <v>0</v>
          </cell>
          <cell r="P1520">
            <v>131400</v>
          </cell>
          <cell r="Q1520" t="str">
            <v>50%까지 할증가능</v>
          </cell>
        </row>
        <row r="1528">
          <cell r="A1528" t="str">
            <v xml:space="preserve"> </v>
          </cell>
        </row>
        <row r="1529">
          <cell r="A1529" t="str">
            <v xml:space="preserve"> </v>
          </cell>
          <cell r="C1529" t="str">
            <v>O03</v>
          </cell>
          <cell r="D1529" t="str">
            <v>계</v>
          </cell>
          <cell r="E1529" t="str">
            <v>제 101 호표</v>
          </cell>
          <cell r="I1529">
            <v>0</v>
          </cell>
          <cell r="K1529">
            <v>0</v>
          </cell>
          <cell r="M1529">
            <v>166300</v>
          </cell>
          <cell r="O1529">
            <v>0</v>
          </cell>
          <cell r="P1529">
            <v>166300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시)"/>
      <sheetName val="내역(시)"/>
      <sheetName val="목록"/>
      <sheetName val="일위대가"/>
      <sheetName val="자재단가_사급"/>
      <sheetName val="노임단가"/>
      <sheetName val="중기기준"/>
      <sheetName val="중기적산목록"/>
      <sheetName val="중기적산"/>
      <sheetName val="중기사용료"/>
      <sheetName val="중기가격"/>
      <sheetName val="데이타"/>
      <sheetName val="식재인부"/>
      <sheetName val="우수"/>
      <sheetName val="POOM_MOTO"/>
      <sheetName val="POOM_MOTO2"/>
      <sheetName val="H-PILE수량집계"/>
      <sheetName val="가시설단위수량"/>
      <sheetName val="SORCE1"/>
      <sheetName val="도로시설물품떼기내역서(진보)-3둥지설계"/>
      <sheetName val="기계경비(맨홀)"/>
      <sheetName val="노임,자재"/>
      <sheetName val="수량산출"/>
    </sheetNames>
    <sheetDataSet>
      <sheetData sheetId="0" refreshError="1"/>
      <sheetData sheetId="1" refreshError="1"/>
      <sheetData sheetId="2" refreshError="1"/>
      <sheetData sheetId="3" refreshError="1"/>
      <sheetData sheetId="4" refreshError="1">
        <row r="5">
          <cell r="O5">
            <v>83</v>
          </cell>
        </row>
        <row r="6">
          <cell r="O6">
            <v>14000</v>
          </cell>
        </row>
        <row r="12">
          <cell r="O12">
            <v>385</v>
          </cell>
        </row>
        <row r="18">
          <cell r="O18">
            <v>166000</v>
          </cell>
        </row>
        <row r="25">
          <cell r="O25">
            <v>18000</v>
          </cell>
        </row>
        <row r="26">
          <cell r="O26">
            <v>17000</v>
          </cell>
        </row>
        <row r="34">
          <cell r="O34">
            <v>13000</v>
          </cell>
        </row>
        <row r="50">
          <cell r="O50">
            <v>2600</v>
          </cell>
        </row>
        <row r="51">
          <cell r="O51">
            <v>3500</v>
          </cell>
        </row>
        <row r="52">
          <cell r="O52">
            <v>5400</v>
          </cell>
        </row>
        <row r="53">
          <cell r="O53">
            <v>172000</v>
          </cell>
        </row>
        <row r="54">
          <cell r="O54">
            <v>130000</v>
          </cell>
        </row>
      </sheetData>
      <sheetData sheetId="5" refreshError="1"/>
      <sheetData sheetId="6" refreshError="1"/>
      <sheetData sheetId="7" refreshError="1">
        <row r="4">
          <cell r="A4">
            <v>1</v>
          </cell>
          <cell r="B4" t="str">
            <v>절취및상차(파쇄물)</v>
          </cell>
          <cell r="C4" t="str">
            <v>0.2m³</v>
          </cell>
          <cell r="E4" t="str">
            <v>m³</v>
          </cell>
          <cell r="F4">
            <v>909</v>
          </cell>
          <cell r="G4">
            <v>3084</v>
          </cell>
          <cell r="H4">
            <v>1104</v>
          </cell>
          <cell r="I4">
            <v>5097</v>
          </cell>
        </row>
        <row r="5">
          <cell r="A5">
            <v>2</v>
          </cell>
          <cell r="B5" t="str">
            <v>절취및상차(파쇄물)</v>
          </cell>
          <cell r="C5" t="str">
            <v>0.4m³</v>
          </cell>
          <cell r="E5" t="str">
            <v>m³</v>
          </cell>
          <cell r="F5">
            <v>907</v>
          </cell>
          <cell r="G5">
            <v>1541</v>
          </cell>
          <cell r="H5">
            <v>821</v>
          </cell>
          <cell r="I5">
            <v>3269</v>
          </cell>
        </row>
        <row r="6">
          <cell r="A6">
            <v>3</v>
          </cell>
          <cell r="B6" t="str">
            <v>기계터파기(토사)</v>
          </cell>
          <cell r="C6" t="str">
            <v>0.2m³</v>
          </cell>
          <cell r="E6" t="str">
            <v>m³</v>
          </cell>
          <cell r="F6">
            <v>403</v>
          </cell>
          <cell r="G6">
            <v>1367</v>
          </cell>
          <cell r="H6">
            <v>489</v>
          </cell>
          <cell r="I6">
            <v>2259</v>
          </cell>
        </row>
        <row r="7">
          <cell r="A7">
            <v>4</v>
          </cell>
          <cell r="B7" t="str">
            <v>기계터파기(토사)</v>
          </cell>
          <cell r="C7" t="str">
            <v>0.4m³</v>
          </cell>
          <cell r="E7" t="str">
            <v>m³</v>
          </cell>
          <cell r="F7">
            <v>402</v>
          </cell>
          <cell r="G7">
            <v>683</v>
          </cell>
          <cell r="H7">
            <v>364</v>
          </cell>
          <cell r="I7">
            <v>1449</v>
          </cell>
        </row>
        <row r="8">
          <cell r="A8">
            <v>5</v>
          </cell>
          <cell r="B8" t="str">
            <v>기계터파기(관부설)</v>
          </cell>
          <cell r="C8" t="str">
            <v>bh+0.2m³</v>
          </cell>
          <cell r="E8" t="str">
            <v>m³</v>
          </cell>
          <cell r="F8">
            <v>949</v>
          </cell>
          <cell r="G8">
            <v>3217</v>
          </cell>
          <cell r="H8">
            <v>1152</v>
          </cell>
          <cell r="I8">
            <v>5318</v>
          </cell>
        </row>
        <row r="9">
          <cell r="A9">
            <v>6</v>
          </cell>
          <cell r="B9" t="str">
            <v>기계절취및상차(토사)</v>
          </cell>
          <cell r="C9" t="str">
            <v>0.2m³</v>
          </cell>
          <cell r="E9" t="str">
            <v>m³</v>
          </cell>
          <cell r="F9">
            <v>633</v>
          </cell>
          <cell r="G9">
            <v>2148</v>
          </cell>
          <cell r="H9">
            <v>769</v>
          </cell>
          <cell r="I9">
            <v>3550</v>
          </cell>
        </row>
        <row r="10">
          <cell r="A10">
            <v>7</v>
          </cell>
          <cell r="B10" t="str">
            <v>기계절취및상차(토사)</v>
          </cell>
          <cell r="C10" t="str">
            <v>0.4m³</v>
          </cell>
          <cell r="E10" t="str">
            <v>m³</v>
          </cell>
          <cell r="F10">
            <v>632</v>
          </cell>
          <cell r="G10">
            <v>1074</v>
          </cell>
          <cell r="H10">
            <v>572</v>
          </cell>
          <cell r="I10">
            <v>2278</v>
          </cell>
        </row>
        <row r="11">
          <cell r="A11">
            <v>8</v>
          </cell>
          <cell r="B11" t="str">
            <v>되메우기(토사)</v>
          </cell>
          <cell r="C11" t="str">
            <v>0.2m³</v>
          </cell>
          <cell r="E11" t="str">
            <v>m³</v>
          </cell>
          <cell r="F11">
            <v>161</v>
          </cell>
          <cell r="G11">
            <v>546</v>
          </cell>
          <cell r="H11">
            <v>195</v>
          </cell>
          <cell r="I11">
            <v>902</v>
          </cell>
        </row>
        <row r="12">
          <cell r="A12">
            <v>9</v>
          </cell>
          <cell r="B12" t="str">
            <v>되메우기(토사)</v>
          </cell>
          <cell r="C12" t="str">
            <v>0.4m³</v>
          </cell>
          <cell r="E12" t="str">
            <v>m³</v>
          </cell>
          <cell r="F12">
            <v>161</v>
          </cell>
          <cell r="G12">
            <v>273</v>
          </cell>
          <cell r="H12">
            <v>145</v>
          </cell>
          <cell r="I12">
            <v>579</v>
          </cell>
        </row>
        <row r="13">
          <cell r="A13">
            <v>10</v>
          </cell>
          <cell r="B13" t="str">
            <v>백호우(콘크리트깨기)</v>
          </cell>
          <cell r="C13" t="str">
            <v>0.2m³</v>
          </cell>
          <cell r="E13" t="str">
            <v>m³</v>
          </cell>
          <cell r="F13">
            <v>3650</v>
          </cell>
          <cell r="G13">
            <v>12373</v>
          </cell>
          <cell r="H13">
            <v>4430</v>
          </cell>
          <cell r="I13">
            <v>20453</v>
          </cell>
        </row>
        <row r="14">
          <cell r="A14">
            <v>11</v>
          </cell>
          <cell r="B14" t="str">
            <v>백호우(콘크리트깨기)</v>
          </cell>
          <cell r="C14" t="str">
            <v>0.4m³</v>
          </cell>
          <cell r="E14" t="str">
            <v>m³</v>
          </cell>
          <cell r="F14">
            <v>3864</v>
          </cell>
          <cell r="G14">
            <v>6561</v>
          </cell>
          <cell r="H14">
            <v>3495</v>
          </cell>
          <cell r="I14">
            <v>13920</v>
          </cell>
        </row>
        <row r="15">
          <cell r="A15">
            <v>12</v>
          </cell>
          <cell r="B15" t="str">
            <v>백호우(아스팔트깨기)</v>
          </cell>
          <cell r="C15" t="str">
            <v>0.2m³</v>
          </cell>
          <cell r="E15" t="str">
            <v>m³</v>
          </cell>
          <cell r="F15">
            <v>3085</v>
          </cell>
          <cell r="G15">
            <v>10460</v>
          </cell>
          <cell r="H15">
            <v>3745</v>
          </cell>
          <cell r="I15">
            <v>17290</v>
          </cell>
        </row>
        <row r="16">
          <cell r="A16">
            <v>13</v>
          </cell>
          <cell r="B16" t="str">
            <v>백호우(아스팔트깨기)</v>
          </cell>
          <cell r="C16" t="str">
            <v>0.4m³</v>
          </cell>
          <cell r="E16" t="str">
            <v>m³</v>
          </cell>
          <cell r="F16">
            <v>3261</v>
          </cell>
          <cell r="G16">
            <v>5538</v>
          </cell>
          <cell r="H16">
            <v>2950</v>
          </cell>
          <cell r="I16">
            <v>11749</v>
          </cell>
        </row>
        <row r="17">
          <cell r="A17">
            <v>14</v>
          </cell>
          <cell r="B17" t="str">
            <v>노면파쇄기</v>
          </cell>
          <cell r="C17" t="str">
            <v>1.0m</v>
          </cell>
          <cell r="E17" t="str">
            <v>a</v>
          </cell>
          <cell r="F17">
            <v>51593</v>
          </cell>
          <cell r="G17">
            <v>54778</v>
          </cell>
          <cell r="H17">
            <v>287469</v>
          </cell>
          <cell r="I17">
            <v>393840</v>
          </cell>
        </row>
        <row r="18">
          <cell r="A18">
            <v>15</v>
          </cell>
          <cell r="B18" t="str">
            <v>노면파쇄기</v>
          </cell>
          <cell r="C18" t="str">
            <v>2.0m</v>
          </cell>
          <cell r="E18" t="str">
            <v>a</v>
          </cell>
          <cell r="F18">
            <v>29343</v>
          </cell>
          <cell r="G18">
            <v>8216</v>
          </cell>
          <cell r="H18">
            <v>58731</v>
          </cell>
          <cell r="I18">
            <v>96290</v>
          </cell>
        </row>
        <row r="19">
          <cell r="A19">
            <v>16</v>
          </cell>
          <cell r="B19" t="str">
            <v>캇타기(포장절단)</v>
          </cell>
          <cell r="C19" t="str">
            <v>320-400mm</v>
          </cell>
          <cell r="E19" t="str">
            <v>시간</v>
          </cell>
          <cell r="F19">
            <v>8486</v>
          </cell>
          <cell r="G19">
            <v>13681</v>
          </cell>
          <cell r="H19">
            <v>1438</v>
          </cell>
          <cell r="I19">
            <v>23605</v>
          </cell>
        </row>
        <row r="20">
          <cell r="A20">
            <v>17</v>
          </cell>
          <cell r="B20" t="str">
            <v>플레이트콤펙타</v>
          </cell>
          <cell r="C20" t="str">
            <v>1.5Ton</v>
          </cell>
          <cell r="E20" t="str">
            <v>m³</v>
          </cell>
          <cell r="F20">
            <v>168</v>
          </cell>
          <cell r="G20">
            <v>1520</v>
          </cell>
          <cell r="H20">
            <v>48</v>
          </cell>
          <cell r="I20">
            <v>1736</v>
          </cell>
        </row>
        <row r="21">
          <cell r="A21">
            <v>18</v>
          </cell>
          <cell r="B21" t="str">
            <v>평삭잔재청소(2m평삭)</v>
          </cell>
          <cell r="C21" t="str">
            <v>0.42m³</v>
          </cell>
          <cell r="E21" t="str">
            <v>a</v>
          </cell>
          <cell r="F21">
            <v>5321</v>
          </cell>
          <cell r="G21">
            <v>9842</v>
          </cell>
          <cell r="H21">
            <v>7370</v>
          </cell>
          <cell r="I21">
            <v>22533</v>
          </cell>
        </row>
        <row r="22">
          <cell r="A22">
            <v>19</v>
          </cell>
          <cell r="B22" t="str">
            <v>평삭잔재청소(1m평삭)</v>
          </cell>
          <cell r="C22" t="str">
            <v>0.42m³</v>
          </cell>
          <cell r="E22" t="str">
            <v>a</v>
          </cell>
          <cell r="F22">
            <v>35478</v>
          </cell>
          <cell r="G22">
            <v>65618</v>
          </cell>
          <cell r="H22">
            <v>49136</v>
          </cell>
          <cell r="I22">
            <v>150232</v>
          </cell>
        </row>
        <row r="23">
          <cell r="A23">
            <v>20</v>
          </cell>
          <cell r="B23" t="str">
            <v>폐기물상차</v>
          </cell>
          <cell r="C23" t="str">
            <v>0.7m³</v>
          </cell>
          <cell r="E23" t="str">
            <v>m³</v>
          </cell>
          <cell r="F23">
            <v>607</v>
          </cell>
          <cell r="G23">
            <v>880</v>
          </cell>
          <cell r="H23">
            <v>714</v>
          </cell>
          <cell r="I23">
            <v>2201</v>
          </cell>
        </row>
        <row r="24">
          <cell r="A24">
            <v>22</v>
          </cell>
          <cell r="B24" t="str">
            <v>콤펙타(다짐)</v>
          </cell>
          <cell r="C24" t="str">
            <v>3회, 1.5톤</v>
          </cell>
          <cell r="E24" t="str">
            <v>a</v>
          </cell>
          <cell r="F24">
            <v>1683</v>
          </cell>
          <cell r="G24">
            <v>15201</v>
          </cell>
          <cell r="H24">
            <v>486</v>
          </cell>
          <cell r="I24">
            <v>17370</v>
          </cell>
        </row>
        <row r="25">
          <cell r="A25">
            <v>23</v>
          </cell>
          <cell r="B25" t="str">
            <v>콤펙타(다짐)</v>
          </cell>
          <cell r="C25" t="str">
            <v>6회</v>
          </cell>
          <cell r="E25" t="str">
            <v>a</v>
          </cell>
          <cell r="F25">
            <v>3366</v>
          </cell>
          <cell r="G25">
            <v>30402</v>
          </cell>
          <cell r="H25">
            <v>973</v>
          </cell>
          <cell r="I25">
            <v>34741</v>
          </cell>
        </row>
        <row r="26">
          <cell r="A26">
            <v>24</v>
          </cell>
          <cell r="B26" t="str">
            <v>콤펙타(다짐)</v>
          </cell>
          <cell r="C26" t="str">
            <v>9회</v>
          </cell>
          <cell r="E26" t="str">
            <v>a</v>
          </cell>
          <cell r="F26">
            <v>5050</v>
          </cell>
          <cell r="G26">
            <v>45603</v>
          </cell>
          <cell r="H26">
            <v>1460</v>
          </cell>
          <cell r="I26">
            <v>52113</v>
          </cell>
        </row>
        <row r="27">
          <cell r="A27">
            <v>25</v>
          </cell>
          <cell r="B27" t="str">
            <v>콤펙타(다짐)</v>
          </cell>
          <cell r="C27" t="str">
            <v>12회</v>
          </cell>
          <cell r="E27" t="str">
            <v>a</v>
          </cell>
          <cell r="F27">
            <v>6886</v>
          </cell>
          <cell r="G27">
            <v>62186</v>
          </cell>
          <cell r="H27">
            <v>1990</v>
          </cell>
          <cell r="I27">
            <v>71062</v>
          </cell>
        </row>
        <row r="28">
          <cell r="A28">
            <v>26</v>
          </cell>
          <cell r="B28" t="str">
            <v>다짐(아스콘)</v>
          </cell>
          <cell r="C28" t="str">
            <v>콤펙타3,진동4회</v>
          </cell>
          <cell r="E28" t="str">
            <v>a</v>
          </cell>
          <cell r="F28">
            <v>4864</v>
          </cell>
          <cell r="G28">
            <v>28885</v>
          </cell>
          <cell r="H28">
            <v>4491</v>
          </cell>
          <cell r="I28">
            <v>38240</v>
          </cell>
        </row>
        <row r="29">
          <cell r="A29">
            <v>27</v>
          </cell>
          <cell r="B29" t="str">
            <v>표층다짐</v>
          </cell>
          <cell r="C29" t="str">
            <v>간선도로</v>
          </cell>
          <cell r="E29" t="str">
            <v>a</v>
          </cell>
          <cell r="F29">
            <v>15302</v>
          </cell>
          <cell r="G29">
            <v>27969</v>
          </cell>
          <cell r="H29">
            <v>16507</v>
          </cell>
          <cell r="I29">
            <v>59778</v>
          </cell>
        </row>
        <row r="30">
          <cell r="A30">
            <v>28</v>
          </cell>
          <cell r="B30" t="str">
            <v>표층다짐</v>
          </cell>
          <cell r="C30" t="str">
            <v>이면도로</v>
          </cell>
          <cell r="E30" t="str">
            <v>a</v>
          </cell>
          <cell r="F30">
            <v>15431</v>
          </cell>
          <cell r="G30">
            <v>35522</v>
          </cell>
          <cell r="H30">
            <v>19917</v>
          </cell>
          <cell r="I30">
            <v>70870</v>
          </cell>
        </row>
        <row r="31">
          <cell r="A31">
            <v>29</v>
          </cell>
          <cell r="B31" t="str">
            <v>표층다짐</v>
          </cell>
          <cell r="C31" t="str">
            <v>인력</v>
          </cell>
          <cell r="E31" t="str">
            <v>a</v>
          </cell>
          <cell r="F31">
            <v>9311</v>
          </cell>
          <cell r="G31">
            <v>27171</v>
          </cell>
          <cell r="H31">
            <v>8511</v>
          </cell>
          <cell r="I31">
            <v>44993</v>
          </cell>
        </row>
        <row r="32">
          <cell r="A32">
            <v>30</v>
          </cell>
          <cell r="B32" t="str">
            <v>중층다짐</v>
          </cell>
          <cell r="C32" t="str">
            <v>간선도로</v>
          </cell>
          <cell r="E32" t="str">
            <v>a</v>
          </cell>
          <cell r="F32">
            <v>19207</v>
          </cell>
          <cell r="G32">
            <v>35923</v>
          </cell>
          <cell r="H32">
            <v>19689</v>
          </cell>
          <cell r="I32">
            <v>74819</v>
          </cell>
        </row>
        <row r="33">
          <cell r="A33">
            <v>31</v>
          </cell>
          <cell r="B33" t="str">
            <v>중층다짐</v>
          </cell>
          <cell r="C33" t="str">
            <v>이면도로</v>
          </cell>
          <cell r="E33" t="str">
            <v>a</v>
          </cell>
          <cell r="F33">
            <v>17686</v>
          </cell>
          <cell r="G33">
            <v>40294</v>
          </cell>
          <cell r="H33">
            <v>21394</v>
          </cell>
          <cell r="I33">
            <v>79374</v>
          </cell>
        </row>
        <row r="34">
          <cell r="A34">
            <v>32</v>
          </cell>
          <cell r="B34" t="str">
            <v>중층다짐</v>
          </cell>
          <cell r="C34" t="str">
            <v>인력</v>
          </cell>
          <cell r="E34" t="str">
            <v>a</v>
          </cell>
          <cell r="F34">
            <v>11566</v>
          </cell>
          <cell r="G34">
            <v>31944</v>
          </cell>
          <cell r="H34">
            <v>9988</v>
          </cell>
          <cell r="I34">
            <v>53498</v>
          </cell>
        </row>
        <row r="35">
          <cell r="A35">
            <v>33</v>
          </cell>
          <cell r="B35" t="str">
            <v>발전기</v>
          </cell>
          <cell r="C35" t="str">
            <v>25kw</v>
          </cell>
          <cell r="E35" t="str">
            <v>시간</v>
          </cell>
          <cell r="F35">
            <v>5629</v>
          </cell>
          <cell r="G35">
            <v>13681</v>
          </cell>
          <cell r="H35">
            <v>2634</v>
          </cell>
          <cell r="I35">
            <v>21944</v>
          </cell>
        </row>
        <row r="36">
          <cell r="A36">
            <v>34</v>
          </cell>
          <cell r="B36" t="str">
            <v>코어드릴</v>
          </cell>
          <cell r="C36" t="str">
            <v>6"</v>
          </cell>
          <cell r="E36" t="str">
            <v>시간</v>
          </cell>
          <cell r="H36">
            <v>365</v>
          </cell>
          <cell r="I36">
            <v>365</v>
          </cell>
        </row>
        <row r="37">
          <cell r="A37">
            <v>35</v>
          </cell>
          <cell r="B37" t="str">
            <v>파쇄물운반(평삭1m)</v>
          </cell>
          <cell r="C37" t="str">
            <v>2.5DT-중집</v>
          </cell>
          <cell r="E37" t="str">
            <v>m³</v>
          </cell>
          <cell r="H37">
            <v>20817</v>
          </cell>
          <cell r="I37">
            <v>20817</v>
          </cell>
        </row>
        <row r="38">
          <cell r="A38">
            <v>36</v>
          </cell>
          <cell r="B38" t="str">
            <v>파쇄물운반(평삭2m)</v>
          </cell>
          <cell r="C38" t="str">
            <v>4.5DT-중집</v>
          </cell>
          <cell r="E38" t="str">
            <v>m³</v>
          </cell>
          <cell r="H38">
            <v>6133</v>
          </cell>
          <cell r="I38">
            <v>6133</v>
          </cell>
        </row>
        <row r="39">
          <cell r="A39">
            <v>37</v>
          </cell>
          <cell r="B39" t="str">
            <v>대형브레이커손료</v>
          </cell>
          <cell r="C39" t="str">
            <v>0.2㎥(시간당1.75㎥)</v>
          </cell>
          <cell r="E39" t="str">
            <v>시간</v>
          </cell>
          <cell r="F39">
            <v>0</v>
          </cell>
          <cell r="G39">
            <v>0</v>
          </cell>
          <cell r="H39">
            <v>3205</v>
          </cell>
          <cell r="I39">
            <v>3205</v>
          </cell>
        </row>
        <row r="40">
          <cell r="A40">
            <v>38</v>
          </cell>
          <cell r="B40" t="str">
            <v>대형브레이커손료</v>
          </cell>
          <cell r="C40" t="str">
            <v>0.4㎥(시간당3.3㎥)</v>
          </cell>
          <cell r="E40" t="str">
            <v>시간</v>
          </cell>
          <cell r="F40">
            <v>0</v>
          </cell>
          <cell r="G40">
            <v>0</v>
          </cell>
          <cell r="H40">
            <v>4911</v>
          </cell>
          <cell r="I40">
            <v>4911</v>
          </cell>
        </row>
        <row r="41">
          <cell r="A41">
            <v>39</v>
          </cell>
          <cell r="B41" t="str">
            <v>잔토처리 1km(토사)</v>
          </cell>
          <cell r="C41" t="str">
            <v>2.5DT-인력</v>
          </cell>
          <cell r="E41" t="str">
            <v>m³</v>
          </cell>
          <cell r="F41">
            <v>689</v>
          </cell>
          <cell r="G41">
            <v>11554</v>
          </cell>
          <cell r="H41">
            <v>1766</v>
          </cell>
          <cell r="I41">
            <v>14009</v>
          </cell>
        </row>
        <row r="42">
          <cell r="A42">
            <v>40</v>
          </cell>
          <cell r="B42" t="str">
            <v>잔토처리 1km(토사)</v>
          </cell>
          <cell r="C42" t="str">
            <v>4.5DT-인력</v>
          </cell>
          <cell r="E42" t="str">
            <v>m³</v>
          </cell>
          <cell r="F42">
            <v>659</v>
          </cell>
          <cell r="G42">
            <v>10537</v>
          </cell>
          <cell r="H42">
            <v>1682</v>
          </cell>
          <cell r="I42">
            <v>12878</v>
          </cell>
        </row>
        <row r="43">
          <cell r="A43">
            <v>41</v>
          </cell>
          <cell r="B43" t="str">
            <v>잔토처리 1km(토사)</v>
          </cell>
          <cell r="C43" t="str">
            <v>2.5DT-0.2BH</v>
          </cell>
          <cell r="E43" t="str">
            <v>m³</v>
          </cell>
          <cell r="F43">
            <v>975</v>
          </cell>
          <cell r="G43">
            <v>3232</v>
          </cell>
          <cell r="H43">
            <v>1031</v>
          </cell>
          <cell r="I43">
            <v>5238</v>
          </cell>
        </row>
        <row r="44">
          <cell r="A44">
            <v>42</v>
          </cell>
          <cell r="B44" t="str">
            <v>잔토처리 1km(토사)</v>
          </cell>
          <cell r="C44" t="str">
            <v>4.5DT-0.2BH</v>
          </cell>
          <cell r="E44" t="str">
            <v>m³</v>
          </cell>
          <cell r="F44">
            <v>1244</v>
          </cell>
          <cell r="G44">
            <v>2218</v>
          </cell>
          <cell r="H44">
            <v>826</v>
          </cell>
          <cell r="I44">
            <v>4288</v>
          </cell>
        </row>
        <row r="45">
          <cell r="A45">
            <v>43</v>
          </cell>
          <cell r="B45" t="str">
            <v>잔토처리 1km(토사)</v>
          </cell>
          <cell r="C45" t="str">
            <v>4.5DT-0.4BH</v>
          </cell>
          <cell r="E45" t="str">
            <v>m³</v>
          </cell>
          <cell r="F45">
            <v>907</v>
          </cell>
          <cell r="G45">
            <v>1743</v>
          </cell>
          <cell r="H45">
            <v>649</v>
          </cell>
          <cell r="I45">
            <v>3299</v>
          </cell>
        </row>
        <row r="46">
          <cell r="A46">
            <v>44</v>
          </cell>
          <cell r="B46" t="str">
            <v>잔토처리17km(토사)</v>
          </cell>
          <cell r="C46" t="str">
            <v>15DT-0.7BH</v>
          </cell>
          <cell r="E46" t="str">
            <v>m³</v>
          </cell>
          <cell r="F46">
            <v>4543</v>
          </cell>
          <cell r="G46">
            <v>3274</v>
          </cell>
          <cell r="H46">
            <v>2569</v>
          </cell>
          <cell r="I46">
            <v>10386</v>
          </cell>
        </row>
        <row r="47">
          <cell r="A47">
            <v>45</v>
          </cell>
          <cell r="B47" t="str">
            <v>잔토처리1km(파쇄물)</v>
          </cell>
          <cell r="C47" t="str">
            <v>2.5DT-인력</v>
          </cell>
          <cell r="E47" t="str">
            <v>m³</v>
          </cell>
          <cell r="F47">
            <v>997</v>
          </cell>
          <cell r="G47">
            <v>14918</v>
          </cell>
          <cell r="H47">
            <v>2454</v>
          </cell>
          <cell r="I47">
            <v>18369</v>
          </cell>
        </row>
        <row r="48">
          <cell r="A48">
            <v>46</v>
          </cell>
          <cell r="B48" t="str">
            <v>잔토처리1km(파쇄물)</v>
          </cell>
          <cell r="C48" t="str">
            <v>4.5DT-인력</v>
          </cell>
          <cell r="E48" t="str">
            <v>m³</v>
          </cell>
          <cell r="F48">
            <v>995</v>
          </cell>
          <cell r="G48">
            <v>13448</v>
          </cell>
          <cell r="H48">
            <v>2381</v>
          </cell>
          <cell r="I48">
            <v>16824</v>
          </cell>
        </row>
        <row r="49">
          <cell r="A49">
            <v>47</v>
          </cell>
          <cell r="B49" t="str">
            <v>잔토처리1km(파쇄물)</v>
          </cell>
          <cell r="C49" t="str">
            <v>2.5DT-0.2BH</v>
          </cell>
          <cell r="E49" t="str">
            <v>m³</v>
          </cell>
          <cell r="F49">
            <v>1703</v>
          </cell>
          <cell r="G49">
            <v>5644</v>
          </cell>
          <cell r="H49">
            <v>1801</v>
          </cell>
          <cell r="I49">
            <v>9148</v>
          </cell>
        </row>
        <row r="50">
          <cell r="A50">
            <v>48</v>
          </cell>
          <cell r="B50" t="str">
            <v>잔토처리1km(파쇄물)</v>
          </cell>
          <cell r="C50" t="str">
            <v>4.5DT-0.2BH</v>
          </cell>
          <cell r="E50" t="str">
            <v>m³</v>
          </cell>
          <cell r="F50">
            <v>2174</v>
          </cell>
          <cell r="G50">
            <v>4178</v>
          </cell>
          <cell r="H50">
            <v>1557</v>
          </cell>
          <cell r="I50">
            <v>7909</v>
          </cell>
        </row>
        <row r="51">
          <cell r="A51">
            <v>49</v>
          </cell>
          <cell r="B51" t="str">
            <v>잔토처리1km(파쇄물)</v>
          </cell>
          <cell r="C51" t="str">
            <v>4.5DT-0.4BH</v>
          </cell>
          <cell r="E51" t="str">
            <v>m³</v>
          </cell>
          <cell r="F51">
            <v>1563</v>
          </cell>
          <cell r="G51">
            <v>3003</v>
          </cell>
          <cell r="H51">
            <v>1119</v>
          </cell>
          <cell r="I51">
            <v>5685</v>
          </cell>
        </row>
        <row r="52">
          <cell r="A52">
            <v>50</v>
          </cell>
          <cell r="B52" t="str">
            <v>잔토처리17km(파쇄물)</v>
          </cell>
          <cell r="C52" t="str">
            <v>15T-0.7BH</v>
          </cell>
          <cell r="E52" t="str">
            <v>m³</v>
          </cell>
          <cell r="F52">
            <v>6582</v>
          </cell>
          <cell r="G52">
            <v>4744</v>
          </cell>
          <cell r="H52">
            <v>4460</v>
          </cell>
          <cell r="I52">
            <v>15786</v>
          </cell>
        </row>
        <row r="53">
          <cell r="A53">
            <v>51</v>
          </cell>
          <cell r="B53" t="str">
            <v>보도블럭반납 1km</v>
          </cell>
          <cell r="C53" t="str">
            <v>2.5DT-인력</v>
          </cell>
          <cell r="E53" t="str">
            <v>m³</v>
          </cell>
          <cell r="F53">
            <v>1002</v>
          </cell>
          <cell r="G53">
            <v>26317</v>
          </cell>
          <cell r="H53">
            <v>3786</v>
          </cell>
          <cell r="I53">
            <v>31105</v>
          </cell>
        </row>
        <row r="54">
          <cell r="A54">
            <v>52</v>
          </cell>
          <cell r="B54" t="str">
            <v>운반비(브럭15*15*100)</v>
          </cell>
          <cell r="C54" t="str">
            <v>8ton구역20km이내</v>
          </cell>
          <cell r="E54" t="str">
            <v>개</v>
          </cell>
          <cell r="F54">
            <v>0</v>
          </cell>
          <cell r="G54">
            <v>0</v>
          </cell>
          <cell r="H54">
            <v>747</v>
          </cell>
          <cell r="I54">
            <v>747</v>
          </cell>
        </row>
        <row r="55">
          <cell r="A55">
            <v>53</v>
          </cell>
          <cell r="B55" t="str">
            <v>운반비(브럭20*15*100)</v>
          </cell>
          <cell r="C55" t="str">
            <v>8ton구역20km이내</v>
          </cell>
          <cell r="E55" t="str">
            <v>개</v>
          </cell>
          <cell r="H55">
            <v>1598</v>
          </cell>
          <cell r="I55">
            <v>1598</v>
          </cell>
        </row>
        <row r="56">
          <cell r="A56">
            <v>54</v>
          </cell>
          <cell r="B56" t="str">
            <v>운반비(소형고압)</v>
          </cell>
          <cell r="E56" t="str">
            <v>㎡</v>
          </cell>
          <cell r="H56">
            <v>1632</v>
          </cell>
          <cell r="I56">
            <v>1632</v>
          </cell>
        </row>
        <row r="57">
          <cell r="A57">
            <v>55</v>
          </cell>
          <cell r="B57" t="str">
            <v>운반비(시멘트)</v>
          </cell>
          <cell r="C57" t="str">
            <v>40kg포장</v>
          </cell>
          <cell r="E57" t="str">
            <v>kg</v>
          </cell>
          <cell r="F57">
            <v>0</v>
          </cell>
          <cell r="G57">
            <v>0</v>
          </cell>
          <cell r="H57">
            <v>21</v>
          </cell>
          <cell r="I57">
            <v>21</v>
          </cell>
        </row>
        <row r="58">
          <cell r="A58">
            <v>56</v>
          </cell>
          <cell r="B58" t="str">
            <v>운반비(흄관)</v>
          </cell>
          <cell r="C58" t="str">
            <v>D=300mm</v>
          </cell>
          <cell r="E58" t="str">
            <v>m</v>
          </cell>
          <cell r="H58">
            <v>893</v>
          </cell>
          <cell r="I58">
            <v>893</v>
          </cell>
        </row>
        <row r="59">
          <cell r="A59">
            <v>57</v>
          </cell>
          <cell r="B59" t="str">
            <v>운반비(흄관)</v>
          </cell>
          <cell r="C59" t="str">
            <v>D=450mm</v>
          </cell>
          <cell r="E59" t="str">
            <v>m</v>
          </cell>
          <cell r="H59">
            <v>1609</v>
          </cell>
          <cell r="I59">
            <v>1609</v>
          </cell>
        </row>
        <row r="60">
          <cell r="A60">
            <v>58</v>
          </cell>
          <cell r="B60" t="str">
            <v>운반비(흄관)</v>
          </cell>
          <cell r="C60" t="str">
            <v>D=600mm</v>
          </cell>
          <cell r="E60" t="str">
            <v>m</v>
          </cell>
          <cell r="H60">
            <v>2681</v>
          </cell>
          <cell r="I60">
            <v>2681</v>
          </cell>
        </row>
        <row r="61">
          <cell r="A61">
            <v>59</v>
          </cell>
          <cell r="B61" t="str">
            <v>트레일러 운반</v>
          </cell>
          <cell r="C61" t="str">
            <v>10Km,이내 20ton</v>
          </cell>
          <cell r="E61" t="str">
            <v>회</v>
          </cell>
          <cell r="F61">
            <v>43280</v>
          </cell>
          <cell r="G61">
            <v>35437</v>
          </cell>
          <cell r="H61">
            <v>28979</v>
          </cell>
          <cell r="I61">
            <v>107696</v>
          </cell>
        </row>
        <row r="62">
          <cell r="A62">
            <v>60</v>
          </cell>
          <cell r="B62" t="str">
            <v>레미콘 소운반</v>
          </cell>
          <cell r="C62" t="str">
            <v>리어카(L=25m)</v>
          </cell>
          <cell r="E62" t="str">
            <v>m³</v>
          </cell>
          <cell r="H62">
            <v>15994</v>
          </cell>
          <cell r="I62">
            <v>15994</v>
          </cell>
        </row>
        <row r="63">
          <cell r="A63">
            <v>61</v>
          </cell>
          <cell r="B63" t="str">
            <v>트럭크레인</v>
          </cell>
          <cell r="C63" t="str">
            <v>10톤</v>
          </cell>
          <cell r="E63" t="str">
            <v>시간</v>
          </cell>
          <cell r="F63">
            <v>5577</v>
          </cell>
          <cell r="G63">
            <v>17341</v>
          </cell>
          <cell r="H63">
            <v>22963</v>
          </cell>
          <cell r="I63">
            <v>45881</v>
          </cell>
        </row>
        <row r="64">
          <cell r="A64">
            <v>62</v>
          </cell>
          <cell r="B64" t="str">
            <v>천공기 손료</v>
          </cell>
          <cell r="E64" t="str">
            <v>시간</v>
          </cell>
          <cell r="H64">
            <v>393</v>
          </cell>
          <cell r="I64">
            <v>393</v>
          </cell>
        </row>
        <row r="65">
          <cell r="A65">
            <v>63</v>
          </cell>
          <cell r="B65" t="str">
            <v>아스팔트유 살포</v>
          </cell>
          <cell r="C65" t="str">
            <v>기계, 택코팅(40ℓ)</v>
          </cell>
          <cell r="E65" t="str">
            <v>a</v>
          </cell>
          <cell r="F65">
            <v>60</v>
          </cell>
          <cell r="G65">
            <v>15056</v>
          </cell>
          <cell r="H65">
            <v>98</v>
          </cell>
          <cell r="I65">
            <v>15214</v>
          </cell>
        </row>
        <row r="66">
          <cell r="A66">
            <v>64</v>
          </cell>
          <cell r="B66" t="str">
            <v>아스팔트유 살포</v>
          </cell>
          <cell r="C66" t="str">
            <v>인력, 택코팅(40ℓ)</v>
          </cell>
          <cell r="E66" t="str">
            <v>a</v>
          </cell>
          <cell r="F66">
            <v>43</v>
          </cell>
          <cell r="G66">
            <v>6798</v>
          </cell>
          <cell r="H66">
            <v>27</v>
          </cell>
          <cell r="I66">
            <v>6868</v>
          </cell>
        </row>
        <row r="67">
          <cell r="A67">
            <v>65</v>
          </cell>
          <cell r="B67" t="str">
            <v>아스팔트유 살포</v>
          </cell>
          <cell r="C67" t="str">
            <v>기계, 프라임코팅(75ℓ)</v>
          </cell>
          <cell r="E67" t="str">
            <v>a</v>
          </cell>
          <cell r="F67">
            <v>113</v>
          </cell>
          <cell r="G67">
            <v>15231</v>
          </cell>
          <cell r="H67">
            <v>184</v>
          </cell>
          <cell r="I67">
            <v>15528</v>
          </cell>
        </row>
        <row r="68">
          <cell r="A68">
            <v>66</v>
          </cell>
          <cell r="B68" t="str">
            <v>아스팔트유 살포</v>
          </cell>
          <cell r="C68" t="str">
            <v>인력, 프라임코팅(75ℓ)</v>
          </cell>
          <cell r="E68" t="str">
            <v>a</v>
          </cell>
          <cell r="F68">
            <v>81</v>
          </cell>
          <cell r="G68">
            <v>12750</v>
          </cell>
          <cell r="H68">
            <v>51</v>
          </cell>
          <cell r="I68">
            <v>12882</v>
          </cell>
        </row>
        <row r="69">
          <cell r="A69">
            <v>67</v>
          </cell>
          <cell r="B69" t="str">
            <v>아스팔트 포장 깨기</v>
          </cell>
          <cell r="C69" t="str">
            <v>소형+공기압축</v>
          </cell>
          <cell r="E69" t="str">
            <v>m³</v>
          </cell>
          <cell r="F69">
            <v>2638</v>
          </cell>
          <cell r="G69">
            <v>37025</v>
          </cell>
          <cell r="H69">
            <v>922</v>
          </cell>
          <cell r="I69">
            <v>40585</v>
          </cell>
        </row>
        <row r="70">
          <cell r="A70">
            <v>68</v>
          </cell>
          <cell r="B70" t="str">
            <v>토사상차</v>
          </cell>
          <cell r="C70" t="str">
            <v>0.7BH+15DT</v>
          </cell>
          <cell r="E70" t="str">
            <v>m³</v>
          </cell>
          <cell r="F70">
            <v>211</v>
          </cell>
          <cell r="G70">
            <v>306</v>
          </cell>
          <cell r="H70">
            <v>249</v>
          </cell>
          <cell r="I70">
            <v>766</v>
          </cell>
        </row>
        <row r="71">
          <cell r="A71">
            <v>69</v>
          </cell>
          <cell r="B71" t="str">
            <v>폐기물상차</v>
          </cell>
          <cell r="C71" t="str">
            <v>0.7BH+15DT</v>
          </cell>
          <cell r="E71" t="str">
            <v>m³</v>
          </cell>
          <cell r="F71">
            <v>607</v>
          </cell>
          <cell r="G71">
            <v>880</v>
          </cell>
          <cell r="H71">
            <v>714</v>
          </cell>
          <cell r="I71">
            <v>2201</v>
          </cell>
        </row>
        <row r="72">
          <cell r="A72">
            <v>70</v>
          </cell>
          <cell r="B72" t="str">
            <v>발전기</v>
          </cell>
          <cell r="C72" t="str">
            <v>50kw</v>
          </cell>
          <cell r="E72" t="str">
            <v>시간</v>
          </cell>
          <cell r="F72">
            <v>11391</v>
          </cell>
          <cell r="G72">
            <v>13681</v>
          </cell>
          <cell r="H72">
            <v>714</v>
          </cell>
          <cell r="I72">
            <v>25786</v>
          </cell>
        </row>
        <row r="73">
          <cell r="A73">
            <v>71</v>
          </cell>
          <cell r="B73" t="str">
            <v>콘크리트 믹서</v>
          </cell>
          <cell r="C73" t="str">
            <v>0.2m³</v>
          </cell>
          <cell r="E73" t="str">
            <v>시간</v>
          </cell>
          <cell r="F73">
            <v>1673</v>
          </cell>
          <cell r="G73">
            <v>13681</v>
          </cell>
          <cell r="H73">
            <v>2443</v>
          </cell>
          <cell r="I73">
            <v>17797</v>
          </cell>
        </row>
        <row r="74">
          <cell r="A74">
            <v>72</v>
          </cell>
          <cell r="B74" t="str">
            <v>진동롤라</v>
          </cell>
          <cell r="C74" t="str">
            <v>0.7ton, 핸드가이드식</v>
          </cell>
          <cell r="E74" t="str">
            <v>시간</v>
          </cell>
          <cell r="F74">
            <v>2624</v>
          </cell>
          <cell r="G74">
            <v>13681</v>
          </cell>
          <cell r="H74">
            <v>1528</v>
          </cell>
          <cell r="I74">
            <v>17833</v>
          </cell>
        </row>
        <row r="75">
          <cell r="A75">
            <v>73</v>
          </cell>
          <cell r="B75" t="str">
            <v>덤프트럭</v>
          </cell>
          <cell r="C75" t="str">
            <v>2.5ton</v>
          </cell>
          <cell r="E75" t="str">
            <v>시간</v>
          </cell>
          <cell r="F75">
            <v>4225</v>
          </cell>
          <cell r="G75">
            <v>13681</v>
          </cell>
          <cell r="H75">
            <v>4466</v>
          </cell>
          <cell r="I75">
            <v>22372</v>
          </cell>
        </row>
        <row r="76">
          <cell r="A76">
            <v>74</v>
          </cell>
          <cell r="B76" t="str">
            <v>차선제거기</v>
          </cell>
          <cell r="C76" t="str">
            <v>5.5hp</v>
          </cell>
          <cell r="E76" t="str">
            <v>시간</v>
          </cell>
          <cell r="F76">
            <v>5121</v>
          </cell>
          <cell r="G76">
            <v>13681</v>
          </cell>
          <cell r="H76">
            <v>2791</v>
          </cell>
          <cell r="I76">
            <v>21593</v>
          </cell>
        </row>
        <row r="77">
          <cell r="A77">
            <v>75</v>
          </cell>
          <cell r="B77" t="str">
            <v>리프프 트럭</v>
          </cell>
          <cell r="C77" t="str">
            <v>5톤,트럭탑재형</v>
          </cell>
          <cell r="E77" t="str">
            <v>시간</v>
          </cell>
          <cell r="F77">
            <v>6462</v>
          </cell>
          <cell r="G77">
            <v>13681</v>
          </cell>
          <cell r="H77">
            <v>9091</v>
          </cell>
          <cell r="I77">
            <v>29234</v>
          </cell>
        </row>
        <row r="78">
          <cell r="A78">
            <v>76</v>
          </cell>
          <cell r="B78" t="str">
            <v>고압세척기</v>
          </cell>
          <cell r="C78" t="str">
            <v>12HP</v>
          </cell>
          <cell r="E78" t="str">
            <v>㎡</v>
          </cell>
          <cell r="F78">
            <v>21</v>
          </cell>
          <cell r="G78">
            <v>0</v>
          </cell>
          <cell r="H78">
            <v>4</v>
          </cell>
          <cell r="I78">
            <v>25</v>
          </cell>
        </row>
        <row r="79">
          <cell r="A79">
            <v>77</v>
          </cell>
          <cell r="B79" t="str">
            <v>물탱크(살수차)</v>
          </cell>
          <cell r="C79" t="str">
            <v>5,500ℓ</v>
          </cell>
          <cell r="E79" t="str">
            <v>hr</v>
          </cell>
          <cell r="F79">
            <v>12766</v>
          </cell>
          <cell r="G79">
            <v>13681</v>
          </cell>
          <cell r="H79">
            <v>7597</v>
          </cell>
          <cell r="I79">
            <v>34044</v>
          </cell>
        </row>
        <row r="80">
          <cell r="A80">
            <v>78</v>
          </cell>
          <cell r="B80" t="str">
            <v>콤펙타(다짐)</v>
          </cell>
          <cell r="C80" t="str">
            <v>5회</v>
          </cell>
          <cell r="E80" t="str">
            <v>a</v>
          </cell>
          <cell r="F80">
            <v>2805</v>
          </cell>
          <cell r="G80">
            <v>25335</v>
          </cell>
          <cell r="H80">
            <v>811</v>
          </cell>
          <cell r="I80">
            <v>28951</v>
          </cell>
        </row>
        <row r="81">
          <cell r="A81">
            <v>79</v>
          </cell>
          <cell r="B81" t="str">
            <v>소형살포기 탑재 트럭 대기</v>
          </cell>
          <cell r="C81" t="str">
            <v>2.5ton</v>
          </cell>
          <cell r="E81" t="str">
            <v>일</v>
          </cell>
          <cell r="F81">
            <v>0</v>
          </cell>
          <cell r="G81">
            <v>0</v>
          </cell>
          <cell r="H81">
            <v>35746</v>
          </cell>
          <cell r="I81">
            <v>35746</v>
          </cell>
        </row>
        <row r="82">
          <cell r="A82">
            <v>80</v>
          </cell>
          <cell r="B82" t="str">
            <v>소형살포기 제설작업</v>
          </cell>
          <cell r="C82" t="str">
            <v>2.5ton</v>
          </cell>
          <cell r="E82" t="str">
            <v>시간</v>
          </cell>
          <cell r="F82">
            <v>4225</v>
          </cell>
          <cell r="G82">
            <v>0</v>
          </cell>
          <cell r="H82">
            <v>4468</v>
          </cell>
          <cell r="I82">
            <v>8693</v>
          </cell>
        </row>
        <row r="83">
          <cell r="A83">
            <v>81</v>
          </cell>
          <cell r="B83" t="str">
            <v>소형살포기가동</v>
          </cell>
          <cell r="C83" t="str">
            <v>소형살포기</v>
          </cell>
          <cell r="E83" t="str">
            <v>시간</v>
          </cell>
          <cell r="F83">
            <v>3789</v>
          </cell>
          <cell r="G83">
            <v>0</v>
          </cell>
          <cell r="H83">
            <v>0</v>
          </cell>
          <cell r="I83">
            <v>3789</v>
          </cell>
        </row>
        <row r="84">
          <cell r="A84">
            <v>82</v>
          </cell>
          <cell r="B84" t="str">
            <v>대형살포기 탑재트럭 대기</v>
          </cell>
          <cell r="C84" t="str">
            <v>15톤트럭</v>
          </cell>
          <cell r="E84" t="str">
            <v>일</v>
          </cell>
          <cell r="F84">
            <v>0</v>
          </cell>
          <cell r="G84">
            <v>0</v>
          </cell>
          <cell r="H84">
            <v>104823</v>
          </cell>
          <cell r="I84">
            <v>104823</v>
          </cell>
        </row>
        <row r="85">
          <cell r="A85">
            <v>83</v>
          </cell>
          <cell r="B85" t="str">
            <v>대형살포기 제설작업</v>
          </cell>
          <cell r="C85" t="str">
            <v>15톤트럭</v>
          </cell>
          <cell r="E85" t="str">
            <v>시간</v>
          </cell>
          <cell r="F85">
            <v>23170</v>
          </cell>
          <cell r="G85">
            <v>0</v>
          </cell>
          <cell r="H85">
            <v>13102</v>
          </cell>
          <cell r="I85">
            <v>36272</v>
          </cell>
        </row>
        <row r="86">
          <cell r="A86">
            <v>84</v>
          </cell>
          <cell r="B86" t="str">
            <v>대형살포기 가동</v>
          </cell>
          <cell r="C86" t="str">
            <v>대형살포기</v>
          </cell>
          <cell r="E86" t="str">
            <v>시간</v>
          </cell>
          <cell r="F86">
            <v>6336</v>
          </cell>
          <cell r="G86">
            <v>0</v>
          </cell>
          <cell r="H86">
            <v>0</v>
          </cell>
          <cell r="I86">
            <v>6336</v>
          </cell>
        </row>
        <row r="87">
          <cell r="A87">
            <v>85</v>
          </cell>
          <cell r="B87" t="str">
            <v>염화칼슘 상하차장비대기</v>
          </cell>
          <cell r="C87" t="str">
            <v>BH0.4㎥</v>
          </cell>
          <cell r="E87" t="str">
            <v>일</v>
          </cell>
          <cell r="F87">
            <v>0</v>
          </cell>
          <cell r="G87">
            <v>0</v>
          </cell>
          <cell r="H87">
            <v>98551</v>
          </cell>
          <cell r="I87">
            <v>98551</v>
          </cell>
        </row>
        <row r="88">
          <cell r="A88">
            <v>86</v>
          </cell>
          <cell r="B88" t="str">
            <v>염화칼슘 상하차 작업</v>
          </cell>
          <cell r="C88" t="str">
            <v>BH0.4㎥</v>
          </cell>
          <cell r="E88" t="str">
            <v>시간</v>
          </cell>
          <cell r="F88">
            <v>12753</v>
          </cell>
          <cell r="G88">
            <v>0</v>
          </cell>
          <cell r="H88">
            <v>12318</v>
          </cell>
          <cell r="I88">
            <v>25071</v>
          </cell>
        </row>
        <row r="89">
          <cell r="A89">
            <v>0</v>
          </cell>
          <cell r="I89">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일위대가"/>
      <sheetName val="조명시설"/>
      <sheetName val="실행대비"/>
      <sheetName val="토적표"/>
      <sheetName val="돌담교 상부수량"/>
      <sheetName val="SLAB&quot;1&quot;"/>
      <sheetName val="H-PILE수량집계"/>
      <sheetName val="수량-가로등"/>
      <sheetName val="단가"/>
      <sheetName val="말뚝지지력산정"/>
      <sheetName val="우수받이"/>
      <sheetName val="역T형교대(말뚝기초)"/>
      <sheetName val="일위대가9803"/>
      <sheetName val="내역서1999.8최종"/>
      <sheetName val="기초단가"/>
      <sheetName val="중기손료"/>
      <sheetName val="단위수량"/>
      <sheetName val="가시설수량"/>
      <sheetName val="원가계산"/>
      <sheetName val="산출근거"/>
      <sheetName val="단중표"/>
      <sheetName val="데이타"/>
      <sheetName val="식재인부"/>
      <sheetName val="기안"/>
      <sheetName val="해평견적"/>
      <sheetName val="1단계"/>
      <sheetName val="테이블"/>
      <sheetName val="8.석축단위(H=1.5M)"/>
      <sheetName val="토목주소"/>
      <sheetName val="건축"/>
      <sheetName val="3BL공동구 수량"/>
      <sheetName val="POL6차-PIPING"/>
      <sheetName val="b_balju_cho"/>
      <sheetName val="사급자재"/>
      <sheetName val="도급"/>
      <sheetName val="6PILE  (돌출)"/>
      <sheetName val="unitpric"/>
      <sheetName val="noyim"/>
      <sheetName val="노임단가"/>
      <sheetName val="제원및배치"/>
      <sheetName val="99노임단가"/>
      <sheetName val="CON기초"/>
      <sheetName val="돌담교_상부수량"/>
      <sheetName val="SAP_INPUT"/>
      <sheetName val="산근"/>
      <sheetName val="철거산출근거"/>
      <sheetName val="입력자료"/>
      <sheetName val="전기"/>
      <sheetName val="수량산출"/>
      <sheetName val="정부노임단가"/>
      <sheetName val="개산공사비"/>
      <sheetName val="CON'C"/>
      <sheetName val="설계내역서"/>
      <sheetName val="준비공"/>
      <sheetName val="목교수량산출"/>
      <sheetName val="날개벽수량표"/>
      <sheetName val="수목단가"/>
      <sheetName val="시설수량표"/>
      <sheetName val="식재수량표"/>
      <sheetName val="일위목록"/>
      <sheetName val="자재단가"/>
      <sheetName val="ABUT수량-A1"/>
      <sheetName val="내역표지"/>
      <sheetName val="#REF"/>
      <sheetName val="총괄"/>
      <sheetName val="INPUT"/>
      <sheetName val="8.PILE  (돌출)"/>
      <sheetName val="견적단가"/>
      <sheetName val="노임이"/>
      <sheetName val="실행철강하도"/>
      <sheetName val="기본일위"/>
      <sheetName val="갑지(추정)"/>
      <sheetName val="단가대비표"/>
      <sheetName val="노무비단가"/>
      <sheetName val="2.토목공사"/>
      <sheetName val="BID"/>
      <sheetName val="2.가정단면"/>
      <sheetName val="방음벽기초"/>
      <sheetName val="설계기준"/>
      <sheetName val="내역1"/>
      <sheetName val="건축명"/>
      <sheetName val="기계명"/>
      <sheetName val="전기명"/>
      <sheetName val="토목명"/>
      <sheetName val="2호맨홀공제수량"/>
      <sheetName val="소비자가"/>
      <sheetName val="건축내역"/>
      <sheetName val="안전장치"/>
      <sheetName val="내역서"/>
      <sheetName val="입찰안"/>
      <sheetName val="공사개요"/>
      <sheetName val="설계예시"/>
      <sheetName val="슬래브 -연속(3경간)"/>
      <sheetName val="관급자재대"/>
      <sheetName val="설계명세서"/>
      <sheetName val="내역서 제출"/>
      <sheetName val="대림경상68억"/>
      <sheetName val="단면치수"/>
      <sheetName val="데리네이타현황"/>
      <sheetName val="I一般比"/>
      <sheetName val="용수량(생활용수)"/>
      <sheetName val="신규보류입력"/>
      <sheetName val="이름정의"/>
      <sheetName val="건축내역서"/>
      <sheetName val="설비내역서"/>
      <sheetName val="전기내역서"/>
      <sheetName val="집계표"/>
      <sheetName val="AS포장복구 "/>
      <sheetName val="DATE"/>
      <sheetName val="노임,재료비"/>
      <sheetName val="T13(P68~72,78)"/>
      <sheetName val="6호기"/>
      <sheetName val="Macro2"/>
      <sheetName val="년도별노임표"/>
      <sheetName val="중기목록표"/>
      <sheetName val="단가조사서"/>
      <sheetName val="FILE1"/>
      <sheetName val="맨홀수량"/>
      <sheetName val="BOX-1510"/>
      <sheetName val="건물철거"/>
      <sheetName val="기타배수구조물깨기-단위수량"/>
      <sheetName val="집수정(600-700)"/>
      <sheetName val="단위집계표"/>
      <sheetName val="교각계산"/>
      <sheetName val="중동공구"/>
      <sheetName val="내역을"/>
      <sheetName val="COPING"/>
      <sheetName val="표지"/>
      <sheetName val="입력"/>
      <sheetName val="초기화면"/>
      <sheetName val="7.PILE  (돌출)"/>
      <sheetName val="차액보증"/>
      <sheetName val="구체"/>
      <sheetName val="좌측날개벽"/>
      <sheetName val="우측날개벽"/>
      <sheetName val="운임료"/>
      <sheetName val="배수공수집"/>
      <sheetName val="2000전체분"/>
      <sheetName val="2000년1차"/>
      <sheetName val="기존건물 깨기원단위"/>
      <sheetName val="Sheet3"/>
      <sheetName val="노임"/>
      <sheetName val="갑지"/>
      <sheetName val="조작대(1연)"/>
      <sheetName val="설계변경총괄표(계산식)"/>
      <sheetName val="Sheet1"/>
      <sheetName val="Sheet2"/>
      <sheetName val="부대내역"/>
      <sheetName val="작업입력"/>
      <sheetName val="Macro1"/>
      <sheetName val="2003상반기노임기준"/>
      <sheetName val="청주(철골발주의뢰서)"/>
      <sheetName val="일위대가표"/>
      <sheetName val="터파기및재료"/>
      <sheetName val="시장성초안camera"/>
      <sheetName val="가도공"/>
      <sheetName val="대창(함평)"/>
      <sheetName val="대창(장성)"/>
      <sheetName val="Sheet5"/>
      <sheetName val="내역"/>
      <sheetName val="원가계산서"/>
      <sheetName val="덕전리"/>
      <sheetName val="setup"/>
      <sheetName val="연결관암거"/>
      <sheetName val="2공구산출내역"/>
      <sheetName val="식재가격"/>
      <sheetName val="식재총괄"/>
      <sheetName val="교각1"/>
      <sheetName val="단가산출서1"/>
      <sheetName val="바닥판"/>
      <sheetName val="입력DATA"/>
      <sheetName val="총괄내역서"/>
      <sheetName val="신천3호용수로"/>
      <sheetName val="3련 BOX"/>
      <sheetName val="총괄표"/>
      <sheetName val="CC16-내역서"/>
      <sheetName val="4.2유효폭의 계산"/>
      <sheetName val="이토변실"/>
      <sheetName val="단위단가"/>
      <sheetName val="교대(A1)"/>
      <sheetName val="건축공사실행"/>
      <sheetName val="예산명세서"/>
      <sheetName val="자료입력"/>
      <sheetName val="도로"/>
      <sheetName val="실행"/>
      <sheetName val="1.설계조건"/>
      <sheetName val="증감내역서"/>
      <sheetName val="대전가오_견출_집계표"/>
      <sheetName val="공사"/>
      <sheetName val="산출내역서집계표"/>
      <sheetName val="설명서 "/>
      <sheetName val="토목"/>
      <sheetName val="구조물철거타공정이월"/>
      <sheetName val="공사비 증감 내역서"/>
      <sheetName val="대비"/>
      <sheetName val="기계경비(시간당)"/>
      <sheetName val="램머"/>
      <sheetName val="대창(함평)-창열"/>
      <sheetName val="BOX(1.5X1.5)"/>
      <sheetName val="일반수량"/>
      <sheetName val="초"/>
      <sheetName val="토공개요C"/>
      <sheetName val="정공공사"/>
      <sheetName val="관경별내역서"/>
      <sheetName val="2-1. 경관조명 내역총괄표"/>
      <sheetName val="날개벽(TYPE2)"/>
      <sheetName val="적용기준"/>
      <sheetName val="설계서(동안동)"/>
      <sheetName val="골조시행"/>
      <sheetName val="계단"/>
      <sheetName val=" 상부공통집계(총괄)"/>
      <sheetName val="가설공사비"/>
      <sheetName val="도로구조공사비"/>
      <sheetName val="도로토공공사비"/>
      <sheetName val="여수토공사비"/>
      <sheetName val="문산방향-교대(A2)"/>
      <sheetName val="단가 및 재료비"/>
      <sheetName val="중기사용료산출근거"/>
      <sheetName val="역T형"/>
      <sheetName val="재료비"/>
      <sheetName val="토공개요"/>
      <sheetName val="토공(1)"/>
      <sheetName val="EQUIP LIST"/>
      <sheetName val="우수공"/>
      <sheetName val="99노임기준"/>
      <sheetName val="철거현황"/>
      <sheetName val="건축일위"/>
      <sheetName val="그라우팅일위"/>
      <sheetName val="견적서"/>
      <sheetName val="원가&amp;하도급원가"/>
      <sheetName val="각형맨홀"/>
      <sheetName val="A2"/>
      <sheetName val="Sheet1 (2)"/>
      <sheetName val="수로BOX"/>
      <sheetName val="수량"/>
      <sheetName val="pier-1"/>
      <sheetName val="터파기단면도(보도)"/>
      <sheetName val="Total"/>
      <sheetName val="집계"/>
      <sheetName val="대로근거"/>
      <sheetName val="중로근거"/>
      <sheetName val="격점수량"/>
      <sheetName val="II손익관리"/>
      <sheetName val="장비종합부표"/>
      <sheetName val="집계표_식재"/>
      <sheetName val="부표"/>
      <sheetName val="공사원가계산서"/>
      <sheetName val="도급예산내역서총괄표"/>
      <sheetName val="N賃率-職"/>
      <sheetName val="2"/>
      <sheetName val="돌담교_상부수량1"/>
      <sheetName val="3BL공동구_수량"/>
      <sheetName val="내역서1999_8최종"/>
      <sheetName val="8_석축단위(H=1_5M)"/>
      <sheetName val="2_가정단면"/>
      <sheetName val="6PILE__(돌출)"/>
      <sheetName val="2_토목공사"/>
      <sheetName val="_상부공통집계(총괄)"/>
      <sheetName val="투찰"/>
      <sheetName val="준공조서"/>
      <sheetName val="공사준공계"/>
      <sheetName val="준공검사보고서"/>
      <sheetName val="L_RPTB02_01"/>
      <sheetName val="FAB별"/>
      <sheetName val="가감수량"/>
      <sheetName val="맨홀수량산출"/>
      <sheetName val="개별직종노임단가(2003.9)"/>
      <sheetName val="대공종"/>
      <sheetName val="고창방향"/>
      <sheetName val="장비집계"/>
      <sheetName val="토공분배표"/>
      <sheetName val="빗물받이(910-510-410)"/>
      <sheetName val="실행내역(10.13)"/>
      <sheetName val="단관데이터"/>
      <sheetName val="이형관데이터"/>
      <sheetName val="변화치수"/>
      <sheetName val="코드표"/>
      <sheetName val="단가산출2"/>
      <sheetName val="공사비예산서(토목분)"/>
      <sheetName val="Front"/>
      <sheetName val="wall"/>
      <sheetName val="중기단가LIST"/>
      <sheetName val="산출기준"/>
      <sheetName val="개별직종노임"/>
      <sheetName val="엔지니어링노임"/>
      <sheetName val="보도교산출근거"/>
      <sheetName val="공종별자재"/>
      <sheetName val="환경기계공정표 (3)"/>
      <sheetName val="공구"/>
      <sheetName val="관로토공"/>
      <sheetName val="부속동"/>
      <sheetName val="기본단가표"/>
      <sheetName val="검측감리공제요율"/>
      <sheetName val="시공감리공제요율"/>
      <sheetName val="책임감리공제요율"/>
      <sheetName val="과거자료"/>
      <sheetName val="세목전체"/>
      <sheetName val="우수"/>
      <sheetName val="배수관산출"/>
      <sheetName val="기초자료"/>
      <sheetName val="사  업  비  수  지  예  산  서"/>
      <sheetName val="1구간FRP수량산출"/>
      <sheetName val="DATA"/>
      <sheetName val="기본데이타입력"/>
      <sheetName val="시설일위"/>
      <sheetName val="식재일위"/>
      <sheetName val="tggwan(mac)"/>
      <sheetName val="HVAC"/>
      <sheetName val="터널굴착단산"/>
      <sheetName val="터널구조물산근"/>
      <sheetName val="type-F"/>
      <sheetName val="sw1"/>
      <sheetName val="98수문일위"/>
      <sheetName val="물가시세"/>
      <sheetName val="공사일위대가"/>
      <sheetName val="건축계약내역"/>
      <sheetName val="수량산출서"/>
      <sheetName val="종형증설공"/>
      <sheetName val="노임단가 (2)"/>
      <sheetName val="간지"/>
      <sheetName val="설계설명서"/>
      <sheetName val="실행(ALT1)"/>
      <sheetName val="양식3"/>
      <sheetName val="일위대가목차"/>
      <sheetName val="원형1호맨홀토공수량"/>
      <sheetName val="COVER"/>
      <sheetName val="철근량 산정"/>
      <sheetName val="구분표"/>
      <sheetName val="원형맨홀수량"/>
      <sheetName val="개거산출내역"/>
      <sheetName val="기계경비"/>
      <sheetName val="D"/>
      <sheetName val="방수"/>
      <sheetName val="포장자재집계표"/>
      <sheetName val="물가단가"/>
      <sheetName val="제표일위대가"/>
      <sheetName val="208-238"/>
      <sheetName val="노무비"/>
      <sheetName val="노.표-조"/>
      <sheetName val="설비공사(4)"/>
      <sheetName val="일위"/>
      <sheetName val="경비_원본"/>
      <sheetName val="총 원가계산"/>
      <sheetName val="위생"/>
      <sheetName val="시노501"/>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캔개발배경"/>
      <sheetName val="캔판매목표"/>
      <sheetName val="시장"/>
      <sheetName val="손익"/>
      <sheetName val="일정표"/>
      <sheetName val="개요"/>
      <sheetName val="마케팅"/>
      <sheetName val="목차"/>
      <sheetName val="추정손익"/>
      <sheetName val="할당"/>
      <sheetName val="실적"/>
      <sheetName val="원가"/>
      <sheetName val="제목"/>
      <sheetName val="원가,목표"/>
      <sheetName val="판매"/>
      <sheetName val="판촉"/>
      <sheetName val="협조"/>
      <sheetName val="DATE2001"/>
      <sheetName val="평가데이터"/>
      <sheetName val="밸브설치"/>
      <sheetName val="입력란"/>
      <sheetName val="97노임단가"/>
      <sheetName val="목포방향"/>
      <sheetName val="노무자도장2"/>
      <sheetName val="내역- CCTV"/>
      <sheetName val="설명서_"/>
      <sheetName val="내역서_제출"/>
      <sheetName val="수목표준대가"/>
      <sheetName val="기초자료입력"/>
      <sheetName val="준공정산"/>
      <sheetName val="GT 1050x650"/>
      <sheetName val="CONCRETE"/>
      <sheetName val="내역서적용수량"/>
      <sheetName val="공량산출서"/>
      <sheetName val="토공"/>
      <sheetName val="DHEQSUPT"/>
      <sheetName val="(X)품셈집계"/>
      <sheetName val="소방"/>
      <sheetName val="아파트"/>
      <sheetName val="부대시설"/>
      <sheetName val="산출3-동력"/>
      <sheetName val="산출4-전등"/>
      <sheetName val="산출2-전력"/>
      <sheetName val="산출9-TRAY"/>
      <sheetName val="2000노임기준"/>
      <sheetName val="참여현황 (직원)"/>
      <sheetName val="3.하중산정4.지지력"/>
      <sheetName val="플랜트 설치"/>
      <sheetName val="토목공사일반"/>
      <sheetName val="제경비"/>
      <sheetName val="입력(K0)"/>
      <sheetName val="장비"/>
      <sheetName val="종배수단위_CON기초"/>
      <sheetName val="Macro(차단기)"/>
      <sheetName val="프랜트면허"/>
      <sheetName val="JUCKEYK"/>
      <sheetName val="각사별공사비분개 "/>
      <sheetName val="포장집계"/>
      <sheetName val="포장연장"/>
      <sheetName val="견적1"/>
      <sheetName val="8.3해석단면 선정"/>
      <sheetName val="인부신상자료"/>
      <sheetName val="설비(제출)"/>
      <sheetName val="자재단가_사급"/>
      <sheetName val="중기적산목록"/>
      <sheetName val="매원개착터널총괄"/>
      <sheetName val="간이(갑)"/>
      <sheetName val="식생블럭단위수량"/>
      <sheetName val="토목검측서"/>
      <sheetName val="준공조서갑지"/>
      <sheetName val="가시설단위수량"/>
      <sheetName val="교대철근집계"/>
      <sheetName val="설계개요"/>
      <sheetName val="본문"/>
      <sheetName val="참조"/>
      <sheetName val="BOQ"/>
      <sheetName val="지수"/>
      <sheetName val="거래처등록"/>
      <sheetName val="참고자료"/>
      <sheetName val="총_구조물공"/>
      <sheetName val="주공 갑지"/>
      <sheetName val="공사비산출내역"/>
      <sheetName val="정의"/>
      <sheetName val="대구은행"/>
      <sheetName val="잡비계산"/>
      <sheetName val="단가산출1"/>
      <sheetName val="3-구교-오리지날"/>
      <sheetName val="인제내역"/>
      <sheetName val="대3류 "/>
      <sheetName val="견적갑지"/>
      <sheetName val="물량내역"/>
      <sheetName val="0226"/>
      <sheetName val="터널조도"/>
      <sheetName val="001"/>
      <sheetName val="ITEM"/>
      <sheetName val="ilch"/>
      <sheetName val="Sheet4"/>
      <sheetName val="2F 회의실견적(5_14 일대)"/>
      <sheetName val="을"/>
      <sheetName val="토공(우물통,기타) "/>
      <sheetName val="Y-WORK"/>
      <sheetName val="공통가설"/>
      <sheetName val="1-1"/>
      <sheetName val="예총"/>
      <sheetName val="Bldg Brkdown"/>
      <sheetName val="분전반계산서(석관)"/>
      <sheetName val="지급자재"/>
      <sheetName val="식재"/>
      <sheetName val="시설물"/>
      <sheetName val="식재출력용"/>
      <sheetName val="유지관리"/>
      <sheetName val="woo(mac)"/>
      <sheetName val="설치조서"/>
      <sheetName val="배수공집계표"/>
      <sheetName val="예정공정표"/>
      <sheetName val="연동내역"/>
      <sheetName val="건설성적"/>
      <sheetName val="학습율"/>
      <sheetName val="건설사업관리 공제요율"/>
      <sheetName val="건설공사 감리원 배치기준"/>
      <sheetName val="책임감리 공제요율"/>
      <sheetName val="건축공사"/>
      <sheetName val="1~9 하중계산"/>
      <sheetName val="가로등"/>
      <sheetName val="을지"/>
      <sheetName val="단가비교표"/>
      <sheetName val="PL단가산정"/>
      <sheetName val="그림"/>
      <sheetName val="그림2"/>
      <sheetName val="01노임적용기준"/>
      <sheetName val="2.대외공문"/>
      <sheetName val="경율산정.XLS"/>
      <sheetName val="산출3-유도등"/>
      <sheetName val="산출2-동력"/>
      <sheetName val="산출2-피뢰침"/>
      <sheetName val="준검 내역서"/>
      <sheetName val="진주방향"/>
      <sheetName val="일위대가(가설)"/>
      <sheetName val="총정리"/>
      <sheetName val="INPUTDATA"/>
      <sheetName val="기초수량자료"/>
      <sheetName val="우각부보강"/>
      <sheetName val="산정표"/>
      <sheetName val="전등수량산출"/>
      <sheetName val="단위량당중기"/>
      <sheetName val="단가(자재)"/>
      <sheetName val="단가(노임)"/>
      <sheetName val="기초목록"/>
      <sheetName val="단위중량"/>
      <sheetName val="노임DB"/>
      <sheetName val="간접"/>
      <sheetName val="1.토공"/>
      <sheetName val="BSD (2)"/>
      <sheetName val="단가산출서 (2)"/>
      <sheetName val="단가산출서"/>
      <sheetName val="기초수량산출서"/>
      <sheetName val="4.2.1 마루높이 검토"/>
      <sheetName val="설계"/>
      <sheetName val="내역서(도급)"/>
      <sheetName val="계수시트"/>
      <sheetName val="제잡비"/>
      <sheetName val="단가조사"/>
      <sheetName val="BS2"/>
      <sheetName val="1.견적보고서"/>
      <sheetName val="날개벽"/>
      <sheetName val="지점별강우량"/>
      <sheetName val="노임자재단가"/>
      <sheetName val="현장경비"/>
      <sheetName val="노임단가표"/>
      <sheetName val="건축집계"/>
      <sheetName val="검사원"/>
      <sheetName val="횡배수관수량집계"/>
      <sheetName val="횡배수관기초"/>
      <sheetName val="5사남"/>
      <sheetName val="재료집계표"/>
      <sheetName val="자단"/>
      <sheetName val="48일위"/>
      <sheetName val="48수량"/>
      <sheetName val="22수량"/>
      <sheetName val="49일위"/>
      <sheetName val="22일위"/>
      <sheetName val="49수량"/>
      <sheetName val="1호맨홀토공"/>
      <sheetName val="금액"/>
      <sheetName val="소요자재명세서"/>
      <sheetName val="시설국장자료"/>
      <sheetName val="교대"/>
      <sheetName val="단가목록"/>
      <sheetName val="설계예산서"/>
      <sheetName val="TOTAL_BOQ"/>
      <sheetName val="설계내역"/>
      <sheetName val="상부수량"/>
      <sheetName val="산출집계표"/>
      <sheetName val="15)VE제안서(유형1)"/>
      <sheetName val="12)아이디어 목록 및 개략평가"/>
      <sheetName val="11)VE 예비검토서"/>
      <sheetName val="15-3)VE제안서(가치향상 등)"/>
      <sheetName val="15-2)VE제안서(유형3)"/>
      <sheetName val="직재"/>
      <sheetName val="재집"/>
      <sheetName val="참조자료"/>
      <sheetName val="노임단가(직종번호 순)"/>
      <sheetName val="대창토공"/>
      <sheetName val="토사(PE)"/>
      <sheetName val="8_PILE__(돌출)"/>
      <sheetName val="EQUIP_LIST"/>
      <sheetName val="BOX(1_5X1_5)"/>
      <sheetName val="7_PILE__(돌출)"/>
      <sheetName val="공사비_증감_내역서"/>
      <sheetName val="실행내역(10_13)"/>
      <sheetName val="산업"/>
      <sheetName val="수량산출서-2"/>
      <sheetName val="출력"/>
      <sheetName val="근로자명단"/>
      <sheetName val="산출서-1"/>
      <sheetName val="산출서-수식"/>
      <sheetName val="포장공집계"/>
      <sheetName val="주요자재집계"/>
      <sheetName val=""/>
      <sheetName val="기계경비산출기준"/>
      <sheetName val="기계경비목록"/>
      <sheetName val="건설기계가격1"/>
      <sheetName val="회사기초자료"/>
      <sheetName val="01 Summary"/>
      <sheetName val="CW,HW,NW"/>
      <sheetName val="SAN"/>
      <sheetName val="03 Rev.Log"/>
      <sheetName val="노무비계"/>
      <sheetName val="설계내역2"/>
      <sheetName val="Sheet17"/>
      <sheetName val="내역(포장)"/>
      <sheetName val="천방교접속"/>
      <sheetName val="가시설(TYPE-A)"/>
      <sheetName val="포장수량"/>
      <sheetName val="CTEMCOST"/>
      <sheetName val="2.재료비"/>
      <sheetName val="12.보오링"/>
      <sheetName val="18.공내수압탄성자연"/>
      <sheetName val="신고분기설정참고"/>
      <sheetName val="거래처자료등록"/>
      <sheetName val="공사비"/>
      <sheetName val="약품공급2"/>
      <sheetName val="동일대내"/>
      <sheetName val="RDP2"/>
      <sheetName val="구역화물"/>
      <sheetName val="건설기계가격"/>
      <sheetName val="공사요율"/>
      <sheetName val="수지예산"/>
      <sheetName val="식재(예송)"/>
      <sheetName val="4)유동표"/>
      <sheetName val="설직재-1"/>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매인"/>
      <sheetName val="궤도연장(종합)"/>
      <sheetName val="궤도연장(2단계)"/>
      <sheetName val="궤도연장(1단계)"/>
      <sheetName val="궤도부설연장1단계"/>
      <sheetName val="슬래브일반(포항방향 B=12.3m)"/>
      <sheetName val="c_balju"/>
      <sheetName val="NN"/>
      <sheetName val="PIER토수량"/>
      <sheetName val="7월천안현장 집계표"/>
      <sheetName val="장비.자재"/>
      <sheetName val="장비명세서"/>
      <sheetName val=" 노무집계"/>
      <sheetName val="일용노무비"/>
      <sheetName val="자재목록"/>
      <sheetName val="노임목록"/>
      <sheetName val="음료실행"/>
      <sheetName val="1_설계조건"/>
      <sheetName val="3련_BOX"/>
      <sheetName val="2-1__경관조명_내역총괄표"/>
      <sheetName val="단가_및_재료비"/>
      <sheetName val="4_2유효폭의_계산"/>
      <sheetName val="AS포장복구_"/>
      <sheetName val="개별직종노임단가(2003_9)"/>
      <sheetName val="총_원가계산"/>
      <sheetName val="Sheet1_(2)"/>
      <sheetName val="기존건물_깨기원단위"/>
      <sheetName val="철근량_산정"/>
      <sheetName val="사__업__비__수__지__예__산__서"/>
      <sheetName val="환경기계공정표_(3)"/>
      <sheetName val="각사별공사비분개_"/>
      <sheetName val="슬래브_-연속(3경간)"/>
      <sheetName val="노임단가_(2)"/>
      <sheetName val="참여현황_(직원)"/>
      <sheetName val="노_표-조"/>
      <sheetName val="2F_회의실견적(5_14_일대)"/>
      <sheetName val="토공(우물통,기타)_"/>
      <sheetName val="대3류_"/>
      <sheetName val="내역-_CCTV"/>
      <sheetName val="건설사업관리_공제요율"/>
      <sheetName val="건설공사_감리원_배치기준"/>
      <sheetName val="책임감리_공제요율"/>
      <sheetName val="1~9_하중계산"/>
      <sheetName val="단가산출서_(2)"/>
      <sheetName val="1호맨홀수량산출"/>
      <sheetName val="수량산출(음암)"/>
      <sheetName val="용산1(해보)"/>
      <sheetName val="6.7현장운영"/>
      <sheetName val="결재갑지"/>
      <sheetName val="직접비"/>
      <sheetName val="자재 집계표"/>
      <sheetName val="보고서"/>
      <sheetName val="결재란"/>
      <sheetName val="2.견적조건 정보"/>
      <sheetName val="공간분류체계"/>
      <sheetName val="부위별항목"/>
      <sheetName val="영향요인"/>
      <sheetName val="순공사비"/>
      <sheetName val="설명"/>
      <sheetName val="중기비"/>
      <sheetName val="일반수량산출"/>
      <sheetName val="부대공수량산출"/>
      <sheetName val="단가표"/>
      <sheetName val="도급예산내역서봉투"/>
      <sheetName val="설계산출표지"/>
      <sheetName val="을부담운반비"/>
      <sheetName val="설계산출기초"/>
      <sheetName val="운반비산출"/>
      <sheetName val="수량집계"/>
      <sheetName val="산근cad용"/>
      <sheetName val="산근(계단)"/>
      <sheetName val="주차구획선수량"/>
      <sheetName val="설계조건"/>
      <sheetName val="친환경주택"/>
      <sheetName val="b_balju"/>
      <sheetName val="현장관리비 산출내역"/>
      <sheetName val="공문"/>
      <sheetName val="중기목록"/>
      <sheetName val="중기가격"/>
      <sheetName val="신공항A-9(원가수정)"/>
      <sheetName val="대치판정"/>
      <sheetName val="산출근거(9)"/>
      <sheetName val="5정거장"/>
      <sheetName val="1-3길내기"/>
      <sheetName val="시행후면적"/>
      <sheetName val="준검_내역서"/>
      <sheetName val="12)아이디어_목록_및_개략평가"/>
      <sheetName val="11)VE_예비검토서"/>
      <sheetName val="15-3)VE제안서(가치향상_등)"/>
      <sheetName val="식재일위대가"/>
      <sheetName val="97(US,EP,PCT,KR)"/>
      <sheetName val="블록(들고리8개)"/>
      <sheetName val="부가세별도"/>
      <sheetName val="업체자료"/>
      <sheetName val="Lr"/>
      <sheetName val="FAB计算式"/>
      <sheetName val="CUB结算式"/>
      <sheetName val="FAB B01计算式"/>
      <sheetName val="室外计算式"/>
      <sheetName val="PROCURE"/>
      <sheetName val="5.물량산출서"/>
      <sheetName val="절단표"/>
      <sheetName val="기둥(원형)"/>
      <sheetName val="인부노임"/>
      <sheetName val="건설기계"/>
      <sheetName val="단가산출"/>
      <sheetName val="COST"/>
      <sheetName val="4.04건축(건축-주계약내역서)"/>
      <sheetName val="예정공정표 "/>
      <sheetName val="산출3-전등"/>
      <sheetName val="산출4-조명제어"/>
      <sheetName val="산출5-전열"/>
      <sheetName val="산출7-유도등"/>
      <sheetName val="구체단위"/>
      <sheetName val="산림조사비"/>
      <sheetName val="요율표"/>
      <sheetName val="단가조사표(노무비)"/>
      <sheetName val="기초코드"/>
      <sheetName val="판매시설"/>
      <sheetName val="00임금"/>
      <sheetName val="신당동집계표"/>
      <sheetName val="UNIT"/>
      <sheetName val="비탈면보호공수량산출"/>
      <sheetName val="사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sheetData sheetId="580">
        <row r="1">
          <cell r="A1" t="str">
            <v>시멘트,모래,자갈 산출표</v>
          </cell>
        </row>
      </sheetData>
      <sheetData sheetId="581">
        <row r="1">
          <cell r="A1" t="str">
            <v>시멘트,모래,자갈 산출표</v>
          </cell>
        </row>
      </sheetData>
      <sheetData sheetId="582">
        <row r="1">
          <cell r="A1" t="str">
            <v>시멘트,모래,자갈 산출표</v>
          </cell>
        </row>
      </sheetData>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sheetData sheetId="608">
        <row r="1">
          <cell r="A1" t="str">
            <v>시멘트,모래,자갈 산출표</v>
          </cell>
        </row>
      </sheetData>
      <sheetData sheetId="609">
        <row r="1">
          <cell r="A1" t="str">
            <v>시멘트,모래,자갈 산출표</v>
          </cell>
        </row>
      </sheetData>
      <sheetData sheetId="610">
        <row r="1">
          <cell r="A1" t="str">
            <v>시멘트,모래,자갈 산출표</v>
          </cell>
        </row>
      </sheetData>
      <sheetData sheetId="611">
        <row r="1">
          <cell r="A1" t="str">
            <v>시멘트,모래,자갈 산출표</v>
          </cell>
        </row>
      </sheetData>
      <sheetData sheetId="612"/>
      <sheetData sheetId="613"/>
      <sheetData sheetId="614"/>
      <sheetData sheetId="615">
        <row r="1">
          <cell r="A1" t="str">
            <v>시멘트,모래,자갈 산출표</v>
          </cell>
        </row>
      </sheetData>
      <sheetData sheetId="616">
        <row r="1">
          <cell r="A1" t="str">
            <v>시멘트,모래,자갈 산출표</v>
          </cell>
        </row>
      </sheetData>
      <sheetData sheetId="617">
        <row r="1">
          <cell r="A1" t="str">
            <v>시멘트,모래,자갈 산출표</v>
          </cell>
        </row>
      </sheetData>
      <sheetData sheetId="618">
        <row r="1">
          <cell r="A1" t="str">
            <v>시멘트,모래,자갈 산출표</v>
          </cell>
        </row>
      </sheetData>
      <sheetData sheetId="619">
        <row r="1">
          <cell r="A1" t="str">
            <v>시멘트,모래,자갈 산출표</v>
          </cell>
        </row>
      </sheetData>
      <sheetData sheetId="620"/>
      <sheetData sheetId="621">
        <row r="1">
          <cell r="A1" t="str">
            <v>시멘트,모래,자갈 산출표</v>
          </cell>
        </row>
      </sheetData>
      <sheetData sheetId="622">
        <row r="1">
          <cell r="A1" t="str">
            <v>시멘트,모래,자갈 산출표</v>
          </cell>
        </row>
      </sheetData>
      <sheetData sheetId="623">
        <row r="1">
          <cell r="A1" t="str">
            <v>시멘트,모래,자갈 산출표</v>
          </cell>
        </row>
      </sheetData>
      <sheetData sheetId="624">
        <row r="1">
          <cell r="A1" t="str">
            <v>시멘트,모래,자갈 산출표</v>
          </cell>
        </row>
      </sheetData>
      <sheetData sheetId="625">
        <row r="1">
          <cell r="A1" t="str">
            <v>시멘트,모래,자갈 산출표</v>
          </cell>
        </row>
      </sheetData>
      <sheetData sheetId="626">
        <row r="1">
          <cell r="A1" t="str">
            <v>시멘트,모래,자갈 산출표</v>
          </cell>
        </row>
      </sheetData>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ow r="1">
          <cell r="A1" t="str">
            <v>시멘트,모래,자갈 산출표</v>
          </cell>
        </row>
      </sheetData>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입"/>
      <sheetName val="지출"/>
      <sheetName val="관리"/>
      <sheetName val="공감"/>
      <sheetName val="측설"/>
      <sheetName val="측공관대상금액"/>
      <sheetName val="순공사비내역"/>
      <sheetName val="경제분석자료"/>
      <sheetName val="지급자재집계표"/>
      <sheetName val="자재단가"/>
      <sheetName val="지급자재대"/>
      <sheetName val="총괄표"/>
      <sheetName val="기전총괄표"/>
      <sheetName val="요율"/>
      <sheetName val="수원공"/>
      <sheetName val="자재산출참고"/>
      <sheetName val="1호간선"/>
      <sheetName val="2호간선"/>
      <sheetName val="1호용수지선"/>
      <sheetName val="2호용수지선"/>
      <sheetName val="평야부공사비"/>
      <sheetName val="배수로토공"/>
      <sheetName val="칠현배수로"/>
      <sheetName val="반포배수로"/>
      <sheetName val="월하배수로"/>
      <sheetName val="부대공사"/>
      <sheetName val="수원일위"/>
      <sheetName val="평야일위"/>
      <sheetName val="laroux"/>
      <sheetName val="수지예산서(기본)"/>
      <sheetName val="산출내역(기본)"/>
      <sheetName val="용지매수예비"/>
      <sheetName val="측설비요율(기본)"/>
      <sheetName val="토목총괄"/>
      <sheetName val="공사비산출내역(실적)"/>
      <sheetName val="지급자재"/>
      <sheetName val="제당명세서"/>
      <sheetName val="제당재료"/>
      <sheetName val="제당토적"/>
      <sheetName val="평야부내역"/>
      <sheetName val="복통,이설도로"/>
      <sheetName val="기타(참고용)"/>
      <sheetName val="총괄표계"/>
      <sheetName val="용매수평야"/>
      <sheetName val="Sheet1"/>
      <sheetName val="9509"/>
      <sheetName val="배수장토목공사비"/>
      <sheetName val="데이타"/>
      <sheetName val="식재인부"/>
      <sheetName val="간접비총계"/>
      <sheetName val="ABUT수량-A1"/>
      <sheetName val="대로근거"/>
      <sheetName val="중로근거"/>
      <sheetName val="설계예산2"/>
      <sheetName val="간지"/>
      <sheetName val="간지 (세)"/>
      <sheetName val="내역서"/>
      <sheetName val="건축내역"/>
      <sheetName val="공사요율"/>
      <sheetName val="공량산출서"/>
      <sheetName val="실행대비"/>
      <sheetName val="조명시설"/>
      <sheetName val="단가"/>
      <sheetName val="가설공사비"/>
      <sheetName val="도로구조공사비"/>
      <sheetName val="도로토공공사비"/>
      <sheetName val="여수토공사비"/>
      <sheetName val="예산명세서"/>
      <sheetName val="설계명세서"/>
      <sheetName val="자료입력"/>
      <sheetName val="도면명"/>
      <sheetName val="석천공사비총괄"/>
      <sheetName val="총공비"/>
      <sheetName val="용지매수"/>
      <sheetName val="HVAC"/>
      <sheetName val="시설물일위"/>
      <sheetName val="설계예시"/>
      <sheetName val="가제당공사비"/>
      <sheetName val="기초처리공사비"/>
      <sheetName val="복통공사비"/>
      <sheetName val="본제당공사비"/>
      <sheetName val="시험비"/>
      <sheetName val="자재대"/>
      <sheetName val="중기운반비"/>
      <sheetName val="진입도로공사비"/>
      <sheetName val="취수탑공사비"/>
      <sheetName val="토취장복구"/>
      <sheetName val="수로BOX"/>
      <sheetName val="2"/>
      <sheetName val="공사비명세서"/>
      <sheetName val="공사개요"/>
      <sheetName val="일위대가"/>
      <sheetName val="장척총괄"/>
      <sheetName val="AS포장복구 "/>
      <sheetName val="관경별내역서"/>
      <sheetName val="년도별노임표"/>
      <sheetName val="중기목록표"/>
      <sheetName val="노임단가"/>
      <sheetName val="설계예산서"/>
      <sheetName val="예산내역서"/>
      <sheetName val="단가 (2)"/>
      <sheetName val="내역"/>
      <sheetName val="관접합및부설"/>
      <sheetName val="북제주원가"/>
      <sheetName val="현장관리비"/>
      <sheetName val="일위대가표"/>
      <sheetName val="설계기준"/>
      <sheetName val="내역1"/>
      <sheetName val="계산서(곡선부)"/>
      <sheetName val="-치수표(곡선부)"/>
      <sheetName val="집계표"/>
      <sheetName val="Macro(전선)"/>
      <sheetName val="말뚝지지력산정"/>
      <sheetName val="1. 설계조건 2.단면가정 3. 하중계산"/>
      <sheetName val="99노임단가"/>
      <sheetName val="공내역"/>
      <sheetName val="데리네이타현황"/>
      <sheetName val="단가일람표"/>
      <sheetName val="값"/>
      <sheetName val="평가데이터"/>
      <sheetName val="CODE"/>
      <sheetName val="단가LIST"/>
      <sheetName val="T13(P68~72,78)"/>
      <sheetName val="청천내"/>
      <sheetName val="배수공"/>
      <sheetName val="건가"/>
      <sheetName val="중표"/>
      <sheetName val="노단"/>
      <sheetName val="단목"/>
      <sheetName val="일목"/>
      <sheetName val="중목"/>
      <sheetName val="#REF"/>
      <sheetName val="수량산출"/>
      <sheetName val="표지세로"/>
      <sheetName val="기타구조물"/>
      <sheetName val="기계경비일람"/>
      <sheetName val="토적계산"/>
      <sheetName val="목차"/>
      <sheetName val="약품공급2"/>
      <sheetName val="DATA 입력란"/>
      <sheetName val="교대"/>
      <sheetName val="00노임기준"/>
      <sheetName val="단가산출서 (2)"/>
      <sheetName val="단가산출서"/>
      <sheetName val="노임"/>
      <sheetName val="남평내역"/>
      <sheetName val="국공유지및사유지"/>
      <sheetName val="신우"/>
      <sheetName val="I一般比"/>
      <sheetName val="가시설"/>
      <sheetName val="위치조서"/>
      <sheetName val="총괄서"/>
      <sheetName val="부시수량"/>
      <sheetName val="계수시트"/>
      <sheetName val="원가계산서"/>
      <sheetName val="입찰"/>
      <sheetName val="현경"/>
      <sheetName val="토공집계"/>
      <sheetName val="설계조건"/>
      <sheetName val="가감수량"/>
      <sheetName val="맨홀수량산출"/>
      <sheetName val="도로토적"/>
      <sheetName val="사업비변경내역(96.9단가)"/>
      <sheetName val="노임(1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row r="5">
          <cell r="F5">
            <v>0.16</v>
          </cell>
        </row>
        <row r="6">
          <cell r="F6">
            <v>7.2999999999999995E-2</v>
          </cell>
        </row>
        <row r="8">
          <cell r="F8">
            <v>3.6999999999999998E-2</v>
          </cell>
        </row>
        <row r="10">
          <cell r="E10">
            <v>6.4999999999999997E-3</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원가계산"/>
      <sheetName val="옥외 전력간선공사"/>
      <sheetName val="전선 및 전선관"/>
      <sheetName val="기본일위"/>
      <sheetName val="설계산출기초"/>
      <sheetName val="도급예산내역서봉투"/>
      <sheetName val="공사원가계산서"/>
      <sheetName val="설계산출표지"/>
      <sheetName val="도급예산내역서총괄표"/>
      <sheetName val="을부담운반비"/>
      <sheetName val="운반비산출"/>
      <sheetName val="철거산출근거"/>
      <sheetName val="산출근거"/>
      <sheetName val="경율산정"/>
      <sheetName val="인부노임"/>
      <sheetName val="단위수량"/>
      <sheetName val="IL-3"/>
      <sheetName val="전등설비"/>
      <sheetName val="기계경비(시간당)"/>
      <sheetName val="램머"/>
      <sheetName val="산출1-수변전"/>
      <sheetName val="LP-S"/>
      <sheetName val="내역서"/>
      <sheetName val="견적단가"/>
      <sheetName val="정공공사"/>
      <sheetName val="J直材4"/>
      <sheetName val="일위대가표"/>
      <sheetName val="9902"/>
      <sheetName val="경율산정.XLS"/>
      <sheetName val="단가조사"/>
      <sheetName val="변압기 및 발전기 용량"/>
      <sheetName val="Sheet1"/>
      <sheetName val="트레이-할증제외"/>
      <sheetName val="선로의 %임피던스 "/>
      <sheetName val="중기조종사 단위단가"/>
      <sheetName val="터널현황"/>
      <sheetName val="설계자료"/>
      <sheetName val="Sheet1 (2)"/>
      <sheetName val="케이블트레이"/>
      <sheetName val="중기사용료산출근거"/>
      <sheetName val="단가 및 재료비"/>
      <sheetName val="일위대가"/>
      <sheetName val="3.내역서"/>
      <sheetName val="Sheet9"/>
      <sheetName val="ITEM"/>
      <sheetName val="분전반계산서(석관)"/>
      <sheetName val="가로등"/>
      <sheetName val="봉양~조차장간고하개명(신설)"/>
      <sheetName val="노임단가"/>
      <sheetName val="기초단가"/>
      <sheetName val="대치판정"/>
      <sheetName val="가시설단위수량"/>
      <sheetName val="SORCE1"/>
      <sheetName val="쌍송교"/>
      <sheetName val="AS포장복구 "/>
      <sheetName val="내역"/>
      <sheetName val="금액내역서"/>
      <sheetName val="조명시설"/>
      <sheetName val="기본단가표"/>
      <sheetName val="대조표(0108)"/>
      <sheetName val="노무비 근거"/>
      <sheetName val="데이타"/>
      <sheetName val="식재인부"/>
      <sheetName val="이름정의"/>
      <sheetName val="초기화면"/>
      <sheetName val="SLAB"/>
      <sheetName val="대창(함평)"/>
      <sheetName val="대창(장성)"/>
      <sheetName val="대창(함평)-창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갑지"/>
      <sheetName val="원가계산서 "/>
      <sheetName val="총괄표"/>
      <sheetName val="내역서"/>
      <sheetName val="일위대가"/>
      <sheetName val="합 계(LP-S)"/>
      <sheetName val="LP-S"/>
      <sheetName val="공량산출서"/>
      <sheetName val="단가비교표"/>
      <sheetName val="전기표지"/>
      <sheetName val="중기조종사 단위단가"/>
      <sheetName val="조명율표"/>
      <sheetName val="노무"/>
      <sheetName val="일위-1"/>
      <sheetName val="중기사용료산출근거"/>
      <sheetName val="단가산출2"/>
      <sheetName val="단가 및 재료비"/>
      <sheetName val="전기"/>
      <sheetName val="일위대가표"/>
      <sheetName val="데이타"/>
      <sheetName val="식재인부"/>
      <sheetName val="파일의이용"/>
      <sheetName val="단위수량"/>
      <sheetName val="Sheet1"/>
      <sheetName val="Sheet1 (2)"/>
      <sheetName val="양재 시민의 숲"/>
      <sheetName val="내역서4.02"/>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산출근거 #1"/>
      <sheetName val="산출근거#2"/>
      <sheetName val="산출근거#3"/>
      <sheetName val="기초단가"/>
      <sheetName val="투자비"/>
      <sheetName val="조성원가DATA"/>
      <sheetName val="사업비"/>
      <sheetName val="일위대가"/>
      <sheetName val="단위수량"/>
      <sheetName val="1~69"/>
      <sheetName val="설계기준"/>
      <sheetName val="내역1"/>
      <sheetName val="일위대가표"/>
      <sheetName val="원가계산"/>
      <sheetName val="심사물량"/>
      <sheetName val="심사계산"/>
      <sheetName val="토목변경"/>
      <sheetName val="내역서"/>
      <sheetName val="공사비"/>
      <sheetName val="경율산정"/>
      <sheetName val="관거정비내역서(발주)"/>
      <sheetName val="일위대가(가설)"/>
      <sheetName val="DATE"/>
      <sheetName val="실행대비"/>
      <sheetName val="안전시설"/>
      <sheetName val="000 단가"/>
      <sheetName val="말뚝지지력산정"/>
      <sheetName val="고시단가"/>
      <sheetName val="기초도면제작"/>
      <sheetName val="주출입구조사"/>
      <sheetName val="쌍송교"/>
      <sheetName val="보고서"/>
      <sheetName val="노임단가"/>
      <sheetName val="수목단가"/>
      <sheetName val="시설수량표"/>
      <sheetName val="식재수량표"/>
      <sheetName val="일위목록"/>
      <sheetName val="자재단가"/>
      <sheetName val="견적단가"/>
      <sheetName val="건설사업관리 공제요율"/>
      <sheetName val="책임감리 공제요율"/>
      <sheetName val="총괄서"/>
      <sheetName val="산근1,2"/>
      <sheetName val="배수장토목공사비"/>
      <sheetName val="일위대가(목록)"/>
      <sheetName val="산근(목록)"/>
      <sheetName val="재료비"/>
      <sheetName val="경비"/>
      <sheetName val="토공"/>
      <sheetName val="이형관중량"/>
      <sheetName val="중기사용료산출근거"/>
      <sheetName val="단가 및 재료비"/>
      <sheetName val="노임단가명세서"/>
      <sheetName val="재무조건"/>
      <sheetName val="Data&amp;Result"/>
      <sheetName val="기본단가표"/>
      <sheetName val="간지"/>
      <sheetName val="조명시설"/>
      <sheetName val="지하시설물작성"/>
      <sheetName val="건축내역서"/>
      <sheetName val="설비내역서"/>
      <sheetName val="전기내역서"/>
      <sheetName val="집계표"/>
      <sheetName val="2.재료비"/>
      <sheetName val="1.인건비"/>
      <sheetName val="12.보오링"/>
      <sheetName val="18.공내수압탄성자연"/>
      <sheetName val="포장집계"/>
      <sheetName val="포장연장"/>
      <sheetName val="철거산출근거"/>
      <sheetName val="수량산출"/>
    </sheetNames>
    <sheetDataSet>
      <sheetData sheetId="0" refreshError="1"/>
      <sheetData sheetId="1"/>
      <sheetData sheetId="2"/>
      <sheetData sheetId="3"/>
      <sheetData sheetId="4" refreshError="1">
        <row r="4">
          <cell r="B4">
            <v>109695</v>
          </cell>
        </row>
        <row r="11">
          <cell r="B11">
            <v>93321</v>
          </cell>
        </row>
        <row r="12">
          <cell r="B12">
            <v>78613</v>
          </cell>
        </row>
        <row r="13">
          <cell r="B13">
            <v>58567</v>
          </cell>
        </row>
        <row r="16">
          <cell r="B16">
            <v>41470</v>
          </cell>
        </row>
        <row r="21">
          <cell r="B21">
            <v>35320</v>
          </cell>
        </row>
        <row r="22">
          <cell r="B22">
            <v>50288</v>
          </cell>
        </row>
        <row r="25">
          <cell r="B25">
            <v>56000</v>
          </cell>
        </row>
        <row r="26">
          <cell r="B26">
            <v>10000</v>
          </cell>
        </row>
        <row r="27">
          <cell r="B27">
            <v>27000</v>
          </cell>
        </row>
        <row r="28">
          <cell r="B28">
            <v>11000</v>
          </cell>
        </row>
        <row r="29">
          <cell r="B29">
            <v>47000</v>
          </cell>
        </row>
        <row r="30">
          <cell r="B30">
            <v>17000</v>
          </cell>
        </row>
        <row r="31">
          <cell r="B31">
            <v>145000</v>
          </cell>
        </row>
        <row r="32">
          <cell r="B32">
            <v>445</v>
          </cell>
        </row>
        <row r="33">
          <cell r="B33">
            <v>1340</v>
          </cell>
        </row>
        <row r="34">
          <cell r="B34">
            <v>923</v>
          </cell>
        </row>
        <row r="35">
          <cell r="B35">
            <v>2066</v>
          </cell>
        </row>
      </sheetData>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신기IC총철근"/>
      <sheetName val="S철근집계"/>
      <sheetName val="A철근집계"/>
      <sheetName val="P철근집계"/>
      <sheetName val="노임단가"/>
      <sheetName val="날개벽(시점좌측)"/>
      <sheetName val="단가(1)"/>
      <sheetName val="Sheet1"/>
      <sheetName val="노임단가(2008.상)"/>
      <sheetName val="지수"/>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참조"/>
      <sheetName val="참조M"/>
      <sheetName val="표지(1)"/>
      <sheetName val="표지(2)"/>
      <sheetName val="산출내역"/>
      <sheetName val="원가계산"/>
      <sheetName val="집계"/>
      <sheetName val="원가공사"/>
      <sheetName val="위탁공사"/>
      <sheetName val="실적공사(가로)"/>
      <sheetName val="실적공사(세로)"/>
      <sheetName val="일위집계"/>
      <sheetName val="일위"/>
      <sheetName val="단가"/>
      <sheetName val="노임"/>
      <sheetName val="품셈(1)"/>
      <sheetName val="품셈(2)"/>
      <sheetName val="투자비"/>
      <sheetName val="조성원가DATA"/>
      <sheetName val="사업비"/>
      <sheetName val="노무비"/>
      <sheetName val="단가비교표"/>
      <sheetName val="프랜트면허"/>
    </sheetNames>
    <sheetDataSet>
      <sheetData sheetId="0" refreshError="1"/>
      <sheetData sheetId="1" refreshError="1"/>
      <sheetData sheetId="2" refreshError="1">
        <row r="1">
          <cell r="O1" t="str">
            <v>단위</v>
          </cell>
        </row>
        <row r="2">
          <cell r="O2" t="str">
            <v>M</v>
          </cell>
        </row>
        <row r="3">
          <cell r="O3" t="str">
            <v>SET</v>
          </cell>
        </row>
        <row r="4">
          <cell r="O4" t="str">
            <v>EA</v>
          </cell>
        </row>
        <row r="5">
          <cell r="O5" t="str">
            <v>개소</v>
          </cell>
        </row>
        <row r="6">
          <cell r="O6" t="str">
            <v>개월</v>
          </cell>
        </row>
        <row r="7">
          <cell r="O7" t="str">
            <v>2년</v>
          </cell>
        </row>
        <row r="8">
          <cell r="O8" t="str">
            <v>M²</v>
          </cell>
        </row>
        <row r="9">
          <cell r="O9" t="str">
            <v>M³</v>
          </cell>
        </row>
        <row r="10">
          <cell r="O10" t="str">
            <v>Kg</v>
          </cell>
        </row>
        <row r="11">
          <cell r="O11" t="str">
            <v>면</v>
          </cell>
        </row>
        <row r="12">
          <cell r="O12" t="str">
            <v>본</v>
          </cell>
        </row>
        <row r="13">
          <cell r="O13" t="str">
            <v>식</v>
          </cell>
        </row>
        <row r="14">
          <cell r="O14" t="str">
            <v>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
          <cell r="D4" t="str">
            <v>IV 2.0㎜</v>
          </cell>
        </row>
        <row r="5">
          <cell r="D5" t="str">
            <v>IV 2.0㎟</v>
          </cell>
        </row>
        <row r="6">
          <cell r="D6" t="str">
            <v>IV 5.5㎟</v>
          </cell>
        </row>
        <row r="7">
          <cell r="D7" t="str">
            <v>GV 2.0㎟</v>
          </cell>
        </row>
        <row r="8">
          <cell r="D8" t="str">
            <v>GV 5.5㎟</v>
          </cell>
        </row>
        <row r="9">
          <cell r="D9" t="str">
            <v>GV 38㎟</v>
          </cell>
        </row>
        <row r="10">
          <cell r="D10" t="str">
            <v>GV 60㎟</v>
          </cell>
        </row>
        <row r="11">
          <cell r="D11" t="str">
            <v>BC 100㎟</v>
          </cell>
        </row>
        <row r="12">
          <cell r="D12" t="str">
            <v>600V CV 2C×5.5㎟</v>
          </cell>
        </row>
        <row r="13">
          <cell r="D13" t="str">
            <v>600V F-CV 1C×150㎟</v>
          </cell>
        </row>
        <row r="14">
          <cell r="D14" t="str">
            <v>600V F-CV 2C×5.5㎟</v>
          </cell>
        </row>
        <row r="15">
          <cell r="D15" t="str">
            <v>600V F-CV 3C×3.5㎟</v>
          </cell>
        </row>
        <row r="16">
          <cell r="D16" t="str">
            <v>600V F-CV 3C×5.5㎟</v>
          </cell>
        </row>
        <row r="17">
          <cell r="D17" t="str">
            <v>600V F-CV 3C×14㎟</v>
          </cell>
        </row>
        <row r="18">
          <cell r="D18" t="str">
            <v>600V F-CV 3C×22㎟</v>
          </cell>
        </row>
        <row r="19">
          <cell r="D19" t="str">
            <v>600V F-CV 4C×3.5㎟</v>
          </cell>
        </row>
        <row r="20">
          <cell r="D20" t="str">
            <v>600V F-CV 4C×8.0㎟</v>
          </cell>
        </row>
        <row r="21">
          <cell r="D21" t="str">
            <v>600V F-CV 4C×14㎟</v>
          </cell>
        </row>
        <row r="22">
          <cell r="D22" t="str">
            <v>FR-CN/CO-W 1C×60㎟</v>
          </cell>
        </row>
        <row r="23">
          <cell r="D23" t="str">
            <v>F-CVV 12C×2.0㎟</v>
          </cell>
        </row>
        <row r="24">
          <cell r="D24" t="str">
            <v>F-CVV 15C×2.0㎟</v>
          </cell>
        </row>
        <row r="25">
          <cell r="D25" t="str">
            <v>F-CVVS 15C×2.0㎟</v>
          </cell>
        </row>
        <row r="26">
          <cell r="D26" t="str">
            <v>F-CVVS 4C×3.5㎟</v>
          </cell>
        </row>
        <row r="27">
          <cell r="D27" t="str">
            <v>F-CVVSB 3C×2.0㎟</v>
          </cell>
        </row>
        <row r="28">
          <cell r="D28" t="str">
            <v>F-CVVSB 5C×2.0㎟</v>
          </cell>
        </row>
        <row r="29">
          <cell r="D29" t="str">
            <v>2P×22AWG</v>
          </cell>
        </row>
        <row r="30">
          <cell r="D30" t="str">
            <v>T-14㎟</v>
          </cell>
        </row>
        <row r="31">
          <cell r="D31" t="str">
            <v>T-22㎟</v>
          </cell>
        </row>
        <row r="32">
          <cell r="D32" t="str">
            <v>T-38㎟</v>
          </cell>
        </row>
        <row r="33">
          <cell r="D33" t="str">
            <v>동관단자 150㎟</v>
          </cell>
        </row>
        <row r="34">
          <cell r="D34" t="str">
            <v>23kV 1C/60㎟</v>
          </cell>
        </row>
        <row r="35">
          <cell r="D35" t="str">
            <v>H.D.G 16㎜</v>
          </cell>
        </row>
        <row r="36">
          <cell r="D36" t="str">
            <v>H.D.G 22㎜</v>
          </cell>
        </row>
        <row r="37">
          <cell r="D37" t="str">
            <v>H.D.G 28㎜</v>
          </cell>
        </row>
        <row r="38">
          <cell r="D38" t="str">
            <v>H.D.G 36㎜</v>
          </cell>
        </row>
        <row r="39">
          <cell r="D39" t="str">
            <v>H.D.G 54㎜</v>
          </cell>
        </row>
        <row r="40">
          <cell r="D40" t="str">
            <v>H.D.G 70㎜</v>
          </cell>
        </row>
        <row r="41">
          <cell r="D41" t="str">
            <v>H.D.G 82㎜</v>
          </cell>
        </row>
        <row r="42">
          <cell r="D42" t="str">
            <v>HI PVC 22㎜</v>
          </cell>
        </row>
        <row r="43">
          <cell r="D43" t="str">
            <v>HI PVC 28㎜</v>
          </cell>
        </row>
        <row r="44">
          <cell r="D44" t="str">
            <v>일반 16㎜</v>
          </cell>
        </row>
        <row r="45">
          <cell r="D45" t="str">
            <v>방수 22㎜</v>
          </cell>
        </row>
        <row r="46">
          <cell r="D46" t="str">
            <v>방수 28㎜</v>
          </cell>
        </row>
        <row r="47">
          <cell r="D47" t="str">
            <v>방수 36㎜</v>
          </cell>
        </row>
        <row r="48">
          <cell r="D48" t="str">
            <v>방수 70㎜</v>
          </cell>
        </row>
        <row r="49">
          <cell r="D49" t="str">
            <v>방수 82㎜</v>
          </cell>
        </row>
        <row r="50">
          <cell r="D50" t="str">
            <v>PE 16㎜</v>
          </cell>
        </row>
        <row r="51">
          <cell r="D51" t="str">
            <v>PE 28㎜</v>
          </cell>
        </row>
        <row r="52">
          <cell r="D52" t="str">
            <v>ELP 50㎜</v>
          </cell>
        </row>
        <row r="53">
          <cell r="D53" t="str">
            <v>ELP 150㎜</v>
          </cell>
        </row>
        <row r="54">
          <cell r="D54" t="str">
            <v>강제전선관용 28㎜</v>
          </cell>
        </row>
        <row r="55">
          <cell r="D55" t="str">
            <v>강제전선관용 36㎜</v>
          </cell>
        </row>
        <row r="56">
          <cell r="D56" t="str">
            <v>강제전선관용 54㎜</v>
          </cell>
        </row>
        <row r="57">
          <cell r="D57" t="str">
            <v>강제전선관용 70㎜</v>
          </cell>
        </row>
        <row r="58">
          <cell r="D58" t="str">
            <v>강제전선관용 82㎜</v>
          </cell>
        </row>
        <row r="59">
          <cell r="D59" t="str">
            <v>황동 22mm</v>
          </cell>
        </row>
        <row r="60">
          <cell r="D60" t="str">
            <v>황동 28mm</v>
          </cell>
        </row>
        <row r="61">
          <cell r="D61" t="str">
            <v>황동 36mm</v>
          </cell>
        </row>
        <row r="62">
          <cell r="D62" t="str">
            <v>황동 70mm</v>
          </cell>
        </row>
        <row r="63">
          <cell r="D63" t="str">
            <v>황동 82mm</v>
          </cell>
        </row>
        <row r="64">
          <cell r="D64" t="str">
            <v>300W×100H×2.3t</v>
          </cell>
        </row>
        <row r="65">
          <cell r="D65" t="str">
            <v>450W×100H×2.3t</v>
          </cell>
        </row>
        <row r="66">
          <cell r="D66" t="str">
            <v>H.T 450W×100H</v>
          </cell>
        </row>
        <row r="67">
          <cell r="D67" t="str">
            <v>H.B 300W×100H</v>
          </cell>
        </row>
        <row r="68">
          <cell r="D68" t="str">
            <v>H.B 450W×100H</v>
          </cell>
        </row>
        <row r="69">
          <cell r="D69" t="str">
            <v>450×300W</v>
          </cell>
        </row>
        <row r="70">
          <cell r="D70" t="str">
            <v>JC-100H</v>
          </cell>
        </row>
        <row r="71">
          <cell r="D71" t="str">
            <v>GBJ-38㎟</v>
          </cell>
        </row>
        <row r="72">
          <cell r="D72" t="str">
            <v>3/8 inch</v>
          </cell>
        </row>
        <row r="73">
          <cell r="D73" t="str">
            <v>42×42×2.6t</v>
          </cell>
        </row>
        <row r="74">
          <cell r="D74" t="str">
            <v>3/8"×19mm</v>
          </cell>
        </row>
        <row r="75">
          <cell r="D75" t="str">
            <v>HDC-100H</v>
          </cell>
        </row>
        <row r="76">
          <cell r="D76" t="str">
            <v>100×100×50</v>
          </cell>
        </row>
        <row r="77">
          <cell r="D77" t="str">
            <v>100×100×100</v>
          </cell>
        </row>
        <row r="78">
          <cell r="D78" t="str">
            <v>4각중형 54mm</v>
          </cell>
        </row>
        <row r="79">
          <cell r="D79" t="str">
            <v>8각중형 54mm</v>
          </cell>
        </row>
        <row r="80">
          <cell r="D80" t="str">
            <v>4각</v>
          </cell>
        </row>
        <row r="81">
          <cell r="D81" t="str">
            <v>8각</v>
          </cell>
        </row>
        <row r="82">
          <cell r="D82" t="str">
            <v>1개용 54mm</v>
          </cell>
        </row>
        <row r="83">
          <cell r="D83" t="str">
            <v>2개용 54mm</v>
          </cell>
        </row>
        <row r="84">
          <cell r="D84" t="str">
            <v>3개용 54mm</v>
          </cell>
        </row>
        <row r="85">
          <cell r="D85" t="str">
            <v>4P-SW</v>
          </cell>
        </row>
        <row r="86">
          <cell r="D86" t="str">
            <v>옥내용 3P 60A</v>
          </cell>
        </row>
        <row r="87">
          <cell r="D87" t="str">
            <v>250V 15A 1개용</v>
          </cell>
        </row>
        <row r="88">
          <cell r="D88" t="str">
            <v>250V 15A 2개용</v>
          </cell>
        </row>
        <row r="89">
          <cell r="D89" t="str">
            <v>250V 15A 3개용</v>
          </cell>
        </row>
        <row r="90">
          <cell r="D90" t="str">
            <v>250V 15A 2P 접지 2구</v>
          </cell>
        </row>
        <row r="91">
          <cell r="D91" t="str">
            <v>방수형 250V 15A 접지2구</v>
          </cell>
        </row>
        <row r="92">
          <cell r="D92" t="str">
            <v>하면개방 FL 2/32W</v>
          </cell>
        </row>
        <row r="93">
          <cell r="D93" t="str">
            <v>직부센서 FEL 1/11W</v>
          </cell>
        </row>
        <row r="94">
          <cell r="D94" t="str">
            <v>다운라이트 FUL 2/13W</v>
          </cell>
        </row>
        <row r="95">
          <cell r="D95" t="str">
            <v>벽부 FEL 20W</v>
          </cell>
        </row>
        <row r="96">
          <cell r="D96" t="str">
            <v>벽부 MH 1/175W</v>
          </cell>
        </row>
        <row r="97">
          <cell r="D97" t="str">
            <v>SUS 5M POLE 1등용</v>
          </cell>
        </row>
        <row r="98">
          <cell r="D98" t="str">
            <v>삼파장 55W</v>
          </cell>
        </row>
        <row r="99">
          <cell r="D99" t="str">
            <v>16회로(50AF)</v>
          </cell>
        </row>
        <row r="100">
          <cell r="D100" t="str">
            <v>P형 1급 30회로</v>
          </cell>
        </row>
        <row r="101">
          <cell r="D101" t="str">
            <v>1병-1조</v>
          </cell>
        </row>
        <row r="102">
          <cell r="D102" t="str">
            <v>2병-1조</v>
          </cell>
        </row>
        <row r="103">
          <cell r="D103" t="str">
            <v>0.2t×250mm</v>
          </cell>
        </row>
        <row r="104">
          <cell r="D104" t="str">
            <v>30t×300mm×1000L</v>
          </cell>
        </row>
        <row r="105">
          <cell r="D105" t="str">
            <v>소형 ø750 (송배전용)</v>
          </cell>
        </row>
        <row r="106">
          <cell r="D106" t="str">
            <v>몸체, Φ150</v>
          </cell>
        </row>
        <row r="107">
          <cell r="D107" t="str">
            <v>덮게, Φ150</v>
          </cell>
        </row>
        <row r="108">
          <cell r="D108" t="str">
            <v>200×330</v>
          </cell>
        </row>
        <row r="109">
          <cell r="D109" t="str">
            <v>75×9×1100</v>
          </cell>
        </row>
        <row r="110">
          <cell r="D110" t="str">
            <v>100×250mm</v>
          </cell>
        </row>
        <row r="111">
          <cell r="D111" t="str">
            <v>300×350</v>
          </cell>
        </row>
        <row r="112">
          <cell r="D112" t="str">
            <v>5M (4기중성형)</v>
          </cell>
        </row>
        <row r="113">
          <cell r="D113" t="str">
            <v>ø14×485mm</v>
          </cell>
        </row>
        <row r="114">
          <cell r="D114" t="str">
            <v>ø18×2400mm</v>
          </cell>
        </row>
        <row r="115">
          <cell r="D115" t="str">
            <v>어스마스터</v>
          </cell>
        </row>
        <row r="116">
          <cell r="D116" t="str">
            <v>GTB 1CCT</v>
          </cell>
        </row>
        <row r="117">
          <cell r="D117" t="str">
            <v>GTB 3CCT</v>
          </cell>
        </row>
        <row r="118">
          <cell r="D118" t="str">
            <v>GTB 7CCT</v>
          </cell>
        </row>
        <row r="119">
          <cell r="D119" t="str">
            <v>아연도 ø25×500mm</v>
          </cell>
        </row>
        <row r="120">
          <cell r="D120" t="str">
            <v>H.D.G M10×100mm</v>
          </cell>
        </row>
        <row r="121">
          <cell r="D121" t="str">
            <v>M10×90</v>
          </cell>
        </row>
        <row r="122">
          <cell r="D122" t="str">
            <v>M10×1000mm</v>
          </cell>
        </row>
        <row r="123">
          <cell r="D123" t="str">
            <v>황동 M10</v>
          </cell>
        </row>
        <row r="124">
          <cell r="D124" t="str">
            <v>황동평와셔 10mm</v>
          </cell>
        </row>
        <row r="125">
          <cell r="D125" t="str">
            <v>사각와셔 10mm</v>
          </cell>
        </row>
        <row r="126">
          <cell r="D126" t="str">
            <v>3.2㎜  KSE 4301</v>
          </cell>
        </row>
        <row r="127">
          <cell r="D127" t="str">
            <v>6000ℓ/병  40ℓ</v>
          </cell>
        </row>
        <row r="128">
          <cell r="D128" t="str">
            <v>1㎏ (853ℓ)</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금액"/>
      <sheetName val="원,하갑지"/>
      <sheetName val="원하대비"/>
      <sheetName val="수량산출"/>
      <sheetName val="일위대가표"/>
      <sheetName val="노무"/>
      <sheetName val="값"/>
      <sheetName val="토사(PE)"/>
      <sheetName val="원가계산서"/>
      <sheetName val="설계산출기초"/>
      <sheetName val="도급예산내역서봉투"/>
      <sheetName val="공사원가계산서"/>
      <sheetName val="설계산출표지"/>
      <sheetName val="도급예산내역서총괄표"/>
      <sheetName val="을부담운반비"/>
      <sheetName val="운반비산출"/>
    </sheetNames>
    <sheetDataSet>
      <sheetData sheetId="0" refreshError="1">
        <row r="18">
          <cell r="B18">
            <v>2.8E-3</v>
          </cell>
          <cell r="C18">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확폭부포장수량"/>
      <sheetName val="확폭부수량산출"/>
      <sheetName val="확폭부"/>
      <sheetName val="토공"/>
      <sheetName val="-치수표(곡선부)"/>
      <sheetName val="확폭부 (2)"/>
      <sheetName val="계산서(곡선부)"/>
      <sheetName val="-평면선형조서-"/>
      <sheetName val="확폭구간"/>
      <sheetName val="관접합및부설"/>
    </sheetNames>
    <sheetDataSet>
      <sheetData sheetId="0"/>
      <sheetData sheetId="1"/>
      <sheetData sheetId="2"/>
      <sheetData sheetId="3"/>
      <sheetData sheetId="4" refreshError="1">
        <row r="1">
          <cell r="B1" t="str">
            <v xml:space="preserve">     포장단위수량치수표(곡선부)</v>
          </cell>
          <cell r="K1" t="str">
            <v>t' = t1 + t2 + t3 + t4</v>
          </cell>
        </row>
        <row r="2">
          <cell r="C2" t="str">
            <v>WT =</v>
          </cell>
          <cell r="D2">
            <v>10</v>
          </cell>
          <cell r="E2" t="str">
            <v>S =</v>
          </cell>
          <cell r="F2">
            <v>0.75</v>
          </cell>
          <cell r="G2" t="str">
            <v>t1 =</v>
          </cell>
          <cell r="H2">
            <v>0.05</v>
          </cell>
          <cell r="I2" t="str">
            <v>t2 =</v>
          </cell>
          <cell r="J2">
            <v>7.0000000000000007E-2</v>
          </cell>
          <cell r="K2" t="str">
            <v>t3 =</v>
          </cell>
          <cell r="L2">
            <v>0.2</v>
          </cell>
          <cell r="M2" t="str">
            <v>t4 =</v>
          </cell>
          <cell r="N2">
            <v>0.2</v>
          </cell>
        </row>
        <row r="3">
          <cell r="A3" t="str">
            <v>공</v>
          </cell>
          <cell r="B3" t="str">
            <v>종</v>
          </cell>
          <cell r="C3" t="str">
            <v>WP =</v>
          </cell>
          <cell r="D3">
            <v>8.5</v>
          </cell>
          <cell r="E3" t="str">
            <v>t' =</v>
          </cell>
          <cell r="F3">
            <v>0.52</v>
          </cell>
          <cell r="G3" t="str">
            <v xml:space="preserve"> </v>
          </cell>
          <cell r="I3" t="str">
            <v xml:space="preserve"> </v>
          </cell>
          <cell r="K3" t="str">
            <v xml:space="preserve"> </v>
          </cell>
          <cell r="M3" t="str">
            <v xml:space="preserve"> </v>
          </cell>
        </row>
        <row r="4">
          <cell r="C4" t="str">
            <v xml:space="preserve"> </v>
          </cell>
          <cell r="D4">
            <v>0.02</v>
          </cell>
          <cell r="E4" t="str">
            <v xml:space="preserve"> </v>
          </cell>
          <cell r="F4">
            <v>0.03</v>
          </cell>
          <cell r="G4" t="str">
            <v xml:space="preserve"> </v>
          </cell>
          <cell r="H4">
            <v>0.04</v>
          </cell>
          <cell r="I4" t="str">
            <v xml:space="preserve"> </v>
          </cell>
          <cell r="J4">
            <v>0.05</v>
          </cell>
          <cell r="K4" t="str">
            <v xml:space="preserve"> </v>
          </cell>
          <cell r="L4">
            <v>0.06</v>
          </cell>
          <cell r="M4" t="str">
            <v xml:space="preserve">  비   고</v>
          </cell>
        </row>
        <row r="5">
          <cell r="A5" t="str">
            <v xml:space="preserve"> </v>
          </cell>
          <cell r="B5" t="str">
            <v>(t1+t2)</v>
          </cell>
          <cell r="C5" t="str">
            <v xml:space="preserve"> </v>
          </cell>
          <cell r="D5">
            <v>0.02</v>
          </cell>
          <cell r="E5" t="str">
            <v xml:space="preserve"> </v>
          </cell>
          <cell r="F5">
            <v>0.01</v>
          </cell>
          <cell r="G5" t="str">
            <v xml:space="preserve"> </v>
          </cell>
          <cell r="H5">
            <v>0</v>
          </cell>
          <cell r="I5" t="str">
            <v xml:space="preserve"> </v>
          </cell>
          <cell r="J5">
            <v>0</v>
          </cell>
          <cell r="K5" t="str">
            <v xml:space="preserve"> </v>
          </cell>
          <cell r="L5">
            <v>0</v>
          </cell>
        </row>
        <row r="6">
          <cell r="A6" t="str">
            <v xml:space="preserve"> </v>
          </cell>
          <cell r="B6" t="str">
            <v xml:space="preserve"> -S*(  )</v>
          </cell>
          <cell r="C6" t="str">
            <v xml:space="preserve"> </v>
          </cell>
          <cell r="D6">
            <v>0.105</v>
          </cell>
          <cell r="E6" t="str">
            <v xml:space="preserve"> </v>
          </cell>
          <cell r="F6">
            <v>0.1125</v>
          </cell>
          <cell r="G6" t="str">
            <v xml:space="preserve"> </v>
          </cell>
          <cell r="H6">
            <v>0.12</v>
          </cell>
          <cell r="I6" t="str">
            <v xml:space="preserve"> </v>
          </cell>
          <cell r="J6">
            <v>0.12</v>
          </cell>
          <cell r="K6" t="str">
            <v xml:space="preserve"> </v>
          </cell>
          <cell r="L6">
            <v>0.12</v>
          </cell>
        </row>
        <row r="7">
          <cell r="A7" t="str">
            <v xml:space="preserve"> </v>
          </cell>
          <cell r="B7" t="str">
            <v>(t1+t2+t3)</v>
          </cell>
          <cell r="C7" t="str">
            <v xml:space="preserve"> </v>
          </cell>
          <cell r="D7">
            <v>0.02</v>
          </cell>
          <cell r="E7" t="str">
            <v xml:space="preserve"> </v>
          </cell>
          <cell r="F7">
            <v>0.01</v>
          </cell>
          <cell r="G7" t="str">
            <v xml:space="preserve"> </v>
          </cell>
          <cell r="H7">
            <v>0</v>
          </cell>
          <cell r="I7" t="str">
            <v xml:space="preserve"> </v>
          </cell>
          <cell r="J7">
            <v>0</v>
          </cell>
          <cell r="K7" t="str">
            <v xml:space="preserve"> </v>
          </cell>
          <cell r="L7">
            <v>0</v>
          </cell>
        </row>
        <row r="8">
          <cell r="A8" t="str">
            <v xml:space="preserve"> </v>
          </cell>
          <cell r="B8" t="str">
            <v xml:space="preserve"> -S*(  )</v>
          </cell>
          <cell r="C8" t="str">
            <v xml:space="preserve"> </v>
          </cell>
          <cell r="D8">
            <v>0.30499999999999999</v>
          </cell>
          <cell r="E8" t="str">
            <v xml:space="preserve"> </v>
          </cell>
          <cell r="F8">
            <v>0.313</v>
          </cell>
          <cell r="G8" t="str">
            <v xml:space="preserve"> </v>
          </cell>
          <cell r="H8">
            <v>0.32</v>
          </cell>
          <cell r="I8" t="str">
            <v xml:space="preserve"> </v>
          </cell>
          <cell r="J8">
            <v>0.32</v>
          </cell>
          <cell r="K8" t="str">
            <v xml:space="preserve"> </v>
          </cell>
          <cell r="L8">
            <v>0.32</v>
          </cell>
        </row>
        <row r="9">
          <cell r="A9" t="str">
            <v xml:space="preserve"> </v>
          </cell>
          <cell r="B9" t="str">
            <v>t'-S*(  )</v>
          </cell>
          <cell r="C9" t="str">
            <v xml:space="preserve"> </v>
          </cell>
          <cell r="D9">
            <v>0.02</v>
          </cell>
          <cell r="E9" t="str">
            <v xml:space="preserve"> </v>
          </cell>
          <cell r="F9">
            <v>0.01</v>
          </cell>
          <cell r="G9" t="str">
            <v xml:space="preserve"> </v>
          </cell>
          <cell r="H9">
            <v>0</v>
          </cell>
          <cell r="I9" t="str">
            <v xml:space="preserve"> </v>
          </cell>
          <cell r="J9">
            <v>0</v>
          </cell>
          <cell r="K9" t="str">
            <v xml:space="preserve"> </v>
          </cell>
          <cell r="L9">
            <v>0</v>
          </cell>
        </row>
        <row r="10">
          <cell r="C10" t="str">
            <v xml:space="preserve"> </v>
          </cell>
          <cell r="D10">
            <v>0.505</v>
          </cell>
          <cell r="E10" t="str">
            <v xml:space="preserve"> </v>
          </cell>
          <cell r="F10">
            <v>0.51300000000000001</v>
          </cell>
          <cell r="G10" t="str">
            <v xml:space="preserve"> </v>
          </cell>
          <cell r="H10">
            <v>0.52</v>
          </cell>
          <cell r="I10" t="str">
            <v xml:space="preserve"> </v>
          </cell>
          <cell r="J10">
            <v>0.52</v>
          </cell>
          <cell r="K10" t="str">
            <v xml:space="preserve"> </v>
          </cell>
          <cell r="L10">
            <v>0.52</v>
          </cell>
        </row>
        <row r="11">
          <cell r="A11" t="str">
            <v xml:space="preserve"> </v>
          </cell>
          <cell r="B11" t="str">
            <v>(t1+t2)</v>
          </cell>
          <cell r="C11" t="str">
            <v xml:space="preserve"> </v>
          </cell>
          <cell r="D11">
            <v>0.02</v>
          </cell>
          <cell r="E11" t="str">
            <v xml:space="preserve"> </v>
          </cell>
          <cell r="F11">
            <v>0.02</v>
          </cell>
          <cell r="G11" t="str">
            <v xml:space="preserve"> </v>
          </cell>
          <cell r="H11">
            <v>0.02</v>
          </cell>
          <cell r="I11" t="str">
            <v xml:space="preserve"> </v>
          </cell>
          <cell r="J11">
            <v>0.01</v>
          </cell>
          <cell r="K11" t="str">
            <v xml:space="preserve"> </v>
          </cell>
          <cell r="L11">
            <v>0</v>
          </cell>
        </row>
        <row r="12">
          <cell r="B12" t="str">
            <v xml:space="preserve"> -S*(  )</v>
          </cell>
          <cell r="C12" t="str">
            <v xml:space="preserve"> </v>
          </cell>
          <cell r="D12">
            <v>0.105</v>
          </cell>
          <cell r="E12" t="str">
            <v xml:space="preserve"> </v>
          </cell>
          <cell r="F12">
            <v>0.105</v>
          </cell>
          <cell r="G12" t="str">
            <v xml:space="preserve"> </v>
          </cell>
          <cell r="H12">
            <v>0.105</v>
          </cell>
          <cell r="I12" t="str">
            <v xml:space="preserve"> </v>
          </cell>
          <cell r="J12">
            <v>0.113</v>
          </cell>
          <cell r="K12" t="str">
            <v xml:space="preserve"> </v>
          </cell>
          <cell r="L12">
            <v>0.12</v>
          </cell>
        </row>
        <row r="13">
          <cell r="A13" t="str">
            <v xml:space="preserve"> </v>
          </cell>
          <cell r="B13" t="str">
            <v>(t1+t2+t3)</v>
          </cell>
          <cell r="C13" t="str">
            <v xml:space="preserve"> </v>
          </cell>
          <cell r="D13">
            <v>0.02</v>
          </cell>
          <cell r="E13" t="str">
            <v xml:space="preserve"> </v>
          </cell>
          <cell r="F13">
            <v>0.02</v>
          </cell>
          <cell r="G13" t="str">
            <v xml:space="preserve"> </v>
          </cell>
          <cell r="H13">
            <v>0.02</v>
          </cell>
          <cell r="I13" t="str">
            <v xml:space="preserve"> </v>
          </cell>
          <cell r="J13">
            <v>0.01</v>
          </cell>
          <cell r="K13" t="str">
            <v xml:space="preserve"> </v>
          </cell>
          <cell r="L13">
            <v>0</v>
          </cell>
        </row>
        <row r="14">
          <cell r="B14" t="str">
            <v xml:space="preserve"> -S*(  )</v>
          </cell>
          <cell r="C14" t="str">
            <v xml:space="preserve"> </v>
          </cell>
          <cell r="D14">
            <v>0.30499999999999999</v>
          </cell>
          <cell r="E14" t="str">
            <v xml:space="preserve"> </v>
          </cell>
          <cell r="F14">
            <v>0.30499999999999999</v>
          </cell>
          <cell r="G14" t="str">
            <v xml:space="preserve"> </v>
          </cell>
          <cell r="H14">
            <v>0.30499999999999999</v>
          </cell>
          <cell r="I14" t="str">
            <v xml:space="preserve"> </v>
          </cell>
          <cell r="J14">
            <v>0.313</v>
          </cell>
          <cell r="K14" t="str">
            <v xml:space="preserve"> </v>
          </cell>
          <cell r="L14">
            <v>0.32</v>
          </cell>
        </row>
        <row r="15">
          <cell r="A15" t="str">
            <v xml:space="preserve"> </v>
          </cell>
          <cell r="B15" t="str">
            <v>t'-S*(  )</v>
          </cell>
          <cell r="C15" t="str">
            <v xml:space="preserve"> </v>
          </cell>
          <cell r="D15">
            <v>0.02</v>
          </cell>
          <cell r="E15" t="str">
            <v xml:space="preserve"> </v>
          </cell>
          <cell r="F15">
            <v>0.02</v>
          </cell>
          <cell r="G15" t="str">
            <v xml:space="preserve"> </v>
          </cell>
          <cell r="H15">
            <v>0.02</v>
          </cell>
          <cell r="I15" t="str">
            <v xml:space="preserve"> </v>
          </cell>
          <cell r="J15">
            <v>0.01</v>
          </cell>
          <cell r="K15" t="str">
            <v xml:space="preserve"> </v>
          </cell>
          <cell r="L15">
            <v>0</v>
          </cell>
        </row>
        <row r="16">
          <cell r="B16" t="str">
            <v xml:space="preserve"> </v>
          </cell>
          <cell r="C16" t="str">
            <v xml:space="preserve"> </v>
          </cell>
          <cell r="D16">
            <v>0.505</v>
          </cell>
          <cell r="E16" t="str">
            <v xml:space="preserve"> </v>
          </cell>
          <cell r="F16">
            <v>0.505</v>
          </cell>
          <cell r="G16" t="str">
            <v xml:space="preserve"> </v>
          </cell>
          <cell r="H16">
            <v>0.505</v>
          </cell>
          <cell r="I16" t="str">
            <v xml:space="preserve"> </v>
          </cell>
          <cell r="J16">
            <v>0.51300000000000001</v>
          </cell>
          <cell r="K16" t="str">
            <v xml:space="preserve"> </v>
          </cell>
          <cell r="L16">
            <v>0.52</v>
          </cell>
        </row>
        <row r="17">
          <cell r="A17" t="str">
            <v xml:space="preserve"> </v>
          </cell>
          <cell r="B17" t="str">
            <v>1.5 * h1</v>
          </cell>
          <cell r="C17" t="str">
            <v xml:space="preserve"> </v>
          </cell>
          <cell r="D17">
            <v>0.02</v>
          </cell>
          <cell r="E17" t="str">
            <v xml:space="preserve"> </v>
          </cell>
          <cell r="F17">
            <v>0.03</v>
          </cell>
          <cell r="G17" t="str">
            <v xml:space="preserve"> </v>
          </cell>
          <cell r="H17">
            <v>0.04</v>
          </cell>
          <cell r="I17" t="str">
            <v xml:space="preserve"> </v>
          </cell>
          <cell r="J17">
            <v>0.05</v>
          </cell>
          <cell r="K17" t="str">
            <v xml:space="preserve"> </v>
          </cell>
          <cell r="L17">
            <v>0.06</v>
          </cell>
        </row>
        <row r="18">
          <cell r="B18" t="str">
            <v>1-1.5*( )</v>
          </cell>
          <cell r="C18" t="str">
            <v xml:space="preserve"> </v>
          </cell>
          <cell r="D18">
            <v>0.16200000000000001</v>
          </cell>
          <cell r="E18" t="str">
            <v xml:space="preserve"> </v>
          </cell>
          <cell r="F18">
            <v>0.17699999999999999</v>
          </cell>
          <cell r="G18" t="str">
            <v xml:space="preserve"> </v>
          </cell>
          <cell r="H18">
            <v>0.191</v>
          </cell>
          <cell r="I18" t="str">
            <v xml:space="preserve"> </v>
          </cell>
          <cell r="J18">
            <v>0.19500000000000001</v>
          </cell>
          <cell r="K18" t="str">
            <v xml:space="preserve"> </v>
          </cell>
          <cell r="L18">
            <v>0.19800000000000001</v>
          </cell>
        </row>
        <row r="19">
          <cell r="A19" t="str">
            <v xml:space="preserve"> </v>
          </cell>
          <cell r="B19" t="str">
            <v>1.5 * h2</v>
          </cell>
          <cell r="C19" t="str">
            <v xml:space="preserve"> </v>
          </cell>
          <cell r="D19">
            <v>0.02</v>
          </cell>
          <cell r="E19" t="str">
            <v xml:space="preserve"> </v>
          </cell>
          <cell r="F19">
            <v>0.03</v>
          </cell>
          <cell r="G19" t="str">
            <v xml:space="preserve"> </v>
          </cell>
          <cell r="H19">
            <v>0.04</v>
          </cell>
          <cell r="I19" t="str">
            <v xml:space="preserve"> </v>
          </cell>
          <cell r="J19">
            <v>0.05</v>
          </cell>
          <cell r="K19" t="str">
            <v xml:space="preserve"> </v>
          </cell>
          <cell r="L19">
            <v>0.06</v>
          </cell>
        </row>
        <row r="20">
          <cell r="B20" t="str">
            <v>1-1.5*( )</v>
          </cell>
          <cell r="C20" t="str">
            <v xml:space="preserve"> </v>
          </cell>
          <cell r="D20">
            <v>0.47199999999999998</v>
          </cell>
          <cell r="E20" t="str">
            <v xml:space="preserve"> </v>
          </cell>
          <cell r="F20">
            <v>0.49199999999999999</v>
          </cell>
          <cell r="G20" t="str">
            <v xml:space="preserve"> </v>
          </cell>
          <cell r="H20">
            <v>0.51100000000000001</v>
          </cell>
          <cell r="I20" t="str">
            <v xml:space="preserve"> </v>
          </cell>
          <cell r="J20">
            <v>0.51900000000000002</v>
          </cell>
          <cell r="K20" t="str">
            <v xml:space="preserve"> </v>
          </cell>
          <cell r="L20">
            <v>0.52700000000000002</v>
          </cell>
        </row>
        <row r="21">
          <cell r="A21" t="str">
            <v xml:space="preserve"> </v>
          </cell>
          <cell r="B21" t="str">
            <v>1.5 * h3</v>
          </cell>
          <cell r="C21" t="str">
            <v xml:space="preserve"> </v>
          </cell>
          <cell r="D21">
            <v>0.02</v>
          </cell>
          <cell r="E21" t="str">
            <v xml:space="preserve"> </v>
          </cell>
          <cell r="F21">
            <v>0.03</v>
          </cell>
          <cell r="G21" t="str">
            <v xml:space="preserve"> </v>
          </cell>
          <cell r="H21">
            <v>0.04</v>
          </cell>
          <cell r="I21" t="str">
            <v xml:space="preserve"> </v>
          </cell>
          <cell r="J21">
            <v>0.05</v>
          </cell>
          <cell r="K21" t="str">
            <v xml:space="preserve"> </v>
          </cell>
          <cell r="L21">
            <v>0.06</v>
          </cell>
        </row>
        <row r="22">
          <cell r="B22" t="str">
            <v>1-1.5*( )</v>
          </cell>
          <cell r="C22" t="str">
            <v xml:space="preserve"> </v>
          </cell>
          <cell r="D22">
            <v>0.78100000000000003</v>
          </cell>
          <cell r="E22" t="str">
            <v xml:space="preserve"> </v>
          </cell>
          <cell r="F22">
            <v>0.80600000000000005</v>
          </cell>
          <cell r="G22" t="str">
            <v xml:space="preserve"> </v>
          </cell>
          <cell r="H22">
            <v>0.83</v>
          </cell>
          <cell r="I22" t="str">
            <v xml:space="preserve"> </v>
          </cell>
          <cell r="J22">
            <v>0.84299999999999997</v>
          </cell>
          <cell r="K22" t="str">
            <v xml:space="preserve"> </v>
          </cell>
          <cell r="L22">
            <v>0.85699999999999998</v>
          </cell>
        </row>
        <row r="23">
          <cell r="A23" t="str">
            <v xml:space="preserve"> </v>
          </cell>
          <cell r="B23" t="str">
            <v>1.5 * h4</v>
          </cell>
          <cell r="C23" t="str">
            <v xml:space="preserve"> </v>
          </cell>
          <cell r="D23">
            <v>0.02</v>
          </cell>
          <cell r="E23" t="str">
            <v xml:space="preserve"> </v>
          </cell>
          <cell r="F23">
            <v>0.02</v>
          </cell>
          <cell r="G23" t="str">
            <v xml:space="preserve"> </v>
          </cell>
          <cell r="H23">
            <v>0.02</v>
          </cell>
          <cell r="I23" t="str">
            <v xml:space="preserve"> </v>
          </cell>
          <cell r="J23">
            <v>0.02</v>
          </cell>
          <cell r="K23" t="str">
            <v xml:space="preserve"> </v>
          </cell>
          <cell r="L23">
            <v>0.02</v>
          </cell>
        </row>
        <row r="24">
          <cell r="B24" t="str">
            <v>1-1.5*( )</v>
          </cell>
          <cell r="C24" t="str">
            <v xml:space="preserve"> </v>
          </cell>
          <cell r="D24">
            <v>0.16200000000000001</v>
          </cell>
          <cell r="E24" t="str">
            <v xml:space="preserve"> </v>
          </cell>
          <cell r="F24">
            <v>0.16200000000000001</v>
          </cell>
          <cell r="G24" t="str">
            <v xml:space="preserve"> </v>
          </cell>
          <cell r="H24">
            <v>0.16200000000000001</v>
          </cell>
          <cell r="I24" t="str">
            <v xml:space="preserve"> </v>
          </cell>
          <cell r="J24">
            <v>0.17499999999999999</v>
          </cell>
          <cell r="K24" t="str">
            <v xml:space="preserve"> </v>
          </cell>
          <cell r="L24">
            <v>0.186</v>
          </cell>
        </row>
        <row r="25">
          <cell r="A25" t="str">
            <v xml:space="preserve"> </v>
          </cell>
          <cell r="B25" t="str">
            <v>1.5 * h5</v>
          </cell>
          <cell r="C25" t="str">
            <v xml:space="preserve"> </v>
          </cell>
          <cell r="D25">
            <v>0.02</v>
          </cell>
          <cell r="E25" t="str">
            <v xml:space="preserve"> </v>
          </cell>
          <cell r="F25">
            <v>0.02</v>
          </cell>
          <cell r="G25" t="str">
            <v xml:space="preserve"> </v>
          </cell>
          <cell r="H25">
            <v>0.02</v>
          </cell>
          <cell r="I25" t="str">
            <v xml:space="preserve"> </v>
          </cell>
          <cell r="J25">
            <v>0.02</v>
          </cell>
          <cell r="K25" t="str">
            <v xml:space="preserve"> </v>
          </cell>
          <cell r="L25">
            <v>0.02</v>
          </cell>
        </row>
        <row r="26">
          <cell r="B26" t="str">
            <v>1-1.5*( )</v>
          </cell>
          <cell r="C26" t="str">
            <v xml:space="preserve"> </v>
          </cell>
          <cell r="D26">
            <v>0.47199999999999998</v>
          </cell>
          <cell r="E26" t="str">
            <v xml:space="preserve"> </v>
          </cell>
          <cell r="F26">
            <v>0.47199999999999998</v>
          </cell>
          <cell r="G26" t="str">
            <v xml:space="preserve"> </v>
          </cell>
          <cell r="H26">
            <v>0.47199999999999998</v>
          </cell>
          <cell r="I26" t="str">
            <v xml:space="preserve"> </v>
          </cell>
          <cell r="J26">
            <v>0.48399999999999999</v>
          </cell>
          <cell r="K26" t="str">
            <v xml:space="preserve"> </v>
          </cell>
          <cell r="L26">
            <v>0.495</v>
          </cell>
        </row>
        <row r="27">
          <cell r="A27" t="str">
            <v xml:space="preserve"> </v>
          </cell>
          <cell r="B27" t="str">
            <v>1.5 * h6</v>
          </cell>
          <cell r="C27" t="str">
            <v xml:space="preserve"> </v>
          </cell>
          <cell r="D27">
            <v>0.02</v>
          </cell>
          <cell r="E27" t="str">
            <v xml:space="preserve"> </v>
          </cell>
          <cell r="F27">
            <v>0.02</v>
          </cell>
          <cell r="G27" t="str">
            <v xml:space="preserve"> </v>
          </cell>
          <cell r="H27">
            <v>0.02</v>
          </cell>
          <cell r="I27" t="str">
            <v xml:space="preserve"> </v>
          </cell>
          <cell r="J27">
            <v>0.02</v>
          </cell>
          <cell r="K27" t="str">
            <v xml:space="preserve"> </v>
          </cell>
          <cell r="L27">
            <v>0.02</v>
          </cell>
        </row>
        <row r="28">
          <cell r="B28" t="str">
            <v>1-1.5*( )</v>
          </cell>
          <cell r="C28" t="str">
            <v xml:space="preserve"> </v>
          </cell>
          <cell r="D28">
            <v>0.78100000000000003</v>
          </cell>
          <cell r="E28" t="str">
            <v xml:space="preserve"> </v>
          </cell>
          <cell r="F28">
            <v>0.78100000000000003</v>
          </cell>
          <cell r="G28" t="str">
            <v xml:space="preserve"> </v>
          </cell>
          <cell r="H28">
            <v>0.78100000000000003</v>
          </cell>
          <cell r="I28" t="str">
            <v xml:space="preserve"> </v>
          </cell>
          <cell r="J28">
            <v>0.79300000000000004</v>
          </cell>
          <cell r="K28" t="str">
            <v xml:space="preserve"> </v>
          </cell>
          <cell r="L28">
            <v>0.80400000000000005</v>
          </cell>
        </row>
      </sheetData>
      <sheetData sheetId="5"/>
      <sheetData sheetId="6" refreshError="1">
        <row r="1">
          <cell r="D1" t="str">
            <v xml:space="preserve"> 포장단위수량(곡선부)</v>
          </cell>
        </row>
        <row r="2">
          <cell r="B2" t="str">
            <v>WT =</v>
          </cell>
          <cell r="C2">
            <v>10</v>
          </cell>
          <cell r="D2" t="str">
            <v>S =</v>
          </cell>
          <cell r="E2">
            <v>0.75</v>
          </cell>
          <cell r="F2" t="str">
            <v>t1 =</v>
          </cell>
          <cell r="G2">
            <v>0.05</v>
          </cell>
          <cell r="H2" t="str">
            <v>t2 =</v>
          </cell>
          <cell r="I2">
            <v>7.0000000000000007E-2</v>
          </cell>
          <cell r="J2" t="str">
            <v>t3 =</v>
          </cell>
          <cell r="K2">
            <v>0.2</v>
          </cell>
          <cell r="L2" t="str">
            <v>t4 =</v>
          </cell>
          <cell r="M2">
            <v>0.2</v>
          </cell>
        </row>
        <row r="3">
          <cell r="A3" t="str">
            <v>공 종</v>
          </cell>
          <cell r="B3" t="str">
            <v>WP =</v>
          </cell>
          <cell r="C3">
            <v>8.5</v>
          </cell>
          <cell r="D3" t="str">
            <v>t' =</v>
          </cell>
          <cell r="E3">
            <v>0.52</v>
          </cell>
          <cell r="F3" t="str">
            <v xml:space="preserve"> </v>
          </cell>
          <cell r="H3" t="str">
            <v xml:space="preserve"> </v>
          </cell>
          <cell r="J3" t="str">
            <v xml:space="preserve"> </v>
          </cell>
          <cell r="L3" t="str">
            <v xml:space="preserve"> </v>
          </cell>
        </row>
        <row r="4">
          <cell r="B4" t="str">
            <v xml:space="preserve"> </v>
          </cell>
          <cell r="C4">
            <v>0.02</v>
          </cell>
          <cell r="D4" t="str">
            <v xml:space="preserve"> </v>
          </cell>
          <cell r="E4">
            <v>0.03</v>
          </cell>
          <cell r="F4" t="str">
            <v xml:space="preserve"> </v>
          </cell>
          <cell r="G4">
            <v>0.04</v>
          </cell>
          <cell r="H4" t="str">
            <v xml:space="preserve"> </v>
          </cell>
          <cell r="I4">
            <v>0.05</v>
          </cell>
          <cell r="J4" t="str">
            <v xml:space="preserve"> </v>
          </cell>
          <cell r="K4">
            <v>0.06</v>
          </cell>
          <cell r="L4" t="str">
            <v xml:space="preserve">  비   고</v>
          </cell>
        </row>
        <row r="5">
          <cell r="A5" t="str">
            <v>h1</v>
          </cell>
          <cell r="B5" t="str">
            <v xml:space="preserve"> </v>
          </cell>
          <cell r="C5">
            <v>0.105</v>
          </cell>
          <cell r="D5" t="str">
            <v xml:space="preserve"> </v>
          </cell>
          <cell r="E5">
            <v>0.1125</v>
          </cell>
          <cell r="F5" t="str">
            <v xml:space="preserve"> </v>
          </cell>
          <cell r="G5">
            <v>0.12</v>
          </cell>
          <cell r="H5" t="str">
            <v xml:space="preserve"> </v>
          </cell>
          <cell r="I5">
            <v>0.12</v>
          </cell>
          <cell r="J5" t="str">
            <v xml:space="preserve"> </v>
          </cell>
          <cell r="K5">
            <v>0.12</v>
          </cell>
        </row>
        <row r="6">
          <cell r="A6" t="str">
            <v>h2</v>
          </cell>
          <cell r="B6" t="str">
            <v xml:space="preserve"> </v>
          </cell>
          <cell r="C6">
            <v>0.30499999999999999</v>
          </cell>
          <cell r="D6" t="str">
            <v xml:space="preserve"> </v>
          </cell>
          <cell r="E6">
            <v>0.313</v>
          </cell>
          <cell r="F6" t="str">
            <v xml:space="preserve"> </v>
          </cell>
          <cell r="G6">
            <v>0.32</v>
          </cell>
          <cell r="H6" t="str">
            <v xml:space="preserve"> </v>
          </cell>
          <cell r="I6">
            <v>0.32</v>
          </cell>
          <cell r="J6" t="str">
            <v xml:space="preserve"> </v>
          </cell>
          <cell r="K6">
            <v>0.32</v>
          </cell>
        </row>
        <row r="7">
          <cell r="A7" t="str">
            <v>h3</v>
          </cell>
          <cell r="B7" t="str">
            <v xml:space="preserve"> </v>
          </cell>
          <cell r="C7">
            <v>0.505</v>
          </cell>
          <cell r="D7" t="str">
            <v xml:space="preserve"> </v>
          </cell>
          <cell r="E7">
            <v>0.51300000000000001</v>
          </cell>
          <cell r="F7" t="str">
            <v xml:space="preserve"> </v>
          </cell>
          <cell r="G7">
            <v>0.52</v>
          </cell>
          <cell r="H7" t="str">
            <v xml:space="preserve"> </v>
          </cell>
          <cell r="I7">
            <v>0.52</v>
          </cell>
          <cell r="J7" t="str">
            <v xml:space="preserve"> </v>
          </cell>
          <cell r="K7">
            <v>0.52</v>
          </cell>
        </row>
        <row r="8">
          <cell r="A8" t="str">
            <v>h4</v>
          </cell>
          <cell r="B8" t="str">
            <v xml:space="preserve"> </v>
          </cell>
          <cell r="C8">
            <v>0.105</v>
          </cell>
          <cell r="D8" t="str">
            <v xml:space="preserve"> </v>
          </cell>
          <cell r="E8">
            <v>0.105</v>
          </cell>
          <cell r="F8" t="str">
            <v xml:space="preserve"> </v>
          </cell>
          <cell r="G8">
            <v>0.105</v>
          </cell>
          <cell r="H8" t="str">
            <v xml:space="preserve"> </v>
          </cell>
          <cell r="I8">
            <v>0.113</v>
          </cell>
          <cell r="J8" t="str">
            <v xml:space="preserve"> </v>
          </cell>
          <cell r="K8">
            <v>0.12</v>
          </cell>
        </row>
        <row r="9">
          <cell r="A9" t="str">
            <v>h5</v>
          </cell>
          <cell r="B9" t="str">
            <v xml:space="preserve"> </v>
          </cell>
          <cell r="C9">
            <v>0.30499999999999999</v>
          </cell>
          <cell r="D9" t="str">
            <v xml:space="preserve"> </v>
          </cell>
          <cell r="E9">
            <v>0.30499999999999999</v>
          </cell>
          <cell r="F9" t="str">
            <v xml:space="preserve"> </v>
          </cell>
          <cell r="G9">
            <v>0.30499999999999999</v>
          </cell>
          <cell r="H9" t="str">
            <v xml:space="preserve"> </v>
          </cell>
          <cell r="I9">
            <v>0.313</v>
          </cell>
          <cell r="J9" t="str">
            <v xml:space="preserve"> </v>
          </cell>
          <cell r="K9">
            <v>0.32</v>
          </cell>
        </row>
        <row r="10">
          <cell r="A10" t="str">
            <v>h6</v>
          </cell>
          <cell r="B10" t="str">
            <v xml:space="preserve"> </v>
          </cell>
          <cell r="C10">
            <v>0.505</v>
          </cell>
          <cell r="D10" t="str">
            <v xml:space="preserve"> </v>
          </cell>
          <cell r="E10">
            <v>0.505</v>
          </cell>
          <cell r="F10" t="str">
            <v xml:space="preserve"> </v>
          </cell>
          <cell r="G10">
            <v>0.505</v>
          </cell>
          <cell r="H10" t="str">
            <v xml:space="preserve"> </v>
          </cell>
          <cell r="I10">
            <v>0.51300000000000001</v>
          </cell>
          <cell r="J10" t="str">
            <v xml:space="preserve"> </v>
          </cell>
          <cell r="K10">
            <v>0.52</v>
          </cell>
        </row>
        <row r="11">
          <cell r="A11" t="str">
            <v>b1</v>
          </cell>
          <cell r="B11" t="str">
            <v xml:space="preserve"> </v>
          </cell>
          <cell r="C11">
            <v>0.16200000000000001</v>
          </cell>
          <cell r="D11" t="str">
            <v xml:space="preserve"> </v>
          </cell>
          <cell r="E11">
            <v>0.17699999999999999</v>
          </cell>
          <cell r="F11" t="str">
            <v xml:space="preserve"> </v>
          </cell>
          <cell r="G11">
            <v>0.191</v>
          </cell>
          <cell r="H11" t="str">
            <v xml:space="preserve"> </v>
          </cell>
          <cell r="I11">
            <v>0.19500000000000001</v>
          </cell>
          <cell r="J11" t="str">
            <v xml:space="preserve"> </v>
          </cell>
          <cell r="K11">
            <v>0.19800000000000001</v>
          </cell>
        </row>
        <row r="12">
          <cell r="A12" t="str">
            <v>b2</v>
          </cell>
          <cell r="B12" t="str">
            <v xml:space="preserve"> </v>
          </cell>
          <cell r="C12">
            <v>0.47199999999999998</v>
          </cell>
          <cell r="D12" t="str">
            <v xml:space="preserve"> </v>
          </cell>
          <cell r="E12">
            <v>0.49199999999999999</v>
          </cell>
          <cell r="F12" t="str">
            <v xml:space="preserve"> </v>
          </cell>
          <cell r="G12">
            <v>0.51100000000000001</v>
          </cell>
          <cell r="H12" t="str">
            <v xml:space="preserve"> </v>
          </cell>
          <cell r="I12">
            <v>0.51900000000000002</v>
          </cell>
          <cell r="J12" t="str">
            <v xml:space="preserve"> </v>
          </cell>
          <cell r="K12">
            <v>0.52700000000000002</v>
          </cell>
        </row>
        <row r="13">
          <cell r="A13" t="str">
            <v>b3</v>
          </cell>
          <cell r="B13" t="str">
            <v xml:space="preserve"> </v>
          </cell>
          <cell r="C13">
            <v>0.78100000000000003</v>
          </cell>
          <cell r="D13" t="str">
            <v xml:space="preserve"> </v>
          </cell>
          <cell r="E13">
            <v>0.80600000000000005</v>
          </cell>
          <cell r="F13" t="str">
            <v xml:space="preserve"> </v>
          </cell>
          <cell r="G13">
            <v>0.83</v>
          </cell>
          <cell r="H13" t="str">
            <v xml:space="preserve"> </v>
          </cell>
          <cell r="I13">
            <v>0.84299999999999997</v>
          </cell>
          <cell r="J13" t="str">
            <v xml:space="preserve"> </v>
          </cell>
          <cell r="K13">
            <v>0.85699999999999998</v>
          </cell>
        </row>
        <row r="14">
          <cell r="A14" t="str">
            <v>b4</v>
          </cell>
          <cell r="B14" t="str">
            <v xml:space="preserve"> </v>
          </cell>
          <cell r="C14">
            <v>0.16200000000000001</v>
          </cell>
          <cell r="D14" t="str">
            <v xml:space="preserve"> </v>
          </cell>
          <cell r="E14">
            <v>0.16200000000000001</v>
          </cell>
          <cell r="F14" t="str">
            <v xml:space="preserve"> </v>
          </cell>
          <cell r="G14">
            <v>0.16200000000000001</v>
          </cell>
          <cell r="H14" t="str">
            <v xml:space="preserve"> </v>
          </cell>
          <cell r="I14">
            <v>0.17499999999999999</v>
          </cell>
          <cell r="J14" t="str">
            <v xml:space="preserve"> </v>
          </cell>
          <cell r="K14">
            <v>0.186</v>
          </cell>
          <cell r="M14" t="str">
            <v xml:space="preserve"> </v>
          </cell>
        </row>
        <row r="15">
          <cell r="A15" t="str">
            <v>b5</v>
          </cell>
          <cell r="B15" t="str">
            <v xml:space="preserve"> </v>
          </cell>
          <cell r="C15">
            <v>0.47199999999999998</v>
          </cell>
          <cell r="D15" t="str">
            <v xml:space="preserve"> </v>
          </cell>
          <cell r="E15">
            <v>0.47199999999999998</v>
          </cell>
          <cell r="F15" t="str">
            <v xml:space="preserve"> </v>
          </cell>
          <cell r="G15">
            <v>0.47199999999999998</v>
          </cell>
          <cell r="H15" t="str">
            <v xml:space="preserve"> </v>
          </cell>
          <cell r="I15">
            <v>0.48399999999999999</v>
          </cell>
          <cell r="J15" t="str">
            <v xml:space="preserve"> </v>
          </cell>
          <cell r="K15">
            <v>0.495</v>
          </cell>
        </row>
        <row r="16">
          <cell r="A16" t="str">
            <v>b6</v>
          </cell>
          <cell r="B16" t="str">
            <v xml:space="preserve"> </v>
          </cell>
          <cell r="C16">
            <v>0.78100000000000003</v>
          </cell>
          <cell r="D16" t="str">
            <v xml:space="preserve"> </v>
          </cell>
          <cell r="E16">
            <v>0.78100000000000003</v>
          </cell>
          <cell r="F16" t="str">
            <v xml:space="preserve"> </v>
          </cell>
          <cell r="G16">
            <v>0.78100000000000003</v>
          </cell>
          <cell r="H16" t="str">
            <v xml:space="preserve"> </v>
          </cell>
          <cell r="I16">
            <v>0.79300000000000004</v>
          </cell>
          <cell r="J16" t="str">
            <v xml:space="preserve"> </v>
          </cell>
          <cell r="K16">
            <v>0.80400000000000005</v>
          </cell>
        </row>
        <row r="17">
          <cell r="A17" t="str">
            <v>A.전단면</v>
          </cell>
          <cell r="C17">
            <v>5.5944000000000003</v>
          </cell>
          <cell r="E17">
            <v>5.6039000000000003</v>
          </cell>
          <cell r="G17">
            <v>5.6130000000000004</v>
          </cell>
          <cell r="I17">
            <v>5.6226000000000003</v>
          </cell>
          <cell r="K17">
            <v>5.6318999999999999</v>
          </cell>
        </row>
        <row r="18">
          <cell r="A18" t="str">
            <v>B.표층</v>
          </cell>
          <cell r="C18">
            <v>0.42749999999999999</v>
          </cell>
          <cell r="E18">
            <v>0.42749999999999999</v>
          </cell>
          <cell r="G18">
            <v>0.42749999999999999</v>
          </cell>
          <cell r="I18">
            <v>0.42749999999999999</v>
          </cell>
          <cell r="K18">
            <v>0.42749999999999999</v>
          </cell>
        </row>
        <row r="19">
          <cell r="A19" t="str">
            <v>B'.표층</v>
          </cell>
          <cell r="C19">
            <v>8.5500000000000007</v>
          </cell>
          <cell r="E19">
            <v>8.5500000000000007</v>
          </cell>
          <cell r="G19">
            <v>8.5500000000000007</v>
          </cell>
          <cell r="I19">
            <v>8.5500000000000007</v>
          </cell>
          <cell r="K19">
            <v>8.5500000000000007</v>
          </cell>
        </row>
        <row r="20">
          <cell r="A20" t="str">
            <v>C.기층</v>
          </cell>
          <cell r="C20">
            <v>0.62090000000000001</v>
          </cell>
          <cell r="E20">
            <v>0.62090000000000001</v>
          </cell>
          <cell r="G20">
            <v>0.62090000000000001</v>
          </cell>
          <cell r="I20">
            <v>0.62090000000000001</v>
          </cell>
          <cell r="K20">
            <v>0.62090000000000001</v>
          </cell>
        </row>
        <row r="21">
          <cell r="A21" t="str">
            <v>C'.기층</v>
          </cell>
          <cell r="C21">
            <v>8.8699999999999992</v>
          </cell>
          <cell r="E21">
            <v>8.8699999999999992</v>
          </cell>
          <cell r="G21">
            <v>8.8699999999999992</v>
          </cell>
          <cell r="I21">
            <v>8.8699999999999992</v>
          </cell>
          <cell r="K21">
            <v>8.8699999999999992</v>
          </cell>
        </row>
        <row r="22">
          <cell r="A22" t="str">
            <v>D.보조기층</v>
          </cell>
          <cell r="C22">
            <v>2.1267999999999998</v>
          </cell>
          <cell r="E22">
            <v>2.1303000000000001</v>
          </cell>
          <cell r="G22">
            <v>2.1335999999999999</v>
          </cell>
          <cell r="I22">
            <v>2.1373000000000002</v>
          </cell>
          <cell r="K22">
            <v>2.1406000000000001</v>
          </cell>
        </row>
        <row r="23">
          <cell r="A23" t="str">
            <v>E.선택층</v>
          </cell>
          <cell r="C23">
            <v>2.2505999999999999</v>
          </cell>
          <cell r="E23">
            <v>2.2551000000000001</v>
          </cell>
          <cell r="G23">
            <v>2.2593999999999999</v>
          </cell>
          <cell r="I23">
            <v>2.2639</v>
          </cell>
          <cell r="K23">
            <v>2.2683</v>
          </cell>
        </row>
        <row r="24">
          <cell r="A24" t="str">
            <v>F.노견토</v>
          </cell>
          <cell r="C24">
            <v>0.1686</v>
          </cell>
          <cell r="E24">
            <v>0.1701</v>
          </cell>
          <cell r="G24">
            <v>0.1716</v>
          </cell>
          <cell r="I24">
            <v>0.17299999999999999</v>
          </cell>
          <cell r="K24">
            <v>0.17460000000000001</v>
          </cell>
        </row>
      </sheetData>
      <sheetData sheetId="7"/>
      <sheetData sheetId="8"/>
      <sheetData sheetId="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일위대가"/>
      <sheetName val="조명시설"/>
    </sheetNames>
    <sheetDataSet>
      <sheetData sheetId="0" refreshError="1"/>
      <sheetData sheetId="1" refreshError="1"/>
      <sheetData sheetId="2" refreshError="1"/>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기계경비(시간당)"/>
      <sheetName val="램머"/>
      <sheetName val="기계경비_시간당_"/>
      <sheetName val="일위대가"/>
      <sheetName val="전기일위대가"/>
      <sheetName val="설명"/>
      <sheetName val="설계예산서"/>
      <sheetName val="경산"/>
      <sheetName val="청천내"/>
      <sheetName val="평가데이터"/>
      <sheetName val="구천"/>
      <sheetName val="2공구하도급내역서"/>
      <sheetName val="내역"/>
      <sheetName val="현장경비"/>
      <sheetName val="내역서"/>
      <sheetName val="DATA1"/>
      <sheetName val="CABLE SIZE-1"/>
      <sheetName val="원가계산서"/>
      <sheetName val="산출물량"/>
      <sheetName val="일위대가표"/>
      <sheetName val="산출"/>
      <sheetName val="노임"/>
      <sheetName val="산출서"/>
      <sheetName val="프랜트면허"/>
      <sheetName val="데이타"/>
      <sheetName val="수량산출"/>
      <sheetName val="현장경상비"/>
      <sheetName val="물가대비표"/>
      <sheetName val="허용전류-IEC DATA"/>
      <sheetName val="MCC제원"/>
      <sheetName val="DATA"/>
      <sheetName val="총괄내역서"/>
      <sheetName val="동원인원"/>
      <sheetName val="견적대비"/>
      <sheetName val="용역비내역-진짜"/>
      <sheetName val="일위대가 "/>
      <sheetName val="전기"/>
      <sheetName val="Baby일위대가"/>
      <sheetName val="기초자료입력"/>
      <sheetName val="준공정산"/>
      <sheetName val="산출1-수변전"/>
      <sheetName val="일위"/>
      <sheetName val="전선 및 전선관"/>
      <sheetName val="연결임시"/>
      <sheetName val="일반공사"/>
      <sheetName val="#REF"/>
      <sheetName val="노무비"/>
      <sheetName val="102역사"/>
      <sheetName val="기초입력 DATA"/>
      <sheetName val="2.고용보험료산출근거"/>
      <sheetName val="물량산출"/>
      <sheetName val="실행견적"/>
      <sheetName val="DATE"/>
      <sheetName val="초기화면"/>
      <sheetName val="관급자재"/>
      <sheetName val="변수값"/>
      <sheetName val="중기상차"/>
      <sheetName val="AS복구"/>
      <sheetName val="중기터파기"/>
      <sheetName val="내역(토목)"/>
      <sheetName val="C1.공사개요"/>
      <sheetName val="내역서1"/>
      <sheetName val="40총괄"/>
      <sheetName val="40집계"/>
      <sheetName val="인건비"/>
      <sheetName val="총괄"/>
      <sheetName val="공사원가계산서"/>
      <sheetName val="도급예산내역서총괄표"/>
      <sheetName val="토공사(흙막이)"/>
      <sheetName val="집계표"/>
      <sheetName val="공사개요"/>
      <sheetName val="방배동내역(리라)"/>
      <sheetName val="건축공사집계표"/>
      <sheetName val="부대공사총괄"/>
      <sheetName val="설계내역서"/>
      <sheetName val="기본자료"/>
      <sheetName val="방배동내역 (총괄)"/>
      <sheetName val="노무비지급명세"/>
      <sheetName val="계정"/>
      <sheetName val="03전반노무비"/>
      <sheetName val="계양가시설"/>
      <sheetName val="요율"/>
      <sheetName val="토목내역"/>
      <sheetName val="설계명세서"/>
      <sheetName val="예산내~1"/>
      <sheetName val="자재대"/>
      <sheetName val="도급예산내역서봉투"/>
      <sheetName val="설계산출표지"/>
      <sheetName val="을부담운반비"/>
      <sheetName val="운반비산출"/>
      <sheetName val="견적단가"/>
      <sheetName val="노임단가"/>
      <sheetName val="자재단가"/>
      <sheetName val="품셈 "/>
      <sheetName val="PAINT"/>
      <sheetName val="방화도료"/>
      <sheetName val="원가계산서 "/>
      <sheetName val="수량집계"/>
      <sheetName val="총괄집계표"/>
      <sheetName val="참조"/>
      <sheetName val="단가"/>
      <sheetName val="전동기 특성표"/>
      <sheetName val="케이블단면적"/>
      <sheetName val="Sheet2"/>
      <sheetName val="공사관리대장"/>
      <sheetName val="일위대가목록"/>
      <sheetName val="조경내역서"/>
      <sheetName val="FB25JN"/>
      <sheetName val="식재인부"/>
      <sheetName val="1공구계약서"/>
      <sheetName val="작성"/>
      <sheetName val="대상공사(조달청)"/>
      <sheetName val="자료(통합)"/>
      <sheetName val="공사비_NDE"/>
      <sheetName val="일집"/>
      <sheetName val="업무처리전"/>
      <sheetName val="Sheet1"/>
      <sheetName val="2000년1차"/>
      <sheetName val="저압_허용전류요약"/>
      <sheetName val="숫자변환"/>
      <sheetName val="설계산출기초"/>
      <sheetName val="투자비"/>
      <sheetName val="조성원가DATA"/>
      <sheetName val="사업비"/>
      <sheetName val="중강당 내역"/>
      <sheetName val="총괄표"/>
      <sheetName val="직재"/>
      <sheetName val="조경"/>
      <sheetName val="1차 내역서"/>
      <sheetName val="Mc1"/>
      <sheetName val="해평견적"/>
      <sheetName val="Sheet2 (2)"/>
      <sheetName val="공사착공계"/>
      <sheetName val="현장대리인위임장"/>
      <sheetName val="99총공사내역서"/>
      <sheetName val="배수공"/>
      <sheetName val="부대공"/>
      <sheetName val="토공"/>
      <sheetName val="포장공"/>
      <sheetName val="70%"/>
      <sheetName val="04노무비"/>
      <sheetName val="하수급견적대비"/>
      <sheetName val="L_RPTB02_01"/>
      <sheetName val="Sheet5"/>
      <sheetName val="아파트 내역"/>
      <sheetName val="기본DATA"/>
      <sheetName val="2회내역"/>
      <sheetName val="1회갑지"/>
      <sheetName val="출자한도"/>
      <sheetName val="양수장(기계)"/>
      <sheetName val="예산M11A"/>
      <sheetName val="2003 일위대가"/>
      <sheetName val="토목공사"/>
      <sheetName val="명세서"/>
      <sheetName val="상촌터널실행"/>
      <sheetName val="1.1 부하집계표"/>
      <sheetName val="N賃率-職"/>
      <sheetName val="견적을지"/>
      <sheetName val="토목"/>
      <sheetName val="가격조사서"/>
      <sheetName val="서울대규장각(가시설흙막이)"/>
      <sheetName val="수주추정"/>
      <sheetName val="계림(함평)"/>
      <sheetName val="계림(장성)"/>
      <sheetName val="단면가정"/>
      <sheetName val="설계조건"/>
      <sheetName val="투찰가"/>
      <sheetName val="단가산출"/>
      <sheetName val="예산내역서"/>
      <sheetName val="노무"/>
      <sheetName val="을지"/>
      <sheetName val="배관내역"/>
      <sheetName val="입력변수"/>
      <sheetName val="1.1.2 부하일람표 (계절부하)"/>
      <sheetName val="1.1.3 부하일람표 (상시부하)"/>
      <sheetName val="공사기본내용입력"/>
      <sheetName val="입력"/>
      <sheetName val="서대문대장"/>
      <sheetName val="수배전반"/>
      <sheetName val="일위대가목차"/>
      <sheetName val="단가사정"/>
      <sheetName val="공사비집계"/>
      <sheetName val="부하(성남)"/>
      <sheetName val="부하계산서"/>
      <sheetName val="보조부문비배부"/>
      <sheetName val="갑지"/>
      <sheetName val="사통"/>
      <sheetName val="5. 차단기 용량계산"/>
      <sheetName val="6.3 전력간선 굵기"/>
      <sheetName val="1.2 부하계산서"/>
      <sheetName val="6. Cable(설명)-IEC"/>
      <sheetName val="2공구산출내역"/>
      <sheetName val="터파기및재료"/>
      <sheetName val="내역(원안-대안)"/>
      <sheetName val="실행대비"/>
      <sheetName val="직접경비"/>
      <sheetName val="직접인건비"/>
      <sheetName val="제조노임"/>
      <sheetName val="VII-2현장경비"/>
      <sheetName val="Ⅴ-2.공종별내역"/>
      <sheetName val="공구"/>
      <sheetName val="대비"/>
      <sheetName val="분석"/>
      <sheetName val="원형1호맨홀토공수량"/>
      <sheetName val="Macro1"/>
      <sheetName val="제잡비"/>
      <sheetName val="자료입력"/>
      <sheetName val="매입세"/>
      <sheetName val="방배동내역_(총괄)"/>
      <sheetName val="백(수량이동)"/>
      <sheetName val="ENE-CAL 1"/>
      <sheetName val="정산서 "/>
      <sheetName val="MW-S"/>
      <sheetName val="빙장비사양"/>
      <sheetName val="장비사양"/>
      <sheetName val="산출내역(K2)"/>
      <sheetName val="단가 (2)"/>
      <sheetName val="공사현황"/>
      <sheetName val="Y-WORK"/>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기계경비(시간당)"/>
      <sheetName val="램머"/>
      <sheetName val="원가계산서 "/>
      <sheetName val="Y-WORK"/>
      <sheetName val="노무비"/>
      <sheetName val="동원인원"/>
      <sheetName val="일위대가"/>
      <sheetName val="N賃率-職"/>
      <sheetName val="Price List"/>
      <sheetName val="관급_File"/>
      <sheetName val="2003 일위대가"/>
      <sheetName val="견적대비"/>
      <sheetName val="경산"/>
      <sheetName val="데이타"/>
      <sheetName val="준검 내역서"/>
      <sheetName val="백암비스타내역"/>
      <sheetName val="민감도"/>
      <sheetName val="지급자재"/>
      <sheetName val="식재인부"/>
      <sheetName val="평가데이터"/>
      <sheetName val="공사원가계산서"/>
      <sheetName val="도급예산내역서총괄표"/>
      <sheetName val="중강당 내역"/>
      <sheetName val="총괄표"/>
      <sheetName val="내역서1999.8최종"/>
      <sheetName val="식재일위대가"/>
      <sheetName val="세부내역"/>
      <sheetName val="공사명입력"/>
      <sheetName val="근로자자료입력"/>
      <sheetName val="참고자료"/>
      <sheetName val="실행견적"/>
      <sheetName val="공사개요"/>
      <sheetName val="원가+내역"/>
      <sheetName val="Sheet1"/>
      <sheetName val="단가 (2)"/>
      <sheetName val="내역서"/>
      <sheetName val="DATE"/>
      <sheetName val="정공공사"/>
      <sheetName val="예산내~1"/>
      <sheetName val="본사업"/>
      <sheetName val="인건비"/>
      <sheetName val="30신설일위대가"/>
      <sheetName val="40총괄"/>
      <sheetName val="30집계표"/>
      <sheetName val="40집계"/>
      <sheetName val="사통"/>
      <sheetName val="1차 내역서"/>
      <sheetName val="구천"/>
      <sheetName val="3.내역서"/>
      <sheetName val="단가산출"/>
      <sheetName val="청천내"/>
      <sheetName val="실행대비"/>
      <sheetName val="갑지"/>
      <sheetName val="집계표"/>
      <sheetName val="2공구하도급내역서"/>
      <sheetName val="설계명세서"/>
      <sheetName val="자료입력"/>
      <sheetName val="기초자료입력"/>
      <sheetName val="준공정산"/>
      <sheetName val="공구"/>
      <sheetName val="설계내역서"/>
      <sheetName val="Sheet2"/>
      <sheetName val="일위목록"/>
      <sheetName val="노무"/>
      <sheetName val="직접경비"/>
      <sheetName val="직접인건비"/>
      <sheetName val="단면 (2)"/>
      <sheetName val="VII-2현장경비"/>
      <sheetName val="Ⅴ-2.공종별내역"/>
      <sheetName val="토목공사"/>
      <sheetName val="내역"/>
      <sheetName val="간선계산"/>
      <sheetName val="내역서적용수량"/>
      <sheetName val="공사설계"/>
      <sheetName val="일위산출"/>
      <sheetName val="공사현황"/>
      <sheetName val="일위"/>
      <sheetName val="예정(3)"/>
      <sheetName val="심사물량"/>
      <sheetName val="AS복구"/>
      <sheetName val="중기터파기"/>
      <sheetName val="변수값"/>
      <sheetName val="중기상차"/>
      <sheetName val="J直材4"/>
      <sheetName val="심사계산"/>
      <sheetName val="공사설계서"/>
      <sheetName val="C-직노1"/>
      <sheetName val="D-경비1"/>
      <sheetName val="자료"/>
      <sheetName val="초기화면"/>
      <sheetName val="이름정의"/>
      <sheetName val="ABUT수량-A1"/>
      <sheetName val="2공구산출내역"/>
      <sheetName val="횡표지"/>
      <sheetName val="설계서"/>
      <sheetName val="원가계산서"/>
      <sheetName val="총괄내역서"/>
      <sheetName val="기초일위"/>
      <sheetName val="자재단가"/>
      <sheetName val="노임"/>
      <sheetName val="단가산출서(총괄)"/>
      <sheetName val="단가산출서"/>
      <sheetName val="기계경비산출내역"/>
      <sheetName val="기계경비일람표"/>
      <sheetName val="중기사용료"/>
      <sheetName val="DATA_Garak"/>
      <sheetName val="DATA_Total"/>
      <sheetName val="DATA_Kwangju"/>
      <sheetName val="DATA_Daejeon"/>
      <sheetName val="DATA_Sadang"/>
      <sheetName val="DATA_Yangjae"/>
      <sheetName val="DATA_Yoido"/>
      <sheetName val="DATA_Ulsan"/>
      <sheetName val="DATA_Incheon"/>
      <sheetName val="DATA_Jeonju"/>
      <sheetName val="고내분기~한림"/>
      <sheetName val="광령~경마장"/>
      <sheetName val="세기~광령"/>
      <sheetName val="산출근거"/>
      <sheetName val="을"/>
      <sheetName val="표지"/>
      <sheetName val="직재"/>
      <sheetName val="등급 별 단가표"/>
      <sheetName val="도급예산내역서봉투"/>
      <sheetName val="설계산출표지"/>
      <sheetName val="을부담운반비"/>
      <sheetName val="운반비산출"/>
      <sheetName val="간접"/>
      <sheetName val="관급"/>
      <sheetName val="조건"/>
      <sheetName val="경비실"/>
      <sheetName val="FAX"/>
      <sheetName val="금액"/>
      <sheetName val="#REF"/>
      <sheetName val="LD"/>
      <sheetName val="03전반노무비"/>
      <sheetName val="입찰견적보고서"/>
      <sheetName val="입찰안"/>
      <sheetName val="실행철강하도"/>
      <sheetName val="산출내역서집계표"/>
      <sheetName val="시화점실행"/>
      <sheetName val="전신환매도율"/>
      <sheetName val="토공사(흙막이)"/>
      <sheetName val="골조시행"/>
      <sheetName val="노임단가"/>
      <sheetName val="도급"/>
      <sheetName val="일위대가 "/>
      <sheetName val="공내역서"/>
      <sheetName val="예산명세서"/>
      <sheetName val="전체"/>
      <sheetName val="산출내역서"/>
      <sheetName val="관급자재"/>
      <sheetName val="폐기물"/>
      <sheetName val="계정"/>
      <sheetName val="설계예산서"/>
      <sheetName val="예산내역서"/>
      <sheetName val="예정공정표"/>
      <sheetName val="총계"/>
      <sheetName val="설계산출기초"/>
      <sheetName val="Sheet2 (2)"/>
      <sheetName val="database"/>
      <sheetName val="실행내역"/>
      <sheetName val="교대(A1-A2)"/>
      <sheetName val="차액보증"/>
      <sheetName val="관로토공집계표"/>
      <sheetName val="건축토목내역"/>
      <sheetName val="도로단위당"/>
      <sheetName val="1"/>
      <sheetName val="2"/>
      <sheetName val="3"/>
      <sheetName val="4"/>
      <sheetName val="5"/>
      <sheetName val="6"/>
      <sheetName val="요율"/>
      <sheetName val="자재대"/>
      <sheetName val="구조물5월기성내역"/>
      <sheetName val="11-2.아파트내역"/>
      <sheetName val="3차분발주내역"/>
      <sheetName val="공주-교대(A1)"/>
      <sheetName val="횡배수관"/>
      <sheetName val="재료"/>
      <sheetName val="설치자재"/>
      <sheetName val="주소"/>
      <sheetName val="개요"/>
      <sheetName val="ELECTRIC"/>
      <sheetName val="수량산출(음암)"/>
      <sheetName val="수량산출"/>
      <sheetName val="일위대가표"/>
      <sheetName val="자판실행"/>
      <sheetName val="토적계산서"/>
      <sheetName val="기계경비"/>
      <sheetName val="문학간접"/>
      <sheetName val="공통비(전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가공케이블신설(터널)"/>
      <sheetName val="가공케이블신설(터널) (2)"/>
      <sheetName val="#REF"/>
      <sheetName val="데이타"/>
      <sheetName val="DATE"/>
      <sheetName val="자재단가"/>
      <sheetName val="단가비교"/>
      <sheetName val="단가조사"/>
      <sheetName val="도급예산내역서봉투"/>
      <sheetName val="공사원가계산서"/>
      <sheetName val="설계산출표지"/>
      <sheetName val="도급예산내역서총괄표"/>
      <sheetName val="을부담운반비"/>
      <sheetName val="운반비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표"/>
      <sheetName val="원가계산서"/>
      <sheetName val="설계서용지"/>
      <sheetName val="외과수술산출내역"/>
      <sheetName val="일위대가목록"/>
      <sheetName val="일위대가표"/>
      <sheetName val=" 자재내역"/>
      <sheetName val="자재조서"/>
      <sheetName val="데이타"/>
      <sheetName val="2공구산출내역"/>
      <sheetName val="경산"/>
      <sheetName val="내역서적용수량"/>
      <sheetName val="설계내역서"/>
      <sheetName val="일위대가"/>
      <sheetName val="단위수량"/>
      <sheetName val="DATE"/>
      <sheetName val="골막이(야매)"/>
      <sheetName val="유림골조"/>
      <sheetName val="총괄설계내역서"/>
      <sheetName val="직접재료비 사용내역"/>
      <sheetName val="실행내역서"/>
      <sheetName val="목차"/>
      <sheetName val="06 일위대가목록"/>
      <sheetName val="콘크리트댐수량산출"/>
      <sheetName val="예가평정서표지"/>
      <sheetName val="단가산출"/>
      <sheetName val="공사비"/>
      <sheetName val="단가집계"/>
      <sheetName val="단재적표"/>
      <sheetName val="총괄내역"/>
      <sheetName val="산출1"/>
      <sheetName val="08-공사비총괄표"/>
      <sheetName val="17-횡단측량야장"/>
    </sheetNames>
    <sheetDataSet>
      <sheetData sheetId="0">
        <row r="1">
          <cell r="A1" t="str">
            <v>연 번</v>
          </cell>
        </row>
      </sheetData>
      <sheetData sheetId="1">
        <row r="1">
          <cell r="A1" t="str">
            <v>연 번</v>
          </cell>
        </row>
      </sheetData>
      <sheetData sheetId="2"/>
      <sheetData sheetId="3">
        <row r="1">
          <cell r="A1" t="str">
            <v>연 번</v>
          </cell>
        </row>
      </sheetData>
      <sheetData sheetId="4" refreshError="1">
        <row r="1">
          <cell r="A1" t="str">
            <v>연 번</v>
          </cell>
          <cell r="B1" t="str">
            <v>공  종</v>
          </cell>
          <cell r="C1" t="str">
            <v>규 격</v>
          </cell>
          <cell r="D1" t="str">
            <v>단위</v>
          </cell>
          <cell r="E1" t="str">
            <v>재 료 비</v>
          </cell>
          <cell r="G1" t="str">
            <v>노 무 비</v>
          </cell>
          <cell r="I1" t="str">
            <v>경    비</v>
          </cell>
          <cell r="K1" t="str">
            <v>총    액</v>
          </cell>
          <cell r="M1" t="str">
            <v>비고</v>
          </cell>
        </row>
        <row r="2">
          <cell r="E2" t="str">
            <v>단가</v>
          </cell>
          <cell r="F2" t="str">
            <v>금 액</v>
          </cell>
          <cell r="G2" t="str">
            <v>단가</v>
          </cell>
          <cell r="H2" t="str">
            <v>금 액</v>
          </cell>
          <cell r="I2" t="str">
            <v>단가</v>
          </cell>
          <cell r="J2" t="str">
            <v>금 액</v>
          </cell>
          <cell r="K2" t="str">
            <v>단가</v>
          </cell>
          <cell r="L2" t="str">
            <v>금 액</v>
          </cell>
        </row>
      </sheetData>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효성CB 1P기초"/>
      <sheetName val="철주철거8.8"/>
      <sheetName val="철주8.8M신설"/>
      <sheetName val="철주신11.3M용"/>
      <sheetName val="철주철11.3M용"/>
      <sheetName val="빔신5M하부용"/>
      <sheetName val="빔철거5M하부용"/>
      <sheetName val="빔신5M상부용"/>
      <sheetName val="빔철5M상부용"/>
      <sheetName val="DS가대철거"/>
      <sheetName val="주변압기"/>
      <sheetName val="단로기용기초"/>
      <sheetName val="O,PT,LA기초"/>
      <sheetName val="지지주용기초"/>
      <sheetName val="지지주신"/>
      <sheetName val="빔7M신"/>
      <sheetName val="OT용가대신"/>
      <sheetName val="모선신설"/>
      <sheetName val="모선철거"/>
      <sheetName val="LA용가대신"/>
      <sheetName val="PT가대신"/>
      <sheetName val="DS가대신"/>
      <sheetName val="철주기초"/>
      <sheetName val="닛신4P기초"/>
      <sheetName val="분전함신설"/>
      <sheetName val="접지1종"/>
      <sheetName val="월래"/>
      <sheetName val="기계경비(시간당)"/>
      <sheetName val="램머"/>
      <sheetName val="도급예산내역서봉투"/>
      <sheetName val="공사원가계산서"/>
      <sheetName val="설계산출표지"/>
      <sheetName val="도급예산내역서총괄표"/>
      <sheetName val="을부담운반비"/>
      <sheetName val="운반비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일위대가"/>
      <sheetName val="조명시설"/>
      <sheetName val="산출근거"/>
      <sheetName val="일위대가9803"/>
      <sheetName val="기계경비(시간당)"/>
      <sheetName val="램머"/>
      <sheetName val="용수량(생활용수)"/>
      <sheetName val="공구"/>
      <sheetName val="장비집계"/>
      <sheetName val="3BL공동구 수량"/>
      <sheetName val="자재집계표"/>
      <sheetName val="Sheet1"/>
      <sheetName val="가중치"/>
      <sheetName val="말뚝지지력산정"/>
      <sheetName val="#REF"/>
      <sheetName val="DATE"/>
      <sheetName val="수량산출"/>
      <sheetName val="신표지1"/>
      <sheetName val="산출금액내역"/>
      <sheetName val="한강운반비"/>
      <sheetName val="제-노임"/>
      <sheetName val="제직재"/>
      <sheetName val="조경내역서"/>
      <sheetName val="경산"/>
      <sheetName val="내역서"/>
      <sheetName val="Total"/>
      <sheetName val="구천"/>
      <sheetName val="자재단가"/>
      <sheetName val="Sheet5"/>
      <sheetName val="설계예산서"/>
      <sheetName val="연결관암거"/>
      <sheetName val="예총"/>
      <sheetName val="평가데이터"/>
      <sheetName val="집계표"/>
      <sheetName val="청천내"/>
      <sheetName val="도급예산내역서봉투"/>
      <sheetName val="공사원가계산서"/>
      <sheetName val="설계산출표지"/>
      <sheetName val="도급예산내역서총괄표"/>
      <sheetName val="을부담운반비"/>
      <sheetName val="운반비산출"/>
      <sheetName val="터파기및재료"/>
      <sheetName val="연습"/>
      <sheetName val="ABUT수량-A1"/>
      <sheetName val="총괄"/>
      <sheetName val="동원인원"/>
      <sheetName val="자재대"/>
      <sheetName val="주차구획선수량"/>
      <sheetName val="요율"/>
      <sheetName val="명세서"/>
      <sheetName val="2공구하도급내역서"/>
      <sheetName val="내역"/>
      <sheetName val="포장공"/>
      <sheetName val="일위"/>
      <sheetName val="기계경비"/>
      <sheetName val="9GNG운반"/>
      <sheetName val="실행철강하도"/>
      <sheetName val="현장예산"/>
      <sheetName val="2000년1차"/>
      <sheetName val="2000전체분"/>
      <sheetName val="설계서을"/>
      <sheetName val="노임단가"/>
      <sheetName val="데이타"/>
      <sheetName val="3.공통공사대비"/>
      <sheetName val="TOTAL_BOQ"/>
      <sheetName val="범례표"/>
      <sheetName val="옹벽일반수량"/>
      <sheetName val="품셈집계표"/>
      <sheetName val="자재조사표"/>
      <sheetName val="3BL공동구_수량"/>
      <sheetName val="총투입계"/>
      <sheetName val="교각1"/>
      <sheetName val="6PILE  (돌출)"/>
      <sheetName val="96보완계획7.12"/>
      <sheetName val="파형강관집계"/>
      <sheetName val="토적표"/>
      <sheetName val="공제수량총집계표"/>
      <sheetName val="임금단가"/>
      <sheetName val="신우"/>
      <sheetName val="원본(갑지)"/>
      <sheetName val="단열-자재"/>
      <sheetName val="공사개요"/>
      <sheetName val="설계예산"/>
      <sheetName val="수량3"/>
      <sheetName val="공사품의서"/>
      <sheetName val="99노임단가"/>
      <sheetName val="구조물터파기수량집계"/>
      <sheetName val="1"/>
      <sheetName val="측구터파기공수량집계"/>
      <sheetName val="배수공 시멘트 및 골재량 산출"/>
      <sheetName val="일위대가목록"/>
      <sheetName val="설계내역서"/>
      <sheetName val="환경기계공정표 (3)"/>
      <sheetName val="심사공종"/>
      <sheetName val="조명율표"/>
      <sheetName val="견적"/>
      <sheetName val="철근량"/>
      <sheetName val="설비"/>
      <sheetName val="공량(1월22일)"/>
      <sheetName val="가압장(토목)"/>
      <sheetName val="배관배선 단가조사"/>
      <sheetName val="일위대가집계"/>
      <sheetName val="대치판정"/>
      <sheetName val="본선차로수량집계표"/>
      <sheetName val="을"/>
      <sheetName val="SG"/>
      <sheetName val="12호기내역서(건축분)"/>
      <sheetName val="bid"/>
      <sheetName val="빙장비사양"/>
      <sheetName val="비교1"/>
      <sheetName val="물량표"/>
      <sheetName val="Sheet4"/>
      <sheetName val="구의33고"/>
      <sheetName val="할증"/>
      <sheetName val="날개벽수량표"/>
      <sheetName val="덕전리"/>
      <sheetName val="코드표"/>
      <sheetName val="SANBAISU"/>
      <sheetName val="원가"/>
      <sheetName val="현장경비"/>
      <sheetName val="방배동내역(리라)"/>
      <sheetName val="건축공사집계표"/>
      <sheetName val="방배동내역 (총괄)"/>
      <sheetName val="부대공사총괄"/>
      <sheetName val="우수맨홀공제단위수량"/>
      <sheetName val="노임이"/>
      <sheetName val="부하계산서"/>
      <sheetName val="전선 및 전선관"/>
      <sheetName val="총괄내역서"/>
      <sheetName val="준공평가"/>
      <sheetName val="H-PILE수량집계"/>
      <sheetName val="토목검측서"/>
      <sheetName val="입력란"/>
      <sheetName val="97노임단가"/>
      <sheetName val="준검 내역서"/>
      <sheetName val="Sheet1 (2)"/>
      <sheetName val="내역서(전기)"/>
      <sheetName val="초기화면"/>
      <sheetName val="관급자재"/>
      <sheetName val="목차"/>
      <sheetName val="70%"/>
      <sheetName val="입찰안"/>
      <sheetName val="자료입력"/>
      <sheetName val="배수철근"/>
      <sheetName val="Sheet3"/>
      <sheetName val="시선유도표지집계표"/>
      <sheetName val="현금흐름"/>
      <sheetName val="N賃率-職"/>
      <sheetName val="Sheet2"/>
      <sheetName val="토공(우물통,기타) "/>
      <sheetName val="연결임시"/>
      <sheetName val="차액보증"/>
      <sheetName val="신호등일위대가"/>
      <sheetName val="9.정착구 보강"/>
      <sheetName val="CTEMCOST"/>
      <sheetName val="TYPE-A"/>
      <sheetName val="흙쌓기도수로설치현황"/>
      <sheetName val="시점교대"/>
      <sheetName val="계수시트"/>
      <sheetName val="공사기본내용입력"/>
      <sheetName val="흄관기초"/>
      <sheetName val="11.1 단면hwp"/>
      <sheetName val="안정검토"/>
      <sheetName val="단면설계"/>
      <sheetName val="맨홀수량"/>
      <sheetName val="INPUT"/>
      <sheetName val="실행내역서"/>
      <sheetName val="시설물단가표"/>
      <sheetName val="노무비단가표"/>
      <sheetName val="기초자료입력"/>
      <sheetName val="대창(함평)"/>
      <sheetName val="대창(장성)"/>
      <sheetName val="대창(함평)-창열"/>
      <sheetName val="WORK"/>
      <sheetName val="교각계산"/>
      <sheetName val="우각부보강"/>
      <sheetName val="단가조사-2"/>
      <sheetName val="현장경상비"/>
      <sheetName val="COPING"/>
      <sheetName val="증감내역서"/>
      <sheetName val="실행간접비용"/>
      <sheetName val="설계명세서"/>
      <sheetName val="설계예시"/>
      <sheetName val="식재인부"/>
      <sheetName val="s"/>
      <sheetName val="토사(PE)"/>
      <sheetName val="날개벽"/>
      <sheetName val="하조서"/>
      <sheetName val="절대삭제금지"/>
      <sheetName val="시운전연료"/>
      <sheetName val="노임"/>
      <sheetName val="b_balju"/>
      <sheetName val="조건"/>
      <sheetName val="간지"/>
      <sheetName val="database"/>
      <sheetName val="2002하반기노임기준"/>
      <sheetName val="단가 (2)"/>
      <sheetName val="DATA 입력란"/>
      <sheetName val="1. 설계조건 2.단면가정 3. 하중계산"/>
      <sheetName val="15"/>
      <sheetName val="98NS-N"/>
      <sheetName val="집수정(600-700)"/>
      <sheetName val="내역서단가산출용"/>
      <sheetName val="단가산출"/>
      <sheetName val="교대(A1)"/>
      <sheetName val="몰탈"/>
      <sheetName val="일반수량"/>
      <sheetName val="프랜트면허"/>
      <sheetName val="98수문일위"/>
      <sheetName val="수량증감표"/>
      <sheetName val="터파기운반비산출"/>
      <sheetName val="산적토운반비산출"/>
      <sheetName val="적용단가"/>
      <sheetName val="VXXXXXX"/>
      <sheetName val="빗물받이(910-510-410)"/>
      <sheetName val="200"/>
      <sheetName val="파일의이용"/>
      <sheetName val="배수공"/>
      <sheetName val="본사공가현황"/>
      <sheetName val="GI-LIST"/>
      <sheetName val="설계"/>
      <sheetName val="실행내역"/>
      <sheetName val="EACT10"/>
      <sheetName val="해평견적"/>
      <sheetName val="총집계표"/>
      <sheetName val="전기단가조사서"/>
      <sheetName val="용산1(해보)"/>
      <sheetName val="(A)내역서"/>
      <sheetName val="실행견적"/>
      <sheetName val="건축공사"/>
      <sheetName val="실행대비"/>
      <sheetName val="고유코드_설계"/>
      <sheetName val="데리네이타현황"/>
      <sheetName val="수량집계"/>
      <sheetName val="T13(P68~72,78)"/>
      <sheetName val="다곡2교"/>
      <sheetName val="하수급견적대비"/>
      <sheetName val="1차 내역서"/>
      <sheetName val="slurrywall설계가"/>
      <sheetName val="을지"/>
      <sheetName val="대로근거"/>
      <sheetName val="중로근거"/>
      <sheetName val="공사비집계"/>
      <sheetName val="남양내역"/>
      <sheetName val="MAIN_TABLE"/>
      <sheetName val="1.설계조건"/>
      <sheetName val="상 부"/>
      <sheetName val="원가서"/>
      <sheetName val="Customer Databas"/>
      <sheetName val="마산방향"/>
      <sheetName val="진주방향"/>
      <sheetName val="DATA"/>
      <sheetName val="도기류"/>
      <sheetName val="건축내역"/>
      <sheetName val="부대내역"/>
      <sheetName val="설계가"/>
      <sheetName val="이토변실(A3-LINE)"/>
      <sheetName val="교대철근집계"/>
      <sheetName val="단가조정표"/>
      <sheetName val="수입"/>
      <sheetName val="단가(1)"/>
      <sheetName val="내역(신례)"/>
      <sheetName val="SORCE1"/>
      <sheetName val="기초코드"/>
      <sheetName val="도장수량(하1)"/>
      <sheetName val="주형"/>
      <sheetName val="unitpric"/>
      <sheetName val="noyim"/>
      <sheetName val="우수공"/>
      <sheetName val="내역서1999.8최종"/>
      <sheetName val="전기"/>
      <sheetName val="오수주요자재"/>
      <sheetName val="guard(mac)"/>
      <sheetName val="이름정의"/>
      <sheetName val="Macro1"/>
      <sheetName val="단가조건(02년)"/>
      <sheetName val="총괄서"/>
      <sheetName val="수량산출서-2"/>
      <sheetName val="원형1호맨홀토공수량"/>
      <sheetName val="중요"/>
      <sheetName val="총내역서"/>
      <sheetName val="2호맨홀공제수량"/>
      <sheetName val="내역갑지"/>
      <sheetName val="일위대가표"/>
      <sheetName val="내역_FILE"/>
      <sheetName val="danga"/>
      <sheetName val="ilch"/>
      <sheetName val="8.PILE  (돌출)"/>
      <sheetName val="확약서"/>
      <sheetName val="물가대비표"/>
      <sheetName val="Sheet2 (2)"/>
      <sheetName val="단위단가"/>
      <sheetName val="변경비교-을"/>
      <sheetName val="수주추정"/>
      <sheetName val="9-1차이내역"/>
      <sheetName val="직노"/>
      <sheetName val="환율CHANGE"/>
      <sheetName val="원형맨홀수량"/>
      <sheetName val="BSD (2)"/>
      <sheetName val="옹벽공 수량집계표"/>
      <sheetName val="일반수량총괄집계"/>
      <sheetName val="추가예산"/>
      <sheetName val="단중표"/>
      <sheetName val="현장관리비참조"/>
      <sheetName val="포장복구집계"/>
      <sheetName val="9811"/>
      <sheetName val="위치조서"/>
      <sheetName val="수산(당)"/>
      <sheetName val="물가시세"/>
      <sheetName val="공내역"/>
      <sheetName val="7.PILE  (돌출)"/>
      <sheetName val="사  업  비  수  지  예  산  서"/>
      <sheetName val="간접"/>
      <sheetName val="맨홀수량산출(A-LINE)"/>
      <sheetName val="시설일위"/>
      <sheetName val="조명일위"/>
      <sheetName val="도급내역"/>
      <sheetName val="내역서01"/>
      <sheetName val="물집"/>
      <sheetName val="도급금액"/>
      <sheetName val="재노경"/>
      <sheetName val="화설내"/>
      <sheetName val="내역서 (2)"/>
      <sheetName val="wall"/>
      <sheetName val="품셈"/>
      <sheetName val="인부임"/>
      <sheetName val="원가+내역"/>
      <sheetName val="선정요령"/>
      <sheetName val="중기사용료"/>
      <sheetName val="갑지"/>
      <sheetName val="연장및면적(좌측)"/>
      <sheetName val="조경"/>
      <sheetName val="수로단위수량"/>
      <sheetName val="금액"/>
      <sheetName val="공사비증감"/>
      <sheetName val="PI"/>
      <sheetName val="건축내역서 (경제상무실)"/>
      <sheetName val="단가"/>
      <sheetName val="공사"/>
      <sheetName val="원가계산하도"/>
      <sheetName val="입력자료"/>
      <sheetName val="설내역서 "/>
      <sheetName val="현장소운반"/>
      <sheetName val="관구보호몰탈"/>
      <sheetName val="청 구"/>
      <sheetName val="설계산출기초"/>
      <sheetName val="단양 00 아파트-세부내역"/>
      <sheetName val="일위대가_가설_"/>
      <sheetName val="정부노임단가"/>
      <sheetName val="입찰견적보고서"/>
      <sheetName val="pier-1"/>
      <sheetName val="차선도색-연장,수량(1)"/>
      <sheetName val="배수공 주요자재 집계표"/>
      <sheetName val="관접합및부설"/>
      <sheetName val="대비"/>
      <sheetName val="산출내역서집계표"/>
      <sheetName val="계양가시설"/>
      <sheetName val="일위단위"/>
      <sheetName val="MAT"/>
      <sheetName val="역T형교대(말뚝기초)"/>
      <sheetName val="공사설명서"/>
      <sheetName val="앵커구조계산"/>
      <sheetName val="예가표"/>
      <sheetName val="수안보-MBR1"/>
      <sheetName val="단위수량산출"/>
      <sheetName val="음성방향"/>
      <sheetName val="산출기준자료"/>
      <sheetName val="구역화물"/>
      <sheetName val="단위목록"/>
      <sheetName val="시험비"/>
      <sheetName val="각형맨홀"/>
      <sheetName val="지중자재단가"/>
      <sheetName val="날개벽(시점좌측)"/>
      <sheetName val="견적서"/>
      <sheetName val="교사기준면적(중)"/>
      <sheetName val="기초단가"/>
      <sheetName val="1.수인터널"/>
      <sheetName val="표지"/>
      <sheetName val="토목(용인)"/>
      <sheetName val="노무비"/>
      <sheetName val="재료비단가"/>
      <sheetName val="마산월령동골조물량변경"/>
      <sheetName val="설계내역"/>
      <sheetName val="공량산출서"/>
      <sheetName val="해외(원화)"/>
      <sheetName val="단면가정"/>
      <sheetName val="설계조건"/>
      <sheetName val="갑지(추정)"/>
      <sheetName val="용역비내역-진짜"/>
      <sheetName val="표지 (2)"/>
      <sheetName val="시화점실행"/>
      <sheetName val="기본일위"/>
      <sheetName val="갑지1"/>
      <sheetName val="PROJECT BRIEF(EX.NEW)"/>
      <sheetName val="Site Expenses"/>
      <sheetName val="공용(현대건설공구)"/>
      <sheetName val="현대건설공구(UNIT)"/>
      <sheetName val="낙석방지수량"/>
      <sheetName val="연도별cash"/>
      <sheetName val="전 기"/>
      <sheetName val="대림경상68억"/>
      <sheetName val="포장물량집계"/>
      <sheetName val="토목공사"/>
      <sheetName val="효성CB 1P기초"/>
      <sheetName val="조견표"/>
      <sheetName val="전차선로 물량표"/>
      <sheetName val="6호기"/>
      <sheetName val="세부내역서"/>
      <sheetName val="감액총괄표"/>
      <sheetName val="입력시트"/>
      <sheetName val="옹벽수량집계"/>
      <sheetName val="4.내진설계"/>
      <sheetName val=" ｹ-ﾌﾞﾙ"/>
      <sheetName val="노임단가 (2)"/>
      <sheetName val="총괄표"/>
      <sheetName val="슬래브수량"/>
      <sheetName val="날개벽(TYPE2)"/>
      <sheetName val="일위대가(1)"/>
      <sheetName val="VII-2현장경비"/>
      <sheetName val="Ⅴ-2.공종별내역"/>
      <sheetName val="단"/>
      <sheetName val="원유_BANK"/>
      <sheetName val="공사분석"/>
      <sheetName val="뚝토공"/>
      <sheetName val="단면 (2)"/>
      <sheetName val="금액내역서"/>
      <sheetName val="1000 DB구축 부표"/>
      <sheetName val="Baby일위대가"/>
      <sheetName val="1차설계변경내역"/>
      <sheetName val="관경별내역서"/>
      <sheetName val="내역표지"/>
      <sheetName val="배수통관(좌)"/>
      <sheetName val="INPUT(덕도방향-시점)"/>
      <sheetName val="기초일위"/>
      <sheetName val="수목단가"/>
      <sheetName val="시설수량표"/>
      <sheetName val="식재수량표"/>
      <sheetName val="tggwan(mac)"/>
      <sheetName val="총괄내역"/>
      <sheetName val="터파기단면도(보도)"/>
      <sheetName val="호프"/>
      <sheetName val="06 일위대가목록"/>
      <sheetName val="공사현황"/>
      <sheetName val="토목주소"/>
      <sheetName val="내역전기"/>
      <sheetName val="평내중"/>
      <sheetName val="콘크리트타설집계표"/>
      <sheetName val="포장공자재집계표"/>
      <sheetName val="특수선일위대가"/>
      <sheetName val="개요"/>
      <sheetName val="A-8 PD(도로중앙)"/>
      <sheetName val="인원투입"/>
      <sheetName val="포장공수량집계표"/>
      <sheetName val="출장내역"/>
      <sheetName val="코드"/>
      <sheetName val="경영상태"/>
      <sheetName val="CAT_5"/>
      <sheetName val="직접경비"/>
      <sheetName val="직접인건비"/>
      <sheetName val="사통"/>
      <sheetName val="참조"/>
      <sheetName val="제경비율"/>
      <sheetName val="산출내역서"/>
      <sheetName val="공사명입력"/>
      <sheetName val="근로자자료입력"/>
      <sheetName val="참고자료"/>
      <sheetName val="공사비 증감 내역서"/>
      <sheetName val="3BL공동구_수량1"/>
      <sheetName val="3_공통공사대비"/>
      <sheetName val="9_정착구_보강"/>
      <sheetName val="6PILE__(돌출)"/>
      <sheetName val="방배동내역_(총괄)"/>
      <sheetName val="준검_내역서"/>
      <sheetName val="단가_(2)"/>
      <sheetName val="1차_내역서"/>
      <sheetName val="전선_및_전선관"/>
      <sheetName val="배관배선_단가조사"/>
      <sheetName val="환경기계공정표_(3)"/>
      <sheetName val="DATA_입력란"/>
      <sheetName val="1__설계조건_2_단면가정_3__하중계산"/>
      <sheetName val="BSD_(2)"/>
      <sheetName val="배수공_시멘트_및_골재량_산출"/>
      <sheetName val="96보완계획7_12"/>
      <sheetName val="7_PILE__(돌출)"/>
      <sheetName val="8_PILE__(돌출)"/>
      <sheetName val="사__업__비__수__지__예__산__서"/>
      <sheetName val="산근"/>
      <sheetName val="우수"/>
      <sheetName val="입력"/>
      <sheetName val="계림(함평)"/>
      <sheetName val="계림(장성)"/>
      <sheetName val="산수배수"/>
      <sheetName val="유림골조"/>
      <sheetName val="수목표준대가"/>
      <sheetName val="출력X"/>
      <sheetName val="GR"/>
      <sheetName val="가로등내역서"/>
      <sheetName val="nys"/>
      <sheetName val="플랜트 설치"/>
      <sheetName val="공사비"/>
      <sheetName val="연도손익"/>
      <sheetName val="회수금"/>
      <sheetName val="대체용지"/>
      <sheetName val="건자이자"/>
      <sheetName val="내부매출원가"/>
      <sheetName val="지구 리스트"/>
      <sheetName val="용지비"/>
      <sheetName val="용역단가"/>
      <sheetName val="부표총괄"/>
      <sheetName val="내역서적용수량"/>
      <sheetName val="입력DATA"/>
      <sheetName val="바닥판"/>
      <sheetName val="폐기물"/>
      <sheetName val="구조물공집계"/>
      <sheetName val="45,46"/>
      <sheetName val="2공구산출내역"/>
      <sheetName val="(당평)자재"/>
      <sheetName val="당초명세(평)"/>
      <sheetName val="부대tu"/>
      <sheetName val="ELECTRIC"/>
      <sheetName val="수질정화시설"/>
      <sheetName val="연속벽현황"/>
      <sheetName val="-몰탈콘크리트"/>
      <sheetName val="-배수구조물공토공"/>
      <sheetName val="계산서(직선부)"/>
      <sheetName val="횡배수관재료-"/>
      <sheetName val="포장재료집계표"/>
      <sheetName val="콘크리트측구연장"/>
      <sheetName val="반포2차"/>
      <sheetName val="첨"/>
      <sheetName val="6공구(당초)"/>
      <sheetName val="배수공수집"/>
      <sheetName val="개별직종노임단가(2005.1)"/>
      <sheetName val="1.CB"/>
      <sheetName val="변수"/>
      <sheetName val="보도포장연장조서-표준차도부"/>
      <sheetName val="표준차도부연장조서-ASP"/>
      <sheetName val="시점경사로"/>
      <sheetName val="setup"/>
      <sheetName val="전체내역서"/>
      <sheetName val="업무처리전"/>
      <sheetName val="노단"/>
      <sheetName val="단산"/>
      <sheetName val="명세"/>
      <sheetName val="일대"/>
      <sheetName val="법면단"/>
      <sheetName val="고창방향"/>
      <sheetName val="1차"/>
      <sheetName val="중기사용료산출근거"/>
      <sheetName val="상행-교대(A1-A2)"/>
      <sheetName val="기기리스트"/>
      <sheetName val="03전반노무비"/>
      <sheetName val="시설물기초"/>
      <sheetName val="SLAB&quot;1&quot;"/>
      <sheetName val="도로경계단위"/>
      <sheetName val="토공개요"/>
      <sheetName val="토공(1)"/>
      <sheetName val="2_단면가정"/>
      <sheetName val="우수받이"/>
      <sheetName val="도체종-상수표"/>
      <sheetName val="원하도급내역서(당초)"/>
      <sheetName val="품셈TABLE"/>
      <sheetName val="낙찰표"/>
      <sheetName val="단 box"/>
      <sheetName val="사유서제출현황-2"/>
      <sheetName val="중강당 내역"/>
      <sheetName val="자재"/>
      <sheetName val="경비_원본"/>
      <sheetName val="Sheet1_(2)"/>
      <sheetName val="청_구"/>
      <sheetName val="1_수인터널"/>
      <sheetName val="상_부"/>
      <sheetName val="공사비_증감_내역서"/>
      <sheetName val="Sheet2_(2)"/>
      <sheetName val="Customer_Databas"/>
      <sheetName val="PROJECT_BRIEF(EX_NEW)"/>
      <sheetName val="Site_Expenses"/>
      <sheetName val="수량간지코드"/>
      <sheetName val="수량목차코드"/>
      <sheetName val="횡배수관집현황(2공구)"/>
      <sheetName val="I一般比"/>
      <sheetName val="집수A"/>
      <sheetName val="관급자재대"/>
      <sheetName val="단가 및 재료비"/>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APT"/>
      <sheetName val="99총공사내역서"/>
      <sheetName val="교대(A1-A2)"/>
      <sheetName val="화해(함평)"/>
      <sheetName val="화해(장성)"/>
      <sheetName val="산근(1)"/>
      <sheetName val="기둥(원형)"/>
      <sheetName val="참고사항"/>
      <sheetName val="상호참고자료"/>
      <sheetName val="발주처자료입력"/>
      <sheetName val="회사기본자료"/>
      <sheetName val="하자보증자료"/>
      <sheetName val="기술자관련자료"/>
      <sheetName val="1.우편집중내역서"/>
      <sheetName val="일위대가(가설)"/>
      <sheetName val="사각맨홀"/>
      <sheetName val="특별교실"/>
      <sheetName val="4.2.1 마루높이 검토"/>
      <sheetName val="하도급 검토"/>
      <sheetName val="일위목록"/>
      <sheetName val="설-원가"/>
      <sheetName val="수량집계표"/>
      <sheetName val="탄성1"/>
      <sheetName val="건축공사실행"/>
      <sheetName val="건축내역서"/>
      <sheetName val="3.하중계산"/>
      <sheetName val="보차도경계석"/>
      <sheetName val=" 상부공통집계(총괄)"/>
      <sheetName val="순공사비"/>
      <sheetName val="결과조달"/>
      <sheetName val="공비현2"/>
      <sheetName val="달서천-대비"/>
      <sheetName val="현장관리비"/>
      <sheetName val="가열로SW"/>
      <sheetName val="1.설계기준"/>
      <sheetName val="소방"/>
      <sheetName val="공통비(전체)"/>
      <sheetName val="List"/>
      <sheetName val="지장물 철거 물량 산출서"/>
      <sheetName val="민감도"/>
      <sheetName val="GAEYO"/>
      <sheetName val="골재집계"/>
      <sheetName val="-레미콘집계"/>
      <sheetName val="자갈,시멘트,모래산출"/>
      <sheetName val="-철근집계"/>
      <sheetName val="포장재료(1)"/>
      <sheetName val="-흄관집계"/>
      <sheetName val="품종별월계"/>
      <sheetName val="전신환매도율"/>
      <sheetName val="sub"/>
      <sheetName val="1,2공구원가계산서"/>
      <sheetName val="1공구산출내역서"/>
      <sheetName val="포장공수량집계"/>
      <sheetName val="말뚝기초(안정검토)-외측"/>
      <sheetName val="설계명세서(종합)"/>
      <sheetName val="소요자재"/>
      <sheetName val="노무산출서"/>
      <sheetName val="옥룡잡비"/>
      <sheetName val="단가산출서(기계)"/>
      <sheetName val="배관단가조사서"/>
      <sheetName val="DB"/>
      <sheetName val="단가비교표_공통1"/>
      <sheetName val="약품공급2"/>
      <sheetName val="접지수량"/>
      <sheetName val="자재테이블"/>
      <sheetName val="원가계산서"/>
      <sheetName val="인건비"/>
      <sheetName val="여과지동"/>
      <sheetName val="울산자동제어"/>
      <sheetName val="단가산출서"/>
      <sheetName val="단위수량"/>
      <sheetName val="금호"/>
      <sheetName val="J直材4"/>
      <sheetName val="총 원가계산"/>
      <sheetName val="1공구내역서(1)"/>
      <sheetName val="기초자료"/>
      <sheetName val="토공"/>
      <sheetName val="HRSG SMALL07220"/>
      <sheetName val="이음개소"/>
      <sheetName val="기계"/>
      <sheetName val="협력업체"/>
      <sheetName val="05-원가계산"/>
      <sheetName val="본문"/>
      <sheetName val="J형측구단위수량"/>
      <sheetName val="08-공사비총괄표"/>
      <sheetName val="01-적용기준"/>
      <sheetName val="세금자료"/>
      <sheetName val="인부노임"/>
      <sheetName val="단면치수"/>
      <sheetName val="안전시설"/>
      <sheetName val="기존포장깨기"/>
      <sheetName val="석축헐기"/>
      <sheetName val="sst,stl창호"/>
      <sheetName val="역T형"/>
      <sheetName val="ETC"/>
      <sheetName val="A4"/>
      <sheetName val="기안"/>
      <sheetName val="2-1. 경관조명 내역총괄표"/>
      <sheetName val="철근단면적"/>
      <sheetName val="기본"/>
      <sheetName val="견적대비표"/>
      <sheetName val="기계경비및산출근거서"/>
      <sheetName val="노면및방향"/>
      <sheetName val="A4288"/>
      <sheetName val="지급(1)"/>
      <sheetName val="7-2"/>
      <sheetName val="중기손료집계(1209)"/>
      <sheetName val="90.03실행 "/>
      <sheetName val="1차기성"/>
      <sheetName val="예산명세서"/>
      <sheetName val="자재표"/>
      <sheetName val="일위_파일"/>
      <sheetName val="P4-C"/>
      <sheetName val="일위대가-1"/>
      <sheetName val="단위중량"/>
      <sheetName val="산출내역(K2)"/>
      <sheetName val="돌담교 상부수량"/>
      <sheetName val="집행안"/>
      <sheetName val="골막이(야매)"/>
      <sheetName val="ⴭⴭⴭⴭⴭ"/>
      <sheetName val="계산서(곡선부)"/>
      <sheetName val="-치수표(곡선부)"/>
      <sheetName val="가계부"/>
      <sheetName val="제품목록"/>
      <sheetName val="매입매출관리"/>
      <sheetName val="일위집계표"/>
      <sheetName val="Y-WORK"/>
      <sheetName val="BJJIN"/>
      <sheetName val="계측제어설비"/>
      <sheetName val="적용(기계)"/>
      <sheetName val="5수지"/>
      <sheetName val="경비"/>
      <sheetName val="콘크리트포장"/>
      <sheetName val="진입도로포장산출"/>
      <sheetName val="진입부포장면적위치조서"/>
      <sheetName val="진입부수량집계표"/>
      <sheetName val="콘크리트포장집계표"/>
      <sheetName val="포장공집계"/>
      <sheetName val="토공집계표"/>
      <sheetName val="토공분석표"/>
      <sheetName val="내역서 "/>
      <sheetName val="견적990322"/>
      <sheetName val="대비표"/>
      <sheetName val="내역서_"/>
      <sheetName val="1_설계조건"/>
      <sheetName val="예상"/>
      <sheetName val="1,2,3,4,5단위수량"/>
      <sheetName val="전체"/>
      <sheetName val="CODE"/>
      <sheetName val="하도금액분계"/>
      <sheetName val="보온자재단가표"/>
      <sheetName val="자료"/>
      <sheetName val="토목"/>
      <sheetName val="대전21토목내역서"/>
      <sheetName val="Front"/>
      <sheetName val="hvac(제어동)"/>
      <sheetName val="hvac내역서(제어동)"/>
      <sheetName val="일위대가(계측기설치)"/>
      <sheetName val="합계금액"/>
      <sheetName val="가도공"/>
      <sheetName val="방음벽기초(H=4m)"/>
      <sheetName val="업체별기성내역"/>
      <sheetName val="WVAL"/>
      <sheetName val="수량-가로등"/>
      <sheetName val="중기손료"/>
      <sheetName val="1단계"/>
      <sheetName val="내역서 제출"/>
      <sheetName val="테이블"/>
      <sheetName val="건축"/>
      <sheetName val="원가계산"/>
      <sheetName val="CON'C"/>
      <sheetName val="SAP_INPUT"/>
      <sheetName val="골재산출"/>
      <sheetName val="공동구수량"/>
      <sheetName val="분석"/>
      <sheetName val="일위대가목차"/>
      <sheetName val="인명부"/>
      <sheetName val="당초"/>
      <sheetName val="PIPING"/>
      <sheetName val="#3_일위대가목록"/>
      <sheetName val="#2_일위대가목록"/>
      <sheetName val="설명서 "/>
      <sheetName val="구성비"/>
      <sheetName val="3.하중산정4.지지력"/>
      <sheetName val="공정data"/>
      <sheetName val="내역서-토목"/>
      <sheetName val="영동(D)"/>
      <sheetName val="아파트 내역"/>
      <sheetName val="난방방식분류"/>
      <sheetName val="공사정보입력"/>
      <sheetName val="설비내역서"/>
      <sheetName val="전기내역서"/>
      <sheetName val="집수정"/>
      <sheetName val="앵커설치(590)"/>
      <sheetName val="1.1설계기준"/>
      <sheetName val="inputdata"/>
      <sheetName val="시행후면적"/>
      <sheetName val="토공정보"/>
      <sheetName val="관로토공"/>
      <sheetName val="견적대비"/>
      <sheetName val="공사설계"/>
      <sheetName val="DATA입력"/>
      <sheetName val="인건비 "/>
      <sheetName val="cal"/>
      <sheetName val="15-1)VE제안서(유형2,4)"/>
      <sheetName val="포장면적산출"/>
      <sheetName val="포장수량집계"/>
      <sheetName val="Sheet22"/>
      <sheetName val="수량명세서"/>
      <sheetName val="비품"/>
      <sheetName val="견적단가"/>
      <sheetName val="설계내역2"/>
      <sheetName val="공종단가"/>
      <sheetName val="증감대비"/>
      <sheetName val="본체"/>
      <sheetName val="투입비"/>
      <sheetName val="pier(각형)"/>
      <sheetName val="직재"/>
      <sheetName val="재집"/>
      <sheetName val="1_CB"/>
      <sheetName val="옹벽공_수량집계표"/>
      <sheetName val="A-8_PD(도로중앙)"/>
      <sheetName val="Flaer_Area"/>
      <sheetName val="내역서1999_8최종"/>
      <sheetName val="1_설계기준"/>
      <sheetName val="단가_및_재료비"/>
      <sheetName val="건축내역서_(경제상무실)"/>
      <sheetName val="설내역서_"/>
      <sheetName val="FAB별"/>
      <sheetName val="일위산출"/>
      <sheetName val="투찰추정"/>
      <sheetName val="공종집계"/>
      <sheetName val="하도급계획"/>
      <sheetName val="단가목록"/>
      <sheetName val="배수관산출"/>
      <sheetName val="쇠(1)"/>
      <sheetName val="가격(3)"/>
      <sheetName val="관경"/>
      <sheetName val="전기혼잡제경비(45)"/>
      <sheetName val="집계"/>
      <sheetName val="배지거총재료집계표"/>
      <sheetName val="자재비"/>
      <sheetName val="구조물철거타공정이월"/>
      <sheetName val="공통가설"/>
      <sheetName val="2"/>
      <sheetName val="3"/>
      <sheetName val="4"/>
      <sheetName val="6"/>
      <sheetName val="기자재비"/>
      <sheetName val="공사품旼ã"/>
      <sheetName val="수토공단위당"/>
      <sheetName val="목록"/>
      <sheetName val="가설"/>
      <sheetName val="일람표"/>
      <sheetName val="심사물량"/>
      <sheetName val="금속및금속창호"/>
      <sheetName val="코스모공장 (어음)"/>
      <sheetName val="골조"/>
      <sheetName val="203"/>
      <sheetName val="4차원가계산서"/>
      <sheetName val="예산"/>
      <sheetName val="도급"/>
      <sheetName val="A 견적"/>
      <sheetName val="공통가설(기준안)"/>
      <sheetName val="제경비최종"/>
      <sheetName val="신축(단위)"/>
      <sheetName val="사본 _ b_balju"/>
      <sheetName val="약전설비"/>
      <sheetName val="음료실행"/>
      <sheetName val="실행"/>
      <sheetName val="적용토목"/>
      <sheetName val="배수관토공산출"/>
      <sheetName val="물가시세표"/>
      <sheetName val="노임 및 중기단가"/>
      <sheetName val="별표 "/>
      <sheetName val="미드수량"/>
      <sheetName val="화전내"/>
      <sheetName val="중단원본"/>
      <sheetName val="업체별담당"/>
      <sheetName val="흙막이 개산견적"/>
      <sheetName val="단가산출2"/>
      <sheetName val="1-1평균터파기고(1)"/>
      <sheetName val="6차2회변경내역서"/>
      <sheetName val="몰탈재료산출"/>
      <sheetName val="소방사항"/>
      <sheetName val="단가조사표"/>
      <sheetName val="설계내역서(기계)"/>
      <sheetName val="가로등설치"/>
      <sheetName val="제잡비"/>
      <sheetName val="설계기준"/>
      <sheetName val="내역1"/>
      <sheetName val="99노임기준"/>
      <sheetName val="단가대비표"/>
      <sheetName val="1.3.1절점좌표"/>
      <sheetName val="공사비_NDE"/>
      <sheetName val="97년 추정"/>
      <sheetName val="대총괄"/>
      <sheetName val="건축명"/>
      <sheetName val="기계명"/>
      <sheetName val="전기명"/>
      <sheetName val="TOSHIBA-Structure"/>
      <sheetName val="포집"/>
      <sheetName val="은행"/>
      <sheetName val="공정추가"/>
      <sheetName val="스톱로그내역"/>
      <sheetName val="관일"/>
      <sheetName val="보안등"/>
      <sheetName val="시중노임단가"/>
      <sheetName val="어음수표추가테스트"/>
      <sheetName val="자재 집계표"/>
      <sheetName val="교통대책내역"/>
      <sheetName val="단가산출서 (2)"/>
      <sheetName val="8.석축단위(H=1.5M)"/>
      <sheetName val="골조시행"/>
      <sheetName val="변화치수"/>
      <sheetName val="단가조사서"/>
      <sheetName val="gyun"/>
      <sheetName val="새공통(96임금인상기준)"/>
      <sheetName val="철거산출근거"/>
      <sheetName val="원가계산서 "/>
      <sheetName val="01"/>
      <sheetName val="설계명세"/>
      <sheetName val="이름"/>
      <sheetName val="급여표"/>
      <sheetName val="직원투입계획"/>
      <sheetName val="준공정산"/>
      <sheetName val="중기조종사 단위단가"/>
      <sheetName val="분전함신설"/>
      <sheetName val="접지1종"/>
      <sheetName val="2.대외공문"/>
      <sheetName val="(2)자금(신용)"/>
      <sheetName val="FOOTING단면력"/>
      <sheetName val="암거단위-1련"/>
      <sheetName val="spiral"/>
      <sheetName val="견적보고"/>
      <sheetName val="토공사B동추가"/>
      <sheetName val="예정공정표"/>
      <sheetName val="1.RAMP-A"/>
      <sheetName val="공사비예산서(토목분)"/>
      <sheetName val="수량산출서"/>
      <sheetName val="細目"/>
      <sheetName val="지장물헐기조서"/>
      <sheetName val="입출재고현황 (2)"/>
      <sheetName val="형질변경"/>
      <sheetName val="종단계산"/>
      <sheetName val="토공(본관-토사)"/>
      <sheetName val="토공(분기관-토사)"/>
      <sheetName val="토공(분기관-암)"/>
      <sheetName val="토공(본관-암)"/>
      <sheetName val="실행(ALT1)"/>
      <sheetName val="깨기"/>
      <sheetName val="연부97-1"/>
      <sheetName val="4 공통갑지"/>
      <sheetName val="투입비분석표"/>
      <sheetName val="개산공사비"/>
      <sheetName val="ESC (공정표기준)"/>
      <sheetName val="입력장소"/>
      <sheetName val="값"/>
      <sheetName val="인사자료총집계"/>
      <sheetName val="PAINT"/>
      <sheetName val="방화도료"/>
      <sheetName val="쌍송교"/>
      <sheetName val="BOJUNGGM"/>
      <sheetName val="국공유지및사유지"/>
      <sheetName val="기초계산(Pmax)"/>
      <sheetName val="준공조서"/>
      <sheetName val="공사준공계"/>
      <sheetName val="준공검사보고서"/>
      <sheetName val="금전출납"/>
      <sheetName val="직영명부"/>
      <sheetName val="구조물공"/>
      <sheetName val="부대공"/>
      <sheetName val="2.관대집계표"/>
      <sheetName val="S.중기사용료"/>
      <sheetName val="일위대가 "/>
      <sheetName val="단가조사"/>
      <sheetName val="유림총괄"/>
      <sheetName val="서울대규장각(가시설흙막이)"/>
      <sheetName val="공통갑지"/>
      <sheetName val="기성청구조서"/>
      <sheetName val="36+45-113-18+19+20I"/>
      <sheetName val="계약내역서"/>
      <sheetName val="계정"/>
      <sheetName val="DHEQSUPT"/>
      <sheetName val="10동"/>
      <sheetName val="주요재료비(원본)"/>
      <sheetName val="2000.05"/>
      <sheetName val="물량표S"/>
      <sheetName val="SUMMARY"/>
      <sheetName val="물량표(신)"/>
      <sheetName val="총집계"/>
      <sheetName val="관리,공감"/>
      <sheetName val="금융비용"/>
      <sheetName val="식생블럭단위수량"/>
      <sheetName val="송라터널총괄"/>
      <sheetName val="ITEM"/>
      <sheetName val="Macro(전선)"/>
      <sheetName val="sw1"/>
      <sheetName val="W3단면"/>
      <sheetName val="연령현황"/>
      <sheetName val="설직재-1"/>
      <sheetName val="안산기계장치"/>
      <sheetName val="내력서"/>
      <sheetName val="안정계산"/>
      <sheetName val="단면검토"/>
      <sheetName val="신규 수주분(사용자 정의)"/>
      <sheetName val="DATA2000"/>
      <sheetName val="plan&amp;section of foundation"/>
      <sheetName val="pile bearing capa &amp; arrenge"/>
      <sheetName val="design load"/>
      <sheetName val="working load at the btm ft."/>
      <sheetName val="stability check"/>
      <sheetName val="design criteria"/>
      <sheetName val="COMPARISON TABLE"/>
      <sheetName val="crude.SLAB RE-bar"/>
      <sheetName val="CRUDE RE-bar"/>
      <sheetName val="부대공Ⅱ"/>
      <sheetName val="설계변경원가계산총괄표"/>
      <sheetName val="식재일위대가"/>
      <sheetName val="주경기-오배수"/>
      <sheetName val="단가산출서1"/>
      <sheetName val="식재총괄"/>
      <sheetName val="좌측"/>
      <sheetName val="수량BOQ"/>
      <sheetName val="관경별우수관집계"/>
      <sheetName val="지장물C"/>
      <sheetName val="법면"/>
      <sheetName val="중기일위대가"/>
      <sheetName val="배수공1"/>
      <sheetName val="일반부표"/>
      <sheetName val="전기일위대가"/>
      <sheetName val="토목품셈"/>
      <sheetName val="마산방향철근집계"/>
      <sheetName val="CPM챠트"/>
      <sheetName val="H-pile(298x299)"/>
      <sheetName val="H-pile(250x250)"/>
      <sheetName val="내역및총괄"/>
      <sheetName val="토적계산서"/>
      <sheetName val="2.입력sheet"/>
      <sheetName val="M1"/>
      <sheetName val="SILICATE"/>
      <sheetName val="TB-내역서"/>
      <sheetName val="절취및터파기"/>
      <sheetName val="토공총괄집계"/>
      <sheetName val="세목전체"/>
      <sheetName val="20관리비율"/>
      <sheetName val="찍기"/>
      <sheetName val="견적조건"/>
      <sheetName val="개략"/>
      <sheetName val="공사비산출내역"/>
      <sheetName val="정렬"/>
      <sheetName val="소방현물"/>
      <sheetName val="슬래브"/>
      <sheetName val="직공비"/>
      <sheetName val="(3.품질관리 시험 총괄표)"/>
      <sheetName val="지급자재"/>
      <sheetName val="토량1-1"/>
      <sheetName val="조작대(1연)"/>
      <sheetName val="VE절감"/>
      <sheetName val="2.가정단면"/>
      <sheetName val="거래처등록"/>
      <sheetName val="물가자료"/>
      <sheetName val="지주목시비량산출서"/>
      <sheetName val="일반공사"/>
      <sheetName val="손익분석"/>
      <sheetName val="일위대가(건축)"/>
      <sheetName val="Pier 3"/>
      <sheetName val="수량산출서 갑지"/>
      <sheetName val="DIAPHRAGM"/>
      <sheetName val="상시"/>
      <sheetName val="현장일반사항"/>
      <sheetName val="원형측구(B-type)"/>
      <sheetName val="토공총괄표"/>
      <sheetName val="1TL종점(1)"/>
      <sheetName val="도로경계블럭연장조서"/>
      <sheetName val="기계내역"/>
      <sheetName val="전력"/>
      <sheetName val="산근(PE,300)"/>
      <sheetName val="특2호부관하천산근"/>
      <sheetName val="특2호하천산근"/>
      <sheetName val="종배수관(신)"/>
      <sheetName val="적용단위길이"/>
      <sheetName val="종배수관면벽신"/>
      <sheetName val="1062-X방향 "/>
      <sheetName val="단가(반정1교-원주)"/>
      <sheetName val="Sheet10"/>
      <sheetName val="통영LNG입찰현황"/>
      <sheetName val="전력구구조물산근"/>
      <sheetName val="COL"/>
      <sheetName val="간지9)"/>
      <sheetName val="별총"/>
      <sheetName val="BOX전기내역"/>
      <sheetName val="소운반"/>
      <sheetName val="표  지"/>
      <sheetName val="BOX(1.5X1.5)"/>
      <sheetName val="U-TYPE(1)"/>
      <sheetName val="1.2.1 마루높이결정"/>
      <sheetName val="BOILING검토"/>
      <sheetName val="입찰보고"/>
      <sheetName val="차선도색현황"/>
      <sheetName val="우수관"/>
      <sheetName val="기계시공"/>
      <sheetName val="2000용수잠관-수량집계"/>
      <sheetName val="&lt;목록&gt;"/>
      <sheetName val="기계경비일람"/>
      <sheetName val="BID9697"/>
      <sheetName val="A-4"/>
      <sheetName val="토목내역"/>
      <sheetName val="시가지우회도로공내역서"/>
      <sheetName val="o현장경비"/>
      <sheetName val="공사내역"/>
      <sheetName val="※참고자료※"/>
      <sheetName val="UEC영화관본공사내역"/>
      <sheetName val="대운산출"/>
      <sheetName val="세부내역"/>
      <sheetName val="SLIDES"/>
      <sheetName val="노무비계"/>
      <sheetName val="sheeet2"/>
      <sheetName val="단면 _2_"/>
      <sheetName val="Dike for 49T03 &amp; 49T04"/>
      <sheetName val="Dike for 49T02, 05~07, 19 (1)"/>
      <sheetName val=" 냉각수펌프"/>
      <sheetName val="Sheet15"/>
      <sheetName val="상수도공-간지"/>
      <sheetName val="옹벽"/>
      <sheetName val="주식"/>
      <sheetName val="집계표(육상)"/>
      <sheetName val="조건표"/>
      <sheetName val="지급자재조서"/>
      <sheetName val="참조M"/>
      <sheetName val="하중"/>
      <sheetName val="횡배수관"/>
      <sheetName val="간선계산"/>
      <sheetName val="기둥(하중)"/>
      <sheetName val="ENE-CAL 1"/>
      <sheetName val="costing_CV"/>
      <sheetName val="ITB COST"/>
      <sheetName val="costing_ESDV"/>
      <sheetName val="costing_Misc"/>
      <sheetName val="costing_MOV"/>
      <sheetName val="costing_Press"/>
      <sheetName val="자압"/>
      <sheetName val="일위대가1"/>
      <sheetName val="지구단위계획"/>
      <sheetName val="type-F"/>
      <sheetName val="수량산출근거"/>
      <sheetName val="XL4Poppy"/>
      <sheetName val="소업1교"/>
      <sheetName val="변경후-SHEET"/>
      <sheetName val="CON포장수량"/>
      <sheetName val="CONUNIT"/>
      <sheetName val="웅진교-S2"/>
      <sheetName val="방음벽기초"/>
      <sheetName val="품셈총괄표"/>
      <sheetName val="PD-5(직선)"/>
      <sheetName val="ACUNIT"/>
      <sheetName val="현황산출서"/>
      <sheetName val="plan&amp;section_of_foundation"/>
      <sheetName val="working_load_at_the_btm_ft_"/>
      <sheetName val="stability_check"/>
      <sheetName val="design_criteria"/>
      <sheetName val="design_load"/>
      <sheetName val="주요자재집계표"/>
      <sheetName val="상승요인분석"/>
      <sheetName val="식재일위"/>
      <sheetName val="woo(mac)"/>
      <sheetName val="계단"/>
      <sheetName val="터널구조물산근"/>
      <sheetName val="예산작성기준(전기)"/>
      <sheetName val="수정내역서"/>
      <sheetName val="자재목록"/>
      <sheetName val="TEL"/>
      <sheetName val="품의"/>
      <sheetName val="2011.(4)"/>
      <sheetName val="맨홀평균높이"/>
      <sheetName val="2002년12월"/>
      <sheetName val="MOTOR"/>
      <sheetName val="WEON"/>
      <sheetName val="바닥판(1)"/>
      <sheetName val="통합"/>
      <sheetName val="설계기준 및 하중계산"/>
      <sheetName val="단가일람"/>
      <sheetName val="단위량당중기"/>
      <sheetName val="11.자재단가"/>
      <sheetName val="배수내역"/>
      <sheetName val="PAD TR보호대기초"/>
      <sheetName val="가로등기초"/>
      <sheetName val="설정"/>
      <sheetName val="공종별수량집계"/>
      <sheetName val="기초공"/>
      <sheetName val="맨홀수량산출"/>
      <sheetName val="P3"/>
      <sheetName val="각사별공사비분개 "/>
      <sheetName val="기둥"/>
      <sheetName val="저판(버림100)"/>
      <sheetName val="계화배수"/>
      <sheetName val="산근목록"/>
      <sheetName val="슬래브(유곡)"/>
      <sheetName val="SUMDO"/>
      <sheetName val="ENDDO"/>
      <sheetName val="PLDB"/>
      <sheetName val="AAA"/>
      <sheetName val="M-HOUR"/>
      <sheetName val="공기"/>
      <sheetName val="원가입력"/>
      <sheetName val="ASP"/>
      <sheetName val="DESCRIPTION"/>
      <sheetName val="내역(전체)"/>
      <sheetName val="inter"/>
      <sheetName val="Sheet6"/>
      <sheetName val="북방3터널"/>
      <sheetName val="예산내역서"/>
      <sheetName val="M_DB"/>
      <sheetName val="TYPE"/>
      <sheetName val="costing_FE"/>
      <sheetName val="BOX-1515"/>
      <sheetName val="BOX-1510"/>
      <sheetName val="3CHBDC"/>
      <sheetName val="사급자재"/>
      <sheetName val="간접비내역-1"/>
      <sheetName val="석축"/>
      <sheetName val="인천제철"/>
      <sheetName val="재료"/>
      <sheetName val="예산대비"/>
      <sheetName val="0226"/>
      <sheetName val="역T형(H=6.0) (2)"/>
      <sheetName val="중기집계"/>
      <sheetName val="대정2공구"/>
      <sheetName val="포장직선구간"/>
      <sheetName val="1호맨홀토공"/>
      <sheetName val="00000"/>
      <sheetName val="전계가"/>
      <sheetName val="공통부대비"/>
      <sheetName val="결재갑지"/>
      <sheetName val="소비자가"/>
      <sheetName val="가시설수량"/>
      <sheetName val="POL6차-PIPING"/>
      <sheetName val="b_balju_cho"/>
      <sheetName val="토목명"/>
      <sheetName val="노무비단가"/>
      <sheetName val="2.토목공사"/>
      <sheetName val="제원및배치"/>
      <sheetName val="돌담교_상부수량"/>
      <sheetName val="CON기초"/>
      <sheetName val="중동공구"/>
      <sheetName val="건물철거"/>
      <sheetName val="기타배수구조물깨기-단위수량"/>
      <sheetName val="내역을"/>
      <sheetName val="신규보류입력"/>
      <sheetName val="AS포장복구 "/>
      <sheetName val="운임료"/>
      <sheetName val="구체"/>
      <sheetName val="좌측날개벽"/>
      <sheetName val="우측날개벽"/>
      <sheetName val="Macro2"/>
      <sheetName val="년도별노임표"/>
      <sheetName val="중기목록표"/>
      <sheetName val="FILE1"/>
      <sheetName val="안전장치"/>
      <sheetName val="노임,재료비"/>
      <sheetName val="초"/>
      <sheetName val="토공개요C"/>
      <sheetName val="정공공사"/>
      <sheetName val="대전가오_견출_집계표"/>
      <sheetName val="도로"/>
      <sheetName val="수로BOX"/>
      <sheetName val="적용기준"/>
      <sheetName val="수량"/>
      <sheetName val="작업입력"/>
      <sheetName val="2003상반기노임기준"/>
      <sheetName val="연동내역"/>
      <sheetName val="건설성적"/>
      <sheetName val="건축일위"/>
      <sheetName val="그라우팅일위"/>
      <sheetName val="문산방향-교대(A2)"/>
      <sheetName val="투찰"/>
      <sheetName val="L_RPTB02_01"/>
      <sheetName val="A2"/>
      <sheetName val="청주(철골발주의뢰서)"/>
      <sheetName val="설계변경총괄표(계산식)"/>
      <sheetName val="기본데이타입력"/>
      <sheetName val="보도교산출근거"/>
      <sheetName val="원가&amp;하도급원가"/>
      <sheetName val="HVAC"/>
      <sheetName val="대공종"/>
      <sheetName val="가감수량"/>
      <sheetName val="개별직종노임단가(2003.9)"/>
      <sheetName val="격점수량"/>
      <sheetName val="3련 BOX"/>
      <sheetName val="II손익관리"/>
      <sheetName val="목포방향"/>
      <sheetName val="노무자도장2"/>
      <sheetName val="내역- CCTV"/>
      <sheetName val="개거산출내역"/>
      <sheetName val="D"/>
      <sheetName val="재료비"/>
      <sheetName val="부속동"/>
      <sheetName val="터널굴착단산"/>
      <sheetName val="EQUIP LIST"/>
      <sheetName val="실행내역(10.13)"/>
      <sheetName val="1구간FRP수량산출"/>
      <sheetName val="중기단가LIST"/>
      <sheetName val="산출기준"/>
      <sheetName val="개별직종노임"/>
      <sheetName val="엔지니어링노임"/>
      <sheetName val="기본단가표"/>
      <sheetName val="기존건물 깨기원단위"/>
      <sheetName val="시장성초안camera"/>
      <sheetName val="장비종합부표"/>
      <sheetName val="집계표_식재"/>
      <sheetName val="부표"/>
      <sheetName val="COVER"/>
      <sheetName val="철근량 산정"/>
      <sheetName val="구분표"/>
      <sheetName val="건축계약내역"/>
      <sheetName val="공종별자재"/>
      <sheetName val="방수"/>
      <sheetName val="포장자재집계표"/>
      <sheetName val="물가단가"/>
      <sheetName val="제표일위대가"/>
      <sheetName val="208-238"/>
      <sheetName val="노.표-조"/>
      <sheetName val="단관데이터"/>
      <sheetName val="이형관데이터"/>
      <sheetName val="철거현황"/>
      <sheetName val="설비공사(4)"/>
      <sheetName val="준비공"/>
      <sheetName val="목교수량산출"/>
      <sheetName val="양식3"/>
      <sheetName val="설계설명서"/>
      <sheetName val="위생"/>
      <sheetName val="슬래브 -연속(3경간)"/>
      <sheetName val="식재가격"/>
      <sheetName val="신천3호용수로"/>
      <sheetName val="CC16-내역서"/>
      <sheetName val="4.2유효폭의 계산"/>
      <sheetName val="이토변실"/>
      <sheetName val="Macro(차단기)"/>
      <sheetName val="JUCKEYK"/>
      <sheetName val="가설공사비"/>
      <sheetName val="도로구조공사비"/>
      <sheetName val="도로토공공사비"/>
      <sheetName val="여수토공사비"/>
      <sheetName val="2000노임기준"/>
      <sheetName val="식재"/>
      <sheetName val="시설물"/>
      <sheetName val="식재출력용"/>
      <sheetName val="유지관리"/>
      <sheetName val="가제당공사비"/>
      <sheetName val="기초처리공사비"/>
      <sheetName val="복통공사비"/>
      <sheetName val="본제당공사비"/>
      <sheetName val="중기운반비"/>
      <sheetName val="진입도로공사비"/>
      <sheetName val="취수탑공사비"/>
      <sheetName val="토취장복구"/>
      <sheetName val="토목공사일반"/>
      <sheetName val="토공분배표"/>
      <sheetName val="종배수단위_CON기초"/>
      <sheetName val="산출3-동력"/>
      <sheetName val="산출4-전등"/>
      <sheetName val="산출2-전력"/>
      <sheetName val="산출9-TRAY"/>
      <sheetName val="DATE2001"/>
      <sheetName val="밸브설치"/>
      <sheetName val="참여현황 (직원)"/>
      <sheetName val="종형증설공"/>
      <sheetName val="시노501"/>
      <sheetName val="단가표"/>
      <sheetName val="2.건축"/>
      <sheetName val="위치"/>
      <sheetName val="작성"/>
      <sheetName val="적요"/>
      <sheetName val="일위(PN)"/>
      <sheetName val="49"/>
      <sheetName val="전통건설"/>
      <sheetName val="99노임단_x0007_"/>
      <sheetName val="99노임단쌇"/>
      <sheetName val="공통자료"/>
      <sheetName val="대포2교접속"/>
      <sheetName val="천방교접속"/>
      <sheetName val="공사내역서(을)실행"/>
      <sheetName val="지수980731이후"/>
      <sheetName val="형식 - 1-2-3"/>
      <sheetName val="정부노임"/>
      <sheetName val="용소리교"/>
      <sheetName val="3BL공동구_수량2"/>
      <sheetName val="준검_내역서1"/>
      <sheetName val="3_공통공사대비1"/>
      <sheetName val="방배동내역_(총괄)1"/>
      <sheetName val="9_정착구_보강1"/>
      <sheetName val="단가_(2)1"/>
      <sheetName val="6PILE__(돌출)1"/>
      <sheetName val="환경기계공정표_(3)1"/>
      <sheetName val="전선_및_전선관1"/>
      <sheetName val="1차_내역서1"/>
      <sheetName val="DATA_입력란1"/>
      <sheetName val="1__설계조건_2_단면가정_3__하중계산1"/>
      <sheetName val="BSD_(2)1"/>
      <sheetName val="배관배선_단가조사1"/>
      <sheetName val="옹벽공_수량집계표1"/>
      <sheetName val="배수공_시멘트_및_골재량_산출1"/>
      <sheetName val="96보완계획7_121"/>
      <sheetName val="7_PILE__(돌출)1"/>
      <sheetName val="8_PILE__(돌출)1"/>
      <sheetName val="사__업__비__수__지__예__산__서1"/>
      <sheetName val="토공(우물통,기타)_"/>
      <sheetName val="11_1_단면hwp"/>
      <sheetName val="노임단가_(2)"/>
      <sheetName val="Sheet1_(2)1"/>
      <sheetName val="Sheet2_(2)1"/>
      <sheetName val="Customer_Databas1"/>
      <sheetName val="상_부1"/>
      <sheetName val="A-8_PD(도로중앙)1"/>
      <sheetName val="단양_00_아파트-세부내역"/>
      <sheetName val="청_구1"/>
      <sheetName val="설내역서_1"/>
      <sheetName val="건축내역서_(경제상무실)1"/>
      <sheetName val="1_수인터널1"/>
      <sheetName val="단면_(2)"/>
      <sheetName val="1_설계조건1"/>
      <sheetName val="배수공_주요자재_집계표"/>
      <sheetName val="내역서1999_8최종1"/>
      <sheetName val="06_일위대가목록"/>
      <sheetName val="PROJECT_BRIEF(EX_NEW)1"/>
      <sheetName val="Site_Expenses1"/>
      <sheetName val="내역서_(2)"/>
      <sheetName val="전_기"/>
      <sheetName val="공사비_증감_내역서1"/>
      <sheetName val="표지_(2)"/>
      <sheetName val="단가_및_재료비1"/>
      <sheetName val="Ⅴ-2_공종별내역"/>
      <sheetName val="4_내진설계"/>
      <sheetName val="_ｹ-ﾌﾞﾙ"/>
      <sheetName val="플랜트_설치"/>
      <sheetName val="지구_리스트"/>
      <sheetName val="1000_DB구축_부표"/>
      <sheetName val="효성CB_1P기초"/>
      <sheetName val="전차선로_물량표"/>
      <sheetName val="1_CB1"/>
      <sheetName val="1_설계기준1"/>
      <sheetName val="Flaer_Area1"/>
      <sheetName val="1_우편집중내역서"/>
      <sheetName val="하도급_검토"/>
      <sheetName val="지장물_철거_물량_산출서"/>
      <sheetName val="4_2_1_마루높이_검토"/>
      <sheetName val="3_하중계산"/>
      <sheetName val="_상부공통집계(총괄)"/>
      <sheetName val="단_box"/>
      <sheetName val="중강당_내역"/>
      <sheetName val="2-1__경관조명_내역총괄표"/>
      <sheetName val="총_원가계산"/>
      <sheetName val="돌담교_상부수량1"/>
      <sheetName val="HRSG_SMALL07220"/>
      <sheetName val="아파트_내역"/>
      <sheetName val="노임_및_중기단가"/>
      <sheetName val="내역서_1"/>
      <sheetName val="내역서_제출"/>
      <sheetName val="설명서_"/>
      <sheetName val="8_석축단위(H=1_5M)"/>
      <sheetName val="2_대외공문"/>
      <sheetName val="별표_"/>
      <sheetName val="인건비_"/>
      <sheetName val="신규_수주분(사용자_정의)"/>
      <sheetName val="plan&amp;section_of_foundation1"/>
      <sheetName val="pile_bearing_capa_&amp;_arrenge"/>
      <sheetName val="design_load1"/>
      <sheetName val="working_load_at_the_btm_ft_1"/>
      <sheetName val="stability_check1"/>
      <sheetName val="design_criteria1"/>
      <sheetName val="3_하중산정4_지지력"/>
      <sheetName val="COMPARISON_TABLE"/>
      <sheetName val="crude_SLAB_RE-bar"/>
      <sheetName val="CRUDE_RE-bar"/>
      <sheetName val="2_입력sheet"/>
      <sheetName val="(3_품질관리_시험_총괄표)"/>
      <sheetName val="2_가정단면"/>
      <sheetName val="Pier_3"/>
      <sheetName val="수량산출서_갑지"/>
      <sheetName val="1062-X방향_"/>
      <sheetName val="표__지"/>
      <sheetName val="BOX(1_5X1_5)"/>
      <sheetName val="1_2_1_마루높이결정"/>
      <sheetName val="단면__2_"/>
      <sheetName val="Dike_for_49T03_&amp;_49T04"/>
      <sheetName val="Dike_for_49T02,_05~07,_19_(1)"/>
      <sheetName val="_냉각수펌프"/>
      <sheetName val="ENE-CAL_1"/>
      <sheetName val="ITB_COST"/>
      <sheetName val="2011_(4)"/>
      <sheetName val="설계기준_및_하중계산"/>
      <sheetName val="11_자재단가"/>
      <sheetName val="PAD_TR보호대기초"/>
      <sheetName val="각사별공사비분개_"/>
      <sheetName val="역T형(H=6_0)_(2)"/>
      <sheetName val="2_토목공사"/>
      <sheetName val="AS포장복구_"/>
      <sheetName val="개별직종노임단가(2003_9)"/>
      <sheetName val="3련_BOX"/>
      <sheetName val="내역-_CCTV"/>
      <sheetName val="EQUIP_LIST"/>
      <sheetName val="실행내역(10_13)"/>
      <sheetName val="기존건물_깨기원단위"/>
      <sheetName val="철근량_산정"/>
      <sheetName val="노_표-조"/>
      <sheetName val="슬래브_-연속(3경간)"/>
      <sheetName val="4_2유효폭의_계산"/>
      <sheetName val="참여현황_(직원)"/>
      <sheetName val="수불계획서(전체)"/>
      <sheetName val="판매시설"/>
      <sheetName val="물류최종8월7"/>
      <sheetName val="한일양산"/>
      <sheetName val="기초입력 DATA"/>
      <sheetName val="CABLE"/>
      <sheetName val="식생블럭"/>
      <sheetName val="공조기휀"/>
      <sheetName val="Requirement(Work Crew)"/>
      <sheetName val="길어깨단위"/>
      <sheetName val="역T형옹벽(3.0)"/>
      <sheetName val="9509"/>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STEEL BOX 단면설계(SEC.8)"/>
      <sheetName val="부경대총괄내역서"/>
      <sheetName val="포장공총괄수량집계표"/>
      <sheetName val="유효폭의 계산"/>
      <sheetName val="1. 총괄 집계표"/>
      <sheetName val="전력간선(신설)"/>
      <sheetName val="터널조도"/>
      <sheetName val="표지(예시)"/>
      <sheetName val="신푝지1"/>
      <sheetName val="CONCRETE"/>
      <sheetName val="콘크스"/>
      <sheetName val="목표세부명세"/>
      <sheetName val="수리결과"/>
      <sheetName val="C.배수관공"/>
      <sheetName val="공정자료2"/>
      <sheetName val="아파트"/>
      <sheetName val="산출"/>
      <sheetName val="견적가"/>
      <sheetName val="모래기초"/>
      <sheetName val="토목내역서(변경1)"/>
      <sheetName val="본선 토공 분배표"/>
      <sheetName val="케이블트레이"/>
      <sheetName val="절대건들지마시오"/>
      <sheetName val="기계설비품셈"/>
      <sheetName val="기시공토적"/>
      <sheetName val="나.설계조건"/>
      <sheetName val="CABLE SIZE-1"/>
      <sheetName val="스파이더산출근거"/>
      <sheetName val="5.장비(안)"/>
      <sheetName val="자동제어"/>
      <sheetName val="총수량집계표"/>
      <sheetName val="본댐설계"/>
      <sheetName val="SCHE"/>
      <sheetName val="2012노임단가"/>
      <sheetName val="입찰품의서"/>
      <sheetName val="(참고)지급수수료"/>
      <sheetName val="수주현황2월"/>
      <sheetName val="PIPE(UG)내역"/>
      <sheetName val="차수공개요"/>
      <sheetName val="설계서"/>
      <sheetName val="1.취수장"/>
      <sheetName val="총괄-1"/>
      <sheetName val="SANTOGO"/>
      <sheetName val="품목납기"/>
      <sheetName val="공종목록표"/>
      <sheetName val="화산경계"/>
      <sheetName val="계획집계"/>
      <sheetName val="잡비계산"/>
      <sheetName val="3.2주형지지보"/>
      <sheetName val="상수도내역서"/>
      <sheetName val="점검총괄"/>
      <sheetName val="공사내역서"/>
      <sheetName val="LOPCALC"/>
      <sheetName val="표준내역"/>
      <sheetName val="PILE"/>
      <sheetName val="맨홀공수량집계"/>
      <sheetName val="1호맨홀수량집계"/>
      <sheetName val="2호맨홀수량집계"/>
      <sheetName val="3호맨홀수량집계"/>
      <sheetName val="맨홀뚜껑단위수량"/>
      <sheetName val="전국현황"/>
      <sheetName val="설계공통자료입력"/>
      <sheetName val="품셈표"/>
      <sheetName val="공사개별자료입력"/>
      <sheetName val="공사비예산서"/>
      <sheetName val="실행내역서 "/>
      <sheetName val="2006계약"/>
      <sheetName val="상하차비용(기계상차)"/>
      <sheetName val="수간보호"/>
      <sheetName val="운반비"/>
      <sheetName val="0"/>
      <sheetName val="상세"/>
      <sheetName val="변경당시노임단가표"/>
      <sheetName val="작업 반복"/>
      <sheetName val="당진1,2호기전선관설치및접지4차공사내역서-을지"/>
      <sheetName val="100만평"/>
      <sheetName val="협력업체기성(첨부)"/>
      <sheetName val="HC-04"/>
      <sheetName val="개소별수량산출"/>
      <sheetName val="취수탑"/>
      <sheetName val="설계총괄표"/>
      <sheetName val="신평리 권리자명부"/>
      <sheetName val="현장청취복명서"/>
      <sheetName val="구분자"/>
      <sheetName val=" "/>
      <sheetName val="Quantity"/>
      <sheetName val="변수값"/>
      <sheetName val="평균터파기"/>
      <sheetName val="추정공사비_산출내역1.xlsx"/>
      <sheetName val="견적대비 견적서"/>
      <sheetName val="음봉방향"/>
      <sheetName val="건축집계"/>
      <sheetName val="BOQ"/>
      <sheetName val="1호-아(오)0.4"/>
      <sheetName val="Model"/>
      <sheetName val="CONSTRUCTION COMPONENT"/>
      <sheetName val="접속 SLAB,BRACKET 설계"/>
      <sheetName val="가정급수관"/>
      <sheetName val="EQ"/>
      <sheetName val="맨홀토공수량"/>
      <sheetName val="2000년하반기"/>
      <sheetName val="EP0618"/>
      <sheetName val="기초(중마오수)"/>
      <sheetName val="빌딩 안내"/>
      <sheetName val="공정별 수량산출서"/>
      <sheetName val="일반시방서"/>
      <sheetName val="일위대가(조경)"/>
      <sheetName val="자재 및 폐기물견적(2008)"/>
      <sheetName val="대우단가(풍산)"/>
      <sheetName val="화단 철거"/>
      <sheetName val="중기비"/>
      <sheetName val="CABLE SIZE-3"/>
      <sheetName val="수지예산"/>
      <sheetName val="예정(3)"/>
      <sheetName val="측구공"/>
      <sheetName val="입력값"/>
      <sheetName val="옥내아파트(전기)"/>
      <sheetName val="점수계산1-2"/>
      <sheetName val="Sheet16"/>
      <sheetName val="Sheet14"/>
      <sheetName val="부하"/>
      <sheetName val="Sheet13"/>
      <sheetName val="최적단면"/>
      <sheetName val="cable data1"/>
      <sheetName val="간접비계산"/>
      <sheetName val="wk prgs"/>
      <sheetName val="Berm"/>
      <sheetName val="2.2 S-Curve"/>
      <sheetName val="설계개요"/>
      <sheetName val="IMPEADENCE MAP 취수장"/>
      <sheetName val="AC포장수량"/>
      <sheetName val="기본DATA"/>
      <sheetName val="약품설비"/>
      <sheetName val="COPING-1"/>
      <sheetName val="역T형교대-2수량"/>
      <sheetName val="1-1"/>
      <sheetName val="일위대가_호표"/>
      <sheetName val="일위대가_호표 (계약)"/>
      <sheetName val="주beam"/>
      <sheetName val="2. 공원조도"/>
      <sheetName val="설직재_1"/>
      <sheetName val="업무"/>
      <sheetName val="견적1"/>
      <sheetName val="인부신상자료"/>
      <sheetName val="001"/>
      <sheetName val="2F 회의실견적(5_14 일대)"/>
      <sheetName val="총_구조물공"/>
      <sheetName val="(X)품셈집계"/>
      <sheetName val="대3류 "/>
      <sheetName val="부대시설"/>
      <sheetName val="설치조서"/>
      <sheetName val="배수공집계표"/>
      <sheetName val="포장집계"/>
      <sheetName val="포장연장"/>
      <sheetName val="학습율"/>
      <sheetName val="건설사업관리 공제요율"/>
      <sheetName val="건설공사 감리원 배치기준"/>
      <sheetName val="책임감리 공제요율"/>
      <sheetName val="단가비교표"/>
      <sheetName val="제경비"/>
      <sheetName val="실적"/>
      <sheetName val="입력(K0)"/>
      <sheetName val="장비"/>
      <sheetName val="단가산출1"/>
      <sheetName val="지수"/>
      <sheetName val="인제내역"/>
      <sheetName val="1~9 하중계산"/>
      <sheetName val="PL단가산정"/>
      <sheetName val="그림"/>
      <sheetName val="그림2"/>
      <sheetName val="전등수량산출"/>
      <sheetName val="산정표"/>
      <sheetName val="캔개발배경"/>
      <sheetName val="캔판매목표"/>
      <sheetName val="시장"/>
      <sheetName val="손익"/>
      <sheetName val="일정표"/>
      <sheetName val="마케팅"/>
      <sheetName val="추정손익"/>
      <sheetName val="할당"/>
      <sheetName val="제목"/>
      <sheetName val="원가,목표"/>
      <sheetName val="판매"/>
      <sheetName val="판촉"/>
      <sheetName val="협조"/>
      <sheetName val="정의"/>
      <sheetName val="대구은행"/>
      <sheetName val="견적갑지"/>
      <sheetName val="물량내역"/>
      <sheetName val="소요자재명세서"/>
      <sheetName val="단면A-A(TR)"/>
      <sheetName val="공종별내역서"/>
      <sheetName val="2019 단가내역"/>
      <sheetName val="신규일위대가목록"/>
      <sheetName val="신규일위대가"/>
      <sheetName val="신규자재단가조서"/>
      <sheetName val="현황사진"/>
      <sheetName val="수량-1순위(2차)TOTAL"/>
      <sheetName val="본관 관리동 공동구 1순위"/>
      <sheetName val="3계열 침전지 공동구 1순위"/>
      <sheetName val="착수정 공동구 1순위"/>
      <sheetName val="송수실 공동구 1순위"/>
      <sheetName val="1(자양배관실)"/>
      <sheetName val="1(자양계단실)"/>
      <sheetName val="1(자양외벽)"/>
      <sheetName val="주소"/>
      <sheetName val="국소별공정"/>
      <sheetName val="조_x0000__x0000__x0005_"/>
      <sheetName val="전산output"/>
      <sheetName val="노임산출서"/>
      <sheetName val="돈암사업"/>
      <sheetName val="單價表단가표"/>
      <sheetName val="FAB消防报警"/>
      <sheetName val="工程量计算书"/>
      <sheetName val="FAB计算式"/>
      <sheetName val="내역단위"/>
      <sheetName val="코드명"/>
      <sheetName val="구조물단위표"/>
      <sheetName val="관포설품"/>
      <sheetName val="동원단위"/>
      <sheetName val="인수공규격"/>
      <sheetName val="구조물절단규격"/>
      <sheetName val="거리별운반단가"/>
      <sheetName val="도면명"/>
      <sheetName val="제잡비계산"/>
      <sheetName val="토공 total"/>
      <sheetName val="참고"/>
      <sheetName val="내역서 (변경단가)"/>
      <sheetName val="상부"/>
      <sheetName val="개비온집계"/>
      <sheetName val="개비온 단위"/>
      <sheetName val="노무비지급명세"/>
      <sheetName val="흥양2교토공집계표"/>
      <sheetName val="101동"/>
      <sheetName val="BOX수량"/>
      <sheetName val="RAMP 단면(R2)"/>
      <sheetName val="신고조서"/>
      <sheetName val="96정변2"/>
      <sheetName val="차수"/>
      <sheetName val="공사비총괄표"/>
      <sheetName val="항목등록"/>
      <sheetName val="102역사"/>
      <sheetName val="목차 "/>
      <sheetName val="직접공사비"/>
      <sheetName val="0506생활권구적"/>
      <sheetName val="간접1"/>
      <sheetName val="공정코드"/>
      <sheetName val="우수내용"/>
      <sheetName val="기성내역"/>
      <sheetName val="공통가설공사"/>
      <sheetName val="재료집계표"/>
      <sheetName val="각종양식"/>
      <sheetName val="암거단위"/>
      <sheetName val="오동"/>
      <sheetName val="대조"/>
      <sheetName val="나한"/>
      <sheetName val="월말"/>
      <sheetName val="업무분장"/>
      <sheetName val="발주내역"/>
      <sheetName val="토목내역서 (도급단가)"/>
      <sheetName val="예산M11A"/>
      <sheetName val="내역_ver1.0"/>
      <sheetName val="세골재  T2 변경 현황"/>
      <sheetName val="0.단가"/>
      <sheetName val="중기"/>
      <sheetName val="CIVIL4"/>
      <sheetName val="내역서중"/>
      <sheetName val="PSCbeam설계"/>
      <sheetName val="4. 주형설계"/>
      <sheetName val="바닥판의 설계"/>
      <sheetName val="자재단가비교표"/>
      <sheetName val="2.단면가정"/>
      <sheetName val="수우미양가(Vlookup)"/>
      <sheetName val="세부내역서(전기)"/>
      <sheetName val="소보"/>
      <sheetName val="포장면적집계"/>
      <sheetName val="RFP002"/>
      <sheetName val="Rooms"/>
      <sheetName val="Chiet tinh dz35"/>
      <sheetName val="TABLE DB"/>
      <sheetName val="쌍용 data base"/>
      <sheetName val="CTG"/>
      <sheetName val="구조물공위치조서"/>
      <sheetName val="TYPE1"/>
      <sheetName val="LKVL-CK-HT-GD1"/>
      <sheetName val="TONGKE-HT"/>
      <sheetName val="장비사양"/>
      <sheetName val="Tables"/>
      <sheetName val="현장별계약현황('98.10.31)"/>
      <sheetName val="배수내역 (2)"/>
      <sheetName val="편입용지조서"/>
      <sheetName val="pvc연결관"/>
      <sheetName val="계약ITEM"/>
      <sheetName val="escon"/>
      <sheetName val="code HTT Thap"/>
      <sheetName val="Notes"/>
      <sheetName val="GIAVLIEU"/>
      <sheetName val="SAP"/>
      <sheetName val="Mall"/>
      <sheetName val="D&amp;W def."/>
      <sheetName val="FitOutConfCentre"/>
      <sheetName val="GVL"/>
      <sheetName val="RAB AR&amp;STR"/>
      <sheetName val="6MONTHS"/>
      <sheetName val="4-Lane bridge"/>
      <sheetName val="Z"/>
      <sheetName val="chitimc"/>
      <sheetName val="dongia (2)"/>
      <sheetName val="giathanh1"/>
      <sheetName val="t-h HA THE"/>
      <sheetName val="lam-moi"/>
      <sheetName val="THPDMoi  (2)"/>
      <sheetName val="gtrinh"/>
      <sheetName val="phuluc1"/>
      <sheetName val="DONGIA"/>
      <sheetName val="thao-go"/>
      <sheetName val="DON GIA"/>
      <sheetName val="DG"/>
      <sheetName val="dtxl"/>
      <sheetName val="CHITIET VL-NC-TT -1p"/>
      <sheetName val="TONG HOP VL-NC TT"/>
      <sheetName val="TH XL"/>
      <sheetName val="VC"/>
      <sheetName val="chitiet"/>
      <sheetName val="Tiepdia"/>
      <sheetName val="CHITIET VL-NC-TT-3p"/>
      <sheetName val="TDTKP"/>
      <sheetName val="TDTKP1"/>
      <sheetName val="KPVC-BD "/>
      <sheetName val="CHITIET VL-NC"/>
      <sheetName val="B3A - TOWER A"/>
      <sheetName val="Thuc thanh"/>
      <sheetName val="264"/>
      <sheetName val="침하계"/>
      <sheetName val="2_2_S-Curve"/>
      <sheetName val="DI-ESTI"/>
      <sheetName val="일위대가표(유단가)"/>
      <sheetName val="Civil. Sub-Station 1"/>
      <sheetName val="Coax Designer"/>
      <sheetName val="tong du toan"/>
      <sheetName val="DAF-2"/>
      <sheetName val="MAIN GATE HOUSE"/>
      <sheetName val="Rebar"/>
      <sheetName val="Bảng mã VT"/>
      <sheetName val="S0"/>
      <sheetName val="단지조성공(가포)"/>
      <sheetName val="도"/>
      <sheetName val="항목"/>
      <sheetName val="DNW"/>
      <sheetName val="아스콘단위"/>
      <sheetName val="汇总表"/>
      <sheetName val="정읍농소"/>
      <sheetName val="Contents"/>
      <sheetName val="개방1"/>
      <sheetName val="N10(미지급) "/>
      <sheetName val="(평균)"/>
      <sheetName val="노무비 근거"/>
      <sheetName val="수량집"/>
      <sheetName val="MAIN"/>
      <sheetName val="개인"/>
      <sheetName val="도수로수량산출"/>
      <sheetName val="ATM기초철가"/>
      <sheetName val="지장물_data"/>
      <sheetName val="공사착공계"/>
      <sheetName val=" 총괄표"/>
      <sheetName val="기본1"/>
      <sheetName val="수정일위대가"/>
      <sheetName val="입력변수"/>
      <sheetName val="집계표(OPTION)"/>
      <sheetName val="기흥하도용"/>
      <sheetName val="가격조사서"/>
      <sheetName val="암거"/>
      <sheetName val="표준차도부연장집계-ASP"/>
      <sheetName val="조경일람"/>
      <sheetName val="일위(수원)"/>
      <sheetName val="전체제잡비"/>
      <sheetName val="종배수관면벽구"/>
      <sheetName val="종배수관위치조서"/>
      <sheetName val="1련박스"/>
      <sheetName val="대부예산서"/>
      <sheetName val="배수장토목공사비"/>
      <sheetName val="암거 제원표-1단계"/>
      <sheetName val="분뇨"/>
      <sheetName val="상-교대(A1-A2)"/>
      <sheetName val="집기손료"/>
      <sheetName val="암거 제원표"/>
      <sheetName val="WING3"/>
      <sheetName val="수요개발과판매량"/>
      <sheetName val="지질조사"/>
      <sheetName val="소도3교"/>
      <sheetName val="연돌일위집계"/>
      <sheetName val="교량"/>
      <sheetName val="문학간접"/>
      <sheetName val="보증수수료산출"/>
      <sheetName val="건축기계설비표선정수장"/>
      <sheetName val="지점별강우량"/>
      <sheetName val="절대지우지말것"/>
      <sheetName val="보도단위"/>
      <sheetName val="건축-물가변동"/>
      <sheetName val="현황판"/>
      <sheetName val="경비2내역"/>
      <sheetName val="토공유동표"/>
      <sheetName val="5.2.6~7공사요율"/>
      <sheetName val="2_단면_x0000__x0000_"/>
      <sheetName val="상수구조화편집부표"/>
      <sheetName val="설계예산서(2_소천우회토목)"/>
      <sheetName val="광장"/>
      <sheetName val="U형개거"/>
      <sheetName val="포장절단"/>
      <sheetName val="Project Brief"/>
      <sheetName val="일 위 대 가 표"/>
      <sheetName val="사본___b_balju"/>
      <sheetName val="개별직종노임단가(2005_1)"/>
      <sheetName val="C1.공사개요"/>
      <sheetName val="A1.스케쥴"/>
      <sheetName val="상촌2교-일반수량집계"/>
      <sheetName val="1SPAN"/>
      <sheetName val="(당氐⿾_x0000__x0000_"/>
      <sheetName val="(당_x0000__x0000__x0005__x0000_"/>
      <sheetName val="일용직내역"/>
      <sheetName val="고상실행"/>
      <sheetName val="분전반계산서(석관)"/>
      <sheetName val="sum1 (2)"/>
      <sheetName val="도급양식"/>
      <sheetName val="1袼ࣉ"/>
      <sheetName val="사기성 (2)"/>
      <sheetName val="하도급Ć_x0000__x0000_"/>
      <sheetName val="3_공통공사_x0000_庘"/>
      <sheetName val="3_공통공사_x0000_隒"/>
      <sheetName val="1.설계기준 "/>
      <sheetName val="단가(마감)"/>
      <sheetName val="설계서(7)"/>
      <sheetName val="재료값"/>
      <sheetName val=" 갑  지 "/>
      <sheetName val="이름표"/>
      <sheetName val="연속벽¼_x0000_"/>
      <sheetName val="퇴직금(울산천상)"/>
      <sheetName val="SLAB"/>
      <sheetName val="배수공 내역서 적용수량"/>
      <sheetName val="기성내역서"/>
      <sheetName val="시멘,골재"/>
      <sheetName val="콘크집계"/>
      <sheetName val="낙차공"/>
      <sheetName val="자재집계1"/>
      <sheetName val="측구날개벽"/>
      <sheetName val="적용단가표"/>
      <sheetName val="매출현황"/>
      <sheetName val="입력정보"/>
      <sheetName val="일위집계"/>
      <sheetName val="90.0_x0000_"/>
      <sheetName val="정산"/>
      <sheetName val="본장"/>
      <sheetName val="지지력"/>
      <sheetName val="공종구간"/>
      <sheetName val="부대집계"/>
      <sheetName val="투자비"/>
      <sheetName val="사업비"/>
      <sheetName val="조성원가DATA"/>
      <sheetName val="인건-측정"/>
      <sheetName val="선그높이산정"/>
      <sheetName val="공제단위수량"/>
      <sheetName val="공제"/>
      <sheetName val="날개1.5"/>
      <sheetName val="날개토공1.5"/>
      <sheetName val="날개수량1.5"/>
      <sheetName val="접속도로물량"/>
      <sheetName val="접속도로"/>
      <sheetName val="13후반노무비"/>
      <sheetName val="제수변수량"/>
      <sheetName val="건공요율"/>
      <sheetName val="BEND LOSS"/>
      <sheetName val="공정율"/>
      <sheetName val="간지1"/>
      <sheetName val="1.사유서"/>
      <sheetName val="간지2"/>
      <sheetName val="간지3"/>
      <sheetName val="부재별집계표"/>
      <sheetName val="도면"/>
      <sheetName val="공문"/>
      <sheetName val="수자재단위당"/>
      <sheetName val="5"/>
      <sheetName val="마포토정"/>
      <sheetName val="말뚝물량"/>
      <sheetName val="90_03실행_"/>
      <sheetName val="흙막이_개산견적"/>
      <sheetName val="A_견적"/>
      <sheetName val="코스모공장_(어음)"/>
      <sheetName val="1_3_1절점좌표"/>
      <sheetName val="1_1설계기준"/>
      <sheetName val="97년_추정"/>
      <sheetName val="자재_집계표"/>
      <sheetName val="원가계산서_"/>
      <sheetName val="일위대가_"/>
      <sheetName val="입출재고현황_(2)"/>
      <sheetName val="산출근거#2-3"/>
      <sheetName val="중사"/>
      <sheetName val="공구원가계산"/>
      <sheetName val="5.2코핑"/>
      <sheetName val="내역서(폐기물) "/>
      <sheetName val="상부집계표"/>
      <sheetName val="관급"/>
      <sheetName val="초기화면1"/>
      <sheetName val="archi(본사)"/>
      <sheetName val="유별자산배수"/>
      <sheetName val="2.2.2입적표"/>
      <sheetName val="Sheet17"/>
      <sheetName val="SR97-1"/>
      <sheetName val="인원계획-미화"/>
      <sheetName val="A"/>
      <sheetName val="시설물일위"/>
      <sheetName val="직접시공계획서"/>
      <sheetName val="공사기본자료"/>
      <sheetName val="15)VE제안서(유형1)"/>
      <sheetName val="12)아이디어 목록 및 개략평가"/>
      <sheetName val="11)VE 예비검토서"/>
      <sheetName val="15-3)VE제안서(가치향상 등)"/>
      <sheetName val="98지급계획"/>
      <sheetName val="입력데이타"/>
      <sheetName val="10"/>
      <sheetName val="11"/>
      <sheetName val="12"/>
      <sheetName val="13"/>
      <sheetName val="14"/>
      <sheetName val="16"/>
      <sheetName val="7"/>
      <sheetName val="8"/>
      <sheetName val="9"/>
      <sheetName val="의뢰서"/>
      <sheetName val="수목데이타"/>
      <sheetName val="5월급여"/>
      <sheetName val="수배전반"/>
      <sheetName val="자재집게표 "/>
      <sheetName val="백호우계수"/>
      <sheetName val="전체공내역서"/>
      <sheetName val="물건조서"/>
      <sheetName val="신고분기설정참고"/>
      <sheetName val="건축원가"/>
      <sheetName val="포장(수량)-관로부"/>
      <sheetName val="기단"/>
      <sheetName val="우배수"/>
      <sheetName val="Elec LG"/>
      <sheetName val="TOYO"/>
      <sheetName val="D_MUC"/>
      <sheetName val="Cst Pkg-Eden"/>
      <sheetName val="UNIT-QT"/>
      <sheetName val="JUCK"/>
      <sheetName val="합의경상"/>
      <sheetName val="MEXICO-C"/>
      <sheetName val="송장"/>
      <sheetName val="장비내역서"/>
      <sheetName val="부하LOAD"/>
      <sheetName val="날개벽(TYPE3)"/>
      <sheetName val="2공구수량"/>
      <sheetName val="부하(반월)"/>
      <sheetName val="봉양~조차장간고하개명(신설)"/>
      <sheetName val="청구내역(9807)"/>
      <sheetName val="노원열병합  건축공사기성내역서"/>
      <sheetName val="유동표(변경)"/>
      <sheetName val="가설건물"/>
      <sheetName val="공통(20-91)"/>
      <sheetName val="공용시설내역"/>
      <sheetName val="변경실행(2차) "/>
      <sheetName val="L-type"/>
      <sheetName val="비교표"/>
      <sheetName val="부하(성남)"/>
      <sheetName val="외천교"/>
      <sheetName val="자재수량"/>
      <sheetName val="간접비"/>
      <sheetName val="Macro(AT)"/>
      <sheetName val="동력부하(도산)"/>
      <sheetName val="MACRO(MCC)"/>
      <sheetName val="토공A"/>
      <sheetName val="5. 차단기 용량계산"/>
      <sheetName val="BLOCK(1)"/>
      <sheetName val="CA지입"/>
      <sheetName val="관리사무소"/>
      <sheetName val="다이꾸"/>
      <sheetName val="cost"/>
      <sheetName val="품의서"/>
      <sheetName val="FEXS"/>
      <sheetName val="7.1유효폭"/>
      <sheetName val="TRE TABLE"/>
      <sheetName val="기계실"/>
      <sheetName val="입고장부 (4)"/>
      <sheetName val="EJ"/>
      <sheetName val="W-현원가"/>
      <sheetName val="조명율데이타"/>
      <sheetName val="도담구내 개소별 명세"/>
      <sheetName val="매크로"/>
      <sheetName val="외주가공"/>
      <sheetName val="대구실행"/>
      <sheetName val="현장지지물물량"/>
      <sheetName val="현장관리비내역서"/>
      <sheetName val="예산서"/>
      <sheetName val="c_balju"/>
      <sheetName val="J"/>
      <sheetName val="협조전"/>
      <sheetName val="지진시"/>
      <sheetName val="맨홀수량집계"/>
      <sheetName val="MBR9"/>
      <sheetName val="4)유동표"/>
      <sheetName val="I.설계조건"/>
      <sheetName val="전력구구조물산근2구간"/>
      <sheetName val="BQ(실행)"/>
      <sheetName val="유동표"/>
      <sheetName val="LOAD-AY"/>
      <sheetName val="bearing"/>
      <sheetName val="굴착현장"/>
      <sheetName val="1공구(을)"/>
      <sheetName val="배수관공"/>
      <sheetName val="Cost bd-&quot;A&quot;"/>
      <sheetName val="조도계산서 (도서)"/>
      <sheetName val="L_RPTA05_목록"/>
      <sheetName val="IMP(MAIN)"/>
      <sheetName val="IMP (REACTOR)"/>
      <sheetName val="TABLE"/>
      <sheetName val="BQ"/>
      <sheetName val="환률"/>
      <sheetName val="RAHMEN"/>
      <sheetName val="Languages"/>
      <sheetName val="명단원자료(이전)"/>
      <sheetName val="옹벽기초자료"/>
      <sheetName val="경상비"/>
      <sheetName val="산거각호표"/>
      <sheetName val="실행예산"/>
      <sheetName val="현금"/>
      <sheetName val="부하(도서)"/>
      <sheetName val="E.P.T수량산출서"/>
      <sheetName val="타공종이기"/>
      <sheetName val="????"/>
      <sheetName val="Process"/>
      <sheetName val="C1ㅇ"/>
      <sheetName val="DG-LAP6"/>
      <sheetName val="工완성공사율"/>
      <sheetName val="설산1.나"/>
      <sheetName val="본사S"/>
      <sheetName val="96작생능"/>
      <sheetName val="접속도로1"/>
      <sheetName val="견적정보"/>
      <sheetName val="토공(완충)"/>
      <sheetName val="가로등제어반 설치공사(수량)"/>
      <sheetName val="발신정보"/>
      <sheetName val="단가표 "/>
      <sheetName val="K"/>
      <sheetName val="내역서비교"/>
      <sheetName val="기성집계"/>
      <sheetName val="견"/>
      <sheetName val="설계서(설치)"/>
      <sheetName val="Picture"/>
      <sheetName val="직원동원SCH"/>
      <sheetName val="전압강하계산"/>
      <sheetName val="양식"/>
      <sheetName val="TYPE-1"/>
      <sheetName val="ROOF(ALKALI)"/>
      <sheetName val="정산입력"/>
      <sheetName val="계산근거"/>
      <sheetName val="내역(2000년)"/>
      <sheetName val="Dae_Jiju"/>
      <sheetName val="Sikje_ingun"/>
      <sheetName val="TREE_D"/>
      <sheetName val="원데이타"/>
      <sheetName val="DA"/>
      <sheetName val="22-2M단"/>
      <sheetName val="22-1소단"/>
      <sheetName val="CATV"/>
      <sheetName val="조명률표"/>
      <sheetName val="설계자료"/>
      <sheetName val="아산추가1220"/>
      <sheetName val="교량명원본"/>
      <sheetName val="BOX제원원본"/>
      <sheetName val="표지판현황"/>
      <sheetName val="회사99"/>
      <sheetName val="노원열병합__건축공사기성내역서"/>
      <sheetName val="철근정산"/>
      <sheetName val="호안공"/>
      <sheetName val="TYPE-B 평균H"/>
      <sheetName val="실행품의서"/>
      <sheetName val="OZ049E"/>
      <sheetName val="토공및부대2차"/>
      <sheetName val="단위내역서"/>
      <sheetName val="처리단락"/>
      <sheetName val="LD"/>
      <sheetName val="약전닥트"/>
      <sheetName val="건축부하"/>
      <sheetName val="일지-H"/>
      <sheetName val="FA설치명세"/>
      <sheetName val="김포IO"/>
      <sheetName val="물량산출_LP-1"/>
      <sheetName val="물량산출_LP-2"/>
      <sheetName val="물량산출_LP-3"/>
      <sheetName val="물량산출_LP-4"/>
      <sheetName val="LXLIST1"/>
      <sheetName val="와동25-3(변경)"/>
      <sheetName val="96수출"/>
      <sheetName val="내역(정지)"/>
      <sheetName val="L형측구단위수량"/>
      <sheetName val="L형측구연장조서"/>
      <sheetName val="도로경계블럭단위수량"/>
      <sheetName val="도로경계블럭단위토공"/>
      <sheetName val="단가산출집계"/>
      <sheetName val="주사무실종합"/>
      <sheetName val="SRC-B3U2"/>
      <sheetName val="하중계산"/>
      <sheetName val="비대칭계수"/>
      <sheetName val="전동기 SPEC"/>
      <sheetName val="일반맨홀수량집계(A-7 LINE)"/>
      <sheetName val="I_설계조건"/>
      <sheetName val="변경실행(2차)_"/>
      <sheetName val="토공계산서(부체도로)"/>
      <sheetName val="토공산출(주차장)"/>
      <sheetName val="현장관리"/>
      <sheetName val="매입"/>
      <sheetName val="토공산출 (아파트)"/>
      <sheetName val="운용방안"/>
      <sheetName val="월선수금"/>
      <sheetName val="8. 내진해석"/>
      <sheetName val="LEVEL0~4"/>
      <sheetName val="__Isyou_c_PJT_2000_R_6_____Fi_2"/>
      <sheetName val="LEGEND"/>
      <sheetName val="PROJECT COST ESTIMATE (cont)"/>
      <sheetName val="할증 "/>
      <sheetName val="일위대가(원본)"/>
      <sheetName val="집행(2-1)"/>
      <sheetName val="LG제품"/>
      <sheetName val="환율"/>
      <sheetName val="횡배위치"/>
      <sheetName val="조명율"/>
      <sheetName val="Cost_bd-&quot;A&quot;"/>
      <sheetName val="TRE_TABLE"/>
      <sheetName val="사용자정의"/>
      <sheetName val="제품표준규격"/>
      <sheetName val="환율-LIBOR"/>
      <sheetName val="견적시담(송포2공구)"/>
      <sheetName val="출근부"/>
      <sheetName val="견적내역서"/>
      <sheetName val="견적접수"/>
      <sheetName val="오산갈곳"/>
      <sheetName val="#230,#235"/>
      <sheetName val="5공철탑검토표"/>
      <sheetName val="4공철탑검토"/>
      <sheetName val="설계내역(2001)"/>
      <sheetName val="5.정산서"/>
      <sheetName val="아파트 "/>
      <sheetName val="잡비"/>
      <sheetName val="전기일위목록"/>
      <sheetName val="SE-611"/>
      <sheetName val="1을"/>
      <sheetName val="장비당단가 (1)"/>
      <sheetName val="선로정수계산"/>
      <sheetName val="관세,통관수수료,운반비"/>
      <sheetName val="동원(3)"/>
      <sheetName val="경영혁신본부"/>
      <sheetName val="nomi "/>
      <sheetName val="현장"/>
      <sheetName val="3-1.CB"/>
      <sheetName val="MCC제원"/>
      <sheetName val="SUM (INQNO."/>
      <sheetName val="99.6"/>
      <sheetName val="자료(통합)"/>
      <sheetName val="대상공사(조달청)"/>
      <sheetName val="가시설단위수량"/>
      <sheetName val="토목변경"/>
      <sheetName val="집수정단"/>
      <sheetName val="총계"/>
      <sheetName val="FD"/>
      <sheetName val="99관저"/>
      <sheetName val="FB25JN"/>
      <sheetName val="NAI"/>
      <sheetName val="관람석제출"/>
      <sheetName val="노무"/>
      <sheetName val="시설C"/>
      <sheetName val="사진"/>
      <sheetName val="조직표"/>
      <sheetName val="2.내역서"/>
      <sheetName val="BOX 본체"/>
      <sheetName val="6.교좌면보강"/>
      <sheetName val="수로집계"/>
      <sheetName val="1차증가원가계산"/>
      <sheetName val="STORAGE"/>
      <sheetName val="TYPE-U800"/>
      <sheetName val="구동"/>
      <sheetName val="안정검토(온1)"/>
      <sheetName val="TOTAL인원"/>
      <sheetName val="Design Q'ty"/>
      <sheetName val="설계내"/>
      <sheetName val="조도계산(가로등NEW)"/>
      <sheetName val="L형옹벽측구"/>
      <sheetName val="MFAB"/>
      <sheetName val="MFRT"/>
      <sheetName val="MPKG"/>
      <sheetName val="MPRD"/>
      <sheetName val="간접경상비"/>
      <sheetName val="전기설계변경"/>
      <sheetName val="참조(2)"/>
      <sheetName val="BR.1(원)"/>
      <sheetName val="농로수량집계"/>
      <sheetName val="농로토공집계"/>
      <sheetName val="예산서(6)"/>
      <sheetName val="COMPRESSOR"/>
      <sheetName val="WIND-EQ"/>
      <sheetName val="견적업체"/>
      <sheetName val="AS복구"/>
      <sheetName val="중기터파기"/>
      <sheetName val="중기상차"/>
      <sheetName val="수문일1"/>
      <sheetName val="02 SLAB"/>
      <sheetName val="05 BOX"/>
      <sheetName val="---FAB#1업무일지---"/>
      <sheetName val="빙축열"/>
      <sheetName val="화재 탐지 설비"/>
      <sheetName val="영업소실적"/>
      <sheetName val="06_공정표"/>
      <sheetName val="D-3503"/>
      <sheetName val="물량산출근거"/>
      <sheetName val="FACTOR"/>
      <sheetName val="GRDBS"/>
      <sheetName val="EQT-ESTN"/>
      <sheetName val="전기품산출"/>
      <sheetName val="방음벽 기초 일반수량"/>
      <sheetName val="G.R300경비"/>
      <sheetName val="K1자재(3차등)"/>
      <sheetName val="____"/>
      <sheetName val="card1"/>
      <sheetName val="분석가정"/>
      <sheetName val="ATS단가"/>
      <sheetName val=" 내역"/>
      <sheetName val="순환펌프"/>
      <sheetName val="저수조"/>
      <sheetName val="급,배기팬"/>
      <sheetName val="급탕순환펌프"/>
      <sheetName val="적정심사"/>
      <sheetName val="4b Consolidated PL"/>
      <sheetName val="Proposal"/>
      <sheetName val="변수2"/>
      <sheetName val="저항"/>
      <sheetName val="Oper Amount"/>
      <sheetName val="DATA(BAC)"/>
      <sheetName val="주형지지보"/>
      <sheetName val="Data&amp;Result"/>
      <sheetName val="현황CODE"/>
      <sheetName val="손익현황"/>
      <sheetName val="PLAN_FEB97"/>
      <sheetName val="LAB"/>
      <sheetName val="노원열병합__건축공사기성내역서1"/>
      <sheetName val="전차선로_물량표1"/>
      <sheetName val="배수공_주요자재_집계표1"/>
      <sheetName val="조도계산서_(도서)"/>
      <sheetName val="입고장부_(4)"/>
      <sheetName val="IMP_(REACTOR)"/>
      <sheetName val="7_1유효폭"/>
      <sheetName val="5__차단기_용량계산"/>
      <sheetName val="도담구내_개소별_명세"/>
      <sheetName val="가로등제어반_설치공사(수량)"/>
      <sheetName val="E_P_T수량산출서"/>
      <sheetName val="단가표_"/>
      <sheetName val="3-1_CB"/>
      <sheetName val="설산1_나"/>
      <sheetName val="2F_회의실견적(5_14_일대)"/>
      <sheetName val="CHITIET_VL-NC-TT_-1p"/>
      <sheetName val="2월가격표-ESG-1월"/>
      <sheetName val="SPEC"/>
      <sheetName val="가설경비"/>
      <sheetName val="여흥"/>
      <sheetName val="Sheet16 (2)"/>
      <sheetName val="일반수량총괄"/>
      <sheetName val="통신부문노무임"/>
      <sheetName val="5. 설계명세서"/>
      <sheetName val="SELTDATA"/>
      <sheetName val="구리토평1전기"/>
      <sheetName val="지표"/>
      <sheetName val="교량하부공"/>
      <sheetName val="21301동"/>
      <sheetName val="공종별 집계"/>
      <sheetName val="Macro(전동기)"/>
      <sheetName val="횡배수관단위수량"/>
      <sheetName val="L형옹벽(key)"/>
      <sheetName val="가시설(TYPE-A)"/>
      <sheetName val="샘플표지"/>
      <sheetName val="총공사집계"/>
      <sheetName val="대가집계(1)"/>
      <sheetName val="대가집계"/>
      <sheetName val="집계(1)"/>
      <sheetName val="단가산출(1)"/>
      <sheetName val="물가"/>
      <sheetName val="대가표"/>
      <sheetName val="대가"/>
      <sheetName val="사토정산현황"/>
      <sheetName val="위치도"/>
      <sheetName val="사유서"/>
      <sheetName val="단가대비표(미첨부)"/>
      <sheetName val="토적표(길명리)"/>
      <sheetName val="사토(토사)"/>
      <sheetName val="사토(리핑)"/>
      <sheetName val="사토(발파)"/>
      <sheetName val="사토(발파) (2)"/>
      <sheetName val="운반거리표"/>
      <sheetName val="자금총괄"/>
      <sheetName val="현장별청구"/>
      <sheetName val="자금집행집계표"/>
      <sheetName val="장비비"/>
      <sheetName val="미불금청구내역(민)"/>
      <sheetName val="카메라"/>
      <sheetName val="카메라2"/>
      <sheetName val="1회"/>
      <sheetName val="1회분"/>
      <sheetName val="2회"/>
      <sheetName val="2회분"/>
      <sheetName val="3회"/>
      <sheetName val="3회분"/>
      <sheetName val="4회"/>
      <sheetName val="4회분"/>
      <sheetName val="5회"/>
      <sheetName val="5회분"/>
      <sheetName val="6회"/>
      <sheetName val="6회분"/>
      <sheetName val="회"/>
      <sheetName val="회분"/>
      <sheetName val="1~5회분"/>
      <sheetName val="현장별집행"/>
      <sheetName val="10월식대(직영)"/>
      <sheetName val="9월철근공"/>
      <sheetName val="10월철근공 "/>
      <sheetName val="9월목공 "/>
      <sheetName val="10월목공 "/>
      <sheetName val="10월식대"/>
      <sheetName val="11월식대"/>
      <sheetName val="식대(5회)"/>
      <sheetName val="자금총괄(민)"/>
      <sheetName val="현장별자금청구(10)"/>
      <sheetName val="현장별청구(민)"/>
      <sheetName val="자금청구집계표"/>
      <sheetName val="자금청구집계표(민)"/>
      <sheetName val="자금청구(민2)"/>
      <sheetName val="하도자기성고(갑)"/>
      <sheetName val="하도자기성고(을)"/>
      <sheetName val="기성청구서"/>
      <sheetName val="유류대"/>
      <sheetName val="중기가동"/>
      <sheetName val="미불금청구내역"/>
      <sheetName val="미불금(민)"/>
      <sheetName val="공사별 사정분석표-ㅌ"/>
      <sheetName val="자금청구내역"/>
      <sheetName val="자금청구서"/>
      <sheetName val="월기성검토서"/>
      <sheetName val="부대대비"/>
      <sheetName val="냉연집계"/>
      <sheetName val="2011년"/>
      <sheetName val="내역서(총)"/>
      <sheetName val="예산M12A"/>
      <sheetName val="BOQ건축"/>
      <sheetName val="beam"/>
      <sheetName val="APT내역"/>
      <sheetName val="감가상각"/>
      <sheetName val="CI_GL Mapping"/>
      <sheetName val="3본사"/>
      <sheetName val="운영 비용(Infra)-원가"/>
      <sheetName val="금액집계"/>
      <sheetName val="평형공사비"/>
      <sheetName val="NEWDRAW"/>
      <sheetName val="영업.일"/>
      <sheetName val="매부산출"/>
      <sheetName val="현관"/>
      <sheetName val="WORKSHOP"/>
      <sheetName val="동해title"/>
      <sheetName val="예산M2"/>
      <sheetName val="기성내역서표지"/>
      <sheetName val="예산변경사항"/>
      <sheetName val="분양금할인"/>
      <sheetName val="충주"/>
      <sheetName val="제출내역 (2)"/>
      <sheetName val="영업.일1"/>
      <sheetName val="coll#"/>
      <sheetName val="CC Down load 0716"/>
      <sheetName val="경상비내역"/>
      <sheetName val="총요약서"/>
      <sheetName val="저"/>
      <sheetName val="일반관리비"/>
      <sheetName val="B"/>
      <sheetName val="1월"/>
      <sheetName val="사토(발파)_(2)"/>
      <sheetName val="10월철근공_"/>
      <sheetName val="9월목공_"/>
      <sheetName val="10월목공_"/>
      <sheetName val="공사별_사정분석표-ㅌ"/>
      <sheetName val="Project_Brief"/>
      <sheetName val="CI_GL_Mapping"/>
      <sheetName val="운영_비용(Infra)-원가"/>
      <sheetName val="최초침전지집계표"/>
      <sheetName val="Macro1 (2)"/>
      <sheetName val="건축원가계산서"/>
      <sheetName val="중간부"/>
      <sheetName val="보고"/>
      <sheetName val="FORM-0"/>
      <sheetName val="BM"/>
      <sheetName val="Bldg Brkdown"/>
      <sheetName val="사업량총괄"/>
      <sheetName val="01후반노무비"/>
      <sheetName val="3BL공동구_수량3"/>
      <sheetName val="준검_내역서2"/>
      <sheetName val="3_공통공사대비2"/>
      <sheetName val="방배동내역_(총괄)2"/>
      <sheetName val="9_정착구_보강2"/>
      <sheetName val="Sheet1_(2)2"/>
      <sheetName val="배관배선_단가조사2"/>
      <sheetName val="전선_및_전선관2"/>
      <sheetName val="6PILE__(돌출)2"/>
      <sheetName val="상_부2"/>
      <sheetName val="환경기계공정표_(3)2"/>
      <sheetName val="1차_내역서2"/>
      <sheetName val="배수공_시멘트_및_골재량_산출2"/>
      <sheetName val="96보완계획7_122"/>
      <sheetName val="청_구2"/>
      <sheetName val="단가_및_재료비2"/>
      <sheetName val="사__업__비__수__지__예__산__서2"/>
      <sheetName val="단가_(2)2"/>
      <sheetName val="8_PILE__(돌출)2"/>
      <sheetName val="DATA_입력란2"/>
      <sheetName val="1__설계조건_2_단면가정_3__하중계산2"/>
      <sheetName val="내역서_(2)1"/>
      <sheetName val="Customer_Databas2"/>
      <sheetName val="1_설계조건2"/>
      <sheetName val="Sheet2_(2)2"/>
      <sheetName val="단양_00_아파트-세부내역1"/>
      <sheetName val="BSD_(2)2"/>
      <sheetName val="1_수인터널2"/>
      <sheetName val="PROJECT_BRIEF(EX_NEW)2"/>
      <sheetName val="Site_Expenses2"/>
      <sheetName val="내역서1999_8최종2"/>
      <sheetName val="11_1_단면hwp1"/>
      <sheetName val="옹벽공_수량집계표2"/>
      <sheetName val="7_PILE__(돌출)2"/>
      <sheetName val="A-8_PD(도로중앙)2"/>
      <sheetName val="공사비_증감_내역서2"/>
      <sheetName val="Ⅴ-2_공종별내역1"/>
      <sheetName val="토공(우물통,기타)_1"/>
      <sheetName val="표지_(2)1"/>
      <sheetName val="06_일위대가목록1"/>
      <sheetName val="4_내진설계1"/>
      <sheetName val="_ｹ-ﾌﾞﾙ1"/>
      <sheetName val="노임단가_(2)1"/>
      <sheetName val="단면_(2)1"/>
      <sheetName val="플랜트_설치1"/>
      <sheetName val="지구_리스트1"/>
      <sheetName val="1000_DB구축_부표1"/>
      <sheetName val="효성CB_1P기초1"/>
      <sheetName val="하도급_검토1"/>
      <sheetName val="3_하중계산1"/>
      <sheetName val="_상부공통집계(총괄)1"/>
      <sheetName val="1_설계기준2"/>
      <sheetName val="1_CB2"/>
      <sheetName val="Flaer_Area2"/>
      <sheetName val="건축내역서_(경제상무실)2"/>
      <sheetName val="설내역서_2"/>
      <sheetName val="단_box1"/>
      <sheetName val="4_2_1_마루높이_검토1"/>
      <sheetName val="2-1__경관조명_내역총괄표1"/>
      <sheetName val="중강당_내역1"/>
      <sheetName val="1_우편집중내역서1"/>
      <sheetName val="전_기1"/>
      <sheetName val="총_원가계산1"/>
      <sheetName val="돌담교_상부수량2"/>
      <sheetName val="지장물_철거_물량_산출서1"/>
      <sheetName val="HRSG_SMALL072201"/>
      <sheetName val="인건비_1"/>
      <sheetName val="8_석축단위(H=1_5M)1"/>
      <sheetName val="단가산출서_(2)"/>
      <sheetName val="3_하중산정4_지지력1"/>
      <sheetName val="아파트_내역1"/>
      <sheetName val="노임_및_중기단가1"/>
      <sheetName val="내역서_2"/>
      <sheetName val="내역서_제출1"/>
      <sheetName val="설명서_1"/>
      <sheetName val="2_대외공문1"/>
      <sheetName val="1_RAMP-A"/>
      <sheetName val="별표_1"/>
      <sheetName val="2_관대집계표"/>
      <sheetName val="S_중기사용료"/>
      <sheetName val="형식_-_1-2-3"/>
      <sheetName val="4_공통갑지"/>
      <sheetName val="ESC_(공정표기준)"/>
      <sheetName val="중기조종사_단위단가"/>
      <sheetName val="역T형옹벽(3_0)"/>
      <sheetName val="간지03_)"/>
      <sheetName val="1_레미콘"/>
      <sheetName val="2_관집계"/>
      <sheetName val="3_제수밸브"/>
      <sheetName val="4_각종주철제"/>
      <sheetName val="5_유량계"/>
      <sheetName val="1_골재집계"/>
      <sheetName val="2_철근집계"/>
      <sheetName val="3_관세척"/>
      <sheetName val="4_분기관"/>
      <sheetName val="상수공_토공집계표"/>
      <sheetName val="STEEL_BOX_단면설계(SEC_8)"/>
      <sheetName val="신규_수주분(사용자_정의)1"/>
      <sheetName val="plan&amp;section_of_foundation2"/>
      <sheetName val="pile_bearing_capa_&amp;_arrenge1"/>
      <sheetName val="design_load2"/>
      <sheetName val="working_load_at_the_btm_ft_2"/>
      <sheetName val="stability_check2"/>
      <sheetName val="design_criteria2"/>
      <sheetName val="COMPARISON_TABLE1"/>
      <sheetName val="crude_SLAB_RE-bar1"/>
      <sheetName val="CRUDE_RE-bar1"/>
      <sheetName val="2_입력sheet1"/>
      <sheetName val="(3_품질관리_시험_총괄표)1"/>
      <sheetName val="2_가정단면1"/>
      <sheetName val="Pier_31"/>
      <sheetName val="수량산출서_갑지1"/>
      <sheetName val="1062-X방향_1"/>
      <sheetName val="표__지1"/>
      <sheetName val="BOX(1_5X1_5)1"/>
      <sheetName val="1_2_1_마루높이결정1"/>
      <sheetName val="단면__2_1"/>
      <sheetName val="Dike_for_49T03_&amp;_49T041"/>
      <sheetName val="Dike_for_49T02,_05~07,_19_(1)1"/>
      <sheetName val="_냉각수펌프1"/>
      <sheetName val="ENE-CAL_11"/>
      <sheetName val="ITB_COST1"/>
      <sheetName val="2011_(4)1"/>
      <sheetName val="설계기준_및_하중계산1"/>
      <sheetName val="11_자재단가1"/>
      <sheetName val="PAD_TR보호대기초1"/>
      <sheetName val="각사별공사비분개_1"/>
      <sheetName val="역T형(H=6_0)_(2)1"/>
      <sheetName val="2_토목공사1"/>
      <sheetName val="AS포장복구_1"/>
      <sheetName val="개별직종노임단가(2003_9)1"/>
      <sheetName val="3련_BOX1"/>
      <sheetName val="내역-_CCTV1"/>
      <sheetName val="EQUIP_LIST1"/>
      <sheetName val="실행내역(10_13)1"/>
      <sheetName val="기존건물_깨기원단위1"/>
      <sheetName val="철근량_산정1"/>
      <sheetName val="노_표-조1"/>
      <sheetName val="슬래브_-연속(3경간)1"/>
      <sheetName val="4_2유효폭의_계산1"/>
      <sheetName val="참여현황_(직원)1"/>
      <sheetName val="유효폭의_계산"/>
      <sheetName val="기초입력_DATA"/>
      <sheetName val="2000_05"/>
      <sheetName val="99노임단"/>
      <sheetName val="CABLE_SIZE-1"/>
      <sheetName val="1__총괄_집계표"/>
      <sheetName val="본선_토공_분배표"/>
      <sheetName val="Requirement(Work_Crew)"/>
      <sheetName val="나_설계조건"/>
      <sheetName val="5_장비(안)"/>
      <sheetName val="2_건축"/>
      <sheetName val="3_2주형지지보"/>
      <sheetName val="C_배수관공"/>
      <sheetName val="1_취수장"/>
      <sheetName val="실행내역서_"/>
      <sheetName val="작업_반복"/>
      <sheetName val="입력그림"/>
      <sheetName val="교대"/>
      <sheetName val="★도급내역"/>
      <sheetName val="2_단면ﾈȋ"/>
      <sheetName val="keyword"/>
      <sheetName val="배수공_시멘트_및_골재량__x0000_辴"/>
      <sheetName val="Constant"/>
      <sheetName val="명단"/>
      <sheetName val="Code03"/>
      <sheetName val="단가결정"/>
      <sheetName val="Ⅶ-2.현장경비산출"/>
      <sheetName val="그레이더"/>
      <sheetName val="조사금액"/>
      <sheetName val="토공대비"/>
      <sheetName val="철콘대비"/>
      <sheetName val="견적토갑"/>
      <sheetName val="견적토공(경동)"/>
      <sheetName val="견적철갑"/>
      <sheetName val="견적철콘(경동)"/>
      <sheetName val="하도급사항"/>
      <sheetName val="하도급사항(빈)"/>
      <sheetName val="내역 (7)"/>
      <sheetName val="내역 (3)"/>
      <sheetName val="견적토공"/>
      <sheetName val="견적철콘"/>
      <sheetName val="키스톤옹벽"/>
      <sheetName val="파일공,가시설"/>
      <sheetName val="강교설치"/>
      <sheetName val="안전시설공"/>
      <sheetName val="내역 (4)"/>
      <sheetName val="내역 (5)"/>
      <sheetName val="증감내용"/>
      <sheetName val="JJ"/>
      <sheetName val="밀양(투찰)"/>
      <sheetName val="총공사내역서"/>
      <sheetName val="3차토목내역"/>
      <sheetName val="토질조사"/>
      <sheetName val="CODE(2)"/>
      <sheetName val="공사설계서"/>
      <sheetName val="1.시험비"/>
      <sheetName val="공정분류"/>
      <sheetName val="기본자료"/>
      <sheetName val="매원개착터널총괄"/>
      <sheetName val="일H35Y4"/>
      <sheetName val="11-1.주택공급(공공분양,공공임대)"/>
      <sheetName val="11-2.국민임대"/>
      <sheetName val="5-1.취득(간선정리)"/>
      <sheetName val="11-3.분양전환"/>
      <sheetName val="11-4.상가"/>
      <sheetName val="7-1.토지공급"/>
      <sheetName val="BOX복구단위수량"/>
      <sheetName val="15 문제점"/>
      <sheetName val="Summary Sheets"/>
      <sheetName val="건설기술표준원"/>
      <sheetName val="3국민주택채권_부동산등기"/>
      <sheetName val="하부철근수량"/>
      <sheetName val="상반기손익차2총괄"/>
      <sheetName val="1호인버트수량"/>
      <sheetName val="석축설면"/>
      <sheetName val="각형우수맨홀"/>
      <sheetName val="PARAMETER"/>
      <sheetName val="도로경계ꆾᶩ"/>
      <sheetName val="일위대가9803.xls"/>
      <sheetName val="기준"/>
      <sheetName val="공사현황표"/>
      <sheetName val="1차 매출원가"/>
      <sheetName val="수정시산표"/>
      <sheetName val="unitx_x0000__x0000__x0000_"/>
      <sheetName val="부대공수량산출"/>
      <sheetName val="내역서을지"/>
      <sheetName val="대림산업"/>
      <sheetName val="노䀜"/>
      <sheetName val="노飔"/>
      <sheetName val="노뛰"/>
      <sheetName val="배관배선__x0000__x0000_Ԁ_x0000_"/>
      <sheetName val="공수관리"/>
      <sheetName val="작업지시"/>
      <sheetName val="공사예산하조서(O.K)"/>
      <sheetName val="피벗테이블데이터분석"/>
      <sheetName val="특수기호강도거푸집"/>
      <sheetName val=" 안전관리비 작성(협력사용).xlsx"/>
      <sheetName val="___________hb___1_____________2"/>
      <sheetName val="건물"/>
      <sheetName val="문10"/>
      <sheetName val="4.장비손료"/>
      <sheetName val="(당"/>
      <sheetName val="조"/>
      <sheetName val="변실"/>
      <sheetName val="이음부"/>
      <sheetName val="배수개거"/>
      <sheetName val="종배수관"/>
      <sheetName val="주소록2000(전화번호부)"/>
      <sheetName val="중간간지 (2)"/>
      <sheetName val="기초수량산출서"/>
      <sheetName val="산출근거-배전"/>
      <sheetName val="3_공통공사"/>
      <sheetName val="용수간선"/>
      <sheetName val="공종별예산조서"/>
      <sheetName val="공종별 집계표"/>
      <sheetName val="11.인공산출"/>
      <sheetName val="6.일위대가목록"/>
      <sheetName val="3_2_집기비품교체주기"/>
      <sheetName val="가스내역서"/>
      <sheetName val="아주기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sheetData sheetId="537"/>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sheetData sheetId="570"/>
      <sheetData sheetId="571"/>
      <sheetData sheetId="572"/>
      <sheetData sheetId="573"/>
      <sheetData sheetId="574"/>
      <sheetData sheetId="575"/>
      <sheetData sheetId="576"/>
      <sheetData sheetId="577"/>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sheetData sheetId="720"/>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sheetData sheetId="746"/>
      <sheetData sheetId="747"/>
      <sheetData sheetId="748"/>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sheetData sheetId="805"/>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sheetData sheetId="984" refreshError="1"/>
      <sheetData sheetId="985"/>
      <sheetData sheetId="986"/>
      <sheetData sheetId="987"/>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sheetData sheetId="1972"/>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sheetData sheetId="2033"/>
      <sheetData sheetId="2034"/>
      <sheetData sheetId="2035"/>
      <sheetData sheetId="2036"/>
      <sheetData sheetId="2037"/>
      <sheetData sheetId="2038" refreshError="1"/>
      <sheetData sheetId="2039" refreshError="1"/>
      <sheetData sheetId="2040" refreshError="1"/>
      <sheetData sheetId="2041" refreshError="1"/>
      <sheetData sheetId="2042" refreshError="1"/>
      <sheetData sheetId="2043"/>
      <sheetData sheetId="2044"/>
      <sheetData sheetId="2045"/>
      <sheetData sheetId="2046"/>
      <sheetData sheetId="2047"/>
      <sheetData sheetId="2048"/>
      <sheetData sheetId="2049"/>
      <sheetData sheetId="2050"/>
      <sheetData sheetId="2051"/>
      <sheetData sheetId="2052"/>
      <sheetData sheetId="2053"/>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sheetData sheetId="2267"/>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목데이타 "/>
      <sheetName val="노무비단가"/>
      <sheetName val="식재노임목록"/>
      <sheetName val="#단가조사표1"/>
      <sheetName val="1.식재공사"/>
      <sheetName val="2.시설물공사"/>
      <sheetName val="#수목일위대가"/>
      <sheetName val="수고일위"/>
      <sheetName val="근원일위"/>
      <sheetName val="흉고일위"/>
      <sheetName val="관목일위"/>
      <sheetName val="초화일위"/>
      <sheetName val="지주목일위"/>
      <sheetName val="시설일위"/>
      <sheetName val="대일위대가코드표"/>
      <sheetName val="기초일위대가"/>
      <sheetName val="기초일위대가코드표"/>
      <sheetName val="표지"/>
      <sheetName val="공사원가계산서"/>
      <sheetName val="총괄내역서"/>
      <sheetName val="3.포장공사"/>
      <sheetName val="수목일위대가"/>
      <sheetName val="대일위대가"/>
      <sheetName val="소일위대가"/>
      <sheetName val="산출근거"/>
      <sheetName val="수목"/>
      <sheetName val="노무비(수목)"/>
      <sheetName val="단가조사표(수목)"/>
      <sheetName val="단가조사표(시설물)"/>
      <sheetName val="97노임단가"/>
      <sheetName val="식재품셈"/>
      <sheetName val="소일위대가코드표"/>
      <sheetName val="내역서01"/>
      <sheetName val="기계경비(시간당)"/>
      <sheetName val="램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파일의이용"/>
      <sheetName val="Sheet3"/>
      <sheetName val="데이타"/>
      <sheetName val="내역서"/>
      <sheetName val="금액"/>
      <sheetName val="#REF"/>
      <sheetName val="초기화면"/>
      <sheetName val="효성CB 1P기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증감대비"/>
      <sheetName val="XXXXXX"/>
      <sheetName val="laroux"/>
      <sheetName val="공종단가"/>
      <sheetName val="재료비"/>
      <sheetName val="운반비단가"/>
      <sheetName val="가공송전산출서"/>
      <sheetName val="토목분야산출서"/>
      <sheetName val="직종별노임"/>
      <sheetName val="노임변동률"/>
      <sheetName val="공정표"/>
      <sheetName val="공정표 (2)"/>
      <sheetName val="공사계획서"/>
      <sheetName val="공사계획서 (2)"/>
      <sheetName val="종합"/>
      <sheetName val="종합 (2)"/>
      <sheetName val="토목집계"/>
      <sheetName val="토목집계 (2)"/>
      <sheetName val="집계"/>
      <sheetName val="집계 (2공구)"/>
      <sheetName val="집계 (2)"/>
      <sheetName val="집계 (3)"/>
      <sheetName val="재료비 (2)"/>
      <sheetName val="재료비 (3)"/>
      <sheetName val="노무비"/>
      <sheetName val="노무비 (2)"/>
      <sheetName val="노무비 (3)"/>
      <sheetName val="경비산출서"/>
      <sheetName val="경비산출서 (2)"/>
      <sheetName val="경비산출서 (3)"/>
      <sheetName val="일반관리비"/>
      <sheetName val="일반관리비 (2)"/>
      <sheetName val="일반관리비 (3)"/>
      <sheetName val="이윤"/>
      <sheetName val="이윤 (2)"/>
      <sheetName val="이윤 (3)"/>
      <sheetName val="수량"/>
      <sheetName val="수량(2)"/>
      <sheetName val="수량(3)"/>
      <sheetName val="전선공리일"/>
      <sheetName val="전선공리일 (2)"/>
      <sheetName val="운반중량"/>
      <sheetName val="삭도운반중량"/>
      <sheetName val="운반중량(2)"/>
      <sheetName val="운반중량(3)"/>
      <sheetName val="운반거리"/>
      <sheetName val="운반거리 (2)"/>
      <sheetName val="운반거리 (3)"/>
      <sheetName val="공구손료"/>
      <sheetName val="공구손료 (2)"/>
      <sheetName val="공구손료(3)"/>
      <sheetName val="매설지선"/>
      <sheetName val="매설지선 (2)"/>
      <sheetName val="철탑발받침"/>
      <sheetName val="철탑발받침 (2)"/>
      <sheetName val="발밭침"/>
      <sheetName val="발밭침 (2)"/>
      <sheetName val="항공재료"/>
      <sheetName val="항공재료 (2)"/>
      <sheetName val="철탑도장"/>
      <sheetName val="철탑도장(2)"/>
      <sheetName val="철탑수량"/>
      <sheetName val="철탑수량 (2)"/>
      <sheetName val="철탑수량 (3)"/>
      <sheetName val="삭도철탑수량"/>
      <sheetName val="전선소요량"/>
      <sheetName val="전선소요량 (2)"/>
      <sheetName val="전선소요량 (3)"/>
      <sheetName val="재료대장"/>
      <sheetName val="Sheet1"/>
      <sheetName val="Sheet1 (2)"/>
      <sheetName val="재료대장 (2)"/>
      <sheetName val="내역서"/>
      <sheetName val="내역서01"/>
      <sheetName val="일위대가목록"/>
      <sheetName val="노임단가"/>
      <sheetName val="건설산출"/>
      <sheetName val="설비"/>
      <sheetName val="경산"/>
      <sheetName val="데이타"/>
      <sheetName val="일위대가"/>
      <sheetName val="수량집계"/>
    </sheetNames>
    <sheetDataSet>
      <sheetData sheetId="0"/>
      <sheetData sheetId="1" refreshError="1"/>
      <sheetData sheetId="2" refreshError="1"/>
      <sheetData sheetId="3" refreshError="1">
        <row r="2">
          <cell r="C2">
            <v>0</v>
          </cell>
        </row>
        <row r="4">
          <cell r="A4" t="str">
            <v xml:space="preserve">○ '99년 상반기 공종단가  </v>
          </cell>
        </row>
        <row r="5">
          <cell r="A5" t="str">
            <v>번호</v>
          </cell>
          <cell r="B5" t="str">
            <v>단   위   공   종</v>
          </cell>
          <cell r="E5" t="str">
            <v>단위</v>
          </cell>
          <cell r="F5" t="str">
            <v>지세</v>
          </cell>
        </row>
        <row r="6">
          <cell r="B6" t="str">
            <v>대분류</v>
          </cell>
          <cell r="C6" t="str">
            <v>중분류</v>
          </cell>
          <cell r="D6" t="str">
            <v>소분류</v>
          </cell>
        </row>
        <row r="8">
          <cell r="A8">
            <v>1</v>
          </cell>
          <cell r="B8" t="str">
            <v>기초공사</v>
          </cell>
        </row>
        <row r="9">
          <cell r="B9" t="str">
            <v xml:space="preserve">    ­01</v>
          </cell>
          <cell r="C9" t="str">
            <v>시공측량</v>
          </cell>
        </row>
        <row r="10">
          <cell r="B10">
            <v>0</v>
          </cell>
          <cell r="C10" t="str">
            <v xml:space="preserve">   ­001</v>
          </cell>
          <cell r="D10" t="str">
            <v>345kV T/L</v>
          </cell>
          <cell r="E10" t="str">
            <v>km</v>
          </cell>
          <cell r="F10" t="str">
            <v>평탄지</v>
          </cell>
        </row>
        <row r="11">
          <cell r="F11" t="str">
            <v>야산지</v>
          </cell>
        </row>
        <row r="12">
          <cell r="F12" t="str">
            <v>산악지</v>
          </cell>
        </row>
        <row r="13">
          <cell r="C13" t="str">
            <v xml:space="preserve">   ­002</v>
          </cell>
          <cell r="D13" t="str">
            <v>154kV T/L</v>
          </cell>
          <cell r="E13" t="str">
            <v>km</v>
          </cell>
          <cell r="F13" t="str">
            <v>평탄지</v>
          </cell>
        </row>
        <row r="14">
          <cell r="F14" t="str">
            <v>야산지</v>
          </cell>
        </row>
        <row r="15">
          <cell r="F15" t="str">
            <v>산악지</v>
          </cell>
        </row>
        <row r="16">
          <cell r="B16" t="str">
            <v xml:space="preserve">    ­02</v>
          </cell>
          <cell r="C16" t="str">
            <v>운    반</v>
          </cell>
        </row>
        <row r="17">
          <cell r="C17" t="str">
            <v xml:space="preserve">   ­001</v>
          </cell>
          <cell r="D17" t="str">
            <v>모래,자갈</v>
          </cell>
          <cell r="E17" t="str">
            <v>m³</v>
          </cell>
        </row>
        <row r="18">
          <cell r="C18" t="str">
            <v xml:space="preserve">   ­002</v>
          </cell>
          <cell r="D18" t="str">
            <v>시 멘 트</v>
          </cell>
          <cell r="E18" t="str">
            <v>포</v>
          </cell>
        </row>
        <row r="19">
          <cell r="C19" t="str">
            <v xml:space="preserve">   ­003</v>
          </cell>
          <cell r="D19" t="str">
            <v>철근잡자재</v>
          </cell>
          <cell r="E19" t="str">
            <v>톤</v>
          </cell>
        </row>
        <row r="20">
          <cell r="C20" t="str">
            <v xml:space="preserve">   ­004</v>
          </cell>
          <cell r="D20" t="str">
            <v>중기,345kV</v>
          </cell>
          <cell r="E20" t="str">
            <v>km</v>
          </cell>
        </row>
        <row r="21">
          <cell r="C21" t="str">
            <v xml:space="preserve">   ­005</v>
          </cell>
          <cell r="D21" t="str">
            <v>중기,154kV</v>
          </cell>
          <cell r="E21" t="str">
            <v>km</v>
          </cell>
        </row>
        <row r="22">
          <cell r="B22" t="str">
            <v xml:space="preserve">    ­03</v>
          </cell>
          <cell r="C22" t="str">
            <v>터 파 기</v>
          </cell>
        </row>
        <row r="23">
          <cell r="C23" t="str">
            <v xml:space="preserve">   ­001</v>
          </cell>
          <cell r="D23" t="str">
            <v>토 사(07)</v>
          </cell>
          <cell r="E23" t="str">
            <v>m³</v>
          </cell>
          <cell r="F23" t="str">
            <v>평탄지</v>
          </cell>
        </row>
        <row r="24">
          <cell r="C24" t="str">
            <v xml:space="preserve">   ­002</v>
          </cell>
          <cell r="D24" t="str">
            <v>토 사(02)</v>
          </cell>
          <cell r="E24" t="str">
            <v>m³</v>
          </cell>
          <cell r="F24" t="str">
            <v>야산지</v>
          </cell>
        </row>
        <row r="25">
          <cell r="C25">
            <v>0</v>
          </cell>
          <cell r="F25" t="str">
            <v>산악지</v>
          </cell>
        </row>
        <row r="26">
          <cell r="C26" t="str">
            <v xml:space="preserve">   ­003</v>
          </cell>
          <cell r="D26" t="str">
            <v>암 발 파</v>
          </cell>
          <cell r="E26" t="str">
            <v>m³</v>
          </cell>
          <cell r="F26" t="str">
            <v>평탄지</v>
          </cell>
        </row>
        <row r="27">
          <cell r="F27" t="str">
            <v>야산지</v>
          </cell>
        </row>
        <row r="28">
          <cell r="F28" t="str">
            <v>산악지</v>
          </cell>
        </row>
        <row r="29">
          <cell r="C29" t="str">
            <v xml:space="preserve">   ­004</v>
          </cell>
          <cell r="D29" t="str">
            <v>암제거(07)</v>
          </cell>
          <cell r="E29" t="str">
            <v>m³</v>
          </cell>
          <cell r="F29" t="str">
            <v>평탄지</v>
          </cell>
        </row>
        <row r="30">
          <cell r="C30" t="str">
            <v xml:space="preserve">   ­005</v>
          </cell>
          <cell r="D30" t="str">
            <v>암제거(02)</v>
          </cell>
          <cell r="E30" t="str">
            <v>m³</v>
          </cell>
          <cell r="F30" t="str">
            <v>야산지</v>
          </cell>
        </row>
        <row r="31">
          <cell r="F31" t="str">
            <v>산악지</v>
          </cell>
        </row>
        <row r="32">
          <cell r="B32" t="str">
            <v xml:space="preserve">    ­04</v>
          </cell>
          <cell r="C32" t="str">
            <v>잔토처리</v>
          </cell>
        </row>
        <row r="33">
          <cell r="C33" t="str">
            <v xml:space="preserve">   ­001</v>
          </cell>
          <cell r="D33" t="str">
            <v>부지내처리</v>
          </cell>
          <cell r="E33" t="str">
            <v>m³</v>
          </cell>
          <cell r="F33" t="str">
            <v>평탄지</v>
          </cell>
        </row>
        <row r="34">
          <cell r="F34" t="str">
            <v>야산지</v>
          </cell>
        </row>
        <row r="35">
          <cell r="F35" t="str">
            <v>산악지</v>
          </cell>
        </row>
        <row r="36">
          <cell r="D36" t="str">
            <v>외부운반</v>
          </cell>
          <cell r="E36" t="str">
            <v>m³</v>
          </cell>
          <cell r="F36" t="str">
            <v xml:space="preserve">   논</v>
          </cell>
        </row>
        <row r="37">
          <cell r="B37" t="str">
            <v xml:space="preserve">    ­05</v>
          </cell>
          <cell r="C37" t="str">
            <v>되메우기</v>
          </cell>
        </row>
        <row r="38">
          <cell r="C38" t="str">
            <v xml:space="preserve">   ­001</v>
          </cell>
          <cell r="D38" t="str">
            <v>B/H 0.7m³</v>
          </cell>
          <cell r="E38" t="str">
            <v>m³</v>
          </cell>
          <cell r="F38" t="str">
            <v>평탄지</v>
          </cell>
        </row>
        <row r="39">
          <cell r="C39" t="str">
            <v xml:space="preserve">   ­002</v>
          </cell>
          <cell r="D39" t="str">
            <v>B/H 0.2m³</v>
          </cell>
          <cell r="E39" t="str">
            <v>m³</v>
          </cell>
          <cell r="F39" t="str">
            <v>야산지</v>
          </cell>
        </row>
        <row r="40">
          <cell r="F40" t="str">
            <v>산악지</v>
          </cell>
        </row>
        <row r="41">
          <cell r="B41" t="str">
            <v xml:space="preserve">    ­06</v>
          </cell>
          <cell r="C41" t="str">
            <v>콘크리트 타설</v>
          </cell>
        </row>
        <row r="42">
          <cell r="C42" t="str">
            <v xml:space="preserve">   ­001</v>
          </cell>
          <cell r="D42" t="str">
            <v>레 미 콘</v>
          </cell>
          <cell r="E42" t="str">
            <v>m³</v>
          </cell>
          <cell r="F42" t="str">
            <v>평탄지</v>
          </cell>
        </row>
        <row r="44">
          <cell r="C44" t="str">
            <v xml:space="preserve">   ­002</v>
          </cell>
          <cell r="D44" t="str">
            <v>Con,c믹서</v>
          </cell>
          <cell r="E44" t="str">
            <v>m³</v>
          </cell>
          <cell r="F44" t="str">
            <v>평탄지</v>
          </cell>
        </row>
        <row r="45">
          <cell r="F45" t="str">
            <v>야산지</v>
          </cell>
        </row>
        <row r="46">
          <cell r="F46" t="str">
            <v>산악지</v>
          </cell>
        </row>
        <row r="48">
          <cell r="C48" t="str">
            <v xml:space="preserve">   ­003</v>
          </cell>
          <cell r="D48" t="str">
            <v>인력타설</v>
          </cell>
          <cell r="E48" t="str">
            <v>m³</v>
          </cell>
          <cell r="F48" t="str">
            <v>평탄지</v>
          </cell>
        </row>
        <row r="49">
          <cell r="F49" t="str">
            <v>야산지</v>
          </cell>
        </row>
        <row r="50">
          <cell r="F50" t="str">
            <v>산악지</v>
          </cell>
        </row>
        <row r="52">
          <cell r="C52" t="str">
            <v xml:space="preserve">   ­004</v>
          </cell>
          <cell r="D52" t="str">
            <v>콘크리트파쇄</v>
          </cell>
          <cell r="F52" t="str">
            <v>평탄지</v>
          </cell>
        </row>
        <row r="53">
          <cell r="D53" t="str">
            <v>(인력)</v>
          </cell>
          <cell r="F53" t="str">
            <v>야산지</v>
          </cell>
        </row>
        <row r="54">
          <cell r="F54" t="str">
            <v>산악지</v>
          </cell>
        </row>
        <row r="55">
          <cell r="B55" t="str">
            <v xml:space="preserve">    ­07</v>
          </cell>
          <cell r="C55" t="str">
            <v>거 푸 집</v>
          </cell>
        </row>
        <row r="56">
          <cell r="C56" t="str">
            <v xml:space="preserve">   ­001</v>
          </cell>
          <cell r="D56" t="str">
            <v>강재거푸집</v>
          </cell>
          <cell r="E56" t="str">
            <v>m²</v>
          </cell>
          <cell r="F56" t="str">
            <v>평탄지</v>
          </cell>
        </row>
        <row r="57">
          <cell r="F57" t="str">
            <v>야산지</v>
          </cell>
        </row>
        <row r="58">
          <cell r="F58" t="str">
            <v>산악지</v>
          </cell>
        </row>
        <row r="60">
          <cell r="C60" t="str">
            <v xml:space="preserve">   ­002</v>
          </cell>
          <cell r="D60" t="str">
            <v>합판거푸집</v>
          </cell>
          <cell r="E60" t="str">
            <v>m²</v>
          </cell>
          <cell r="F60" t="str">
            <v>평탄지</v>
          </cell>
        </row>
        <row r="61">
          <cell r="F61" t="str">
            <v>야산지</v>
          </cell>
        </row>
        <row r="62">
          <cell r="F62" t="str">
            <v>산악지</v>
          </cell>
        </row>
        <row r="64">
          <cell r="B64" t="str">
            <v xml:space="preserve">    ­08</v>
          </cell>
          <cell r="C64" t="str">
            <v>강관비계</v>
          </cell>
          <cell r="E64" t="str">
            <v>m²</v>
          </cell>
          <cell r="F64" t="str">
            <v>평탄지</v>
          </cell>
        </row>
        <row r="65">
          <cell r="F65" t="str">
            <v>야산지</v>
          </cell>
        </row>
        <row r="66">
          <cell r="F66" t="str">
            <v>산악지</v>
          </cell>
        </row>
        <row r="68">
          <cell r="B68" t="str">
            <v xml:space="preserve">    ­09</v>
          </cell>
          <cell r="C68" t="str">
            <v>철    근</v>
          </cell>
          <cell r="D68" t="str">
            <v>가공및조립</v>
          </cell>
          <cell r="E68" t="str">
            <v>톤</v>
          </cell>
          <cell r="F68" t="str">
            <v>평탄지</v>
          </cell>
        </row>
        <row r="69">
          <cell r="F69" t="str">
            <v>야산지</v>
          </cell>
        </row>
        <row r="70">
          <cell r="F70" t="str">
            <v>산악지</v>
          </cell>
        </row>
        <row r="72">
          <cell r="B72" t="str">
            <v xml:space="preserve">    ­10</v>
          </cell>
          <cell r="C72" t="str">
            <v>면고르기</v>
          </cell>
          <cell r="D72" t="str">
            <v>암면고르기</v>
          </cell>
          <cell r="E72" t="str">
            <v>m²</v>
          </cell>
          <cell r="F72" t="str">
            <v>평탄지</v>
          </cell>
        </row>
        <row r="73">
          <cell r="F73" t="str">
            <v>야산지</v>
          </cell>
        </row>
        <row r="74">
          <cell r="F74" t="str">
            <v>산악지</v>
          </cell>
        </row>
        <row r="76">
          <cell r="B76" t="str">
            <v xml:space="preserve">    ­11</v>
          </cell>
          <cell r="C76" t="str">
            <v>훼손지복구</v>
          </cell>
          <cell r="D76" t="str">
            <v>잔디,쪽싸리,</v>
          </cell>
          <cell r="F76" t="str">
            <v>평탄지</v>
          </cell>
        </row>
        <row r="77">
          <cell r="D77" t="str">
            <v>떼붙임</v>
          </cell>
          <cell r="F77" t="str">
            <v>야산지</v>
          </cell>
        </row>
        <row r="78">
          <cell r="F78" t="str">
            <v>산악지</v>
          </cell>
        </row>
        <row r="79">
          <cell r="B79" t="str">
            <v xml:space="preserve">    ­12</v>
          </cell>
          <cell r="C79" t="str">
            <v>기초각입</v>
          </cell>
        </row>
        <row r="80">
          <cell r="C80" t="str">
            <v xml:space="preserve">   ­001</v>
          </cell>
          <cell r="D80" t="str">
            <v>345kV T/L</v>
          </cell>
          <cell r="E80" t="str">
            <v>기</v>
          </cell>
          <cell r="F80" t="str">
            <v>평탄지</v>
          </cell>
        </row>
        <row r="81">
          <cell r="E81">
            <v>0</v>
          </cell>
          <cell r="F81" t="str">
            <v>야산지</v>
          </cell>
        </row>
        <row r="82">
          <cell r="F82" t="str">
            <v>산악지</v>
          </cell>
        </row>
        <row r="83">
          <cell r="C83" t="str">
            <v xml:space="preserve">   ­002</v>
          </cell>
          <cell r="D83" t="str">
            <v>154kV T/L</v>
          </cell>
          <cell r="E83" t="str">
            <v>기</v>
          </cell>
          <cell r="F83" t="str">
            <v>평탄지</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갑지"/>
      <sheetName val="수량집계표"/>
      <sheetName val="수량산출서"/>
      <sheetName val="Sheet1"/>
      <sheetName val="Sheet2"/>
      <sheetName val="수량산출 (2)"/>
    </sheetNames>
    <sheetDataSet>
      <sheetData sheetId="0" refreshError="1"/>
      <sheetData sheetId="1" refreshError="1"/>
      <sheetData sheetId="2" refreshError="1"/>
      <sheetData sheetId="3">
        <row r="5">
          <cell r="J5">
            <v>7.0599999999999996E-2</v>
          </cell>
        </row>
      </sheetData>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리계산(5년)1유역"/>
      <sheetName val="수리계산(5년)2유역"/>
      <sheetName val="수리계산(5년)3유역"/>
      <sheetName val="수리계산(10년)4유역"/>
      <sheetName val="수리계산(10년)5유역"/>
      <sheetName val="표지(목차)"/>
      <sheetName val="표지(자재집계표)"/>
      <sheetName val="표지(토공)"/>
      <sheetName val="표지(배수공)"/>
      <sheetName val="표지(포장공)"/>
      <sheetName val="표지(부대공)"/>
      <sheetName val="공사원가계산서"/>
      <sheetName val="공사원가계산서(전기)"/>
      <sheetName val="총괄재료집계표"/>
      <sheetName val="골재량산출"/>
      <sheetName val="토공집계표"/>
      <sheetName val="토적계산"/>
      <sheetName val="P,E이중관Φ400"/>
      <sheetName val="P,E이중관Φ800"/>
      <sheetName val="P.E이중관보호공800(터파기)"/>
      <sheetName val="우수집수정터파기(A-TYPE)"/>
      <sheetName val="우수집수정터파기(B-TYPE)"/>
      <sheetName val="콘크리트포장깨기"/>
      <sheetName val="배수공수량집계표"/>
      <sheetName val="배수공재료집계표"/>
      <sheetName val="배수몰탈수량"/>
      <sheetName val="L형측구(화강암)A&quot;"/>
      <sheetName val="L형측구(화강암)B&quot;"/>
      <sheetName val="P.E이중관보호공800"/>
      <sheetName val="우수집수정(A-TYPE)"/>
      <sheetName val="우수집수정(B-TYPE)"/>
      <sheetName val="횡배수관날개벽"/>
      <sheetName val="날개벽수량표"/>
      <sheetName val="덕전리"/>
      <sheetName val="67"/>
      <sheetName val="수간재적표"/>
      <sheetName val="7급줄떼"/>
      <sheetName val="조명시설"/>
      <sheetName val="편입토지조서"/>
      <sheetName val="자재일위(경)"/>
      <sheetName val="INPUT"/>
      <sheetName val="Sheet17"/>
      <sheetName val="금호"/>
      <sheetName val="준검 내역서"/>
      <sheetName val="대운산출"/>
      <sheetName val="옹벽단면치수"/>
      <sheetName val="조건표"/>
      <sheetName val="약품공급2"/>
      <sheetName val="기기리스트"/>
      <sheetName val="Total"/>
      <sheetName val="일위대가(계측기설치)"/>
      <sheetName val="DATA"/>
      <sheetName val="포장집계"/>
      <sheetName val="포장연장"/>
      <sheetName val="부대공자재집계표"/>
      <sheetName val="6PILE  (돌출)"/>
      <sheetName val="횡배수관토공수량"/>
      <sheetName val="설계개요"/>
      <sheetName val="약품설비"/>
      <sheetName val="수영4,5,6,7,8,9"/>
      <sheetName val="양수장(기계)"/>
      <sheetName val="배수"/>
      <sheetName val="가격조사서"/>
      <sheetName val="골막이(야매)"/>
      <sheetName val="5흙막이"/>
      <sheetName val="포장수량"/>
      <sheetName val="#REF"/>
      <sheetName val="흄관기초"/>
      <sheetName val="내역서"/>
      <sheetName val="7급줄떼공"/>
      <sheetName val="용소리교"/>
      <sheetName val="수량산출"/>
      <sheetName val="DDD"/>
      <sheetName val="수량이동"/>
      <sheetName val="신기1-LINE별연장"/>
      <sheetName val="일반수량"/>
      <sheetName val="용수량(생활용수)"/>
      <sheetName val="구분표"/>
      <sheetName val="Sheet1"/>
      <sheetName val="가설공사비"/>
      <sheetName val="도로구조공사비"/>
      <sheetName val="도로토공공사비"/>
      <sheetName val="여수토공사비"/>
      <sheetName val="DATE"/>
      <sheetName val="COPING"/>
      <sheetName val="깨기"/>
      <sheetName val="수로BOX"/>
      <sheetName val="업무처리전"/>
      <sheetName val="INPUT(덕도방향-시점)"/>
      <sheetName val="터파기및재료"/>
      <sheetName val="금액내역서"/>
      <sheetName val="단면치수"/>
      <sheetName val="최적단면"/>
      <sheetName val="준공머리"/>
      <sheetName val="H-PILE수량집계"/>
      <sheetName val="찍기"/>
      <sheetName val="부총"/>
      <sheetName val="총괄내역"/>
      <sheetName val="구체"/>
      <sheetName val="좌측날개벽"/>
      <sheetName val="우측날개벽"/>
      <sheetName val="일위대가"/>
      <sheetName val="T13(P68~72,78)"/>
      <sheetName val="4)유동표"/>
      <sheetName val="단가"/>
      <sheetName val="데리네이타현황"/>
      <sheetName val="포장공"/>
      <sheetName val="Sheet1 (2)"/>
      <sheetName val="Sheet2"/>
      <sheetName val="BOX-1510"/>
      <sheetName val="관급자재대"/>
      <sheetName val="1호맨홀토공"/>
      <sheetName val="지구단위계획"/>
      <sheetName val="수습"/>
      <sheetName val="일위대가_호표"/>
      <sheetName val="노임"/>
      <sheetName val="자재"/>
      <sheetName val="신규산출근거"/>
      <sheetName val="대치판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오수토공"/>
      <sheetName val="관계산"/>
      <sheetName val="오수맨홀"/>
      <sheetName val="맨홀계산서"/>
      <sheetName val="박스암거재료"/>
      <sheetName val="토적계산서"/>
      <sheetName val="신규오수재료집계"/>
      <sheetName val="기존오수재료집계"/>
      <sheetName val="토사(PE)"/>
    </sheetNames>
    <sheetDataSet>
      <sheetData sheetId="0" refreshError="1">
        <row r="56">
          <cell r="L56">
            <v>65</v>
          </cell>
        </row>
      </sheetData>
      <sheetData sheetId="1"/>
      <sheetData sheetId="2"/>
      <sheetData sheetId="3"/>
      <sheetData sheetId="4"/>
      <sheetData sheetId="5"/>
      <sheetData sheetId="6"/>
      <sheetData sheetId="7"/>
      <sheetData sheetId="8"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일위,한전"/>
      <sheetName val="원가계산서"/>
      <sheetName val="단가조사서"/>
      <sheetName val="1. 가로등 설치공사(2공구)"/>
      <sheetName val="일위대가"/>
      <sheetName val="내역서 (2)"/>
      <sheetName val="노임단가"/>
      <sheetName val="일위목록"/>
      <sheetName val="중기사용료"/>
      <sheetName val="esco"/>
      <sheetName val="설명"/>
      <sheetName val="철거산출근거"/>
      <sheetName val="수량산출"/>
      <sheetName val="단가"/>
    </sheetNames>
    <definedNames>
      <definedName name="굵기"/>
      <definedName name="돌아가_교통"/>
      <definedName name="돌아가기"/>
      <definedName name="등가도움"/>
      <definedName name="연접도움말"/>
      <definedName name="전선_관"/>
      <definedName name="전압강하가기"/>
      <definedName name="터파기계산"/>
    </definedNames>
    <sheetDataSet>
      <sheetData sheetId="0" refreshError="1"/>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프로그램"/>
      <sheetName val="예산서"/>
      <sheetName val="일위대가"/>
      <sheetName val="운반비"/>
      <sheetName val="단가(1)"/>
      <sheetName val="단가(2)"/>
      <sheetName val="배관(TON)"/>
      <sheetName val="물량집계"/>
      <sheetName val="물량비교"/>
      <sheetName val="배관비교"/>
      <sheetName val="리스트"/>
      <sheetName val="용량-침사"/>
      <sheetName val="용량-펌프"/>
      <sheetName val="내역서"/>
      <sheetName val="내역서 (2)"/>
      <sheetName val="총괄내역서"/>
      <sheetName val="7단가"/>
      <sheetName val="약품공급2"/>
      <sheetName val="밸브설치"/>
      <sheetName val="wall"/>
      <sheetName val="DATA"/>
      <sheetName val="데이타"/>
      <sheetName val="ABUT수량-A1"/>
      <sheetName val="내역"/>
      <sheetName val="토공(우물통,기타) "/>
      <sheetName val="수량산출서"/>
      <sheetName val="(C)원내역"/>
      <sheetName val="원가계산"/>
      <sheetName val="사급자재"/>
      <sheetName val="이토변실(A3-LINE)"/>
      <sheetName val="교각1"/>
      <sheetName val="기계경비(시간당)"/>
      <sheetName val="램머"/>
      <sheetName val="수량산출"/>
      <sheetName val="횡 연장"/>
      <sheetName val="호표"/>
      <sheetName val="공사비명세서"/>
      <sheetName val="지수"/>
      <sheetName val="일위대가표"/>
      <sheetName val="자료"/>
      <sheetName val="실행철강하도"/>
      <sheetName val="sub"/>
      <sheetName val="(A)내역서"/>
      <sheetName val="값"/>
      <sheetName val="건축내역"/>
      <sheetName val="DATE"/>
      <sheetName val="단"/>
      <sheetName val="안정성검토"/>
      <sheetName val="하중계산"/>
      <sheetName val="설계기준"/>
      <sheetName val="AV시스템"/>
      <sheetName val="경산"/>
      <sheetName val="48일위"/>
      <sheetName val="48수량"/>
      <sheetName val="22수량"/>
      <sheetName val="49일위"/>
      <sheetName val="22일위"/>
      <sheetName val="49수량"/>
      <sheetName val="자재단가"/>
      <sheetName val="웅진교-S2"/>
      <sheetName val="#REF"/>
      <sheetName val="단가산출서"/>
      <sheetName val="total"/>
      <sheetName val="Sheet1"/>
      <sheetName val="JUCKEYK"/>
      <sheetName val="2000년1차"/>
      <sheetName val="총괄표"/>
      <sheetName val="대상공사(조달청)"/>
      <sheetName val="자료(통합)"/>
      <sheetName val="노임단가"/>
      <sheetName val="횡배수관집현황(2공구)"/>
      <sheetName val="수목표준대가"/>
      <sheetName val="TYPE1"/>
      <sheetName val="입력자료모음"/>
      <sheetName val="수목데이타 "/>
      <sheetName val="기초안정검토"/>
      <sheetName val="우배수"/>
      <sheetName val="설명"/>
      <sheetName val="98비정기소모"/>
      <sheetName val="Sheet1 (2)"/>
      <sheetName val="산출내역서집계표"/>
      <sheetName val="단가_1_"/>
      <sheetName val="단가산출"/>
      <sheetName val="배관배선 단가조사"/>
      <sheetName val="일위대가목록"/>
      <sheetName val="하부철근수량"/>
      <sheetName val="적용기준"/>
      <sheetName val="실행내역 "/>
      <sheetName val="C1"/>
      <sheetName val="기성내역서표지"/>
      <sheetName val="토공(우물통,기타)_"/>
      <sheetName val="내역서_(2)"/>
      <sheetName val="횡_연장"/>
      <sheetName val="토공(우물통,기타)_2"/>
      <sheetName val="내역서_(2)2"/>
      <sheetName val="횡_연장2"/>
      <sheetName val="토공(우물통,기타)_1"/>
      <sheetName val="내역서_(2)1"/>
      <sheetName val="횡_연장1"/>
      <sheetName val="E.P.T수량산출서"/>
      <sheetName val="ⴭⴭⴭⴭⴭ"/>
      <sheetName val="몰탈재료산출"/>
      <sheetName val="G.R300경비"/>
      <sheetName val="단면가정"/>
      <sheetName val="laroux"/>
      <sheetName val="중량산출"/>
      <sheetName val="PANEL 중량산출"/>
      <sheetName val="견적대비표"/>
      <sheetName val="단가대비표"/>
      <sheetName val="터널조도"/>
      <sheetName val="I一般比"/>
      <sheetName val="과천MAIN"/>
      <sheetName val="대비"/>
      <sheetName val="내역서(총)"/>
      <sheetName val="TEL"/>
      <sheetName val="plan&amp;section of foundation"/>
      <sheetName val="민속촌메뉴"/>
      <sheetName val="부대대비"/>
      <sheetName val="냉연집계"/>
      <sheetName val="Sheet3"/>
      <sheetName val="신우"/>
      <sheetName val="교각계산"/>
      <sheetName val="노원열병합  건축공사기성내역서"/>
      <sheetName val="N賃率-職"/>
      <sheetName val="실행내역서 "/>
      <sheetName val="sheets"/>
      <sheetName val="예산M12A"/>
      <sheetName val="일위대가목차"/>
      <sheetName val="경비_원본"/>
      <sheetName val="직재"/>
      <sheetName val="감가상각"/>
      <sheetName val="J直材4"/>
      <sheetName val="업무"/>
      <sheetName val="code"/>
      <sheetName val="COPING"/>
      <sheetName val="AA3000"/>
      <sheetName val="AA3100"/>
      <sheetName val="비계"/>
      <sheetName val="AA3200"/>
      <sheetName val="동바리"/>
      <sheetName val="AA3300"/>
      <sheetName val="특수거푸집"/>
      <sheetName val="AA3400"/>
      <sheetName val="집계표"/>
      <sheetName val="터파기및재료"/>
      <sheetName val="여과지동"/>
      <sheetName val="기초자료"/>
      <sheetName val="9GNG운반"/>
      <sheetName val="준검 내역서"/>
      <sheetName val="T13(P68~72,78)"/>
      <sheetName val="2"/>
      <sheetName val="여방토공 "/>
      <sheetName val="공사비"/>
      <sheetName val="wing"/>
      <sheetName val="단가"/>
      <sheetName val="노임"/>
      <sheetName val="원가계산서(공사)"/>
      <sheetName val="구조물철거타공정이월"/>
      <sheetName val="일위대가(건축)"/>
      <sheetName val="6. 직접경비"/>
      <sheetName val="DS기성최종"/>
      <sheetName val="DS설변내역서"/>
      <sheetName val="식재가격"/>
      <sheetName val="식재총괄"/>
      <sheetName val="일위목록"/>
      <sheetName val="토사(PE)"/>
      <sheetName val="토목"/>
      <sheetName val="지주토목내역서"/>
      <sheetName val="부하계산서"/>
      <sheetName val="CT "/>
      <sheetName val="발신정보"/>
      <sheetName val="기본일위"/>
      <sheetName val="2F 회의실견적(5_14 일대)"/>
      <sheetName val="NOMUBI"/>
      <sheetName val="sw1"/>
      <sheetName val="단가비교표"/>
      <sheetName val="동원(3)"/>
      <sheetName val="예정(3)"/>
      <sheetName val="인건-측정"/>
      <sheetName val="조도계산서 (도서)"/>
      <sheetName val="정부노임단가"/>
      <sheetName val="조명시설"/>
      <sheetName val="공사원가계산서"/>
      <sheetName val="견적서"/>
      <sheetName val="FANDBS"/>
      <sheetName val="GRDATA"/>
      <sheetName val="SHAFTDBSE"/>
      <sheetName val="자재단가비교표"/>
      <sheetName val="전기일위대가"/>
      <sheetName val="주소록"/>
      <sheetName val="입찰안"/>
      <sheetName val="일위대가(계측기설치)"/>
      <sheetName val="교대(A1-A2)"/>
      <sheetName val="기둥(원형)"/>
      <sheetName val="공사비집계"/>
      <sheetName val="건축"/>
      <sheetName val="1.설계조건"/>
      <sheetName val="제잡비"/>
      <sheetName val="B(함)일반수량"/>
      <sheetName val="플랜트 설치"/>
      <sheetName val="산출근거"/>
      <sheetName val="환경평가"/>
      <sheetName val="인구"/>
      <sheetName val="차액보증"/>
      <sheetName val="배수관공"/>
      <sheetName val="재료비"/>
      <sheetName val="98지급계획"/>
      <sheetName val="수량산출서 (2)"/>
      <sheetName val="맨홀수량산출"/>
      <sheetName val="교각별수량"/>
      <sheetName val="단가적용기준"/>
      <sheetName val="대로근거"/>
      <sheetName val="단가일람"/>
      <sheetName val="돈암사업"/>
      <sheetName val="조명율표"/>
      <sheetName val="코드표"/>
      <sheetName val="설계내역서"/>
      <sheetName val="산근1"/>
      <sheetName val="장비"/>
      <sheetName val="노무"/>
      <sheetName val="자재"/>
      <sheetName val="원가계산서"/>
      <sheetName val="24.보증금(전신전화가입권)"/>
      <sheetName val="계정code"/>
      <sheetName val="시산표"/>
      <sheetName val="유림골조"/>
      <sheetName val="비교1"/>
      <sheetName val="98수문일위"/>
      <sheetName val="변압기 및 발전기 용량"/>
      <sheetName val="일위대가(1)"/>
      <sheetName val="손익차9월2"/>
      <sheetName val="공사개요"/>
      <sheetName val="토목공사"/>
      <sheetName val="변경갑지"/>
      <sheetName val="증감(갑지)"/>
      <sheetName val="기초단가"/>
      <sheetName val="수량집계"/>
      <sheetName val="자재일람"/>
      <sheetName val="개요"/>
      <sheetName val="맨홀토공"/>
      <sheetName val="유기공정"/>
      <sheetName val="동력부하(도산)"/>
      <sheetName val="명세서"/>
      <sheetName val="TABLE"/>
      <sheetName val="품목납기"/>
      <sheetName val="설비"/>
      <sheetName val="96물가 CODE"/>
      <sheetName val="CP-E2 (품셈표)"/>
      <sheetName val="U-TYPE(1)"/>
      <sheetName val="종배수관"/>
      <sheetName val="연부97-1"/>
      <sheetName val="갑지1"/>
      <sheetName val="70%"/>
      <sheetName val="조도계산(1)"/>
      <sheetName val="전차선로 물량표"/>
      <sheetName val="와동25-3(변경)"/>
      <sheetName val="인건비"/>
      <sheetName val="001"/>
      <sheetName val="60명당사(총괄)"/>
      <sheetName val="반중력식옹벽3.5"/>
      <sheetName val="공사현황"/>
      <sheetName val="설계조건"/>
      <sheetName val="직노"/>
      <sheetName val="20관리비율"/>
      <sheetName val="Sheet2"/>
      <sheetName val="C-노임단가"/>
      <sheetName val="ilch"/>
      <sheetName val="전기"/>
      <sheetName val="danga"/>
      <sheetName val="Sheet14"/>
      <sheetName val="Sheet13"/>
      <sheetName val="소비자가"/>
      <sheetName val="6호기"/>
      <sheetName val="예산변경사항"/>
      <sheetName val="세부내역"/>
      <sheetName val="정공공사"/>
      <sheetName val="Sheet5"/>
      <sheetName val="갑지"/>
      <sheetName val="재집"/>
      <sheetName val="제36-40호표"/>
      <sheetName val="총괄집계표"/>
      <sheetName val="노무비"/>
      <sheetName val="공조기휀"/>
      <sheetName val="재료"/>
      <sheetName val="설치자재"/>
      <sheetName val="기본사항"/>
      <sheetName val="환산"/>
      <sheetName val="일위"/>
      <sheetName val="단가조사"/>
      <sheetName val="을"/>
      <sheetName val="노임이"/>
      <sheetName val="단가산출2"/>
      <sheetName val="DB단가"/>
      <sheetName val="도"/>
      <sheetName val="공사내역"/>
      <sheetName val="조경"/>
      <sheetName val="BID"/>
      <sheetName val="LEGEND"/>
      <sheetName val="Macro1"/>
      <sheetName val="Macro2"/>
      <sheetName val="기초대가"/>
      <sheetName val="97"/>
      <sheetName val="WORK"/>
      <sheetName val="김재복부장님"/>
      <sheetName val="중기사용료"/>
      <sheetName val="전기단가조사서"/>
      <sheetName val="K1자재(3차등)"/>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갑지(추정)"/>
      <sheetName val="최종갑지"/>
      <sheetName val="sum1 (2)"/>
      <sheetName val="견적정보"/>
      <sheetName val="PANEL_중량산출"/>
      <sheetName val="노원열병합__건축공사기성내역서"/>
      <sheetName val="plan&amp;section_of_foundation"/>
      <sheetName val="1단계"/>
      <sheetName val="FB25JN"/>
      <sheetName val="년도별실"/>
      <sheetName val="설직재-1"/>
      <sheetName val="본장"/>
      <sheetName val="을지"/>
      <sheetName val="DB"/>
      <sheetName val="도체종-상수표"/>
      <sheetName val="계산서(곡선부)"/>
      <sheetName val="-치수표(곡선부)"/>
      <sheetName val="합천내역"/>
      <sheetName val="LOPCALC"/>
      <sheetName val="장애코드"/>
      <sheetName val="현금예금"/>
      <sheetName val="OPT7"/>
      <sheetName val="화재 탐지 설비"/>
      <sheetName val="工완성공사율"/>
      <sheetName val="Y-WORK"/>
      <sheetName val="UserData"/>
      <sheetName val="환율"/>
      <sheetName val="EACT10"/>
      <sheetName val="일위단가"/>
      <sheetName val="Sheet9"/>
      <sheetName val="CT_"/>
      <sheetName val="2F_회의실견적(5_14_일대)"/>
      <sheetName val="조도계산서_(도서)"/>
      <sheetName val="96물가_CODE"/>
      <sheetName val="CP-E2_(품셈표)"/>
      <sheetName val="덕전리"/>
      <sheetName val="선급금신청서"/>
      <sheetName val="실행비교"/>
      <sheetName val="음료실행"/>
      <sheetName val="APT내역"/>
      <sheetName val="부대시설"/>
      <sheetName val="1안"/>
      <sheetName val="신규 수주분(사용자 정의)"/>
      <sheetName val="CONCRETE"/>
      <sheetName val="부하LOAD"/>
      <sheetName val="11월 가격"/>
      <sheetName val="연수동"/>
      <sheetName val="1000 DB구축 부표"/>
      <sheetName val="6PILE  (돌출)"/>
      <sheetName val="청천내"/>
      <sheetName val="소상 &quot;1&quot;"/>
      <sheetName val="10월가격"/>
      <sheetName val="원형1호맨홀토공수량"/>
      <sheetName val="철거산출근거"/>
      <sheetName val="금액집계"/>
      <sheetName val="기성금내역서"/>
      <sheetName val="통신원가"/>
      <sheetName val="기계경비산출기준"/>
      <sheetName val="단가산출(변경없음)"/>
      <sheetName val="원본(갑지)"/>
      <sheetName val="판매96"/>
      <sheetName val="제-노임"/>
      <sheetName val="제직재"/>
      <sheetName val="원가"/>
      <sheetName val="운반"/>
      <sheetName val="UR2-Calculation"/>
      <sheetName val="GAEYO"/>
      <sheetName val="타견적1"/>
      <sheetName val="타견적2"/>
      <sheetName val="타견적3"/>
      <sheetName val="부속동"/>
      <sheetName val="공사개요(좌)"/>
      <sheetName val="직공비"/>
      <sheetName val="매입세율"/>
      <sheetName val="Sheet7"/>
      <sheetName val="어음광고주"/>
      <sheetName val="내역서1999.8최종"/>
      <sheetName val="단가표"/>
      <sheetName val="사통"/>
      <sheetName val="FPA"/>
      <sheetName val="Data Vol"/>
      <sheetName val="순수개발"/>
      <sheetName val="11.단가비교표_"/>
      <sheetName val="16.기계경비산출내역_"/>
      <sheetName val="Oper Amount"/>
      <sheetName val="실적단가"/>
      <sheetName val="일위대가_복합"/>
      <sheetName val="일위대가_서비스"/>
      <sheetName val="초기화면"/>
      <sheetName val="중기단가목록"/>
      <sheetName val="요율"/>
      <sheetName val="하도관리"/>
      <sheetName val="확약서"/>
      <sheetName val="석축설면"/>
      <sheetName val="견적대비 견적서"/>
      <sheetName val="copy"/>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단가조사-2"/>
      <sheetName val="기성"/>
      <sheetName val="차수"/>
      <sheetName val="공통가설"/>
      <sheetName val="전체"/>
      <sheetName val="Galaxy 소비자가격표"/>
      <sheetName val="백암비스타내역"/>
      <sheetName val="장비집계"/>
      <sheetName val="8.PILE  (돌출)"/>
      <sheetName val="임차품의(농조)"/>
      <sheetName val="심사물량"/>
      <sheetName val="심사계산"/>
      <sheetName val="dt0301"/>
      <sheetName val="dtt0301"/>
      <sheetName val="7.1 자재단가표(케이블)"/>
      <sheetName val="목록"/>
      <sheetName val="LOAD-46"/>
      <sheetName val="부하(성남)"/>
      <sheetName val="토공계산서(부체도로)"/>
      <sheetName val="CTEMCOST"/>
      <sheetName val="기계내역"/>
      <sheetName val="화재_탐지_설비"/>
      <sheetName val="소상_&quot;1&quot;"/>
      <sheetName val="입출재고현황 (2)"/>
      <sheetName val="가로등기초"/>
      <sheetName val="내부부하"/>
      <sheetName val="날개벽수량표"/>
      <sheetName val="BASIC (2)"/>
      <sheetName val="첨부파일"/>
      <sheetName val="VE절감"/>
      <sheetName val="물량표S"/>
      <sheetName val="금액내역서"/>
      <sheetName val="물가시세"/>
      <sheetName val="ITEM"/>
      <sheetName val="type-F"/>
      <sheetName val="실행"/>
      <sheetName val="대치판정"/>
      <sheetName val="실행내역"/>
      <sheetName val="조도계산서 _도서_"/>
      <sheetName val="원가 (2)"/>
      <sheetName val="품산출서"/>
      <sheetName val="NEYOK"/>
      <sheetName val="일반수량총괄"/>
      <sheetName val="토공총괄"/>
      <sheetName val="골재수량"/>
      <sheetName val="레미콘집계"/>
      <sheetName val="주요자재"/>
      <sheetName val="타공종이기"/>
      <sheetName val="7내역"/>
      <sheetName val="건축원가계산서"/>
      <sheetName val="설계내역(2001)"/>
      <sheetName val="본체"/>
      <sheetName val="rate"/>
      <sheetName val="진주방향"/>
      <sheetName val="유통망계획"/>
      <sheetName val="기준자료"/>
      <sheetName val="제품"/>
      <sheetName val="견적계산"/>
      <sheetName val="TRE TABLE"/>
      <sheetName val="자재운반단가일람표"/>
      <sheetName val="단가목록"/>
      <sheetName val="대창(장성)"/>
      <sheetName val="DRUM"/>
      <sheetName val="표지판단위"/>
      <sheetName val="설계"/>
      <sheetName val="BUS제원1"/>
      <sheetName val="dtxl"/>
      <sheetName val="협조전"/>
      <sheetName val="외주가공"/>
      <sheetName val="11"/>
      <sheetName val="수목단가"/>
      <sheetName val="시설수량표"/>
      <sheetName val="식재수량표"/>
      <sheetName val="설계서을"/>
      <sheetName val="가압장구체수량산출서"/>
      <sheetName val="노임단가명세표"/>
      <sheetName val="일위목차"/>
      <sheetName val="직접경비"/>
      <sheetName val="직접인건비"/>
      <sheetName val="구천"/>
      <sheetName val="단중표"/>
      <sheetName val="데이터"/>
      <sheetName val=" 내역"/>
      <sheetName val="단위수량"/>
      <sheetName val="깨기"/>
      <sheetName val="96노임기준"/>
      <sheetName val="6공구(당초)"/>
      <sheetName val="H-PILE수량집계"/>
      <sheetName val="자재테이블"/>
      <sheetName val="시행후면적"/>
      <sheetName val="수지예산"/>
      <sheetName val="단가대비"/>
      <sheetName val="실정공사비단가표"/>
      <sheetName val="소요자재"/>
      <sheetName val="PROCESS"/>
      <sheetName val="담장산출"/>
      <sheetName val=" HIT-&gt;HMC 견적(3900)"/>
      <sheetName val="일위대가(4층원격)"/>
      <sheetName val="건축내역서"/>
      <sheetName val="BOX"/>
      <sheetName val="말뚝지지력산정"/>
      <sheetName val="예산대비"/>
      <sheetName val="공문"/>
      <sheetName val="CB"/>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ROOF(ALKALI)"/>
      <sheetName val="1-1"/>
      <sheetName val="차도조도계산"/>
      <sheetName val="우각부보강"/>
      <sheetName val="건축집계표"/>
      <sheetName val="단가표 "/>
      <sheetName val="견내"/>
      <sheetName val="매립"/>
      <sheetName val="FACTOR"/>
      <sheetName val="Cost bd-&quot;A&quot;"/>
      <sheetName val="cost"/>
      <sheetName val="총괄"/>
      <sheetName val="OPT"/>
      <sheetName val="SV"/>
      <sheetName val="1공구(을)"/>
      <sheetName val="시화점실행"/>
      <sheetName val="99총공사내역서"/>
      <sheetName val="DLA"/>
      <sheetName val=" 견적서"/>
      <sheetName val="XL4Poppy"/>
      <sheetName val="List"/>
      <sheetName val="CHITIET VL-NC"/>
      <sheetName val="DON GIA"/>
      <sheetName val="MOTOR"/>
      <sheetName val="참고"/>
      <sheetName val="부대내역"/>
      <sheetName val="7.경제성결과"/>
      <sheetName val="FRP내역서"/>
      <sheetName val="물량산출근거"/>
      <sheetName val="도근좌표"/>
      <sheetName val="입상내역"/>
      <sheetName val="수안보-MBR1"/>
      <sheetName val="L형 옹벽"/>
      <sheetName val="배수공"/>
      <sheetName val="암거"/>
      <sheetName val="포장공"/>
      <sheetName val="골재집계"/>
      <sheetName val="공종별 집계"/>
      <sheetName val="호안공"/>
      <sheetName val="주요측점"/>
      <sheetName val="위치"/>
      <sheetName val="Ekog10"/>
      <sheetName val="이름정의"/>
      <sheetName val="초기화면1"/>
      <sheetName val="2공구산출내역"/>
      <sheetName val="조경일람"/>
      <sheetName val="1.설계기준 "/>
      <sheetName val="2001년 건설노임"/>
      <sheetName val="기기리스트"/>
      <sheetName val="인부노임"/>
      <sheetName val="식재인부"/>
      <sheetName val="시점부수량산출서"/>
      <sheetName val="횡배수관재료-"/>
      <sheetName val="계산서(직선부)"/>
      <sheetName val="포장재료집계표"/>
      <sheetName val="콘크리트측구연장"/>
      <sheetName val="-몰탈콘크리트"/>
      <sheetName val="-배수구조물공토공"/>
      <sheetName val="산수배수"/>
      <sheetName val="자재대"/>
      <sheetName val="토공수량산출"/>
      <sheetName val="토적계산서"/>
      <sheetName val="EQ-R1"/>
      <sheetName val="총내역"/>
      <sheetName val="도급원가"/>
      <sheetName val="조도계산"/>
      <sheetName val="AS포장복구 "/>
      <sheetName val="품목"/>
      <sheetName val="상승노임"/>
      <sheetName val="단위중량"/>
      <sheetName val="단가조사서"/>
      <sheetName val="목차"/>
      <sheetName val="변화치수"/>
      <sheetName val="목표세부명세"/>
      <sheetName val="전선 및 전선관"/>
      <sheetName val="청주(철골발주의뢰서)"/>
      <sheetName val="정렬"/>
      <sheetName val="분전함신설"/>
      <sheetName val="접지1종"/>
      <sheetName val="안정검토"/>
      <sheetName val="H-pile(298x299)"/>
      <sheetName val="H-pile(250x250)"/>
      <sheetName val="일위_파일"/>
      <sheetName val="산출금액내역"/>
      <sheetName val="연결임시"/>
      <sheetName val="단면검토"/>
      <sheetName val="_산근2_"/>
      <sheetName val="_산근4_"/>
      <sheetName val="_산근5_"/>
      <sheetName val="BQ_Utl_Off"/>
      <sheetName val="BREAKDOWN(철거설치)"/>
      <sheetName val="간지"/>
      <sheetName val="콘_재료분리(1)"/>
      <sheetName val="최종견"/>
    </sheetNames>
    <sheetDataSet>
      <sheetData sheetId="0" refreshError="1"/>
      <sheetData sheetId="1" refreshError="1"/>
      <sheetData sheetId="2" refreshError="1"/>
      <sheetData sheetId="3" refreshError="1"/>
      <sheetData sheetId="4" refreshError="1">
        <row r="4">
          <cell r="J4" t="str">
            <v>SPPW 직관80A</v>
          </cell>
          <cell r="K4">
            <v>5450</v>
          </cell>
        </row>
        <row r="5">
          <cell r="J5" t="str">
            <v/>
          </cell>
          <cell r="K5">
            <v>0</v>
          </cell>
        </row>
        <row r="6">
          <cell r="J6" t="str">
            <v>SPPW 직관65A</v>
          </cell>
          <cell r="K6">
            <v>4312</v>
          </cell>
        </row>
        <row r="7">
          <cell r="J7" t="str">
            <v/>
          </cell>
          <cell r="K7">
            <v>0</v>
          </cell>
        </row>
        <row r="8">
          <cell r="J8" t="str">
            <v>SPPW 직관50A</v>
          </cell>
          <cell r="K8">
            <v>3379</v>
          </cell>
        </row>
        <row r="9">
          <cell r="J9" t="str">
            <v/>
          </cell>
          <cell r="K9">
            <v>0</v>
          </cell>
        </row>
        <row r="10">
          <cell r="J10" t="str">
            <v>SPPW 직관40A</v>
          </cell>
          <cell r="K10">
            <v>2466</v>
          </cell>
        </row>
        <row r="11">
          <cell r="J11" t="str">
            <v/>
          </cell>
          <cell r="K11">
            <v>0</v>
          </cell>
        </row>
        <row r="12">
          <cell r="J12" t="str">
            <v>SPPW 직관25A</v>
          </cell>
          <cell r="K12">
            <v>1776</v>
          </cell>
        </row>
        <row r="13">
          <cell r="J13" t="str">
            <v/>
          </cell>
          <cell r="K13">
            <v>0</v>
          </cell>
        </row>
        <row r="14">
          <cell r="J14" t="str">
            <v>SPPW 직관20A</v>
          </cell>
          <cell r="K14">
            <v>1250</v>
          </cell>
        </row>
        <row r="15">
          <cell r="J15" t="str">
            <v/>
          </cell>
          <cell r="K15">
            <v>0</v>
          </cell>
        </row>
        <row r="16">
          <cell r="J16" t="str">
            <v>STWW 직관600A</v>
          </cell>
          <cell r="K16">
            <v>93877</v>
          </cell>
        </row>
        <row r="17">
          <cell r="J17" t="str">
            <v/>
          </cell>
          <cell r="K17">
            <v>0</v>
          </cell>
        </row>
        <row r="18">
          <cell r="J18" t="str">
            <v>STWW 직관300A</v>
          </cell>
          <cell r="K18">
            <v>47211</v>
          </cell>
        </row>
        <row r="19">
          <cell r="J19" t="str">
            <v/>
          </cell>
          <cell r="K19">
            <v>0</v>
          </cell>
        </row>
        <row r="20">
          <cell r="J20" t="str">
            <v>STWW 직관250A</v>
          </cell>
          <cell r="K20">
            <v>36951</v>
          </cell>
        </row>
        <row r="21">
          <cell r="J21" t="str">
            <v/>
          </cell>
          <cell r="K21">
            <v>0</v>
          </cell>
        </row>
        <row r="22">
          <cell r="J22" t="str">
            <v>SPPW 곡관80A X 90。</v>
          </cell>
          <cell r="K22">
            <v>2880</v>
          </cell>
        </row>
        <row r="23">
          <cell r="J23" t="str">
            <v/>
          </cell>
          <cell r="K23">
            <v>0</v>
          </cell>
        </row>
        <row r="24">
          <cell r="J24" t="str">
            <v>SPPW 곡관40A X 90。</v>
          </cell>
          <cell r="K24">
            <v>880</v>
          </cell>
        </row>
        <row r="25">
          <cell r="J25" t="str">
            <v/>
          </cell>
          <cell r="K25">
            <v>0</v>
          </cell>
        </row>
        <row r="26">
          <cell r="J26" t="str">
            <v>SPPW 곡관25A X 90。</v>
          </cell>
          <cell r="K26">
            <v>540</v>
          </cell>
        </row>
        <row r="27">
          <cell r="J27" t="str">
            <v/>
          </cell>
          <cell r="K27">
            <v>0</v>
          </cell>
        </row>
        <row r="28">
          <cell r="J28" t="str">
            <v>SPPW 곡관20A X 90。</v>
          </cell>
          <cell r="K28">
            <v>480</v>
          </cell>
        </row>
        <row r="29">
          <cell r="J29" t="str">
            <v/>
          </cell>
          <cell r="K29">
            <v>0</v>
          </cell>
        </row>
        <row r="30">
          <cell r="J30" t="str">
            <v>STWW 곡관600A X 90。</v>
          </cell>
          <cell r="K30">
            <v>247442</v>
          </cell>
        </row>
        <row r="31">
          <cell r="J31" t="str">
            <v/>
          </cell>
          <cell r="K31">
            <v>0</v>
          </cell>
        </row>
        <row r="32">
          <cell r="J32" t="str">
            <v>STWW 곡관300A X 90。</v>
          </cell>
          <cell r="K32">
            <v>116040</v>
          </cell>
        </row>
        <row r="33">
          <cell r="J33" t="str">
            <v/>
          </cell>
          <cell r="K33">
            <v>0</v>
          </cell>
        </row>
        <row r="34">
          <cell r="J34" t="str">
            <v>STWW 곡관250A X 90。</v>
          </cell>
          <cell r="K34">
            <v>85714</v>
          </cell>
        </row>
        <row r="35">
          <cell r="J35" t="str">
            <v/>
          </cell>
          <cell r="K35">
            <v>0</v>
          </cell>
        </row>
        <row r="36">
          <cell r="J36" t="str">
            <v>SPPW 티80A X 80A</v>
          </cell>
          <cell r="K36">
            <v>4300</v>
          </cell>
        </row>
        <row r="37">
          <cell r="J37" t="str">
            <v/>
          </cell>
          <cell r="K37">
            <v>0</v>
          </cell>
        </row>
        <row r="38">
          <cell r="J38" t="str">
            <v>SPPW 티80A X 40A</v>
          </cell>
          <cell r="K38">
            <v>4300</v>
          </cell>
        </row>
        <row r="39">
          <cell r="J39" t="str">
            <v/>
          </cell>
          <cell r="K39">
            <v>0</v>
          </cell>
        </row>
        <row r="40">
          <cell r="J40" t="str">
            <v>SPPW 티50A X 25A</v>
          </cell>
          <cell r="K40">
            <v>2160</v>
          </cell>
        </row>
        <row r="41">
          <cell r="J41" t="str">
            <v/>
          </cell>
          <cell r="K41">
            <v>0</v>
          </cell>
        </row>
        <row r="42">
          <cell r="J42" t="str">
            <v>SPPW 티25A X 25A</v>
          </cell>
          <cell r="K42">
            <v>1090</v>
          </cell>
        </row>
        <row r="43">
          <cell r="J43" t="str">
            <v/>
          </cell>
          <cell r="K43">
            <v>0</v>
          </cell>
        </row>
        <row r="44">
          <cell r="J44" t="str">
            <v>SPPW 티25A X 20A</v>
          </cell>
          <cell r="K44">
            <v>1090</v>
          </cell>
        </row>
        <row r="45">
          <cell r="J45" t="str">
            <v/>
          </cell>
          <cell r="K45">
            <v>0</v>
          </cell>
        </row>
        <row r="46">
          <cell r="J46" t="str">
            <v>SPPW 티20A X 20A</v>
          </cell>
          <cell r="K46">
            <v>840</v>
          </cell>
        </row>
        <row r="47">
          <cell r="J47" t="str">
            <v/>
          </cell>
          <cell r="K47">
            <v>0</v>
          </cell>
        </row>
        <row r="48">
          <cell r="J48" t="str">
            <v>STWW 티600A X 600A</v>
          </cell>
          <cell r="K48">
            <v>959000</v>
          </cell>
        </row>
        <row r="49">
          <cell r="J49" t="str">
            <v/>
          </cell>
          <cell r="K49">
            <v>0</v>
          </cell>
        </row>
        <row r="50">
          <cell r="J50" t="str">
            <v>STWW 티600A X 300A</v>
          </cell>
          <cell r="K50">
            <v>1053000</v>
          </cell>
        </row>
        <row r="51">
          <cell r="J51" t="str">
            <v/>
          </cell>
          <cell r="K51">
            <v>0</v>
          </cell>
        </row>
        <row r="52">
          <cell r="J52" t="str">
            <v>STWW 티600A X 250A</v>
          </cell>
          <cell r="K52">
            <v>1053000</v>
          </cell>
        </row>
        <row r="53">
          <cell r="J53" t="str">
            <v/>
          </cell>
          <cell r="K53">
            <v>0</v>
          </cell>
        </row>
        <row r="54">
          <cell r="J54" t="str">
            <v>SPPW 레듀샤80A X 65A</v>
          </cell>
          <cell r="K54">
            <v>1600</v>
          </cell>
        </row>
        <row r="55">
          <cell r="J55" t="str">
            <v/>
          </cell>
          <cell r="K55">
            <v>0</v>
          </cell>
        </row>
        <row r="56">
          <cell r="J56" t="str">
            <v>SPPW 레듀샤80A X 40A</v>
          </cell>
          <cell r="K56">
            <v>2640</v>
          </cell>
        </row>
        <row r="57">
          <cell r="J57" t="str">
            <v/>
          </cell>
          <cell r="K57">
            <v>0</v>
          </cell>
        </row>
        <row r="58">
          <cell r="J58" t="str">
            <v>SPPW 레듀샤65A X 40A</v>
          </cell>
          <cell r="K58">
            <v>1680</v>
          </cell>
        </row>
        <row r="59">
          <cell r="J59" t="str">
            <v/>
          </cell>
          <cell r="K59">
            <v>0</v>
          </cell>
        </row>
        <row r="60">
          <cell r="J60" t="str">
            <v>SPPW 레듀샤50A X 40A</v>
          </cell>
          <cell r="K60">
            <v>896</v>
          </cell>
        </row>
        <row r="61">
          <cell r="J61" t="str">
            <v/>
          </cell>
          <cell r="K61">
            <v>0</v>
          </cell>
        </row>
        <row r="62">
          <cell r="J62" t="str">
            <v>SPPW 레듀샤40A X 25A</v>
          </cell>
          <cell r="K62">
            <v>928</v>
          </cell>
        </row>
        <row r="63">
          <cell r="J63" t="str">
            <v/>
          </cell>
          <cell r="K63">
            <v>0</v>
          </cell>
        </row>
        <row r="64">
          <cell r="J64" t="str">
            <v>SPPW 레듀샤40A X 20A</v>
          </cell>
          <cell r="K64">
            <v>1248</v>
          </cell>
        </row>
        <row r="65">
          <cell r="J65" t="str">
            <v/>
          </cell>
          <cell r="K65">
            <v>0</v>
          </cell>
        </row>
        <row r="66">
          <cell r="J66" t="str">
            <v>SPPW 레듀샤25A X 20A</v>
          </cell>
          <cell r="K66">
            <v>544</v>
          </cell>
        </row>
        <row r="67">
          <cell r="J67" t="str">
            <v/>
          </cell>
          <cell r="K67">
            <v>0</v>
          </cell>
        </row>
        <row r="68">
          <cell r="J68" t="str">
            <v>STWW 레듀샤600A X 300A</v>
          </cell>
          <cell r="K68">
            <v>122176</v>
          </cell>
        </row>
        <row r="69">
          <cell r="J69" t="str">
            <v/>
          </cell>
          <cell r="K69">
            <v>0</v>
          </cell>
        </row>
        <row r="70">
          <cell r="J70" t="str">
            <v>SPPW 플랜지80A</v>
          </cell>
          <cell r="K70">
            <v>3470</v>
          </cell>
        </row>
        <row r="71">
          <cell r="J71" t="str">
            <v/>
          </cell>
          <cell r="K71">
            <v>0</v>
          </cell>
        </row>
        <row r="72">
          <cell r="J72" t="str">
            <v>STWW 플랜지600A</v>
          </cell>
          <cell r="K72">
            <v>88419</v>
          </cell>
        </row>
        <row r="73">
          <cell r="J73" t="str">
            <v/>
          </cell>
          <cell r="K73">
            <v>0</v>
          </cell>
        </row>
        <row r="74">
          <cell r="J74" t="str">
            <v>STWW 플랜지300A</v>
          </cell>
          <cell r="K74">
            <v>30537</v>
          </cell>
        </row>
        <row r="75">
          <cell r="J75" t="str">
            <v/>
          </cell>
          <cell r="K75">
            <v>0</v>
          </cell>
        </row>
        <row r="76">
          <cell r="J76" t="str">
            <v>STWW 플랜지250A</v>
          </cell>
          <cell r="K76">
            <v>25693</v>
          </cell>
        </row>
        <row r="77">
          <cell r="J77" t="str">
            <v/>
          </cell>
          <cell r="K77">
            <v>0</v>
          </cell>
        </row>
        <row r="78">
          <cell r="J78" t="str">
            <v>호스콘넥터20A</v>
          </cell>
          <cell r="K78">
            <v>8500</v>
          </cell>
        </row>
        <row r="79">
          <cell r="J79" t="str">
            <v/>
          </cell>
          <cell r="K79">
            <v>0</v>
          </cell>
        </row>
        <row r="80">
          <cell r="J80" t="str">
            <v>게이트밸브600A</v>
          </cell>
          <cell r="K80">
            <v>5600000</v>
          </cell>
        </row>
        <row r="81">
          <cell r="J81" t="str">
            <v/>
          </cell>
          <cell r="K81">
            <v>0</v>
          </cell>
        </row>
        <row r="82">
          <cell r="J82" t="str">
            <v>게이트밸브40A</v>
          </cell>
          <cell r="K82">
            <v>20330</v>
          </cell>
        </row>
        <row r="83">
          <cell r="J83" t="str">
            <v/>
          </cell>
          <cell r="K83">
            <v>0</v>
          </cell>
        </row>
        <row r="84">
          <cell r="J84" t="str">
            <v>게이트밸브25A</v>
          </cell>
          <cell r="K84">
            <v>10560</v>
          </cell>
        </row>
        <row r="85">
          <cell r="J85" t="str">
            <v/>
          </cell>
          <cell r="K85">
            <v>0</v>
          </cell>
        </row>
        <row r="86">
          <cell r="J86" t="str">
            <v>게이트밸브20A</v>
          </cell>
          <cell r="K86">
            <v>6690</v>
          </cell>
        </row>
        <row r="87">
          <cell r="J87" t="str">
            <v/>
          </cell>
          <cell r="K87">
            <v>0</v>
          </cell>
        </row>
        <row r="88">
          <cell r="J88" t="str">
            <v>버터플라이밸브600A</v>
          </cell>
          <cell r="K88">
            <v>2570000</v>
          </cell>
        </row>
        <row r="89">
          <cell r="J89" t="str">
            <v/>
          </cell>
          <cell r="K89">
            <v>0</v>
          </cell>
        </row>
        <row r="90">
          <cell r="J90" t="str">
            <v>신축관300A</v>
          </cell>
          <cell r="K90">
            <v>198900</v>
          </cell>
        </row>
        <row r="91">
          <cell r="J91" t="str">
            <v/>
          </cell>
          <cell r="K91">
            <v>0</v>
          </cell>
        </row>
        <row r="92">
          <cell r="J92" t="str">
            <v>신축관250A</v>
          </cell>
          <cell r="K92">
            <v>145600</v>
          </cell>
        </row>
        <row r="93">
          <cell r="J93" t="str">
            <v/>
          </cell>
          <cell r="K93">
            <v>0</v>
          </cell>
        </row>
        <row r="94">
          <cell r="J94" t="str">
            <v>ㄷ형강ㄷ100x50x5.0</v>
          </cell>
          <cell r="K94">
            <v>420</v>
          </cell>
        </row>
        <row r="95">
          <cell r="J95" t="str">
            <v/>
          </cell>
          <cell r="K95">
            <v>0</v>
          </cell>
        </row>
        <row r="96">
          <cell r="J96" t="str">
            <v>앵커볼트M16 x 200L</v>
          </cell>
          <cell r="K96">
            <v>1700</v>
          </cell>
        </row>
        <row r="97">
          <cell r="J97" t="str">
            <v/>
          </cell>
          <cell r="K97">
            <v>0</v>
          </cell>
        </row>
        <row r="98">
          <cell r="J98" t="str">
            <v>형판6t</v>
          </cell>
          <cell r="K98">
            <v>400</v>
          </cell>
        </row>
        <row r="99">
          <cell r="J99" t="str">
            <v/>
          </cell>
          <cell r="K99">
            <v>0</v>
          </cell>
        </row>
        <row r="100">
          <cell r="J100" t="str">
            <v>U볼트600A</v>
          </cell>
          <cell r="K100">
            <v>4100</v>
          </cell>
        </row>
        <row r="101">
          <cell r="J101" t="str">
            <v/>
          </cell>
          <cell r="K101">
            <v>0</v>
          </cell>
        </row>
        <row r="102">
          <cell r="J102" t="str">
            <v>U볼트300A</v>
          </cell>
          <cell r="K102">
            <v>1760</v>
          </cell>
        </row>
        <row r="103">
          <cell r="J103" t="str">
            <v/>
          </cell>
          <cell r="K103">
            <v>0</v>
          </cell>
        </row>
        <row r="104">
          <cell r="J104" t="str">
            <v>U볼트250A</v>
          </cell>
          <cell r="K104">
            <v>1392</v>
          </cell>
        </row>
        <row r="105">
          <cell r="J105" t="str">
            <v/>
          </cell>
          <cell r="K105">
            <v>0</v>
          </cell>
        </row>
        <row r="106">
          <cell r="J106" t="str">
            <v>U볼트80A</v>
          </cell>
          <cell r="K106">
            <v>188</v>
          </cell>
        </row>
        <row r="107">
          <cell r="J107" t="str">
            <v/>
          </cell>
          <cell r="K107">
            <v>0</v>
          </cell>
        </row>
        <row r="108">
          <cell r="J108" t="str">
            <v>U볼트65A</v>
          </cell>
          <cell r="K108">
            <v>165</v>
          </cell>
        </row>
        <row r="109">
          <cell r="J109" t="str">
            <v/>
          </cell>
          <cell r="K109">
            <v>0</v>
          </cell>
        </row>
        <row r="110">
          <cell r="J110" t="str">
            <v>U볼트50A</v>
          </cell>
          <cell r="K110">
            <v>141</v>
          </cell>
        </row>
        <row r="111">
          <cell r="J111" t="str">
            <v/>
          </cell>
          <cell r="K111">
            <v>0</v>
          </cell>
        </row>
        <row r="112">
          <cell r="J112" t="str">
            <v>U볼트40A</v>
          </cell>
          <cell r="K112">
            <v>75</v>
          </cell>
        </row>
        <row r="113">
          <cell r="J113" t="str">
            <v/>
          </cell>
          <cell r="K113">
            <v>0</v>
          </cell>
        </row>
        <row r="114">
          <cell r="J114" t="str">
            <v>U볼트25A</v>
          </cell>
          <cell r="K114">
            <v>63</v>
          </cell>
        </row>
        <row r="115">
          <cell r="J115" t="str">
            <v/>
          </cell>
          <cell r="K115">
            <v>0</v>
          </cell>
        </row>
        <row r="116">
          <cell r="J116" t="str">
            <v>U볼트20A</v>
          </cell>
          <cell r="K116">
            <v>60</v>
          </cell>
        </row>
        <row r="117">
          <cell r="J117" t="str">
            <v/>
          </cell>
          <cell r="K117">
            <v>0</v>
          </cell>
        </row>
        <row r="118">
          <cell r="J118" t="str">
            <v>유리섬유파이프카바80A</v>
          </cell>
          <cell r="K118">
            <v>2011</v>
          </cell>
        </row>
        <row r="119">
          <cell r="J119" t="str">
            <v/>
          </cell>
          <cell r="K119">
            <v>0</v>
          </cell>
        </row>
        <row r="120">
          <cell r="J120" t="str">
            <v>유리섬유파이프카바65A</v>
          </cell>
          <cell r="K120">
            <v>1760</v>
          </cell>
        </row>
        <row r="121">
          <cell r="J121" t="str">
            <v/>
          </cell>
          <cell r="K121">
            <v>0</v>
          </cell>
        </row>
        <row r="122">
          <cell r="J122" t="str">
            <v>유리섬유파이프카바50A</v>
          </cell>
          <cell r="K122">
            <v>1600</v>
          </cell>
        </row>
        <row r="123">
          <cell r="J123" t="str">
            <v/>
          </cell>
          <cell r="K123">
            <v>0</v>
          </cell>
        </row>
        <row r="124">
          <cell r="J124" t="str">
            <v>유리섬유파이프카바40A</v>
          </cell>
          <cell r="K124">
            <v>1350</v>
          </cell>
        </row>
        <row r="125">
          <cell r="J125" t="str">
            <v/>
          </cell>
          <cell r="K125">
            <v>0</v>
          </cell>
        </row>
        <row r="126">
          <cell r="J126" t="str">
            <v>유리섬유파이프카바25A</v>
          </cell>
          <cell r="K126">
            <v>1100</v>
          </cell>
        </row>
        <row r="127">
          <cell r="J127" t="str">
            <v/>
          </cell>
          <cell r="K127">
            <v>0</v>
          </cell>
        </row>
        <row r="128">
          <cell r="J128" t="str">
            <v>유리섬유파이프카바20A</v>
          </cell>
          <cell r="K128">
            <v>980</v>
          </cell>
        </row>
        <row r="129">
          <cell r="J129" t="str">
            <v/>
          </cell>
          <cell r="K129">
            <v>0</v>
          </cell>
        </row>
        <row r="130">
          <cell r="J130" t="str">
            <v>보루지</v>
          </cell>
          <cell r="K130">
            <v>174</v>
          </cell>
        </row>
        <row r="131">
          <cell r="J131" t="str">
            <v/>
          </cell>
          <cell r="K131">
            <v>0</v>
          </cell>
        </row>
        <row r="132">
          <cell r="J132" t="str">
            <v>포리마테프</v>
          </cell>
          <cell r="K132">
            <v>1040</v>
          </cell>
        </row>
        <row r="133">
          <cell r="J133" t="str">
            <v/>
          </cell>
          <cell r="K133">
            <v>0</v>
          </cell>
        </row>
        <row r="134">
          <cell r="J134" t="str">
            <v>알미늄밴드</v>
          </cell>
          <cell r="K134">
            <v>110</v>
          </cell>
        </row>
        <row r="135">
          <cell r="J135" t="str">
            <v/>
          </cell>
          <cell r="K135">
            <v>0</v>
          </cell>
        </row>
        <row r="136">
          <cell r="J136" t="str">
            <v>흰페인트KSM5312</v>
          </cell>
          <cell r="K136">
            <v>4663</v>
          </cell>
        </row>
        <row r="137">
          <cell r="J137" t="str">
            <v/>
          </cell>
          <cell r="K137">
            <v>0</v>
          </cell>
        </row>
        <row r="138">
          <cell r="J138" t="str">
            <v>고무패킹600A</v>
          </cell>
          <cell r="K138">
            <v>10630</v>
          </cell>
        </row>
        <row r="139">
          <cell r="J139" t="str">
            <v/>
          </cell>
          <cell r="K139">
            <v>0</v>
          </cell>
        </row>
        <row r="140">
          <cell r="J140" t="str">
            <v>고무패킹300A</v>
          </cell>
          <cell r="K140">
            <v>3510</v>
          </cell>
        </row>
        <row r="141">
          <cell r="J141" t="str">
            <v/>
          </cell>
          <cell r="K141">
            <v>0</v>
          </cell>
        </row>
        <row r="142">
          <cell r="J142" t="str">
            <v>고무패킹250A</v>
          </cell>
          <cell r="K142">
            <v>2610</v>
          </cell>
        </row>
        <row r="143">
          <cell r="J143" t="str">
            <v/>
          </cell>
          <cell r="K143">
            <v>0</v>
          </cell>
        </row>
        <row r="144">
          <cell r="J144" t="str">
            <v>고무패킹80A</v>
          </cell>
          <cell r="K144">
            <v>950</v>
          </cell>
        </row>
        <row r="145">
          <cell r="J145" t="str">
            <v/>
          </cell>
          <cell r="K145">
            <v>0</v>
          </cell>
        </row>
        <row r="146">
          <cell r="J146" t="str">
            <v>볼트 및 너트600A용</v>
          </cell>
          <cell r="K146">
            <v>41200</v>
          </cell>
        </row>
        <row r="147">
          <cell r="J147" t="str">
            <v/>
          </cell>
          <cell r="K147">
            <v>0</v>
          </cell>
        </row>
        <row r="148">
          <cell r="J148" t="str">
            <v>볼트 및 너트300A용</v>
          </cell>
          <cell r="K148">
            <v>6960</v>
          </cell>
        </row>
        <row r="149">
          <cell r="J149" t="str">
            <v/>
          </cell>
          <cell r="K149">
            <v>0</v>
          </cell>
        </row>
        <row r="150">
          <cell r="J150" t="str">
            <v>볼트 및 너트250A용</v>
          </cell>
          <cell r="K150">
            <v>6960</v>
          </cell>
        </row>
        <row r="151">
          <cell r="J151" t="str">
            <v/>
          </cell>
          <cell r="K151">
            <v>0</v>
          </cell>
        </row>
        <row r="152">
          <cell r="J152" t="str">
            <v>볼트 및 너트80A용</v>
          </cell>
          <cell r="K152">
            <v>1520</v>
          </cell>
        </row>
        <row r="153">
          <cell r="J153" t="str">
            <v/>
          </cell>
          <cell r="K153">
            <v>0</v>
          </cell>
        </row>
        <row r="154">
          <cell r="J154" t="str">
            <v>산소40ℓ/병</v>
          </cell>
          <cell r="K154">
            <v>4000</v>
          </cell>
        </row>
        <row r="155">
          <cell r="J155" t="str">
            <v/>
          </cell>
          <cell r="K155">
            <v>0</v>
          </cell>
        </row>
        <row r="156">
          <cell r="J156" t="str">
            <v>아세틸렌</v>
          </cell>
          <cell r="K156">
            <v>6000</v>
          </cell>
        </row>
        <row r="157">
          <cell r="J157" t="str">
            <v/>
          </cell>
          <cell r="K157">
            <v>0</v>
          </cell>
        </row>
        <row r="158">
          <cell r="J158" t="str">
            <v>용접봉전기KSE4316</v>
          </cell>
          <cell r="K158">
            <v>1430</v>
          </cell>
        </row>
        <row r="159">
          <cell r="J159" t="str">
            <v/>
          </cell>
          <cell r="K159">
            <v>0</v>
          </cell>
        </row>
        <row r="160">
          <cell r="J160" t="str">
            <v>용접봉산소,φ3.2mm</v>
          </cell>
          <cell r="K160">
            <v>1160</v>
          </cell>
        </row>
        <row r="161">
          <cell r="J161" t="str">
            <v/>
          </cell>
          <cell r="K161">
            <v>0</v>
          </cell>
        </row>
        <row r="162">
          <cell r="J162" t="str">
            <v>경유저유황</v>
          </cell>
          <cell r="K162">
            <v>470</v>
          </cell>
        </row>
        <row r="163">
          <cell r="J163" t="str">
            <v/>
          </cell>
          <cell r="K163">
            <v>0</v>
          </cell>
        </row>
        <row r="164">
          <cell r="J164" t="str">
            <v>기어유자동차 및 중장비</v>
          </cell>
          <cell r="K164">
            <v>2445</v>
          </cell>
        </row>
        <row r="165">
          <cell r="J165" t="str">
            <v/>
          </cell>
          <cell r="K165">
            <v>0</v>
          </cell>
        </row>
        <row r="166">
          <cell r="J166" t="str">
            <v>와이어브러쉬상품</v>
          </cell>
          <cell r="K166">
            <v>600</v>
          </cell>
        </row>
        <row r="167">
          <cell r="J167" t="str">
            <v/>
          </cell>
          <cell r="K167">
            <v>0</v>
          </cell>
        </row>
        <row r="168">
          <cell r="J168" t="str">
            <v>연마석100 * 25</v>
          </cell>
          <cell r="K168">
            <v>4400</v>
          </cell>
        </row>
        <row r="169">
          <cell r="J169" t="str">
            <v/>
          </cell>
          <cell r="K169">
            <v>0</v>
          </cell>
        </row>
        <row r="170">
          <cell r="J170" t="str">
            <v>연마지석평형지석 GC계</v>
          </cell>
          <cell r="K170">
            <v>3360</v>
          </cell>
        </row>
        <row r="171">
          <cell r="J171" t="str">
            <v/>
          </cell>
          <cell r="K171">
            <v>0</v>
          </cell>
        </row>
        <row r="172">
          <cell r="J172" t="str">
            <v>줄평줄,φ250mm</v>
          </cell>
          <cell r="K172">
            <v>5310</v>
          </cell>
        </row>
        <row r="173">
          <cell r="J173" t="str">
            <v/>
          </cell>
          <cell r="K173">
            <v>0</v>
          </cell>
        </row>
        <row r="174">
          <cell r="J174" t="str">
            <v>철선#12</v>
          </cell>
          <cell r="K174">
            <v>626</v>
          </cell>
        </row>
        <row r="175">
          <cell r="J175" t="str">
            <v/>
          </cell>
          <cell r="K175">
            <v>0</v>
          </cell>
        </row>
        <row r="176">
          <cell r="J176" t="str">
            <v>드릴10.4mm</v>
          </cell>
          <cell r="K176">
            <v>3950</v>
          </cell>
        </row>
        <row r="177">
          <cell r="J177" t="str">
            <v/>
          </cell>
          <cell r="K177">
            <v>0</v>
          </cell>
        </row>
        <row r="178">
          <cell r="J178" t="str">
            <v>그리스산업용다목적</v>
          </cell>
          <cell r="K178">
            <v>2900</v>
          </cell>
        </row>
        <row r="179">
          <cell r="J179" t="str">
            <v/>
          </cell>
          <cell r="K179">
            <v>0</v>
          </cell>
        </row>
        <row r="180">
          <cell r="J180" t="str">
            <v>사포</v>
          </cell>
          <cell r="K180">
            <v>210</v>
          </cell>
        </row>
        <row r="181">
          <cell r="J181" t="str">
            <v/>
          </cell>
          <cell r="K181">
            <v>0</v>
          </cell>
        </row>
        <row r="182">
          <cell r="J182" t="str">
            <v>걸레</v>
          </cell>
          <cell r="K182">
            <v>1786</v>
          </cell>
        </row>
        <row r="183">
          <cell r="J183" t="str">
            <v/>
          </cell>
          <cell r="K183">
            <v>0</v>
          </cell>
        </row>
        <row r="184">
          <cell r="J184" t="str">
            <v>비닐시트0.8*36"</v>
          </cell>
          <cell r="K184">
            <v>2100</v>
          </cell>
        </row>
        <row r="185">
          <cell r="J185" t="str">
            <v/>
          </cell>
          <cell r="K185">
            <v>0</v>
          </cell>
        </row>
        <row r="186">
          <cell r="J186" t="str">
            <v>신너</v>
          </cell>
          <cell r="K186">
            <v>1283</v>
          </cell>
        </row>
        <row r="187">
          <cell r="J187" t="str">
            <v/>
          </cell>
          <cell r="K187">
            <v>0</v>
          </cell>
        </row>
        <row r="188">
          <cell r="J188" t="str">
            <v>용접장갑석면,오지</v>
          </cell>
          <cell r="K188">
            <v>4000</v>
          </cell>
        </row>
        <row r="189">
          <cell r="J189" t="str">
            <v/>
          </cell>
          <cell r="K189">
            <v>0</v>
          </cell>
        </row>
        <row r="190">
          <cell r="J190" t="str">
            <v>콤파운드</v>
          </cell>
          <cell r="K190">
            <v>2500</v>
          </cell>
        </row>
        <row r="191">
          <cell r="J191" t="str">
            <v/>
          </cell>
          <cell r="K191">
            <v>0</v>
          </cell>
        </row>
        <row r="192">
          <cell r="J192" t="str">
            <v>3-본드S-LOCK</v>
          </cell>
          <cell r="K192">
            <v>4500</v>
          </cell>
        </row>
        <row r="193">
          <cell r="J193" t="str">
            <v/>
          </cell>
          <cell r="K193">
            <v>0</v>
          </cell>
        </row>
        <row r="194">
          <cell r="J194" t="str">
            <v>씰테이프0.1mm*13mm*1m</v>
          </cell>
          <cell r="K194">
            <v>5100</v>
          </cell>
        </row>
        <row r="195">
          <cell r="J195" t="str">
            <v/>
          </cell>
          <cell r="K195">
            <v>0</v>
          </cell>
        </row>
        <row r="196">
          <cell r="J196" t="str">
            <v>백묵50개입</v>
          </cell>
          <cell r="K196">
            <v>375</v>
          </cell>
        </row>
        <row r="197">
          <cell r="J197" t="str">
            <v/>
          </cell>
          <cell r="K197">
            <v>0</v>
          </cell>
        </row>
        <row r="198">
          <cell r="J198" t="str">
            <v>석필25개입</v>
          </cell>
          <cell r="K198">
            <v>750</v>
          </cell>
        </row>
        <row r="199">
          <cell r="J199" t="str">
            <v/>
          </cell>
          <cell r="K199">
            <v>0</v>
          </cell>
        </row>
        <row r="200">
          <cell r="J200" t="str">
            <v>함석t=0.23mm</v>
          </cell>
          <cell r="K200">
            <v>2460</v>
          </cell>
        </row>
        <row r="201">
          <cell r="J201" t="str">
            <v/>
          </cell>
          <cell r="K201">
            <v>0</v>
          </cell>
        </row>
        <row r="202">
          <cell r="J202" t="str">
            <v>흑색용접유리</v>
          </cell>
          <cell r="K202">
            <v>9500</v>
          </cell>
        </row>
        <row r="203">
          <cell r="J203" t="str">
            <v/>
          </cell>
          <cell r="K203">
            <v>0</v>
          </cell>
        </row>
        <row r="204">
          <cell r="J204" t="str">
            <v>백색용접유리</v>
          </cell>
          <cell r="K204">
            <v>9500</v>
          </cell>
        </row>
        <row r="205">
          <cell r="J205" t="str">
            <v/>
          </cell>
          <cell r="K205">
            <v>0</v>
          </cell>
        </row>
        <row r="206">
          <cell r="J206" t="str">
            <v>오스타날</v>
          </cell>
          <cell r="K206">
            <v>1200</v>
          </cell>
        </row>
        <row r="207">
          <cell r="J207" t="str">
            <v/>
          </cell>
          <cell r="K207">
            <v>0</v>
          </cell>
        </row>
        <row r="208">
          <cell r="J208" t="str">
            <v>탭M20*2.5</v>
          </cell>
          <cell r="K208">
            <v>26450</v>
          </cell>
        </row>
        <row r="209">
          <cell r="J209" t="str">
            <v/>
          </cell>
          <cell r="K209">
            <v>0</v>
          </cell>
        </row>
        <row r="210">
          <cell r="J210" t="str">
            <v>다이스M20*2.5</v>
          </cell>
          <cell r="K210">
            <v>9700</v>
          </cell>
        </row>
        <row r="211">
          <cell r="J211" t="str">
            <v/>
          </cell>
          <cell r="K211">
            <v>0</v>
          </cell>
        </row>
        <row r="212">
          <cell r="J212" t="str">
            <v>정280mm</v>
          </cell>
          <cell r="K212">
            <v>2700</v>
          </cell>
        </row>
        <row r="213">
          <cell r="J213" t="str">
            <v/>
          </cell>
          <cell r="K213">
            <v>0</v>
          </cell>
        </row>
        <row r="214">
          <cell r="J214" t="str">
            <v>용접면자동</v>
          </cell>
          <cell r="K214">
            <v>7500</v>
          </cell>
        </row>
        <row r="215">
          <cell r="J215" t="str">
            <v/>
          </cell>
          <cell r="K215">
            <v>0</v>
          </cell>
        </row>
        <row r="216">
          <cell r="J216" t="str">
            <v>용접홀다</v>
          </cell>
          <cell r="K216">
            <v>8000</v>
          </cell>
        </row>
        <row r="217">
          <cell r="J217" t="str">
            <v/>
          </cell>
          <cell r="K217">
            <v>0</v>
          </cell>
        </row>
        <row r="218">
          <cell r="J218" t="str">
            <v>용접앞치마가죽</v>
          </cell>
          <cell r="K218">
            <v>4000</v>
          </cell>
        </row>
        <row r="219">
          <cell r="J219" t="str">
            <v/>
          </cell>
          <cell r="K219">
            <v>0</v>
          </cell>
        </row>
        <row r="220">
          <cell r="J220" t="str">
            <v>센터펀치</v>
          </cell>
          <cell r="K220">
            <v>1500</v>
          </cell>
        </row>
        <row r="221">
          <cell r="J221" t="str">
            <v/>
          </cell>
          <cell r="K221">
            <v>0</v>
          </cell>
        </row>
        <row r="222">
          <cell r="J222" t="str">
            <v>써비스볼트</v>
          </cell>
          <cell r="K222">
            <v>426</v>
          </cell>
        </row>
        <row r="223">
          <cell r="J223" t="str">
            <v/>
          </cell>
          <cell r="K223">
            <v>0</v>
          </cell>
        </row>
        <row r="224">
          <cell r="J224" t="str">
            <v>대강M20*180mm</v>
          </cell>
          <cell r="K224">
            <v>397</v>
          </cell>
        </row>
        <row r="225">
          <cell r="J225" t="str">
            <v/>
          </cell>
          <cell r="K225">
            <v>0</v>
          </cell>
        </row>
        <row r="226">
          <cell r="J226" t="str">
            <v>유지절연유</v>
          </cell>
          <cell r="K226">
            <v>925</v>
          </cell>
        </row>
        <row r="227">
          <cell r="J227" t="str">
            <v/>
          </cell>
          <cell r="K227">
            <v>0</v>
          </cell>
        </row>
        <row r="228">
          <cell r="J228" t="str">
            <v>와샤M12</v>
          </cell>
          <cell r="K228">
            <v>11.6</v>
          </cell>
        </row>
        <row r="229">
          <cell r="J229" t="str">
            <v/>
          </cell>
          <cell r="K229">
            <v>0</v>
          </cell>
        </row>
        <row r="230">
          <cell r="J230" t="str">
            <v>표기용페인트백색</v>
          </cell>
          <cell r="K230">
            <v>3125</v>
          </cell>
        </row>
        <row r="231">
          <cell r="J231" t="str">
            <v/>
          </cell>
          <cell r="K231">
            <v>0</v>
          </cell>
        </row>
        <row r="232">
          <cell r="J232" t="str">
            <v>페인트붓2"</v>
          </cell>
          <cell r="K232">
            <v>2500</v>
          </cell>
        </row>
        <row r="233">
          <cell r="J233" t="str">
            <v/>
          </cell>
          <cell r="K233">
            <v>0</v>
          </cell>
        </row>
        <row r="234">
          <cell r="J234" t="str">
            <v>가솔린</v>
          </cell>
          <cell r="K234">
            <v>1045</v>
          </cell>
        </row>
        <row r="235">
          <cell r="J235" t="str">
            <v/>
          </cell>
          <cell r="K235">
            <v>0</v>
          </cell>
        </row>
        <row r="236">
          <cell r="J236" t="str">
            <v>퍼티</v>
          </cell>
          <cell r="K236">
            <v>3.57</v>
          </cell>
        </row>
        <row r="237">
          <cell r="J237" t="str">
            <v/>
          </cell>
          <cell r="K237">
            <v>0</v>
          </cell>
        </row>
        <row r="238">
          <cell r="J238" t="str">
            <v>조합페인트</v>
          </cell>
          <cell r="K238">
            <v>6197</v>
          </cell>
        </row>
        <row r="239">
          <cell r="J239" t="str">
            <v/>
          </cell>
          <cell r="K239">
            <v>0</v>
          </cell>
        </row>
        <row r="240">
          <cell r="J240" t="str">
            <v>샌드블라스트</v>
          </cell>
          <cell r="K240">
            <v>15000</v>
          </cell>
        </row>
        <row r="241">
          <cell r="J241" t="str">
            <v/>
          </cell>
          <cell r="K241">
            <v>0</v>
          </cell>
        </row>
        <row r="242">
          <cell r="J242" t="str">
            <v>레미콘40-180-8</v>
          </cell>
          <cell r="K242">
            <v>42370</v>
          </cell>
        </row>
        <row r="243">
          <cell r="J243" t="str">
            <v/>
          </cell>
          <cell r="K243">
            <v>0</v>
          </cell>
        </row>
        <row r="244">
          <cell r="J244" t="str">
            <v>유입게이트</v>
          </cell>
          <cell r="K244">
            <v>6500000</v>
          </cell>
        </row>
        <row r="245">
          <cell r="J245" t="str">
            <v/>
          </cell>
          <cell r="K245">
            <v>0</v>
          </cell>
        </row>
        <row r="246">
          <cell r="J246" t="str">
            <v>조목스크린 및 제진기</v>
          </cell>
          <cell r="K246">
            <v>36500000</v>
          </cell>
        </row>
        <row r="247">
          <cell r="J247" t="str">
            <v/>
          </cell>
          <cell r="K247">
            <v>0</v>
          </cell>
        </row>
        <row r="248">
          <cell r="J248" t="str">
            <v>협잡물 콘베어(1)</v>
          </cell>
          <cell r="K248">
            <v>4500000</v>
          </cell>
        </row>
        <row r="249">
          <cell r="J249" t="str">
            <v/>
          </cell>
          <cell r="K249">
            <v>0</v>
          </cell>
        </row>
        <row r="250">
          <cell r="J250" t="str">
            <v>협잡물 콘테이너</v>
          </cell>
          <cell r="K250">
            <v>1700000</v>
          </cell>
        </row>
        <row r="251">
          <cell r="J251" t="str">
            <v/>
          </cell>
          <cell r="K251">
            <v>0</v>
          </cell>
        </row>
        <row r="252">
          <cell r="J252" t="str">
            <v>인양호이스트</v>
          </cell>
          <cell r="K252">
            <v>3850000</v>
          </cell>
        </row>
        <row r="253">
          <cell r="J253" t="str">
            <v/>
          </cell>
          <cell r="K253">
            <v>0</v>
          </cell>
        </row>
        <row r="254">
          <cell r="J254" t="str">
            <v>침사 제거기</v>
          </cell>
          <cell r="K254">
            <v>46500000</v>
          </cell>
        </row>
        <row r="255">
          <cell r="J255" t="str">
            <v/>
          </cell>
          <cell r="K255">
            <v>0</v>
          </cell>
        </row>
        <row r="256">
          <cell r="J256" t="str">
            <v>침사 콘베어(1)</v>
          </cell>
          <cell r="K256">
            <v>14580000</v>
          </cell>
        </row>
        <row r="257">
          <cell r="J257" t="str">
            <v/>
          </cell>
          <cell r="K257">
            <v>0</v>
          </cell>
        </row>
        <row r="258">
          <cell r="J258" t="str">
            <v>침사 콘베어(2)</v>
          </cell>
          <cell r="K258">
            <v>23000000</v>
          </cell>
        </row>
        <row r="259">
          <cell r="J259" t="str">
            <v/>
          </cell>
          <cell r="K259">
            <v>0</v>
          </cell>
        </row>
        <row r="260">
          <cell r="J260" t="str">
            <v>침사세정 송풍기</v>
          </cell>
          <cell r="K260">
            <v>1200000</v>
          </cell>
        </row>
        <row r="261">
          <cell r="J261" t="str">
            <v/>
          </cell>
          <cell r="K261">
            <v>0</v>
          </cell>
        </row>
        <row r="262">
          <cell r="J262" t="str">
            <v>침사스킵 호이스트</v>
          </cell>
          <cell r="K262">
            <v>28500000</v>
          </cell>
        </row>
        <row r="263">
          <cell r="J263" t="str">
            <v/>
          </cell>
          <cell r="K263">
            <v>0</v>
          </cell>
        </row>
        <row r="264">
          <cell r="J264" t="str">
            <v>침사호파</v>
          </cell>
          <cell r="K264">
            <v>22000000</v>
          </cell>
        </row>
        <row r="265">
          <cell r="J265" t="str">
            <v/>
          </cell>
          <cell r="K265">
            <v>0</v>
          </cell>
        </row>
        <row r="266">
          <cell r="J266" t="str">
            <v>세목스크린</v>
          </cell>
          <cell r="K266">
            <v>41000000</v>
          </cell>
        </row>
        <row r="267">
          <cell r="J267" t="str">
            <v/>
          </cell>
          <cell r="K267">
            <v>0</v>
          </cell>
        </row>
        <row r="268">
          <cell r="J268" t="str">
            <v>협잡물 콘베어(2)</v>
          </cell>
          <cell r="K268">
            <v>11200000</v>
          </cell>
        </row>
        <row r="269">
          <cell r="J269" t="str">
            <v/>
          </cell>
          <cell r="K269">
            <v>0</v>
          </cell>
        </row>
        <row r="270">
          <cell r="J270" t="str">
            <v>협잡물 콘베어(3)</v>
          </cell>
          <cell r="K270">
            <v>15900000</v>
          </cell>
        </row>
        <row r="271">
          <cell r="J271" t="str">
            <v/>
          </cell>
          <cell r="K271">
            <v>0</v>
          </cell>
        </row>
        <row r="272">
          <cell r="J272" t="str">
            <v>협잡물스킵 호이스트</v>
          </cell>
          <cell r="K272">
            <v>28500000</v>
          </cell>
        </row>
        <row r="273">
          <cell r="J273" t="str">
            <v/>
          </cell>
          <cell r="K273">
            <v>0</v>
          </cell>
        </row>
        <row r="274">
          <cell r="J274" t="str">
            <v>협잡물호파</v>
          </cell>
          <cell r="K274">
            <v>22000000</v>
          </cell>
        </row>
        <row r="275">
          <cell r="J275" t="str">
            <v/>
          </cell>
          <cell r="K275">
            <v>0</v>
          </cell>
        </row>
        <row r="276">
          <cell r="J276" t="str">
            <v>침사지 유출게이트</v>
          </cell>
          <cell r="K276">
            <v>2900000</v>
          </cell>
        </row>
        <row r="277">
          <cell r="J277" t="str">
            <v/>
          </cell>
          <cell r="K277">
            <v>0</v>
          </cell>
        </row>
        <row r="278">
          <cell r="J278" t="str">
            <v>중계펌프(1)</v>
          </cell>
          <cell r="K278">
            <v>24950000</v>
          </cell>
        </row>
        <row r="279">
          <cell r="J279" t="str">
            <v/>
          </cell>
          <cell r="K279">
            <v>0</v>
          </cell>
        </row>
        <row r="280">
          <cell r="J280" t="str">
            <v>중계펌프(2)</v>
          </cell>
          <cell r="K280">
            <v>18300000</v>
          </cell>
        </row>
        <row r="281">
          <cell r="J281" t="str">
            <v/>
          </cell>
          <cell r="K281">
            <v>0</v>
          </cell>
        </row>
        <row r="282">
          <cell r="J282" t="str">
            <v>체크밸브(1)</v>
          </cell>
          <cell r="K282">
            <v>3600000</v>
          </cell>
        </row>
        <row r="283">
          <cell r="J283" t="str">
            <v/>
          </cell>
          <cell r="K283">
            <v>0</v>
          </cell>
        </row>
        <row r="284">
          <cell r="J284" t="str">
            <v>체크밸브(2)</v>
          </cell>
          <cell r="K284">
            <v>2800000</v>
          </cell>
        </row>
        <row r="285">
          <cell r="J285" t="str">
            <v/>
          </cell>
          <cell r="K285">
            <v>0</v>
          </cell>
        </row>
        <row r="286">
          <cell r="J286" t="str">
            <v>버터플라이밸브(1)</v>
          </cell>
          <cell r="K286">
            <v>4500000</v>
          </cell>
        </row>
        <row r="287">
          <cell r="J287" t="str">
            <v/>
          </cell>
          <cell r="K287">
            <v>0</v>
          </cell>
        </row>
        <row r="288">
          <cell r="J288" t="str">
            <v>버터플라이밸브(2)</v>
          </cell>
          <cell r="K288">
            <v>4200000</v>
          </cell>
        </row>
        <row r="289">
          <cell r="J289" t="str">
            <v/>
          </cell>
          <cell r="K289">
            <v>0</v>
          </cell>
        </row>
        <row r="290">
          <cell r="J290" t="str">
            <v>모노레일호이스트</v>
          </cell>
          <cell r="K290">
            <v>17300000</v>
          </cell>
        </row>
        <row r="291">
          <cell r="J291" t="str">
            <v/>
          </cell>
          <cell r="K291">
            <v>0</v>
          </cell>
        </row>
        <row r="292">
          <cell r="J292" t="str">
            <v/>
          </cell>
          <cell r="K292">
            <v>0</v>
          </cell>
        </row>
        <row r="293">
          <cell r="J293" t="str">
            <v/>
          </cell>
          <cell r="K293">
            <v>0</v>
          </cell>
        </row>
        <row r="294">
          <cell r="J294" t="str">
            <v/>
          </cell>
          <cell r="K294">
            <v>0</v>
          </cell>
        </row>
        <row r="295">
          <cell r="J295" t="str">
            <v/>
          </cell>
          <cell r="K295">
            <v>0</v>
          </cell>
        </row>
        <row r="296">
          <cell r="J296" t="str">
            <v/>
          </cell>
          <cell r="K296">
            <v>0</v>
          </cell>
        </row>
        <row r="297">
          <cell r="J297" t="str">
            <v/>
          </cell>
          <cell r="K297">
            <v>0</v>
          </cell>
        </row>
        <row r="298">
          <cell r="J298" t="str">
            <v/>
          </cell>
          <cell r="K298">
            <v>0</v>
          </cell>
        </row>
        <row r="299">
          <cell r="J299" t="str">
            <v/>
          </cell>
          <cell r="K299">
            <v>0</v>
          </cell>
        </row>
        <row r="300">
          <cell r="J300" t="str">
            <v/>
          </cell>
          <cell r="K300">
            <v>0</v>
          </cell>
        </row>
        <row r="301">
          <cell r="J301" t="str">
            <v/>
          </cell>
          <cell r="K301">
            <v>0</v>
          </cell>
        </row>
        <row r="302">
          <cell r="J302" t="str">
            <v/>
          </cell>
          <cell r="K302">
            <v>0</v>
          </cell>
        </row>
        <row r="303">
          <cell r="J303" t="str">
            <v/>
          </cell>
          <cell r="K303">
            <v>0</v>
          </cell>
        </row>
        <row r="304">
          <cell r="J304" t="str">
            <v/>
          </cell>
          <cell r="K304">
            <v>0</v>
          </cell>
        </row>
        <row r="305">
          <cell r="J305" t="str">
            <v/>
          </cell>
          <cell r="K305">
            <v>0</v>
          </cell>
        </row>
        <row r="306">
          <cell r="J306" t="str">
            <v/>
          </cell>
          <cell r="K306">
            <v>0</v>
          </cell>
        </row>
        <row r="307">
          <cell r="J307" t="str">
            <v/>
          </cell>
          <cell r="K307">
            <v>0</v>
          </cell>
        </row>
        <row r="308">
          <cell r="J308" t="str">
            <v/>
          </cell>
          <cell r="K308">
            <v>0</v>
          </cell>
        </row>
        <row r="309">
          <cell r="J309" t="str">
            <v/>
          </cell>
          <cell r="K309">
            <v>0</v>
          </cell>
        </row>
        <row r="310">
          <cell r="J310" t="str">
            <v/>
          </cell>
          <cell r="K310">
            <v>0</v>
          </cell>
        </row>
        <row r="311">
          <cell r="J311" t="str">
            <v/>
          </cell>
          <cell r="K311">
            <v>0</v>
          </cell>
        </row>
        <row r="312">
          <cell r="J312" t="str">
            <v/>
          </cell>
          <cell r="K312">
            <v>0</v>
          </cell>
        </row>
        <row r="313">
          <cell r="J313" t="str">
            <v/>
          </cell>
          <cell r="K313">
            <v>0</v>
          </cell>
        </row>
        <row r="314">
          <cell r="J314" t="str">
            <v/>
          </cell>
          <cell r="K314">
            <v>0</v>
          </cell>
        </row>
        <row r="315">
          <cell r="J315" t="str">
            <v/>
          </cell>
          <cell r="K315">
            <v>0</v>
          </cell>
        </row>
        <row r="316">
          <cell r="J316" t="str">
            <v/>
          </cell>
          <cell r="K316">
            <v>0</v>
          </cell>
        </row>
        <row r="317">
          <cell r="J317" t="str">
            <v/>
          </cell>
          <cell r="K317">
            <v>0</v>
          </cell>
        </row>
        <row r="318">
          <cell r="J318" t="str">
            <v/>
          </cell>
          <cell r="K318">
            <v>0</v>
          </cell>
        </row>
        <row r="319">
          <cell r="J319" t="str">
            <v/>
          </cell>
          <cell r="K319">
            <v>0</v>
          </cell>
        </row>
        <row r="320">
          <cell r="J320" t="str">
            <v/>
          </cell>
          <cell r="K320">
            <v>0</v>
          </cell>
        </row>
        <row r="321">
          <cell r="J321" t="str">
            <v/>
          </cell>
          <cell r="K321">
            <v>0</v>
          </cell>
        </row>
        <row r="322">
          <cell r="J322" t="str">
            <v/>
          </cell>
          <cell r="K322">
            <v>0</v>
          </cell>
        </row>
        <row r="323">
          <cell r="J323" t="str">
            <v/>
          </cell>
          <cell r="K323">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sheetData sheetId="428"/>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
      <sheetName val="표지"/>
      <sheetName val="내역총괄표"/>
      <sheetName val="세부내역(직접인건비)"/>
      <sheetName val="세부내역(직접경비)"/>
      <sheetName val="data"/>
      <sheetName val="평가내역"/>
      <sheetName val="내역"/>
      <sheetName val="DATA1"/>
      <sheetName val="CABLE SIZE-1"/>
      <sheetName val="단가조사"/>
      <sheetName val="참조-(1)"/>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WORK"/>
      <sheetName val="노임이"/>
      <sheetName val="YES"/>
      <sheetName val="기본일위"/>
      <sheetName val="보험료산출"/>
      <sheetName val="J"/>
      <sheetName val="산출내역(4월)"/>
      <sheetName val="산출내역(5월) (2)"/>
      <sheetName val="중기조종사 단위단가"/>
      <sheetName val="DAT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집계표"/>
      <sheetName val="기자재"/>
      <sheetName val="기계설치"/>
      <sheetName val="배관공사"/>
      <sheetName val="시운전"/>
      <sheetName val="기계단가"/>
      <sheetName val="배관단가"/>
      <sheetName val="일위"/>
      <sheetName val="세부내역(직접인건비)"/>
      <sheetName val="세부내역(직접경비)"/>
      <sheetName val="단가조사"/>
      <sheetName val="참조-(1)"/>
    </sheetNames>
    <sheetDataSet>
      <sheetData sheetId="0">
        <row r="1">
          <cell r="A1" t="str">
            <v>명     칭</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데리네이타현황"/>
    </sheetNames>
    <sheetDataSet>
      <sheetData sheetId="0" refreshError="1"/>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변경"/>
      <sheetName val="계약 1"/>
      <sheetName val="변경갑지"/>
      <sheetName val="기안(변)"/>
      <sheetName val="=설변"/>
      <sheetName val="내역서"/>
      <sheetName val="갑지"/>
      <sheetName val="제잡비"/>
      <sheetName val="원가계산서"/>
      <sheetName val="일위"/>
      <sheetName val="기안"/>
      <sheetName val="공사설명서"/>
      <sheetName val="공기산출"/>
      <sheetName val="운반비산출"/>
      <sheetName val="변경계약"/>
      <sheetName val="설계내역서"/>
      <sheetName val="초기화면"/>
      <sheetName val="(C)원내역"/>
      <sheetName val="효명0010"/>
      <sheetName val="중기조종사 단위단가"/>
      <sheetName val="노임이"/>
      <sheetName val="TOTAL_BOQ"/>
      <sheetName val="집계표"/>
      <sheetName val="설계서"/>
      <sheetName val="내역"/>
      <sheetName val="공무2과"/>
      <sheetName val="보험료산출"/>
      <sheetName val="J"/>
      <sheetName val="산출내역(5월) (2)"/>
    </sheetNames>
    <sheetDataSet>
      <sheetData sheetId="0" refreshError="1"/>
      <sheetData sheetId="1"/>
      <sheetData sheetId="2" refreshError="1"/>
      <sheetData sheetId="3"/>
      <sheetData sheetId="4" refreshError="1"/>
      <sheetData sheetId="5" refreshError="1"/>
      <sheetData sheetId="6" refreshError="1">
        <row r="209">
          <cell r="L209">
            <v>1169920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우배수"/>
      <sheetName val="계산식"/>
      <sheetName val="DATE"/>
      <sheetName val="중기사용료"/>
      <sheetName val="적용노임"/>
      <sheetName val="일반자재"/>
      <sheetName val="총괄내역서"/>
      <sheetName val="조건표"/>
      <sheetName val="2000년1차"/>
      <sheetName val="기초자료"/>
      <sheetName val="3.하중계산"/>
      <sheetName val="설계조건"/>
      <sheetName val="우배수토공"/>
      <sheetName val="내역서"/>
      <sheetName val="토목"/>
      <sheetName val="집계표"/>
      <sheetName val="내역"/>
      <sheetName val="교각"/>
      <sheetName val="우수"/>
      <sheetName val="wall"/>
      <sheetName val="데리네이타현황"/>
      <sheetName val="기계경비"/>
      <sheetName val="단가"/>
      <sheetName val="토사(PE)"/>
      <sheetName val="단가표"/>
      <sheetName val="실행철강하도"/>
      <sheetName val="약품공급2"/>
      <sheetName val="정부노임단가"/>
      <sheetName val="BID"/>
      <sheetName val="지구단위계획"/>
      <sheetName val="산식3"/>
      <sheetName val="ABUT수량-A1"/>
      <sheetName val="입력변수"/>
      <sheetName val="기계경비단가"/>
      <sheetName val="복구경비"/>
      <sheetName val="상수도토공집계표"/>
      <sheetName val="직접인건비호표(항목60%)"/>
      <sheetName val="직접경비호표"/>
      <sheetName val="말뚝지지력산정"/>
      <sheetName val="Sheet1"/>
      <sheetName val="Sheet1 (2)"/>
      <sheetName val="97노임단가"/>
      <sheetName val="입력란"/>
      <sheetName val="S.중기사용료"/>
      <sheetName val="수량산출"/>
      <sheetName val="구분표"/>
      <sheetName val="SORCE1"/>
      <sheetName val="전기"/>
      <sheetName val="종배수관"/>
      <sheetName val="2"/>
      <sheetName val="수로BOX"/>
      <sheetName val="Baby일위대가"/>
      <sheetName val="원형1호맨홀토공수량"/>
      <sheetName val="남한강 2단계 전체분"/>
      <sheetName val="2차 설계내역서(변경)"/>
      <sheetName val="간지"/>
      <sheetName val="A LINE"/>
      <sheetName val="토공(우물통,기타) "/>
      <sheetName val="STEEL BOX 단면설계(SEC.8)"/>
      <sheetName val="노임단가"/>
      <sheetName val="3.바닥판설계"/>
      <sheetName val="피벗테이블데이터분석"/>
      <sheetName val="평균높이산출근거"/>
      <sheetName val="횡배수관위치조서"/>
      <sheetName val="하중계산"/>
      <sheetName val="INPUT"/>
      <sheetName val="8.PILE  (돌출)"/>
      <sheetName val="하수급견적대비"/>
      <sheetName val="0+232"/>
      <sheetName val="환경인력"/>
      <sheetName val="직원자료"/>
      <sheetName val="업종분류"/>
      <sheetName val="장비분류"/>
      <sheetName val="노임단가명세서"/>
      <sheetName val="금액내역서"/>
      <sheetName val="기둥(원형)"/>
      <sheetName val="기초공"/>
      <sheetName val="데이타"/>
      <sheetName val="견적을지"/>
      <sheetName val="6PILE  (돌출)"/>
      <sheetName val="터파기및재료"/>
      <sheetName val="플랜트 설치"/>
      <sheetName val="1호맨홀토공"/>
      <sheetName val="맨홀수량산출"/>
      <sheetName val="일위대가"/>
      <sheetName val="표지"/>
      <sheetName val="원가입력"/>
      <sheetName val="평균터파기고(1-2,ASP)"/>
      <sheetName val="99노임단가"/>
      <sheetName val="기준액"/>
      <sheetName val="DATA 입력부"/>
      <sheetName val="기자재수량"/>
      <sheetName val="화재 탐지 설비"/>
      <sheetName val="H PILE수량"/>
      <sheetName val="H-PILE수량집계"/>
      <sheetName val="신당동집계표"/>
      <sheetName val="C.배수관공"/>
      <sheetName val="수안보-MBR1"/>
      <sheetName val="교각계산"/>
      <sheetName val="세부내역(직접인건비)"/>
      <sheetName val="세부내역(직접경비)"/>
      <sheetName val="우수공"/>
      <sheetName val="변경원가서갑"/>
      <sheetName val="직노"/>
      <sheetName val="부대내역"/>
      <sheetName val="직접경비"/>
      <sheetName val="직접인건비"/>
      <sheetName val="NBU7-A1"/>
      <sheetName val="대로근거"/>
      <sheetName val="실행내역서"/>
      <sheetName val="금광1터널"/>
      <sheetName val="중기조종사 단위단가"/>
      <sheetName val="A2"/>
      <sheetName val="2@ BOX"/>
      <sheetName val="시점교대"/>
      <sheetName val="일반공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CE1"/>
      <sheetName val="단위수량"/>
      <sheetName val="가시설단위수량"/>
      <sheetName val="DATE"/>
      <sheetName val="sorce"/>
      <sheetName val="소일위대가코드표"/>
      <sheetName val="2000년1차"/>
      <sheetName val="토사(PE)"/>
      <sheetName val="MOTOR"/>
      <sheetName val="이름정의"/>
      <sheetName val="초기화면"/>
    </sheetNames>
    <sheetDataSet>
      <sheetData sheetId="0" refreshError="1">
        <row r="2">
          <cell r="AQ2">
            <v>1</v>
          </cell>
          <cell r="AR2">
            <v>300</v>
          </cell>
          <cell r="AS2">
            <v>30</v>
          </cell>
          <cell r="AT2">
            <v>360</v>
          </cell>
          <cell r="AU2">
            <v>500</v>
          </cell>
          <cell r="AV2">
            <v>280</v>
          </cell>
          <cell r="AW2">
            <v>150</v>
          </cell>
          <cell r="AX2">
            <v>180</v>
          </cell>
          <cell r="AY2">
            <v>100</v>
          </cell>
          <cell r="AZ2">
            <v>0.10300000000000001</v>
          </cell>
          <cell r="BA2">
            <v>0.113</v>
          </cell>
          <cell r="BB2" t="str">
            <v>ASP</v>
          </cell>
          <cell r="BC2">
            <v>125</v>
          </cell>
          <cell r="BD2">
            <v>300</v>
          </cell>
          <cell r="BE2">
            <v>90</v>
          </cell>
        </row>
        <row r="3">
          <cell r="AQ3">
            <v>2</v>
          </cell>
          <cell r="AR3">
            <v>400</v>
          </cell>
          <cell r="AS3">
            <v>35</v>
          </cell>
          <cell r="AT3">
            <v>470</v>
          </cell>
          <cell r="AU3">
            <v>600</v>
          </cell>
          <cell r="AV3">
            <v>335</v>
          </cell>
          <cell r="AW3">
            <v>150</v>
          </cell>
          <cell r="AX3">
            <v>235</v>
          </cell>
          <cell r="AY3">
            <v>100</v>
          </cell>
          <cell r="AZ3">
            <v>0.13100000000000001</v>
          </cell>
          <cell r="BA3">
            <v>0.128</v>
          </cell>
          <cell r="BB3" t="str">
            <v>CON'C</v>
          </cell>
          <cell r="BC3">
            <v>200</v>
          </cell>
          <cell r="BD3">
            <v>30</v>
          </cell>
          <cell r="BE3">
            <v>1050</v>
          </cell>
        </row>
        <row r="4">
          <cell r="AQ4">
            <v>3</v>
          </cell>
          <cell r="AR4">
            <v>450</v>
          </cell>
          <cell r="AS4">
            <v>38</v>
          </cell>
          <cell r="AT4">
            <v>526</v>
          </cell>
          <cell r="AU4">
            <v>650</v>
          </cell>
          <cell r="AV4">
            <v>363</v>
          </cell>
          <cell r="AW4">
            <v>150</v>
          </cell>
          <cell r="AX4">
            <v>263</v>
          </cell>
          <cell r="AY4">
            <v>100</v>
          </cell>
          <cell r="AZ4">
            <v>0.16399999999999998</v>
          </cell>
          <cell r="BA4">
            <v>0.14300000000000002</v>
          </cell>
          <cell r="BB4" t="str">
            <v>보도블럭</v>
          </cell>
          <cell r="BC4">
            <v>60</v>
          </cell>
          <cell r="BD4">
            <v>30</v>
          </cell>
          <cell r="BE4">
            <v>1100</v>
          </cell>
        </row>
        <row r="5">
          <cell r="AQ5">
            <v>4</v>
          </cell>
          <cell r="AR5">
            <v>500</v>
          </cell>
          <cell r="AS5">
            <v>42</v>
          </cell>
          <cell r="AT5">
            <v>584</v>
          </cell>
          <cell r="AU5">
            <v>750</v>
          </cell>
          <cell r="AV5">
            <v>442</v>
          </cell>
          <cell r="AW5">
            <v>150</v>
          </cell>
          <cell r="AX5">
            <v>292</v>
          </cell>
          <cell r="AY5">
            <v>150</v>
          </cell>
          <cell r="AZ5">
            <v>0.24199999999999999</v>
          </cell>
          <cell r="BA5">
            <v>0.158</v>
          </cell>
          <cell r="BB5" t="str">
            <v>고압블럭</v>
          </cell>
          <cell r="BC5">
            <v>60</v>
          </cell>
          <cell r="BD5">
            <v>30</v>
          </cell>
          <cell r="BE5">
            <v>1150</v>
          </cell>
        </row>
        <row r="6">
          <cell r="AQ6">
            <v>5</v>
          </cell>
          <cell r="AR6">
            <v>600</v>
          </cell>
          <cell r="AS6">
            <v>50</v>
          </cell>
          <cell r="AT6">
            <v>700</v>
          </cell>
          <cell r="AU6">
            <v>900</v>
          </cell>
          <cell r="AV6">
            <v>500</v>
          </cell>
          <cell r="AW6">
            <v>150</v>
          </cell>
          <cell r="AX6">
            <v>350</v>
          </cell>
          <cell r="AY6">
            <v>150</v>
          </cell>
          <cell r="AZ6">
            <v>0.308</v>
          </cell>
          <cell r="BA6">
            <v>0.18</v>
          </cell>
          <cell r="BE6">
            <v>1350</v>
          </cell>
        </row>
        <row r="7">
          <cell r="AQ7">
            <v>6</v>
          </cell>
          <cell r="AR7">
            <v>700</v>
          </cell>
          <cell r="AS7">
            <v>58</v>
          </cell>
          <cell r="AT7">
            <v>816</v>
          </cell>
          <cell r="AU7">
            <v>1000</v>
          </cell>
          <cell r="AV7">
            <v>558</v>
          </cell>
          <cell r="AW7">
            <v>150</v>
          </cell>
          <cell r="AX7">
            <v>408</v>
          </cell>
          <cell r="AY7">
            <v>150</v>
          </cell>
          <cell r="AZ7">
            <v>0.38</v>
          </cell>
          <cell r="BA7">
            <v>0.20300000000000001</v>
          </cell>
          <cell r="BE7">
            <v>1450</v>
          </cell>
        </row>
        <row r="8">
          <cell r="AQ8">
            <v>7</v>
          </cell>
          <cell r="AR8">
            <v>800</v>
          </cell>
          <cell r="AS8">
            <v>66</v>
          </cell>
          <cell r="AT8">
            <v>932</v>
          </cell>
          <cell r="AU8">
            <v>1150</v>
          </cell>
          <cell r="AV8">
            <v>666</v>
          </cell>
          <cell r="AW8">
            <v>150</v>
          </cell>
          <cell r="AX8">
            <v>466</v>
          </cell>
          <cell r="AY8">
            <v>200</v>
          </cell>
          <cell r="AZ8">
            <v>0.52500000000000002</v>
          </cell>
          <cell r="BA8">
            <v>0.22500000000000001</v>
          </cell>
          <cell r="BE8">
            <v>1600</v>
          </cell>
        </row>
        <row r="9">
          <cell r="AQ9">
            <v>8</v>
          </cell>
          <cell r="AR9">
            <v>900</v>
          </cell>
          <cell r="AS9">
            <v>75</v>
          </cell>
          <cell r="AT9">
            <v>1050</v>
          </cell>
          <cell r="AU9">
            <v>1300</v>
          </cell>
          <cell r="AV9">
            <v>725</v>
          </cell>
          <cell r="AW9">
            <v>150</v>
          </cell>
          <cell r="AX9">
            <v>525</v>
          </cell>
          <cell r="AY9">
            <v>200</v>
          </cell>
          <cell r="AZ9">
            <v>0.61799999999999999</v>
          </cell>
          <cell r="BA9">
            <v>0.248</v>
          </cell>
          <cell r="BE9">
            <v>1750</v>
          </cell>
        </row>
        <row r="10">
          <cell r="AQ10">
            <v>9</v>
          </cell>
          <cell r="AR10">
            <v>1000</v>
          </cell>
          <cell r="AS10">
            <v>82</v>
          </cell>
          <cell r="AT10">
            <v>1164</v>
          </cell>
          <cell r="AU10">
            <v>1450</v>
          </cell>
          <cell r="AV10">
            <v>782</v>
          </cell>
          <cell r="AW10">
            <v>150</v>
          </cell>
          <cell r="AX10">
            <v>582</v>
          </cell>
          <cell r="AY10">
            <v>200</v>
          </cell>
          <cell r="AZ10">
            <v>0.71900000000000008</v>
          </cell>
          <cell r="BA10">
            <v>0.27</v>
          </cell>
          <cell r="BE10">
            <v>1850</v>
          </cell>
        </row>
        <row r="11">
          <cell r="AQ11">
            <v>10</v>
          </cell>
          <cell r="AR11">
            <v>1100</v>
          </cell>
          <cell r="AS11">
            <v>88</v>
          </cell>
          <cell r="AT11">
            <v>1276</v>
          </cell>
          <cell r="AU11">
            <v>1550</v>
          </cell>
          <cell r="AV11">
            <v>888</v>
          </cell>
          <cell r="AW11">
            <v>200</v>
          </cell>
          <cell r="AX11">
            <v>638</v>
          </cell>
          <cell r="AY11">
            <v>250</v>
          </cell>
          <cell r="AZ11">
            <v>0.91500000000000004</v>
          </cell>
          <cell r="BA11">
            <v>0.39</v>
          </cell>
          <cell r="BE11">
            <v>2050</v>
          </cell>
        </row>
        <row r="12">
          <cell r="AQ12">
            <v>11</v>
          </cell>
          <cell r="AR12">
            <v>1200</v>
          </cell>
          <cell r="AS12">
            <v>95</v>
          </cell>
          <cell r="AT12">
            <v>1390</v>
          </cell>
          <cell r="AU12">
            <v>1700</v>
          </cell>
          <cell r="AV12">
            <v>945</v>
          </cell>
          <cell r="AW12">
            <v>200</v>
          </cell>
          <cell r="AX12">
            <v>695</v>
          </cell>
          <cell r="AY12">
            <v>250</v>
          </cell>
          <cell r="AZ12">
            <v>1.0369999999999999</v>
          </cell>
          <cell r="BA12">
            <v>0.42</v>
          </cell>
          <cell r="BE12">
            <v>2200</v>
          </cell>
        </row>
        <row r="13">
          <cell r="AQ13">
            <v>12</v>
          </cell>
          <cell r="AR13">
            <v>1350</v>
          </cell>
          <cell r="AS13">
            <v>103</v>
          </cell>
          <cell r="AT13">
            <v>1556</v>
          </cell>
          <cell r="AU13">
            <v>1900</v>
          </cell>
          <cell r="AV13">
            <v>1078</v>
          </cell>
          <cell r="AW13">
            <v>200</v>
          </cell>
          <cell r="AX13">
            <v>778</v>
          </cell>
          <cell r="AY13">
            <v>300</v>
          </cell>
          <cell r="AZ13">
            <v>1.3130000000000002</v>
          </cell>
          <cell r="BA13">
            <v>0.46</v>
          </cell>
          <cell r="BE13">
            <v>2350</v>
          </cell>
        </row>
        <row r="14">
          <cell r="AQ14">
            <v>13</v>
          </cell>
          <cell r="AR14">
            <v>1500</v>
          </cell>
          <cell r="AS14">
            <v>112</v>
          </cell>
          <cell r="AT14">
            <v>1724</v>
          </cell>
          <cell r="AU14">
            <v>2100</v>
          </cell>
          <cell r="AV14">
            <v>1162</v>
          </cell>
          <cell r="AW14">
            <v>200</v>
          </cell>
          <cell r="AX14">
            <v>862</v>
          </cell>
          <cell r="AY14">
            <v>300</v>
          </cell>
          <cell r="AZ14">
            <v>1.5049999999999999</v>
          </cell>
          <cell r="BA14">
            <v>0.5</v>
          </cell>
          <cell r="BE14">
            <v>2450</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주식"/>
      <sheetName val="Sheet1 (2)"/>
      <sheetName val="삼성전기"/>
      <sheetName val="대부현황"/>
      <sheetName val="조선맥주"/>
      <sheetName val="한솔전자"/>
      <sheetName val="군자산업"/>
      <sheetName val="두산음료"/>
      <sheetName val="아남산업"/>
      <sheetName val="유공"/>
      <sheetName val="두산상사"/>
      <sheetName val="대호"/>
      <sheetName val="Sheet3"/>
      <sheetName val="사용내역"/>
      <sheetName val="Sheet5"/>
      <sheetName val="Sheet6"/>
      <sheetName val="Sheet7"/>
      <sheetName val="Sheet8"/>
      <sheetName val="Sheet9"/>
      <sheetName val="Sheet10"/>
      <sheetName val="Sheet11"/>
      <sheetName val="Sheet12"/>
      <sheetName val="Sheet13"/>
      <sheetName val="Sheet14"/>
      <sheetName val="Sheet15"/>
      <sheetName val="Sheet16"/>
      <sheetName val="노임이"/>
      <sheetName val="#REF"/>
      <sheetName val="1-1"/>
      <sheetName val="01"/>
      <sheetName val="양식summary"/>
      <sheetName val="98주식"/>
      <sheetName val="원가계산서"/>
      <sheetName val="01AC"/>
      <sheetName val="부대공수량"/>
      <sheetName val="설계내역서"/>
      <sheetName val="토공산근"/>
      <sheetName val="1062-X방향 "/>
      <sheetName val="산출내역서집계표"/>
      <sheetName val="내역서"/>
      <sheetName val="A-TYPE 단위수량"/>
      <sheetName val="단위수량"/>
      <sheetName val="신길1동"/>
      <sheetName val="조건표"/>
      <sheetName val="교각계산"/>
      <sheetName val="설계조건"/>
      <sheetName val="수량산출(비굴착)"/>
      <sheetName val="조명시설"/>
      <sheetName val="뚝토공"/>
      <sheetName val="분전함신설"/>
      <sheetName val="접지1종"/>
      <sheetName val="DATE"/>
      <sheetName val="노임단가명세표"/>
      <sheetName val="단가적용기준"/>
      <sheetName val="중기일위대가"/>
      <sheetName val="구조물공"/>
      <sheetName val="노임단가"/>
      <sheetName val="연돌일위집계"/>
      <sheetName val="표준건축비"/>
      <sheetName val="공사비예산서(토목분)"/>
      <sheetName val="98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하도급사항 "/>
      <sheetName val="확약서"/>
      <sheetName val="확약서 (2)"/>
      <sheetName val="부대내역총괄대비"/>
      <sheetName val="굴토+일반토목(원+하)"/>
      <sheetName val="굴토+일반토목(하)"/>
      <sheetName val="철콘(원+하)"/>
      <sheetName val="철콘(하)"/>
      <sheetName val="비계(원+하)"/>
      <sheetName val="철골(원+하)"/>
      <sheetName val="AL창호(원+하)"/>
      <sheetName val="Sheet1"/>
      <sheetName val="Sheet2"/>
      <sheetName val="Sheet3"/>
      <sheetName val="Sheet4"/>
      <sheetName val="굴토(가)"/>
      <sheetName val="일반토목(가)"/>
      <sheetName val="하도급사항(당초)"/>
      <sheetName val="확약서(당초)"/>
      <sheetName val="확약서 (1)(당초)"/>
      <sheetName val="부대내역총괄대비 (당초)"/>
      <sheetName val="기초일위"/>
      <sheetName val="시설일위"/>
      <sheetName val="조명일위"/>
      <sheetName val="금액내역서"/>
      <sheetName val="일위대가"/>
      <sheetName val="06 일위대가목록"/>
      <sheetName val="건축원가"/>
      <sheetName val="건축공사실행"/>
      <sheetName val="메서,변+증"/>
      <sheetName val="2공구산출내역"/>
      <sheetName val="단면"/>
      <sheetName val="토적기초"/>
      <sheetName val="가로등내역서"/>
      <sheetName val="말뚝물량"/>
    </sheetNames>
    <sheetDataSet>
      <sheetData sheetId="0">
        <row r="4">
          <cell r="L4" t="str">
            <v>단 가</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토공집계"/>
      <sheetName val="관로집계"/>
      <sheetName val="대로근거"/>
      <sheetName val="대로토공"/>
      <sheetName val="중로근거"/>
      <sheetName val="중로토공"/>
      <sheetName val="소로근거"/>
      <sheetName val="소로토공"/>
      <sheetName val="비포장근거"/>
      <sheetName val="비포장토공"/>
      <sheetName val="연결관수량"/>
      <sheetName val="우수받이수량"/>
      <sheetName val="집수정수량"/>
      <sheetName val="1호집수정단위"/>
      <sheetName val="2호집수정단위"/>
      <sheetName val="3호집수정단위"/>
      <sheetName val="U형측구수량"/>
      <sheetName val="U형측구단위"/>
      <sheetName val="산마루측구수량"/>
      <sheetName val="산마루측구단위"/>
      <sheetName val="도수로수량"/>
      <sheetName val="도수로단위"/>
      <sheetName val="횡단배수구수량"/>
      <sheetName val="횡단배수구단위"/>
      <sheetName val="ABUT수량-A1"/>
      <sheetName val="말뚝지지력산정"/>
      <sheetName val="Sheet1"/>
    </sheetNames>
    <sheetDataSet>
      <sheetData sheetId="0" refreshError="1"/>
      <sheetData sheetId="1" refreshError="1"/>
      <sheetData sheetId="2" refreshError="1">
        <row r="13">
          <cell r="B13">
            <v>0.15</v>
          </cell>
        </row>
        <row r="14">
          <cell r="B14">
            <v>0.3</v>
          </cell>
        </row>
        <row r="15">
          <cell r="B15">
            <v>0.1</v>
          </cell>
        </row>
        <row r="16">
          <cell r="B16">
            <v>120</v>
          </cell>
        </row>
        <row r="17">
          <cell r="B17">
            <v>0.3</v>
          </cell>
        </row>
      </sheetData>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토공집계"/>
      <sheetName val="관로집계"/>
      <sheetName val="대로근거"/>
      <sheetName val="대로토공"/>
      <sheetName val="중로근거"/>
      <sheetName val="중로토공"/>
      <sheetName val="소로근거"/>
      <sheetName val="소로토공"/>
      <sheetName val="비포장근거"/>
      <sheetName val="비포장토공"/>
      <sheetName val="연결관수량"/>
      <sheetName val="우수받이수량"/>
      <sheetName val="집수정수량"/>
      <sheetName val="1호집수정단위"/>
      <sheetName val="2호집수정단위"/>
      <sheetName val="3호집수정단위"/>
      <sheetName val="U형측구수량"/>
      <sheetName val="U형측구단위"/>
      <sheetName val="산마루측구수량"/>
      <sheetName val="산마루측구단위"/>
      <sheetName val="도수로수량"/>
      <sheetName val="도수로단위"/>
      <sheetName val="횡단배수구수량"/>
      <sheetName val="횡단배수구단위"/>
      <sheetName val="SORCE1"/>
      <sheetName val="설계기준"/>
      <sheetName val="내역1"/>
      <sheetName val="남평내역"/>
      <sheetName val="내역서"/>
      <sheetName val="설비"/>
      <sheetName val="기초일위"/>
      <sheetName val="시설일위"/>
      <sheetName val="조명일위"/>
    </sheetNames>
    <sheetDataSet>
      <sheetData sheetId="0" refreshError="1"/>
      <sheetData sheetId="1" refreshError="1"/>
      <sheetData sheetId="2" refreshError="1">
        <row r="17">
          <cell r="B17">
            <v>0.3</v>
          </cell>
        </row>
      </sheetData>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접속도로수량집계표"/>
      <sheetName val="미력포장"/>
      <sheetName val="접속도로1"/>
      <sheetName val="접속도로2"/>
      <sheetName val="-접속도로-"/>
      <sheetName val="-접속도로증감-"/>
      <sheetName val="단가"/>
      <sheetName val="대로근거"/>
      <sheetName val="중로근거"/>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가산정"/>
      <sheetName val="구형거"/>
      <sheetName val="포장구간"/>
      <sheetName val="관두께"/>
      <sheetName val="직접(흄관)기초 (1)"/>
      <sheetName val="직접(흄관) 공사비"/>
      <sheetName val="직접(PC관)기초(2)"/>
      <sheetName val="직접(PC관)공사비"/>
      <sheetName val="직접(강관)기초(3)"/>
      <sheetName val="직접(강관)공사비"/>
      <sheetName val="모래(PE관)기초(4)"/>
      <sheetName val="모래(PE관)공사비"/>
      <sheetName val="모래(수지)기초(5)"/>
      <sheetName val="모래(수지)공사비"/>
      <sheetName val=" CON'C(흄관)기초 (1)"/>
      <sheetName val="CON'C(흄관)공사비 "/>
      <sheetName val="CON'C(PC관)기초(2)"/>
      <sheetName val="CON'(PC관)공사비"/>
      <sheetName val="CON'C(강관)기초(3)"/>
      <sheetName val="CON'C(강관)공사비"/>
      <sheetName val="관접합및부설"/>
      <sheetName val="단가"/>
      <sheetName val="토류벽단가"/>
      <sheetName val="대로근거"/>
      <sheetName val="중로근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ow r="79">
          <cell r="E79">
            <v>1650</v>
          </cell>
        </row>
        <row r="80">
          <cell r="E80">
            <v>2161</v>
          </cell>
        </row>
        <row r="81">
          <cell r="E81">
            <v>22244</v>
          </cell>
        </row>
        <row r="82">
          <cell r="E82">
            <v>4343.5200000000004</v>
          </cell>
        </row>
        <row r="83">
          <cell r="E83">
            <v>6998.86</v>
          </cell>
        </row>
        <row r="84">
          <cell r="E84">
            <v>485.07</v>
          </cell>
        </row>
        <row r="85">
          <cell r="E85">
            <v>275.79000000000002</v>
          </cell>
        </row>
        <row r="86">
          <cell r="E86">
            <v>2459</v>
          </cell>
        </row>
        <row r="87">
          <cell r="E87">
            <v>28000</v>
          </cell>
        </row>
      </sheetData>
      <sheetData sheetId="22"/>
      <sheetData sheetId="23" refreshError="1"/>
      <sheetData sheetId="24"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예산"/>
      <sheetName val="cover설계서"/>
      <sheetName val="예산서갑지"/>
      <sheetName val="원가계산"/>
      <sheetName val="원가근거 "/>
      <sheetName val="관급자재집계"/>
      <sheetName val="내역서집계"/>
      <sheetName val="내역서(1. 옥외전력 및 수변전설비)"/>
      <sheetName val="내역서(2. 접지 및 피뢰침 설비)"/>
      <sheetName val="내역서(3. CABLE TRAY)"/>
      <sheetName val="내역서(4. 가압장 동력)"/>
      <sheetName val="내역서(5. 약품투입동,응집침전지 동력)"/>
      <sheetName val="내역서(6. 여과지 동력)"/>
      <sheetName val="내역서(7. 농축조,농축분배조 동력)"/>
      <sheetName val="내역서(8. 조정농축조,조정농축분배조 동력)"/>
      <sheetName val="내역서(9. 탈리액농축조,탈리액농축분배조 동력)"/>
      <sheetName val="내역서(10. 탈수기동,회수펌프동 동력)"/>
      <sheetName val="내역서(11. 식당 및 창고 전력간선,전열)"/>
      <sheetName val="내역서(12. 식당 및 창고 전등)"/>
      <sheetName val="내역서(13. 가압장 전력간선,전열)"/>
      <sheetName val="내역서(14. 가압장 전등)"/>
      <sheetName val="내역서(15. 여과지 전력간선,전열)"/>
      <sheetName val="내역서(16. 여과지 전등)"/>
      <sheetName val="내역서(17. 각 농축분배조 전등.전열)"/>
      <sheetName val="내역서(18. 옥외 약전 및 방송)"/>
      <sheetName val="내역서(19. 각동 약전 및 방송)"/>
      <sheetName val="부대설비"/>
      <sheetName val="대가갑지"/>
      <sheetName val="일위대가"/>
      <sheetName val="분전반설치비 일위대가"/>
      <sheetName val="그림갑지"/>
      <sheetName val="가로등기초"/>
      <sheetName val="잡철물제작"/>
      <sheetName val="관로굴착"/>
      <sheetName val="단가갑지"/>
      <sheetName val="단가비교표"/>
      <sheetName val="산출서갑지"/>
      <sheetName val="공량갑지"/>
      <sheetName val="공량(1. 옥외전력 및 수변전, 외등설비)"/>
      <sheetName val="공량(2. 접지 및 피뢰침 설비)"/>
      <sheetName val="공량(3. CABLE TRAY)"/>
      <sheetName val="공량(4. 가압장 동력)"/>
      <sheetName val="공량(5. 약품투입동,응집침전지 동력)"/>
      <sheetName val="공량(6. 여과지 동력)"/>
      <sheetName val="공량(7. 농축조,농축분배조 동력)"/>
      <sheetName val="공량(8. 조정농축조,조정농축분배조 동력)"/>
      <sheetName val="공량(9. 탈리액농축조,탈리액농축분배조 동력)"/>
      <sheetName val="공량(10. 탈수기동,회수펌프동 동력)"/>
      <sheetName val="공량(11. 식당 및 창고 전력간선,전열)"/>
      <sheetName val="공량(12. 식당 및 창고 전등)"/>
      <sheetName val="공량(13. 가압장 전력간선,전열)"/>
      <sheetName val="공량(14. 가압장 전등)"/>
      <sheetName val="공량(15. 여과지 전력간선,전열)"/>
      <sheetName val="공량(16. 여과지 전등)"/>
      <sheetName val="공량(17. 각 농축분배조 전등.전열)"/>
      <sheetName val="공량(18. 옥외 약전 및 방송)"/>
      <sheetName val="공량(19. 각동 약전 및 방송"/>
      <sheetName val="산출조서갑지"/>
      <sheetName val="산출조서(1.옥외전력 및 수변전, 외등설비)"/>
      <sheetName val="산출조서(2. 접지 및 피뢰침 설비)"/>
      <sheetName val="산출조서(3. CABLE TRAY)"/>
      <sheetName val="산출조서(4. 가압장 동력)"/>
      <sheetName val="산출조서(5. 약품투입동,응집침전지 동력)"/>
      <sheetName val="산출조서(6. 여과지 동력)"/>
      <sheetName val="산출조서(7. 농축조,농축분배조 동력)"/>
      <sheetName val="산출조서(8. 조정농축조,조정농축분배조 동력)"/>
      <sheetName val="산출조서(9. 탈리액농축조,탈리액농축분배조 동력)"/>
      <sheetName val="산출조서(10. 탈수기동,회수펌프동 동력)"/>
      <sheetName val="산출조서(11. 식당 및 창고 전력간선,전열)"/>
      <sheetName val="산출조서(12. 식당 및 창고 전등)"/>
      <sheetName val="산출조서(13. 가압장 전력간선,전열)"/>
      <sheetName val="산출조서(L1. 관리동 전등)"/>
      <sheetName val="산출조서(L2. 침사지 전등,전열)"/>
      <sheetName val="산출조서(15. 여과지 전력간선,전열)"/>
      <sheetName val="산출조서(16. 여과지 전등)"/>
      <sheetName val="산출조서(17. 각 농축분배조 전등.전열)"/>
      <sheetName val="산출조서(18. 옥외 약전 및 방송)"/>
      <sheetName val="산출조서(19. 각동 약전 및 방송)"/>
      <sheetName val="견적갑지"/>
      <sheetName val="Sheet6"/>
      <sheetName val="Sheet7"/>
      <sheetName val="Sheet8"/>
      <sheetName val="Sheet9"/>
      <sheetName val="Sheet10"/>
      <sheetName val="Sheet11"/>
      <sheetName val="Sheet12"/>
      <sheetName val="Sheet13"/>
      <sheetName val="Sheet14"/>
      <sheetName val="Sheet15"/>
      <sheetName val="Sheet16"/>
      <sheetName val="Sheet5"/>
      <sheetName val="한전 수탁비 계산 내역"/>
      <sheetName val="CUBICLE설치비 일위대가 "/>
      <sheetName val="9811"/>
      <sheetName val="NFB"/>
      <sheetName val="집계표"/>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refreshError="1"/>
      <sheetData sheetId="94"/>
      <sheetData sheetId="95"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원가계산"/>
      <sheetName val="접지인공"/>
      <sheetName val="내역서"/>
      <sheetName val="일위선로"/>
      <sheetName val="전기-일위대가(1)"/>
      <sheetName val="일위(전등) (2)"/>
      <sheetName val="운반비"/>
      <sheetName val="작업부산물"/>
      <sheetName val="VXXXXX"/>
      <sheetName val="설계서표지 (2)"/>
      <sheetName val="품신 (2)"/>
      <sheetName val="목차 (2)"/>
      <sheetName val="설계설명 (2)"/>
      <sheetName val="예정공정 (2)"/>
      <sheetName val="예산내역 (2)"/>
      <sheetName val="7.철거발생품조서"/>
      <sheetName val="8.청제공기계기구조서"/>
      <sheetName val="설계서표지"/>
      <sheetName val="표지"/>
      <sheetName val="품신"/>
      <sheetName val="목차"/>
      <sheetName val="1.설계설명서"/>
      <sheetName val="3.예정공정표"/>
      <sheetName val="4.설계예산내역서"/>
      <sheetName val="5.공종별예산조서"/>
      <sheetName val="5.공종별예산조서 (2)"/>
      <sheetName val="6.관급자재조서"/>
      <sheetName val="예정공정표(보고서)"/>
      <sheetName val="#REF"/>
      <sheetName val="자재단가"/>
      <sheetName val="설계산출기초"/>
      <sheetName val="도급예산내역서봉투"/>
      <sheetName val="공사원가계산서"/>
      <sheetName val="설계산출표지"/>
      <sheetName val="도급예산내역서총괄표"/>
      <sheetName val="을부담운반비"/>
      <sheetName val="운반비산출"/>
      <sheetName val="DATA"/>
      <sheetName val="데이타"/>
      <sheetName val="전기공사 산출집계"/>
      <sheetName val="전기공사 산출"/>
      <sheetName val=" 내역"/>
      <sheetName val="9811"/>
      <sheetName val="세부내역(직접인건비)"/>
      <sheetName val="집계표"/>
      <sheetName val="세부내역(직접경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변경실행"/>
      <sheetName val="변경원가계산서"/>
      <sheetName val="공사개요"/>
      <sheetName val="견적일지"/>
      <sheetName val="견적업체"/>
      <sheetName val="현장관리비(지방)  "/>
      <sheetName val="견적의뢰"/>
      <sheetName val="공정표"/>
      <sheetName val="가설전기"/>
      <sheetName val="견적조건"/>
      <sheetName val="금액비교 "/>
      <sheetName val="실행예산서  "/>
      <sheetName val="원가계산서"/>
      <sheetName val="입찰견적보고서(일반) "/>
      <sheetName val="입찰견적보고서(관급)"/>
      <sheetName val="입찰가격"/>
      <sheetName val="IEJA (18개월,연차)"/>
      <sheetName val="IEJA (30개월,연차)"/>
      <sheetName val="IEJA (2개월어음)"/>
      <sheetName val="원가계산(총괄)"/>
      <sheetName val="실행금액상승요인분석"/>
      <sheetName val="토공사 "/>
      <sheetName val="석공사"/>
      <sheetName val="방수공사"/>
      <sheetName val="목창호 "/>
      <sheetName val="SD창호"/>
      <sheetName val="창호철물"/>
      <sheetName val="유리공사 "/>
      <sheetName val="수장공사"/>
      <sheetName val="도장공사 "/>
      <sheetName val="표지"/>
      <sheetName val="시멘트"/>
      <sheetName val="모래"/>
      <sheetName val="조직표 "/>
      <sheetName val="당초(개발)비교"/>
      <sheetName val="FAX양식 "/>
      <sheetName val="질의사항"/>
      <sheetName val="사내공문"/>
      <sheetName val="도형"/>
      <sheetName val="도급내역서"/>
      <sheetName val="집계표"/>
      <sheetName val="공사비집계표"/>
      <sheetName val="공사비내역서"/>
      <sheetName val="표지(갑지)"/>
      <sheetName val="투찰금액(50억이상)"/>
      <sheetName val="50억이하"/>
      <sheetName val="이윤확정법"/>
      <sheetName val="변경실행예산서 "/>
      <sheetName val="실행비교"/>
      <sheetName val="Sheet1"/>
      <sheetName val="Sheet2"/>
      <sheetName val="Sheet3"/>
      <sheetName val="원가상승요인"/>
      <sheetName val="설계변경(건축)"/>
      <sheetName val="설계변경(기계)"/>
      <sheetName val="설계변경(전기)"/>
      <sheetName val="기계변경"/>
      <sheetName val="조직도"/>
      <sheetName val="조직도 (2)"/>
      <sheetName val="주요설변내용"/>
      <sheetName val="타현장품목별비교"/>
      <sheetName val="제외공사"/>
      <sheetName val="타현장비교"/>
      <sheetName val="평당금액총괄비교"/>
      <sheetName val="마감변경"/>
      <sheetName val="마감자재변경비교"/>
      <sheetName val="변경실행예산서"/>
      <sheetName val="사내공문 (2)"/>
      <sheetName val="질의사항2"/>
      <sheetName val="질의상항(전기)"/>
      <sheetName val="원가계산서 (2)"/>
      <sheetName val="입찰견적보고서(일반)  (2)"/>
      <sheetName val="IEJA (3개월어음)"/>
      <sheetName val="IEJA (3개월어음) (1)"/>
      <sheetName val="IEJA (1개월어음) "/>
      <sheetName val="IEJA (1개월어음,실행추가)"/>
      <sheetName val="IEJA (3개월어음,실행추가) "/>
      <sheetName val="IEJA (현금)"/>
      <sheetName val="IEJA (현금) (2)"/>
      <sheetName val="IEJA (3개월어음) (2)"/>
      <sheetName val="디스켓라벨"/>
      <sheetName val="교각계산"/>
      <sheetName val="구조물철거타공정이월"/>
      <sheetName val="현장관리비"/>
      <sheetName val="금액내역서"/>
      <sheetName val="rectSpell(TM) spelling correcti"/>
      <sheetName val="집수정(600-700)"/>
      <sheetName val="현장관리비 산출내역"/>
      <sheetName val="입찰안"/>
      <sheetName val="계정"/>
      <sheetName val="3.하중산정4.지지력"/>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일위대가"/>
      <sheetName val="조명시설"/>
      <sheetName val="INPUT(덕도방향-시점)"/>
      <sheetName val="대로근거"/>
      <sheetName val="중로근거"/>
      <sheetName val="상부집계표"/>
      <sheetName val="Sheet1"/>
      <sheetName val="Sheet2"/>
      <sheetName val="Sheet3"/>
      <sheetName val="날개벽수량표"/>
      <sheetName val="SORCE1"/>
      <sheetName val="토목"/>
      <sheetName val="DATE"/>
      <sheetName val="직재"/>
      <sheetName val="PO-BOQ"/>
      <sheetName val="IW-LIST"/>
      <sheetName val="3련 BOX"/>
      <sheetName val="수량집계표"/>
      <sheetName val="토사(PE)"/>
      <sheetName val="단위중량"/>
      <sheetName val="관급"/>
      <sheetName val="일위대가9803"/>
      <sheetName val="차액보증"/>
      <sheetName val="설직재-1"/>
      <sheetName val="제직재"/>
      <sheetName val="수량산출"/>
      <sheetName val="토공"/>
      <sheetName val="교각계산"/>
      <sheetName val="2.2.2입적표"/>
      <sheetName val="Sheet17"/>
      <sheetName val="INPUT"/>
      <sheetName val="초기화면"/>
      <sheetName val="이름정의"/>
      <sheetName val="초기화면1"/>
      <sheetName val="슬래브"/>
      <sheetName val="단가산출서"/>
      <sheetName val="(A)내역서"/>
      <sheetName val="1.설계기준"/>
      <sheetName val="I.설계조건"/>
      <sheetName val="수량3"/>
      <sheetName val="설계내역서"/>
      <sheetName val="현장관리비"/>
      <sheetName val="노임단가"/>
      <sheetName val="철근단면적"/>
      <sheetName val="공사비예산서(토목분)"/>
      <sheetName val="내역서"/>
      <sheetName val="출력X"/>
      <sheetName val="연결임시"/>
      <sheetName val="6PILE  (돌출)"/>
      <sheetName val="수량집계"/>
      <sheetName val="SLAB&quot;1&quot;"/>
      <sheetName val="단면 (2)"/>
      <sheetName val="기본1"/>
      <sheetName val="2공구산출내역"/>
      <sheetName val="수정일위대가"/>
      <sheetName val="TYPE-A"/>
      <sheetName val="노임이"/>
      <sheetName val="EQT-ESTN"/>
      <sheetName val="기초단가"/>
      <sheetName val="원가계산서"/>
      <sheetName val="대비2"/>
      <sheetName val="토목품셈"/>
      <sheetName val="설계조건"/>
      <sheetName val="총괄내역서"/>
      <sheetName val="토공총괄표"/>
      <sheetName val="대비"/>
      <sheetName val="수안보-MBR1"/>
      <sheetName val="1.설계조건"/>
      <sheetName val="#REF"/>
      <sheetName val="대포2교접속"/>
      <sheetName val="9509"/>
      <sheetName val="기본Data"/>
      <sheetName val="TOTAL_BOQ"/>
      <sheetName val="물가시세"/>
      <sheetName val="관로토공산출근거"/>
      <sheetName val="우배수"/>
      <sheetName val="archi(본사)"/>
      <sheetName val="제-노임"/>
      <sheetName val="유별자산배수"/>
      <sheetName val="예정(3)"/>
      <sheetName val="공문"/>
      <sheetName val="일위대가목차"/>
      <sheetName val="9811"/>
      <sheetName val="guard(mac)"/>
      <sheetName val="공사설계서"/>
      <sheetName val="포장절단"/>
      <sheetName val="기계공사"/>
      <sheetName val="공사비총"/>
      <sheetName val="집계"/>
      <sheetName val="직노"/>
      <sheetName val="기본일위"/>
      <sheetName val="내역서2안"/>
      <sheetName val="실행내역"/>
      <sheetName val="기초일위"/>
      <sheetName val="시설일위"/>
      <sheetName val="조명일위"/>
      <sheetName val="ABUT수량-A1"/>
      <sheetName val="AC포장수량"/>
      <sheetName val="수종"/>
      <sheetName val="규격"/>
      <sheetName val="BOX"/>
      <sheetName val="조달일반"/>
      <sheetName val="참고"/>
      <sheetName val="영산"/>
      <sheetName val="참조"/>
      <sheetName val="설계"/>
      <sheetName val="투찰"/>
      <sheetName val="찍기"/>
      <sheetName val="laroux"/>
      <sheetName val="충남종건"/>
      <sheetName val="충남종건 (2)"/>
      <sheetName val="태백시"/>
      <sheetName val="인천공항"/>
      <sheetName val="성남시 (2)"/>
      <sheetName val="성남시"/>
      <sheetName val="서대구인입"/>
      <sheetName val="여암교"/>
      <sheetName val="인쇄"/>
      <sheetName val="변경"/>
      <sheetName val="당초"/>
      <sheetName val="차수별계약"/>
      <sheetName val="차수별계약 (4차2회)"/>
      <sheetName val="4차분1회계약"/>
      <sheetName val="4차분요약"/>
      <sheetName val="4차분2회변경"/>
      <sheetName val="잡비 (4차2회)"/>
      <sheetName val="98신규단가(4차2회)"/>
      <sheetName val="차수별수량 (4차2회)"/>
      <sheetName val="5차분1회변경"/>
      <sheetName val="잡비 (5차1회)"/>
      <sheetName val="신규단가(5차1회)"/>
      <sheetName val="설계서갑지"/>
      <sheetName val="설계서갑지(결제)"/>
      <sheetName val="목차3차"/>
      <sheetName val="주요자재(4차2회)"/>
      <sheetName val="주요자재(전체3회변경)"/>
      <sheetName val="예정공정"/>
      <sheetName val="동원인원"/>
      <sheetName val="공사비증감"/>
      <sheetName val="내역서갑지"/>
      <sheetName val="3회변경내역"/>
      <sheetName val="잡비 (3회4차)"/>
      <sheetName val="98신규단가(3회)"/>
      <sheetName val="차수별수량"/>
      <sheetName val="단가조견 (3회)"/>
      <sheetName val="단가조견"/>
      <sheetName val="각종갑지"/>
      <sheetName val="수량갑지1"/>
      <sheetName val="수량갑지2"/>
      <sheetName val="수량갑지3"/>
      <sheetName val="바인더갑지"/>
      <sheetName val="위치도"/>
      <sheetName val="변경공사개요"/>
      <sheetName val="현황B (3)"/>
      <sheetName val="실정진행현황"/>
      <sheetName val="차수변경요약"/>
      <sheetName val="전체변경요약"/>
      <sheetName val="실정보고"/>
      <sheetName val="변경현황"/>
      <sheetName val="현황(전체3회)"/>
      <sheetName val="현황(전체2회)"/>
      <sheetName val="현황(전체1회)"/>
      <sheetName val="도장수량(하1)"/>
      <sheetName val="주형"/>
      <sheetName val="집계표"/>
      <sheetName val="갑지"/>
      <sheetName val="날개벽(시점좌측)"/>
      <sheetName val="3.바닥판설계"/>
      <sheetName val="중기사용료산출근거"/>
      <sheetName val="단가 및 재료비"/>
      <sheetName val="단가산출1"/>
      <sheetName val="단가산출2"/>
      <sheetName val="교각1"/>
      <sheetName val="단가산출"/>
      <sheetName val="woo(mac)"/>
      <sheetName val="STEEL BOX 단면설계(SEC.8)"/>
      <sheetName val="안정검토"/>
      <sheetName val="날개벽"/>
      <sheetName val="8. 안정검토"/>
      <sheetName val="기둥(원형)"/>
      <sheetName val="4.하중"/>
      <sheetName val="0.9x0.9"/>
      <sheetName val="VXXXXXXX"/>
      <sheetName val="FOOTING단면력"/>
      <sheetName val="L측형구집계"/>
      <sheetName val="Sheet1 (2)"/>
      <sheetName val="tggwan(mac)"/>
      <sheetName val="suk(mac)"/>
      <sheetName val="고양동1"/>
      <sheetName val="0.9토공"/>
      <sheetName val="사용성검토"/>
      <sheetName val="토공(우물통,기타) "/>
      <sheetName val="바닥판(1)"/>
      <sheetName val="일위대가(1)"/>
      <sheetName val="식재일위"/>
      <sheetName val="일위목록"/>
      <sheetName val="말뚝지지력산정"/>
      <sheetName val="보험료산출"/>
      <sheetName val="J"/>
      <sheetName val="산출내역(4월)"/>
      <sheetName val="산출내역(5월) (2)"/>
      <sheetName val="자재표"/>
      <sheetName val="데이터"/>
      <sheetName val="간접비"/>
      <sheetName val="금액내역서"/>
      <sheetName val="40총괄"/>
      <sheetName val="40집계"/>
      <sheetName val="암거단위-1련"/>
      <sheetName val="우,오수"/>
      <sheetName val="터파기및재료"/>
      <sheetName val="데리네이타현황"/>
      <sheetName val="Y-WORK"/>
      <sheetName val="검수고1-1층"/>
      <sheetName val="기존단가 (2)"/>
      <sheetName val="기성내역서표지"/>
      <sheetName val="지구단위계획"/>
      <sheetName val="2000년 공정표"/>
      <sheetName val="TEST1"/>
      <sheetName val="8.PILE  (돌출)"/>
      <sheetName val="신규품목일위대가"/>
      <sheetName val="마산방향철근집계"/>
      <sheetName val="진주방향"/>
      <sheetName val="마산방향"/>
      <sheetName val="본선 토공 분배표"/>
      <sheetName val="산출2-기기동력"/>
      <sheetName val="1062-X방향 "/>
      <sheetName val="중기사용료"/>
      <sheetName val="적용노임"/>
      <sheetName val="일반자재"/>
      <sheetName val="소일위대가코드표"/>
      <sheetName val="업무처리전"/>
      <sheetName val="암거날개벽"/>
      <sheetName val="골조"/>
      <sheetName val="T13(P68~72,78)"/>
      <sheetName val="1TL종점(1)"/>
      <sheetName val="공비현2"/>
      <sheetName val="도급,하도급 예정금액"/>
      <sheetName val="조건표"/>
      <sheetName val="배수내역"/>
      <sheetName val="CON포장수량"/>
      <sheetName val="CONUNIT"/>
      <sheetName val="포장공"/>
      <sheetName val="96보완계획7.12"/>
      <sheetName val="패널"/>
      <sheetName val="경산"/>
      <sheetName val="N賃率-職"/>
      <sheetName val="06 일위대가목록"/>
      <sheetName val="관급자재"/>
      <sheetName val="수목데이타 "/>
      <sheetName val="제경집계"/>
      <sheetName val="단가조사"/>
      <sheetName val="H-PILE수량집계"/>
      <sheetName val="부표총괄"/>
      <sheetName val="설계설명서"/>
      <sheetName val="국공유지및사유지"/>
      <sheetName val="맨홀되메우기"/>
      <sheetName val="일위대가(계측기설치)"/>
      <sheetName val="예가표"/>
      <sheetName val="가감수량"/>
      <sheetName val="맨홀수량산출"/>
      <sheetName val="CODE"/>
      <sheetName val="COPING"/>
      <sheetName val="흥양2교토공집계표"/>
      <sheetName val="MOTOR"/>
      <sheetName val="3연box"/>
      <sheetName val="시멘트"/>
      <sheetName val="내역서을지"/>
      <sheetName val="갑지(추정)"/>
      <sheetName val="P4-3"/>
      <sheetName val="내역"/>
      <sheetName val="6PILE__(돌출)"/>
      <sheetName val="단면_(2)"/>
      <sheetName val="1_설계기준"/>
      <sheetName val="I_설계조건"/>
      <sheetName val="3련_BOX"/>
      <sheetName val="2_2_2입적표"/>
      <sheetName val="도급,하도급_예정금액"/>
      <sheetName val="주식"/>
      <sheetName val="자재집계표"/>
      <sheetName val="품셈TABLE"/>
      <sheetName val="구성비"/>
      <sheetName val="골조시행"/>
      <sheetName val="도급원가"/>
      <sheetName val="설산1.나"/>
      <sheetName val="본사S"/>
      <sheetName val="입찰안"/>
      <sheetName val="CTEMCOST"/>
      <sheetName val="교대"/>
      <sheetName val="변경내역대비표(2)"/>
      <sheetName val="목록"/>
      <sheetName val="대가목록"/>
      <sheetName val="콘크리트포장"/>
      <sheetName val="진입도로포장산출"/>
      <sheetName val="진입부포장면적위치조서"/>
      <sheetName val="진입부수량집계표"/>
      <sheetName val="콘크리트포장집계표"/>
      <sheetName val="포장공집계"/>
      <sheetName val="토적표"/>
      <sheetName val="토공집계표"/>
      <sheetName val="토공분석표"/>
      <sheetName val="자재대"/>
      <sheetName val="간지"/>
      <sheetName val="표지"/>
      <sheetName val="내역서 "/>
      <sheetName val="단가"/>
      <sheetName val="견적990322"/>
      <sheetName val="danga"/>
      <sheetName val="ilch"/>
      <sheetName val="방음벽기초(H=4m)"/>
      <sheetName val="가도공"/>
      <sheetName val="원형맨홀수량"/>
      <sheetName val="DATA"/>
      <sheetName val="하도금액분계"/>
      <sheetName val="산출근거"/>
      <sheetName val="단면가정"/>
      <sheetName val="합계금액"/>
      <sheetName val="9GNG운반"/>
      <sheetName val="일위대가표"/>
      <sheetName val="WVAL"/>
      <sheetName val="ITEM"/>
      <sheetName val="용산1(해보)"/>
      <sheetName val="hvac(제어동)"/>
      <sheetName val="70%"/>
      <sheetName val="대전21토목내역서"/>
      <sheetName val="1"/>
      <sheetName val="데이타"/>
      <sheetName val="Front"/>
      <sheetName val="wall"/>
      <sheetName val="송라터널총괄"/>
      <sheetName val="1,2,3,4,5단위수량"/>
      <sheetName val="총괄표"/>
      <sheetName val="Macro(전선)"/>
      <sheetName val="hvac내역서(제어동)"/>
      <sheetName val="분석"/>
      <sheetName val="내역서_"/>
      <sheetName val="몰탈재료산출"/>
      <sheetName val="일위대가(가설)"/>
      <sheetName val="코드표"/>
      <sheetName val="Macro1"/>
      <sheetName val="전기"/>
      <sheetName val="주차구획선수량"/>
      <sheetName val="단위수량"/>
      <sheetName val="자료"/>
      <sheetName val="식생블럭단위수량"/>
      <sheetName val="자재단가"/>
      <sheetName val="총집계"/>
      <sheetName val="수입"/>
      <sheetName val="Chiet tinh dz35"/>
      <sheetName val="가압장(토목)"/>
      <sheetName val="RFP002"/>
      <sheetName val="01"/>
      <sheetName val="Rooms"/>
      <sheetName val="실행철강하도"/>
      <sheetName val="영동(D)"/>
      <sheetName val="TABLE DB"/>
      <sheetName val="쌍용 data base"/>
      <sheetName val="2호맨홀공제수량"/>
      <sheetName val="업무분장"/>
      <sheetName val="관로토공"/>
      <sheetName val="원가계산"/>
      <sheetName val="4.2유효폭의 계산"/>
      <sheetName val="빗물받이(910-510-410)"/>
      <sheetName val="고창방향"/>
      <sheetName val="기계경비(시간당)"/>
      <sheetName val="램머"/>
      <sheetName val="설계(안)"/>
      <sheetName val="토목주소"/>
      <sheetName val="프랜트면허"/>
      <sheetName val="개산공사비"/>
      <sheetName val="교대(A1)"/>
      <sheetName val="을"/>
      <sheetName val="가로등내역서"/>
      <sheetName val="내력서"/>
      <sheetName val="안정계산"/>
      <sheetName val="단면검토"/>
      <sheetName val="신규 수주분(사용자 정의)"/>
      <sheetName val="DATA2000"/>
      <sheetName val="sw1"/>
      <sheetName val="crude.SLAB RE-bar"/>
      <sheetName val="CRUDE RE-bar"/>
      <sheetName val="식재일위대가"/>
      <sheetName val="3BL공동구 수량"/>
      <sheetName val="H-pile(298x299)"/>
      <sheetName val="H-pile(250x250)"/>
      <sheetName val="설계개요"/>
      <sheetName val="원가입력"/>
      <sheetName val="우수공"/>
      <sheetName val="보온자재단가표"/>
      <sheetName val="전체"/>
      <sheetName val="내역표지"/>
      <sheetName val="물량표S"/>
      <sheetName val="물량표(신)"/>
      <sheetName val="7.PILE  (돌출)"/>
      <sheetName val="공통가설"/>
      <sheetName val="손익분석"/>
      <sheetName val="관리,공감"/>
      <sheetName val="구조물철거타공정이월"/>
      <sheetName val="업체별기성내역"/>
      <sheetName val="PAINT"/>
      <sheetName val="SUMMARY"/>
      <sheetName val="물량표"/>
      <sheetName val="일위대가(건축)"/>
      <sheetName val="역T형"/>
      <sheetName val="직공비"/>
      <sheetName val="유림골조"/>
      <sheetName val="증감내역서"/>
      <sheetName val="연령현황"/>
      <sheetName val="99노임기준"/>
      <sheetName val="단가산출서1"/>
      <sheetName val="식재총괄"/>
      <sheetName val="좌측"/>
      <sheetName val="일반부표"/>
      <sheetName val="설계예산"/>
      <sheetName val="노임"/>
      <sheetName val="plan&amp;section of foundation"/>
      <sheetName val="pile bearing capa &amp; arrenge"/>
      <sheetName val="design load"/>
      <sheetName val="working load at the btm ft."/>
      <sheetName val="stability check"/>
      <sheetName val="design criteria"/>
      <sheetName val="기안"/>
      <sheetName val="실행대비"/>
      <sheetName val="SAP_INPUT"/>
      <sheetName val="산근"/>
      <sheetName val="수목단가"/>
      <sheetName val="시설수량표"/>
      <sheetName val="식재수량표"/>
      <sheetName val="우수받이"/>
      <sheetName val="돌담교 상부수량"/>
      <sheetName val="수량-가로등"/>
      <sheetName val="8.석축단위(H=1.5M)"/>
      <sheetName val="실행내역(10.13)"/>
      <sheetName val="부대내역"/>
      <sheetName val="총괄"/>
      <sheetName val="중기손료"/>
      <sheetName val="내역서1999.8최종"/>
      <sheetName val="1단계"/>
      <sheetName val="테이블"/>
      <sheetName val="해평견적"/>
      <sheetName val="역T형교대(말뚝기초)"/>
      <sheetName val="도급"/>
      <sheetName val="정부노임단가"/>
      <sheetName val="건축"/>
      <sheetName val="대전가오_견출_집계표"/>
      <sheetName val="공사"/>
      <sheetName val="일반수량"/>
      <sheetName val="작업입력"/>
      <sheetName val="견적단가"/>
      <sheetName val="2003상반기노임기준"/>
      <sheetName val="철거산출근거"/>
      <sheetName val="POL6차-PIPING"/>
      <sheetName val="b_balju_cho"/>
      <sheetName val="가시설수량"/>
      <sheetName val="FAB별"/>
      <sheetName val="평가데이터"/>
      <sheetName val="식재인부"/>
      <sheetName val="제원및배치"/>
      <sheetName val="거래처등록"/>
      <sheetName val="참고자료"/>
      <sheetName val="입력자료"/>
      <sheetName val="건축명"/>
      <sheetName val="기계명"/>
      <sheetName val="전기명"/>
      <sheetName val="토목명"/>
      <sheetName val="단중표"/>
      <sheetName val="설계기준"/>
      <sheetName val="내역1"/>
      <sheetName val="단가대비표"/>
      <sheetName val="BID"/>
      <sheetName val="2.가정단면"/>
      <sheetName val="사급자재"/>
      <sheetName val="방음벽기초"/>
      <sheetName val="노무비단가"/>
      <sheetName val="2.토목공사"/>
      <sheetName val="돌담교_상부수량"/>
      <sheetName val="CON기초"/>
      <sheetName val="CON'C"/>
      <sheetName val="설계명세서"/>
      <sheetName val="공사개요"/>
      <sheetName val="설계예시"/>
      <sheetName val="내역서 제출"/>
      <sheetName val="집수정(600-700)"/>
      <sheetName val="중동공구"/>
      <sheetName val="I一般比"/>
      <sheetName val="안전장치"/>
      <sheetName val="건물철거"/>
      <sheetName val="기타배수구조물깨기-단위수량"/>
      <sheetName val="BOX-1510"/>
      <sheetName val="내역을"/>
      <sheetName val="신규보류입력"/>
      <sheetName val="입력"/>
      <sheetName val="소비자가"/>
      <sheetName val="건축내역"/>
      <sheetName val="단면치수"/>
      <sheetName val="수로BOX"/>
      <sheetName val="수량"/>
      <sheetName val="용수량(생활용수)"/>
      <sheetName val="FILE1"/>
      <sheetName val="각종양식"/>
      <sheetName val="암거단위"/>
      <sheetName val="오동"/>
      <sheetName val="대조"/>
      <sheetName val="나한"/>
      <sheetName val="골재산출"/>
      <sheetName val="공사비총괄표"/>
      <sheetName val="조명율표"/>
      <sheetName val="차수공개요"/>
      <sheetName val="102역사"/>
      <sheetName val="일위대가1"/>
      <sheetName val="바닥판"/>
      <sheetName val="입력DATA"/>
      <sheetName val="예산M11A"/>
      <sheetName val="철근량"/>
      <sheetName val="지장물C"/>
      <sheetName val="상시"/>
      <sheetName val="신고조서"/>
      <sheetName val="재료"/>
      <sheetName val="공통가설공사"/>
      <sheetName val="BOX수량"/>
      <sheetName val="입력란"/>
      <sheetName val="97노임단가"/>
      <sheetName val="추가예산"/>
      <sheetName val="설명서 "/>
      <sheetName val="원형1호맨홀토공수량"/>
      <sheetName val="주beam"/>
      <sheetName val="총수량집계표"/>
      <sheetName val="96정변2"/>
      <sheetName val="실행"/>
      <sheetName val="97년 추정"/>
      <sheetName val="도로경계단위"/>
      <sheetName val="직접공사비"/>
      <sheetName val="목차 "/>
      <sheetName val="월말"/>
      <sheetName val="뚝토공"/>
      <sheetName val="공동구수량"/>
      <sheetName val="우수내용"/>
      <sheetName val="4. 주형설계"/>
      <sheetName val="1,2공구원가계산서"/>
      <sheetName val="1공구산출내역서"/>
      <sheetName val="종배수관면벽구"/>
      <sheetName val="종배수관위치조서"/>
      <sheetName val="내역서중"/>
      <sheetName val="간접1"/>
      <sheetName val="인명부"/>
      <sheetName val="PIPING"/>
      <sheetName val="#3_일위대가목록"/>
      <sheetName val="#2_일위대가목록"/>
      <sheetName val="포장물량집계"/>
      <sheetName val="자재단가비교표"/>
      <sheetName val="단가표"/>
      <sheetName val="RAMP 단면(R2)"/>
      <sheetName val="중기"/>
      <sheetName val="지중자재단가"/>
      <sheetName val="차수"/>
      <sheetName val="PSCbeam설계"/>
      <sheetName val="99총공사내역서"/>
      <sheetName val="발주내역"/>
      <sheetName val="원가"/>
      <sheetName val="도급예산내역서봉투"/>
      <sheetName val="공사원가계산서"/>
      <sheetName val="설계산출표지"/>
      <sheetName val="도급예산내역서총괄표"/>
      <sheetName val="을부담운반비"/>
      <sheetName val="운반비산출"/>
      <sheetName val="공구"/>
      <sheetName val="구천"/>
      <sheetName val="Total"/>
      <sheetName val="Sheet5"/>
      <sheetName val="심사공종"/>
      <sheetName val="장비집계"/>
      <sheetName val="가중치"/>
      <sheetName val="신표지1"/>
      <sheetName val="청천내"/>
      <sheetName val="산출금액내역"/>
      <sheetName val="조경내역서"/>
      <sheetName val="설계예산서"/>
      <sheetName val="일위"/>
      <sheetName val="기계경비"/>
      <sheetName val="총투입계"/>
      <sheetName val="공제수량총집계표"/>
      <sheetName val="설비"/>
      <sheetName val="실행견적"/>
      <sheetName val="명세서"/>
      <sheetName val="2공구하도급내역서"/>
      <sheetName val="3.공통공사대비"/>
      <sheetName val="구조물터파기수량집계"/>
      <sheetName val="배수공 시멘트 및 골재량 산출"/>
      <sheetName val="파형강관집계"/>
      <sheetName val="공량(1월22일)"/>
      <sheetName val="견적"/>
      <sheetName val="전기단가조사서"/>
      <sheetName val="요율"/>
      <sheetName val="측구터파기공수량집계"/>
      <sheetName val="2000년1차"/>
      <sheetName val="2000전체분"/>
      <sheetName val="예총"/>
      <sheetName val="현장예산"/>
      <sheetName val="본선차로수량집계표"/>
      <sheetName val="연결관암거"/>
      <sheetName val="SG"/>
      <sheetName val="배수철근"/>
      <sheetName val="품셈집계표"/>
      <sheetName val="자재조사표"/>
      <sheetName val="옹벽일반수량"/>
      <sheetName val="범례표"/>
      <sheetName val="한강운반비"/>
      <sheetName val="신우"/>
      <sheetName val="원본(갑지)"/>
      <sheetName val="단열-자재"/>
      <sheetName val="임금단가"/>
      <sheetName val="현장경비"/>
      <sheetName val="방배동내역(리라)"/>
      <sheetName val="건축공사집계표"/>
      <sheetName val="방배동내역 (총괄)"/>
      <sheetName val="부대공사총괄"/>
      <sheetName val="설계서을"/>
      <sheetName val="오수주요자재"/>
      <sheetName val="s"/>
      <sheetName val="12호기내역서(건축분)"/>
      <sheetName val="용역비내역-진짜"/>
      <sheetName val="우수맨홀공제단위수량"/>
      <sheetName val="총집계표"/>
      <sheetName val="일위단위"/>
      <sheetName val="부하계산서"/>
      <sheetName val="전선 및 전선관"/>
      <sheetName val="대치판정"/>
      <sheetName val="9.정착구 보강"/>
      <sheetName val="환경기계공정표 (3)"/>
      <sheetName val="공사비집계"/>
      <sheetName val="3BL공동구_수량"/>
      <sheetName val="단면설계"/>
      <sheetName val="Data Vol"/>
      <sheetName val="계산근거"/>
      <sheetName val="DS-최종"/>
      <sheetName val="내역서01"/>
      <sheetName val="단가조정"/>
      <sheetName val="공사기본내용입력"/>
      <sheetName val="SANBAISU"/>
      <sheetName val="배관배선 단가조사"/>
      <sheetName val="일위대가집계"/>
      <sheetName val="연습"/>
      <sheetName val="준검 내역서"/>
      <sheetName val="EACT10"/>
      <sheetName val="본사공가현황"/>
      <sheetName val="GI-LIST"/>
      <sheetName val="시선유도표지집계표"/>
      <sheetName val="빙장비사양"/>
      <sheetName val="건축공사"/>
      <sheetName val="절대삭제금지"/>
      <sheetName val="우각부보강"/>
      <sheetName val="대창(함평)"/>
      <sheetName val="대창(장성)"/>
      <sheetName val="대창(함평)-창열"/>
      <sheetName val="WORK"/>
      <sheetName val="배수공"/>
      <sheetName val="파일의이용"/>
      <sheetName val="내역서단가산출용"/>
      <sheetName val="준공평가"/>
      <sheetName val="토목검측서"/>
      <sheetName val="비교1"/>
      <sheetName val="Sheet4"/>
      <sheetName val="구의33고"/>
      <sheetName val="내역서(전기)"/>
      <sheetName val="목차"/>
      <sheetName val="1차 내역서"/>
      <sheetName val="slurrywall설계가"/>
      <sheetName val="단가조사-2"/>
      <sheetName val="현장경상비"/>
      <sheetName val="실행내역서"/>
      <sheetName val="2002하반기노임기준"/>
      <sheetName val="음성방향"/>
      <sheetName val="산출기준자료"/>
      <sheetName val="구역화물"/>
      <sheetName val="단위목록"/>
      <sheetName val="시험비"/>
      <sheetName val="일위대가목록"/>
      <sheetName val="할증"/>
      <sheetName val="덕전리"/>
      <sheetName val="수량증감표"/>
      <sheetName val="터파기운반비산출"/>
      <sheetName val="산적토운반비산출"/>
      <sheetName val="적용단가"/>
      <sheetName val="청 구"/>
      <sheetName val="설계산출기초"/>
      <sheetName val="맨홀수량"/>
      <sheetName val="수산(당)"/>
      <sheetName val="을지"/>
      <sheetName val="날개벽(TYPE2)"/>
      <sheetName val="단가 (2)"/>
      <sheetName val="자료입력"/>
      <sheetName val="이토변실(A3-LINE)"/>
      <sheetName val="고유코드_설계"/>
      <sheetName val="도기류"/>
      <sheetName val="확약서"/>
      <sheetName val="내역갑지"/>
      <sheetName val="A-8 PD(도로중앙)"/>
      <sheetName val="9-1차이내역"/>
      <sheetName val="신호등일위대가"/>
      <sheetName val="흄관기초"/>
      <sheetName val="DATA 입력란"/>
      <sheetName val="1. 설계조건 2.단면가정 3. 하중계산"/>
      <sheetName val="BSD (2)"/>
      <sheetName val="일반수량총괄집계"/>
      <sheetName val="차선도색-연장,수량(1)"/>
      <sheetName val="호프"/>
      <sheetName val="200"/>
      <sheetName val="토목(용인)"/>
      <sheetName val="노무비"/>
      <sheetName val="재료비단가"/>
      <sheetName val="공내역"/>
      <sheetName val="사  업  비  수  지  예  산  서"/>
      <sheetName val="터파기단면도(보도)"/>
      <sheetName val="98NS-N"/>
      <sheetName val="현장관리비참조"/>
      <sheetName val="하조서"/>
      <sheetName val="다곡2교"/>
      <sheetName val="포장복구집계"/>
      <sheetName val="흙쌓기도수로설치현황"/>
      <sheetName val="관접합및부설"/>
      <sheetName val="하수급견적대비"/>
      <sheetName val="시점교대"/>
      <sheetName val="계수시트"/>
      <sheetName val="설계가"/>
      <sheetName val="현금흐름"/>
      <sheetName val="Baby일위대가"/>
      <sheetName val="database"/>
      <sheetName val="15"/>
      <sheetName val="시설물단가표"/>
      <sheetName val="노무비단가표"/>
      <sheetName val="기초자료입력"/>
      <sheetName val="몰탈"/>
      <sheetName val="98수문일위"/>
      <sheetName val="1.수인터널"/>
      <sheetName val="기초코드"/>
      <sheetName val="남양내역"/>
      <sheetName val="MAIN_TABLE"/>
      <sheetName val="원가서"/>
      <sheetName val="상 부"/>
      <sheetName val="Customer Databas"/>
      <sheetName val="현장소운반"/>
      <sheetName val="관구보호몰탈"/>
      <sheetName val="수리결과"/>
      <sheetName val="물류최종8월7"/>
      <sheetName val="gvl"/>
      <sheetName val="8.3해석단면 선정"/>
      <sheetName val="시설물기초"/>
      <sheetName val="플랜트 설치"/>
      <sheetName val="물가자료"/>
      <sheetName val="20관리비율"/>
      <sheetName val="전력구구조물산근"/>
      <sheetName val="대비표"/>
      <sheetName val="Quantity"/>
      <sheetName val="예상"/>
      <sheetName val="Rebar"/>
      <sheetName val="Bảng mã VT"/>
      <sheetName val="FitOutConfCentre"/>
      <sheetName val="2.2 S-Curve"/>
      <sheetName val="tong du toan"/>
      <sheetName val="DAF-2"/>
      <sheetName val="125x125"/>
      <sheetName val="TOSHIBA-Structure"/>
      <sheetName val="Level 2"/>
      <sheetName val="VT190111"/>
      <sheetName val="TH-XL"/>
      <sheetName val="Du toan"/>
      <sheetName val="Keothep"/>
      <sheetName val="Re-bar"/>
      <sheetName val="SEX"/>
      <sheetName val="HS"/>
      <sheetName val="Cst Pkg-Eden"/>
      <sheetName val="p"/>
      <sheetName val="Define finishing"/>
      <sheetName val="PTĐG"/>
      <sheetName val="RATE"/>
      <sheetName val="BIDDING-SUM"/>
      <sheetName val="MA"/>
      <sheetName val="Chi tiết cấu tạo giá (2)"/>
      <sheetName val="SUMMARY-HT Thô"/>
      <sheetName val="02.PHAT SINH TANG"/>
      <sheetName val="Tiến độ  Rev1 (phói hợp)"/>
      <sheetName val="TABLE_DB"/>
      <sheetName val="쌍용_data_base"/>
      <sheetName val="8_PILE__(돌출)"/>
      <sheetName val="1_설계조건"/>
      <sheetName val="내역서_1"/>
      <sheetName val="kpxlc"/>
      <sheetName val="kpxld"/>
      <sheetName val="VTu"/>
      <sheetName val="D_MUC"/>
      <sheetName val="PNT-QUOT-#3"/>
      <sheetName val="Unit price"/>
      <sheetName val="Sheet"/>
      <sheetName val="DANHMUC"/>
      <sheetName val="DT"/>
      <sheetName val="Cover"/>
      <sheetName val="1.R18 BF"/>
      <sheetName val="A"/>
      <sheetName val="G"/>
      <sheetName val="F-B"/>
      <sheetName val="H-J"/>
      <sheetName val="6.External works-R18"/>
      <sheetName val="電気設備表"/>
      <sheetName val="BG"/>
      <sheetName val="May"/>
      <sheetName val="Profile"/>
      <sheetName val="bill 3 - D Wall"/>
      <sheetName val="Parem"/>
      <sheetName val="TONG HOP XIN GIA"/>
      <sheetName val="Bảng_mã_VT"/>
      <sheetName val="tong_du_toan"/>
      <sheetName val="VO"/>
      <sheetName val="DG"/>
      <sheetName val="Ref"/>
      <sheetName val="KHOI LUONG15-4"/>
      <sheetName val="NC"/>
      <sheetName val="Tro giup"/>
      <sheetName val="Villa A"/>
      <sheetName val="Div26 - Elect"/>
      <sheetName val="CPTNo"/>
      <sheetName val="COAT&amp;WRAP-QIOT-#3"/>
      <sheetName val="Xuly Data"/>
      <sheetName val="CSVC LD"/>
      <sheetName val="Ten_NVKD"/>
      <sheetName val="Setting"/>
      <sheetName val="유림총괄"/>
      <sheetName val="MU"/>
      <sheetName val="CTG"/>
      <sheetName val="설계명세"/>
      <sheetName val="escon"/>
      <sheetName val="GIAVLIEU"/>
      <sheetName val="SAP"/>
      <sheetName val="code HTT Thap"/>
      <sheetName val="Notes"/>
      <sheetName val="Mall"/>
      <sheetName val="D&amp;W def."/>
      <sheetName val="변화치수"/>
      <sheetName val="천방교접속"/>
      <sheetName val="약품공급2"/>
      <sheetName val="견적조건"/>
      <sheetName val="개략"/>
      <sheetName val="COMPARISON TABLE"/>
      <sheetName val="부대공Ⅱ"/>
      <sheetName val="예산대비"/>
      <sheetName val="법면"/>
      <sheetName val="부대공"/>
      <sheetName val="구조물공"/>
      <sheetName val="중기일위대가"/>
      <sheetName val="배수공1"/>
      <sheetName val="전기일위대가"/>
      <sheetName val="본체"/>
      <sheetName val="기기리스트"/>
      <sheetName val="W3단면"/>
      <sheetName val="안산기계장치"/>
      <sheetName val="배수통관(좌)"/>
      <sheetName val="음료실행"/>
      <sheetName val="세목전체"/>
      <sheetName val="1.2.1 마루높이결정"/>
      <sheetName val="3.하중산정4.지지력"/>
      <sheetName val="표지 (2)"/>
      <sheetName val="토적계산서"/>
      <sheetName val="2.입력sheet"/>
      <sheetName val="CPM챠트"/>
      <sheetName val="1.우편집중내역서"/>
      <sheetName val="Pier 3"/>
      <sheetName val="조경"/>
      <sheetName val="SILICATE"/>
      <sheetName val="TB-내역서"/>
      <sheetName val="UEC영화관본공사내역"/>
      <sheetName val="대운산출"/>
      <sheetName val="정렬"/>
      <sheetName val="금융비용"/>
      <sheetName val="토공총괄집계"/>
      <sheetName val="지주목시비량산출서"/>
      <sheetName val="일반공사"/>
      <sheetName val="원하도급내역서(당초)"/>
      <sheetName val="견적서"/>
      <sheetName val="조작대(1연)"/>
      <sheetName val="&lt;목록&gt;"/>
      <sheetName val="산근(PE,300)"/>
      <sheetName val="특2호부관하천산근"/>
      <sheetName val="특2호하천산근"/>
      <sheetName val="RAB AR&amp;STR"/>
      <sheetName val="6MONTHS"/>
      <sheetName val="chitimc"/>
      <sheetName val="dongia (2)"/>
      <sheetName val="giathanh1"/>
      <sheetName val="t-h HA THE"/>
      <sheetName val="lam-moi"/>
      <sheetName val="THPDMoi  (2)"/>
      <sheetName val="gtrinh"/>
      <sheetName val="phuluc1"/>
      <sheetName val="DONGIA"/>
      <sheetName val="thao-go"/>
      <sheetName val="DON GIA"/>
      <sheetName val="TONGKE-HT"/>
      <sheetName val="dtxl"/>
      <sheetName val="CHITIET VL-NC-TT -1p"/>
      <sheetName val="TONG HOP VL-NC TT"/>
      <sheetName val="TH XL"/>
      <sheetName val="VC"/>
      <sheetName val="chitiet"/>
      <sheetName val="Tiepdia"/>
      <sheetName val="CHITIET VL-NC-TT-3p"/>
      <sheetName val="TDTKP"/>
      <sheetName val="TDTKP1"/>
      <sheetName val="KPVC-BD "/>
      <sheetName val="CHITIET VL-NC"/>
      <sheetName val="B3A - TOWER A"/>
      <sheetName val="4-Lane bridge"/>
      <sheetName val="Z"/>
      <sheetName val="Thuc thanh"/>
      <sheetName val="264"/>
      <sheetName val="주경기-오배수"/>
      <sheetName val="설계변경원가계산총괄표"/>
      <sheetName val="공사비산출내역"/>
      <sheetName val="소방현물"/>
      <sheetName val="옥룡잡비"/>
      <sheetName val="내역및총괄"/>
      <sheetName val="M1"/>
      <sheetName val="(3.품질관리 시험 총괄표)"/>
      <sheetName val="지급자재"/>
      <sheetName val="토량1-1"/>
      <sheetName val="산출내역서집계표"/>
      <sheetName val="별표 "/>
      <sheetName val="VE절감"/>
      <sheetName val="수량BOQ"/>
      <sheetName val="DB"/>
      <sheetName val="TEL"/>
      <sheetName val="MAIN GATE HOUSE"/>
      <sheetName val="Buy vs. Lease Car"/>
      <sheetName val="BQ"/>
      <sheetName val="Currency Rate"/>
      <sheetName val="dtct cong"/>
      <sheetName val="FD"/>
      <sheetName val="GI"/>
      <sheetName val="EE (3)"/>
      <sheetName val="PAVEMENT"/>
      <sheetName val="TRAFFIC"/>
      <sheetName val="1호맨홀토공"/>
      <sheetName val="Ⅴ-2.공종별내역"/>
      <sheetName val="금액"/>
      <sheetName val="관보호공단위수량"/>
      <sheetName val="관경결정"/>
      <sheetName val="공사원가 (3)"/>
      <sheetName val="역T형(H=6.0) (2)"/>
      <sheetName val="내역서-2"/>
      <sheetName val="tra VL"/>
      <sheetName val="수정시산표"/>
      <sheetName val="Phu cap"/>
      <sheetName val="CE(E)"/>
      <sheetName val="CE(M)"/>
      <sheetName val="Project Data"/>
      <sheetName val="Civil. Sub-Station 1"/>
      <sheetName val="침하계"/>
      <sheetName val="PAD TR보호대기초"/>
      <sheetName val="가로등기초"/>
      <sheetName val="전력"/>
      <sheetName val="Coax Designer"/>
      <sheetName val="6PILE__(돌출)1"/>
      <sheetName val="1_설계조건1"/>
      <sheetName val="2_2_S-Curve"/>
      <sheetName val="COMPARISON_TABLE"/>
      <sheetName val="crude_SLAB_RE-bar"/>
      <sheetName val="CRUDE_RE-bar"/>
      <sheetName val="신규_수주분(사용자_정의)"/>
      <sheetName val="플랜트_설치"/>
      <sheetName val="설명서_"/>
      <sheetName val="1_2_1_마루높이결정"/>
      <sheetName val="3_하중산정4_지지력"/>
      <sheetName val="표지_(2)"/>
      <sheetName val="3BL공동구_수량1"/>
      <sheetName val="2_입력sheet"/>
      <sheetName val="DATA_입력란"/>
      <sheetName val="1_우편집중내역서"/>
      <sheetName val="Pier_3"/>
      <sheetName val="2_가정단면"/>
      <sheetName val="7_PILE__(돌출)"/>
      <sheetName val="plan&amp;section_of_foundation"/>
      <sheetName val="pile_bearing_capa_&amp;_arrenge"/>
      <sheetName val="design_load"/>
      <sheetName val="working_load_at_the_btm_ft_"/>
      <sheetName val="stability_check"/>
      <sheetName val="design_criteria"/>
      <sheetName val="돌담교_상부수량1"/>
      <sheetName val="8_석축단위(H=1_5M)"/>
      <sheetName val="준검_내역서"/>
      <sheetName val="3_공통공사대비"/>
      <sheetName val="방배동내역_(총괄)"/>
      <sheetName val="PAD_TR보호대기초"/>
      <sheetName val="(3_품질관리_시험_총괄표)"/>
      <sheetName val="DI-ESTI"/>
      <sheetName val="일위대가표(유단가)"/>
      <sheetName val="견적대비"/>
      <sheetName val="단가조사서"/>
      <sheetName val="절취및터파기"/>
      <sheetName val="통영LNG입찰현황"/>
      <sheetName val="자재목록"/>
      <sheetName val="BOILING검토"/>
      <sheetName val="입찰보고"/>
      <sheetName val="COL"/>
      <sheetName val="간지9)"/>
      <sheetName val="WEON"/>
      <sheetName val="차선도색현황"/>
      <sheetName val="세부내역"/>
      <sheetName val="Gia VL,NC,M"/>
      <sheetName val="Phan chung"/>
      <sheetName val="Names"/>
      <sheetName val="Tom tat gia du thau"/>
      <sheetName val="1_MV"/>
      <sheetName val="PKKK"/>
      <sheetName val="Kính"/>
      <sheetName val="BOQ"/>
      <sheetName val="Bảng Phân Tích Chi Phí"/>
      <sheetName val="품셈총괄표"/>
      <sheetName val="APT"/>
      <sheetName val="실행내역서 "/>
      <sheetName val="MTP"/>
      <sheetName val="Tien do TV"/>
      <sheetName val="Ts"/>
      <sheetName val="QD957"/>
      <sheetName val="Config"/>
      <sheetName val="CP Du phong"/>
      <sheetName val="THCP Lap dat"/>
      <sheetName val="THCP xay dung"/>
      <sheetName val="Tong hop kinh phi"/>
      <sheetName val="MTC"/>
      <sheetName val="Bao cao hao hut VT-TR"/>
      <sheetName val="Earthwork"/>
      <sheetName val="CFS3"/>
      <sheetName val="SITE-E"/>
      <sheetName val=" 냉각수펌프"/>
      <sheetName val="참조M"/>
      <sheetName val="BOX전기내역"/>
      <sheetName val="소운반"/>
      <sheetName val="관경별우수관집계"/>
      <sheetName val="현장일반사항"/>
      <sheetName val="도로경계블럭연장조서"/>
      <sheetName val="단가(1)"/>
      <sheetName val="은행"/>
      <sheetName val="예산작성기준(전기)"/>
      <sheetName val="BOX(1.5X1.5)"/>
      <sheetName val="U-TYPE(1)"/>
      <sheetName val="공량산출서"/>
      <sheetName val="물가시세표"/>
      <sheetName val="표  지"/>
      <sheetName val="2000용수잠관-수량집계"/>
      <sheetName val="수정내역서"/>
      <sheetName val="PD-5(직선)"/>
      <sheetName val="웅진교-S2"/>
      <sheetName val="갑지1"/>
      <sheetName val="공사내역"/>
      <sheetName val="※참고자료※"/>
      <sheetName val="기계시공"/>
      <sheetName val="우수관"/>
      <sheetName val="SLIDES"/>
      <sheetName val="단가(반정1교-원주)"/>
      <sheetName val="Sheet10"/>
      <sheetName val="인천제철"/>
      <sheetName val="옹벽"/>
      <sheetName val="대림경상68억"/>
      <sheetName val="노무비계"/>
      <sheetName val="sheeet2"/>
      <sheetName val="단면 _2_"/>
      <sheetName val="기계경비일람"/>
      <sheetName val="별총"/>
      <sheetName val="BID9697"/>
      <sheetName val="관경"/>
      <sheetName val="토목내역"/>
      <sheetName val="시행후면적"/>
      <sheetName val="시가지우회도로공내역서"/>
      <sheetName val="o현장경비"/>
      <sheetName val="A-4"/>
      <sheetName val="횡배수관"/>
      <sheetName val="간선계산"/>
      <sheetName val="기둥(하중)"/>
      <sheetName val="ENE-CAL 1"/>
      <sheetName val="costing_CV"/>
      <sheetName val="ITB COST"/>
      <sheetName val="costing_ESDV"/>
      <sheetName val="우수"/>
      <sheetName val="costing_Misc"/>
      <sheetName val="costing_MOV"/>
      <sheetName val="costing_Press"/>
      <sheetName val="자압"/>
      <sheetName val="개요"/>
      <sheetName val="-몰탈콘크리트"/>
      <sheetName val="지급자재조서"/>
      <sheetName val="기자재비"/>
      <sheetName val="spiral"/>
      <sheetName val="6호기"/>
      <sheetName val="집계표(육상)"/>
      <sheetName val="Sheet15"/>
      <sheetName val="하중"/>
      <sheetName val="XL4Poppy"/>
      <sheetName val="소업1교"/>
      <sheetName val="ACUNIT"/>
      <sheetName val="현황산출서"/>
      <sheetName val="상승요인분석"/>
      <sheetName val="2011.(4)"/>
      <sheetName val="보차도경계석"/>
      <sheetName val="DIAPHRAGM"/>
      <sheetName val="원형측구(B-type)"/>
      <sheetName val="상수도공-간지"/>
      <sheetName val="11.자재단가"/>
      <sheetName val="Dike for 49T03 &amp; 49T04"/>
      <sheetName val="Dike for 49T02, 05~07, 19 (1)"/>
      <sheetName val="변경후-SHEET"/>
      <sheetName val="2002년12월"/>
      <sheetName val="품의"/>
      <sheetName val="재집"/>
      <sheetName val="주요자재집계표"/>
      <sheetName val="통합"/>
      <sheetName val="맨홀평균높이"/>
      <sheetName val="결과조달"/>
      <sheetName val="type-F"/>
      <sheetName val="터널구조물산근"/>
      <sheetName val="계단"/>
      <sheetName val="기초공"/>
      <sheetName val="설계기준 및 하중계산"/>
      <sheetName val="종배수관(신)"/>
      <sheetName val="적용단위길이"/>
      <sheetName val="종배수관면벽신"/>
      <sheetName val="공종별수량집계"/>
      <sheetName val="중기집계"/>
      <sheetName val="산근목록"/>
      <sheetName val="슬래브(유곡)"/>
      <sheetName val="0226"/>
      <sheetName val="기계내역"/>
      <sheetName val="포장직선구간"/>
      <sheetName val="입력시트"/>
      <sheetName val="공사현황"/>
      <sheetName val="수량산출근거"/>
      <sheetName val="각사별공사비분개 "/>
      <sheetName val="단가일람"/>
      <sheetName val="단위량당중기"/>
      <sheetName val="P3"/>
      <sheetName val="수로단위수량"/>
      <sheetName val="기둥"/>
      <sheetName val="저판(버림100)"/>
      <sheetName val="계화배수"/>
      <sheetName val="전차선로 물량표"/>
      <sheetName val="6PILE__(돌출)2"/>
      <sheetName val="내역서_2"/>
      <sheetName val="1_설계조건2"/>
      <sheetName val="돌담교_상부수량2"/>
      <sheetName val="8_석축단위(H=1_5M)1"/>
      <sheetName val="3BL공동구_수량2"/>
      <sheetName val="준검_내역서1"/>
      <sheetName val="3_공통공사대비1"/>
      <sheetName val="방배동내역_(총괄)1"/>
      <sheetName val="설명서_1"/>
      <sheetName val="플랜트_설치1"/>
      <sheetName val="8_PILE__(돌출)1"/>
      <sheetName val="COMPARISON_TABLE1"/>
      <sheetName val="crude_SLAB_RE-bar1"/>
      <sheetName val="CRUDE_RE-bar1"/>
      <sheetName val="1_설계기준1"/>
      <sheetName val="신규_수주분(사용자_정의)1"/>
      <sheetName val="단면_(2)1"/>
      <sheetName val="1_2_1_마루높이결정1"/>
      <sheetName val="3_하중산정4_지지력1"/>
      <sheetName val="표지_(2)1"/>
      <sheetName val="2_입력sheet1"/>
      <sheetName val="DATA_입력란1"/>
      <sheetName val="1_우편집중내역서1"/>
      <sheetName val="Pier_31"/>
      <sheetName val="2_가정단면1"/>
      <sheetName val="7_PILE__(돌출)1"/>
      <sheetName val="plan&amp;section_of_foundation1"/>
      <sheetName val="pile_bearing_capa_&amp;_arrenge1"/>
      <sheetName val="design_load1"/>
      <sheetName val="working_load_at_the_btm_ft_1"/>
      <sheetName val="stability_check1"/>
      <sheetName val="design_criteria1"/>
      <sheetName val="2_2_S-Curve1"/>
      <sheetName val="PAD_TR보호대기초1"/>
      <sheetName val="(3_품질관리_시험_총괄표)1"/>
      <sheetName val="별표_"/>
      <sheetName val="토공(우물통,기타)_"/>
      <sheetName val="Chiet_tinh_dz35"/>
      <sheetName val="code_HTT_Thap"/>
      <sheetName val="dongia_(2)"/>
      <sheetName val="RAB_AR&amp;STR"/>
      <sheetName val="Civil__Sub-Station_1"/>
      <sheetName val="실행내역서_"/>
      <sheetName val="Thuc_thanh"/>
      <sheetName val="D&amp;W_def_"/>
      <sheetName val="4-Lane_bridge"/>
      <sheetName val="Bìa"/>
      <sheetName val="Bảng KLHT"/>
      <sheetName val="RC WORK"/>
      <sheetName val="배수내역 (2)"/>
      <sheetName val="dnc4"/>
      <sheetName val="tifico"/>
      <sheetName val="DTCT"/>
      <sheetName val="2.1 受電設備棟"/>
      <sheetName val="2.2 受・防火水槽"/>
      <sheetName val="2.3 排水処理設備棟"/>
      <sheetName val="2.4 倉庫棟"/>
      <sheetName val="2.5 守衛棟"/>
      <sheetName val="Costmaster"/>
      <sheetName val="Items"/>
      <sheetName val="Detail"/>
      <sheetName val="¥ "/>
      <sheetName val="KLall"/>
      <sheetName val="DTTC CHI TIET"/>
      <sheetName val="당진1,2호기전선관설치및접지4차공사내역서-을지"/>
      <sheetName val="실행(ALT1)"/>
      <sheetName val="조직"/>
      <sheetName val="GAEYO"/>
      <sheetName val="MTO REV.2(ARMOR)"/>
      <sheetName val="SP10"/>
      <sheetName val="Gia"/>
      <sheetName val="HRG BHN"/>
      <sheetName val="Bang gia"/>
      <sheetName val="조선용암면"/>
      <sheetName val="Index"/>
      <sheetName val="TABLE_DB1"/>
      <sheetName val="쌍용_data_base1"/>
      <sheetName val="tong_du_toan1"/>
      <sheetName val="Level_2"/>
      <sheetName val="Bảng_mã_VT1"/>
      <sheetName val="Du_toan"/>
      <sheetName val="Cst_Pkg-Eden"/>
      <sheetName val="Define_finishing"/>
      <sheetName val="Tiến_độ__Rev1_(phói_hợp)"/>
      <sheetName val="Chi_tiết_cấu_tạo_giá_(2)"/>
      <sheetName val="SUMMARY-HT_Thô"/>
      <sheetName val="02_PHAT_SINH_TANG"/>
      <sheetName val="Unit_price"/>
      <sheetName val="TONG_HOP_XIN_GIA"/>
      <sheetName val="1_R18_BF"/>
      <sheetName val="6_External_works-R18"/>
      <sheetName val="bill_3_-_D_Wall"/>
      <sheetName val="KHOI_LUONG15-4"/>
      <sheetName val="Tro_giup"/>
      <sheetName val="Villa_A"/>
      <sheetName val="Div26_-_Elect"/>
      <sheetName val="Xuly_Data"/>
      <sheetName val="CSVC_LD"/>
      <sheetName val="dtct_cong"/>
      <sheetName val="MAIN_GATE_HOUSE"/>
      <sheetName val="Currency_Rate"/>
      <sheetName val="t-h_HA_THE"/>
      <sheetName val="THPDMoi__(2)"/>
      <sheetName val="DON_GIA"/>
      <sheetName val="CHITIET_VL-NC-TT_-1p"/>
      <sheetName val="TONG_HOP_VL-NC_TT"/>
      <sheetName val="TH_XL"/>
      <sheetName val="CHITIET_VL-NC-TT-3p"/>
      <sheetName val="KPVC-BD_"/>
      <sheetName val="CHITIET_VL-NC"/>
      <sheetName val="B3A_-_TOWER_A"/>
      <sheetName val="Buy_vs__Lease_Car"/>
      <sheetName val="tra_VL"/>
      <sheetName val="8_3해석단면_선정"/>
      <sheetName val="Sheet1_(2)"/>
      <sheetName val="Ⅴ-2_공종별내역"/>
      <sheetName val="현장별"/>
      <sheetName val="Cash Flow bulanan"/>
      <sheetName val="Sheet6"/>
      <sheetName val="북방3터널"/>
      <sheetName val="예산내역서"/>
      <sheetName val="석축"/>
      <sheetName val="TEN CONG TRINH"/>
      <sheetName val="품셈"/>
      <sheetName val="인부임"/>
      <sheetName val="원가+내역"/>
      <sheetName val="선정요령"/>
      <sheetName val="시운전연료"/>
      <sheetName val="b_balju"/>
      <sheetName val="연장및면적(좌측)"/>
      <sheetName val="화설내"/>
      <sheetName val="위치조서"/>
      <sheetName val="조건"/>
      <sheetName val="물가대비표"/>
      <sheetName val="Sheet2 (2)"/>
      <sheetName val="변경비교-을"/>
      <sheetName val="건축내역서 (경제상무실)"/>
      <sheetName val="마산월령동골조물량변경"/>
      <sheetName val="VXXXXXX"/>
      <sheetName val="MAT"/>
      <sheetName val="연도별cash"/>
      <sheetName val="교대철근집계"/>
      <sheetName val="계양가시설"/>
      <sheetName val="PROJECT BRIEF(EX.NEW)"/>
      <sheetName val="Site Expenses"/>
      <sheetName val="1000 DB구축 부표"/>
      <sheetName val="환율CHANGE"/>
      <sheetName val="D+W"/>
      <sheetName val="INFOR-ST"/>
      <sheetName val="BechLab"/>
      <sheetName val="Rates"/>
      <sheetName val="HE SO DIEU CHINH"/>
      <sheetName val="6PILE__(돌출)3"/>
      <sheetName val="내역서_3"/>
      <sheetName val="1_설계조건3"/>
      <sheetName val="2_2_S-Curve2"/>
      <sheetName val="RAB_AR&amp;STR1"/>
      <sheetName val="8_PILE__(돌출)2"/>
      <sheetName val="Chiet_tinh_dz351"/>
      <sheetName val="플랜트_설치2"/>
      <sheetName val="단면_(2)2"/>
      <sheetName val="code_HTT_Thap1"/>
      <sheetName val="4-Lane_bridge1"/>
      <sheetName val="dongia_(2)1"/>
      <sheetName val="D&amp;W_def_1"/>
      <sheetName val="돌담교_상부수량3"/>
      <sheetName val="8_석축단위(H=1_5M)2"/>
      <sheetName val="3BL공동구_수량3"/>
      <sheetName val="준검_내역서2"/>
      <sheetName val="3_공통공사대비2"/>
      <sheetName val="방배동내역_(총괄)2"/>
      <sheetName val="설명서_2"/>
      <sheetName val="COMPARISON_TABLE2"/>
      <sheetName val="crude_SLAB_RE-bar2"/>
      <sheetName val="CRUDE_RE-bar2"/>
      <sheetName val="1_설계기준2"/>
      <sheetName val="신규_수주분(사용자_정의)2"/>
      <sheetName val="1_2_1_마루높이결정2"/>
      <sheetName val="3_하중산정4_지지력2"/>
      <sheetName val="표지_(2)2"/>
      <sheetName val="2_입력sheet2"/>
      <sheetName val="DATA_입력란2"/>
      <sheetName val="1_우편집중내역서2"/>
      <sheetName val="Pier_32"/>
      <sheetName val="2_가정단면2"/>
      <sheetName val="7_PILE__(돌출)2"/>
      <sheetName val="plan&amp;section_of_foundation2"/>
      <sheetName val="pile_bearing_capa_&amp;_arrenge2"/>
      <sheetName val="design_load2"/>
      <sheetName val="working_load_at_the_btm_ft_2"/>
      <sheetName val="stability_check2"/>
      <sheetName val="design_criteria2"/>
      <sheetName val="Thuc_thanh1"/>
      <sheetName val="(3_품질관리_시험_총괄표)2"/>
      <sheetName val="별표_1"/>
      <sheetName val="토공(우물통,기타)_1"/>
      <sheetName val="PAD_TR보호대기초2"/>
      <sheetName val="Civil__Sub-Station_11"/>
      <sheetName val="Coax_Designer"/>
      <sheetName val="Gia_VL,NC,M"/>
      <sheetName val="Phan_chung"/>
      <sheetName val="Tom_tat_gia_du_thau"/>
      <sheetName val="Bảng_Phân_Tích_Chi_Phí"/>
      <sheetName val="실행내역서_1"/>
      <sheetName val="Tien_do_TV"/>
      <sheetName val="CP_Du_phong"/>
      <sheetName val="THCP_Lap_dat"/>
      <sheetName val="THCP_xay_dung"/>
      <sheetName val="Tong_hop_kinh_phi"/>
      <sheetName val="Bảng_KLHT"/>
      <sheetName val="RC_WORK"/>
      <sheetName val="_냉각수펌프"/>
      <sheetName val="1062-X방향_"/>
      <sheetName val="BOX(1_5X1_5)"/>
      <sheetName val="전선_및_전선관"/>
      <sheetName val="표__지"/>
      <sheetName val="단면__2_"/>
      <sheetName val="ENE-CAL_1"/>
      <sheetName val="ITB_COST"/>
      <sheetName val="2011_(4)"/>
      <sheetName val="11_자재단가"/>
      <sheetName val="Dike_for_49T03_&amp;_49T04"/>
      <sheetName val="Dike_for_49T02,_05~07,_19_(1)"/>
      <sheetName val="설계기준_및_하중계산"/>
      <sheetName val="역T형(H=6_0)_(2)"/>
      <sheetName val="1__설계조건_2_단면가정_3__하중계산"/>
      <sheetName val="단가_및_재료비"/>
      <sheetName val="각사별공사비분개_"/>
      <sheetName val="전차선로_물량표"/>
      <sheetName val="배수내역_(2)"/>
      <sheetName val="Bao_cao_hao_hut_VT-TR"/>
      <sheetName val="¥_"/>
      <sheetName val="DTTC_CHI_TIET"/>
      <sheetName val="MTO_REV_2(ARMOR)"/>
      <sheetName val="TEN_CONG_TRINH"/>
      <sheetName val="환경기계공정표_(3)"/>
      <sheetName val="배관배선_단가조사"/>
      <sheetName val="9_정착구_보강"/>
      <sheetName val="단가_(2)"/>
      <sheetName val="96보완계획7_12"/>
      <sheetName val="배수공_시멘트_및_골재량_산출"/>
      <sheetName val="1차_내역서"/>
      <sheetName val="1_수인터널"/>
      <sheetName val="Sheet2_(2)"/>
      <sheetName val="건축내역서_(경제상무실)"/>
      <sheetName val="BSD_(2)"/>
      <sheetName val="내역서1999_8최종"/>
      <sheetName val="PROJECT_BRIEF(EX_NEW)"/>
      <sheetName val="Site_Expenses"/>
      <sheetName val="1000_DB구축_부표"/>
      <sheetName val="상_부"/>
      <sheetName val="Cash_Flow_bulanan"/>
      <sheetName val="영업소실적"/>
      <sheetName val="SH-F"/>
      <sheetName val="SUMDO"/>
      <sheetName val="ENDDO"/>
      <sheetName val="PLDB"/>
      <sheetName val="AAA"/>
      <sheetName val="M-HOUR"/>
      <sheetName val="공기"/>
      <sheetName val="Y_WORK"/>
      <sheetName val="252K444"/>
      <sheetName val="Isolasi Luar Dalam"/>
      <sheetName val="Isolasi Luar"/>
      <sheetName val="EARTH WORKS"/>
      <sheetName val="Breakdown (B)"/>
      <sheetName val="THVT"/>
      <sheetName val="IBASE"/>
      <sheetName val="NKC6"/>
      <sheetName val="DeluxeVilla 4"/>
      <sheetName val="Bill No.01"/>
      <sheetName val="Summary - Budget"/>
      <sheetName val="Khoi luong"/>
      <sheetName val="Matls"/>
      <sheetName val="Labor"/>
      <sheetName val="public area"/>
      <sheetName val="02"/>
      <sheetName val=" 03"/>
      <sheetName val="04"/>
      <sheetName val="05"/>
      <sheetName val="06"/>
      <sheetName val="07"/>
      <sheetName val="08"/>
      <sheetName val="09"/>
      <sheetName val="負荷集計（断熱不燃）"/>
      <sheetName val="견적대비 견적서"/>
      <sheetName val="계산서(곡선부)"/>
      <sheetName val="-치수표(곡선부)"/>
      <sheetName val="설정"/>
      <sheetName val="코드"/>
      <sheetName val="화단 철거"/>
      <sheetName val="수량산출서 갑지"/>
      <sheetName val="2000년하반기"/>
      <sheetName val="ASP"/>
      <sheetName val="입력값"/>
      <sheetName val="수지예산"/>
      <sheetName val="DESCRIPTION"/>
      <sheetName val="내역(전체)"/>
      <sheetName val="inter"/>
      <sheetName val="공정별 수량산출서"/>
      <sheetName val="일반시방서"/>
      <sheetName val="일위대가(조경)"/>
      <sheetName val="자재 및 폐기물견적(2008)"/>
      <sheetName val="전계가"/>
      <sheetName val="인건비"/>
      <sheetName val="00000"/>
      <sheetName val="대정2공구"/>
      <sheetName val="추정공사비_산출내역1.xlsx"/>
      <sheetName val="3CHBDC"/>
      <sheetName val="CAT_5"/>
      <sheetName val="간접비내역-1"/>
      <sheetName val="BOX-1515"/>
      <sheetName val="수목표준대가"/>
      <sheetName val="음봉방향"/>
      <sheetName val="cable data1"/>
      <sheetName val="측구공"/>
      <sheetName val="약품설비"/>
      <sheetName val="COPING-1"/>
      <sheetName val="역T형교대-2수량"/>
      <sheetName val="옥내아파트(전기)"/>
      <sheetName val="Model"/>
      <sheetName val="CONSTRUCTION COMPONENT"/>
      <sheetName val="M_DB"/>
      <sheetName val="TYPE"/>
      <sheetName val="costing_FE"/>
      <sheetName val="1호-아(오)0.4"/>
      <sheetName val="기초(중마오수)"/>
      <sheetName val="결재갑지"/>
      <sheetName val="평균터파기"/>
      <sheetName val="공종집계"/>
      <sheetName val="Sheet16"/>
      <sheetName val="Sheet14"/>
      <sheetName val="부하"/>
      <sheetName val="Sheet13"/>
      <sheetName val="최적단면"/>
      <sheetName val="점수계산1-2"/>
      <sheetName val="공통부대비"/>
      <sheetName val="CABLE SIZE-3"/>
      <sheetName val="재료비"/>
      <sheetName val="IMPEADENCE MAP 취수장"/>
      <sheetName val="중기비"/>
      <sheetName val="맨홀토공수량"/>
      <sheetName val="Macro(차단기)"/>
      <sheetName val="터널조도"/>
      <sheetName val="분전함신설"/>
      <sheetName val="접지1종"/>
      <sheetName val="항목"/>
      <sheetName val="DNW"/>
      <sheetName val="아스콘단위"/>
      <sheetName val="EQ"/>
      <sheetName val="Macro(전동기)"/>
      <sheetName val="접속 SLAB,BRACKET 설계"/>
      <sheetName val="가정급수관"/>
      <sheetName val="세부내역서"/>
      <sheetName val="6공구(당초)"/>
      <sheetName val="건축집계"/>
      <sheetName val="일위대가_호표"/>
      <sheetName val="일위대가_호표 (계약)"/>
      <sheetName val="밸브설치"/>
      <sheetName val="J直材4"/>
      <sheetName val="경비_원본"/>
      <sheetName val="산출내역서"/>
      <sheetName val="부속동"/>
      <sheetName val="運転条件一覧"/>
      <sheetName val="daf-3(OK)"/>
      <sheetName val="daf-7(OK)"/>
      <sheetName val="Cash Flow"/>
      <sheetName val="Yield"/>
      <sheetName val="8521"/>
      <sheetName val="Xunit (단위환산)"/>
      <sheetName val="고객사 관리 코드"/>
      <sheetName val="단"/>
      <sheetName val="연부97-1"/>
      <sheetName val="울산자동제어"/>
      <sheetName val="Xunit_(단위환산)"/>
      <sheetName val="고객사_관리_코드"/>
      <sheetName val="인상효1"/>
      <sheetName val="전체내역서"/>
      <sheetName val="간접비계산"/>
      <sheetName val="Contents"/>
      <sheetName val="EP0618"/>
      <sheetName val="빌딩 안내"/>
      <sheetName val="TYPE1"/>
      <sheetName val="자재 집계표"/>
      <sheetName val="현장별계약현황('98.10.31)"/>
      <sheetName val="1-1"/>
      <sheetName val="집수정"/>
      <sheetName val="pvc연결관"/>
      <sheetName val="wk prgs"/>
      <sheetName val="Berm"/>
      <sheetName val="2. 공원조도"/>
      <sheetName val="종단계산"/>
      <sheetName val="장비사양"/>
      <sheetName val="Tables"/>
      <sheetName val="개방1"/>
      <sheetName val="Cover (x)"/>
      <sheetName val="SORT"/>
      <sheetName val="Cor Apt"/>
      <sheetName val="S0"/>
      <sheetName val="N10(미지급) "/>
      <sheetName val="(평균)"/>
      <sheetName val="단면A-A(TR)"/>
      <sheetName val="구조물공위치조서"/>
      <sheetName val="포장재료집계표"/>
      <sheetName val="깨기"/>
      <sheetName val="단지조성공(가포)"/>
      <sheetName val="구체"/>
      <sheetName val="좌측날개벽"/>
      <sheetName val="우측날개벽"/>
      <sheetName val="setup"/>
      <sheetName val="항목등록"/>
      <sheetName val="101동"/>
      <sheetName val="기초자료"/>
      <sheetName val="총괄내역"/>
      <sheetName val="0506생활권구적"/>
      <sheetName val="공정코드"/>
      <sheetName val="내역_ver1.0"/>
      <sheetName val="기성내역"/>
      <sheetName val="단양 00 아파트-세부내역"/>
      <sheetName val="적용토목"/>
      <sheetName val="재료집계표"/>
      <sheetName val="신천3호용수로"/>
      <sheetName val="토목내역서 (도급단가)"/>
      <sheetName val="NYS"/>
      <sheetName val="시중노임단가"/>
      <sheetName val="세골재  T2 변경 현황"/>
      <sheetName val="0.단가"/>
      <sheetName val="토공 total"/>
      <sheetName val="접지수량"/>
      <sheetName val="공사착공계"/>
      <sheetName val="양식3"/>
      <sheetName val="세부내역서(전기)"/>
      <sheetName val="CC16-내역서"/>
      <sheetName val="이토변실"/>
      <sheetName val="단위단가"/>
      <sheetName val="건축공사실행"/>
      <sheetName val="식재가격"/>
      <sheetName val="수량집"/>
      <sheetName val="2.단면가정"/>
      <sheetName val="수우미양가(Vlookup)"/>
      <sheetName val="집계표(OPTION)"/>
      <sheetName val="입력변수"/>
      <sheetName val="개인"/>
      <sheetName val="인수공규격"/>
      <sheetName val="노무비 근거"/>
      <sheetName val="MAIN"/>
      <sheetName val="지장물_data"/>
      <sheetName val="ATM기초철가"/>
      <sheetName val="CIVIL4"/>
      <sheetName val=" 총괄표"/>
      <sheetName val="내역서적용수량"/>
      <sheetName val="도수로수량산출"/>
      <sheetName val="단가비교표_공통1"/>
      <sheetName val="제경비"/>
      <sheetName val="대부예산서"/>
      <sheetName val="표준차도부연장집계-ASP"/>
      <sheetName val="1련박스"/>
      <sheetName val="조경일람"/>
      <sheetName val="일위(수원)"/>
      <sheetName val="바닥판의 설계"/>
      <sheetName val="전체제잡비"/>
      <sheetName val="미드수량"/>
      <sheetName val="보도단위"/>
      <sheetName val="배수장토목공사비"/>
      <sheetName val="건축-물가변동"/>
      <sheetName val="편입용지조서"/>
      <sheetName val="특수선일위대가"/>
      <sheetName val="대우단가(풍산)"/>
      <sheetName val="CAL"/>
      <sheetName val="도"/>
      <sheetName val="설직재_1"/>
      <sheetName val="공사내역서(을)실행"/>
      <sheetName val="배수개거"/>
      <sheetName val="변실"/>
      <sheetName val="이음부"/>
      <sheetName val="업무"/>
      <sheetName val="汇总表"/>
      <sheetName val="수량명세서"/>
      <sheetName val="종배수관"/>
      <sheetName val="LKVL-CK-HT-GD1"/>
      <sheetName val="접속도로"/>
      <sheetName val="계약ITEM"/>
      <sheetName val="수로교총재료집계"/>
      <sheetName val="수문보고"/>
      <sheetName val="주소록2000(전화번호부)"/>
      <sheetName val="정읍농소"/>
      <sheetName val="7월천안현장 집계표"/>
      <sheetName val="장비.자재"/>
      <sheetName val="장비명세서"/>
      <sheetName val=" 노무집계"/>
      <sheetName val="일용노무비"/>
      <sheetName val="-배수구조물공토공"/>
      <sheetName val="횡배수관재료-"/>
      <sheetName val="계산서(직선부)"/>
      <sheetName val="CPBTXM-THUONG"/>
      <sheetName val="VCV-BE-TONG"/>
      <sheetName val="KLDT DIEN"/>
      <sheetName val="PTVT DIEN"/>
      <sheetName val="목표세부명세"/>
      <sheetName val="Multi-dims"/>
      <sheetName val="중간간지 (2)"/>
      <sheetName val="배수관산출"/>
      <sheetName val="하중계산"/>
      <sheetName val="6.단면검토"/>
      <sheetName val="암거 제원표"/>
      <sheetName val="단가산출총괄표"/>
      <sheetName val="상세"/>
      <sheetName val="2.단면가정 "/>
      <sheetName val="D-철근총괄"/>
      <sheetName val="경비"/>
      <sheetName val="노임단가기준"/>
      <sheetName val="직접인건비"/>
      <sheetName val=" 토목 처리장도급내역서 "/>
      <sheetName val="수목보호틀연장조서"/>
      <sheetName val="콘크리트포장철거"/>
      <sheetName val="TOTAL1"/>
      <sheetName val="공종검토(1순위4공종)"/>
      <sheetName val="설계내역"/>
      <sheetName val="공종검토(4순위8공종) "/>
      <sheetName val="공종검토(7순위3공종)"/>
      <sheetName val="공종검토(8순위9공종)"/>
      <sheetName val="공종검토(27순위24공종)"/>
      <sheetName val="FB25JN"/>
      <sheetName val="단가결정"/>
      <sheetName val="구분표"/>
      <sheetName val="제원입력"/>
      <sheetName val="사유서제출현황-2"/>
      <sheetName val="심사물량"/>
      <sheetName val="도로포장면적산출(1)"/>
      <sheetName val="기구조직"/>
      <sheetName val="내역서 (2)"/>
      <sheetName val="자금청구"/>
      <sheetName val="투찰내역서"/>
      <sheetName val="sand토적"/>
      <sheetName val="4차원가계산서"/>
      <sheetName val="수목데이타"/>
      <sheetName val="분기관표식단위수량"/>
      <sheetName val="받이700"/>
      <sheetName val="자단"/>
      <sheetName val="재"/>
      <sheetName val="자"/>
      <sheetName val="포장공수량집계표"/>
      <sheetName val="자재비"/>
      <sheetName val="99 조정금액"/>
      <sheetName val="산근(1)"/>
      <sheetName val="신평리 권리자명부"/>
      <sheetName val="동일리 권리자명부"/>
      <sheetName val="이음개소"/>
      <sheetName val="5정거장"/>
      <sheetName val="1-3길내기"/>
      <sheetName val="토목수량(공정)"/>
      <sheetName val="출력표-본사"/>
      <sheetName val="콘크리트타설집계표"/>
      <sheetName val="新철폐복2"/>
      <sheetName val="新철폐복3"/>
      <sheetName val="주공기준"/>
      <sheetName val="공통자료"/>
      <sheetName val="간접"/>
      <sheetName val="Macro(조도)"/>
      <sheetName val="신대방33(적용)"/>
      <sheetName val="터널패턴구성"/>
      <sheetName val="실적(휴양)"/>
      <sheetName val="48일위"/>
      <sheetName val="48수량"/>
      <sheetName val="22수량"/>
      <sheetName val="49일위"/>
      <sheetName val="22일위"/>
      <sheetName val="49수량"/>
      <sheetName val="AS포장복구 "/>
      <sheetName val="말고개터널조명전압강하"/>
      <sheetName val="부관맨홀조서"/>
      <sheetName val="주공 갑지"/>
      <sheetName val="면적평당공사비"/>
      <sheetName val="면적입력"/>
      <sheetName val="시설물일위"/>
      <sheetName val="C.배수관공"/>
      <sheetName val="수주현황2월"/>
      <sheetName val="일위_파일"/>
      <sheetName val="설-원가"/>
      <sheetName val="설비비4"/>
      <sheetName val="단가산출서 (2)"/>
      <sheetName val="말뚝기초(안정검토)-외측"/>
      <sheetName val="1-1평균터파기고(1)"/>
      <sheetName val="토공사B동추가"/>
      <sheetName val="터널전기"/>
      <sheetName val="가제당공사비"/>
      <sheetName val="기초처리공사비"/>
      <sheetName val="복통공사비"/>
      <sheetName val="본제당공사비"/>
      <sheetName val="중기운반비"/>
      <sheetName val="진입도로공사비"/>
      <sheetName val="취수탑공사비"/>
      <sheetName val="토취장복구"/>
      <sheetName val="교대(A1-A2)"/>
      <sheetName val="소분류목록"/>
      <sheetName val="망미"/>
      <sheetName val="상촌2교-일반수량집계"/>
      <sheetName val="사다리"/>
      <sheetName val="전체_1설계"/>
      <sheetName val="준공정산"/>
      <sheetName val="4.전기"/>
      <sheetName val="98지급계획"/>
      <sheetName val="문학간접"/>
      <sheetName val="기성갑지"/>
      <sheetName val="내역기준"/>
      <sheetName val="sub"/>
      <sheetName val="P.M 별"/>
      <sheetName val="Resource2"/>
      <sheetName val="inputdata"/>
      <sheetName val="표준건축비"/>
      <sheetName val="우석문틀"/>
      <sheetName val="TYPE-1"/>
      <sheetName val="자재일람"/>
      <sheetName val="토사절취"/>
      <sheetName val="토공계산서(부체도로)"/>
      <sheetName val="공정증감대ㅈ표"/>
      <sheetName val="경비2내역"/>
      <sheetName val="단면계수(상부)"/>
      <sheetName val="휴지통"/>
      <sheetName val="E총"/>
      <sheetName val="앉음벽 (2)"/>
      <sheetName val="인버트단위수량"/>
      <sheetName val="작성방법"/>
      <sheetName val="산출서"/>
      <sheetName val="적점"/>
      <sheetName val="슬래브수량"/>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수량산출서집계"/>
      <sheetName val="도담구내 개소별 명세"/>
      <sheetName val="2.1  노무비 평균단가산출"/>
      <sheetName val="신림자금"/>
      <sheetName val="단가비교"/>
      <sheetName val="반중력식옹벽"/>
      <sheetName val="접속도수량집계표"/>
      <sheetName val="AS복구"/>
      <sheetName val="중기터파기"/>
      <sheetName val="변수값"/>
      <sheetName val="중기상차"/>
      <sheetName val="우수받이수량산출"/>
      <sheetName val="집수정수량집계"/>
      <sheetName val="각종측구수량집계"/>
      <sheetName val="일위집계"/>
      <sheetName val="수량산출서"/>
      <sheetName val="8설7발"/>
      <sheetName val="봉양~조차장간고하개명(신설)"/>
      <sheetName val="원가계산서구조조정"/>
      <sheetName val="치수표"/>
      <sheetName val="편입토지조서"/>
      <sheetName val="동물이동통로"/>
      <sheetName val="내역(가지)"/>
      <sheetName val="토공사"/>
      <sheetName val="FORM-0"/>
      <sheetName val="인건-측정"/>
      <sheetName val="ELEC"/>
      <sheetName val="옹벽철근집계표"/>
      <sheetName val="여과지동"/>
      <sheetName val="DB구축"/>
      <sheetName val="버스운행안내"/>
      <sheetName val="RE9604"/>
      <sheetName val="화재 탐지 설비"/>
      <sheetName val="YOEMAGUM"/>
      <sheetName val="퍼스트"/>
      <sheetName val="5. 현장관리비(new) "/>
      <sheetName val="1.취수장"/>
      <sheetName val="원"/>
      <sheetName val="CALCULATION"/>
      <sheetName val="포장공집"/>
      <sheetName val="교통대책내역"/>
      <sheetName val="1-3.조건,바닥판 "/>
      <sheetName val="안양동교 1안"/>
      <sheetName val="예산총괄"/>
      <sheetName val="상반기손익차2총괄"/>
      <sheetName val="95년12월말"/>
      <sheetName val="자재테이블"/>
      <sheetName val="공사비총괄"/>
      <sheetName val="도색집계"/>
      <sheetName val="DA"/>
      <sheetName val="관로토공(보통암)"/>
      <sheetName val="관로토공(연암)"/>
      <sheetName val="관로토공(토사)"/>
      <sheetName val="관로토공(풍화암)"/>
      <sheetName val="리핑암"/>
      <sheetName val="보통암"/>
      <sheetName val="연결관조서 (토사)"/>
      <sheetName val="연결관수량"/>
      <sheetName val="연암"/>
      <sheetName val="우수받이BOX토공"/>
      <sheetName val="우수받이관로토공"/>
      <sheetName val="토사"/>
      <sheetName val="인사자료총집계"/>
      <sheetName val="401"/>
      <sheetName val="집수정단면도 (2)"/>
      <sheetName val="토공(1)"/>
      <sheetName val="계림(함평)"/>
      <sheetName val="계림(장성)"/>
      <sheetName val="화전내"/>
      <sheetName val="0303"/>
      <sheetName val="합계"/>
      <sheetName val="spc 배관견적"/>
      <sheetName val="접속도로1"/>
      <sheetName val="재적표"/>
      <sheetName val="NAI"/>
      <sheetName val="기별(종합)"/>
      <sheetName val="운반"/>
      <sheetName val="앉음벽_(2)"/>
      <sheetName val="도담구내_개소별_명세"/>
      <sheetName val="2_1__노무비_평균단가산출"/>
      <sheetName val="4_전기"/>
      <sheetName val="P_M_별"/>
      <sheetName val="암거_제원표"/>
      <sheetName val="일위대가56-1_"/>
      <sheetName val="일위대가71-1_"/>
      <sheetName val="일위대가74-1_"/>
      <sheetName val="일위대가76-1_"/>
      <sheetName val="일위대가77-1_"/>
      <sheetName val="일위대가78-1_"/>
      <sheetName val="설산1_나"/>
      <sheetName val="5__현장관리비(new)_"/>
      <sheetName val="1_취수장"/>
      <sheetName val="C_배수관공"/>
      <sheetName val="1-3_조건,바닥판_"/>
      <sheetName val="안양동교_1안"/>
      <sheetName val="연결관조서_(토사)"/>
      <sheetName val="관리비비계상"/>
      <sheetName val="자재"/>
      <sheetName val="B"/>
      <sheetName val="예가내역서"/>
      <sheetName val="검토"/>
      <sheetName val="LG제품"/>
      <sheetName val="토목공사일반"/>
      <sheetName val="율촌법률사무소2내역"/>
      <sheetName val="소보"/>
      <sheetName val="포장면적집계"/>
      <sheetName val="교량"/>
      <sheetName val="중기근거"/>
      <sheetName val="특별땅고르기"/>
      <sheetName val="WING3"/>
      <sheetName val="기흥하도용"/>
      <sheetName val="가격조사서"/>
      <sheetName val="암거"/>
      <sheetName val="참고사항"/>
      <sheetName val="집기손료"/>
      <sheetName val="암거 제원표-1단계"/>
      <sheetName val="상-교대(A1-A2)"/>
      <sheetName val="총괄-1"/>
      <sheetName val="분뇨"/>
      <sheetName val="소도3교"/>
      <sheetName val="지질조사"/>
      <sheetName val="실행간접비용"/>
      <sheetName val="제잡비"/>
      <sheetName val="연돌일위집계"/>
      <sheetName val="설치조서"/>
      <sheetName val="배수공집계표"/>
      <sheetName val="예정공정표"/>
      <sheetName val="일위-1"/>
      <sheetName val="보증수수료산출"/>
      <sheetName val="JUCKEYK"/>
      <sheetName val="소요자재명세서"/>
      <sheetName val="노무비명세서"/>
      <sheetName val="교수설계"/>
      <sheetName val="연결관수량 (2)"/>
      <sheetName val="철집"/>
      <sheetName val="재료할증"/>
      <sheetName val="지점별강우량"/>
      <sheetName val="절대지우지말것"/>
      <sheetName val="영창26"/>
      <sheetName val="상수도토공집계표"/>
      <sheetName val="산출근거1"/>
      <sheetName val="봉방동근생"/>
      <sheetName val="수요개발과판매량"/>
      <sheetName val="FAB4생산"/>
      <sheetName val="Toolbox"/>
      <sheetName val="건축기계설비표선정수장"/>
      <sheetName val="2.건축"/>
      <sheetName val="환율"/>
      <sheetName val="라멘수량"/>
      <sheetName val="노임,기계경비"/>
      <sheetName val="포장공사"/>
      <sheetName val="수습"/>
      <sheetName val="차압계산"/>
      <sheetName val="앵커(3안)"/>
      <sheetName val="관급자재대"/>
      <sheetName val="1.수량집계"/>
      <sheetName val="AIR SHOWER(3인용)"/>
      <sheetName val="부경대총괄내역서"/>
      <sheetName val="도근좌표"/>
      <sheetName val="unitpric"/>
      <sheetName val="계약서"/>
      <sheetName val="수량산출표"/>
      <sheetName val="입상내역"/>
      <sheetName val="포장(수량)-관로부"/>
      <sheetName val="토공집계(rp)"/>
      <sheetName val="현장설명"/>
      <sheetName val="알맹이"/>
      <sheetName val="제경비산출서"/>
      <sheetName val="48전력선로일위"/>
      <sheetName val="변경내역"/>
      <sheetName val="ⴭⴭⴭⴭⴭ"/>
      <sheetName val="보도공제면적"/>
      <sheetName val="주차장(T4)"/>
      <sheetName val="총공사내역서"/>
      <sheetName val="공사직종별노임"/>
      <sheetName val="면적산출근거(실측)"/>
      <sheetName val="유효폭의 계산"/>
      <sheetName val="인부신상자료"/>
      <sheetName val="대전(세창동)"/>
      <sheetName val="4)유동표"/>
      <sheetName val="노임,재료비"/>
      <sheetName val="기타 정보통신공사"/>
      <sheetName val="백호우계수"/>
      <sheetName val="수량분배표"/>
      <sheetName val="7급줄떼공"/>
      <sheetName val="환경보전비B"/>
      <sheetName val="가옥철거(지장물조서)"/>
      <sheetName val="건축원가계산서"/>
      <sheetName val="직원자료입력"/>
      <sheetName val="국도접속 차도부수량"/>
      <sheetName val="1호토공"/>
      <sheetName val="내역전기"/>
      <sheetName val="DATA 입력부"/>
      <sheetName val="1Month+Sheet2!"/>
      <sheetName val="내역서(중수)"/>
      <sheetName val="접합수량(피벗)"/>
      <sheetName val="옹벽수량집계"/>
      <sheetName val="목차_"/>
      <sheetName val="97년_추정"/>
      <sheetName val="4_2유효폭의_계산"/>
      <sheetName val="4__주형설계"/>
      <sheetName val="세골재__T2_변경_현황"/>
      <sheetName val="0_단가"/>
      <sheetName val="공기압축기실"/>
      <sheetName val="전기일위목록"/>
      <sheetName val="BOX 본체"/>
      <sheetName val="제수변 수량집계표(보통)"/>
      <sheetName val="재료단가"/>
      <sheetName val="우수공,맨홀,집수정"/>
      <sheetName val="대공종"/>
      <sheetName val="집계표(용역원실배기)"/>
      <sheetName val="실정보사유서"/>
      <sheetName val="원가계산서 과기원"/>
      <sheetName val="0.내역서  갑지"/>
      <sheetName val="1.내역서 "/>
      <sheetName val="2-1.수량산출근거"/>
      <sheetName val="2-2.노무비산출근거"/>
      <sheetName val="3.단가조사표"/>
      <sheetName val="3.단가대비표"/>
      <sheetName val="4.설변사유"/>
      <sheetName val="2-7.인건비산출근거"/>
      <sheetName val="3-1.설변사유"/>
      <sheetName val="3-2.공사비증감"/>
      <sheetName val="3-3.내역서"/>
      <sheetName val="3-4.단가대비표(기존)"/>
      <sheetName val="3-5.단가대비표(신규)"/>
      <sheetName val="3-6.일위대가목록"/>
      <sheetName val="3-7.일위대가"/>
      <sheetName val="3-8.물량산출근거"/>
      <sheetName val="3-9.인건비산출근거"/>
      <sheetName val="고강도 지수판 스리브업체선정"/>
      <sheetName val="업체구매견적서"/>
      <sheetName val="3.단가대비표 "/>
      <sheetName val="3.단가적용현황"/>
      <sheetName val="기성청구서"/>
      <sheetName val="기성검사원"/>
      <sheetName val="기본파일"/>
      <sheetName val="공통비(전체)"/>
      <sheetName val="종배수관설치현황"/>
      <sheetName val="증감대비표"/>
      <sheetName val="4.하중산정"/>
      <sheetName val="6월 출고 일일보고"/>
      <sheetName val="기성부분 내역집계표-기계공사"/>
      <sheetName val="단가파주4"/>
      <sheetName val="노면표시단위수량(안전지대및노상장애물)"/>
      <sheetName val="노면표시단위수량(방향및방면지시)"/>
      <sheetName val="노면표시단위수량(문자및기타기호)"/>
      <sheetName val="노면표시단위수량(차선)"/>
      <sheetName val="노면표시단위수량(횡단보도)"/>
      <sheetName val="7-1.인건비"/>
      <sheetName val="중기조종사 단위단가"/>
      <sheetName val="하도급원가계산총괄표(식재)"/>
      <sheetName val="지하"/>
      <sheetName val="당정동공통이수"/>
      <sheetName val="당정동경상이수"/>
      <sheetName val="양수장(기계)"/>
      <sheetName val="전동기"/>
      <sheetName val="전기내역"/>
      <sheetName val="기본단가표"/>
      <sheetName val="CABLE"/>
      <sheetName val="건축공사집계"/>
      <sheetName val="중간"/>
      <sheetName val="지역"/>
      <sheetName val="자재집계 (2)"/>
      <sheetName val="(1)본선수량집계"/>
      <sheetName val="옥외등신설"/>
      <sheetName val="저케CV22신설"/>
      <sheetName val="저케CV38신설"/>
      <sheetName val="저케CV8신설"/>
      <sheetName val="접지3종"/>
      <sheetName val="조직표"/>
      <sheetName val="정거장 설계조건"/>
      <sheetName val="오수공수량집계표"/>
      <sheetName val="일위총괄"/>
      <sheetName val="사유서"/>
      <sheetName val="기초도면제작"/>
      <sheetName val="진입로 지세할증산출(다사분기)"/>
      <sheetName val=" FURNACE현설"/>
      <sheetName val="현금및현금등가물1"/>
      <sheetName val="지장물총괄표"/>
      <sheetName val="사각맨홀"/>
      <sheetName val="암거공"/>
      <sheetName val="성곽내역서"/>
      <sheetName val="제수"/>
      <sheetName val="경영상태"/>
      <sheetName val="간접경상비"/>
      <sheetName val="단위수량산출"/>
      <sheetName val="PAINT (2)"/>
      <sheetName val="자재단가대비표"/>
      <sheetName val="Sheet1_(2)1"/>
      <sheetName val="표__지1"/>
      <sheetName val="BOX(1_5X1_5)1"/>
      <sheetName val="추정공사비_산출내역1_xlsx"/>
      <sheetName val="수량산출서_갑지"/>
      <sheetName val="견적대비_견적서"/>
      <sheetName val="1호-아(오)0_4"/>
      <sheetName val="CONSTRUCTION_COMPONENT"/>
      <sheetName val="접속_SLAB,BRACKET_설계"/>
      <sheetName val="빌딩_안내"/>
      <sheetName val="공정별_수량산출서"/>
      <sheetName val="자재_및_폐기물견적(2008)"/>
      <sheetName val="화단_철거"/>
      <sheetName val="CABLE_SIZE-3"/>
      <sheetName val="cable_data1"/>
      <sheetName val="wk_prgs"/>
      <sheetName val="자재_집계표"/>
      <sheetName val="IMPEADENCE_MAP_취수장"/>
      <sheetName val="일위대가_호표_(계약)"/>
      <sheetName val="2__공원조도"/>
      <sheetName val="1.폐기물집계표"/>
      <sheetName val="计算稿"/>
      <sheetName val="직접노무"/>
      <sheetName val="직접재료"/>
      <sheetName val="직종표"/>
      <sheetName val="(C)원내역"/>
      <sheetName val="Eq. Mobilization"/>
      <sheetName val="집"/>
      <sheetName val="노면표지 수량"/>
      <sheetName val="물푸기"/>
      <sheetName val="1단계 (2)"/>
      <sheetName val="SANTOGO"/>
      <sheetName val="토목내역서_(도급단가)"/>
      <sheetName val="내역_ver1_0"/>
      <sheetName val="RAMP_단면(R2)"/>
      <sheetName val="바닥판의_설계"/>
      <sheetName val="2_단면가정"/>
      <sheetName val="내역서_제출"/>
      <sheetName val="노무비_근거"/>
      <sheetName val="_총괄표"/>
      <sheetName val="단양_00_아파트-세부내역"/>
      <sheetName val="토공_total"/>
      <sheetName val="Customer_Databas"/>
      <sheetName val="암거_제원표-1단계"/>
      <sheetName val="AIR_SHOWER(3인용)"/>
      <sheetName val="원가&amp;하도급원가"/>
      <sheetName val="2-1. 경관조명 내역총괄표"/>
      <sheetName val="공사비 증감 내역서"/>
      <sheetName val="Macro2"/>
      <sheetName val="년도별노임표"/>
      <sheetName val="중기목록표"/>
      <sheetName val="건축일위"/>
      <sheetName val="그라우팅일위"/>
      <sheetName val="문산방향-교대(A2)"/>
      <sheetName val="건축내역서"/>
      <sheetName val="설비내역서"/>
      <sheetName val="전기내역서"/>
      <sheetName val="예산명세서"/>
      <sheetName val="토공개요"/>
      <sheetName val="초"/>
      <sheetName val="토공개요C"/>
      <sheetName val="정공공사"/>
      <sheetName val="관경별내역서"/>
      <sheetName val="도로"/>
      <sheetName val="pier-1"/>
      <sheetName val="설계변경총괄표(계산식)"/>
      <sheetName val=" 상부공통집계(총괄)"/>
      <sheetName val="중기단가LIST"/>
      <sheetName val="산출기준"/>
      <sheetName val="개별직종노임"/>
      <sheetName val="엔지니어링노임"/>
      <sheetName val="청주(철골발주의뢰서)"/>
      <sheetName val="A2"/>
      <sheetName val="2"/>
      <sheetName val="각형맨홀"/>
      <sheetName val="격점수량"/>
      <sheetName val="II손익관리"/>
      <sheetName val="기존건물 깨기원단위"/>
      <sheetName val="시장성초안camera"/>
      <sheetName val="장비종합부표"/>
      <sheetName val="집계표_식재"/>
      <sheetName val="부표"/>
      <sheetName val="건축계약내역"/>
      <sheetName val="종형증설공"/>
      <sheetName val="노임단가 (2)"/>
      <sheetName val="개별직종노임단가(2003.9)"/>
      <sheetName val="적용기준"/>
      <sheetName val="L_RPTB02_01"/>
      <sheetName val="준공조서"/>
      <sheetName val="공사준공계"/>
      <sheetName val="준공검사보고서"/>
      <sheetName val="DATE2001"/>
      <sheetName val="기본데이타입력"/>
      <sheetName val="보도교산출근거"/>
      <sheetName val="HVAC"/>
      <sheetName val="EQUIP LIST"/>
      <sheetName val="1구간FRP수량산출"/>
      <sheetName val="총 원가계산"/>
      <sheetName val="목포방향"/>
      <sheetName val="노무자도장2"/>
      <sheetName val="위생"/>
      <sheetName val="noyim"/>
      <sheetName val="99노임단가"/>
      <sheetName val="준비공"/>
      <sheetName val="목교수량산출"/>
      <sheetName val="터널굴착단산"/>
      <sheetName val="철근량 산정"/>
      <sheetName val="개거산출내역"/>
      <sheetName val="공종별자재"/>
      <sheetName val="방수"/>
      <sheetName val="포장자재집계표"/>
      <sheetName val="종배수단위_CON기초"/>
      <sheetName val="참여현황 (직원)"/>
      <sheetName val="슬래브 -연속(3경간)"/>
      <sheetName val="배수공수집"/>
      <sheetName val="산출3-동력"/>
      <sheetName val="산출4-전등"/>
      <sheetName val="운임료"/>
      <sheetName val="물가단가"/>
      <sheetName val="제표일위대가"/>
      <sheetName val="208-238"/>
      <sheetName val="시노501"/>
      <sheetName val="5사남"/>
      <sheetName val="학습율"/>
      <sheetName val="캔개발배경"/>
      <sheetName val="캔판매목표"/>
      <sheetName val="시장"/>
      <sheetName val="손익"/>
      <sheetName val="일정표"/>
      <sheetName val="마케팅"/>
      <sheetName val="추정손익"/>
      <sheetName val="할당"/>
      <sheetName val="실적"/>
      <sheetName val="제목"/>
      <sheetName val="원가,목표"/>
      <sheetName val="판매"/>
      <sheetName val="판촉"/>
      <sheetName val="협조"/>
      <sheetName val="지수"/>
      <sheetName val="인제내역"/>
      <sheetName val="1~9 하중계산"/>
      <sheetName val="노.표-조"/>
      <sheetName val="단관데이터"/>
      <sheetName val="이형관데이터"/>
      <sheetName val="가설공사비"/>
      <sheetName val="도로구조공사비"/>
      <sheetName val="도로토공공사비"/>
      <sheetName val="여수토공사비"/>
      <sheetName val="철거현황"/>
      <sheetName val="내역- CCTV"/>
      <sheetName val="D"/>
      <sheetName val="설비공사(4)"/>
      <sheetName val="연동내역"/>
      <sheetName val="건설성적"/>
      <sheetName val="2000노임기준"/>
      <sheetName val="식재"/>
      <sheetName val="시설물"/>
      <sheetName val="식재출력용"/>
      <sheetName val="유지관리"/>
      <sheetName val="토공분배표"/>
      <sheetName val="산출2-전력"/>
      <sheetName val="산출9-TRAY"/>
      <sheetName val="아파트"/>
      <sheetName val="부대시설"/>
      <sheetName val="포장집계"/>
      <sheetName val="포장연장"/>
      <sheetName val="견적1"/>
      <sheetName val="대3류 "/>
      <sheetName val="단가비교표"/>
      <sheetName val="단가(자재)"/>
      <sheetName val="단가(노임)"/>
      <sheetName val="기초목록"/>
      <sheetName val="3-구교-오리지날"/>
      <sheetName val="입력(K0)"/>
      <sheetName val="장비"/>
      <sheetName val="총_구조물공"/>
      <sheetName val="001"/>
      <sheetName val="2F 회의실견적(5_14 일대)"/>
      <sheetName val="전등수량산출"/>
      <sheetName val="산정표"/>
      <sheetName val="CONCRETE"/>
      <sheetName val="정의"/>
      <sheetName val="견적갑지"/>
      <sheetName val="물량내역"/>
      <sheetName val="대구은행"/>
      <sheetName val="DHEQSUPT"/>
      <sheetName val="(X)품셈집계"/>
      <sheetName val="2_토목공사"/>
      <sheetName val="_상부공통집계(총괄)"/>
      <sheetName val="잡비계산"/>
      <sheetName val="기초수량자료"/>
      <sheetName val="본문"/>
      <sheetName val="2.대외공문"/>
      <sheetName val="노임DB"/>
      <sheetName val="PL단가산정"/>
      <sheetName val="그림"/>
      <sheetName val="그림2"/>
      <sheetName val="1.토공"/>
      <sheetName val="노임자재단가"/>
      <sheetName val="내역서(도급)"/>
      <sheetName val="BS2"/>
      <sheetName val="1.견적보고서"/>
      <sheetName val="분전반계산서(석관)"/>
      <sheetName val="검사원"/>
      <sheetName val="준공조서갑지"/>
      <sheetName val="자재단가_사급"/>
      <sheetName val="중기적산목록"/>
      <sheetName val="01노임적용기준"/>
      <sheetName val="건설사업관리 공제요율"/>
      <sheetName val="건설공사 감리원 배치기준"/>
      <sheetName val="책임감리 공제요율"/>
      <sheetName val="소방"/>
      <sheetName val="경율산정.XLS"/>
      <sheetName val="GT 1050x650"/>
      <sheetName val="낙찰표"/>
      <sheetName val="공용(현대건설공구)"/>
      <sheetName val="현대건설공구(UNIT)"/>
      <sheetName val="낙석방지수량"/>
      <sheetName val="입찰견적보고서"/>
      <sheetName val="일위대가_가설_"/>
      <sheetName val="PI"/>
      <sheetName val="원가계산하도"/>
      <sheetName val="설내역서 "/>
      <sheetName val="공사설명서"/>
      <sheetName val="1차설계변경내역"/>
      <sheetName val="11.1 단면hwp"/>
      <sheetName val="앵커구조계산"/>
      <sheetName val="직접경비"/>
      <sheetName val="제경비율"/>
      <sheetName val="공사명입력"/>
      <sheetName val="근로자자료입력"/>
      <sheetName val="수주추정"/>
      <sheetName val="배수공 주요자재 집계표"/>
      <sheetName val="상호참고자료"/>
      <sheetName val="발주처자료입력"/>
      <sheetName val="회사기본자료"/>
      <sheetName val="하자보증자료"/>
      <sheetName val="기술자관련자료"/>
      <sheetName val="총괄서"/>
      <sheetName val="내역_FILE"/>
      <sheetName val="출장내역"/>
      <sheetName val="토목공사"/>
      <sheetName val="약전설비"/>
      <sheetName val="달서천-대비"/>
      <sheetName val="탄성1"/>
      <sheetName val="옹벽공 수량집계표"/>
      <sheetName val="교사기준면적(중)"/>
      <sheetName val="공사분석"/>
      <sheetName val="연속벽현황"/>
      <sheetName val="원유_BANK"/>
      <sheetName val="횡배수관집현황(2공구)"/>
      <sheetName val="시화점실행"/>
      <sheetName val="전 기"/>
      <sheetName val="해외(원화)"/>
      <sheetName val="효성CB 1P기초"/>
      <sheetName val="조견표"/>
      <sheetName val="내역(신례)"/>
      <sheetName val="공사품의서"/>
      <sheetName val="(당평)자재"/>
      <sheetName val="당초명세(평)"/>
      <sheetName val="부대tu"/>
      <sheetName val="구조물공집계"/>
      <sheetName val="중요"/>
      <sheetName val="총내역서"/>
      <sheetName val="중강당 내역"/>
      <sheetName val="인원투입"/>
      <sheetName val="도급내역"/>
      <sheetName val="물집"/>
      <sheetName val="도급금액"/>
      <sheetName val="재노경"/>
      <sheetName val="단가조건(02년)"/>
      <sheetName val="GR"/>
      <sheetName val="평내중"/>
      <sheetName val="감액총괄표"/>
      <sheetName val="시점경사로"/>
      <sheetName val="하도급 검토"/>
      <sheetName val="보도포장연장조서-표준차도부"/>
      <sheetName val="표준차도부연장조서-ASP"/>
      <sheetName val="포장공자재집계표"/>
      <sheetName val="사통"/>
      <sheetName val="수량산출서-2"/>
      <sheetName val="단가조정표"/>
      <sheetName val="산수배수"/>
      <sheetName val="4.내진설계"/>
      <sheetName val=" ｹ-ﾌﾞﾙ"/>
      <sheetName val="사__업__비__수__지__예__산__서"/>
      <sheetName val="1차"/>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상행-교대(A1-A2)"/>
      <sheetName val="집수A"/>
      <sheetName val="VII-2현장경비"/>
      <sheetName val="공사비"/>
      <sheetName val="연도손익"/>
      <sheetName val="회수금"/>
      <sheetName val="대체용지"/>
      <sheetName val="건자이자"/>
      <sheetName val="내부매출원가"/>
      <sheetName val="지구 리스트"/>
      <sheetName val="용지비"/>
      <sheetName val="용역단가"/>
      <sheetName val="1.CB"/>
      <sheetName val="변수"/>
      <sheetName val="세금자료"/>
      <sheetName val="골재집계"/>
      <sheetName val="-레미콘집계"/>
      <sheetName val="자갈,시멘트,모래산출"/>
      <sheetName val="-철근집계"/>
      <sheetName val="포장재료(1)"/>
      <sheetName val="-흄관집계"/>
      <sheetName val="4.2.1 마루높이 검토"/>
      <sheetName val="반포2차"/>
      <sheetName val="첨"/>
      <sheetName val="List"/>
      <sheetName val="가열로SW"/>
      <sheetName val="03전반노무비"/>
      <sheetName val="3.하중계산"/>
      <sheetName val="순공사비"/>
      <sheetName val="단 box"/>
      <sheetName val="계측제어설비"/>
      <sheetName val="지급(1)"/>
      <sheetName val="포장공수량집계"/>
      <sheetName val="폐기물"/>
      <sheetName val="기계"/>
      <sheetName val="협력업체"/>
      <sheetName val="설계명세서(종합)"/>
      <sheetName val="소요자재"/>
      <sheetName val="노무산출서"/>
      <sheetName val="sst,stl창호"/>
      <sheetName val="ETC"/>
      <sheetName val="A4"/>
      <sheetName val="45,46"/>
      <sheetName val="J형측구단위수량"/>
      <sheetName val="품종별월계"/>
      <sheetName val="전신환매도율"/>
      <sheetName val="특별교실"/>
      <sheetName val="맨홀수량산출(A-LINE)"/>
      <sheetName val="기존포장깨기"/>
      <sheetName val="석축헐기"/>
      <sheetName val="A 견적"/>
      <sheetName val="HRSG SMALL07220"/>
      <sheetName val="투입비"/>
      <sheetName val="pier(각형)"/>
      <sheetName val="인부노임"/>
      <sheetName val="단가산출서(기계)"/>
      <sheetName val="배관단가조사서"/>
      <sheetName val="지장물 철거 물량 산출서"/>
      <sheetName val="민감도"/>
      <sheetName val="노면및방향"/>
      <sheetName val="P4-C"/>
      <sheetName val="05-원가계산"/>
      <sheetName val="토공정보"/>
      <sheetName val="노임 및 중기단가"/>
      <sheetName val="5수지"/>
      <sheetName val="수질정화시설"/>
      <sheetName val="청_구"/>
      <sheetName val="공사비_증감_내역서"/>
      <sheetName val="골막이(야매)"/>
      <sheetName val="일위대가-1"/>
      <sheetName val="가계부"/>
      <sheetName val="제품목록"/>
      <sheetName val="매입매출관리"/>
      <sheetName val="Sheet22"/>
      <sheetName val="08-공사비총괄표"/>
      <sheetName val="01-적용기준"/>
      <sheetName val="투찰추정"/>
      <sheetName val="전기혼잡제경비(45)"/>
      <sheetName val="소방사항"/>
      <sheetName val="ELECTRIC"/>
      <sheetName val="안전시설"/>
      <sheetName val="앵커설치(590)"/>
      <sheetName val="화해(함평)"/>
      <sheetName val="화해(장성)"/>
      <sheetName val="7-2"/>
      <sheetName val="중기손료집계(1209)"/>
      <sheetName val="흙막이 개산견적"/>
      <sheetName val="기본"/>
      <sheetName val="견적대비표"/>
      <sheetName val="기계경비및산출근거서"/>
      <sheetName val="A4288"/>
      <sheetName val="BJJIN"/>
      <sheetName val="일위집계표"/>
      <sheetName val="단가목록"/>
      <sheetName val="산출내역(K2)"/>
      <sheetName val="예산"/>
      <sheetName val="4 공통갑지"/>
      <sheetName val="난방방식분류"/>
      <sheetName val="공사정보입력"/>
      <sheetName val="적용(기계)"/>
      <sheetName val="공정data"/>
      <sheetName val="인건비 "/>
      <sheetName val="설계내역2"/>
      <sheetName val="공종단가"/>
      <sheetName val="증감대비"/>
      <sheetName val="배지거총재료집계표"/>
      <sheetName val="1_CB"/>
      <sheetName val="옹벽공_수량집계표"/>
      <sheetName val="A-8_PD(도로중앙)"/>
      <sheetName val="Flaer_Area"/>
      <sheetName val="설내역서_"/>
      <sheetName val="일위산출"/>
      <sheetName val="금호"/>
      <sheetName val="법면단"/>
      <sheetName val="1공구내역서(1)"/>
      <sheetName val="수토공단위당"/>
      <sheetName val="이름"/>
      <sheetName val="급여표"/>
      <sheetName val="직원투입계획"/>
      <sheetName val="쇠(1)"/>
      <sheetName val="가격(3)"/>
      <sheetName val="어음수표추가테스트"/>
      <sheetName val="90.03실행 "/>
      <sheetName val="1차기성"/>
      <sheetName val="코스모공장 (어음)"/>
      <sheetName val="3"/>
      <sheetName val="4"/>
      <sheetName val="6"/>
      <sheetName val="집행안"/>
      <sheetName val="가로등설치"/>
      <sheetName val="공사비_NDE"/>
      <sheetName val="노단"/>
      <sheetName val="단산"/>
      <sheetName val="명세"/>
      <sheetName val="일대"/>
      <sheetName val="아파트 내역"/>
      <sheetName val="포집"/>
      <sheetName val="원가계산서 "/>
      <sheetName val="(2)자금(신용)"/>
      <sheetName val="개별직종노임단가(2005.1)"/>
      <sheetName val="細目"/>
      <sheetName val="15-1)VE제안서(유형2,4)"/>
      <sheetName val="공통가설(기준안)"/>
      <sheetName val="지장물헐기조서"/>
      <sheetName val="입출재고현황 (2)"/>
      <sheetName val="가설"/>
      <sheetName val="일람표"/>
      <sheetName val="신축(단위)"/>
      <sheetName val="배수관토공산출"/>
      <sheetName val="형질변경"/>
      <sheetName val="보안등"/>
      <sheetName val="비품"/>
      <sheetName val="새공통(96임금인상기준)"/>
      <sheetName val="gyun"/>
      <sheetName val="관일"/>
      <sheetName val="하도급계획"/>
      <sheetName val="단가조사표"/>
      <sheetName val="설계내역서(기계)"/>
      <sheetName val="1.3.1절점좌표"/>
      <sheetName val="1.1설계기준"/>
      <sheetName val="6차2회변경내역서"/>
      <sheetName val="견적보고"/>
      <sheetName val="인공산출"/>
      <sheetName val="환경평가"/>
      <sheetName val="인구"/>
      <sheetName val="선수금"/>
      <sheetName val="집 계 표"/>
      <sheetName val="eq_data"/>
      <sheetName val="총괄BOQ"/>
      <sheetName val="지하시설물작성"/>
      <sheetName val="load"/>
      <sheetName val="제잡비계산"/>
      <sheetName val="내역서1"/>
      <sheetName val="기본가정"/>
      <sheetName val="asd"/>
      <sheetName val="부하자료"/>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4 PSV"/>
      <sheetName val="시간당중기사용료"/>
      <sheetName val="실행(1)"/>
      <sheetName val="C3"/>
      <sheetName val="인원배치"/>
      <sheetName val="유림콘도"/>
      <sheetName val="일용노임단가"/>
      <sheetName val="간접비 총괄표"/>
      <sheetName val="교통안전시설집계표"/>
      <sheetName val="기본사항"/>
      <sheetName val="내역서(토목)"/>
      <sheetName val="STRA2"/>
      <sheetName val="공사계약현황"/>
      <sheetName val="S.중기사용료"/>
      <sheetName val="N10(미지급)_"/>
      <sheetName val="N10(미지급)_1"/>
      <sheetName val="기준Data"/>
      <sheetName val="의왕F사"/>
      <sheetName val="가공사"/>
      <sheetName val="참조영역"/>
      <sheetName val="신구계정대사표"/>
      <sheetName val="EQUIP-H"/>
      <sheetName val="화산경계"/>
      <sheetName val="남양시작동자105노65기1.3화1.2"/>
      <sheetName val="工程量计算书"/>
      <sheetName val="카니발(자105노60)"/>
      <sheetName val="TRE TABLE"/>
      <sheetName val="Total Progress (2)"/>
      <sheetName val="대전노은1차_조적_집계표"/>
      <sheetName val="차선도색수량집계"/>
      <sheetName val="배수공BOQ"/>
      <sheetName val="BLOCK(1)"/>
      <sheetName val="FAB"/>
      <sheetName val="Data&amp;Result"/>
      <sheetName val="DI_전처리 단가집(GP1 실적가)"/>
      <sheetName val="XXXXXX"/>
      <sheetName val="조도"/>
      <sheetName val="동력"/>
      <sheetName val="변압기"/>
      <sheetName val="발전기"/>
      <sheetName val="간선"/>
      <sheetName val="도체종-상수표"/>
      <sheetName val="Sheet8"/>
      <sheetName val="Sheet9"/>
      <sheetName val="Sheet11"/>
      <sheetName val="Sheet12"/>
      <sheetName val="전기자료"/>
      <sheetName val="DUT-BAT1"/>
      <sheetName val="GEN"/>
      <sheetName val="합천내역"/>
      <sheetName val="Project Brief"/>
      <sheetName val="AILC004"/>
      <sheetName val="CAUDIT"/>
      <sheetName val="Hydrant"/>
      <sheetName val="static.cal"/>
      <sheetName val="판"/>
      <sheetName val="농로수량집계"/>
      <sheetName val="농로토공집계"/>
      <sheetName val="노동부"/>
      <sheetName val="Financial impact"/>
      <sheetName val="Sch7a (토요일)"/>
      <sheetName val="산거각호표"/>
      <sheetName val="97 사업추정(WEKI)"/>
      <sheetName val="현황"/>
      <sheetName val="부재치수입력"/>
      <sheetName val="1.일반수량산출근거"/>
      <sheetName val="깨기수량집계"/>
      <sheetName val="2000_x0000__x0000__x0005__x0000_"/>
      <sheetName val="수문일1"/>
      <sheetName val="총괄설계내역서"/>
      <sheetName val="5지구단위"/>
      <sheetName val="t-h_HA_THE1"/>
      <sheetName val="THPDMoi__(2)1"/>
      <sheetName val="DON_GIA1"/>
      <sheetName val="CHITIET_VL-NC-TT_-1p1"/>
      <sheetName val="TONG_HOP_VL-NC_TT1"/>
      <sheetName val="TH_XL1"/>
      <sheetName val="CHITIET_VL-NC-TT-3p1"/>
      <sheetName val="KPVC-BD_1"/>
      <sheetName val="CHITIET_VL-NC1"/>
      <sheetName val="B3A_-_TOWER_A1"/>
      <sheetName val="Coax_Designer1"/>
      <sheetName val="MAIN_GATE_HOUSE1"/>
      <sheetName val="Bảng_Phân_Tích_Chi_Phí1"/>
      <sheetName val="Gia_VL,NC,M1"/>
      <sheetName val="Phan_chung1"/>
      <sheetName val="Tom_tat_gia_du_thau1"/>
      <sheetName val="Tien_do_TV1"/>
      <sheetName val="CP_Du_phong1"/>
      <sheetName val="THCP_Lap_dat1"/>
      <sheetName val="THCP_xay_dung1"/>
      <sheetName val="Tong_hop_kinh_phi1"/>
      <sheetName val="Bao_cao_hao_hut_VT-TR1"/>
      <sheetName val="총정리"/>
      <sheetName val="시설국장자료"/>
      <sheetName val="설계서(동안동)"/>
      <sheetName val="간이(갑)"/>
      <sheetName val="Bldg Brkdown"/>
      <sheetName val="과거자료"/>
      <sheetName val="노임단가표"/>
      <sheetName val="산출3-유도등"/>
      <sheetName val="산출2-동력"/>
      <sheetName val="산출2-피뢰침"/>
      <sheetName val="검측감리공제요율"/>
      <sheetName val="시공감리공제요율"/>
      <sheetName val="책임감리공제요율"/>
      <sheetName val="가로등"/>
      <sheetName val="공사일위대가"/>
      <sheetName val="15)VE제안서(유형1)"/>
      <sheetName val="12)아이디어 목록 및 개략평가"/>
      <sheetName val="11)VE 예비검토서"/>
      <sheetName val="15-3)VE제안서(가치향상 등)"/>
      <sheetName val="15-2)VE제안서(유형3)"/>
      <sheetName val="단위집계표"/>
      <sheetName val="노임단가(직종번호 순)"/>
      <sheetName val="기초수량산출서"/>
      <sheetName val="대창토공"/>
      <sheetName val="가시설(TYPE-A)"/>
      <sheetName val="포장수량"/>
      <sheetName val="산출서-1"/>
      <sheetName val="산출서-수식"/>
      <sheetName val="상부수량"/>
      <sheetName val="EQUIP_LIST"/>
      <sheetName val="실행내역(10_13)"/>
      <sheetName val="산출집계표"/>
      <sheetName val="참조자료"/>
      <sheetName val="기계경비산출기준"/>
      <sheetName val="기계경비목록"/>
      <sheetName val="건설기계가격1"/>
      <sheetName val="회사기초자료"/>
      <sheetName val="2-1__경관조명_내역총괄표"/>
      <sheetName val="AS포장복구_"/>
      <sheetName val="개별직종노임단가(2003_9)"/>
      <sheetName val="총_원가계산"/>
      <sheetName val="기존건물_깨기원단위"/>
      <sheetName val="철근량_산정"/>
      <sheetName val="슬래브_-연속(3경간)"/>
      <sheetName val="노임단가_(2)"/>
      <sheetName val="참여현황_(직원)"/>
      <sheetName val="노_표-조"/>
      <sheetName val="2F_회의실견적(5_14_일대)"/>
      <sheetName val="대3류_"/>
      <sheetName val="내역-_CCTV"/>
      <sheetName val="건설사업관리_공제요율"/>
      <sheetName val="건설공사_감리원_배치기준"/>
      <sheetName val="책임감리_공제요율"/>
      <sheetName val="1~9_하중계산"/>
      <sheetName val="단가산출서_(2)"/>
      <sheetName val="부대공수량산출"/>
      <sheetName val="매원개착터널총괄"/>
      <sheetName val="가시설단위수량"/>
      <sheetName val="출력"/>
      <sheetName val="근로자명단"/>
      <sheetName val="친환경주택"/>
      <sheetName val="6.7현장운영"/>
      <sheetName val="내역(포장)"/>
      <sheetName val="01 Summary"/>
      <sheetName val="CW,HW,NW"/>
      <sheetName val="SAN"/>
      <sheetName val="03 Rev.Log"/>
      <sheetName val="설비(제출)"/>
      <sheetName val="주요자재집계"/>
      <sheetName val="횡배수관수량집계"/>
      <sheetName val="횡배수관기초"/>
      <sheetName val="수량산출(음암)"/>
      <sheetName val="직접비"/>
      <sheetName val="c_balju"/>
      <sheetName val="노임목록"/>
      <sheetName val="NN"/>
      <sheetName val="식재(예송)"/>
      <sheetName val="산업"/>
      <sheetName val="매인"/>
      <sheetName val="공사요율"/>
      <sheetName val="결재란"/>
      <sheetName val="2.견적조건 정보"/>
      <sheetName val="공간분류체계"/>
      <sheetName val="부위별항목"/>
      <sheetName val="영향요인"/>
      <sheetName val="동일대내"/>
      <sheetName val="궤도연장(종합)"/>
      <sheetName val="궤도연장(2단계)"/>
      <sheetName val="궤도연장(1단계)"/>
      <sheetName val="궤도부설연장1단계"/>
      <sheetName val="산근cad용"/>
      <sheetName val="산근(계단)"/>
      <sheetName val="1호맨홀수량산출"/>
      <sheetName val="2.재료비"/>
      <sheetName val="12.보오링"/>
      <sheetName val="18.공내수압탄성자연"/>
      <sheetName val="슬래브일반(포항방향 B=12.3m)"/>
      <sheetName val="일반수량산출"/>
      <sheetName val="건설기계가격"/>
      <sheetName val="보고서"/>
      <sheetName val="결재"/>
      <sheetName val="Lr"/>
      <sheetName val="표준내역"/>
      <sheetName val="DATA입력"/>
      <sheetName val="대총괄"/>
      <sheetName val="토공(본관-토사)"/>
      <sheetName val="토공(분기관-토사)"/>
      <sheetName val="토공(분기관-암)"/>
      <sheetName val="토공(본관-암)"/>
      <sheetName val="쌍송교"/>
      <sheetName val="일위대가 "/>
      <sheetName val="사본 _ b_balju"/>
      <sheetName val="공사설계"/>
      <sheetName val="금전출납"/>
      <sheetName val="직영명부"/>
      <sheetName val="중단원본"/>
      <sheetName val="업체별담당"/>
      <sheetName val="제경비최종"/>
      <sheetName val="포장면적산출"/>
      <sheetName val="포장수량집계"/>
      <sheetName val="1.RAMP-A"/>
      <sheetName val="BOJUNGGM"/>
      <sheetName val="기초계산(Pmax)"/>
      <sheetName val="수량간지코드"/>
      <sheetName val="수량목차코드"/>
      <sheetName val="투입비분석표"/>
      <sheetName val="금속및금속창호"/>
      <sheetName val="9_정착구_보강1"/>
      <sheetName val="단가_(2)1"/>
      <sheetName val="환경기계공정표_(3)1"/>
      <sheetName val="전선_및_전선관1"/>
      <sheetName val="1차_내역서1"/>
      <sheetName val="1__설계조건_2_단면가정_3__하중계산1"/>
      <sheetName val="BSD_(2)1"/>
      <sheetName val="배관배선_단가조사1"/>
      <sheetName val="옹벽공_수량집계표1"/>
      <sheetName val="배수공_시멘트_및_골재량_산출1"/>
      <sheetName val="96보완계획7_121"/>
      <sheetName val="사__업__비__수__지__예__산__서1"/>
      <sheetName val="11_1_단면hwp"/>
      <sheetName val="Sheet2_(2)1"/>
      <sheetName val="Customer_Databas1"/>
      <sheetName val="상_부1"/>
      <sheetName val="A-8_PD(도로중앙)1"/>
      <sheetName val="청_구1"/>
      <sheetName val="설내역서_1"/>
      <sheetName val="건축내역서_(경제상무실)1"/>
      <sheetName val="1_수인터널1"/>
      <sheetName val="배수공_주요자재_집계표"/>
      <sheetName val="내역서1999_8최종1"/>
      <sheetName val="06_일위대가목록"/>
      <sheetName val="PROJECT_BRIEF(EX_NEW)1"/>
      <sheetName val="Site_Expenses1"/>
      <sheetName val="내역서_(2)"/>
      <sheetName val="전_기"/>
      <sheetName val="공사비_증감_내역서1"/>
      <sheetName val="단가_및_재료비1"/>
      <sheetName val="4_내진설계"/>
      <sheetName val="_ｹ-ﾌﾞﾙ"/>
      <sheetName val="지구_리스트"/>
      <sheetName val="효성CB_1P기초"/>
      <sheetName val="1_CB1"/>
      <sheetName val="Flaer_Area1"/>
      <sheetName val="하도급_검토"/>
      <sheetName val="지장물_철거_물량_산출서"/>
      <sheetName val="4_2_1_마루높이_검토"/>
      <sheetName val="3_하중계산"/>
      <sheetName val="단_box"/>
      <sheetName val="중강당_내역"/>
      <sheetName val="HRSG_SMALL07220"/>
      <sheetName val="아파트_내역"/>
      <sheetName val="노임_및_중기단가"/>
      <sheetName val="2_대외공문"/>
      <sheetName val="인건비_"/>
      <sheetName val="계정"/>
      <sheetName val="방화도료"/>
      <sheetName val="공정추가"/>
      <sheetName val="계약내역서"/>
      <sheetName val="36+45-113-18+19+20I"/>
      <sheetName val="ESC (공정표기준)"/>
      <sheetName val="서울대규장각(가시설흙막이)"/>
      <sheetName val="정부노임"/>
      <sheetName val="용소리교"/>
      <sheetName val="10동"/>
      <sheetName val="입력장소"/>
      <sheetName val="지수980731이후"/>
      <sheetName val="형식 - 1-2-3"/>
      <sheetName val="203"/>
      <sheetName val="2.관대집계표"/>
      <sheetName val="일위(PN)"/>
      <sheetName val="값"/>
      <sheetName val="1. 총괄 집계표"/>
      <sheetName val="공통갑지"/>
      <sheetName val="기성청구조서"/>
      <sheetName val="작성"/>
      <sheetName val="적요"/>
      <sheetName val="Requirement(Work Crew)"/>
      <sheetName val="주요재료비(원본)"/>
      <sheetName val="2000.05"/>
      <sheetName val="수불계획서(전체)"/>
      <sheetName val="99노임단_x0007_"/>
      <sheetName val="99노임단쌇"/>
      <sheetName val="전력간선(신설)"/>
      <sheetName val="식생블럭"/>
      <sheetName val="판매시설"/>
      <sheetName val="포장공총괄수량집계표"/>
      <sheetName val="길어깨단위"/>
      <sheetName val="콘크리트측구연장"/>
      <sheetName val="케이블트레이"/>
      <sheetName val="절대건들지마시오"/>
      <sheetName val="토목내역서(변경1)"/>
      <sheetName val="신푝지1"/>
      <sheetName val="설계서"/>
      <sheetName val="모래기초"/>
      <sheetName val="전통건설"/>
      <sheetName val="위치"/>
      <sheetName val="49"/>
      <sheetName val="한일양산"/>
      <sheetName val="견적가"/>
      <sheetName val="역T형옹벽(3.0)"/>
      <sheetName val="공조기휀"/>
      <sheetName val="기시공토적"/>
      <sheetName val="일용직내역"/>
      <sheetName val="기초입력 DATA"/>
      <sheetName val="전국현황"/>
      <sheetName val="기계설비품셈"/>
      <sheetName val="공정자료2"/>
      <sheetName val="표지(예시)"/>
      <sheetName val="나.설계조건"/>
      <sheetName val="CABLE SIZE-1"/>
      <sheetName val="스파이더산출근거"/>
      <sheetName val="입찰품의서"/>
      <sheetName val="2012노임단가"/>
      <sheetName val="5.장비(안)"/>
      <sheetName val="노임산출서"/>
      <sheetName val="돈암사업"/>
      <sheetName val="單價表단가표"/>
      <sheetName val="FAB消防报警"/>
      <sheetName val="FAB计算式"/>
      <sheetName val="공사품旼ã"/>
      <sheetName val="(참고)지급수수료"/>
      <sheetName val="1.설계기준 "/>
      <sheetName val="고상실행"/>
      <sheetName val="산출"/>
      <sheetName val="본댐설계"/>
      <sheetName val="SCHE"/>
      <sheetName val="3.2주형지지보"/>
      <sheetName val="상수도내역서"/>
      <sheetName val="PIPE(UG)내역"/>
      <sheetName val="내역단위"/>
      <sheetName val="코드명"/>
      <sheetName val="구조물단위표"/>
      <sheetName val="관포설품"/>
      <sheetName val="동원단위"/>
      <sheetName val="구조물절단규격"/>
      <sheetName val="거리별운반단가"/>
      <sheetName val="현장청취복명서"/>
      <sheetName val="전산output"/>
      <sheetName val="공사내역서"/>
      <sheetName val="점검총괄"/>
      <sheetName val="PILE"/>
      <sheetName val="구분자"/>
      <sheetName val=" "/>
      <sheetName val="콘크스"/>
      <sheetName val="HC-04"/>
      <sheetName val="개소별수량산출"/>
      <sheetName val="협력업체기성(첨부)"/>
      <sheetName val="설계총괄표"/>
      <sheetName val="자동제어"/>
      <sheetName val="LOPCALC"/>
      <sheetName val="스톱로그내역"/>
      <sheetName val="주소"/>
      <sheetName val="0"/>
      <sheetName val="품목납기"/>
      <sheetName val="공종목록표"/>
      <sheetName val="취수탑"/>
      <sheetName val="맨홀공수량집계"/>
      <sheetName val="1호맨홀수량집계"/>
      <sheetName val="2호맨홀수량집계"/>
      <sheetName val="3호맨홀수량집계"/>
      <sheetName val="맨홀뚜껑단위수량"/>
      <sheetName val="조_x0000__x0000__x0005_"/>
      <sheetName val="변경당시노임단가표"/>
      <sheetName val="작업 반복"/>
      <sheetName val="2_단면_x0000__x0000_"/>
      <sheetName val="상수구조화편집부표"/>
      <sheetName val="계획집계"/>
      <sheetName val="설계공통자료입력"/>
      <sheetName val="품셈표"/>
      <sheetName val="공사개별자료입력"/>
      <sheetName val="공사비예산서"/>
      <sheetName val="2006계약"/>
      <sheetName val="상하차비용(기계상차)"/>
      <sheetName val="수간보호"/>
      <sheetName val="운반비"/>
      <sheetName val="현황판"/>
      <sheetName val="도면명"/>
      <sheetName val="상부"/>
      <sheetName val="100만평"/>
      <sheetName val="터파기_x0000__x0000_료"/>
      <sheetName val="물가"/>
      <sheetName val="우수맨홀 수량 및 높이 집계"/>
      <sheetName val="우수맨홀(차도측2호)"/>
      <sheetName val="특2호각형맨홀(차도측)"/>
      <sheetName val="특3호각형맨홀(차도측)"/>
      <sheetName val="특4호각형맨홀(차도측)"/>
      <sheetName val="우수맨홀(보도측2호)"/>
      <sheetName val="특2호각형맨홀(보도측)"/>
      <sheetName val="암거맨홀(차도측)"/>
      <sheetName val="토공유동표"/>
      <sheetName val="강관 및 부속"/>
      <sheetName val="2월 노임대장"/>
      <sheetName val="현관비DATA"/>
      <sheetName val="시중노임"/>
      <sheetName val="적정심사"/>
      <sheetName val="TOTAL3"/>
      <sheetName val="BEND LOSS"/>
      <sheetName val="울산자금"/>
      <sheetName val="설비비3"/>
      <sheetName val="기계경비집계"/>
      <sheetName val="SLAB"/>
      <sheetName val="Output"/>
      <sheetName val="기자재수량"/>
      <sheetName val="건축일"/>
      <sheetName val="수납장배치도"/>
      <sheetName val="본실행경비"/>
      <sheetName val="노원열병합  건축공사기성내역서"/>
      <sheetName val="REACTION(USE평시)"/>
      <sheetName val="REACTION(USD지진시)"/>
      <sheetName val="산근1"/>
      <sheetName val="노무"/>
      <sheetName val="2@ BOX"/>
      <sheetName val="비탈면보호공수량산출"/>
      <sheetName val="배수관토공"/>
      <sheetName val="맨홀접합조서"/>
      <sheetName val="L_RPTB~1"/>
      <sheetName val="5-3.지급자재수불현황"/>
      <sheetName val="단가산출 (2)"/>
      <sheetName val="타공종포장공제집계표"/>
      <sheetName val="피벗테이블데이터분석"/>
      <sheetName val="선금급신청서"/>
      <sheetName val="STAND20"/>
      <sheetName val="준공정산보고서"/>
      <sheetName val="부대"/>
      <sheetName val="도로구조물산근"/>
      <sheetName val="중기목록"/>
      <sheetName val="터파기"/>
      <sheetName val="관로수량총괄집계표"/>
      <sheetName val="L집(수평부)"/>
      <sheetName val="L집(성토부)"/>
      <sheetName val="공틀공사"/>
      <sheetName val="공통"/>
      <sheetName val="유리"/>
      <sheetName val="옹벽1"/>
      <sheetName val="건축(을)"/>
      <sheetName val="기성부분액내역서(국고)"/>
      <sheetName val="SKETCH"/>
      <sheetName val="견적기준"/>
      <sheetName val="FPA"/>
      <sheetName val="순수개발"/>
      <sheetName val="A1"/>
      <sheetName val="11"/>
      <sheetName val="배력철근"/>
      <sheetName val="변수2"/>
      <sheetName val="저항"/>
      <sheetName val="내역(중앙)"/>
      <sheetName val="내역(창신)"/>
      <sheetName val="설치자재"/>
      <sheetName val="단중"/>
      <sheetName val="터파기_x005f_x0000__x005f_x0000_료"/>
      <sheetName val="본공사"/>
      <sheetName val="가설공사"/>
      <sheetName val="01AC"/>
      <sheetName val="건축토목내역"/>
      <sheetName val="기타_정보통신공사"/>
      <sheetName val="단가산출_(2)"/>
      <sheetName val="우수관연장및터파기고"/>
      <sheetName val="보완토적"/>
      <sheetName val="설계변경내역서"/>
      <sheetName val="역T형옹벽단위수량"/>
      <sheetName val="공사내역(2003년)"/>
      <sheetName val="CCS"/>
      <sheetName val="수로교"/>
      <sheetName val="슬래브(PF)(하류)"/>
      <sheetName val="할증 "/>
      <sheetName val="구조물토적"/>
      <sheetName val="중간부"/>
      <sheetName val="CAL(1)."/>
      <sheetName val="날개수량1.5"/>
      <sheetName val="지수적용공사비내역서"/>
      <sheetName val="심사"/>
      <sheetName val="중기가격"/>
      <sheetName val="설비원가"/>
      <sheetName val="배수공수량집계"/>
      <sheetName val="92 황산양수장"/>
      <sheetName val="2000㠀脅렗"/>
      <sheetName val="2000_x0000__x0000__x0000_"/>
      <sheetName val="조"/>
      <sheetName val="(전기)설계예산서"/>
      <sheetName val="내촌육교방음벽수량집계표"/>
      <sheetName val="96.12"/>
      <sheetName val="cross beam"/>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sheetData sheetId="782"/>
      <sheetData sheetId="783"/>
      <sheetData sheetId="784"/>
      <sheetData sheetId="785"/>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sheetData sheetId="797"/>
      <sheetData sheetId="798"/>
      <sheetData sheetId="799"/>
      <sheetData sheetId="800"/>
      <sheetData sheetId="801"/>
      <sheetData sheetId="802" refreshError="1"/>
      <sheetData sheetId="803"/>
      <sheetData sheetId="804"/>
      <sheetData sheetId="805"/>
      <sheetData sheetId="806"/>
      <sheetData sheetId="807" refreshError="1"/>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sheetData sheetId="1219"/>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sheetData sheetId="1234"/>
      <sheetData sheetId="1235"/>
      <sheetData sheetId="1236"/>
      <sheetData sheetId="1237"/>
      <sheetData sheetId="1238"/>
      <sheetData sheetId="1239"/>
      <sheetData sheetId="1240"/>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sheetData sheetId="1630"/>
      <sheetData sheetId="1631"/>
      <sheetData sheetId="1632"/>
      <sheetData sheetId="1633"/>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refreshError="1"/>
      <sheetData sheetId="1948" refreshError="1"/>
      <sheetData sheetId="1949" refreshError="1"/>
      <sheetData sheetId="1950" refreshError="1"/>
      <sheetData sheetId="1951" refreshError="1"/>
      <sheetData sheetId="1952" refreshError="1"/>
      <sheetData sheetId="1953"/>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sheetData sheetId="2142"/>
      <sheetData sheetId="2143"/>
      <sheetData sheetId="2144" refreshError="1"/>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sheetData sheetId="2529"/>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ow r="1">
          <cell r="A1" t="str">
            <v>시멘트,모래,자갈 산출표</v>
          </cell>
        </row>
      </sheetData>
      <sheetData sheetId="2639">
        <row r="1">
          <cell r="A1" t="str">
            <v>시멘트,모래,자갈 산출표</v>
          </cell>
        </row>
      </sheetData>
      <sheetData sheetId="2640">
        <row r="1">
          <cell r="A1" t="str">
            <v>시멘트,모래,자갈 산출표</v>
          </cell>
        </row>
      </sheetData>
      <sheetData sheetId="2641">
        <row r="1">
          <cell r="A1" t="str">
            <v>시멘트,모래,자갈 산출표</v>
          </cell>
        </row>
      </sheetData>
      <sheetData sheetId="2642">
        <row r="1">
          <cell r="A1" t="str">
            <v>시멘트,모래,자갈 산출표</v>
          </cell>
        </row>
      </sheetData>
      <sheetData sheetId="2643">
        <row r="1">
          <cell r="A1" t="str">
            <v>시멘트,모래,자갈 산출표</v>
          </cell>
        </row>
      </sheetData>
      <sheetData sheetId="2644">
        <row r="1">
          <cell r="A1" t="str">
            <v>시멘트,모래,자갈 산출표</v>
          </cell>
        </row>
      </sheetData>
      <sheetData sheetId="2645">
        <row r="1">
          <cell r="A1" t="str">
            <v>시멘트,모래,자갈 산출표</v>
          </cell>
        </row>
      </sheetData>
      <sheetData sheetId="2646">
        <row r="1">
          <cell r="A1" t="str">
            <v>시멘트,모래,자갈 산출표</v>
          </cell>
        </row>
      </sheetData>
      <sheetData sheetId="2647">
        <row r="1">
          <cell r="A1" t="str">
            <v>시멘트,모래,자갈 산출표</v>
          </cell>
        </row>
      </sheetData>
      <sheetData sheetId="2648">
        <row r="1">
          <cell r="A1" t="str">
            <v>시멘트,모래,자갈 산출표</v>
          </cell>
        </row>
      </sheetData>
      <sheetData sheetId="2649">
        <row r="1">
          <cell r="A1" t="str">
            <v>시멘트,모래,자갈 산출표</v>
          </cell>
        </row>
      </sheetData>
      <sheetData sheetId="2650">
        <row r="1">
          <cell r="A1" t="str">
            <v>시멘트,모래,자갈 산출표</v>
          </cell>
        </row>
      </sheetData>
      <sheetData sheetId="2651">
        <row r="1">
          <cell r="A1" t="str">
            <v>시멘트,모래,자갈 산출표</v>
          </cell>
        </row>
      </sheetData>
      <sheetData sheetId="2652">
        <row r="1">
          <cell r="A1" t="str">
            <v>시멘트,모래,자갈 산출표</v>
          </cell>
        </row>
      </sheetData>
      <sheetData sheetId="2653">
        <row r="1">
          <cell r="A1" t="str">
            <v>시멘트,모래,자갈 산출표</v>
          </cell>
        </row>
      </sheetData>
      <sheetData sheetId="2654">
        <row r="1">
          <cell r="A1" t="str">
            <v>시멘트,모래,자갈 산출표</v>
          </cell>
        </row>
      </sheetData>
      <sheetData sheetId="2655">
        <row r="1">
          <cell r="A1" t="str">
            <v>시멘트,모래,자갈 산출표</v>
          </cell>
        </row>
      </sheetData>
      <sheetData sheetId="2656">
        <row r="1">
          <cell r="A1" t="str">
            <v>시멘트,모래,자갈 산출표</v>
          </cell>
        </row>
      </sheetData>
      <sheetData sheetId="2657">
        <row r="1">
          <cell r="A1" t="str">
            <v>시멘트,모래,자갈 산출표</v>
          </cell>
        </row>
      </sheetData>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sheetData sheetId="2673"/>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sheetData sheetId="2694"/>
      <sheetData sheetId="2695"/>
      <sheetData sheetId="2696"/>
      <sheetData sheetId="2697"/>
      <sheetData sheetId="2698"/>
      <sheetData sheetId="2699" refreshError="1"/>
      <sheetData sheetId="2700"/>
      <sheetData sheetId="2701"/>
      <sheetData sheetId="2702"/>
      <sheetData sheetId="2703"/>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ow r="1">
          <cell r="A1" t="str">
            <v>시멘트,모래,자갈 산출표</v>
          </cell>
        </row>
      </sheetData>
      <sheetData sheetId="2815">
        <row r="1">
          <cell r="A1" t="str">
            <v>시멘트,모래,자갈 산출표</v>
          </cell>
        </row>
      </sheetData>
      <sheetData sheetId="2816">
        <row r="1">
          <cell r="A1" t="str">
            <v>시멘트,모래,자갈 산출표</v>
          </cell>
        </row>
      </sheetData>
      <sheetData sheetId="2817">
        <row r="1">
          <cell r="A1" t="str">
            <v>시멘트,모래,자갈 산출표</v>
          </cell>
        </row>
      </sheetData>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ow r="1">
          <cell r="A1" t="str">
            <v>시멘트,모래,자갈 산출표</v>
          </cell>
        </row>
      </sheetData>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sheetData sheetId="3095"/>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TOTAL1 "/>
      <sheetName val="TOTAL2  "/>
      <sheetName val="TOTAL3"/>
      <sheetName val="3지구단위"/>
      <sheetName val="상수구조화편집부표"/>
      <sheetName val="기기리스트"/>
      <sheetName val="5지구단위"/>
      <sheetName val="직접경비"/>
      <sheetName val="직접인건비"/>
      <sheetName val="100만평"/>
      <sheetName val="9811"/>
      <sheetName val="접속도로1"/>
      <sheetName val="밸브설치"/>
      <sheetName val="wall"/>
      <sheetName val="Front"/>
      <sheetName val="단가"/>
    </sheetNames>
    <sheetDataSet>
      <sheetData sheetId="0" refreshError="1"/>
      <sheetData sheetId="1" refreshError="1"/>
      <sheetData sheetId="2" refreshError="1"/>
      <sheetData sheetId="3" refreshError="1">
        <row r="7">
          <cell r="O7" t="str">
            <v>수평</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표지 "/>
      <sheetName val="내역서"/>
      <sheetName val="기기품셈내역"/>
      <sheetName val="재료비산출"/>
      <sheetName val="단가비교"/>
      <sheetName val="동성"/>
      <sheetName val="한일"/>
      <sheetName val="국제"/>
      <sheetName val="노임"/>
      <sheetName val="기성금내역서"/>
      <sheetName val="내역서1"/>
      <sheetName val="부서현황"/>
      <sheetName val="BASIC (2)"/>
      <sheetName val="Y-WORK"/>
      <sheetName val="Sheet2"/>
      <sheetName val="포장복구집계"/>
      <sheetName val="AS복구"/>
      <sheetName val="중기터파기"/>
      <sheetName val="변수값"/>
      <sheetName val="중기상차"/>
      <sheetName val="수로교총재료집계"/>
      <sheetName val="일위대가"/>
      <sheetName val="요율"/>
      <sheetName val="교각1"/>
      <sheetName val="입찰안"/>
      <sheetName val="DATA"/>
      <sheetName val="간선계산"/>
      <sheetName val="단가 및 재료비"/>
      <sheetName val="갑지"/>
      <sheetName val="노임단가"/>
      <sheetName val="수량산출"/>
      <sheetName val="일위대가(계측기설치)"/>
      <sheetName val="조건표"/>
      <sheetName val="단가대비표"/>
      <sheetName val="Data&amp;Result"/>
      <sheetName val="현장관리비집계표"/>
      <sheetName val="6PILE  (돌출)"/>
      <sheetName val="일위대가2"/>
      <sheetName val="단가산출"/>
      <sheetName val="기본DATA"/>
      <sheetName val="단면 (2)"/>
      <sheetName val="버스운행안내"/>
      <sheetName val="예방접종계획"/>
      <sheetName val="근태계획서"/>
      <sheetName val="Sheet1 (2)"/>
      <sheetName val="삼성전기"/>
      <sheetName val="부산여자고등학교 방송장치D-2"/>
      <sheetName val="ABUT수량-A1"/>
      <sheetName val="인건-측정"/>
      <sheetName val="손익분석"/>
      <sheetName val="내역"/>
      <sheetName val="#REF"/>
      <sheetName val="빌딩 안내"/>
      <sheetName val="EP0618"/>
      <sheetName val="전기일위목록"/>
      <sheetName val="공사비예산서(토목분)"/>
      <sheetName val="산출및내역"/>
      <sheetName val="98수문일위"/>
      <sheetName val="견적990322"/>
      <sheetName val="Sheet13"/>
      <sheetName val="주식"/>
      <sheetName val="중기일위대가"/>
      <sheetName val="CTEMCOST"/>
      <sheetName val="교각계산"/>
      <sheetName val="1.설계조건"/>
      <sheetName val="설계내역서"/>
      <sheetName val="부대비율"/>
      <sheetName val="환율"/>
      <sheetName val="중기(목록)"/>
      <sheetName val="노무비"/>
      <sheetName val="집계"/>
      <sheetName val="직노"/>
      <sheetName val="기본일위"/>
      <sheetName val="BSD (2)"/>
      <sheetName val="예총"/>
      <sheetName val="INPUT"/>
      <sheetName val="자재단가비교표"/>
      <sheetName val="9811"/>
      <sheetName val="IMPEADENCE MAP 취수장"/>
      <sheetName val="Curves"/>
      <sheetName val="Tables"/>
      <sheetName val="일위대가집계"/>
      <sheetName val="부대공집계표"/>
      <sheetName val="지장물"/>
      <sheetName val="간지"/>
      <sheetName val="조명시설"/>
      <sheetName val="부하계산서"/>
      <sheetName val="(3.품질관리 시험 총괄표)"/>
      <sheetName val="대비"/>
      <sheetName val="EQT-ESTN"/>
      <sheetName val="dongia (2)"/>
      <sheetName val="일반수량총괄"/>
      <sheetName val="말뚝물량"/>
      <sheetName val="을"/>
      <sheetName val="MOTOR"/>
      <sheetName val="일위목록"/>
      <sheetName val="대운산출"/>
      <sheetName val="ITEM"/>
      <sheetName val="세부내역(직접인건비)"/>
      <sheetName val="양수장(기계)"/>
      <sheetName val="노임이"/>
      <sheetName val="역T형"/>
      <sheetName val="Sheet6"/>
      <sheetName val="신표지1"/>
      <sheetName val="B부대공"/>
      <sheetName val="입출재고현황 (2)"/>
      <sheetName val="배수공"/>
      <sheetName val="안정검토"/>
    </sheetNames>
    <sheetDataSet>
      <sheetData sheetId="0" refreshError="1"/>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도급갑지"/>
      <sheetName val="총괄집계표"/>
      <sheetName val="실적공사비(세로)"/>
      <sheetName val="사급갑지"/>
      <sheetName val="사급산출내역서"/>
      <sheetName val="사급원가계산서"/>
      <sheetName val="사급자재비"/>
      <sheetName val="사급자재집계"/>
      <sheetName val="사급자재수량산출서"/>
      <sheetName val="사급단가견적조사표"/>
      <sheetName val="도급산출내역서"/>
      <sheetName val="도급원가계산서"/>
      <sheetName val="공통공사비"/>
      <sheetName val="순공사비산출서"/>
      <sheetName val="직영비"/>
      <sheetName val="철거자재처분비"/>
      <sheetName val="전등,전열설비 수량집계표"/>
      <sheetName val="전등,전열설비 수량산출서"/>
      <sheetName val="약전,접지설비 수량집계표"/>
      <sheetName val="약전,접지설비 수량산출서"/>
      <sheetName val="소방설비 수량집계표"/>
      <sheetName val="소방설비 수량산출서"/>
      <sheetName val="수변전철거분집계"/>
      <sheetName val="수변전철거분산출"/>
      <sheetName val="수변전집계"/>
      <sheetName val="수변전수량산출서"/>
      <sheetName val="일위대가집계"/>
      <sheetName val="일위대가"/>
      <sheetName val="단가견적조사표"/>
      <sheetName val="일위대가산출근거(1)"/>
      <sheetName val="일위대가산출근거(2)"/>
      <sheetName val="일위대가산출근거(3)"/>
      <sheetName val="노무비"/>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refreshError="1"/>
      <sheetData sheetId="30"/>
      <sheetData sheetId="31" refreshError="1"/>
      <sheetData sheetId="32"/>
      <sheetData sheetId="33"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인부노임"/>
      <sheetName val="일위대가(리프리트) (2)"/>
      <sheetName val="일위대가(리프리트) (3)"/>
      <sheetName val="일위대가(리프리트)"/>
      <sheetName val="설계예산서"/>
      <sheetName val="설계서"/>
      <sheetName val="설계서 (2)"/>
      <sheetName val="내역서"/>
      <sheetName val="일위대가(리폼)"/>
      <sheetName val="평균단가검토"/>
      <sheetName val="총괄내역서"/>
      <sheetName val="산출근거"/>
      <sheetName val="공급원가 계산서-1"/>
      <sheetName val="일위대가목록표"/>
      <sheetName val="9811"/>
      <sheetName val="일위대가"/>
      <sheetName val="9509"/>
    </sheetNames>
    <sheetDataSet>
      <sheetData sheetId="0">
        <row r="13">
          <cell r="D13">
            <v>49969</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일위집계"/>
      <sheetName val="배관일위"/>
      <sheetName val="배선옥내"/>
      <sheetName val="배선옥외"/>
      <sheetName val="기타일위"/>
      <sheetName val="기자재"/>
      <sheetName val="계측기"/>
      <sheetName val="단가"/>
      <sheetName val="노무비 "/>
      <sheetName val="기자제설치산출"/>
      <sheetName val="기자제산출"/>
      <sheetName val="직영비"/>
      <sheetName val="참조M"/>
      <sheetName val="EP0618"/>
      <sheetName val="투자비"/>
      <sheetName val="조성원가DATA"/>
      <sheetName val="사업비"/>
      <sheetName val="내역서_e_f"/>
      <sheetName val="Y-WORK"/>
      <sheetName val="노무비"/>
      <sheetName val="wall"/>
      <sheetName val="Front"/>
      <sheetName val="집계표"/>
      <sheetName val="사급집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B1">
            <v>1</v>
          </cell>
          <cell r="C1">
            <v>2</v>
          </cell>
          <cell r="D1">
            <v>3</v>
          </cell>
          <cell r="E1">
            <v>4</v>
          </cell>
        </row>
        <row r="2">
          <cell r="B2" t="str">
            <v>직종명</v>
          </cell>
          <cell r="D2" t="str">
            <v>단위</v>
          </cell>
          <cell r="E2" t="str">
            <v>2000.9.1발표</v>
          </cell>
        </row>
        <row r="3">
          <cell r="B3" t="str">
            <v>갱부</v>
          </cell>
          <cell r="D3" t="str">
            <v>인</v>
          </cell>
          <cell r="E3">
            <v>53322</v>
          </cell>
        </row>
        <row r="4">
          <cell r="B4" t="str">
            <v>건설기계운전기사</v>
          </cell>
          <cell r="D4" t="str">
            <v>인</v>
          </cell>
          <cell r="E4">
            <v>56369</v>
          </cell>
        </row>
        <row r="5">
          <cell r="B5" t="str">
            <v>건설기계운전조수</v>
          </cell>
          <cell r="D5" t="str">
            <v>인</v>
          </cell>
          <cell r="E5">
            <v>44521</v>
          </cell>
        </row>
        <row r="6">
          <cell r="B6" t="str">
            <v>건설기계조장</v>
          </cell>
          <cell r="D6" t="str">
            <v>인</v>
          </cell>
          <cell r="E6">
            <v>65668</v>
          </cell>
        </row>
        <row r="7">
          <cell r="B7" t="str">
            <v>건축목공</v>
          </cell>
          <cell r="D7" t="str">
            <v>인</v>
          </cell>
          <cell r="E7">
            <v>61692</v>
          </cell>
        </row>
        <row r="8">
          <cell r="B8" t="str">
            <v>견출공</v>
          </cell>
          <cell r="D8" t="str">
            <v>인</v>
          </cell>
          <cell r="E8">
            <v>57314</v>
          </cell>
        </row>
        <row r="9">
          <cell r="B9" t="str">
            <v>계장공</v>
          </cell>
          <cell r="D9" t="str">
            <v>인</v>
          </cell>
          <cell r="E9">
            <v>59029</v>
          </cell>
        </row>
        <row r="10">
          <cell r="B10" t="str">
            <v>고급선원</v>
          </cell>
          <cell r="D10" t="str">
            <v>인</v>
          </cell>
          <cell r="E10">
            <v>64242</v>
          </cell>
        </row>
        <row r="11">
          <cell r="B11" t="str">
            <v>고압케이블전공</v>
          </cell>
          <cell r="D11" t="str">
            <v>인</v>
          </cell>
          <cell r="E11">
            <v>75996</v>
          </cell>
        </row>
        <row r="12">
          <cell r="B12" t="str">
            <v>광케이블기사</v>
          </cell>
          <cell r="D12" t="str">
            <v>인</v>
          </cell>
          <cell r="E12">
            <v>97185</v>
          </cell>
        </row>
        <row r="13">
          <cell r="B13" t="str">
            <v>광통신기사</v>
          </cell>
          <cell r="D13" t="str">
            <v>인</v>
          </cell>
          <cell r="E13">
            <v>110881</v>
          </cell>
        </row>
        <row r="14">
          <cell r="B14" t="str">
            <v>궤도공</v>
          </cell>
          <cell r="D14" t="str">
            <v>인</v>
          </cell>
          <cell r="E14">
            <v>57795</v>
          </cell>
        </row>
        <row r="15">
          <cell r="B15" t="str">
            <v>기계공</v>
          </cell>
          <cell r="D15" t="str">
            <v>인</v>
          </cell>
          <cell r="E15">
            <v>47926</v>
          </cell>
        </row>
        <row r="16">
          <cell r="B16" t="str">
            <v>기계설치공</v>
          </cell>
          <cell r="D16" t="str">
            <v>인</v>
          </cell>
          <cell r="E16">
            <v>54218</v>
          </cell>
        </row>
        <row r="17">
          <cell r="B17" t="str">
            <v>내선전공</v>
          </cell>
          <cell r="D17" t="str">
            <v>인</v>
          </cell>
          <cell r="E17">
            <v>49969</v>
          </cell>
        </row>
        <row r="18">
          <cell r="B18" t="str">
            <v>내장공</v>
          </cell>
          <cell r="D18" t="str">
            <v>인</v>
          </cell>
          <cell r="E18">
            <v>56117</v>
          </cell>
        </row>
        <row r="19">
          <cell r="B19" t="str">
            <v>노즐공</v>
          </cell>
          <cell r="D19" t="str">
            <v>인</v>
          </cell>
          <cell r="E19">
            <v>68514</v>
          </cell>
        </row>
        <row r="20">
          <cell r="B20" t="str">
            <v>닥트공</v>
          </cell>
          <cell r="D20" t="str">
            <v>인</v>
          </cell>
          <cell r="E20">
            <v>48494</v>
          </cell>
        </row>
        <row r="21">
          <cell r="B21" t="str">
            <v>도배공</v>
          </cell>
          <cell r="D21" t="str">
            <v>인</v>
          </cell>
          <cell r="E21">
            <v>52655</v>
          </cell>
        </row>
        <row r="22">
          <cell r="B22" t="str">
            <v>도장공</v>
          </cell>
          <cell r="D22" t="str">
            <v>인</v>
          </cell>
          <cell r="E22">
            <v>56361</v>
          </cell>
        </row>
        <row r="23">
          <cell r="B23" t="str">
            <v>동발공(터널)</v>
          </cell>
          <cell r="D23" t="str">
            <v>인</v>
          </cell>
          <cell r="E23">
            <v>58692</v>
          </cell>
        </row>
        <row r="24">
          <cell r="B24" t="str">
            <v>목도</v>
          </cell>
          <cell r="D24" t="str">
            <v>인</v>
          </cell>
          <cell r="E24">
            <v>65233</v>
          </cell>
        </row>
        <row r="25">
          <cell r="B25" t="str">
            <v>무선안테나공</v>
          </cell>
          <cell r="D25" t="str">
            <v>인</v>
          </cell>
          <cell r="E25">
            <v>91530</v>
          </cell>
        </row>
        <row r="26">
          <cell r="B26" t="str">
            <v>미장공</v>
          </cell>
          <cell r="D26" t="str">
            <v>인</v>
          </cell>
          <cell r="E26">
            <v>58263</v>
          </cell>
        </row>
        <row r="27">
          <cell r="B27" t="str">
            <v>방수공</v>
          </cell>
          <cell r="D27" t="str">
            <v>인</v>
          </cell>
          <cell r="E27">
            <v>48704</v>
          </cell>
        </row>
        <row r="28">
          <cell r="B28" t="str">
            <v>배관공</v>
          </cell>
          <cell r="D28" t="str">
            <v>인</v>
          </cell>
          <cell r="E28">
            <v>49542</v>
          </cell>
        </row>
        <row r="29">
          <cell r="B29" t="str">
            <v>배전전공</v>
          </cell>
          <cell r="D29" t="str">
            <v>인</v>
          </cell>
          <cell r="E29">
            <v>184746</v>
          </cell>
        </row>
        <row r="30">
          <cell r="B30" t="str">
            <v>배전활선전공</v>
          </cell>
          <cell r="D30" t="str">
            <v>인</v>
          </cell>
          <cell r="E30">
            <v>202982</v>
          </cell>
        </row>
        <row r="31">
          <cell r="B31" t="str">
            <v>벌목공</v>
          </cell>
          <cell r="D31" t="str">
            <v>인</v>
          </cell>
          <cell r="E31">
            <v>62409</v>
          </cell>
        </row>
        <row r="32">
          <cell r="B32" t="str">
            <v>벽돌(블럭)제작공</v>
          </cell>
          <cell r="D32" t="str">
            <v>인</v>
          </cell>
          <cell r="E32">
            <v>56981</v>
          </cell>
        </row>
        <row r="33">
          <cell r="B33" t="str">
            <v>변전전공</v>
          </cell>
          <cell r="D33" t="str">
            <v>인</v>
          </cell>
          <cell r="E33">
            <v>88662</v>
          </cell>
        </row>
        <row r="34">
          <cell r="B34" t="str">
            <v>보링공(지질조사)</v>
          </cell>
          <cell r="D34" t="str">
            <v>인</v>
          </cell>
          <cell r="E34">
            <v>48022</v>
          </cell>
        </row>
        <row r="35">
          <cell r="B35" t="str">
            <v>보안공</v>
          </cell>
          <cell r="D35" t="str">
            <v>인</v>
          </cell>
          <cell r="E35">
            <v>41261</v>
          </cell>
        </row>
        <row r="36">
          <cell r="B36" t="str">
            <v>보온공</v>
          </cell>
          <cell r="D36" t="str">
            <v>인</v>
          </cell>
          <cell r="E36">
            <v>50900</v>
          </cell>
        </row>
        <row r="37">
          <cell r="B37" t="str">
            <v>보일러공</v>
          </cell>
          <cell r="D37" t="str">
            <v>인</v>
          </cell>
          <cell r="E37">
            <v>47931</v>
          </cell>
        </row>
        <row r="38">
          <cell r="B38" t="str">
            <v>보통선원</v>
          </cell>
          <cell r="D38" t="str">
            <v>인</v>
          </cell>
          <cell r="E38">
            <v>50686</v>
          </cell>
        </row>
        <row r="39">
          <cell r="B39" t="str">
            <v>보통인부</v>
          </cell>
          <cell r="D39" t="str">
            <v>인</v>
          </cell>
          <cell r="E39">
            <v>37052</v>
          </cell>
        </row>
        <row r="40">
          <cell r="B40" t="str">
            <v>비계공</v>
          </cell>
          <cell r="D40" t="str">
            <v>인</v>
          </cell>
          <cell r="E40">
            <v>67640</v>
          </cell>
        </row>
        <row r="41">
          <cell r="B41" t="str">
            <v>샷시공</v>
          </cell>
          <cell r="D41" t="str">
            <v>인</v>
          </cell>
          <cell r="E41">
            <v>60072</v>
          </cell>
        </row>
        <row r="42">
          <cell r="B42" t="str">
            <v>석공</v>
          </cell>
          <cell r="D42" t="str">
            <v>인</v>
          </cell>
          <cell r="E42">
            <v>64890</v>
          </cell>
        </row>
        <row r="43">
          <cell r="B43" t="str">
            <v>선부</v>
          </cell>
          <cell r="D43" t="str">
            <v>인</v>
          </cell>
          <cell r="E43">
            <v>40188</v>
          </cell>
        </row>
        <row r="44">
          <cell r="B44" t="str">
            <v>송전전공</v>
          </cell>
          <cell r="D44" t="str">
            <v>인</v>
          </cell>
          <cell r="E44">
            <v>223961</v>
          </cell>
        </row>
        <row r="45">
          <cell r="B45" t="str">
            <v>송전활선전공</v>
          </cell>
          <cell r="D45" t="str">
            <v>인</v>
          </cell>
          <cell r="E45">
            <v>245138</v>
          </cell>
        </row>
        <row r="46">
          <cell r="B46" t="str">
            <v>시공측량사</v>
          </cell>
          <cell r="D46" t="str">
            <v>인</v>
          </cell>
          <cell r="E46">
            <v>49167</v>
          </cell>
        </row>
        <row r="47">
          <cell r="B47" t="str">
            <v>시공측량사조수</v>
          </cell>
          <cell r="D47" t="str">
            <v>인</v>
          </cell>
          <cell r="E47">
            <v>34305</v>
          </cell>
        </row>
        <row r="48">
          <cell r="B48" t="str">
            <v>시험보조수</v>
          </cell>
          <cell r="D48" t="str">
            <v>인</v>
          </cell>
          <cell r="E48">
            <v>30537</v>
          </cell>
        </row>
        <row r="49">
          <cell r="B49" t="str">
            <v>시험사1급</v>
          </cell>
          <cell r="D49" t="str">
            <v>인</v>
          </cell>
          <cell r="E49">
            <v>53359</v>
          </cell>
        </row>
        <row r="50">
          <cell r="B50" t="str">
            <v>시험사2급</v>
          </cell>
          <cell r="D50" t="str">
            <v>인</v>
          </cell>
          <cell r="E50">
            <v>41450</v>
          </cell>
        </row>
        <row r="51">
          <cell r="B51" t="str">
            <v>연마공</v>
          </cell>
          <cell r="D51" t="str">
            <v>인</v>
          </cell>
          <cell r="E51">
            <v>60073</v>
          </cell>
        </row>
        <row r="52">
          <cell r="B52" t="str">
            <v>용접공(일반)</v>
          </cell>
          <cell r="D52" t="str">
            <v>인</v>
          </cell>
          <cell r="E52">
            <v>60370</v>
          </cell>
        </row>
        <row r="53">
          <cell r="B53" t="str">
            <v>용접공(철도)</v>
          </cell>
          <cell r="D53" t="str">
            <v>인</v>
          </cell>
          <cell r="E53">
            <v>61016</v>
          </cell>
        </row>
        <row r="54">
          <cell r="B54" t="str">
            <v>운전사(기계)</v>
          </cell>
          <cell r="D54" t="str">
            <v>인</v>
          </cell>
          <cell r="E54">
            <v>47731</v>
          </cell>
        </row>
        <row r="55">
          <cell r="B55" t="str">
            <v>운전사(운반차)</v>
          </cell>
          <cell r="D55" t="str">
            <v>인</v>
          </cell>
          <cell r="E55">
            <v>53094</v>
          </cell>
        </row>
        <row r="56">
          <cell r="B56" t="str">
            <v>위생공</v>
          </cell>
          <cell r="D56" t="str">
            <v>인</v>
          </cell>
          <cell r="E56">
            <v>48198</v>
          </cell>
        </row>
        <row r="57">
          <cell r="B57" t="str">
            <v>유리공</v>
          </cell>
          <cell r="D57" t="str">
            <v>인</v>
          </cell>
          <cell r="E57">
            <v>58188</v>
          </cell>
        </row>
        <row r="58">
          <cell r="B58" t="str">
            <v>작업반장</v>
          </cell>
          <cell r="D58" t="str">
            <v>인</v>
          </cell>
          <cell r="E58">
            <v>56204</v>
          </cell>
        </row>
        <row r="59">
          <cell r="B59" t="str">
            <v>잠수부</v>
          </cell>
          <cell r="D59" t="str">
            <v>인</v>
          </cell>
          <cell r="E59">
            <v>90140</v>
          </cell>
        </row>
        <row r="60">
          <cell r="B60" t="str">
            <v>저압케이블전공</v>
          </cell>
          <cell r="D60" t="str">
            <v>인</v>
          </cell>
          <cell r="E60">
            <v>67062</v>
          </cell>
        </row>
        <row r="61">
          <cell r="B61" t="str">
            <v>전기공사기사1급</v>
          </cell>
          <cell r="D61" t="str">
            <v>인</v>
          </cell>
          <cell r="E61">
            <v>64247</v>
          </cell>
        </row>
        <row r="62">
          <cell r="B62" t="str">
            <v>전기공사기사2급</v>
          </cell>
          <cell r="D62" t="str">
            <v>인</v>
          </cell>
          <cell r="E62">
            <v>57654</v>
          </cell>
        </row>
        <row r="63">
          <cell r="B63" t="str">
            <v>절단공</v>
          </cell>
          <cell r="D63" t="str">
            <v>인</v>
          </cell>
          <cell r="E63">
            <v>61292</v>
          </cell>
        </row>
        <row r="64">
          <cell r="B64" t="str">
            <v>제도사</v>
          </cell>
          <cell r="D64" t="str">
            <v>인</v>
          </cell>
          <cell r="E64">
            <v>50526</v>
          </cell>
        </row>
        <row r="65">
          <cell r="B65" t="str">
            <v>제철축로공</v>
          </cell>
          <cell r="D65" t="str">
            <v>인</v>
          </cell>
          <cell r="E65">
            <v>92079</v>
          </cell>
        </row>
        <row r="66">
          <cell r="B66" t="str">
            <v>조경공</v>
          </cell>
          <cell r="D66" t="str">
            <v>인</v>
          </cell>
          <cell r="E66">
            <v>53468</v>
          </cell>
        </row>
        <row r="67">
          <cell r="B67" t="str">
            <v>조력공</v>
          </cell>
          <cell r="D67" t="str">
            <v>인</v>
          </cell>
          <cell r="E67">
            <v>40070</v>
          </cell>
        </row>
        <row r="68">
          <cell r="B68" t="str">
            <v>조림인부</v>
          </cell>
          <cell r="D68" t="str">
            <v>인</v>
          </cell>
          <cell r="E68">
            <v>44544</v>
          </cell>
        </row>
        <row r="69">
          <cell r="B69" t="str">
            <v>조적공</v>
          </cell>
          <cell r="D69" t="str">
            <v>인</v>
          </cell>
          <cell r="E69">
            <v>56969</v>
          </cell>
        </row>
        <row r="70">
          <cell r="B70" t="str">
            <v>준설선기관사</v>
          </cell>
          <cell r="D70" t="str">
            <v>인</v>
          </cell>
          <cell r="E70">
            <v>58361</v>
          </cell>
        </row>
        <row r="71">
          <cell r="B71" t="str">
            <v>준설선기관장</v>
          </cell>
          <cell r="D71" t="str">
            <v>인</v>
          </cell>
          <cell r="E71">
            <v>73482</v>
          </cell>
        </row>
        <row r="72">
          <cell r="B72" t="str">
            <v>준설선선장</v>
          </cell>
          <cell r="D72" t="str">
            <v>인</v>
          </cell>
          <cell r="E72">
            <v>75444</v>
          </cell>
        </row>
        <row r="73">
          <cell r="B73" t="str">
            <v>준설선운전사</v>
          </cell>
          <cell r="D73" t="str">
            <v>인</v>
          </cell>
          <cell r="E73">
            <v>58324</v>
          </cell>
        </row>
        <row r="74">
          <cell r="B74" t="str">
            <v>준설선전기사</v>
          </cell>
          <cell r="D74" t="str">
            <v>인</v>
          </cell>
          <cell r="E74">
            <v>55028</v>
          </cell>
        </row>
        <row r="75">
          <cell r="B75" t="str">
            <v>줄눈공</v>
          </cell>
          <cell r="D75" t="str">
            <v>인</v>
          </cell>
          <cell r="E75">
            <v>53392</v>
          </cell>
        </row>
        <row r="76">
          <cell r="B76" t="str">
            <v>지붕잇기공</v>
          </cell>
          <cell r="D76" t="str">
            <v>인</v>
          </cell>
          <cell r="E76">
            <v>67216</v>
          </cell>
        </row>
        <row r="77">
          <cell r="B77" t="str">
            <v>지적기능사1급</v>
          </cell>
          <cell r="D77" t="str">
            <v>인</v>
          </cell>
          <cell r="E77">
            <v>53516</v>
          </cell>
        </row>
        <row r="78">
          <cell r="B78" t="str">
            <v>지적기능사2급</v>
          </cell>
          <cell r="D78" t="str">
            <v>인</v>
          </cell>
          <cell r="E78">
            <v>39603</v>
          </cell>
        </row>
        <row r="79">
          <cell r="B79" t="str">
            <v>지적기사1급</v>
          </cell>
          <cell r="D79" t="str">
            <v>인</v>
          </cell>
          <cell r="E79">
            <v>90205</v>
          </cell>
        </row>
        <row r="80">
          <cell r="B80" t="str">
            <v>지적기사2급</v>
          </cell>
          <cell r="D80" t="str">
            <v>인</v>
          </cell>
          <cell r="E80">
            <v>74735</v>
          </cell>
        </row>
        <row r="81">
          <cell r="B81" t="str">
            <v>착암공</v>
          </cell>
          <cell r="D81" t="str">
            <v>인</v>
          </cell>
          <cell r="E81">
            <v>52647</v>
          </cell>
        </row>
        <row r="82">
          <cell r="B82" t="str">
            <v>창호목공</v>
          </cell>
          <cell r="D82" t="str">
            <v>인</v>
          </cell>
          <cell r="E82">
            <v>55960</v>
          </cell>
        </row>
        <row r="83">
          <cell r="B83" t="str">
            <v>철골공</v>
          </cell>
          <cell r="D83" t="str">
            <v>인</v>
          </cell>
          <cell r="E83">
            <v>64572</v>
          </cell>
        </row>
        <row r="84">
          <cell r="B84" t="str">
            <v>철공</v>
          </cell>
          <cell r="D84" t="str">
            <v>인</v>
          </cell>
          <cell r="E84">
            <v>68851</v>
          </cell>
        </row>
        <row r="85">
          <cell r="B85" t="str">
            <v>철근공</v>
          </cell>
          <cell r="D85" t="str">
            <v>인</v>
          </cell>
          <cell r="E85">
            <v>66745</v>
          </cell>
        </row>
        <row r="86">
          <cell r="B86" t="str">
            <v>철도신호공</v>
          </cell>
          <cell r="D86" t="str">
            <v>인</v>
          </cell>
          <cell r="E86">
            <v>88161</v>
          </cell>
        </row>
        <row r="87">
          <cell r="B87" t="str">
            <v>철판공</v>
          </cell>
          <cell r="D87" t="str">
            <v>인</v>
          </cell>
          <cell r="E87">
            <v>59039</v>
          </cell>
        </row>
        <row r="88">
          <cell r="B88" t="str">
            <v>측부</v>
          </cell>
          <cell r="D88" t="str">
            <v>인</v>
          </cell>
          <cell r="E88">
            <v>31115</v>
          </cell>
        </row>
        <row r="89">
          <cell r="B89" t="str">
            <v>치장벽돌공</v>
          </cell>
          <cell r="D89" t="str">
            <v>인</v>
          </cell>
          <cell r="E89">
            <v>61167</v>
          </cell>
        </row>
        <row r="90">
          <cell r="B90" t="str">
            <v>코킹공</v>
          </cell>
          <cell r="D90" t="str">
            <v>인</v>
          </cell>
          <cell r="E90">
            <v>54767</v>
          </cell>
        </row>
        <row r="91">
          <cell r="B91" t="str">
            <v>콘크리트공</v>
          </cell>
          <cell r="D91" t="str">
            <v>인</v>
          </cell>
          <cell r="E91">
            <v>64308</v>
          </cell>
        </row>
        <row r="92">
          <cell r="B92" t="str">
            <v>타일공</v>
          </cell>
          <cell r="D92" t="str">
            <v>인</v>
          </cell>
          <cell r="E92">
            <v>56154</v>
          </cell>
        </row>
        <row r="93">
          <cell r="B93" t="str">
            <v>통신기능사</v>
          </cell>
          <cell r="D93" t="str">
            <v>인</v>
          </cell>
          <cell r="E93">
            <v>78296</v>
          </cell>
        </row>
        <row r="94">
          <cell r="B94" t="str">
            <v>통신기사1급</v>
          </cell>
          <cell r="D94" t="str">
            <v>인</v>
          </cell>
          <cell r="E94">
            <v>95528</v>
          </cell>
        </row>
        <row r="95">
          <cell r="B95" t="str">
            <v>통신기사2급</v>
          </cell>
          <cell r="D95" t="str">
            <v>인</v>
          </cell>
          <cell r="E95">
            <v>91106</v>
          </cell>
        </row>
        <row r="96">
          <cell r="B96" t="str">
            <v>통신내선공</v>
          </cell>
          <cell r="D96" t="str">
            <v>인</v>
          </cell>
          <cell r="E96">
            <v>57139</v>
          </cell>
        </row>
        <row r="97">
          <cell r="B97" t="str">
            <v>통신설비공</v>
          </cell>
          <cell r="D97" t="str">
            <v>인</v>
          </cell>
          <cell r="E97">
            <v>71782</v>
          </cell>
        </row>
        <row r="98">
          <cell r="B98" t="str">
            <v>통신외선공</v>
          </cell>
          <cell r="D98" t="str">
            <v>인</v>
          </cell>
          <cell r="E98">
            <v>86391</v>
          </cell>
        </row>
        <row r="99">
          <cell r="B99" t="str">
            <v>통신케이블공</v>
          </cell>
          <cell r="D99" t="str">
            <v>인</v>
          </cell>
          <cell r="E99">
            <v>89004</v>
          </cell>
        </row>
        <row r="100">
          <cell r="B100" t="str">
            <v>특고압케이블전공</v>
          </cell>
          <cell r="D100" t="str">
            <v>인</v>
          </cell>
          <cell r="E100">
            <v>125000</v>
          </cell>
        </row>
        <row r="101">
          <cell r="B101" t="str">
            <v>특별인부</v>
          </cell>
          <cell r="D101" t="str">
            <v>인</v>
          </cell>
          <cell r="E101">
            <v>51490</v>
          </cell>
        </row>
        <row r="102">
          <cell r="B102" t="str">
            <v>특수비계공</v>
          </cell>
          <cell r="D102" t="str">
            <v>인</v>
          </cell>
          <cell r="E102">
            <v>72456</v>
          </cell>
        </row>
        <row r="103">
          <cell r="B103" t="str">
            <v>판넬조립공</v>
          </cell>
          <cell r="D103" t="str">
            <v>인</v>
          </cell>
          <cell r="E103">
            <v>58910</v>
          </cell>
        </row>
        <row r="104">
          <cell r="B104" t="str">
            <v>포설공</v>
          </cell>
          <cell r="D104" t="str">
            <v>인</v>
          </cell>
          <cell r="E104">
            <v>56843</v>
          </cell>
        </row>
        <row r="105">
          <cell r="B105" t="str">
            <v>포장공</v>
          </cell>
          <cell r="D105" t="str">
            <v>인</v>
          </cell>
          <cell r="E105">
            <v>63034</v>
          </cell>
        </row>
        <row r="106">
          <cell r="B106" t="str">
            <v>플랜트기계설치공</v>
          </cell>
          <cell r="D106" t="str">
            <v>인</v>
          </cell>
          <cell r="E106">
            <v>64281</v>
          </cell>
        </row>
        <row r="107">
          <cell r="B107" t="str">
            <v>플랜트배관공</v>
          </cell>
          <cell r="D107" t="str">
            <v>인</v>
          </cell>
          <cell r="E107">
            <v>63923</v>
          </cell>
        </row>
        <row r="108">
          <cell r="B108" t="str">
            <v>플랜트용접공</v>
          </cell>
          <cell r="D108" t="str">
            <v>인</v>
          </cell>
          <cell r="E108">
            <v>60712</v>
          </cell>
        </row>
        <row r="109">
          <cell r="B109" t="str">
            <v>플랜트전공</v>
          </cell>
          <cell r="D109" t="str">
            <v>인</v>
          </cell>
          <cell r="E109">
            <v>57299</v>
          </cell>
        </row>
        <row r="110">
          <cell r="B110" t="str">
            <v>플랜트제관공</v>
          </cell>
          <cell r="D110" t="str">
            <v>인</v>
          </cell>
          <cell r="E110">
            <v>57994</v>
          </cell>
        </row>
        <row r="111">
          <cell r="B111" t="str">
            <v>플랜트특수용접공</v>
          </cell>
          <cell r="D111" t="str">
            <v>인</v>
          </cell>
          <cell r="E111">
            <v>87594</v>
          </cell>
        </row>
        <row r="112">
          <cell r="B112" t="str">
            <v>할석공</v>
          </cell>
          <cell r="D112" t="str">
            <v>인</v>
          </cell>
          <cell r="E112">
            <v>64153</v>
          </cell>
        </row>
        <row r="113">
          <cell r="B113" t="str">
            <v>함석공</v>
          </cell>
          <cell r="D113" t="str">
            <v>인</v>
          </cell>
          <cell r="E113">
            <v>60061</v>
          </cell>
        </row>
        <row r="114">
          <cell r="B114" t="str">
            <v>현도사</v>
          </cell>
          <cell r="D114" t="str">
            <v>인</v>
          </cell>
          <cell r="E114">
            <v>60534</v>
          </cell>
        </row>
        <row r="115">
          <cell r="B115" t="str">
            <v>형틀목공</v>
          </cell>
          <cell r="D115" t="str">
            <v>인</v>
          </cell>
          <cell r="E115">
            <v>63219</v>
          </cell>
        </row>
        <row r="116">
          <cell r="B116" t="str">
            <v>화약취급공</v>
          </cell>
          <cell r="D116" t="str">
            <v>인</v>
          </cell>
          <cell r="E116">
            <v>67924</v>
          </cell>
        </row>
        <row r="117">
          <cell r="B117" t="str">
            <v>CPU시험기사</v>
          </cell>
          <cell r="D117" t="str">
            <v>인</v>
          </cell>
          <cell r="E117">
            <v>82953</v>
          </cell>
        </row>
        <row r="118">
          <cell r="B118" t="str">
            <v>H/W설치기사</v>
          </cell>
          <cell r="D118" t="str">
            <v>인</v>
          </cell>
          <cell r="E118">
            <v>80720</v>
          </cell>
        </row>
        <row r="119">
          <cell r="B119" t="str">
            <v>H/W시험기사</v>
          </cell>
          <cell r="D119" t="str">
            <v>인</v>
          </cell>
          <cell r="E119">
            <v>85172</v>
          </cell>
        </row>
        <row r="120">
          <cell r="B120" t="str">
            <v>S/W시험기사</v>
          </cell>
          <cell r="D120" t="str">
            <v>인</v>
          </cell>
          <cell r="E120">
            <v>88655</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사원가계산서"/>
      <sheetName val="총괄내역서"/>
      <sheetName val="내역서"/>
      <sheetName val="수목표준대가"/>
      <sheetName val="시설구조일위대가 "/>
      <sheetName val="기초대가"/>
      <sheetName val="단가조사표"/>
      <sheetName val="지주,비료"/>
      <sheetName val="수량산출서"/>
      <sheetName val="Sheet3"/>
      <sheetName val="Sheet2 (4)"/>
      <sheetName val="Sheet2 (5)"/>
      <sheetName val="Sheet2 (6)"/>
      <sheetName val="노무단가"/>
      <sheetName val="건축내역"/>
      <sheetName val="견적서"/>
      <sheetName val="설계내역(당초)"/>
      <sheetName val="변경도급"/>
      <sheetName val="노무비"/>
      <sheetName val="겉장"/>
      <sheetName val="기성검사원"/>
      <sheetName val="표지"/>
      <sheetName val="갑지"/>
      <sheetName val="원가"/>
      <sheetName val="건축"/>
      <sheetName val="토목"/>
      <sheetName val="냉천부속동"/>
      <sheetName val="실행대비"/>
      <sheetName val="노임단가"/>
      <sheetName val="코드표"/>
      <sheetName val="공조기"/>
      <sheetName val="내역"/>
      <sheetName val="단가표"/>
      <sheetName val="BID"/>
      <sheetName val="대로근거"/>
      <sheetName val="중로근거"/>
      <sheetName val="수목데이타 "/>
      <sheetName val="개소별수량산출"/>
      <sheetName val="일위대가"/>
      <sheetName val="96노임기준"/>
      <sheetName val="SORCE1"/>
      <sheetName val="진주방향"/>
      <sheetName val="마산방향"/>
      <sheetName val="마산방향철근집계"/>
      <sheetName val="중기사용료산출근거"/>
      <sheetName val="단가 및 재료비"/>
      <sheetName val="기초일위"/>
      <sheetName val="시설일위"/>
      <sheetName val="조명일위"/>
      <sheetName val="토사(PE)"/>
      <sheetName val="저수호안내역(변경예정)"/>
      <sheetName val="노단"/>
      <sheetName val="비탈면보호공수량산출"/>
      <sheetName val="현장관리비"/>
      <sheetName val="철탑"/>
      <sheetName val="제철"/>
      <sheetName val="경산"/>
      <sheetName val="토공사"/>
      <sheetName val="1.내역(청.하역장전등)"/>
      <sheetName val="참조자료"/>
      <sheetName val="노임이"/>
      <sheetName val="A"/>
      <sheetName val="9811"/>
      <sheetName val="종배수관면벽신"/>
      <sheetName val="적용단위길이"/>
      <sheetName val="총괄표"/>
      <sheetName val="남대문빌딩"/>
      <sheetName val="6공구(당초)"/>
      <sheetName val="수량산출"/>
      <sheetName val="ⴭⴭⴭⴭⴭ"/>
      <sheetName val="을지"/>
      <sheetName val="시중노임(공사)"/>
      <sheetName val="하수급견적대비"/>
      <sheetName val="자재단가"/>
      <sheetName val="입찰안"/>
      <sheetName val="비교1"/>
      <sheetName val="시설구조일위대가_"/>
      <sheetName val="Sheet2_(4)"/>
      <sheetName val="Sheet2_(5)"/>
      <sheetName val="Sheet2_(6)"/>
      <sheetName val="수목데이타_"/>
      <sheetName val="단가_및_재료비"/>
      <sheetName val="시설구조일위대가_1"/>
      <sheetName val="Sheet2_(4)1"/>
      <sheetName val="Sheet2_(5)1"/>
      <sheetName val="Sheet2_(6)1"/>
      <sheetName val="수목데이타_1"/>
      <sheetName val="단가_및_재료비1"/>
      <sheetName val="2000년1차"/>
      <sheetName val="돈암사업"/>
      <sheetName val="기계경비(시간당)"/>
      <sheetName val="램머"/>
      <sheetName val="견"/>
      <sheetName val="골조시행"/>
      <sheetName val="36단가"/>
      <sheetName val="36수량"/>
      <sheetName val="단위당일위대가"/>
      <sheetName val="산출금액내역"/>
      <sheetName val="경비"/>
      <sheetName val="실행내역 "/>
      <sheetName val="청천내"/>
      <sheetName val="설계서을"/>
      <sheetName val="납부서"/>
      <sheetName val="철콘공사"/>
      <sheetName val="간선계산"/>
      <sheetName val="집계표"/>
      <sheetName val="날개벽"/>
      <sheetName val="단위수량"/>
      <sheetName val="설계내역"/>
      <sheetName val="인부노임"/>
      <sheetName val="금융비용"/>
      <sheetName val="내역서(기계)"/>
      <sheetName val="TRE TABLE"/>
      <sheetName val="49단가"/>
      <sheetName val="49산출"/>
      <sheetName val="제경비율"/>
      <sheetName val="종배수관(신)"/>
      <sheetName val="자료입력"/>
      <sheetName val="피벗테이블데이터분석"/>
      <sheetName val="2.냉난방설비공사"/>
      <sheetName val="7.자동제어공사"/>
      <sheetName val="변경품셈총괄"/>
      <sheetName val="토공A"/>
      <sheetName val="예산명세서"/>
      <sheetName val="설계명세서"/>
      <sheetName val="대비"/>
      <sheetName val="품셈표"/>
      <sheetName val="공통가설"/>
      <sheetName val="데이타"/>
      <sheetName val="주소록"/>
      <sheetName val="일반관리비"/>
      <sheetName val="일위대가표"/>
      <sheetName val="Config"/>
      <sheetName val="R&amp;D"/>
      <sheetName val="올림픽미술관"/>
      <sheetName val="토적집계"/>
      <sheetName val="내역(토목)"/>
      <sheetName val="내역분기"/>
      <sheetName val="남양주부대"/>
      <sheetName val="인건비"/>
      <sheetName val="구조물공1"/>
      <sheetName val="우수받이"/>
      <sheetName val="제안서입력"/>
      <sheetName val="절감계산"/>
      <sheetName val="보할"/>
      <sheetName val="노임"/>
      <sheetName val="2.대외공문"/>
      <sheetName val="인원계획-미화"/>
      <sheetName val="본문"/>
      <sheetName val="기본DATA"/>
      <sheetName val="구조물공"/>
      <sheetName val="부대공"/>
      <sheetName val="배수공"/>
      <sheetName val="토공"/>
      <sheetName val="포장공"/>
      <sheetName val="수금계획"/>
      <sheetName val="wall"/>
      <sheetName val="Front"/>
      <sheetName val="시실누(모) "/>
      <sheetName val="현우실적"/>
      <sheetName val="업체별기성내역"/>
      <sheetName val="지급자재"/>
      <sheetName val="제출내역 (2)"/>
      <sheetName val="공조기휀"/>
      <sheetName val="AHU집계"/>
      <sheetName val="일위대가표 "/>
      <sheetName val="Customer Databas"/>
      <sheetName val="기계내역"/>
      <sheetName val="갑지(요약)"/>
      <sheetName val="11.닥트설치공사(bm)"/>
      <sheetName val="회로내역(승인)"/>
      <sheetName val="DATA 입력란"/>
      <sheetName val="1. 설계조건 2.단면가정 3. 하중계산"/>
      <sheetName val="변경1총괄"/>
      <sheetName val="일위"/>
      <sheetName val="단가"/>
      <sheetName val="기안"/>
      <sheetName val="기본단가"/>
      <sheetName val="사급자재"/>
      <sheetName val="노집"/>
      <sheetName val="재집"/>
      <sheetName val="수목데이타"/>
      <sheetName val="단가산출2"/>
      <sheetName val="단가산출1"/>
      <sheetName val="공사비증감"/>
      <sheetName val="#REF"/>
      <sheetName val="설계"/>
      <sheetName val="토공계산서(부체도로)"/>
      <sheetName val="난간벽단위"/>
      <sheetName val="을"/>
      <sheetName val="기초목"/>
      <sheetName val="공사요율"/>
      <sheetName val="주방"/>
      <sheetName val="터파기및재료"/>
      <sheetName val="소비자가"/>
      <sheetName val="경비2내역"/>
      <sheetName val="수량인공"/>
      <sheetName val="준검 내역서"/>
      <sheetName val="관급자재대"/>
      <sheetName val="06 일위대가목록"/>
      <sheetName val="중기조종사 단위단가"/>
      <sheetName val="98수문일위"/>
      <sheetName val="소일위대가코드표"/>
      <sheetName val="Sheet1"/>
      <sheetName val="급여조견표"/>
      <sheetName val="정공공사"/>
      <sheetName val="자료"/>
      <sheetName val="투찰추정"/>
      <sheetName val=" 내역"/>
      <sheetName val="내역서01"/>
      <sheetName val="효성CB 1P기초"/>
      <sheetName val="01"/>
      <sheetName val="열린교실"/>
      <sheetName val="2003상반기노임기준"/>
      <sheetName val="MATERIAL"/>
      <sheetName val="FRP PIPING 일위대가"/>
      <sheetName val="상반기손익차2총괄"/>
      <sheetName val="유림골조"/>
      <sheetName val="보도공제면적"/>
      <sheetName val="개요"/>
      <sheetName val="현장관리"/>
      <sheetName val="단가조사"/>
      <sheetName val="수곡내역"/>
      <sheetName val="98지급계획"/>
      <sheetName val="TEL"/>
      <sheetName val="대여현황"/>
      <sheetName val="hvac(제어동)"/>
      <sheetName val="변경내역"/>
      <sheetName val="6호기"/>
      <sheetName val="소방기계"/>
      <sheetName val="차액보증"/>
      <sheetName val="건축공사 집계표"/>
      <sheetName val="골조"/>
      <sheetName val="AL공사(원)"/>
      <sheetName val="공사개요"/>
      <sheetName val="현장청취복명서"/>
      <sheetName val="정부노임단가"/>
      <sheetName val="단가산출"/>
      <sheetName val="반응조"/>
      <sheetName val="DB"/>
      <sheetName val="1.설계기준"/>
      <sheetName val="전산망"/>
      <sheetName val="금액내역서"/>
      <sheetName val="현장관리비 산출내역"/>
      <sheetName val="admin"/>
      <sheetName val="주공기준"/>
      <sheetName val="기본1"/>
      <sheetName val="수정일위대가"/>
      <sheetName val="단가(전기)"/>
      <sheetName val="산출기준자료"/>
      <sheetName val="참조"/>
      <sheetName val="하자항목"/>
      <sheetName val="법면"/>
      <sheetName val="배수공1"/>
      <sheetName val="중기일위대가"/>
      <sheetName val="부대공Ⅱ"/>
      <sheetName val="DATE"/>
      <sheetName val="단면가정"/>
      <sheetName val="설비"/>
      <sheetName val="COST"/>
      <sheetName val="Sheet9"/>
      <sheetName val="원가계산서"/>
      <sheetName val="건설기계사용료"/>
      <sheetName val="말뚝지지력산정"/>
      <sheetName val="공정집계_국별"/>
      <sheetName val="횡배수관"/>
      <sheetName val="교통대책내역"/>
      <sheetName val="Sheet15"/>
      <sheetName val="공사설명서외"/>
      <sheetName val="2설계 (웅촌고연)"/>
      <sheetName val="unitpric"/>
      <sheetName val="참고자료"/>
      <sheetName val="ABUT수량-A1"/>
      <sheetName val="건설기계경비산정조견표"/>
      <sheetName val="노무비 "/>
      <sheetName val="공제구간조서"/>
      <sheetName val="단가산출목록표"/>
      <sheetName val="연결임시"/>
      <sheetName val="본공사"/>
      <sheetName val="슬래브산식"/>
      <sheetName val="슬래브"/>
      <sheetName val="입력"/>
      <sheetName val="원가계산서(남측)"/>
      <sheetName val="인건비 "/>
      <sheetName val="내역1"/>
      <sheetName val="갑지(추정)"/>
      <sheetName val="APT"/>
      <sheetName val="1.설계조건"/>
      <sheetName val="steel data sheet"/>
      <sheetName val="b_balju_cho"/>
      <sheetName val="2.1  노무비 평균단가산출"/>
      <sheetName val="건설산출"/>
      <sheetName val="21301동"/>
      <sheetName val="내역2"/>
      <sheetName val="MOTOR"/>
      <sheetName val="고창터널(고창방향)"/>
      <sheetName val="금광1터널"/>
      <sheetName val="실행내역"/>
      <sheetName val="ITEM"/>
      <sheetName val="File_관급"/>
      <sheetName val="공정집계"/>
      <sheetName val="자동차폐수처리장"/>
      <sheetName val="급수공사"/>
      <sheetName val="내역단가"/>
      <sheetName val="일위단가"/>
      <sheetName val="9902"/>
      <sheetName val="신림자금"/>
      <sheetName val="1.취수장"/>
      <sheetName val="소방"/>
      <sheetName val="C3"/>
      <sheetName val="XL4Poppy"/>
      <sheetName val="식재가격"/>
      <sheetName val="식재총괄"/>
      <sheetName val="일위목록"/>
      <sheetName val="단위중량"/>
      <sheetName val="월현황(내자)"/>
      <sheetName val="기성내역1"/>
      <sheetName val="투찰금액"/>
      <sheetName val="현장별계약현황('98.10.31)"/>
      <sheetName val="코드"/>
      <sheetName val="세원견적서"/>
      <sheetName val="총괄메뉴"/>
      <sheetName val="2004,상노임"/>
      <sheetName val="OE"/>
      <sheetName val="일위대가표(DEEP)"/>
      <sheetName val="전체내역"/>
      <sheetName val="임대계획"/>
      <sheetName val="archi(본사)"/>
      <sheetName val="월별손익"/>
      <sheetName val="Sheet4"/>
      <sheetName val="견적업체"/>
      <sheetName val="Total"/>
      <sheetName val="2. 공원조도"/>
      <sheetName val="말고개터널조명전압강하"/>
      <sheetName val="22단가"/>
      <sheetName val="22산출"/>
      <sheetName val="b_balju"/>
      <sheetName val="S0"/>
      <sheetName val="물집"/>
      <sheetName val="TOTAL_BOQ"/>
      <sheetName val="JA8-4"/>
      <sheetName val="00년도"/>
      <sheetName val="공장"/>
      <sheetName val="예총"/>
      <sheetName val="협조전"/>
      <sheetName val="견적공통"/>
      <sheetName val="16-1"/>
      <sheetName val="진천생산"/>
      <sheetName val="분개장"/>
      <sheetName val="보고"/>
      <sheetName val="회사정보"/>
      <sheetName val="경상직원"/>
      <sheetName val="인사자료총집계"/>
      <sheetName val="품목납기"/>
      <sheetName val="매출현황"/>
      <sheetName val="빙설계"/>
      <sheetName val="토목주소"/>
      <sheetName val="부표총괄"/>
      <sheetName val="메인거더-크로스빔200연결부"/>
      <sheetName val="내역서(가중치)"/>
      <sheetName val="일위집계(기존)"/>
      <sheetName val="조내역"/>
      <sheetName val="산근목록"/>
      <sheetName val="중기경비목록"/>
      <sheetName val="NYS"/>
      <sheetName val="공종목록표"/>
      <sheetName val="파일의이용"/>
      <sheetName val="기별월별손익"/>
      <sheetName val="비품(94이전)"/>
      <sheetName val="월간인력"/>
      <sheetName val="설계내역서"/>
      <sheetName val="기존단가 (2)"/>
      <sheetName val="대가목록"/>
      <sheetName val="단위단가"/>
      <sheetName val="GLST"/>
      <sheetName val="식재인부"/>
      <sheetName val="9-1차이내역"/>
      <sheetName val="BOQ건축"/>
      <sheetName val="지하층LOAD"/>
      <sheetName val="원두제2접속옹벽 시점쪽"/>
      <sheetName val="A갑지"/>
      <sheetName val="3.공통공사대비"/>
      <sheetName val="교량하부공"/>
      <sheetName val="공문"/>
      <sheetName val="차수"/>
      <sheetName val="수입"/>
      <sheetName val="건축2"/>
      <sheetName val="물량내역서"/>
      <sheetName val="기준"/>
      <sheetName val="DATA"/>
      <sheetName val="조명시설"/>
      <sheetName val="가도공"/>
      <sheetName val="제잡비 산출내역(실적공사비)"/>
      <sheetName val="견적"/>
      <sheetName val="매입가격"/>
      <sheetName val="2공구산출내역"/>
      <sheetName val="982월원안"/>
      <sheetName val="원가계산서(공사)"/>
      <sheetName val="제잡비(본선)"/>
      <sheetName val="적용단가표"/>
      <sheetName val="노임05상"/>
      <sheetName val="프랜트면허"/>
      <sheetName val="노견단위수량"/>
      <sheetName val="Instructions"/>
      <sheetName val="Y-WORK"/>
      <sheetName val="2000전체분"/>
      <sheetName val="시점부교대"/>
      <sheetName val="평가데이터"/>
      <sheetName val="Macro1"/>
      <sheetName val="설계산출표지"/>
      <sheetName val="노임단가표"/>
      <sheetName val="화전내"/>
      <sheetName val="노임목록"/>
      <sheetName val="총 괄 표"/>
      <sheetName val="PI"/>
      <sheetName val="가설"/>
      <sheetName val="아파트"/>
      <sheetName val="2호맨홀공제수량"/>
      <sheetName val="건설기계손료"/>
      <sheetName val="계수시트"/>
      <sheetName val="99노임기준"/>
      <sheetName val="G.R300경비"/>
      <sheetName val="내역금액적용"/>
      <sheetName val="비목코드"/>
      <sheetName val="여부구분"/>
      <sheetName val="마감물량 "/>
      <sheetName val="공량산출"/>
      <sheetName val="산출기초조사서"/>
      <sheetName val="지주토목내역서"/>
      <sheetName val="산수배수"/>
      <sheetName val="노무비단가"/>
      <sheetName val="관로공사"/>
      <sheetName val="2000노임기준"/>
      <sheetName val="식재일위대가"/>
      <sheetName val="횡배수관토공수량"/>
      <sheetName val="조명율표"/>
      <sheetName val="일위대가(가설)"/>
      <sheetName val="접지수량"/>
      <sheetName val="단가비교"/>
      <sheetName val="아스팔트 포장총괄집계표"/>
      <sheetName val="심사공종"/>
      <sheetName val="일위(토,포,부)"/>
      <sheetName val="기계경비"/>
      <sheetName val="초기화면"/>
      <sheetName val="데이터"/>
      <sheetName val="골막이(야매)"/>
      <sheetName val="データ"/>
      <sheetName val="관급"/>
      <sheetName val="가압장구체수량산출서"/>
      <sheetName val="RE9604"/>
      <sheetName val="기성내역서표지"/>
      <sheetName val="식재품셈"/>
      <sheetName val="용산1(해보)"/>
      <sheetName val="JUCKEYK"/>
      <sheetName val="일위대가목록"/>
      <sheetName val="변경총괄표"/>
      <sheetName val="기초단가"/>
      <sheetName val="401"/>
      <sheetName val="요율"/>
      <sheetName val="Sheet2"/>
      <sheetName val="수량집계"/>
      <sheetName val="식재일위"/>
      <sheetName val="부안일위"/>
      <sheetName val="교각별수량"/>
      <sheetName val="조경"/>
      <sheetName val="단중표"/>
      <sheetName val="SULKEA"/>
      <sheetName val="직노"/>
      <sheetName val="ELECTRIC"/>
      <sheetName val="기본단가표"/>
      <sheetName val="공사설계서"/>
      <sheetName val="N賃率-職"/>
      <sheetName val="견적 (2)"/>
      <sheetName val="시설물일위"/>
      <sheetName val="Chart1"/>
      <sheetName val="ser"/>
      <sheetName val="전체분"/>
      <sheetName val="교대시점"/>
      <sheetName val="ECOD10"/>
      <sheetName val="날개벽수량표"/>
      <sheetName val="Sheet1 (2)"/>
      <sheetName val="EJ"/>
      <sheetName val="내역표지"/>
      <sheetName val="설계내역2"/>
      <sheetName val="물량master"/>
      <sheetName val="DATA 입력부"/>
      <sheetName val="재료집계표"/>
      <sheetName val="COVER"/>
      <sheetName val="이름정의"/>
      <sheetName val="토공산근"/>
      <sheetName val="건물철거"/>
      <sheetName val="기타배수구조물깨기-단위수량"/>
      <sheetName val="암거 제원표"/>
      <sheetName val="준공조서갑지"/>
      <sheetName val="※참고자료※"/>
      <sheetName val="신당동집계표"/>
      <sheetName val="시설구조일위대가_2"/>
      <sheetName val="Sheet2_(4)2"/>
      <sheetName val="Sheet2_(5)2"/>
      <sheetName val="Sheet2_(6)2"/>
      <sheetName val="수목데이타_2"/>
      <sheetName val="단가_및_재료비2"/>
      <sheetName val="실행내역_"/>
      <sheetName val="1_내역(청_하역장전등)"/>
      <sheetName val="일위대가표_"/>
      <sheetName val="TRE_TABLE"/>
      <sheetName val="Customer_Databas"/>
      <sheetName val="2_냉난방설비공사"/>
      <sheetName val="7_자동제어공사"/>
      <sheetName val="제출내역_(2)"/>
      <sheetName val="준검_내역서"/>
      <sheetName val="2_대외공문"/>
      <sheetName val="시실누(모)_"/>
      <sheetName val="중기조종사_단위단가"/>
      <sheetName val="DATA_입력란"/>
      <sheetName val="1__설계조건_2_단면가정_3__하중계산"/>
      <sheetName val="건축공사_집계표"/>
      <sheetName val="(A)내역서"/>
      <sheetName val="이름표지정"/>
      <sheetName val="총공비"/>
      <sheetName val="단면 (2)"/>
      <sheetName val="단위일위"/>
      <sheetName val="적산산출"/>
      <sheetName val="자재비산출"/>
      <sheetName val="운용비산출"/>
      <sheetName val="증감대비"/>
      <sheetName val="설계명세"/>
      <sheetName val="장비선정(냉난방)"/>
      <sheetName val="설계예산서"/>
      <sheetName val="도급"/>
      <sheetName val="1안"/>
      <sheetName val="cable산출"/>
      <sheetName val="제경비"/>
      <sheetName val="내2"/>
      <sheetName val="인제내역"/>
      <sheetName val="9509"/>
      <sheetName val="플랜트 설치"/>
      <sheetName val="계정"/>
      <sheetName val="토공(완충)"/>
      <sheetName val="XLR_NoRangeSheet"/>
      <sheetName val="일반"/>
      <sheetName val="현금"/>
      <sheetName val="일위대가 (100%)"/>
      <sheetName val="국내조달(통합-1)"/>
      <sheetName val="첨부1-1"/>
      <sheetName val="base"/>
      <sheetName val="내역서 제출"/>
      <sheetName val="단위세대물량"/>
      <sheetName val="계약내역(2)"/>
      <sheetName val="집계"/>
      <sheetName val="자재단가표"/>
      <sheetName val="형강단중집계"/>
      <sheetName val="공구"/>
      <sheetName val="석축설면"/>
      <sheetName val="법면단"/>
      <sheetName val="000000"/>
      <sheetName val="명세서"/>
      <sheetName val="시험물량산출"/>
      <sheetName val="노무"/>
      <sheetName val="몸체(460×600)"/>
      <sheetName val="선장방향"/>
      <sheetName val="부대내역"/>
      <sheetName val="단가 "/>
      <sheetName val="WORK"/>
      <sheetName val="우배수"/>
      <sheetName val="자단"/>
      <sheetName val="단위세대 개요"/>
      <sheetName val="H=2.0m"/>
      <sheetName val="내역서(교량)전체"/>
      <sheetName val="기성(6)"/>
      <sheetName val="일대목차"/>
      <sheetName val="총괄내역단가"/>
      <sheetName val="화재 탐지 설비"/>
      <sheetName val="캔개발배경"/>
      <sheetName val="시장"/>
      <sheetName val="일정표"/>
      <sheetName val="발주설계서(당초)"/>
      <sheetName val="교대(A1-A2)"/>
      <sheetName val="본실행경비"/>
      <sheetName val="철골,판넬"/>
      <sheetName val="도급예산내역서봉투"/>
      <sheetName val="도급예산내역서총괄표"/>
      <sheetName val="을부담운반비"/>
      <sheetName val="운반비산출"/>
      <sheetName val="단"/>
      <sheetName val="내역서2"/>
      <sheetName val="배선DATA"/>
      <sheetName val="7-2경비"/>
      <sheetName val="상부공"/>
      <sheetName val="실행철강하도"/>
      <sheetName val="AC포장수량"/>
      <sheetName val="철거단가"/>
      <sheetName val="총내역"/>
      <sheetName val="동해title"/>
    </sheetNames>
    <sheetDataSet>
      <sheetData sheetId="0"/>
      <sheetData sheetId="1"/>
      <sheetData sheetId="2"/>
      <sheetData sheetId="3" refreshError="1">
        <row r="2">
          <cell r="J2" t="str">
            <v>금 액</v>
          </cell>
        </row>
      </sheetData>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sheetData sheetId="52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data"/>
      <sheetName val="표지"/>
      <sheetName val="평가내역"/>
      <sheetName val="내역"/>
      <sheetName val="GI-LIST"/>
      <sheetName val="G.R300경비"/>
      <sheetName val="직접인건비"/>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시행후면적"/>
      <sheetName val="결재표지1"/>
      <sheetName val="표지"/>
      <sheetName val="증감내역"/>
      <sheetName val="수지예산"/>
      <sheetName val="자재총"/>
      <sheetName val="검토조서"/>
      <sheetName val="신포총괄"/>
      <sheetName val="총괄공사"/>
      <sheetName val="영풍제"/>
      <sheetName val="장암제 "/>
      <sheetName val="언체(신)"/>
      <sheetName val="수량집계(장)"/>
      <sheetName val="평야부집계(장)"/>
      <sheetName val="평야부토적(장)"/>
      <sheetName val="자재집계(장)"/>
      <sheetName val="제당토적(장)"/>
      <sheetName val="여수토수량집계(장)"/>
      <sheetName val="여수토적(장)"/>
      <sheetName val="재료계산(장)"/>
      <sheetName val="평야부토적(신)"/>
      <sheetName val="평야부집계(신)"/>
      <sheetName val="신포제"/>
      <sheetName val="Sheet2"/>
      <sheetName val="재료계산(신)"/>
      <sheetName val="자재집계(신)"/>
      <sheetName val="수량집계(신)"/>
      <sheetName val="여수토적(신)"/>
      <sheetName val="제당토적(신)"/>
      <sheetName val="분수문그림"/>
      <sheetName val="여수토수량집계(신)"/>
      <sheetName val="자재집계(영)"/>
      <sheetName val="수량집계(영)"/>
      <sheetName val="사석헐기(영)"/>
      <sheetName val="여수토옹벽집계(영)"/>
      <sheetName val="영풍개거"/>
      <sheetName val="평야부토적(영)"/>
      <sheetName val="단가조견표"/>
      <sheetName val="단가목록(신)"/>
      <sheetName val="단산목록(신)"/>
      <sheetName val="단가산출기초(신)"/>
      <sheetName val="일일대가(신)"/>
      <sheetName val="자재단가"/>
      <sheetName val="단가목록(영)"/>
      <sheetName val="단산목록(영)"/>
      <sheetName val="일일대가(영)"/>
      <sheetName val="단가산출기초(영)"/>
      <sheetName val="단가목록(장)"/>
      <sheetName val="수로관그림"/>
      <sheetName val="일일대가(장)"/>
      <sheetName val="단산목록(장)"/>
      <sheetName val="단가산출기초(장)"/>
      <sheetName val="중기단가"/>
      <sheetName val="노임단가"/>
      <sheetName val="그라수량(신)"/>
      <sheetName val="그라작업일수(신)"/>
      <sheetName val="주입심도(신)"/>
      <sheetName val="공별내역(신)"/>
      <sheetName val="찬공(신)"/>
      <sheetName val="주입(신)"/>
      <sheetName val="그라수량(영)"/>
      <sheetName val="그라작업일수(영)"/>
      <sheetName val="주입심도(영)"/>
      <sheetName val="공별내역(영)"/>
      <sheetName val="찬공(영)"/>
      <sheetName val="주입(영)"/>
      <sheetName val="Sheet1"/>
      <sheetName val="INPUT"/>
      <sheetName val="단가표"/>
      <sheetName val="장암제_"/>
      <sheetName val="수량산출"/>
      <sheetName val="자재집계(장曬"/>
      <sheetName val="관급자재"/>
      <sheetName val="변경관급자재"/>
      <sheetName val="집계표"/>
      <sheetName val="중기사용료"/>
      <sheetName val="전체내역서"/>
      <sheetName val="단가일람"/>
      <sheetName val="조경일람"/>
      <sheetName val="단위량당중기"/>
      <sheetName val="호표총"/>
      <sheetName val="갑지1"/>
      <sheetName val="투찰추정"/>
      <sheetName val="일위대가"/>
      <sheetName val="N賃率-職"/>
      <sheetName val="암거치수표"/>
      <sheetName val="재료집계표빽업"/>
      <sheetName val="암거수리계산서"/>
      <sheetName val="◀암거수리계산조서"/>
      <sheetName val="◀암거위치"/>
      <sheetName val="최종단면▶"/>
      <sheetName val="◀평균높이▶"/>
      <sheetName val="98수문일위"/>
      <sheetName val="복리후생비9월(동방)"/>
      <sheetName val="젖지"/>
      <sheetName val="Sheet5"/>
      <sheetName val="안전시설내역서"/>
      <sheetName val="사회복지관"/>
      <sheetName val="96보완계획7.12"/>
      <sheetName val="수로단위수량"/>
      <sheetName val="#REF"/>
      <sheetName val="신우"/>
      <sheetName val="원가&amp;하도급원가"/>
      <sheetName val="복리"/>
      <sheetName val="교각계산"/>
      <sheetName val="단가조사"/>
      <sheetName val="일용노임단가"/>
      <sheetName val="수량집계"/>
      <sheetName val="내역서2안"/>
      <sheetName val="토공"/>
      <sheetName val="Sheet3"/>
      <sheetName val="수안보-MBR1"/>
      <sheetName val="7.PILE  (돌출)"/>
      <sheetName val="토목주소"/>
      <sheetName val="프랜트면허"/>
      <sheetName val="견적사양비교표"/>
      <sheetName val="자  재"/>
      <sheetName val="건축외주"/>
      <sheetName val="일위대가목차"/>
      <sheetName val="6PILE  (돌출)"/>
      <sheetName val="소형맨홀"/>
      <sheetName val="단가산출목록표"/>
      <sheetName val="조명시설"/>
      <sheetName val="파일의이용"/>
      <sheetName val="단가"/>
      <sheetName val="일위(PN)"/>
      <sheetName val="U-TYPE(1)"/>
      <sheetName val="중기일위대가"/>
      <sheetName val="일위목록"/>
      <sheetName val="갑지(추정)"/>
      <sheetName val="단가산출"/>
      <sheetName val="설비"/>
      <sheetName val="사각1,특1호"/>
      <sheetName val="공통단가"/>
      <sheetName val="운반비"/>
      <sheetName val="SG"/>
      <sheetName val="6공구(당초)"/>
      <sheetName val="JUCKEYK"/>
      <sheetName val="갑지"/>
      <sheetName val="1단계"/>
      <sheetName val="단가비교표"/>
      <sheetName val="예산서"/>
      <sheetName val="노무비 근거"/>
      <sheetName val="8.PILE  (돌출)"/>
      <sheetName val="단가(1)"/>
      <sheetName val="총총괄표"/>
      <sheetName val="음성방향"/>
      <sheetName val="차액보증"/>
      <sheetName val="포설list원본"/>
      <sheetName val="토적단위"/>
      <sheetName val="증감내역서"/>
      <sheetName val="일위대가(4층원격)"/>
      <sheetName val="대비"/>
      <sheetName val="XL4Poppy"/>
      <sheetName val="내역서1999.8최종"/>
      <sheetName val="조견표"/>
      <sheetName val="CON'C"/>
      <sheetName val="일위대가표"/>
      <sheetName val="일위대가(건축)"/>
      <sheetName val="내역서"/>
      <sheetName val="연결임시"/>
      <sheetName val="96노임기준"/>
      <sheetName val="COVER"/>
      <sheetName val="경산"/>
      <sheetName val="소비자가"/>
      <sheetName val="가로등내역서"/>
      <sheetName val="돈암사업"/>
      <sheetName val="전원계측기지수"/>
      <sheetName val="수원공공사비"/>
      <sheetName val="인건비"/>
      <sheetName val="용수로조직"/>
      <sheetName val="단면별연장"/>
      <sheetName val="분수공별 면적"/>
      <sheetName val="관로조직표"/>
      <sheetName val="측량요율"/>
      <sheetName val="Mc1"/>
      <sheetName val="기초자료"/>
      <sheetName val="Macro1"/>
      <sheetName val="단가대비"/>
      <sheetName val="48단가"/>
      <sheetName val="진주방향"/>
      <sheetName val="마산방향"/>
      <sheetName val="마산방향철근집계"/>
      <sheetName val="일위_파일"/>
      <sheetName val="ⴭⴭⴭⴭⴭ"/>
      <sheetName val="내역단가"/>
      <sheetName val="일위단가"/>
      <sheetName val="49단가"/>
      <sheetName val="실행예산서"/>
      <sheetName val="철거산출근거"/>
      <sheetName val="단"/>
      <sheetName val="공문(신)"/>
      <sheetName val="기계경비(시간당)"/>
      <sheetName val="램머"/>
      <sheetName val="출입구총집계"/>
      <sheetName val="단위수량"/>
      <sheetName val="복주식단위수량"/>
      <sheetName val="공사자료입력"/>
      <sheetName val="설계예산서(견적서)"/>
      <sheetName val="날개벽"/>
      <sheetName val="토공(우물통,기타) "/>
      <sheetName val="단가표 (2)"/>
      <sheetName val="설계개요"/>
      <sheetName val="제진기"/>
      <sheetName val="시설수량표"/>
      <sheetName val="식재수량표"/>
      <sheetName val="별첨-기계경비 산출목록"/>
      <sheetName val="배전단가2"/>
      <sheetName val="EP0618"/>
      <sheetName val="Macro2"/>
      <sheetName val="포장절단"/>
      <sheetName val="COST"/>
      <sheetName val="1안"/>
      <sheetName val="D-경비1"/>
      <sheetName val="소포내역 (2)"/>
      <sheetName val="부하계산서"/>
      <sheetName val="기계"/>
      <sheetName val="백암비스타내역"/>
      <sheetName val="내역"/>
      <sheetName val="타견적(을)"/>
      <sheetName val="기기리스트"/>
      <sheetName val="13년 하반기노무비"/>
      <sheetName val="단가대비표"/>
      <sheetName val="날개벽(좌,우=60도-4개)"/>
      <sheetName val="물가대비표"/>
      <sheetName val="요율"/>
      <sheetName val="S12"/>
      <sheetName val="제직재"/>
      <sheetName val="설직재-1"/>
      <sheetName val="제-노임"/>
      <sheetName val="직재"/>
      <sheetName val="단위량"/>
      <sheetName val="재료집계표2"/>
      <sheetName val="토적집계표"/>
      <sheetName val="금액내역서"/>
      <sheetName val="토사(PE)"/>
      <sheetName val="설계예시"/>
      <sheetName val="2공구산출내역"/>
      <sheetName val="3~7.기성현황"/>
      <sheetName val="설계명세서"/>
      <sheetName val="을지"/>
    </sheetNames>
    <sheetDataSet>
      <sheetData sheetId="0" refreshError="1"/>
      <sheetData sheetId="1">
        <row r="59">
          <cell r="O59">
            <v>82</v>
          </cell>
        </row>
      </sheetData>
      <sheetData sheetId="2"/>
      <sheetData sheetId="3">
        <row r="59">
          <cell r="O59">
            <v>82</v>
          </cell>
        </row>
      </sheetData>
      <sheetData sheetId="4">
        <row r="59">
          <cell r="O59">
            <v>82</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처음"/>
      <sheetName val="집계모듈"/>
      <sheetName val="집계"/>
      <sheetName val="집계계산"/>
      <sheetName val="수량작업시트"/>
      <sheetName val="전선 및 전선관"/>
      <sheetName val="관로터파기"/>
      <sheetName val="수량산출모듈"/>
      <sheetName val="전압강하"/>
      <sheetName val="전압강하계산모듈"/>
      <sheetName val="등가거리"/>
      <sheetName val="신호기공배관"/>
      <sheetName val="도움말"/>
      <sheetName val="연접"/>
      <sheetName val="자재물량"/>
    </sheetNames>
    <definedNames>
      <definedName name="단중입력"/>
      <definedName name="프로그램.메인_메뉴호출"/>
    </definedNames>
    <sheetDataSet>
      <sheetData sheetId="0" refreshError="1"/>
      <sheetData sheetId="1" refreshError="1"/>
      <sheetData sheetId="2" refreshError="1"/>
      <sheetData sheetId="3" refreshError="1"/>
      <sheetData sheetId="4" refreshError="1"/>
      <sheetData sheetId="5">
        <row r="1">
          <cell r="D1" t="str">
            <v>단</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목차"/>
      <sheetName val="기본설계서"/>
      <sheetName val="(첨부1) 공사계획서"/>
      <sheetName val="(첨부1-1) 자금계획서"/>
      <sheetName val="(첨부1-2) 공사비개산서"/>
      <sheetName val="(첨부2) 관련광전송선로 시설공사내역서"/>
      <sheetName val="사업소별내역"/>
      <sheetName val="(첨부3)공사비단가산출내역"/>
      <sheetName val="(첨부4) 예정공정표 "/>
      <sheetName val="표지2"/>
      <sheetName val="(첨부7) 공사비예산서"/>
      <sheetName val="(첨부7-1) 설계명세서(155M)"/>
      <sheetName val="(첨부7-2) 물량산출내역서(155M)"/>
      <sheetName val="(첨부7-3) 설계명세서(I-MUX)"/>
      <sheetName val="(첨부7-4) 물량산출내역서(I-MUX)"/>
      <sheetName val="(첨부7-5) 설계명세서(선로)"/>
      <sheetName val="(첨부7-6) 물량산출내역서(선로)"/>
      <sheetName val="(첨부7-7) 일위대가표"/>
      <sheetName val="(첨부7-8) 노임단가"/>
      <sheetName val="(첨부8)사업소별세부자재내역"/>
      <sheetName val="(첨부9)전송장치별단가"/>
      <sheetName val="(첨부10)전송장치별설치장소"/>
      <sheetName val="(첨부11)전송장치(수의계약분)"/>
      <sheetName val="Sheet2"/>
      <sheetName val="Sheet3"/>
      <sheetName val="VXXXXX"/>
      <sheetName val="VXXX"/>
      <sheetName val="표   지"/>
      <sheetName val="설명"/>
      <sheetName val="계획"/>
      <sheetName val="자금"/>
      <sheetName val="총괄"/>
      <sheetName val="예정공정"/>
      <sheetName val="예산"/>
      <sheetName val="설계내역 (합계)"/>
      <sheetName val="설계내역 "/>
      <sheetName val="일위대가표"/>
      <sheetName val="노임"/>
      <sheetName val="공량산출내역"/>
      <sheetName val="부표(인력터파)"/>
      <sheetName val="부표(Pole기초)"/>
      <sheetName val="공사비적용"/>
      <sheetName val="사급기별"/>
      <sheetName val="지입기별"/>
      <sheetName val="우만기별"/>
      <sheetName val="경서기별"/>
      <sheetName val="북시화기별"/>
      <sheetName val="신성남"/>
      <sheetName val="신인천"/>
      <sheetName val="신시흥"/>
      <sheetName val="견적비교"/>
      <sheetName val="시설내역1"/>
      <sheetName val="정산보고(갑)"/>
      <sheetName val="정산보고(을)"/>
      <sheetName val="정산변경"/>
      <sheetName val="기별명세"/>
      <sheetName val="종합(사)"/>
      <sheetName val="종합(지)"/>
      <sheetName val="lg(사)"/>
      <sheetName val="lg(지)"/>
      <sheetName val="공주(사)"/>
      <sheetName val="공주(지)"/>
      <sheetName val="와동(사)"/>
      <sheetName val="와동(지)"/>
      <sheetName val="도마(사)"/>
      <sheetName val="도마(지)"/>
      <sheetName val="#REF"/>
      <sheetName val="1. 기본설계서"/>
      <sheetName val="1-1. 공사계획서"/>
      <sheetName val="1-2. 공사비 총괄표"/>
      <sheetName val="1-3. 자금계획서"/>
      <sheetName val="1-4. 예정공정표"/>
      <sheetName val="1-5. 주자재내역서"/>
      <sheetName val="1-6. 자재산출내역"/>
      <sheetName val="1-7. 사업소별산출내역"/>
      <sheetName val="2. 설계명세서"/>
      <sheetName val="3. 품셈표"/>
      <sheetName val="3-1. 통신노임표"/>
      <sheetName val="요약전"/>
      <sheetName val="Sheet1"/>
      <sheetName val="1안"/>
      <sheetName val="DATA"/>
      <sheetName val="시행계획서"/>
      <sheetName val="공사계획서"/>
      <sheetName val="공사비총괄표"/>
      <sheetName val="자금계획서"/>
      <sheetName val="공정표"/>
      <sheetName val="공사비예산서"/>
      <sheetName val="설계명세(종합)"/>
      <sheetName val="선로품셈표"/>
      <sheetName val="노무임"/>
      <sheetName val="일반시방서"/>
      <sheetName val="특기시방서"/>
      <sheetName val="기본"/>
      <sheetName val="첨2. 공사계획서"/>
      <sheetName val="1.자금계획서"/>
      <sheetName val="2.공사비예산서"/>
      <sheetName val="설계명세서 (I-MUX)"/>
      <sheetName val="4. 설계명세서(155)"/>
      <sheetName val="4-1.일위대가표(155M)"/>
      <sheetName val="4-2물량집계(155M)"/>
      <sheetName val="물량집계(I-MUX)"/>
      <sheetName val="예산분배(총괄)"/>
      <sheetName val="Sheet14"/>
      <sheetName val="Sheet15"/>
      <sheetName val="Sheet16"/>
      <sheetName val="설명서"/>
      <sheetName val="계획서"/>
      <sheetName val="예산서"/>
      <sheetName val="지입집계"/>
      <sheetName val="동해"/>
      <sheetName val="태백"/>
      <sheetName val="강릉"/>
      <sheetName val="일위"/>
      <sheetName val="적용근거"/>
      <sheetName val="시스템구성도"/>
      <sheetName val="광코아접속"/>
      <sheetName val="피뢰기접속"/>
      <sheetName val="콘크리트"/>
      <sheetName val="터파기"/>
      <sheetName val="거리계산"/>
      <sheetName val="f값계산"/>
      <sheetName val="DVR용량"/>
      <sheetName val="AVR용량"/>
      <sheetName val="통합국사(강원 영서링)"/>
      <sheetName val="통합국사(신강원링) "/>
      <sheetName val="LGT PTP"/>
      <sheetName val="통합국사(155M)"/>
      <sheetName val="통합국사(소형랙)"/>
      <sheetName val="통합국사(QDF4 155M)"/>
      <sheetName val="MSC"/>
      <sheetName val="MSC(LGT PTP) "/>
      <sheetName val="MSC(신강원링)"/>
      <sheetName val="MSC(QDF7)"/>
      <sheetName val="MSC(QDF6)"/>
      <sheetName val="횡성국사(강원영서링)"/>
      <sheetName val="남원주국사(강원영서링)"/>
      <sheetName val="원주전력소"/>
      <sheetName val="실사도(1)"/>
      <sheetName val="실사도(2)"/>
      <sheetName val="사진(1)"/>
      <sheetName val="사진(2)"/>
      <sheetName val="일위대가목록"/>
      <sheetName val="단가(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원가계산서 "/>
      <sheetName val="갑지"/>
      <sheetName val="설계서"/>
      <sheetName val="설계설명서"/>
      <sheetName val="시방서"/>
      <sheetName val="이형관내역"/>
    </sheetNames>
    <sheetDataSet>
      <sheetData sheetId="0" refreshError="1"/>
      <sheetData sheetId="1" refreshError="1"/>
      <sheetData sheetId="2" refreshError="1">
        <row r="162">
          <cell r="L162">
            <v>167075000.40000001</v>
          </cell>
        </row>
      </sheetData>
      <sheetData sheetId="3" refreshError="1"/>
      <sheetData sheetId="4" refreshError="1"/>
      <sheetData sheetId="5"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사비"/>
      <sheetName val="공사요율"/>
      <sheetName val="여수토공사비"/>
      <sheetName val="취수탑공사비"/>
      <sheetName val="도로토공공사비"/>
      <sheetName val="가설공사비"/>
      <sheetName val="도로구조공사비"/>
      <sheetName val="가제당공사비"/>
      <sheetName val="본제당공사비"/>
      <sheetName val="복통공사비"/>
      <sheetName val="진입도로공사비"/>
      <sheetName val="기초처리공사비"/>
      <sheetName val="자재대"/>
      <sheetName val="가설공사"/>
      <sheetName val="부대공사"/>
      <sheetName val="중기운반비"/>
      <sheetName val="중기작업시간(평야부)"/>
      <sheetName val="중기작업시간(수원공"/>
      <sheetName val="중기대수"/>
      <sheetName val="토취장복구"/>
      <sheetName val="복구면적"/>
      <sheetName val="시험비"/>
    </sheetNames>
    <sheetDataSet>
      <sheetData sheetId="0"/>
      <sheetData sheetId="1"/>
      <sheetData sheetId="2" refreshError="1">
        <row r="66">
          <cell r="H66">
            <v>614489601</v>
          </cell>
          <cell r="J66">
            <v>105472673</v>
          </cell>
          <cell r="L66">
            <v>50169978</v>
          </cell>
        </row>
      </sheetData>
      <sheetData sheetId="3"/>
      <sheetData sheetId="4" refreshError="1">
        <row r="20">
          <cell r="H20">
            <v>56162056</v>
          </cell>
          <cell r="J20">
            <v>20267106</v>
          </cell>
          <cell r="L20">
            <v>16349738</v>
          </cell>
        </row>
      </sheetData>
      <sheetData sheetId="5" refreshError="1"/>
      <sheetData sheetId="6" refreshError="1">
        <row r="52">
          <cell r="H52">
            <v>161906677</v>
          </cell>
          <cell r="J52">
            <v>91753237</v>
          </cell>
          <cell r="L52">
            <v>20096457</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용지매수비산출"/>
      <sheetName val="보상물(건물)조서"/>
      <sheetName val="전주이설물조서"/>
      <sheetName val="편입조서(총괄)"/>
      <sheetName val="편입조서(신규단지)"/>
      <sheetName val="편입조서(기존마을)"/>
      <sheetName val="편입조서(하수처리)"/>
      <sheetName val="지목별조서(총괄)"/>
      <sheetName val="지목별 조서"/>
      <sheetName val="국공유지총괄"/>
      <sheetName val="국공유지및사유지"/>
      <sheetName val="지목별총괄"/>
      <sheetName val="계산자료"/>
      <sheetName val="용지매수"/>
      <sheetName val="총편입"/>
      <sheetName val="신규단지"/>
      <sheetName val="기존마을"/>
      <sheetName val="마을하수도"/>
      <sheetName val="1호맨홀토공"/>
      <sheetName val="ABUT수량-A1"/>
      <sheetName val="부대공사"/>
      <sheetName val="6PILE  (돌출)"/>
      <sheetName val="단가일람표"/>
      <sheetName val="간지"/>
      <sheetName val="Sheet1"/>
      <sheetName val="간지 (세)"/>
      <sheetName val="용지매수조서"/>
      <sheetName val="INPUT"/>
      <sheetName val="실행내역"/>
      <sheetName val="내역표지"/>
      <sheetName val="공종별 실행현황 (2)"/>
      <sheetName val="설계개요"/>
      <sheetName val="자료"/>
      <sheetName val="토공"/>
      <sheetName val="하남내역"/>
      <sheetName val="흄관기초"/>
      <sheetName val="신천3호용수로"/>
      <sheetName val="Sheet2"/>
      <sheetName val="일위대가(계측기설치)"/>
      <sheetName val="요율"/>
      <sheetName val="횡배수관토공수량"/>
      <sheetName val="충돌 내용"/>
      <sheetName val="4.장비손료"/>
      <sheetName val="금액내역서"/>
      <sheetName val="DANGA"/>
      <sheetName val="수지예산서"/>
      <sheetName val="수문일1"/>
      <sheetName val="노임"/>
      <sheetName val="배지거총재료집계표"/>
      <sheetName val="지구단위계획"/>
      <sheetName val="수자재단위당"/>
      <sheetName val="해전배수"/>
      <sheetName val="가시설(TYPE-A)"/>
      <sheetName val="1-1평균터파기고(1)"/>
      <sheetName val="위치조서"/>
      <sheetName val="단위수량(출력X)"/>
      <sheetName val="수량집계"/>
      <sheetName val="낙찰표"/>
      <sheetName val="조명시설"/>
      <sheetName val="POL6차-PIPING"/>
      <sheetName val="99월별경비계획"/>
      <sheetName val="집계표"/>
      <sheetName val="측량요율"/>
      <sheetName val="자재대"/>
      <sheetName val="노임단가"/>
      <sheetName val="기계경비일람"/>
      <sheetName val="일위대가(여기까지)"/>
      <sheetName val="양수장(기계)"/>
      <sheetName val="주방환기"/>
      <sheetName val="Sheet17"/>
      <sheetName val="상부집계표"/>
      <sheetName val="#REF"/>
      <sheetName val="단면 (2)"/>
      <sheetName val="대부예산서"/>
      <sheetName val="교각1"/>
      <sheetName val="CODE"/>
      <sheetName val="COPING"/>
      <sheetName val="기초공"/>
      <sheetName val="MOTOR"/>
      <sheetName val="기둥(원형)"/>
      <sheetName val="수로교총재료집계"/>
      <sheetName val="대가"/>
      <sheetName val="2003년내역"/>
      <sheetName val="용지매수비"/>
      <sheetName val="총공비"/>
      <sheetName val="재료집계표"/>
      <sheetName val="__"/>
      <sheetName val="단가"/>
      <sheetName val="J直材4"/>
      <sheetName val="상부수로교(입력용)"/>
      <sheetName val="부안일위"/>
      <sheetName val="Sheet1 (2)"/>
      <sheetName val="계약서"/>
      <sheetName val="5.2.6~7공사요율"/>
      <sheetName val="수량이동"/>
      <sheetName val="IMPEADENCE MAP 취수장"/>
      <sheetName val="단가조건"/>
      <sheetName val="입출재고현황 (2)"/>
      <sheetName val="접속도로"/>
      <sheetName val="설 계"/>
      <sheetName val="최적단면"/>
      <sheetName val="법면보호공내역서"/>
      <sheetName val="자재조서"/>
      <sheetName val="공사비"/>
      <sheetName val="98수문일위"/>
      <sheetName val="제잡비"/>
      <sheetName val="도장"/>
      <sheetName val="총괄내역서"/>
      <sheetName val="보고서"/>
      <sheetName val="일위대가"/>
    </sheetNames>
    <sheetDataSet>
      <sheetData sheetId="0"/>
      <sheetData sheetId="1"/>
      <sheetData sheetId="2"/>
      <sheetData sheetId="3"/>
      <sheetData sheetId="4"/>
      <sheetData sheetId="5"/>
      <sheetData sheetId="6"/>
      <sheetData sheetId="7"/>
      <sheetData sheetId="8"/>
      <sheetData sheetId="9"/>
      <sheetData sheetId="10" refreshError="1">
        <row r="3">
          <cell r="C3" t="str">
            <v>지 번</v>
          </cell>
        </row>
      </sheetData>
      <sheetData sheetId="11"/>
      <sheetData sheetId="12"/>
      <sheetData sheetId="13" refreshError="1"/>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세륜"/>
      <sheetName val="세륜집계"/>
      <sheetName val="세륜단위"/>
      <sheetName val="차선도색(수량산출내역)"/>
      <sheetName val="도로진행방향집계"/>
      <sheetName val="마킹산출근거"/>
      <sheetName val="횡단보도현황"/>
      <sheetName val="도색단위"/>
      <sheetName val="횡단보도산출근거 "/>
      <sheetName val="5.07가도"/>
      <sheetName val="제목"/>
      <sheetName val="자재"/>
      <sheetName val="집계표"/>
      <sheetName val="관로토공"/>
      <sheetName val="평균토피"/>
      <sheetName val="제수변실토공"/>
      <sheetName val="공기변실토공"/>
      <sheetName val="펌프실토공"/>
      <sheetName val="제수변실"/>
      <sheetName val="공기변실"/>
      <sheetName val="제수변보호통"/>
      <sheetName val="지상식소화전"/>
      <sheetName val="펌프실"/>
      <sheetName val="수량양식"/>
      <sheetName val="#REF"/>
      <sheetName val="DATE"/>
      <sheetName val="교각1"/>
      <sheetName val="ABUT수량-A1"/>
      <sheetName val="1.설계조건"/>
      <sheetName val="98비정기소모"/>
      <sheetName val="INPUT"/>
      <sheetName val="단면 (2)"/>
      <sheetName val="입찰안"/>
      <sheetName val="정부노임"/>
      <sheetName val="토공(우물통,기타) "/>
      <sheetName val="1. 설계조건 2.단면가정 3. 하중계산"/>
      <sheetName val="DATA 입력란"/>
      <sheetName val="A-4"/>
      <sheetName val="기기리스트"/>
      <sheetName val="경계석"/>
      <sheetName val="(C)원내역"/>
      <sheetName val="버스운행안내"/>
      <sheetName val="예방접종계획"/>
      <sheetName val="근태계획서"/>
      <sheetName val="A LINE"/>
      <sheetName val="일위대가"/>
      <sheetName val="Sheet17"/>
      <sheetName val="000000"/>
      <sheetName val="터파기및재료"/>
      <sheetName val="상부집계표"/>
      <sheetName val="대치판정"/>
      <sheetName val="도장수량(하1)"/>
      <sheetName val="주형"/>
      <sheetName val="품셈"/>
      <sheetName val="시멘트"/>
      <sheetName val="sub"/>
      <sheetName val="부대공Ⅱ"/>
      <sheetName val="역T형"/>
      <sheetName val="진주방향"/>
      <sheetName val="1호맨홀토공"/>
      <sheetName val="지수"/>
      <sheetName val="DATA"/>
      <sheetName val="JUCKEYK"/>
      <sheetName val="바닥판"/>
      <sheetName val="입력DATA"/>
      <sheetName val="부대수량-나머지"/>
      <sheetName val="설계개요"/>
      <sheetName val="우배수"/>
      <sheetName val="말뚝지지력산정"/>
      <sheetName val="4)유동표"/>
      <sheetName val="설 계"/>
      <sheetName val=" 총괄표"/>
      <sheetName val="인부노임"/>
      <sheetName val="인원계획-미화"/>
      <sheetName val="공사비집계"/>
      <sheetName val="집수정(600-700)"/>
      <sheetName val="토사(PE)"/>
      <sheetName val="내역서"/>
      <sheetName val="Sheet1 (2)"/>
      <sheetName val="전계가"/>
      <sheetName val="음봉방향"/>
      <sheetName val="DAN"/>
      <sheetName val="내역"/>
      <sheetName val="DC-O-4-S(설명서)"/>
      <sheetName val="설계내역서"/>
      <sheetName val="수량이동"/>
      <sheetName val="G.R300경비"/>
      <sheetName val="산근터빈"/>
      <sheetName val="일위대가(계측기설치)"/>
      <sheetName val="목재동바리"/>
      <sheetName val="IMPEADENCE MAP 취수장"/>
      <sheetName val="5.정산서"/>
      <sheetName val="신기1-LINE별연장"/>
      <sheetName val="입출재고현황 (2)"/>
      <sheetName val="배관자재"/>
      <sheetName val="B부대공"/>
      <sheetName val="옹벽철근"/>
      <sheetName val="품셈TABLE"/>
      <sheetName val="횡배수관토공수량"/>
      <sheetName val="기본DATA"/>
      <sheetName val="3BL공동구 수량"/>
      <sheetName val="통합"/>
      <sheetName val="BID"/>
      <sheetName val="원형맨홀수량"/>
      <sheetName val="2.단면가정 "/>
      <sheetName val="포장공"/>
      <sheetName val="배수공"/>
      <sheetName val="토공"/>
      <sheetName val="노무비"/>
      <sheetName val="일정계산"/>
      <sheetName val="GAEYO"/>
      <sheetName val="일반수량총괄"/>
      <sheetName val="차선도색현황"/>
      <sheetName val="종단계산"/>
      <sheetName val="데리네이타현황"/>
      <sheetName val="정부노임단가"/>
      <sheetName val="설계"/>
      <sheetName val="제수"/>
      <sheetName val="6PILE  (돌출)"/>
      <sheetName val="실행철강하도"/>
      <sheetName val="6.7.8.우물통"/>
      <sheetName val="5.기둥검토"/>
      <sheetName val="집수정"/>
      <sheetName val="I一般比"/>
      <sheetName val="45,46"/>
      <sheetName val="흄관기초"/>
      <sheetName val="간선계산"/>
      <sheetName val="basic"/>
      <sheetName val="설계조건"/>
      <sheetName val="AS복구"/>
      <sheetName val="중기터파기"/>
      <sheetName val="변수값"/>
      <sheetName val="중기상차"/>
      <sheetName val="40총괄"/>
      <sheetName val="40집계"/>
      <sheetName val="30신설일위대가"/>
      <sheetName val="30집계표"/>
      <sheetName val="변경후-SHEET"/>
      <sheetName val="D-3109"/>
      <sheetName val="대로근거"/>
      <sheetName val="중로근거"/>
      <sheetName val="공사별총괄표(도급)"/>
      <sheetName val="노임단가"/>
      <sheetName val="단가산출서"/>
      <sheetName val="2000년1차"/>
      <sheetName val="날개벽(시점좌측)"/>
      <sheetName val="부속동"/>
      <sheetName val="날개벽"/>
      <sheetName val="SKETCH"/>
      <sheetName val="REINF."/>
      <sheetName val="LOADS"/>
      <sheetName val="CHECK1"/>
      <sheetName val="원형측구(B-type)"/>
      <sheetName val="지구단위계획"/>
      <sheetName val="연결관산출조서"/>
      <sheetName val="반중력식옹벽"/>
      <sheetName val="2BOX본체"/>
      <sheetName val="Macro1"/>
      <sheetName val="표준계약서"/>
      <sheetName val="진접"/>
      <sheetName val="직노"/>
      <sheetName val="공사비예산서(토목분)"/>
      <sheetName val="부대공"/>
      <sheetName val="점수계산1-2"/>
      <sheetName val="첨1나"/>
      <sheetName val="변경집계표"/>
      <sheetName val="갑지"/>
      <sheetName val="사용성검토"/>
      <sheetName val="기초1"/>
      <sheetName val="마산방향"/>
      <sheetName val="단가조사"/>
      <sheetName val="EQT-ESTN"/>
      <sheetName val="변경품셈"/>
      <sheetName val="가시설(TYPE-A)"/>
      <sheetName val="1-1평균터파기고(1)"/>
      <sheetName val="총괄내역서"/>
      <sheetName val="교각계산"/>
      <sheetName val="최적단면"/>
      <sheetName val="우수공"/>
      <sheetName val="건축내역"/>
      <sheetName val="산출내역서집계표"/>
      <sheetName val="증감대비"/>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실행내역"/>
      <sheetName val="5.현장관리비"/>
      <sheetName val="상토견적대비"/>
      <sheetName val="Sheet1"/>
      <sheetName val="입력창"/>
      <sheetName val="Sheet1 (2)"/>
      <sheetName val="노임단가"/>
      <sheetName val="백호우계수"/>
      <sheetName val="부대공사"/>
      <sheetName val="투찰"/>
      <sheetName val="신천3호용수로"/>
      <sheetName val="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XX"/>
      <sheetName val="표지"/>
      <sheetName val="총괄표"/>
      <sheetName val="세부내역(간지)"/>
      <sheetName val="웹 GIS엔진 추가기능 개발"/>
      <sheetName val="웹 GIS엔진 추가기능 본수내역"/>
      <sheetName val="편집시스템 커스트마이징"/>
      <sheetName val="편집시스템 커스트마이징 본수내역"/>
      <sheetName val="웹 디자인"/>
      <sheetName val="웹디자인 소요인력내역"/>
      <sheetName val="정보인프라도입"/>
      <sheetName val="1000 DB구축 부표"/>
      <sheetName val="지형정위치"/>
      <sheetName val="지형정위치부표"/>
      <sheetName val="지형구조화"/>
      <sheetName val="지형구조부표"/>
      <sheetName val="DB입력"/>
      <sheetName val="DB입력부표"/>
      <sheetName val="노임단가"/>
      <sheetName val="현장조사"/>
      <sheetName val="도로구조부표"/>
      <sheetName val="도로정위치부표"/>
      <sheetName val="상수구조부표"/>
      <sheetName val="상수정위치부표"/>
      <sheetName val="하수정위치부표"/>
      <sheetName val="2공구산출내역"/>
      <sheetName val="단가"/>
      <sheetName val="도로조사부표"/>
      <sheetName val="타기관"/>
      <sheetName val="단가산출"/>
      <sheetName val="내역"/>
      <sheetName val="직접경비"/>
      <sheetName val="직접인건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7">
          <cell r="C7">
            <v>16000</v>
          </cell>
        </row>
      </sheetData>
      <sheetData sheetId="12"/>
      <sheetData sheetId="13"/>
      <sheetData sheetId="14"/>
      <sheetData sheetId="15"/>
      <sheetData sheetId="16"/>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중표"/>
      <sheetName val="VXXX"/>
      <sheetName val="가공총괄표"/>
      <sheetName val="자재LIST"/>
      <sheetName val="운반중량집계"/>
      <sheetName val="운반중량산출"/>
      <sheetName val="철골가공조립"/>
      <sheetName val="용접집계표"/>
      <sheetName val="용접집계"/>
      <sheetName val="운반중량"/>
      <sheetName val="도장집계"/>
      <sheetName val="도장면적"/>
      <sheetName val="판재LIST"/>
      <sheetName val="형강재판재산출"/>
      <sheetName val="비계공"/>
      <sheetName val="집계표V"/>
      <sheetName val="집계표(WH)"/>
      <sheetName val="집계표(PL)"/>
      <sheetName val="철골세우기"/>
    </sheetNames>
    <sheetDataSet>
      <sheetData sheetId="0" refreshError="1">
        <row r="13">
          <cell r="S13">
            <v>20</v>
          </cell>
          <cell r="T13">
            <v>0.68</v>
          </cell>
        </row>
        <row r="14">
          <cell r="S14">
            <v>30</v>
          </cell>
          <cell r="T14">
            <v>0.76</v>
          </cell>
        </row>
        <row r="15">
          <cell r="S15">
            <v>40</v>
          </cell>
          <cell r="T15">
            <v>0.84</v>
          </cell>
        </row>
        <row r="16">
          <cell r="S16">
            <v>50</v>
          </cell>
          <cell r="T16">
            <v>0.91</v>
          </cell>
        </row>
        <row r="17">
          <cell r="S17">
            <v>60</v>
          </cell>
          <cell r="T17">
            <v>0.97</v>
          </cell>
        </row>
        <row r="18">
          <cell r="S18">
            <v>70</v>
          </cell>
          <cell r="T18">
            <v>1.04</v>
          </cell>
        </row>
        <row r="19">
          <cell r="S19">
            <v>80</v>
          </cell>
          <cell r="T19">
            <v>1.1100000000000001</v>
          </cell>
        </row>
        <row r="20">
          <cell r="S20">
            <v>90</v>
          </cell>
          <cell r="T20">
            <v>1.1599999999999999</v>
          </cell>
        </row>
        <row r="21">
          <cell r="S21">
            <v>100</v>
          </cell>
          <cell r="T21">
            <v>1.21</v>
          </cell>
        </row>
        <row r="22">
          <cell r="S22">
            <v>110</v>
          </cell>
          <cell r="T22">
            <v>1.26</v>
          </cell>
        </row>
        <row r="23">
          <cell r="S23">
            <v>120</v>
          </cell>
          <cell r="T23">
            <v>1.3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전선 및 전선관"/>
      <sheetName val="내역8"/>
    </sheetNames>
    <sheetDataSet>
      <sheetData sheetId="0" refreshError="1"/>
      <sheetData sheetId="1"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견적조건 "/>
      <sheetName val="공사개요"/>
      <sheetName val="공사범위"/>
      <sheetName val="공사범위(견적적용안)"/>
      <sheetName val="실별공사범위"/>
      <sheetName val="확인할사항"/>
      <sheetName val="확인할사항 (2)"/>
      <sheetName val="공사내용"/>
      <sheetName val="수량산출5층"/>
      <sheetName val="수량산출6층"/>
      <sheetName val="수량산출12층"/>
      <sheetName val="견적조건 1안"/>
      <sheetName val="견적조건2안"/>
      <sheetName val="#REF"/>
      <sheetName val="낙찰표"/>
      <sheetName val="BID"/>
      <sheetName val="설계설명서"/>
      <sheetName val="(표준지집계)1-0-1(기번1)"/>
      <sheetName val="(표준지집계)1-0-2(기번1)"/>
      <sheetName val="금액내역서"/>
      <sheetName val="Base"/>
      <sheetName val="실행철강하도"/>
      <sheetName val="구조물철거타공정이월"/>
      <sheetName val="변경내역서"/>
      <sheetName val="진주방향"/>
      <sheetName val="01"/>
      <sheetName val="설계내역서"/>
      <sheetName val="공종별소요인력"/>
      <sheetName val="1.단가산출(88임반3소반)수익-잣"/>
      <sheetName val="1.산물수집(88임반3소반-수익잣)"/>
      <sheetName val="2.단가산출(88임반3소반)수익-낙"/>
      <sheetName val="2.산물수집(88임반3소반-수익낙"/>
      <sheetName val="3.단가산출(88임반4소반)수익-잣"/>
      <sheetName val="3.산물수집(88임반4소반-수익잣)"/>
      <sheetName val="4.단가산출((88임반6소반)수익-잣"/>
      <sheetName val="4.산물수집(88임반6소반-수익잣)"/>
      <sheetName val="5.단가산출(88임반7소반)수익-잣"/>
      <sheetName val="5.산물수집(88임반7소반-수익잣)"/>
      <sheetName val="작업기간산출내역서"/>
      <sheetName val="2공구산출내역"/>
      <sheetName val="입찰안"/>
      <sheetName val="증감분석"/>
      <sheetName val="단재적표"/>
      <sheetName val="토공사"/>
      <sheetName val="일위대가"/>
      <sheetName val="용역비내역"/>
      <sheetName val="기록사항"/>
      <sheetName val="재직증명서"/>
      <sheetName val="착수계"/>
      <sheetName val="보안각서"/>
      <sheetName val="중간보고서5임반"/>
      <sheetName val="설계내역서(예정지정리)"/>
      <sheetName val="설계내역서(조림)"/>
      <sheetName val="매목조사(1)"/>
      <sheetName val="재적(1)(소나무)"/>
      <sheetName val="재적(1)(신갈나무)"/>
      <sheetName val="재적(1)(기타)"/>
      <sheetName val="재적(1)(갈참나무)"/>
      <sheetName val="재적(1) (상수리)"/>
      <sheetName val="재적(1)(노간주)"/>
      <sheetName val="LD"/>
      <sheetName val=" "/>
      <sheetName val="PAD TR보호대기초"/>
      <sheetName val="가로등기초"/>
      <sheetName val="HANDHO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가산출"/>
      <sheetName val="내역서"/>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관급자재"/>
      <sheetName val="1차 내역서"/>
      <sheetName val="직노"/>
      <sheetName val="가로등내역서"/>
      <sheetName val="98신돌석"/>
      <sheetName val="수량산출"/>
      <sheetName val="전선 및 전선관"/>
      <sheetName val="노임단가"/>
      <sheetName val="Sheet1 (2)"/>
      <sheetName val="토사(PE)"/>
      <sheetName val="용산1(해보)"/>
      <sheetName val="2공구산출내역"/>
      <sheetName val="ABUT수량-A1"/>
      <sheetName val="BOX전기내역"/>
      <sheetName val="물가자료"/>
      <sheetName val="2000,9월 일위"/>
      <sheetName val="날개벽"/>
      <sheetName val="조명시설"/>
      <sheetName val="경산"/>
      <sheetName val="데리네이타현황"/>
      <sheetName val="이토변실(A3-LINE)"/>
      <sheetName val="환율"/>
      <sheetName val="시설물기초"/>
      <sheetName val="guard(mac)"/>
      <sheetName val="암거단위-1련"/>
      <sheetName val="데이타"/>
      <sheetName val="DATA"/>
      <sheetName val="내역(신례)"/>
      <sheetName val="터파기및재료"/>
      <sheetName val="단가"/>
      <sheetName val="운반자료"/>
      <sheetName val="#REF"/>
      <sheetName val="연부97-1"/>
      <sheetName val="재집"/>
      <sheetName val="직재"/>
      <sheetName val="갑지1"/>
      <sheetName val="당사"/>
      <sheetName val="사업수지"/>
      <sheetName val="단 box"/>
      <sheetName val="1"/>
      <sheetName val="EQ-R1"/>
      <sheetName val="금액내역서"/>
      <sheetName val="원가"/>
      <sheetName val="현장조사"/>
      <sheetName val="피해빈도"/>
      <sheetName val="길어깨(현황)"/>
      <sheetName val="측구터파기공수량집계"/>
      <sheetName val="배수공 시멘트 및 골재량 산출"/>
      <sheetName val="구조물터파기수량집계"/>
      <sheetName val="자료"/>
      <sheetName val="차액보증"/>
      <sheetName val="8.2TON"/>
      <sheetName val="골조시행"/>
      <sheetName val="몰탈재료산출"/>
      <sheetName val="기둥(원형)"/>
      <sheetName val="3집"/>
      <sheetName val="횡배수관설치현황"/>
      <sheetName val="단가비교표"/>
      <sheetName val="예산서"/>
      <sheetName val="노무비 근거"/>
      <sheetName val="일위대가"/>
      <sheetName val="설계예시"/>
      <sheetName val="Macro1"/>
      <sheetName val="토목검측서"/>
      <sheetName val="1000 DB구축 부표"/>
      <sheetName val="70%"/>
      <sheetName val="단가일람"/>
      <sheetName val="조경일람"/>
      <sheetName val="초기우수 산출근거"/>
      <sheetName val="장비단가"/>
      <sheetName val="J直材4"/>
      <sheetName val="저수조"/>
      <sheetName val="Sheet1"/>
      <sheetName val="일위대가목차"/>
      <sheetName val="기자재비"/>
      <sheetName val="1.설계기준"/>
      <sheetName val="공사개요"/>
      <sheetName val="횡배수관수량집계"/>
    </sheetNames>
    <sheetDataSet>
      <sheetData sheetId="0"/>
      <sheetData sheetId="1" refreshError="1">
        <row r="933">
          <cell r="F933">
            <v>3217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sheetData sheetId="89"/>
      <sheetData sheetId="90"/>
      <sheetData sheetId="91" refreshError="1"/>
      <sheetData sheetId="92" refreshError="1"/>
      <sheetData sheetId="93"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가조사"/>
      <sheetName val="laroux"/>
      <sheetName val="옥외보안등"/>
      <sheetName val="변전설비"/>
      <sheetName val="전력간선"/>
      <sheetName val="동력설비"/>
      <sheetName val="전등설비"/>
      <sheetName val="전열공사"/>
      <sheetName val="피뢰침설비"/>
      <sheetName val="주차관제"/>
      <sheetName val="화재경보설비"/>
      <sheetName val="케이블트레이"/>
      <sheetName val="전기일위대가"/>
      <sheetName val="전기내역서"/>
      <sheetName val="전기지급자재 (2)"/>
      <sheetName val="전기지급자재"/>
      <sheetName val="감독차량"/>
      <sheetName val="백호우"/>
      <sheetName val="원가계산"/>
      <sheetName val="소방원가"/>
      <sheetName val="총괄표"/>
      <sheetName val="노무비 "/>
      <sheetName val="공사개요"/>
      <sheetName val="경리처용"/>
      <sheetName val="N賃率-職"/>
      <sheetName val="분당전기"/>
      <sheetName val="옥외 전력간선공사"/>
      <sheetName val="입찰안"/>
      <sheetName val="시설물기초"/>
      <sheetName val="내역"/>
      <sheetName val="내역서"/>
      <sheetName val="BOX전기내역"/>
      <sheetName val="부대내역"/>
      <sheetName val="노임단가"/>
      <sheetName val="J형측구단위수량"/>
      <sheetName val="전선 및 전선관"/>
      <sheetName val="Sheet3"/>
      <sheetName val="D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賃率-職"/>
      <sheetName val="I一般比"/>
      <sheetName val="직노"/>
      <sheetName val="일위대가(가설)"/>
    </sheetNames>
    <sheetDataSet>
      <sheetData sheetId="0" refreshError="1"/>
      <sheetData sheetId="1" refreshError="1"/>
      <sheetData sheetId="2" refreshError="1"/>
      <sheetData sheetId="3"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제목"/>
      <sheetName val="자재"/>
      <sheetName val="집계표"/>
      <sheetName val="관로토공"/>
      <sheetName val="제수변실토공"/>
      <sheetName val="공기변실토공"/>
      <sheetName val="펌프실토공"/>
      <sheetName val="제수변실"/>
      <sheetName val="공기변실"/>
      <sheetName val="제수변보호통"/>
      <sheetName val="지상식소화전"/>
      <sheetName val="펌프실"/>
      <sheetName val="수량양식"/>
      <sheetName val="A간지"/>
      <sheetName val="A집계"/>
      <sheetName val="A관자재계"/>
      <sheetName val="A관로"/>
      <sheetName val="A토공계"/>
      <sheetName val="A관로토공"/>
      <sheetName val="A평균H"/>
      <sheetName val="A맨홀계"/>
      <sheetName val="A맨홀"/>
      <sheetName val="A맨홀H"/>
      <sheetName val="A연결관"/>
      <sheetName val="A연결토공"/>
      <sheetName val="A연결조서"/>
      <sheetName val="A터파기단위"/>
      <sheetName val="C.배수관공"/>
      <sheetName val="가배수관"/>
      <sheetName val="2.10횡배수관"/>
      <sheetName val="전체현황"/>
      <sheetName val="평균터파기"/>
      <sheetName val="RC관집계"/>
      <sheetName val="RC관현황"/>
      <sheetName val="보강집계"/>
      <sheetName val="보강현황"/>
      <sheetName val="흄관집계"/>
      <sheetName val="흄관현황"/>
      <sheetName val="종배수관집계"/>
      <sheetName val="종배수관현황"/>
      <sheetName val="종배수관단위"/>
      <sheetName val="2.12기존배수관세척"/>
      <sheetName val="2.13날개벽및면벽"/>
      <sheetName val="RC관날개벽"/>
      <sheetName val="보강날개벽"/>
      <sheetName val="흄관날개벽"/>
      <sheetName val="면벽수량집계"/>
      <sheetName val="2.14집수정"/>
      <sheetName val="성토부집수정집계"/>
      <sheetName val="절토부집수정집계"/>
      <sheetName val="집수정현황"/>
      <sheetName val="집수정부분합"/>
      <sheetName val="Sheet13"/>
      <sheetName val="xxxxxx"/>
      <sheetName val="배수관공집계"/>
      <sheetName val="횡집계"/>
      <sheetName val="배수관집계표"/>
      <sheetName val="횡배수관현황"/>
      <sheetName val="날개면벽집계"/>
      <sheetName val="날개벽"/>
      <sheetName val="단위수량"/>
      <sheetName val="평균터파기고"/>
      <sheetName val="평균터파기1"/>
      <sheetName val="H"/>
      <sheetName val="깍기공"/>
      <sheetName val="날개벽유동집계표"/>
      <sheetName val="유입방지턱수량"/>
      <sheetName val="유입방지턱표지"/>
      <sheetName val="유입방지턱단위수량"/>
      <sheetName val="배수관로집계"/>
      <sheetName val="배수관로수량현황"/>
      <sheetName val="배수관로수량집계"/>
      <sheetName val="배수관로수량집계L-8,9,11"/>
      <sheetName val="배수관공(IC)"/>
      <sheetName val="측구공수량집계표"/>
      <sheetName val="맹암거수량집계표"/>
      <sheetName val="배수관수량집계표"/>
      <sheetName val="배수관공총괄수량집계표"/>
      <sheetName val="절성경계보강공현황및집계 "/>
      <sheetName val="집수정공수량집계표"/>
      <sheetName val="암거공토공수량집계표"/>
      <sheetName val="암거공일반수량집계표"/>
      <sheetName val="암거공철근집계표"/>
      <sheetName val="강판집계표"/>
      <sheetName val="수로보호공현황및집계"/>
      <sheetName val="도수로집계표"/>
      <sheetName val="U형개거집계표"/>
      <sheetName val="침전조집계표"/>
      <sheetName val="석축집계표"/>
      <sheetName val="배수관수량집계(1)"/>
      <sheetName val="배수관수량집계(2)"/>
      <sheetName val="횡배수관공수량집계"/>
      <sheetName val="횡배수관연장조서"/>
      <sheetName val="제작관수량집계"/>
      <sheetName val="토피별RC관현황"/>
      <sheetName val="보강흄관수량집계"/>
      <sheetName val="토피별보강흄관현황"/>
      <sheetName val="흄관수량집계"/>
      <sheetName val="토피별흄관현황"/>
      <sheetName val="종배수관수량집계"/>
      <sheetName val="배수날개면벽수량집계"/>
      <sheetName val="날개벽수량(RC관)"/>
      <sheetName val="날개벽수량(보강흄관)"/>
      <sheetName val="날개벽수량(흄관)"/>
      <sheetName val="면벽수량"/>
      <sheetName val="집수정수량집계(1)"/>
      <sheetName val="집수정수량집계(2)"/>
      <sheetName val="흙쌓기부집수정"/>
      <sheetName val="땅깍기부집수정(1)"/>
      <sheetName val="땅깍기부집수정(2)"/>
      <sheetName val="땅깍기부집수정(3)"/>
      <sheetName val="암거간지1"/>
      <sheetName val="총괄집계"/>
      <sheetName val="구체집계표"/>
      <sheetName val="암거간지2"/>
      <sheetName val="암거간지3"/>
      <sheetName val="암거간지5"/>
      <sheetName val="구체집계2.0x2.0(0-3)"/>
      <sheetName val="구체2.0X2.0(0-3)"/>
      <sheetName val="구체집계2.0x2.0(3-5)"/>
      <sheetName val="구체2.0x2.0(3-5)"/>
      <sheetName val="구체집계2.0x2.0(5-7)"/>
      <sheetName val="구체2.0x2.0(5-7)"/>
      <sheetName val="구체집계2.0x2.0(7-10)"/>
      <sheetName val="구체2.0x2.0(7-10)"/>
      <sheetName val="암거간지2@"/>
      <sheetName val="구체집계2@2.5x2.5"/>
      <sheetName val="구체2@2.5x2.5"/>
      <sheetName val="암거간지"/>
      <sheetName val="구체집계3.0x2.0(0-3)"/>
      <sheetName val="구체3.0x2.0(0-3)"/>
      <sheetName val="구체집계3.0x2.0(6-8)"/>
      <sheetName val="구체3.0x2.0(6-8)"/>
      <sheetName val="암거간지7"/>
      <sheetName val="암거간지8"/>
      <sheetName val="구체집계3.5x3.5(8-10)"/>
      <sheetName val="구체3.5x3.5(8-10)"/>
      <sheetName val="암거간지10"/>
      <sheetName val="구체집계4.5x4.5(2-3)"/>
      <sheetName val="구체4.5x4.5(2-3)"/>
      <sheetName val="구체집계4.5x4.5(4-5)"/>
      <sheetName val="구체4.5x4.5(4-5)"/>
      <sheetName val="암거현황"/>
      <sheetName val="터파기"/>
      <sheetName val="구체2.5x2.0(6-8)"/>
      <sheetName val="구체3.5x3.5-8-10"/>
      <sheetName val="암거간지4"/>
      <sheetName val="AA3000"/>
      <sheetName val="AA3100"/>
      <sheetName val="비계"/>
      <sheetName val="AA3200"/>
      <sheetName val="동바리"/>
      <sheetName val="AA3300"/>
      <sheetName val="특수거푸집"/>
      <sheetName val="AA3400"/>
      <sheetName val="지급자재명세서(1)"/>
      <sheetName val="지급자재명세서(2)"/>
      <sheetName val="지급자재명세서(3)"/>
      <sheetName val="철근"/>
      <sheetName val="시멘트및콘크리트"/>
      <sheetName val="골재"/>
      <sheetName val="아스콘및코팅재집계표"/>
      <sheetName val="골재집계"/>
      <sheetName val="타공종이월수량"/>
      <sheetName val="타공종이기수량"/>
      <sheetName val="갑지"/>
      <sheetName val="목차"/>
      <sheetName val="변경사유서간지"/>
      <sheetName val="변경사유서"/>
      <sheetName val="공사비집계표간지"/>
      <sheetName val="공사비집계표"/>
      <sheetName val="공사비증감내역서간지"/>
      <sheetName val="공사비증감내역서"/>
      <sheetName val="수량산출서간지"/>
      <sheetName val="상림1교간지"/>
      <sheetName val="상림1교수량집계표"/>
      <sheetName val="상림1교(교대A1)당초"/>
      <sheetName val="상림1교(교대A1)변경"/>
      <sheetName val="횡단면도"/>
      <sheetName val="사진대지"/>
      <sheetName val="상림1A1"/>
      <sheetName val="원가계산서(년도별)"/>
      <sheetName val="집계표(도급)"/>
      <sheetName val="내역서(도급)"/>
      <sheetName val="6월호"/>
      <sheetName val="증감총괄"/>
      <sheetName val="내역"/>
      <sheetName val="잡비"/>
      <sheetName val="증감"/>
      <sheetName val="표지(하천명)"/>
      <sheetName val="총괄자재"/>
      <sheetName val="표지"/>
      <sheetName val="제목(집계)"/>
      <sheetName val="주요"/>
      <sheetName val="주요자재"/>
      <sheetName val="제목 (토공)"/>
      <sheetName val="토공집계표"/>
      <sheetName val="토공수량(좌안)"/>
      <sheetName val="토적표좌안"/>
      <sheetName val="규준틀및경계말목 (좌안)"/>
      <sheetName val="제목(호안)"/>
      <sheetName val="호안공집계"/>
      <sheetName val="전석집계"/>
      <sheetName val="전석수량(좌1)"/>
      <sheetName val="전석면적(좌1)"/>
      <sheetName val="u형측구 집계표"/>
      <sheetName val="1지구u형측구"/>
      <sheetName val="2지구u형측구 "/>
      <sheetName val="시멘트,모래"/>
      <sheetName val="배수관공수량집계"/>
      <sheetName val="면벽단위"/>
      <sheetName val="흄관단위"/>
      <sheetName val="흄관토공수량"/>
      <sheetName val="흄관설치현황"/>
      <sheetName val="C.간지"/>
      <sheetName val="배수관공집계표"/>
      <sheetName val="2.10간지"/>
      <sheetName val="횡배수관집계표(현장)"/>
      <sheetName val="횡배수관현황(현장)"/>
      <sheetName val="평균터파기(현장)"/>
      <sheetName val="횡배수산근(현장)"/>
      <sheetName val="2.11간지"/>
      <sheetName val="종배수관및흄관집계표"/>
      <sheetName val="종배수관수량"/>
      <sheetName val="흄관수집계"/>
      <sheetName val="흄관평균터파기"/>
      <sheetName val="흄관산출(0+725)"/>
      <sheetName val="2.13간지"/>
      <sheetName val="날개벽및면벽집계표"/>
      <sheetName val="날개벽수량집계표"/>
      <sheetName val="날개벽단위수량"/>
      <sheetName val="2.14간지"/>
      <sheetName val="콘크리트집수정수량집계"/>
      <sheetName val="땅깍기부집수정집계"/>
      <sheetName val="기타공표지"/>
      <sheetName val="기타공유동수량집계"/>
      <sheetName val="a,수로보호공"/>
      <sheetName val="수로보호공집계"/>
      <sheetName val="수로보호공현황(형식1~3)"/>
      <sheetName val="수로보호공현황(형식-4)"/>
      <sheetName val="수로보호공현황(형식-5)"/>
      <sheetName val="b.수로이설"/>
      <sheetName val="c.돌붙임후면배수표지"/>
      <sheetName val="d.기존배수관폐쇄표지"/>
      <sheetName val="e.기존BOX폐쇄표지"/>
      <sheetName val="f기존배수관세척"/>
      <sheetName val="g계단"/>
      <sheetName val="j.제작집수정표지"/>
      <sheetName val="제작집수정유동집"/>
      <sheetName val="제작집수정집계"/>
      <sheetName val="제작집수정현황"/>
      <sheetName val="제작집수정수량(1)"/>
      <sheetName val="제작집수정수량(2)"/>
      <sheetName val="k. 문비"/>
      <sheetName val="문비수량집계"/>
      <sheetName val="문비현황"/>
      <sheetName val="문비단위수량"/>
      <sheetName val="Module1"/>
      <sheetName val="신일위"/>
      <sheetName val="변일위"/>
      <sheetName val="재집"/>
      <sheetName val="종평"/>
      <sheetName val="토집"/>
      <sheetName val="담장"/>
      <sheetName val="조경"/>
      <sheetName val="옹집"/>
      <sheetName val="옹벽수량"/>
      <sheetName val="간지"/>
      <sheetName val="파형강판 총수량집계표"/>
      <sheetName val="통로"/>
      <sheetName val="철근수량 집계표"/>
      <sheetName val="45,46"/>
      <sheetName val="금액내역서"/>
      <sheetName val="DATE"/>
      <sheetName val="수량-가로등"/>
      <sheetName val="공사비증감"/>
      <sheetName val="역T형옹벽(3.0)"/>
      <sheetName val=""/>
      <sheetName val="슬래브(유곡)"/>
      <sheetName val="우배수"/>
      <sheetName val="전신환매도율"/>
      <sheetName val="노임단가"/>
      <sheetName val="보차도경계석"/>
      <sheetName val="BOQ"/>
      <sheetName val="을지"/>
      <sheetName val="내역서"/>
      <sheetName val="날개벽(시점좌측)"/>
      <sheetName val="CB"/>
      <sheetName val="일위대가(가설)"/>
      <sheetName val="일위대가"/>
      <sheetName val="E총"/>
      <sheetName val="A LINE"/>
      <sheetName val="포장공"/>
      <sheetName val="공사개요"/>
      <sheetName val="총괄갑 "/>
      <sheetName val="Baby일위대가"/>
      <sheetName val="토공(우물통,기타) "/>
      <sheetName val="교각1"/>
      <sheetName val="실행철강하도"/>
      <sheetName val="1+214(수로)"/>
      <sheetName val="1+185(통로)"/>
      <sheetName val="구체,날개,보강철근수량"/>
      <sheetName val="난간및차수벽철근량"/>
      <sheetName val="접속저판"/>
      <sheetName val="99총공사내역서"/>
      <sheetName val="BOQ(전체)"/>
      <sheetName val="원형1호맨홀토공수량"/>
      <sheetName val="2"/>
      <sheetName val="96보완계획7.12"/>
      <sheetName val="준검 내역서"/>
      <sheetName val="교대(A1)"/>
      <sheetName val="하도금액분계"/>
      <sheetName val="정화조동내역"/>
      <sheetName val="표층포설및다짐"/>
      <sheetName val="건축공사실행"/>
      <sheetName val="일반공사"/>
      <sheetName val="터파기및재료"/>
      <sheetName val="물가시세"/>
      <sheetName val="말뚝지지력산정"/>
      <sheetName val="7기초"/>
      <sheetName val="저"/>
      <sheetName val="부대내역"/>
      <sheetName val="직노"/>
      <sheetName val="수량산출"/>
      <sheetName val="guard(mac)"/>
      <sheetName val="차액보증"/>
      <sheetName val="INPUT"/>
      <sheetName val="8.PILE  (돌출)"/>
      <sheetName val="철거산출근거"/>
      <sheetName val="단가 "/>
      <sheetName val="노임"/>
      <sheetName val="일위대가표"/>
      <sheetName val="덕전리"/>
      <sheetName val="견적서"/>
      <sheetName val="만수배관단가"/>
      <sheetName val="FRP배관단가(만수)"/>
      <sheetName val="단면가정"/>
      <sheetName val="인사자료총집계"/>
      <sheetName val="BID"/>
      <sheetName val="철근계"/>
      <sheetName val="7.PILE  (돌출)"/>
      <sheetName val="연결관암거"/>
      <sheetName val="기초단가"/>
      <sheetName val="TOTAL_BOQ"/>
      <sheetName val="5.공종별예산내역서"/>
      <sheetName val="골재산출"/>
      <sheetName val="내역(설계)"/>
      <sheetName val="1차설계변경내역"/>
      <sheetName val="2000년1차"/>
      <sheetName val="MAIN_TABLE"/>
      <sheetName val="Macro1"/>
      <sheetName val="토목"/>
      <sheetName val="도급-집계"/>
      <sheetName val="가로등내역서"/>
      <sheetName val="소비자가"/>
      <sheetName val="품셈TABLE"/>
      <sheetName val="COPING"/>
      <sheetName val="단가산출"/>
      <sheetName val="6PILE  (돌출)"/>
      <sheetName val="DATA2000"/>
      <sheetName val="구조물공"/>
      <sheetName val="배수공"/>
      <sheetName val="부대공"/>
      <sheetName val="토공"/>
      <sheetName val="단가조사"/>
      <sheetName val="70%"/>
      <sheetName val="데리네이타현황"/>
      <sheetName val="집수정공수량집勄표"/>
      <sheetName val="암거공일반수량집계呜"/>
      <sheetName val="수로보호공현황갏집계"/>
      <sheetName val="배수관로수량집Ⳅ"/>
      <sheetName val="변경사유서간줮"/>
      <sheetName val="롴벽단위"/>
      <sheetName val="흀관토공수량"/>
      <sheetName val="FRP배관단가(㧌수)"/>
      <sheetName val="노무비"/>
      <sheetName val="보도포장산출"/>
      <sheetName val="현금"/>
      <sheetName val="총괄내역서"/>
      <sheetName val="기본사항"/>
      <sheetName val="데이타"/>
      <sheetName val="식재인부"/>
      <sheetName val="1차증가원가계산"/>
      <sheetName val="단가산출서"/>
      <sheetName val="U-TYPE(1)"/>
      <sheetName val="도급내역"/>
      <sheetName val="가도공"/>
      <sheetName val="단가"/>
      <sheetName val="내역(2000년)"/>
      <sheetName val="중기일위대가"/>
      <sheetName val="연결임시"/>
      <sheetName val="ABUT수량-A1"/>
      <sheetName val="포장수량산출"/>
      <sheetName val="토공총괄집계표"/>
      <sheetName val="제목(수량)"/>
      <sheetName val="수량총괄집계"/>
      <sheetName val="내역(원안-대안)"/>
      <sheetName val="200"/>
      <sheetName val="관급"/>
      <sheetName val="국도접속 차도부수량"/>
      <sheetName val="관급자재"/>
      <sheetName val="수량산출서"/>
      <sheetName val="Sheet1 (2)"/>
      <sheetName val="매매"/>
      <sheetName val="개비온집계"/>
      <sheetName val="개비온 단위"/>
      <sheetName val="J直材4"/>
      <sheetName val="접도구역경계표주현황"/>
      <sheetName val="VXXXXXX"/>
      <sheetName val="표지-내역서 (2)"/>
      <sheetName val="연건보고현황"/>
      <sheetName val="공사비증(-)감대비표"/>
      <sheetName val="원가계산서(1공구)-전기"/>
      <sheetName val="원가계산서(1공구)-소방"/>
      <sheetName val="중총괄표(1공구)"/>
      <sheetName val="소총괄표(1공구)"/>
      <sheetName val="내역서(1공구)"/>
      <sheetName val="변경개요"/>
      <sheetName val="지급자재 단가비교"/>
      <sheetName val="표지-일위대가"/>
      <sheetName val="합산자재"/>
      <sheetName val="일목"/>
      <sheetName val="일위대가(통신)"/>
      <sheetName val="일위"/>
      <sheetName val="원격(노무)"/>
      <sheetName val="원격(자재)"/>
      <sheetName val="일위(원격)"/>
      <sheetName val="원격(노임)"/>
      <sheetName val="옵션"/>
      <sheetName val="감독차량비"/>
      <sheetName val="가로등주설치(9M)"/>
      <sheetName val="가로등주설치(10~12M)"/>
      <sheetName val="보안등설치(5~7M)"/>
      <sheetName val="터널등기구지지금구노무비"/>
      <sheetName val="기계화터파기"/>
      <sheetName val="한전인입공사비(1공구)"/>
      <sheetName val="한전공사비(대전-당진)"/>
      <sheetName val="기초입력 DATA"/>
      <sheetName val="49-119"/>
      <sheetName val="#REF"/>
      <sheetName val="현장"/>
      <sheetName val="용산1(해보)"/>
      <sheetName val="전신"/>
      <sheetName val="재정비직인"/>
      <sheetName val="재정비내역"/>
      <sheetName val="지적고시내역"/>
      <sheetName val="변수값"/>
      <sheetName val="중기상차"/>
      <sheetName val="AS복구"/>
      <sheetName val="중기터파기"/>
      <sheetName val="내역서적용수량"/>
      <sheetName val="퇴직금(울산천상)"/>
      <sheetName val="이토변실(A3-LINE)"/>
      <sheetName val="산출서"/>
      <sheetName val="J형측구단위수량"/>
      <sheetName val="제경비"/>
      <sheetName val="남양시작동자105노65기1.3화1.2"/>
      <sheetName val="DANGA"/>
      <sheetName val="기본자료"/>
      <sheetName val="집1"/>
      <sheetName val="진주방향"/>
      <sheetName val="마산방향"/>
      <sheetName val="마산방향철근집계"/>
      <sheetName val="절취및터파기"/>
      <sheetName val="부대시설"/>
      <sheetName val="Apt내역"/>
      <sheetName val="기기리스트"/>
      <sheetName val="1,2,3,4,5단위수량"/>
      <sheetName val="97 사업추정(WEKI)"/>
      <sheetName val="일위대가목차"/>
      <sheetName val="자재단가"/>
      <sheetName val="내역서전체"/>
      <sheetName val="수자재단위당"/>
      <sheetName val="공비대비"/>
      <sheetName val="총괄표"/>
      <sheetName val="주형"/>
      <sheetName val="산출근거"/>
      <sheetName val="참고자료"/>
      <sheetName val="참고사항"/>
      <sheetName val="노무비단가"/>
      <sheetName val="WEIGHT LIST"/>
      <sheetName val="유림골조"/>
      <sheetName val="구조     ."/>
      <sheetName val="TIE-IN"/>
      <sheetName val="(포장)BOQ-실적공사"/>
      <sheetName val="VXXXXX"/>
      <sheetName val="일반전기"/>
      <sheetName val="OPGW기별"/>
      <sheetName val="기초일위"/>
      <sheetName val="강전사 (2)"/>
      <sheetName val="일위목록"/>
      <sheetName val="요율"/>
      <sheetName val="시점교대"/>
      <sheetName val="Sheet15"/>
      <sheetName val="내역을"/>
      <sheetName val="1.설계조건"/>
      <sheetName val="2공구산출내역"/>
      <sheetName val="DATA98"/>
      <sheetName val="맨홀"/>
      <sheetName val="암거날개벽재료집계"/>
      <sheetName val="위치조서"/>
      <sheetName val="C_배수관공"/>
      <sheetName val="2_10횡배수관"/>
      <sheetName val="2_12기존배수관세척"/>
      <sheetName val="2_13날개벽및면벽"/>
      <sheetName val="2_14집수정"/>
      <sheetName val="구체집계2_0x2_0(0-3)"/>
      <sheetName val="구체2_0X2_0(0-3)"/>
      <sheetName val="구체집계2_0x2_0(3-5)"/>
      <sheetName val="구체2_0x2_0(3-5)"/>
      <sheetName val="지수"/>
      <sheetName val="기타#9"/>
      <sheetName val="투찰"/>
      <sheetName val="쌍송교"/>
      <sheetName val="수량집계표(舊)"/>
      <sheetName val="내역서(삼호)"/>
      <sheetName val="급수"/>
      <sheetName val="6호기"/>
      <sheetName val="교각토공"/>
      <sheetName val="깨기수량"/>
      <sheetName val="초기화면"/>
      <sheetName val="수안보-MBR1"/>
      <sheetName val="단가표"/>
      <sheetName val="N賃率-職"/>
      <sheetName val="횡배수관집현황(2공구)"/>
      <sheetName val="자재 집계표"/>
      <sheetName val="단위수량산출"/>
      <sheetName val="설직재-1"/>
      <sheetName val="증감대비"/>
      <sheetName val="FRP산출근거"/>
      <sheetName val="(집계) 노면표시"/>
      <sheetName val="주요량(96)"/>
      <sheetName val="내역서(사업소)"/>
      <sheetName val="고창방향"/>
      <sheetName val="개요"/>
      <sheetName val="횡배수관설치현황"/>
      <sheetName val="EACT10"/>
      <sheetName val="사다리"/>
      <sheetName val="횡배수관"/>
      <sheetName val="구체집계2_0x2_0(5-7)"/>
      <sheetName val="구체2_0x2_0(5-7)"/>
      <sheetName val="구체집계2_0x2_0(7-10)"/>
      <sheetName val="구체2_0x2_0(7-10)"/>
      <sheetName val="구체집계2@2_5x2_5"/>
      <sheetName val="구체2@2_5x2_5"/>
      <sheetName val="구체집계3_0x2_0(0-3)"/>
      <sheetName val="구체3_0x2_0(0-3)"/>
      <sheetName val="구체집계3_0x2_0(6-8)"/>
      <sheetName val="구체3_0x2_0(6-8)"/>
      <sheetName val="구체집계3_5x3_5(8-10)"/>
      <sheetName val="구체3_5x3_5(8-10)"/>
      <sheetName val="구체집계4_5x4_5(2-3)"/>
      <sheetName val="구체4_5x4_5(2-3)"/>
      <sheetName val="구체집계4_5x4_5(4-5)"/>
      <sheetName val="구체4_5x4_5(4-5)"/>
      <sheetName val="구체2_5x2_0(6-8)"/>
      <sheetName val="구체3_5x3_5-8-10"/>
      <sheetName val="절성경계보강공현황및집계_"/>
      <sheetName val="파형강판_총수량집계표"/>
      <sheetName val="철근수량_집계표"/>
      <sheetName val="C_간지"/>
      <sheetName val="2_10간지"/>
      <sheetName val="2_11간지"/>
      <sheetName val="2_13간지"/>
      <sheetName val="2_14간지"/>
      <sheetName val="b_수로이설"/>
      <sheetName val="c_돌붙임후면배수표지"/>
      <sheetName val="d_기존배수관폐쇄표지"/>
      <sheetName val="e_기존BOX폐쇄표지"/>
      <sheetName val="j_제작집수정표지"/>
      <sheetName val="k__문비"/>
      <sheetName val="제목_(토공)"/>
      <sheetName val="규준틀및경계말목_(좌안)"/>
      <sheetName val="u형측구_집계표"/>
      <sheetName val="2지구u형측구_"/>
      <sheetName val="총괄갑_"/>
      <sheetName val="역T형옹벽(3_0)"/>
      <sheetName val="96보완계획7_12"/>
      <sheetName val="준검_내역서"/>
      <sheetName val="A_LINE"/>
      <sheetName val="7_PILE__ԯ_x0000_缀_x0000_"/>
      <sheetName val="일위대가목록"/>
      <sheetName val="(A)내역서"/>
      <sheetName val="9902"/>
      <sheetName val="본체"/>
      <sheetName val="안정검토"/>
      <sheetName val="노면표시수량집계"/>
      <sheetName val="노면표지 수량"/>
      <sheetName val="공비현2"/>
      <sheetName val="하부철근수량"/>
      <sheetName val="3.하중산정4.양수압5.지지력"/>
      <sheetName val="우수받이재료집계표"/>
      <sheetName val="원가계산서"/>
      <sheetName val="설계예산서"/>
      <sheetName val="단가목록"/>
      <sheetName val="장비단가표"/>
      <sheetName val="본선집계표"/>
      <sheetName val="단위중량"/>
      <sheetName val="상부공"/>
      <sheetName val="단가산출(총괄)"/>
      <sheetName val="일위총괄"/>
      <sheetName val="총차분(토목)"/>
      <sheetName val="역T형교대(직접기초)"/>
      <sheetName val="수량집계"/>
      <sheetName val="잡비계산"/>
      <sheetName val="토공사(흙막이)"/>
      <sheetName val="토공(우물통,기타)_"/>
      <sheetName val="손익차9월2"/>
      <sheetName val="조경시설물"/>
      <sheetName val="소업1교"/>
      <sheetName val="토 적 표"/>
      <sheetName val="고분전시관"/>
      <sheetName val="설비"/>
      <sheetName val="토사(PE)"/>
      <sheetName val="7_PILE__頀⮿︀䛕"/>
      <sheetName val="DATA 입력부"/>
      <sheetName val="기둥(원형)"/>
      <sheetName val="기초공"/>
      <sheetName val="가도뻸"/>
      <sheetName val="7_PILE__䈀ᅪ԰_x0000_"/>
      <sheetName val="7_PILE__︀ᇕ԰_x0000_"/>
      <sheetName val="내역표지"/>
      <sheetName val="000000"/>
      <sheetName val="양지교"/>
      <sheetName val="평형공사비"/>
      <sheetName val="식재"/>
      <sheetName val="시설물"/>
      <sheetName val="식재출력용"/>
      <sheetName val="유지관리"/>
      <sheetName val="웅진교-S2"/>
      <sheetName val="매탄-오"/>
      <sheetName val="매탄-합"/>
      <sheetName val="매산"/>
      <sheetName val="송죽"/>
      <sheetName val="4)유동표"/>
      <sheetName val="흄관수睽꛲"/>
      <sheetName val="배수공시멘트 및 골재량산출"/>
      <sheetName val="입찰안"/>
      <sheetName val="총괄"/>
      <sheetName val="도급"/>
      <sheetName val="코드표"/>
      <sheetName val="3.하중산정4.지지력"/>
      <sheetName val="청천내"/>
      <sheetName val="리스(CIF)산출"/>
      <sheetName val="날개벽(TYPE1)"/>
      <sheetName val="적용건축"/>
      <sheetName val="지수산정"/>
      <sheetName val="용소리교"/>
      <sheetName val="7_PILE__(돌출)"/>
      <sheetName val="Macro3"/>
      <sheetName val="1호맨홀토공"/>
      <sheetName val="대로근거"/>
      <sheetName val="경율산정"/>
      <sheetName val="건물"/>
      <sheetName val="설계서식"/>
      <sheetName val="정렬"/>
      <sheetName val="천안IP공장자100노100물량110할증"/>
      <sheetName val="이름정의"/>
      <sheetName val="집수정(600-700)"/>
      <sheetName val="안양1공구_건축"/>
      <sheetName val="98비정기소모"/>
      <sheetName val="목재동바리"/>
      <sheetName val="흄ꔀ수량집계"/>
      <sheetName val="DATA"/>
      <sheetName val="기계경비(시간당)"/>
      <sheetName val="램머"/>
      <sheetName val="가설공사비"/>
      <sheetName val="PSCbeam설계"/>
      <sheetName val="건축내역"/>
      <sheetName val="공조기(삭제)"/>
      <sheetName val="9GNG운반"/>
      <sheetName val="설계조건"/>
      <sheetName val="기중"/>
      <sheetName val="일위2"/>
      <sheetName val="5_공종별예산내역서"/>
      <sheetName val="고정보수량집계"/>
      <sheetName val="L_RPTB~1"/>
      <sheetName val="공사비_NDE"/>
      <sheetName val="마감"/>
      <sheetName val="표지 (2)"/>
      <sheetName val="비탈면보호공수량산출"/>
      <sheetName val="중분대수량산출"/>
      <sheetName val="도근좌표"/>
      <sheetName val="통합"/>
      <sheetName val="도로구조공사비"/>
      <sheetName val="도로토공공사비"/>
      <sheetName val="여수토공사비"/>
      <sheetName val="기초자료입력"/>
      <sheetName val="맨홀수량산출"/>
      <sheetName val="Sheet17"/>
      <sheetName val="자재목록"/>
      <sheetName val="토적표(1)"/>
      <sheetName val="설비내역"/>
      <sheetName val="본공사"/>
      <sheetName val="간선계산"/>
      <sheetName val="정부노임단가"/>
      <sheetName val="Mc1"/>
      <sheetName val="스톱로그내역"/>
      <sheetName val="98NS-N"/>
      <sheetName val="SORCE1"/>
      <sheetName val="Macro2"/>
      <sheetName val="일용노임단가"/>
      <sheetName val="수목데이타 "/>
      <sheetName val="1TL종점(1)"/>
      <sheetName val="Back"/>
      <sheetName val="설계기준"/>
      <sheetName val="내역1"/>
      <sheetName val="1.일반수량산출단면"/>
      <sheetName val="환경기계공정표 (3)"/>
      <sheetName val="기본단가표"/>
      <sheetName val="단가산출서총괄"/>
      <sheetName val="산근(1)"/>
      <sheetName val="맨홀토공"/>
      <sheetName val="토공집계"/>
      <sheetName val="XL4Poppy"/>
      <sheetName val="물가자료"/>
      <sheetName val="제잡비집계"/>
      <sheetName val="PLP"/>
      <sheetName val="갱문및옹벽집계"/>
      <sheetName val="당진1,2호기전선관설치및접지4차공사내역서-을지"/>
      <sheetName val="식재가격"/>
      <sheetName val="식재총괄"/>
      <sheetName val="총 괄 표"/>
      <sheetName val="특별교실"/>
      <sheetName val="2_13날개벽ֳ_x0000_缀"/>
      <sheetName val="파일의이용"/>
      <sheetName val="조명율표"/>
      <sheetName val="5지진시"/>
      <sheetName val="특수기호강도거푸집"/>
      <sheetName val="종배수관면벽신"/>
      <sheetName val="종배수관(신)"/>
      <sheetName val="-레미콘집계"/>
      <sheetName val="-몰탈콘크리트"/>
      <sheetName val="취수탑"/>
      <sheetName val="배수문수량산출(3)"/>
      <sheetName val="자료"/>
      <sheetName val=" 냉각수펌프"/>
      <sheetName val="공조기휀"/>
      <sheetName val="YM-IL1"/>
      <sheetName val="일위대가(계측기설치)"/>
      <sheetName val="업체별기성내역"/>
      <sheetName val="시설물기초"/>
      <sheetName val="별표 "/>
      <sheetName val="98지급계획"/>
      <sheetName val="분양금할인"/>
      <sheetName val="수입"/>
      <sheetName val="출입구총집계"/>
      <sheetName val="투찰금액"/>
      <sheetName val="평교-내역"/>
      <sheetName val="99년신청"/>
      <sheetName val="마스터원본"/>
      <sheetName val="콘_재료분리(1)"/>
      <sheetName val="95MAKER"/>
      <sheetName val="단면별연장"/>
      <sheetName val="인부노임"/>
      <sheetName val="증감내역서"/>
      <sheetName val="횡 연장"/>
      <sheetName val="기초자료"/>
      <sheetName val="토공사"/>
      <sheetName val="3BL공동구 수량"/>
      <sheetName val="4차월말"/>
      <sheetName val="Source"/>
      <sheetName val="Preface"/>
      <sheetName val="Total"/>
      <sheetName val="동해title"/>
      <sheetName val="조명시설"/>
      <sheetName val="깨기"/>
      <sheetName val="201동 산출근거"/>
      <sheetName val="구조물공1"/>
      <sheetName val="배수및구조물공1"/>
      <sheetName val="앨범표지"/>
      <sheetName val="(4)소요정착장검토"/>
      <sheetName val="2.재료비"/>
      <sheetName val="맨홀_공사비"/>
      <sheetName val="흥양2교토공집계표"/>
      <sheetName val="표  지"/>
      <sheetName val="조도계산서 (도서)"/>
      <sheetName val="감리원배치기준"/>
      <sheetName val="단중표"/>
      <sheetName val="내역서(기계)"/>
      <sheetName val="전력구구조물산근"/>
      <sheetName val="변수"/>
      <sheetName val="설계조건 및 단면가정"/>
      <sheetName val="부재치수입력"/>
      <sheetName val="토공총"/>
      <sheetName val="날개벽수량표"/>
      <sheetName val="순성토"/>
      <sheetName val="단가비교표"/>
      <sheetName val="예산서"/>
      <sheetName val="8설7발"/>
      <sheetName val="DAN"/>
      <sheetName val="을"/>
      <sheetName val="4.주beam"/>
      <sheetName val="현장식당(1)"/>
      <sheetName val="파형강관및곡선부보강및날개벽"/>
      <sheetName val="0506생활권구적"/>
      <sheetName val="기술조건"/>
      <sheetName val="ESC(K치)"/>
      <sheetName val="주beam"/>
      <sheetName val="임시전기공사설계서"/>
      <sheetName val="인건비 "/>
      <sheetName val="수량3"/>
      <sheetName val="수량집계표저ᡛ簀"/>
      <sheetName val="일위대가(_x0005__x0000_"/>
      <sheetName val="수량집계표渀빷ԯ"/>
      <sheetName val="COA-17"/>
      <sheetName val="C-18"/>
      <sheetName val="이토변실(A3-LI礊⿨_x0005_"/>
      <sheetName val="교대토공시점"/>
      <sheetName val="전기"/>
      <sheetName val="3.2산출근거(감독)"/>
      <sheetName val="자갈,시멘트,모래산출"/>
      <sheetName val="-철근집계"/>
      <sheetName val="포장재료(1)"/>
      <sheetName val="-흄관집계"/>
      <sheetName val="1"/>
      <sheetName val="현대물량"/>
      <sheetName val="월말"/>
      <sheetName val="대비"/>
      <sheetName val="백호우계수"/>
      <sheetName val="제1차변경도급"/>
      <sheetName val="패널"/>
      <sheetName val="약전닥트"/>
      <sheetName val="건축부하"/>
      <sheetName val="FA설치명세"/>
      <sheetName val="FD"/>
      <sheetName val="시점부수량산출서"/>
      <sheetName val="06 일위대가목록"/>
      <sheetName val="노임단가 (2)"/>
      <sheetName val="기계설비표선정수장"/>
      <sheetName val="설계내역서"/>
      <sheetName val="단가 및 재료비"/>
      <sheetName val="중기사용료산출근거"/>
      <sheetName val="구조물"/>
      <sheetName val="구체2_0X2_0(0-3堀"/>
      <sheetName val="상-교대(A1-A2)"/>
      <sheetName val="신공항A-9(원가수정)"/>
      <sheetName val="발주설계서(당초)"/>
      <sheetName val="산출내역(하도)"/>
      <sheetName val="상선"/>
      <sheetName val="주요자재단가"/>
      <sheetName val="나.다.라.마.바.피복재 산정"/>
      <sheetName val="로우프"/>
      <sheetName val="일반맨홀수량집계(A-7 LINE)"/>
      <sheetName val="원가계산서(공사)"/>
      <sheetName val="수목데이타"/>
      <sheetName val="화설내"/>
      <sheetName val="단위단가"/>
      <sheetName val="내역5"/>
      <sheetName val="집수정단위수량 "/>
      <sheetName val="97_사업추정(WEKI)"/>
      <sheetName val="담장산출"/>
      <sheetName val="산근터빈"/>
      <sheetName val="용수량(생활용수)"/>
      <sheetName val="송죽c"/>
      <sheetName val="SLAB"/>
      <sheetName val="2.단면가정"/>
      <sheetName val="맨홀(2~4)"/>
      <sheetName val="현장경비"/>
      <sheetName val="원심력수로관"/>
      <sheetName val="두앙"/>
      <sheetName val="토공정보"/>
      <sheetName val="2호맨홀공제수량"/>
      <sheetName val="포장수량집계표"/>
      <sheetName val="건축기성"/>
      <sheetName val="1. 설계조건 2.단면가정 3. 하중계산"/>
      <sheetName val="DATA 입력란"/>
      <sheetName val="재료비 (2)"/>
      <sheetName val="C1ㅇ"/>
      <sheetName val="SULKEA"/>
      <sheetName val="CON'C"/>
      <sheetName val="건축수량산출"/>
      <sheetName val="9811"/>
      <sheetName val="부표총괄"/>
      <sheetName val="9509"/>
      <sheetName val="PipWT"/>
      <sheetName val="사업부배부A"/>
      <sheetName val="산근"/>
      <sheetName val="도"/>
      <sheetName val="Base_Data"/>
      <sheetName val="OCT.FDN"/>
      <sheetName val="PI"/>
      <sheetName val="working load at the btm ft."/>
      <sheetName val="stability check"/>
      <sheetName val="design criteria"/>
      <sheetName val="D-3503"/>
      <sheetName val="CAL"/>
      <sheetName val="DRAIN DRUM PIT D-301"/>
      <sheetName val="2.설계제원"/>
      <sheetName val="WIND"/>
      <sheetName val="calcul"/>
      <sheetName val="HORI. VESSEL"/>
      <sheetName val="단면검토"/>
      <sheetName val="TYPE-A"/>
      <sheetName val="부재력정리"/>
      <sheetName val="REBAR"/>
      <sheetName val="POL6차-PIPING"/>
      <sheetName val="전등설비"/>
      <sheetName val="맨홀조서"/>
      <sheetName val="단가대비표"/>
      <sheetName val="단가일람"/>
      <sheetName val="조경일람"/>
      <sheetName val="토적표"/>
      <sheetName val="골조시행"/>
      <sheetName val="★도급내역"/>
      <sheetName val="6.교좌면보강"/>
      <sheetName val="접도구역경계표주헾】"/>
      <sheetName val="접도구역경계표주贸_x0013_"/>
      <sheetName val="간지양식"/>
      <sheetName val="구체3_5x3_5-8-1԰"/>
      <sheetName val="원가계산서(1԰_x0000_缀_x0000__x0000__x0000_"/>
      <sheetName val="구체집계4_5x4_5_x0005__x0000__x0000__x0000_"/>
      <sheetName val="구체3_0x2_0(԰_x0000_缀_x0000_"/>
      <sheetName val="접도구역경계표주畠_x0013_"/>
      <sheetName val="접도구역경계표주傠_x0013_"/>
      <sheetName val="접도구역경계표주_x0005__x0000_"/>
      <sheetName val="접도구역경계표주竈_x0013_"/>
      <sheetName val="접도구역경계표주挔_x0012_"/>
      <sheetName val="접도구역경계표주窨_x0013_"/>
      <sheetName val="접도구역경계표주齘_x0013_"/>
      <sheetName val="접도구역경계표주僀_x0013_"/>
      <sheetName val="일위怀፵"/>
      <sheetName val="구체집계4_5x4_5尜_x0013_層_x0013_闰"/>
      <sheetName val="원가계산서(1ᰀ፜搀፜ን"/>
      <sheetName val="구체3_5x3_5-8-1렀"/>
      <sheetName val="구체3_0x2_0(᳇፜搀፜"/>
      <sheetName val="내역서(설비+소방)"/>
      <sheetName val="구체3_0x2_0(렀቟԰_x0000_"/>
      <sheetName val="구체집계4_5x4_5徸〒_x0005__x0000_"/>
      <sheetName val="통로암거 4.5 ×4.5 토피0~3m  수량 집계표0"/>
      <sheetName val="재료비_(2)"/>
      <sheetName val="라멘기초"/>
      <sheetName val="구체3_0x2_0(ﻇᇕ԰_x0000_"/>
      <sheetName val="구체3_5x3_5-8-1㔀"/>
      <sheetName val="구체3_0x2_0(㗇቎԰_x0000_"/>
      <sheetName val="구체3_0x2_0(㔀቎԰_x0000_"/>
      <sheetName val="구체집계4_5x4丵〒_x0005__x0000__x0000__x0000_"/>
      <sheetName val="구체집계4_5x4_5丵〒_x0005__x0000_"/>
      <sheetName val="구체집계4_5x4_5헾】_x0005__x0000_"/>
      <sheetName val="투洬"/>
      <sheetName val="길어깨(현황)"/>
      <sheetName val="산출"/>
      <sheetName val="접도구역경계표주丵〒"/>
      <sheetName val="원가"/>
      <sheetName val="구체집계3_0x2尜_x0013_層_x0013_闰〒_x0005_"/>
      <sheetName val="단면설계"/>
      <sheetName val="포장직선구간"/>
      <sheetName val="토 傠_x0013__xdaa2_"/>
      <sheetName val="토 捀_x0013__xdaa2_"/>
      <sheetName val="토 _x0005__x0000_"/>
      <sheetName val="ABUT수량-︀ᇕ"/>
      <sheetName val="ABUT수량-缀ᨪ"/>
      <sheetName val="ABUT수량-㔀቎"/>
      <sheetName val="토 挔_x0012_竖"/>
      <sheetName val="구체집계3_0x2__x0000__x0000_䤰_x0000__x0000__x0000_"/>
      <sheetName val="토 _x0000__x0000_"/>
      <sheetName val="삭제금지단가"/>
      <sheetName val="내역서(전체)"/>
      <sheetName val="6공구(당초)"/>
      <sheetName val="지급자재缀ᨪ԰_x0000_缀"/>
      <sheetName val="JUCKEYK"/>
      <sheetName val="Ⅱ실행비목"/>
      <sheetName val="구체집계2@︀ᇕ԰_x0000_缀_x0000__x0000_"/>
      <sheetName val="지급자재ᰀ፜搀፜"/>
      <sheetName val="교대(A1-A2)"/>
      <sheetName val="예가내역서"/>
      <sheetName val="원가계산서(1공구)-헾⿆"/>
      <sheetName val="인입관수량총괄"/>
      <sheetName val="기간등록"/>
      <sheetName val="상부집계표"/>
      <sheetName val="경비2내역"/>
      <sheetName val="단砀⫵"/>
      <sheetName val=" 상부공통집계(총괄)"/>
      <sheetName val="원가계산서(1공구)-蒈+"/>
      <sheetName val="구체3_5x3_5-8-1ׂ"/>
      <sheetName val="요_x0005_"/>
      <sheetName val="경산"/>
      <sheetName val="부대tu"/>
      <sheetName val="현ᰀ"/>
      <sheetName val="FRP산출근橂"/>
      <sheetName val="일위대橂⿭_x0005_"/>
      <sheetName val="구체집계3_0x2壸5丵⿋_x0005__x0000_"/>
      <sheetName val="변경내역"/>
      <sheetName val="구체집계3_0x2喐6嗜6丵⿄_x0005_"/>
      <sheetName val="구체3_0x2_0(Ⰰ⡛琀⡛"/>
      <sheetName val="돈암사업"/>
      <sheetName val="시점교︀"/>
      <sheetName val="TYPE1"/>
      <sheetName val="4.2.1 마루높이 검토"/>
      <sheetName val="공사비집계"/>
      <sheetName val="적용단위길이"/>
      <sheetName val="피벗테이블데이터분석"/>
      <sheetName val="SALE"/>
      <sheetName val="NYS"/>
      <sheetName val="구체집계2@栀ᚃ가ᚃ︀崙ԯ"/>
      <sheetName val="농로수량집계"/>
      <sheetName val="농로토공집계"/>
      <sheetName val="단가표 (2)"/>
      <sheetName val="토공A"/>
      <sheetName val="CANOPY"/>
      <sheetName val="하수급견적대비"/>
      <sheetName val="투澘"/>
      <sheetName val="맨홀수량"/>
      <sheetName val="난간,앙카"/>
      <sheetName val="기둥설계(no)"/>
      <sheetName val="기초판설계(교축직각)"/>
      <sheetName val="5흙막이"/>
      <sheetName val="수목표준대가"/>
      <sheetName val="지급자재"/>
      <sheetName val="대치판정"/>
      <sheetName val="wall"/>
      <sheetName val="unit 4"/>
      <sheetName val="정산서 "/>
      <sheetName val="찍기"/>
      <sheetName val="설계"/>
      <sheetName val="대,유,램"/>
      <sheetName val="G.R300경비"/>
      <sheetName val="전차선로 물량표"/>
      <sheetName val="한강운반비"/>
      <sheetName val="공통(20-91)"/>
      <sheetName val="일위대가 집계표"/>
      <sheetName val="전체도급"/>
      <sheetName val="충주"/>
      <sheetName val="투吐"/>
      <sheetName val="자재단가 (2)"/>
      <sheetName val="투헾"/>
      <sheetName val="50201련박스"/>
      <sheetName val="특판제외"/>
      <sheetName val="투_x0010_"/>
      <sheetName val="투䴨"/>
      <sheetName val="투䡲"/>
      <sheetName val="ELECTRIC"/>
      <sheetName val="구조물견적서"/>
      <sheetName val="마감산출"/>
      <sheetName val="투䱨"/>
      <sheetName val="계정"/>
      <sheetName val="투㟨"/>
      <sheetName val="자재수량"/>
      <sheetName val="Sheet1_(2)"/>
      <sheetName val="기본단가"/>
      <sheetName val="인건비단가"/>
      <sheetName val="구체2_0x︀ᇕ԰_x0000_缀_x0000__x0000__x0000_"/>
      <sheetName val="계산조건"/>
      <sheetName val="중기손료"/>
      <sheetName val="구체3_5x3_5-8-1 "/>
      <sheetName val="구체3_0x2_0( ⱗ氀ⱗ"/>
      <sheetName val="구체3_0x2_0(䈀ᅪ԰_x0000_"/>
      <sheetName val="초"/>
      <sheetName val="woo(mac)"/>
      <sheetName val="공통가설공사"/>
      <sheetName val="가설건물"/>
      <sheetName val="인수공규격"/>
      <sheetName val="위치조렀"/>
      <sheetName val="위치조怀"/>
      <sheetName val="위치조ࠀ"/>
      <sheetName val="토공산근"/>
      <sheetName val="토목내역서"/>
      <sheetName val="96노임기준"/>
      <sheetName val="매출"/>
      <sheetName val="단가(1)"/>
      <sheetName val="표지-내역서壒〚_x0005__x0000_"/>
      <sheetName val="총수량집계표"/>
      <sheetName val="소야공정계획표"/>
      <sheetName val="unitpric"/>
      <sheetName val="지점별강우량"/>
      <sheetName val="BQ"/>
      <sheetName val="1,2공구원가계산서"/>
      <sheetName val="1공구산출내역서"/>
      <sheetName val="단면 (2)"/>
      <sheetName val="국내조달(통합-1)"/>
      <sheetName val="토량산출서"/>
      <sheetName val="교통처리우회도로"/>
      <sheetName val="구조물철거타공정이월"/>
      <sheetName val="총괄수량집계표"/>
      <sheetName val="단  가  대  비  표"/>
      <sheetName val="일  위  대  가  목  록"/>
      <sheetName val="SG"/>
      <sheetName val="도기류"/>
      <sheetName val="노임이"/>
      <sheetName val="구체집계2_0x2_0(7-렀቟԰"/>
      <sheetName val="공내역"/>
      <sheetName val="문화재 시굴조사비(표지)"/>
      <sheetName val="기㔀቎԰"/>
      <sheetName val="관접합및부설"/>
      <sheetName val="재료집계"/>
      <sheetName val="Bid_Detail"/>
      <sheetName val="구체집계2_0x2䈀㉪ԯ_x0000_缀_x0000__x0000_"/>
      <sheetName val="3.7교축하중"/>
      <sheetName val="조명율_x0005_"/>
      <sheetName val="갑지(추정)"/>
      <sheetName val="실행내역서을지"/>
      <sheetName val="8.석축단위(H=1.5M)"/>
      <sheetName val="중로근거"/>
      <sheetName val="국도접속_차도부수량"/>
      <sheetName val="A_7"/>
      <sheetName val="변압기 및 발전기 용량"/>
      <sheetName val="내역서(삼礊め"/>
      <sheetName val="주차구획선수량"/>
      <sheetName val="24분기"/>
      <sheetName val="안산기계장치"/>
      <sheetName val="과"/>
      <sheetName val="평균높이산출근거"/>
      <sheetName val="관기초"/>
      <sheetName val="관기초1"/>
      <sheetName val="박스규격"/>
      <sheetName val="보통암3"/>
      <sheetName val="BOX토공"/>
      <sheetName val="연결관수량-전공구"/>
      <sheetName val="연약지반"/>
      <sheetName val="토사3"/>
      <sheetName val="리핑암3"/>
      <sheetName val="단﹃ᇕ"/>
      <sheetName val="기계설비"/>
      <sheetName val="공구"/>
      <sheetName val="3.바닥판설계"/>
      <sheetName val="예산총괄표"/>
      <sheetName val="업체별기성"/>
      <sheetName val="약품공급2"/>
      <sheetName val="(4-2)열관류값-2"/>
      <sheetName val="工관리비율"/>
      <sheetName val="工완성공사율"/>
      <sheetName val="환산"/>
      <sheetName val="배수내역"/>
      <sheetName val="내역률노무비"/>
      <sheetName val="MixBed"/>
      <sheetName val="CondPol"/>
      <sheetName val="코드1(매출계정)"/>
      <sheetName val="코드2(원가계정)"/>
      <sheetName val="코드5(투자비계정)"/>
      <sheetName val="CONCRETE"/>
      <sheetName val="마감산출(다1)"/>
      <sheetName val="6჈_x0000_"/>
      <sheetName val="6狈譈"/>
      <sheetName val="6磈᎙"/>
      <sheetName val="6È_x0000_"/>
      <sheetName val="세계수요종합OK"/>
      <sheetName val="날개수량1.5"/>
      <sheetName val="위치조"/>
      <sheetName val="경영혁신본부"/>
      <sheetName val="고양시"/>
      <sheetName val="경영계획1월"/>
      <sheetName val="출력은 금물"/>
      <sheetName val="일반수량총괄집계"/>
      <sheetName val="▣횡배수수량산출참고"/>
      <sheetName val="결과조달"/>
      <sheetName val="경상비"/>
      <sheetName val="공사비예산서(토목분)"/>
      <sheetName val="CODE"/>
      <sheetName val="전기일위대가"/>
      <sheetName val="부대대비"/>
      <sheetName val="냉연집계"/>
      <sheetName val="부하(성남)"/>
      <sheetName val="부하계산서"/>
      <sheetName val="조건"/>
      <sheetName val="입출재고현황 (2)"/>
      <sheetName val="산출내역서집계표"/>
      <sheetName val="정공공사"/>
      <sheetName val="원가계산"/>
      <sheetName val="실행대비"/>
      <sheetName val="2공구하도급내역서"/>
      <sheetName val="구천"/>
      <sheetName val="세부내역"/>
      <sheetName val="투찰추정"/>
      <sheetName val="도급내역5+800"/>
      <sheetName val="토량1-1"/>
      <sheetName val="도급금액"/>
      <sheetName val="재노경"/>
      <sheetName val="전선 및 전선관"/>
      <sheetName val="적현로"/>
      <sheetName val="경상직원"/>
      <sheetName val="수목단가"/>
      <sheetName val="교대일반수량"/>
      <sheetName val="가로등위치"/>
      <sheetName val="장비집계"/>
      <sheetName val="ITEM"/>
      <sheetName val="ilch"/>
      <sheetName val="토목내역서 (도급단가)"/>
      <sheetName val="구체3_5x3_5-8-1退"/>
      <sheetName val="접도구역경계표주橂】"/>
      <sheetName val="아파트건축"/>
      <sheetName val="자료입력"/>
      <sheetName val="전睮"/>
      <sheetName val="SLAB&quot;1&quot;"/>
      <sheetName val="우수"/>
      <sheetName val="포장공자재집계표"/>
      <sheetName val="설계서을"/>
      <sheetName val="호표"/>
      <sheetName val="위치조_x0001_"/>
      <sheetName val="견적"/>
      <sheetName val="교통대책내역"/>
      <sheetName val="교육종류"/>
      <sheetName val="세동별비상"/>
      <sheetName val="토목주소"/>
      <sheetName val="원가계산서 "/>
      <sheetName val="도로정위치부표"/>
      <sheetName val="도로조사부표"/>
      <sheetName val="철근량"/>
      <sheetName val="바닥판"/>
      <sheetName val="입력DATA"/>
      <sheetName val="시설수량표"/>
      <sheetName val="식재수량표"/>
      <sheetName val="일위대가(1)"/>
      <sheetName val="전체"/>
      <sheetName val="입상내역"/>
      <sheetName val="총공사내역서"/>
      <sheetName val="설 계"/>
      <sheetName val="02자재"/>
      <sheetName val="제잡비계산"/>
      <sheetName val="별첨-기계경비 산출목록"/>
      <sheetName val="폐기물"/>
      <sheetName val="연결관연장"/>
      <sheetName val="우수공"/>
      <sheetName val="Total 단위경유량집계"/>
      <sheetName val="Sheet6"/>
      <sheetName val="덧씌우기구간수량산출1"/>
      <sheetName val="기자재비"/>
      <sheetName val="C-C(output)"/>
      <sheetName val="단가산출2"/>
      <sheetName val="1호԰_x0000_缀_x0000_"/>
      <sheetName val="1호堀᎟鰀᎟"/>
      <sheetName val="터널조도"/>
      <sheetName val="설계개요"/>
      <sheetName val="평가데이터"/>
      <sheetName val="배수관"/>
      <sheetName val="배수관및곡선부보강및날개벽"/>
      <sheetName val="배열수식"/>
      <sheetName val="1000 DB구축 부표"/>
      <sheetName val="건축원가"/>
      <sheetName val="토공수량산출"/>
      <sheetName val="토적계산서"/>
      <sheetName val="집수정단위수량600 "/>
      <sheetName val="2_14집԰_x0000_"/>
      <sheetName val="2_14집䈀ᅪ"/>
      <sheetName val="도급내역서"/>
      <sheetName val="연결관단위"/>
      <sheetName val="물가시세표"/>
      <sheetName val="Y-WORK"/>
      <sheetName val="토공분배표"/>
      <sheetName val="1.설계기준"/>
      <sheetName val="평형ԯ_x0000_缀"/>
      <sheetName val="지장물C"/>
      <sheetName val="우각부보강"/>
      <sheetName val="기성고"/>
      <sheetName val="6က_x0000_"/>
      <sheetName val="복주식단위수량"/>
      <sheetName val="포장자재집계표"/>
      <sheetName val="값"/>
      <sheetName val="원가계산서 (변경계약) (3)"/>
      <sheetName val="견적대비표"/>
      <sheetName val="단가표+일위"/>
      <sheetName val="참조"/>
      <sheetName val="6PILE__(돌출)"/>
      <sheetName val="남양시작동자105노65기1_3화1_2"/>
      <sheetName val="조작대(1연)"/>
      <sheetName val="2013년상반기"/>
      <sheetName val="특수선일위대가"/>
      <sheetName val="공문(신)"/>
      <sheetName val="삼성동50"/>
      <sheetName val="유역면적"/>
      <sheetName val="중기사용료"/>
      <sheetName val="적용노임"/>
      <sheetName val="일반자재"/>
      <sheetName val="FOB발"/>
      <sheetName val="근무계획표 (전체)"/>
      <sheetName val="직재"/>
      <sheetName val="접도구역경계표주헾⽄"/>
      <sheetName val="변경현황"/>
      <sheetName val="접도구역경계표주鱨_x0013_"/>
      <sheetName val="접도구역경계표주風_x001a_"/>
      <sheetName val="접도구역경계표주헾⾦"/>
      <sheetName val="접도구역경계표주鹘%"/>
      <sheetName val="구체집계2_0x2_0(7-1렀቟"/>
      <sheetName val="설계서(본관)"/>
      <sheetName val="구체3_0x2_0(퀀቙ᰀቚ"/>
      <sheetName val="구체3_5x3_5-8-1ᰀ"/>
      <sheetName val="구체2_0x2_0(3-5_x0010_"/>
      <sheetName val="구체2_0x2_0(3-5_x0005_"/>
      <sheetName val="구체2_0x2_0(3-5헾"/>
      <sheetName val="구체2_0x2_0(3-5菸"/>
      <sheetName val="noyim"/>
      <sheetName val="1단계"/>
      <sheetName val="구체집계2_0x2_0(5-7ׇ"/>
      <sheetName val="개략"/>
      <sheetName val="참조자료"/>
      <sheetName val="구체집계2_0x2_0(5-7ԯ"/>
      <sheetName val="내역서 "/>
      <sheetName val="1~69"/>
      <sheetName val="3련 BOX"/>
      <sheetName val="Shee__"/>
      <sheetName val="사업수지"/>
      <sheetName val="2. 공원조도"/>
      <sheetName val="부속동"/>
      <sheetName val="APT"/>
      <sheetName val="투_x0000_"/>
      <sheetName val="투暷"/>
      <sheetName val="투㚈"/>
      <sheetName val="여과지동"/>
      <sheetName val="tggwan(mac)"/>
      <sheetName val="수로암거"/>
      <sheetName val="내역서 제출"/>
      <sheetName val="단   산"/>
      <sheetName val="실    단"/>
      <sheetName val="도급자재"/>
      <sheetName val="원가계산서(1栆ⅎ_x0000_⷇쐋ꍣ"/>
      <sheetName val="예가표"/>
      <sheetName val="토목공사"/>
      <sheetName val="7⠀ᩗ"/>
      <sheetName val="화산경계"/>
      <sheetName val="부표(010427)"/>
      <sheetName val="FRP산출근ᛅ"/>
      <sheetName val="일위총괄표"/>
      <sheetName val="FRP산출근헾"/>
      <sheetName val="C_배수ԯ_x0000_"/>
      <sheetName val="C_배수︀ᇕ"/>
      <sheetName val="2축기둥해석"/>
      <sheetName val="단락전류-A"/>
      <sheetName val="단䈀ᅪ"/>
      <sheetName val="Proposal"/>
      <sheetName val="암거단위-1련"/>
      <sheetName val="5.세운W-A"/>
      <sheetName val="2000전체분"/>
      <sheetName val="외주비"/>
      <sheetName val="원가계䘭畲"/>
      <sheetName val="원가계葘C"/>
      <sheetName val="원가계䘭瘆"/>
      <sheetName val="원가계䘭眙"/>
      <sheetName val="원가계尜_x0013_"/>
      <sheetName val="원가계䘭皙"/>
      <sheetName val="원가계_x0000__x0000_"/>
      <sheetName val="원가계☦ŀ"/>
      <sheetName val="원가계☦:"/>
      <sheetName val="원가계뇣ė"/>
      <sheetName val="원가계瘱Ē"/>
      <sheetName val="원가계챔B"/>
      <sheetName val="BOX날개벽"/>
      <sheetName val="원가계䘭癙"/>
      <sheetName val="일반부표"/>
      <sheetName val="다곡2교"/>
      <sheetName val="C_배䤊⾛_x0005_"/>
      <sheetName val="C_배哐.唜"/>
      <sheetName val="상수도토공집계표"/>
      <sheetName val="이름표지정"/>
      <sheetName val="고유코드_설계"/>
      <sheetName val="열린교실"/>
      <sheetName val="형틀공사"/>
      <sheetName val="부대공-수량증감 내역서"/>
      <sheetName val="설계명세"/>
      <sheetName val="일반ﻈᇕ"/>
      <sheetName val="일반ﺬᇕ"/>
      <sheetName val="일반︀ᇕ"/>
      <sheetName val="건축설비"/>
      <sheetName val="검토"/>
      <sheetName val="WORK"/>
      <sheetName val="종배수관"/>
      <sheetName val="설계예시"/>
      <sheetName val="편입용지조서"/>
      <sheetName val="외국인산업연수생"/>
      <sheetName val="3.하중계산"/>
      <sheetName val="판정1교토공"/>
      <sheetName val="교통처리우회도㄁"/>
      <sheetName val="원가서"/>
      <sheetName val="포장총괄집계표"/>
      <sheetName val="일반0_x0000_"/>
      <sheetName val="일반䢬ፓ"/>
      <sheetName val="일반䣈ፓ"/>
      <sheetName val="일반ቀ"/>
      <sheetName val="대비표"/>
      <sheetName val="대호방조제 접속공"/>
      <sheetName val="GSTOTAL"/>
      <sheetName val="구분자"/>
      <sheetName val="시설물일위"/>
      <sheetName val="A4"/>
      <sheetName val="공사예산하조서(O.K)"/>
      <sheetName val="토적표(_x0000__x0000_"/>
      <sheetName val="토적표(˯"/>
      <sheetName val="토적표(摠ˌ"/>
      <sheetName val="토적표(狘Ĕ"/>
      <sheetName val="토적표(_xd9a0_ط"/>
      <sheetName val="토적표(矠ˌ"/>
      <sheetName val="상 부"/>
      <sheetName val="일반_x0005__x0000_"/>
      <sheetName val="일반圠_x0018_"/>
      <sheetName val="역T형"/>
      <sheetName val="[배수관공(IC).xls]원가계☦:"/>
      <sheetName val="일반㉚"/>
      <sheetName val="일반_x0000__x0000_"/>
      <sheetName val="투㤸"/>
      <sheetName val="투㖈"/>
      <sheetName val="위치조 "/>
      <sheetName val="위치조ꀀ"/>
      <sheetName val="위치조"/>
      <sheetName val="위치조僅"/>
      <sheetName val="위치조退"/>
      <sheetName val="위치조뀀"/>
      <sheetName val="음성방향"/>
      <sheetName val="위치조쐀"/>
      <sheetName val="위치조䈀"/>
      <sheetName val="조명율丵"/>
      <sheetName val="조명율汐"/>
      <sheetName val="조명율橂"/>
      <sheetName val="조명율劀"/>
      <sheetName val="L40 B19.9"/>
      <sheetName val="규준틀"/>
      <sheetName val="위치조瀀"/>
      <sheetName val="개소별수량산출"/>
      <sheetName val="MOTOR"/>
      <sheetName val="지우기"/>
      <sheetName val="Library"/>
      <sheetName val="Checklist"/>
      <sheetName val="WORK-VOL"/>
      <sheetName val="Condition"/>
      <sheetName val="DESIGN(77C-102A)-2"/>
      <sheetName val="BOQ.vts"/>
      <sheetName val="95신규호표"/>
      <sheetName val="1련박스"/>
      <sheetName val="2공구餀ኘ԰_x0000_"/>
      <sheetName val="품셈"/>
      <sheetName val="예산"/>
      <sheetName val="상행-교대(A1-A2)"/>
      <sheetName val="투尜"/>
      <sheetName val="연도MASTER"/>
      <sheetName val="S1,3"/>
      <sheetName val="내역서적용수량 (지방도893)"/>
      <sheetName val="안전시설내역서"/>
      <sheetName val="토공총괄헾⿷_x0005_"/>
      <sheetName val="공량산출서"/>
      <sheetName val="출금실적"/>
      <sheetName val="전기설계변경"/>
      <sheetName val="3.하중산정4.양수압5.지지︀"/>
      <sheetName val="오동"/>
      <sheetName val="대조"/>
      <sheetName val="나한"/>
      <sheetName val="AC포장수량"/>
      <sheetName val="단֬큭࠯"/>
      <sheetName val="원가계婌."/>
      <sheetName val="문학간접"/>
      <sheetName val="간접"/>
      <sheetName val="도장수량(하1)"/>
      <sheetName val="수색정거장"/>
      <sheetName val="A-4"/>
      <sheetName val="몰탈재료산출"/>
      <sheetName val="TTL"/>
      <sheetName val="현장관리비"/>
      <sheetName val="도색집계"/>
      <sheetName val="위치조쀀"/>
      <sheetName val="2_12기존㔀ԯ_x0000_缀"/>
      <sheetName val="가CP"/>
      <sheetName val="원가 (2)"/>
      <sheetName val="공사비"/>
      <sheetName val="98수문일위"/>
      <sheetName val="AHU집계"/>
      <sheetName val="CODE1"/>
      <sheetName val="EJ"/>
      <sheetName val="대포2교접속"/>
      <sheetName val="천방교접속"/>
      <sheetName val="기초0_x0000__x0000__x0010_"/>
      <sheetName val="기초0_x0000_蠀q"/>
      <sheetName val="기초Á_x0000_怀ô"/>
      <sheetName val="보고서원고"/>
      <sheetName val="옹벽"/>
      <sheetName val="기ԯ_x0000_缀"/>
      <sheetName val="암거단위"/>
      <sheetName val="견적대비"/>
      <sheetName val="사당"/>
      <sheetName val="인건비"/>
      <sheetName val="원가계산 (2)"/>
      <sheetName val="6ᣈᎍ"/>
      <sheetName val="6.자재단가"/>
      <sheetName val="I一般比"/>
      <sheetName val="박스암거2.5x2.0"/>
      <sheetName val="포장재료집계표"/>
      <sheetName val="포장면적산출"/>
      <sheetName val="포장수량집계"/>
      <sheetName val="보차도경계석수량"/>
      <sheetName val="BOX"/>
      <sheetName val="출력X"/>
      <sheetName val="교대일반수량총괄집계표"/>
      <sheetName val="대전-교대(A1-A2)"/>
      <sheetName val="식재출0_x0000_"/>
      <sheetName val="식재출砀鄌"/>
      <sheetName val="콘크리트채움모래"/>
      <sheetName val="기타방호시설"/>
      <sheetName val="상세"/>
      <sheetName val="예산M11A"/>
      <sheetName val="BJJIN"/>
      <sheetName val="EQT-ESTN"/>
      <sheetName val="1__설계조건_2_단면가정_3__하중계산"/>
      <sheetName val="DATA_입력란"/>
      <sheetName val="변화치수"/>
      <sheetName val="기성내역서"/>
      <sheetName val="마감집계"/>
      <sheetName val="일람표(공정)"/>
      <sheetName val="1차 내역서"/>
      <sheetName val="전尜"/>
      <sheetName val="구체집계3_0x2_尜_x0013_層_x0013_闰〒"/>
      <sheetName val="전徸"/>
      <sheetName val="구체집계3_0x2_徸〒_x0005__x0000__x0000_"/>
      <sheetName val="구체2_0X2_0(0-徸〒"/>
      <sheetName val="결재(카메라)"/>
      <sheetName val="맨1"/>
      <sheetName val="수맨"/>
      <sheetName val="배1"/>
      <sheetName val="기타ကṕ"/>
      <sheetName val="기타╗"/>
      <sheetName val="기타䀀ὕ"/>
      <sheetName val="물가"/>
      <sheetName val="나"/>
      <sheetName val="가압장구체수량산출서"/>
      <sheetName val="설계서"/>
      <sheetName val="수정계획3"/>
      <sheetName val="도급기성"/>
      <sheetName val="공토공단위당"/>
      <sheetName val="실행예산 명세표"/>
      <sheetName val="단가_x0005__x0000_"/>
      <sheetName val="OPG䈀塪ԯ"/>
      <sheetName val="OPG䈀屪ԯ"/>
      <sheetName val="부안일위"/>
      <sheetName val="슬래브"/>
      <sheetName val="사통"/>
      <sheetName val="건축명"/>
      <sheetName val="기계명"/>
      <sheetName val="전기명"/>
      <sheetName val="토목명"/>
      <sheetName val="토공검토G"/>
      <sheetName val="CTEMCOST"/>
      <sheetName val="법면단"/>
      <sheetName val="접속슬라브"/>
      <sheetName val="데이터관리"/>
      <sheetName val="재직(경력)증명서"/>
      <sheetName val="4)유԰_x0000_"/>
      <sheetName val="고정보爇譈0_x0000_"/>
      <sheetName val="고정보䠉ፓ　冂"/>
      <sheetName val="해평견적"/>
      <sheetName val="설명서 "/>
      <sheetName val="1-21_토적"/>
      <sheetName val="pier-1"/>
      <sheetName val="회사정보"/>
      <sheetName val="시설일위"/>
      <sheetName val="조명일위"/>
      <sheetName val="주공 갑지"/>
      <sheetName val="NO.3.PTA PLANT SD COST"/>
      <sheetName val="⑘"/>
      <sheetName val="철골"/>
      <sheetName val="︀ᇕ"/>
      <sheetName val="명세서"/>
      <sheetName val="L_RPTA05_목록"/>
      <sheetName val="명부"/>
      <sheetName val="미비용95"/>
      <sheetName val="물건조서"/>
      <sheetName val="콤보박스와 리스트박스의 연결"/>
      <sheetName val="개별요인비교번호"/>
      <sheetName val="일반자료"/>
      <sheetName val="이름표"/>
      <sheetName val="비교표준지"/>
      <sheetName val="농서동"/>
      <sheetName val="영천리"/>
      <sheetName val="배수장토목공사비"/>
      <sheetName val="기䈀嵪ԯ"/>
      <sheetName val="6㔀቎"/>
      <sheetName val="하부철근수က"/>
      <sheetName val="공통가설"/>
      <sheetName val="LOPCALC"/>
      <sheetName val="집수정단위수량"/>
      <sheetName val="산수배수"/>
      <sheetName val="설계명세서"/>
      <sheetName val="품셈표"/>
      <sheetName val="노견단위수량"/>
      <sheetName val="데리네이타_x000c_콐"/>
      <sheetName val="99사업계획"/>
      <sheetName val="집계(2)"/>
      <sheetName val="공통단가"/>
      <sheetName val="운반비"/>
      <sheetName val="가설공사"/>
      <sheetName val="간지1"/>
      <sheetName val="간지2"/>
      <sheetName val="대지1"/>
      <sheetName val="대지2"/>
      <sheetName val="고수호안1"/>
      <sheetName val="고수호안2"/>
      <sheetName val="흥기1"/>
      <sheetName val="흥기2,3"/>
      <sheetName val="보축보수구간"/>
      <sheetName val="대서6낙차보"/>
      <sheetName val="대서1교"/>
      <sheetName val="1진입도로공"/>
      <sheetName val="대서3교 "/>
      <sheetName val="3진입도로공"/>
      <sheetName val="선형"/>
      <sheetName val="1.설계기준 "/>
      <sheetName val="공기주입기 설치공사"/>
      <sheetName val="기본1"/>
      <sheetName val="수정일위대가"/>
      <sheetName val="안동예산서"/>
      <sheetName val="2공구자재집"/>
      <sheetName val="위치조Ԁ"/>
      <sheetName val="단가산출1"/>
      <sheetName val="수량집계_x0000__x0000_Ԁ_x0000_"/>
      <sheetName val="배수공 주요자재 집계표"/>
      <sheetName val="수량 Ὑ"/>
      <sheetName val="Stem Footing"/>
      <sheetName val="4차원가계산서"/>
      <sheetName val="※참고자료※"/>
      <sheetName val="A2"/>
      <sheetName val="BLOCK(1)"/>
      <sheetName val="일반䈀ᅪ"/>
      <sheetName val="위치조⣇"/>
      <sheetName val="입력"/>
      <sheetName val="별표"/>
      <sheetName val="신규부표총괄"/>
      <sheetName val="자재조서(2007년 3월)"/>
      <sheetName val="신규품셈총괄"/>
      <sheetName val="노임9월"/>
      <sheetName val="9.Attach"/>
      <sheetName val="식재일위대가"/>
      <sheetName val="횡배위치"/>
      <sheetName val="단"/>
      <sheetName val="1안"/>
      <sheetName val="원가계吀_x001f_"/>
      <sheetName val="원가계呠)"/>
      <sheetName val="10"/>
      <sheetName val="11"/>
      <sheetName val="12"/>
      <sheetName val="13"/>
      <sheetName val="14"/>
      <sheetName val="15"/>
      <sheetName val="16"/>
      <sheetName val="3"/>
      <sheetName val="4"/>
      <sheetName val="5"/>
      <sheetName val="7"/>
      <sheetName val="8"/>
      <sheetName val="9"/>
      <sheetName val="유원장"/>
      <sheetName val="구체집계2_0x2_x0000__x0000_Ԁ_x0000_耀_xda3b__x0002_"/>
      <sheetName val="구체집계2_0x2_x0000__x0000_Ԁ_x0000_쀀_x0002_"/>
      <sheetName val="카니발(자105노60)"/>
      <sheetName val="조서"/>
      <sheetName val="배수계"/>
      <sheetName val="Sensitivity"/>
      <sheetName val="신천3호용수로"/>
      <sheetName val="도급정산"/>
      <sheetName val="03전반노무비"/>
      <sheetName val="석축설면"/>
      <sheetName val="구체2@2_5x栀Ẅ가"/>
      <sheetName val="토적단위"/>
      <sheetName val="펌프장토공수량산출"/>
      <sheetName val="공사비증(-)䈀४԰_x0000_"/>
      <sheetName val="강교(Sub)"/>
      <sheetName val="일반토공견적"/>
      <sheetName val="하부철근수砀"/>
      <sheetName val="배수량"/>
      <sheetName val="중기가격"/>
      <sheetName val="최종인구"/>
      <sheetName val="횡배수관집현喠.嗬.颙⽲"/>
      <sheetName val="3지구단위"/>
      <sheetName val="횡배수관위치조서"/>
      <sheetName val="제2호단위수량"/>
      <sheetName val="입력변수"/>
      <sheetName val="재"/>
      <sheetName val="2-1. 경관조명 내역총괄표"/>
      <sheetName val="도阀"/>
      <sheetName val="일위단위"/>
      <sheetName val="OPG_x000d__x0000__x0000_"/>
      <sheetName val="구체2_0x2׎_x0000_缀_x0000__x0000__x0000_܀侙"/>
      <sheetName val="구체2_0x2׎_x0000_缀_x0000__x0000__x0000_唀ᚹ"/>
      <sheetName val="구체2_0x2ﻎᇕ԰_x0000_缀_x0000__x0000__x0000_"/>
      <sheetName val="구체2_0x2׎_x0000_缀_x0000__x0000__x0000_㰀"/>
      <sheetName val="일缀뼪ԯ"/>
      <sheetName val="일ԯ_x0000_缀"/>
      <sheetName val="일　⹹缀"/>
      <sheetName val="구체"/>
      <sheetName val="좌측날개벽"/>
      <sheetName val="우측날개벽"/>
      <sheetName val="일᠀㕗꜀"/>
      <sheetName val="일꜀䞵ԯ"/>
      <sheetName val="일︀ổԯ"/>
      <sheetName val="일怀⅒가"/>
      <sheetName val="일耀㩗찀"/>
      <sheetName val="6ᣈᦘ"/>
      <sheetName val="6⣈⦘"/>
      <sheetName val="정물량"/>
      <sheetName val="연습"/>
      <sheetName val="역T형(H=6.0) (2)"/>
      <sheetName val="정산ISSUE(T)"/>
      <sheetName val="관급자재대"/>
      <sheetName val="변경원가서갑"/>
      <sheetName val="일0_x0000_䠀"/>
      <sheetName val="일0_x0000_ "/>
      <sheetName val="6_x0005__x000a_"/>
      <sheetName val="Macro(전기)"/>
      <sheetName val="기계변경"/>
      <sheetName val="2.냉난방설비공사"/>
      <sheetName val="연부97-1"/>
      <sheetName val="갑지1"/>
      <sheetName val="일위대가(건축)"/>
      <sheetName val="기성우리"/>
      <sheetName val="지수산_x0000_"/>
      <sheetName val="배관단가조사서"/>
      <sheetName val="A(Rev.3)"/>
      <sheetName val="쌍송_x0000_"/>
      <sheetName val="6퇈ꚲ"/>
      <sheetName val="첨부1"/>
      <sheetName val="장비가동"/>
      <sheetName val="도로경계블럭연장조서"/>
      <sheetName val="일반︀賕"/>
      <sheetName val="일반ㅿ"/>
      <sheetName val="투㞘"/>
      <sheetName val="단면제원"/>
      <sheetName val="투㒨"/>
      <sheetName val="투槓"/>
      <sheetName val="위치조耀"/>
      <sheetName val="장비경비"/>
      <sheetName val="위치조"/>
      <sheetName val="설계내역2"/>
      <sheetName val="간지 (0)"/>
      <sheetName val="투丵"/>
      <sheetName val="투_x0005_"/>
      <sheetName val="단 box"/>
      <sheetName val="R-F-타공종"/>
      <sheetName val="slab집계"/>
      <sheetName val="슬래브(0)"/>
      <sheetName val="슬래브(1)"/>
      <sheetName val="mb1슬래브송도"/>
      <sheetName val="mb1슬래브송도2"/>
      <sheetName val="ABUT집계"/>
      <sheetName val="예산내역"/>
      <sheetName val="아스콘포장(중로)"/>
      <sheetName val="구체3_5x3_5-8-1朏"/>
      <sheetName val="대창(함평)"/>
      <sheetName val="대창(장성)"/>
      <sheetName val="주요량/_x0000_저Í"/>
      <sheetName val="구체집계2_0x2_x0000__x0000_Ԁ_x0000__x0000_Ŋ_x0005__x0000_"/>
      <sheetName val="P&amp;L(Ahn)"/>
      <sheetName val="분뇨"/>
      <sheetName val="공사비산출서"/>
      <sheetName val="익산"/>
      <sheetName val="POOM_MOTO"/>
      <sheetName val="POOM_MOTO2"/>
      <sheetName val="DATA_BAC_"/>
      <sheetName val="2_1︀ᇕ԰"/>
      <sheetName val="제출견적서 - 원본 "/>
      <sheetName val="DB"/>
      <sheetName val="도색수량산출근거(중로1류)"/>
      <sheetName val="front"/>
      <sheetName val="저류지수량집계"/>
      <sheetName val="BSD (2)"/>
      <sheetName val="토지-2731"/>
      <sheetName val="토지-181(2)"/>
      <sheetName val="손익차_x0000__x0000_굘"/>
      <sheetName val="실행예산SHEET도장재검토"/>
      <sheetName val="카렌스센터계량기설치공사"/>
      <sheetName val="주요량(⍠」_x0005_"/>
      <sheetName val="주요량(헾】_x0005_"/>
      <sheetName val="교량"/>
      <sheetName val="정보매체A동"/>
      <sheetName val="SANBAISU"/>
      <sheetName val="구체집계3_0x2_0(0_x0010__x0000_䤰"/>
      <sheetName val="구체집계3_0x2_0(0_x0000__x0000_䣸"/>
      <sheetName val="구체집계3_0x2_0(0_x0000__x0000_θ"/>
      <sheetName val="구체집계3_0x2_0(0_x0000__x0000_"/>
      <sheetName val="구체집계3_0x2_0(0_x0000__x0000_◨"/>
      <sheetName val="구체집계3_0x2_0(0_x0010__x0000_鎀"/>
      <sheetName val="구체집계3_0x2_0(0_x0010__x0000_箘"/>
      <sheetName val="구체집계3_0x2_0(0_x0000__x0000_ꆈ"/>
      <sheetName val="일위렀庫"/>
      <sheetName val="프로젝트"/>
      <sheetName val="면수"/>
      <sheetName val="공종단가"/>
      <sheetName val="자재조사표"/>
      <sheetName val="일반부표집계표"/>
      <sheetName val="노무비갑지"/>
      <sheetName val="도봉2지구"/>
      <sheetName val="104동"/>
      <sheetName val="옥외등신설"/>
      <sheetName val="저케CV22신설"/>
      <sheetName val="저케CV38신설"/>
      <sheetName val="저케CV8신설"/>
      <sheetName val="접지3종"/>
      <sheetName val="총괄집계표"/>
      <sheetName val="개인DATA"/>
      <sheetName val="JUCK"/>
      <sheetName val="COVER"/>
      <sheetName val="간접경상비"/>
      <sheetName val="건   축"/>
      <sheetName val="현장식당(1ԅ"/>
      <sheetName val="현장식당(1ԃ"/>
      <sheetName val="현장식당(1က"/>
      <sheetName val="C_배수관㖰"/>
      <sheetName val="공사비총괄표"/>
      <sheetName val="교대"/>
      <sheetName val="건축"/>
      <sheetName val="일반쌒"/>
      <sheetName val="상부_x0000_"/>
      <sheetName val="일반䠀᝶"/>
      <sheetName val="일반_xd800_ឈ"/>
      <sheetName val="일반栓椈"/>
      <sheetName val="일반厌"/>
      <sheetName val="횡배수관수량"/>
      <sheetName val="측구공수량집계"/>
      <sheetName val="맨홀(0+460)"/>
      <sheetName val="운반_골재_5km"/>
      <sheetName val="토공사ԯ_x0000_缀_x0000__x0000_"/>
      <sheetName val="제-노임"/>
      <sheetName val="제직재"/>
      <sheetName val="일반栀䒘"/>
      <sheetName val="일반_x0000_樀"/>
      <sheetName val="사급자재총괄"/>
      <sheetName val="역T형교대(말뚝기초)"/>
      <sheetName val="단위중기"/>
      <sheetName val="계수시트"/>
      <sheetName val="효성CB 1P기초"/>
      <sheetName val="용역비산출"/>
      <sheetName val="단가籀%"/>
      <sheetName val="단가艐Ⱦ"/>
      <sheetName val="단가菘_x0019_"/>
      <sheetName val="FRP산출근_x0000_"/>
      <sheetName val="3연box"/>
      <sheetName val="구체집계2_0x2_︀뗕ԯ_x0000_缀_x0000_"/>
      <sheetName val="남평내역"/>
      <sheetName val="3.하중산정4ࠀ᭷䰀᭷︀곕ԯ_x0000_缀"/>
      <sheetName val="횡배수관집현황堀፾鰀፾︀"/>
      <sheetName val="공조기"/>
      <sheetName val="1단계총괄내역서"/>
      <sheetName val="대구-교대(A1)"/>
      <sheetName val="양지䬨"/>
      <sheetName val="BOX-1510"/>
      <sheetName val="일반뀀⋔"/>
      <sheetName val="설계표지"/>
      <sheetName val="간접공사비 적용요율"/>
      <sheetName val="전夈"/>
      <sheetName val="구체집계3_0x2_舘_x0018_헾⼡_x0005__x0000_"/>
      <sheetName val="전丵"/>
      <sheetName val="구체집계3_0x2_丵〒_x0005__x0000__x0000_"/>
      <sheetName val="구체집계3_0x2__x0005__x0000__x0000__x0000__x0000_"/>
      <sheetName val="집계표(육상)"/>
      <sheetName val="재료비단가"/>
      <sheetName val="자재계산서"/>
      <sheetName val="주소록"/>
      <sheetName val="식생블럭단위수량"/>
      <sheetName val="A-LINE"/>
      <sheetName val="TYPE-A,B,C,D"/>
      <sheetName val="계림(함평)"/>
      <sheetName val="계림(장성)"/>
      <sheetName val="1호철근량"/>
      <sheetName val="C_배수관공3"/>
      <sheetName val="2_10횡배수관3"/>
      <sheetName val="2_12기존배수관세척3"/>
      <sheetName val="2_13날개벽및면벽3"/>
      <sheetName val="2_14집수정3"/>
      <sheetName val="절성경계보강공현황및집계_3"/>
      <sheetName val="구체집계2_0x2_0(0-3)3"/>
      <sheetName val="구체2_0X2_0(0-3)3"/>
      <sheetName val="구체집계2_0x2_0(3-5)3"/>
      <sheetName val="구체2_0x2_0(3-5)3"/>
      <sheetName val="구체집계2_0x2_0(5-7)3"/>
      <sheetName val="구체2_0x2_0(5-7)3"/>
      <sheetName val="구체집계2_0x2_0(7-10)3"/>
      <sheetName val="구체2_0x2_0(7-10)3"/>
      <sheetName val="구체집계2@2_5x2_53"/>
      <sheetName val="구체2@2_5x2_53"/>
      <sheetName val="구체집계3_0x2_0(0-3)3"/>
      <sheetName val="구체3_0x2_0(0-3)3"/>
      <sheetName val="구체집계3_0x2_0(6-8)3"/>
      <sheetName val="구체3_0x2_0(6-8)3"/>
      <sheetName val="구체집계3_5x3_5(8-10)3"/>
      <sheetName val="구체3_5x3_5(8-10)3"/>
      <sheetName val="구체집계4_5x4_5(2-3)3"/>
      <sheetName val="구체4_5x4_5(2-3)3"/>
      <sheetName val="구체집계4_5x4_5(4-5)3"/>
      <sheetName val="구체4_5x4_5(4-5)3"/>
      <sheetName val="구체2_5x2_0(6-8)3"/>
      <sheetName val="구체3_5x3_5-8-103"/>
      <sheetName val="b_수로이설3"/>
      <sheetName val="c_돌붙임후면배수표지2"/>
      <sheetName val="d_기존배수관폐쇄표지2"/>
      <sheetName val="e_기존BOX폐쇄표지2"/>
      <sheetName val="j_제작집수정표지2"/>
      <sheetName val="k__문비2"/>
      <sheetName val="파형강판_총수량집계표2"/>
      <sheetName val="철근수량_집계표2"/>
      <sheetName val="제목_(토공)2"/>
      <sheetName val="규준틀및경계말목_(좌안)2"/>
      <sheetName val="u형측구_집계표2"/>
      <sheetName val="2지구u형측구_2"/>
      <sheetName val="C_간지2"/>
      <sheetName val="2_10간지2"/>
      <sheetName val="2_11간지2"/>
      <sheetName val="2_13간지2"/>
      <sheetName val="2_14간지2"/>
      <sheetName val="토공(우물통,기타)_2"/>
      <sheetName val="총괄갑_2"/>
      <sheetName val="역T형옹벽(3_0)2"/>
      <sheetName val="96보완계획7_122"/>
      <sheetName val="준검_내역서2"/>
      <sheetName val="A_LINE2"/>
      <sheetName val="7_PILE__(돌출)2"/>
      <sheetName val="국도접속_차도부수량2"/>
      <sheetName val="3_하중산정4_지지력2"/>
      <sheetName val="5_공종별예산내역서2"/>
      <sheetName val="구조______2"/>
      <sheetName val="6PILE__(돌출)2"/>
      <sheetName val="남양시작동자105노65기1_3화1_22"/>
      <sheetName val="개비온_단위2"/>
      <sheetName val="단가_2"/>
      <sheetName val="8_PILE__(돌출)2"/>
      <sheetName val="단가표_(2)2"/>
      <sheetName val="Sheet1_(2)2"/>
      <sheetName val="97_사업추정(WEKI)2"/>
      <sheetName val="WEIGHT_LIST2"/>
      <sheetName val="표__지2"/>
      <sheetName val="C_배수관공1"/>
      <sheetName val="2_10횡배수관1"/>
      <sheetName val="2_12기존배수관세척1"/>
      <sheetName val="2_13날개벽및면벽1"/>
      <sheetName val="2_14집수정1"/>
      <sheetName val="절성경계보강공현황및집계_1"/>
      <sheetName val="구체집계2_0x2_0(0-3)1"/>
      <sheetName val="구체2_0X2_0(0-3)1"/>
      <sheetName val="구체집계2_0x2_0(3-5)1"/>
      <sheetName val="구체2_0x2_0(3-5)1"/>
      <sheetName val="구체집계2_0x2_0(5-7)1"/>
      <sheetName val="구체2_0x2_0(5-7)1"/>
      <sheetName val="구체집계2_0x2_0(7-10)1"/>
      <sheetName val="구체2_0x2_0(7-10)1"/>
      <sheetName val="구체집계2@2_5x2_51"/>
      <sheetName val="구체2@2_5x2_51"/>
      <sheetName val="구체집계3_0x2_0(0-3)1"/>
      <sheetName val="구체3_0x2_0(0-3)1"/>
      <sheetName val="구체집계3_0x2_0(6-8)1"/>
      <sheetName val="구체3_0x2_0(6-8)1"/>
      <sheetName val="구체집계3_5x3_5(8-10)1"/>
      <sheetName val="구체3_5x3_5(8-10)1"/>
      <sheetName val="구체집계4_5x4_5(2-3)1"/>
      <sheetName val="구체4_5x4_5(2-3)1"/>
      <sheetName val="구체집계4_5x4_5(4-5)1"/>
      <sheetName val="구체4_5x4_5(4-5)1"/>
      <sheetName val="구체2_5x2_0(6-8)1"/>
      <sheetName val="구체3_5x3_5-8-101"/>
      <sheetName val="b_수로이설1"/>
      <sheetName val="3_하중산정4_지지력"/>
      <sheetName val="구조______"/>
      <sheetName val="개비온_단위"/>
      <sheetName val="단가_"/>
      <sheetName val="8_PILE__(돌출)"/>
      <sheetName val="단가표_(2)"/>
      <sheetName val="WEIGHT_LIST"/>
      <sheetName val="표__지"/>
      <sheetName val="C_배수관공2"/>
      <sheetName val="2_10횡배수관2"/>
      <sheetName val="2_12기존배수관세척2"/>
      <sheetName val="2_13날개벽및면벽2"/>
      <sheetName val="2_14집수정2"/>
      <sheetName val="절성경계보강공현황및집계_2"/>
      <sheetName val="구체집계2_0x2_0(0-3)2"/>
      <sheetName val="구체2_0X2_0(0-3)2"/>
      <sheetName val="구체집계2_0x2_0(3-5)2"/>
      <sheetName val="구체2_0x2_0(3-5)2"/>
      <sheetName val="구체집계2_0x2_0(5-7)2"/>
      <sheetName val="구체2_0x2_0(5-7)2"/>
      <sheetName val="구체집계2_0x2_0(7-10)2"/>
      <sheetName val="구체2_0x2_0(7-10)2"/>
      <sheetName val="구체집계2@2_5x2_52"/>
      <sheetName val="구체2@2_5x2_52"/>
      <sheetName val="구체집계3_0x2_0(0-3)2"/>
      <sheetName val="구체3_0x2_0(0-3)2"/>
      <sheetName val="구체집계3_0x2_0(6-8)2"/>
      <sheetName val="구체3_0x2_0(6-8)2"/>
      <sheetName val="구체집계3_5x3_5(8-10)2"/>
      <sheetName val="구체3_5x3_5(8-10)2"/>
      <sheetName val="구체집계4_5x4_5(2-3)2"/>
      <sheetName val="구체4_5x4_5(2-3)2"/>
      <sheetName val="구체집계4_5x4_5(4-5)2"/>
      <sheetName val="구체4_5x4_5(4-5)2"/>
      <sheetName val="구체2_5x2_0(6-8)2"/>
      <sheetName val="구체3_5x3_5-8-102"/>
      <sheetName val="b_수로이설2"/>
      <sheetName val="c_돌붙임후면배수표지1"/>
      <sheetName val="d_기존배수관폐쇄표지1"/>
      <sheetName val="e_기존BOX폐쇄표지1"/>
      <sheetName val="j_제작집수정표지1"/>
      <sheetName val="k__문비1"/>
      <sheetName val="파형강판_총수량집계표1"/>
      <sheetName val="철근수량_집계표1"/>
      <sheetName val="제목_(토공)1"/>
      <sheetName val="규준틀및경계말목_(좌안)1"/>
      <sheetName val="u형측구_집계표1"/>
      <sheetName val="2지구u형측구_1"/>
      <sheetName val="C_간지1"/>
      <sheetName val="2_10간지1"/>
      <sheetName val="2_11간지1"/>
      <sheetName val="2_13간지1"/>
      <sheetName val="2_14간지1"/>
      <sheetName val="토공(우물통,기타)_1"/>
      <sheetName val="총괄갑_1"/>
      <sheetName val="역T형옹벽(3_0)1"/>
      <sheetName val="96보완계획7_121"/>
      <sheetName val="준검_내역서1"/>
      <sheetName val="A_LINE1"/>
      <sheetName val="7_PILE__(돌출)1"/>
      <sheetName val="국도접속_차도부수량1"/>
      <sheetName val="3_하중산정4_지지력1"/>
      <sheetName val="5_공종별예산내역서1"/>
      <sheetName val="구조______1"/>
      <sheetName val="6PILE__(돌출)1"/>
      <sheetName val="남양시작동자105노65기1_3화1_21"/>
      <sheetName val="개비온_단위1"/>
      <sheetName val="단가_1"/>
      <sheetName val="8_PILE__(돌출)1"/>
      <sheetName val="단가표_(2)1"/>
      <sheetName val="Sheet1_(2)1"/>
      <sheetName val="97_사업추정(WEKI)1"/>
      <sheetName val="WEIGHT_LIST1"/>
      <sheetName val="표__지1"/>
      <sheetName val="일반ࠀ⏁"/>
      <sheetName val="단관데이터"/>
      <sheetName val="이형관데이터"/>
      <sheetName val="메인거더-크로스빔200연결부"/>
      <sheetName val="DATE2001"/>
      <sheetName val="공사비내역서"/>
      <sheetName val="X17-TOTAL"/>
      <sheetName val="기계경비1"/>
      <sheetName val="21301동"/>
      <sheetName val="원가_x0001__x0000_䀀"/>
      <sheetName val="원가ⴀ癆顶"/>
      <sheetName val="원가顶๔꤂"/>
      <sheetName val="현장관리비데이타"/>
      <sheetName val="실행갑지"/>
      <sheetName val="단가표 _x0003__x0004_ÿ"/>
      <sheetName val="수량집계표(12)"/>
      <sheetName val="수량집계표(34)"/>
      <sheetName val="손익차蚘_x001b_泌"/>
      <sheetName val="마사"/>
      <sheetName val="소화실적"/>
      <sheetName val="구성1"/>
      <sheetName val="구성2"/>
      <sheetName val="구성3"/>
      <sheetName val="구성4"/>
      <sheetName val="그림2"/>
      <sheetName val="잔수량(작성)"/>
      <sheetName val="SUB일위대가(이음)"/>
      <sheetName val="확약서"/>
      <sheetName val="9900"/>
      <sheetName val="990_x0000_"/>
      <sheetName val="990_x0010_"/>
      <sheetName val="990Ð"/>
      <sheetName val="01"/>
      <sheetName val="몰탈콘크리트"/>
      <sheetName val="철근집계"/>
      <sheetName val="산출근거(조건값)"/>
      <sheetName val="암거치수표"/>
      <sheetName val="재료집계표빽업"/>
      <sheetName val="암거수리계산서"/>
      <sheetName val="◀암거수리계산조서"/>
      <sheetName val="◀암거위치"/>
      <sheetName val="최종단면▶"/>
      <sheetName val="◀평균높이▶"/>
      <sheetName val="지장물평가기준"/>
      <sheetName val="슬래브 -연속(3경간)"/>
      <sheetName val="토지평가조서"/>
      <sheetName val="캠프용산(토지조서,원본)"/>
      <sheetName val="아파트기초자료"/>
      <sheetName val="대지권지분"/>
      <sheetName val="상가기초자료"/>
      <sheetName val="종전자산"/>
      <sheetName val="소포내역 (2)"/>
      <sheetName val="공사요율"/>
      <sheetName val="IT-BAT"/>
      <sheetName val="WING3"/>
      <sheetName val="Tota_x0005_"/>
      <sheetName val="현황CODE"/>
      <sheetName val="손익현황"/>
      <sheetName val="승용"/>
      <sheetName val="C_배수관공4"/>
      <sheetName val="2_10횡배수관4"/>
      <sheetName val="2_12기존배수관세척4"/>
      <sheetName val="2_13날개벽및면벽4"/>
      <sheetName val="2_14집수정4"/>
      <sheetName val="절성경계보강공현황및집계_4"/>
      <sheetName val="구체집계2_0x2_0(0-3)4"/>
      <sheetName val="구체2_0X2_0(0-3)4"/>
      <sheetName val="구체집계2_0x2_0(3-5)4"/>
      <sheetName val="구체2_0x2_0(3-5)4"/>
      <sheetName val="구체집계2_0x2_0(5-7)4"/>
      <sheetName val="구체2_0x2_0(5-7)4"/>
      <sheetName val="구체집계2_0x2_0(7-10)4"/>
      <sheetName val="구체2_0x2_0(7-10)4"/>
      <sheetName val="구체집계2@2_5x2_54"/>
      <sheetName val="구체2@2_5x2_54"/>
      <sheetName val="구체집계3_0x2_0(0-3)4"/>
      <sheetName val="구체3_0x2_0(0-3)4"/>
      <sheetName val="구체집계3_0x2_0(6-8)4"/>
      <sheetName val="구체3_0x2_0(6-8)4"/>
      <sheetName val="구체집계3_5x3_5(8-10)4"/>
      <sheetName val="구체3_5x3_5(8-10)4"/>
      <sheetName val="구체집계4_5x4_5(2-3)4"/>
      <sheetName val="구체4_5x4_5(2-3)4"/>
      <sheetName val="구체집계4_5x4_5(4-5)4"/>
      <sheetName val="구체4_5x4_5(4-5)4"/>
      <sheetName val="구체2_5x2_0(6-8)4"/>
      <sheetName val="구체3_5x3_5-8-104"/>
      <sheetName val="b_수로이설4"/>
      <sheetName val="c_돌붙임후면배수표지3"/>
      <sheetName val="d_기존배수관폐쇄표지3"/>
      <sheetName val="e_기존BOX폐쇄표지3"/>
      <sheetName val="j_제작집수정표지3"/>
      <sheetName val="k__문비3"/>
      <sheetName val="파형강판_총수량집계표3"/>
      <sheetName val="철근수량_집계표3"/>
      <sheetName val="제목_(토공)3"/>
      <sheetName val="규준틀및경계말목_(좌안)3"/>
      <sheetName val="u형측구_집계표3"/>
      <sheetName val="2지구u형측구_3"/>
      <sheetName val="C_간지3"/>
      <sheetName val="2_10간지3"/>
      <sheetName val="2_11간지3"/>
      <sheetName val="2_13간지3"/>
      <sheetName val="2_14간지3"/>
      <sheetName val="토공(우물통,기타)_3"/>
      <sheetName val="총괄갑_3"/>
      <sheetName val="역T형옹벽(3_0)3"/>
      <sheetName val="96보완계획7_123"/>
      <sheetName val="준검_내역서3"/>
      <sheetName val="A_LINE3"/>
      <sheetName val="7_PILE__(돌출)3"/>
      <sheetName val="국도접속_차도부수량3"/>
      <sheetName val="3_하중산정4_지지력3"/>
      <sheetName val="5_공종별예산내역서3"/>
      <sheetName val="구조______3"/>
      <sheetName val="6PILE__(돌출)3"/>
      <sheetName val="남양시작동자105노65기1_3화1_23"/>
      <sheetName val="개비온_단위3"/>
      <sheetName val="단가_3"/>
      <sheetName val="8_PILE__(돌출)3"/>
      <sheetName val="단가표_(2)3"/>
      <sheetName val="Sheet1_(2)3"/>
      <sheetName val="97_사업추정(WEKI)3"/>
      <sheetName val="WEIGHT_LIST3"/>
      <sheetName val="표__지3"/>
      <sheetName val="3_하중산정4_양수압5_지지력"/>
      <sheetName val="표지-내역서_(2)"/>
      <sheetName val="지급자재_단가비교"/>
      <sheetName val="기초입력_DATA"/>
      <sheetName val="1_설계조건"/>
      <sheetName val="노면표지_수량"/>
      <sheetName val="횡_연장"/>
      <sheetName val="(집계)_노면표시"/>
      <sheetName val="자재_집계표"/>
      <sheetName val="표지_(2)"/>
      <sheetName val="날개수량1_5"/>
      <sheetName val="설계조건_및_단면가정"/>
      <sheetName val="201동_산출근거"/>
      <sheetName val="토_적_표"/>
      <sheetName val="1_일반수량산출단면"/>
      <sheetName val="단가_및_재료비"/>
      <sheetName val="DATA_입력부"/>
      <sheetName val="_냉각수펌프"/>
      <sheetName val="집수정단위수량_"/>
      <sheetName val="4_2_1_마루높이_검토"/>
      <sheetName val="조도계산서_(도서)"/>
      <sheetName val="unit_4"/>
      <sheetName val="3BL공동구_수량"/>
      <sheetName val="06_일위대가목록"/>
      <sheetName val="표지-내역서壒〚"/>
      <sheetName val="환경기계공정표_(3)"/>
      <sheetName val="재료비_(2)1"/>
      <sheetName val="단__가__대__비__표"/>
      <sheetName val="일__위__대__가__목__록"/>
      <sheetName val="별표_"/>
      <sheetName val="구체집계4_5x4_5"/>
      <sheetName val="접도구역경계표주"/>
      <sheetName val="문화재_시굴조사비(표지)"/>
      <sheetName val="6_교좌면보강"/>
      <sheetName val="단면_(2)"/>
      <sheetName val="3_하중계산"/>
      <sheetName val="4_주beam"/>
      <sheetName val="8_석축단위(H=1_5M)"/>
      <sheetName val="배수공시멘트_및_골재량산출"/>
      <sheetName val="정산서_"/>
      <sheetName val="_상부공통집계(총괄)"/>
      <sheetName val="G_R300경비"/>
      <sheetName val="전차선로_물량표"/>
      <sheetName val="일위대가_집계표"/>
      <sheetName val="나_다_라_마_바_피복재_산정"/>
      <sheetName val="자재단가_(2)"/>
      <sheetName val="OCT_FDN"/>
      <sheetName val="working_load_at_the_btm_ft_"/>
      <sheetName val="stability_check"/>
      <sheetName val="design_criteria"/>
      <sheetName val="DRAIN_DRUM_PIT_D-301"/>
      <sheetName val="2_설계제원"/>
      <sheetName val="HORI__VESSEL"/>
      <sheetName val="접도구역경계표주齘"/>
      <sheetName val="접도구역경계표주挔"/>
      <sheetName val="접도구역경계표주窨"/>
      <sheetName val="접도구역경계표주竈"/>
      <sheetName val="접도구역경계표주傠"/>
      <sheetName val="접도구역경계표주畠"/>
      <sheetName val="접도구역경계표주僀"/>
      <sheetName val="접도구역경계표주贸"/>
      <sheetName val="구체집계4_5x4_5尜層闰"/>
      <sheetName val="구체집계4_5x4_5徸〒"/>
      <sheetName val="통로암거_4_5_×4_5_토피0~3m__수량_집계표0"/>
      <sheetName val="구체집계4_5x4丵〒"/>
      <sheetName val="구체집계3_0x2尜層闰〒"/>
      <sheetName val="구체집계4_5x4_5丵〒"/>
      <sheetName val="구체집계3_0x2壸5丵⿋"/>
      <sheetName val="구체집계3_0x2喐6嗜6丵⿄"/>
      <sheetName val="구체집계4_5x4_5헾】"/>
      <sheetName val="3_7교축하중"/>
      <sheetName val="조명율"/>
      <sheetName val="토_傠"/>
      <sheetName val="토_捀"/>
      <sheetName val="토_"/>
      <sheetName val="토_挔竖"/>
      <sheetName val="토_"/>
      <sheetName val="요"/>
      <sheetName val="일위대橂⿭"/>
      <sheetName val="변압기_및_발전기_용량"/>
      <sheetName val="노임단가_(2)"/>
      <sheetName val="3_바닥판설계"/>
      <sheetName val="Total_단위경유량집계"/>
      <sheetName val="내역서_제출"/>
      <sheetName val="단___산"/>
      <sheetName val="실____단"/>
      <sheetName val="L40_B19_9"/>
      <sheetName val="전선_및_전선관"/>
      <sheetName val="내역서_"/>
      <sheetName val="토목내역서_(도급단가)"/>
      <sheetName val="입출재고현황_(2)"/>
      <sheetName val="토공총괄헾⿷"/>
      <sheetName val="강전사_(2)"/>
      <sheetName val="본선차로수량집계표"/>
      <sheetName val="단위수량(출력X)"/>
      <sheetName val="소일위대가코드표"/>
      <sheetName val="현장조사"/>
      <sheetName val="type-F1"/>
      <sheetName val="CONTENTS"/>
      <sheetName val="1호인버트수량"/>
      <sheetName val="기본(98)"/>
      <sheetName val="수량집계표 "/>
      <sheetName val="용산1_해보_"/>
      <sheetName val="코드"/>
      <sheetName val="말뚝기초(안정검토)-외측"/>
      <sheetName val="부하LOAD"/>
      <sheetName val="수공기"/>
      <sheetName val="4월"/>
      <sheetName val="토滰%"/>
      <sheetName val="제출내역 (2)"/>
      <sheetName val="왕십리방향"/>
      <sheetName val="총괄-1"/>
      <sheetName val="기계경비"/>
      <sheetName val="신당동집계표"/>
      <sheetName val="1@3.0X2.0(저류지1)(1)"/>
      <sheetName val="난간벽-3련"/>
      <sheetName val="IMPEADENCE MAP 취수장"/>
      <sheetName val="TYPE-3"/>
      <sheetName val="하부철근수頁"/>
      <sheetName val="직접경비"/>
      <sheetName val="직접인건비"/>
      <sheetName val="하부철근수저"/>
      <sheetName val="일਀鵹ԯ"/>
      <sheetName val="하부철근수_x0000_"/>
      <sheetName val="토목내역"/>
      <sheetName val="사  업  비  수  지  예  산  서"/>
      <sheetName val="도급FORM"/>
      <sheetName val="1_3.견적(통합)"/>
      <sheetName val="세금자료"/>
      <sheetName val="자재집계"/>
      <sheetName val="BSD _2_"/>
      <sheetName val="구체집계2_0x2_׃⾯_x0000__x0000_ၰ_x0000_"/>
      <sheetName val="구체집계2_0x2_׃⾯_x0000__x0000_ቨ_x0000_"/>
      <sheetName val="전체제잡비"/>
      <sheetName val="TOT"/>
      <sheetName val="우수받이재료집阀葢"/>
      <sheetName val="노임목록"/>
      <sheetName val="교각(P1)수량"/>
      <sheetName val="전_x0000_"/>
      <sheetName val="배수공집계표"/>
      <sheetName val="직접공사비"/>
      <sheetName val="구체3_0x2_0餀페ԯ_x0000_缀"/>
      <sheetName val="구체3_0x2_0頀ᕖ餀輦ԯ"/>
      <sheetName val="구체3_0x2_0餀㚘ԯ_x0000_缀"/>
      <sheetName val="일위목莘"/>
      <sheetName val="공사비증(-)/_x0000_頀_x0014_"/>
      <sheetName val="노무,재료"/>
      <sheetName val="단가입력"/>
      <sheetName val="기초처리공사비"/>
      <sheetName val="복통공사비"/>
      <sheetName val="본제당공사비"/>
      <sheetName val="시험비"/>
      <sheetName val="중기운반비"/>
      <sheetName val="진입도로공사비"/>
      <sheetName val="취수탑공사비"/>
      <sheetName val="토취장복구"/>
      <sheetName val="예산명세서"/>
      <sheetName val="구체2_0x2_ၒ_x0000__x0000__x0000_Ā_x0000_"/>
      <sheetName val="구체2_0x2__x0000_赸Ƣ_x0000__x0000__x0000_"/>
      <sheetName val="구체2_0x2__x0000__x0000__x0000__x0000__x0000__x0000_"/>
      <sheetName val="지급자재缀ᨪ԰"/>
      <sheetName val="원가계산서(1԰"/>
      <sheetName val="구체집계4_5x4_5_x0005_"/>
      <sheetName val="구체3_0x2_0(԰"/>
      <sheetName val="토 _x0005_"/>
      <sheetName val="구체집계3_0x2_"/>
      <sheetName val="토 "/>
      <sheetName val="구체집계2@︀ᇕ԰"/>
      <sheetName val="구체집계4_5x4_5徸〒_x0005_"/>
      <sheetName val="구체집계4_5x4丵〒_x0005_"/>
      <sheetName val="구체집계4_5x4_5丵〒_x0005_"/>
      <sheetName val="구체집계3_0x2壸5丵⿋_x0005_"/>
      <sheetName val="구체집계4_5x4_5헾】_x0005_"/>
      <sheetName val="구체2_0x︀ᇕ԰"/>
      <sheetName val="구체집계2_0x2䈀㉪ԯ"/>
      <sheetName val="단재적표"/>
      <sheetName val="7_PILE__崀ሹ԰_x0000_"/>
      <sheetName val="2_1ᝓ㰀"/>
      <sheetName val="총사업비명세"/>
      <sheetName val="총투자비산정"/>
      <sheetName val="표지_토공"/>
      <sheetName val="내역적용수량"/>
      <sheetName val="총괄토공수량집계표"/>
      <sheetName val="기존포장수량산출"/>
      <sheetName val="수량집계표"/>
      <sheetName val="파인밸리-토적"/>
      <sheetName val="파인밸리-포장절단"/>
      <sheetName val="입석대입구-토적"/>
      <sheetName val="입석대입구-포장절단"/>
      <sheetName val="경원밸리-토적 (2)"/>
      <sheetName val="경원밸리-포장절단 (2)"/>
      <sheetName val="우수관로(ASP)"/>
      <sheetName val="경원밸리-토적"/>
      <sheetName val="경원밸리-포장절단"/>
      <sheetName val="대가목록"/>
      <sheetName val="철거공-조경"/>
      <sheetName val="우수공집계"/>
      <sheetName val="2000양배"/>
      <sheetName val="지출결의서"/>
      <sheetName val="2_1催≘鰀"/>
      <sheetName val="노임단"/>
      <sheetName val="운반공"/>
      <sheetName val="자재단"/>
      <sheetName val="장비단"/>
      <sheetName val="노무단가"/>
      <sheetName val="------"/>
      <sheetName val="간 지"/>
      <sheetName val="3.안정검토"/>
      <sheetName val="4.말뚝설계"/>
      <sheetName val="5.단면설계"/>
      <sheetName val="6.교량받침부검토"/>
      <sheetName val="7.접속슬래브"/>
      <sheetName val="8.날개벽"/>
      <sheetName val="Base"/>
      <sheetName val="교대시점"/>
      <sheetName val="견적서을지"/>
      <sheetName val="일위대가목窤"/>
      <sheetName val="횡배수_x0006__x0005__x0006__x0006__x0007__x000a__x0006__x000b__x000d_"/>
      <sheetName val="ࠀЀऀ܀ЀȀࠀȀ؀؀؀؀Ȁ"/>
      <sheetName val="990Å"/>
      <sheetName val="990à"/>
      <sheetName val="소총괄표1"/>
      <sheetName val="DAT_x0000_"/>
      <sheetName val="합"/>
      <sheetName val="Summary"/>
      <sheetName val="(C)원내역"/>
      <sheetName val="내역서2안"/>
      <sheetName val="산출-설비"/>
      <sheetName val="잡설비내역"/>
      <sheetName val="집"/>
      <sheetName val="연돌일위집계"/>
      <sheetName val="안정계산"/>
      <sheetName val="Character"/>
      <sheetName val="방조제"/>
      <sheetName val="토적표98"/>
      <sheetName val="수지,측설"/>
      <sheetName val="위렯_x0000_"/>
      <sheetName val="위ᬀ㾀0"/>
      <sheetName val="위㠯_x0000__x0000_"/>
      <sheetName val="위〯B_x0000_"/>
      <sheetName val="위耯j_x0000_"/>
      <sheetName val="위〯_x0000_"/>
      <sheetName val="위က_x0000__x0000_"/>
      <sheetName val="위က_x0000_"/>
      <sheetName val="위က_x0000_"/>
      <sheetName val="1-1구간"/>
      <sheetName val="포장BOQ"/>
      <sheetName val="EQ-R1"/>
      <sheetName val="LINE-8-1@1.5x1.5(TYPE-1)"/>
      <sheetName val="부대시︀"/>
      <sheetName val="[배수관공(IC).xls]공사비증(-)/_x0000_頀_x0014_"/>
      <sheetName val="전문하도급"/>
      <sheetName val="교량전기"/>
      <sheetName val="남대문빌딩"/>
      <sheetName val="뜃맟뭁돽띿맟?-BLDG"/>
      <sheetName val="차수별내역서"/>
      <sheetName val="수량집계︀⫕ԯ_x0000_"/>
      <sheetName val="수량집계ԯ_x0000_缀_x0000_"/>
      <sheetName val="수량집계저㪃ఀ㪄"/>
      <sheetName val="기본자료입력"/>
      <sheetName val="2.하중산정"/>
      <sheetName val="원내역"/>
      <sheetName val="단위량당중기"/>
      <sheetName val="7_PILE__ԯ"/>
      <sheetName val="원가계산서(1栆ⅎ"/>
      <sheetName val="일위대가(_x0005_"/>
      <sheetName val="구체집계3_0x2_徸〒_x0005_"/>
      <sheetName val="2_13날개벽ֳ"/>
      <sheetName val="구체2_0x2׎"/>
      <sheetName val="구체2_0x2ﻎᇕ԰"/>
      <sheetName val="2_12기존㔀ԯ"/>
      <sheetName val="평형ԯ"/>
      <sheetName val="기초0"/>
      <sheetName val="기초Á"/>
      <sheetName val="기ԯ"/>
      <sheetName val="1호԰"/>
      <sheetName val="주요량/"/>
      <sheetName val="구체집계2_0x2"/>
      <sheetName val="손익차"/>
      <sheetName val="15100"/>
      <sheetName val="당년매출집계"/>
      <sheetName val="배관BM(일반)"/>
      <sheetName val="건축내역서"/>
      <sheetName val="설비내역서"/>
      <sheetName val="전기내역서"/>
      <sheetName val="data2"/>
      <sheetName val="통장출금액"/>
      <sheetName val="골조"/>
      <sheetName val="Internal Floor"/>
      <sheetName val="전기내역1"/>
      <sheetName val="부산만덕"/>
      <sheetName val="수원율전"/>
      <sheetName val="안양주공"/>
      <sheetName val="표준일위대가"/>
      <sheetName val="파주"/>
      <sheetName val="공조기(삭제뀀"/>
      <sheetName val="무안방향교대일반수량집계표"/>
      <sheetName val="maccp04"/>
      <sheetName val="II손익관리"/>
      <sheetName val="분전함신설"/>
      <sheetName val="접지1종"/>
      <sheetName val="BOX복구단위수량"/>
      <sheetName val="기계data"/>
      <sheetName val="교각계산"/>
      <sheetName val="현장관리비내역 "/>
      <sheetName val="자재비"/>
      <sheetName val="공종별예산조서(계약기준)"/>
      <sheetName val="인건-측정"/>
      <sheetName val="포장수량산_x0005_"/>
      <sheetName val="손익차䢀5ꮸ"/>
      <sheetName val="손익차_x0005__x0000_"/>
      <sheetName val="외주"/>
      <sheetName val="빗물받이(910-510-410)"/>
      <sheetName val="적용(기계)"/>
      <sheetName val="세목전체"/>
      <sheetName val="토공사뀀⭛렀徫ԯ"/>
      <sheetName val="3차공사비요약"/>
      <sheetName val="유림䑲⾡"/>
      <sheetName val="유림_x0010__x0000_"/>
      <sheetName val="22신설수량"/>
      <sheetName val="22신설단가"/>
      <sheetName val="수지예산"/>
      <sheetName val="암거"/>
      <sheetName val="노면표/_x0000_w"/>
      <sheetName val="일퐀ﵖ_xdc00_"/>
      <sheetName val="기계내역"/>
      <sheetName val="하부철근수²"/>
      <sheetName val="안정검토(온1)"/>
      <sheetName val="1.용수간선총재료집계표"/>
      <sheetName val="횡배수관수량집계"/>
      <sheetName val="OPGꀀ⑯"/>
      <sheetName val="OPGԯ_x0000_缀"/>
      <sheetName val="OPGᲕԯ"/>
      <sheetName val="5사남"/>
      <sheetName val="국민연금"/>
      <sheetName val="설계룅቟"/>
      <sheetName val="방수몰탈"/>
      <sheetName val="SS"/>
      <sheetName val="상_x0000__x0000_"/>
      <sheetName val="4차월_x0000_"/>
      <sheetName val="김포IO"/>
      <sheetName val="구역화물"/>
      <sheetName val="단위목록"/>
      <sheetName val="기계경비목록"/>
      <sheetName val="공제구간조서"/>
      <sheetName val="1공구내역"/>
      <sheetName val="입주일"/>
      <sheetName val="가시설수량"/>
      <sheetName val="1.공사원가계산서"/>
      <sheetName val="가옥집계"/>
      <sheetName val="명세"/>
      <sheetName val="단산"/>
      <sheetName val="일대"/>
      <sheetName val="자재단가(x)"/>
      <sheetName val="방범설비"/>
      <sheetName val="동력설비"/>
      <sheetName val="전열설비"/>
      <sheetName val="관구보호몰탈"/>
      <sheetName val="2000년 공정표"/>
      <sheetName val="일蠋⪖堀"/>
      <sheetName val="일렀₃︀"/>
      <sheetName val="파일항타"/>
      <sheetName val="실적(2안)"/>
      <sheetName val="옹벽철근"/>
      <sheetName val="5.3 단면가정"/>
      <sheetName val="하조서"/>
      <sheetName val="연구소"/>
      <sheetName val="수리용"/>
      <sheetName val="직접재료비데이타"/>
      <sheetName val="DATA(BAC)"/>
      <sheetName val="토적표(睬_x0015_"/>
      <sheetName val="측량노임단가"/>
      <sheetName val="단가조사서"/>
      <sheetName val="수주추정"/>
      <sheetName val="RD제품개발투자비(매가)"/>
      <sheetName val="부대공수량산출"/>
      <sheetName val="이토변실"/>
      <sheetName val="구체2_0x2_0(50_x0000_耀"/>
      <sheetName val="총괄자재집계표"/>
      <sheetName val="지주토목내역서"/>
      <sheetName val="화재 탐지 설비"/>
      <sheetName val="회로내역(승인)"/>
      <sheetName val="XXX"/>
      <sheetName val="공사대장"/>
      <sheetName val="내역ꃑᑖ렀"/>
      <sheetName val="자"/>
      <sheetName val="저판(버림100)"/>
      <sheetName val="기둥"/>
      <sheetName val="측구터파기공수량집계"/>
      <sheetName val="배수공 시멘트 및 골재량 산출"/>
      <sheetName val="구조물터파기수량집계"/>
      <sheetName val="고가수조"/>
      <sheetName val="기초"/>
      <sheetName val="맨홀,터파기"/>
      <sheetName val="도로절단및포장"/>
      <sheetName val="분전반기초"/>
      <sheetName val="접지"/>
      <sheetName val="폐기물처리비및고재처리"/>
      <sheetName val="철거및고재처리"/>
      <sheetName val="가설공사"/>
      <sheetName val="구조"/>
      <sheetName val="급탕순환펌프"/>
      <sheetName val="MEXICO-C"/>
      <sheetName val="위치조︀"/>
      <sheetName val="ELEC"/>
      <sheetName val="구체집계2_0x2_0(7-1蕈&lt;"/>
      <sheetName val="48평형"/>
      <sheetName val="62평형"/>
      <sheetName val="규격"/>
      <sheetName val="수종"/>
      <sheetName val="구체집계3_0x2_0(0_x0010__x0000_爰"/>
      <sheetName val="AV시스템"/>
      <sheetName val="청주(철골발주의뢰서)"/>
      <sheetName val="3.공통공사대비"/>
      <sheetName val="미끄럼방집계"/>
      <sheetName val="전면식,이격식현황(미끄럼방지포장)"/>
      <sheetName val="단위수량(미끄럼방지포장)"/>
      <sheetName val="미끄럼방지설현황(그루빙)"/>
      <sheetName val="미끄럼방지설배수홈현황(그루빙) "/>
      <sheetName val="미끄럼방지설면적산출근거(그루빙)"/>
      <sheetName val="2차공사"/>
      <sheetName val="목록"/>
      <sheetName val="현장식당(1瀀"/>
      <sheetName val="현장식당(1_x0000_"/>
      <sheetName val="020114"/>
      <sheetName val="0111월"/>
      <sheetName val="공문"/>
      <sheetName val="은대내역서"/>
      <sheetName val="기본"/>
      <sheetName val="부총"/>
      <sheetName val="환율"/>
      <sheetName val="정산노무"/>
      <sheetName val="정산재료"/>
      <sheetName val="관로공사"/>
      <sheetName val="전력구현황"/>
      <sheetName val="고압계통도(장한DL)"/>
      <sheetName val="공사설계서"/>
      <sheetName val="가락화장을지"/>
      <sheetName val="하부철근수怀"/>
      <sheetName val="하부철근수頀"/>
      <sheetName val="교각 P3"/>
      <sheetName val="손익차䮀6ꮸ"/>
      <sheetName val="근로자자료입력"/>
      <sheetName val="3.하중산정4.양수압5.怀踣԰"/>
      <sheetName val="3.하중산정4.양수압5.䈀ሬ԰"/>
      <sheetName val="3.하중산정4.양수압5.턀ᄛ԰"/>
      <sheetName val="연장및면적(좌측)"/>
    </sheetNames>
    <definedNames>
      <definedName name="Macro13"/>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sheetData sheetId="525" refreshError="1"/>
      <sheetData sheetId="526"/>
      <sheetData sheetId="527" refreshError="1"/>
      <sheetData sheetId="528" refreshError="1"/>
      <sheetData sheetId="529" refreshError="1"/>
      <sheetData sheetId="530" refreshError="1"/>
      <sheetData sheetId="531" refreshError="1"/>
      <sheetData sheetId="532" refreshError="1"/>
      <sheetData sheetId="533"/>
      <sheetData sheetId="534"/>
      <sheetData sheetId="535" refreshError="1"/>
      <sheetData sheetId="536" refreshError="1"/>
      <sheetData sheetId="537" refreshError="1"/>
      <sheetData sheetId="538"/>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sheetData sheetId="617"/>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sheetData sheetId="648"/>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sheetData sheetId="703"/>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sheetData sheetId="853" refreshError="1"/>
      <sheetData sheetId="854" refreshError="1"/>
      <sheetData sheetId="855" refreshError="1"/>
      <sheetData sheetId="856"/>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sheetData sheetId="928"/>
      <sheetData sheetId="929"/>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sheetData sheetId="1087" refreshError="1"/>
      <sheetData sheetId="1088"/>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sheetData sheetId="1339"/>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sheetData sheetId="1369"/>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sheetData sheetId="1385"/>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sheetData sheetId="1575" refreshError="1"/>
      <sheetData sheetId="1576" refreshError="1"/>
      <sheetData sheetId="1577"/>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sheetData sheetId="2280"/>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sheetData sheetId="2304" refreshError="1"/>
      <sheetData sheetId="2305" refreshError="1"/>
      <sheetData sheetId="2306" refreshError="1"/>
      <sheetData sheetId="2307" refreshError="1"/>
      <sheetData sheetId="2308" refreshError="1"/>
      <sheetData sheetId="2309" refreshError="1"/>
      <sheetData sheetId="2310" refreshError="1"/>
      <sheetData sheetId="231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sheetData sheetId="2349"/>
      <sheetData sheetId="2350"/>
      <sheetData sheetId="2351" refreshError="1"/>
      <sheetData sheetId="2352"/>
      <sheetData sheetId="2353"/>
      <sheetData sheetId="2354"/>
      <sheetData sheetId="2355"/>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sheetData sheetId="2536"/>
      <sheetData sheetId="2537"/>
      <sheetData sheetId="2538"/>
      <sheetData sheetId="2539"/>
      <sheetData sheetId="2540"/>
      <sheetData sheetId="2541"/>
      <sheetData sheetId="2542"/>
      <sheetData sheetId="2543"/>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sheetData sheetId="2558"/>
      <sheetData sheetId="2559"/>
      <sheetData sheetId="2560"/>
      <sheetData sheetId="2561"/>
      <sheetData sheetId="2562"/>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_99"/>
      <sheetName val="98_00"/>
      <sheetName val="98_01"/>
      <sheetName val="98_98"/>
      <sheetName val="98(예외)"/>
      <sheetName val="99_99"/>
      <sheetName val="99_00"/>
      <sheetName val="99_01"/>
      <sheetName val="00_00"/>
      <sheetName val="00-01"/>
      <sheetName val="01-01"/>
      <sheetName val="98-02(예외)"/>
      <sheetName val="99-02"/>
      <sheetName val="00-02"/>
      <sheetName val="01-02"/>
      <sheetName val="02-02"/>
      <sheetName val="00_00매"/>
      <sheetName val="00-01매"/>
      <sheetName val="01_01매"/>
      <sheetName val="00-02매"/>
      <sheetName val="01-02 매"/>
      <sheetName val="02-02매"/>
      <sheetName val="전신"/>
      <sheetName val="Sheet1"/>
      <sheetName val="매매"/>
      <sheetName val="내역서"/>
      <sheetName val="Baby일위대가"/>
      <sheetName val="전신환매도율"/>
      <sheetName val="N賃率-職"/>
      <sheetName val="수목표준대가"/>
      <sheetName val="맨홀"/>
      <sheetName val="을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71">
          <cell r="B71">
            <v>1</v>
          </cell>
          <cell r="C71">
            <v>100</v>
          </cell>
          <cell r="D71">
            <v>1308.5</v>
          </cell>
          <cell r="E71">
            <v>1327.7</v>
          </cell>
          <cell r="F71">
            <v>1326.4</v>
          </cell>
          <cell r="G71">
            <v>1292.2</v>
          </cell>
        </row>
        <row r="72">
          <cell r="B72">
            <v>2</v>
          </cell>
          <cell r="C72">
            <v>1314.6</v>
          </cell>
          <cell r="D72">
            <v>1319.6</v>
          </cell>
          <cell r="E72">
            <v>1326</v>
          </cell>
          <cell r="F72">
            <v>1325.3</v>
          </cell>
          <cell r="G72">
            <v>1293.7</v>
          </cell>
        </row>
        <row r="73">
          <cell r="B73">
            <v>3</v>
          </cell>
          <cell r="C73">
            <v>1320.4</v>
          </cell>
          <cell r="D73">
            <v>1319.6</v>
          </cell>
          <cell r="E73">
            <v>1326</v>
          </cell>
          <cell r="F73">
            <v>1328.8</v>
          </cell>
          <cell r="G73">
            <v>1287.9000000000001</v>
          </cell>
        </row>
        <row r="74">
          <cell r="B74">
            <v>4</v>
          </cell>
          <cell r="C74">
            <v>1317.2</v>
          </cell>
          <cell r="D74">
            <v>1319.6</v>
          </cell>
          <cell r="E74">
            <v>1326</v>
          </cell>
          <cell r="F74">
            <v>1328.4</v>
          </cell>
          <cell r="G74">
            <v>1288.2</v>
          </cell>
        </row>
        <row r="75">
          <cell r="B75">
            <v>5</v>
          </cell>
          <cell r="C75">
            <v>1307.7</v>
          </cell>
          <cell r="D75">
            <v>1313.4</v>
          </cell>
          <cell r="E75">
            <v>1319.5</v>
          </cell>
          <cell r="F75">
            <v>1328.4</v>
          </cell>
          <cell r="G75">
            <v>1288.2</v>
          </cell>
        </row>
        <row r="76">
          <cell r="B76">
            <v>6</v>
          </cell>
          <cell r="C76">
            <v>1307.7</v>
          </cell>
          <cell r="D76">
            <v>1314.7</v>
          </cell>
          <cell r="E76">
            <v>1315.6</v>
          </cell>
          <cell r="F76">
            <v>1329.9</v>
          </cell>
          <cell r="G76">
            <v>1288.2</v>
          </cell>
        </row>
        <row r="77">
          <cell r="B77">
            <v>7</v>
          </cell>
          <cell r="C77">
            <v>1307.7</v>
          </cell>
          <cell r="D77">
            <v>1317.8</v>
          </cell>
          <cell r="E77">
            <v>1315.1</v>
          </cell>
          <cell r="F77">
            <v>1329.9</v>
          </cell>
          <cell r="G77">
            <v>1280.0999999999999</v>
          </cell>
        </row>
        <row r="78">
          <cell r="B78">
            <v>8</v>
          </cell>
          <cell r="C78">
            <v>1302.9000000000001</v>
          </cell>
          <cell r="D78">
            <v>1318.7</v>
          </cell>
          <cell r="E78">
            <v>1311.1</v>
          </cell>
          <cell r="F78">
            <v>1329.9</v>
          </cell>
          <cell r="G78">
            <v>1279.3</v>
          </cell>
        </row>
        <row r="79">
          <cell r="B79">
            <v>9</v>
          </cell>
          <cell r="C79">
            <v>1309.5</v>
          </cell>
          <cell r="D79">
            <v>1318.8</v>
          </cell>
          <cell r="E79">
            <v>1310.5999999999999</v>
          </cell>
          <cell r="F79">
            <v>1328.7</v>
          </cell>
          <cell r="G79">
            <v>1283.5999999999999</v>
          </cell>
        </row>
        <row r="80">
          <cell r="B80">
            <v>10</v>
          </cell>
          <cell r="C80">
            <v>1314.3</v>
          </cell>
          <cell r="D80">
            <v>1318.8</v>
          </cell>
          <cell r="E80">
            <v>1310.5999999999999</v>
          </cell>
          <cell r="F80">
            <v>1329.1</v>
          </cell>
          <cell r="G80">
            <v>1284.8</v>
          </cell>
        </row>
        <row r="81">
          <cell r="B81">
            <v>11</v>
          </cell>
          <cell r="C81">
            <v>1314.2</v>
          </cell>
          <cell r="D81">
            <v>1318.8</v>
          </cell>
          <cell r="E81">
            <v>1310.5999999999999</v>
          </cell>
          <cell r="F81">
            <v>1328.9</v>
          </cell>
          <cell r="G81">
            <v>1280.0999999999999</v>
          </cell>
        </row>
        <row r="82">
          <cell r="B82">
            <v>12</v>
          </cell>
          <cell r="C82">
            <v>1311.4</v>
          </cell>
          <cell r="D82">
            <v>1318.8</v>
          </cell>
          <cell r="E82">
            <v>1316.6</v>
          </cell>
          <cell r="F82">
            <v>1330.1</v>
          </cell>
          <cell r="G82">
            <v>1280.0999999999999</v>
          </cell>
        </row>
        <row r="83">
          <cell r="B83">
            <v>13</v>
          </cell>
          <cell r="C83">
            <v>1311.4</v>
          </cell>
          <cell r="D83">
            <v>1318.8</v>
          </cell>
          <cell r="E83">
            <v>1319.4</v>
          </cell>
          <cell r="F83">
            <v>1331.9</v>
          </cell>
          <cell r="G83">
            <v>1280.0999999999999</v>
          </cell>
        </row>
        <row r="84">
          <cell r="B84">
            <v>14</v>
          </cell>
          <cell r="C84">
            <v>1311.4</v>
          </cell>
          <cell r="D84">
            <v>1318.8</v>
          </cell>
          <cell r="E84">
            <v>1320.3</v>
          </cell>
          <cell r="F84">
            <v>1331.9</v>
          </cell>
          <cell r="G84">
            <v>1274.7</v>
          </cell>
          <cell r="J84">
            <v>1196.5999999999999</v>
          </cell>
        </row>
        <row r="85">
          <cell r="B85">
            <v>15</v>
          </cell>
          <cell r="C85">
            <v>1311.6</v>
          </cell>
          <cell r="D85">
            <v>1316</v>
          </cell>
          <cell r="E85">
            <v>1322.7</v>
          </cell>
          <cell r="F85">
            <v>1331.9</v>
          </cell>
          <cell r="G85">
            <v>1278.4000000000001</v>
          </cell>
        </row>
        <row r="86">
          <cell r="B86">
            <v>16</v>
          </cell>
          <cell r="C86">
            <v>1316.6</v>
          </cell>
          <cell r="D86">
            <v>1315.5</v>
          </cell>
          <cell r="E86">
            <v>1322.4</v>
          </cell>
          <cell r="F86">
            <v>1329.7</v>
          </cell>
          <cell r="G86">
            <v>1278.9000000000001</v>
          </cell>
        </row>
        <row r="87">
          <cell r="B87">
            <v>17</v>
          </cell>
          <cell r="C87">
            <v>1317.8</v>
          </cell>
          <cell r="D87">
            <v>1315.5</v>
          </cell>
          <cell r="E87">
            <v>1322.4</v>
          </cell>
          <cell r="F87">
            <v>1326.6</v>
          </cell>
          <cell r="G87">
            <v>1272.3</v>
          </cell>
        </row>
        <row r="88">
          <cell r="B88">
            <v>18</v>
          </cell>
          <cell r="C88">
            <v>1319.9</v>
          </cell>
          <cell r="D88">
            <v>1315.5</v>
          </cell>
          <cell r="E88">
            <v>1322.4</v>
          </cell>
          <cell r="F88">
            <v>1320.7</v>
          </cell>
          <cell r="G88">
            <v>1265.9000000000001</v>
          </cell>
        </row>
        <row r="89">
          <cell r="B89">
            <v>19</v>
          </cell>
          <cell r="C89">
            <v>1320</v>
          </cell>
          <cell r="D89">
            <v>1316</v>
          </cell>
          <cell r="E89">
            <v>1324.1</v>
          </cell>
          <cell r="F89">
            <v>1314.5</v>
          </cell>
          <cell r="G89">
            <v>1265.9000000000001</v>
          </cell>
        </row>
        <row r="90">
          <cell r="B90">
            <v>20</v>
          </cell>
          <cell r="C90">
            <v>1320</v>
          </cell>
          <cell r="D90">
            <v>1319.8</v>
          </cell>
          <cell r="E90">
            <v>1327.3</v>
          </cell>
          <cell r="F90">
            <v>1310.8</v>
          </cell>
          <cell r="G90">
            <v>1265.9000000000001</v>
          </cell>
        </row>
        <row r="91">
          <cell r="B91">
            <v>21</v>
          </cell>
          <cell r="C91">
            <v>1320</v>
          </cell>
          <cell r="D91">
            <v>1321.2</v>
          </cell>
          <cell r="E91">
            <v>1326.7</v>
          </cell>
          <cell r="F91">
            <v>1310.8</v>
          </cell>
        </row>
        <row r="92">
          <cell r="B92">
            <v>22</v>
          </cell>
          <cell r="C92">
            <v>1320.8</v>
          </cell>
          <cell r="D92">
            <v>1321.1</v>
          </cell>
          <cell r="E92">
            <v>1326.7</v>
          </cell>
          <cell r="F92">
            <v>1310.8</v>
          </cell>
        </row>
        <row r="93">
          <cell r="B93">
            <v>23</v>
          </cell>
          <cell r="C93">
            <v>1326.6</v>
          </cell>
          <cell r="D93">
            <v>1321.8</v>
          </cell>
          <cell r="E93">
            <v>1328.4</v>
          </cell>
          <cell r="F93">
            <v>1308.9000000000001</v>
          </cell>
        </row>
        <row r="94">
          <cell r="B94">
            <v>24</v>
          </cell>
          <cell r="C94">
            <v>1332.3</v>
          </cell>
          <cell r="D94">
            <v>1321.8</v>
          </cell>
          <cell r="E94">
            <v>1328.4</v>
          </cell>
          <cell r="F94">
            <v>1306.2</v>
          </cell>
        </row>
        <row r="95">
          <cell r="B95">
            <v>25</v>
          </cell>
          <cell r="C95">
            <v>1331.9</v>
          </cell>
          <cell r="D95">
            <v>1321.8</v>
          </cell>
          <cell r="E95">
            <v>1328.4</v>
          </cell>
          <cell r="F95">
            <v>1308.3</v>
          </cell>
        </row>
        <row r="96">
          <cell r="B96">
            <v>26</v>
          </cell>
          <cell r="C96">
            <v>1328.6</v>
          </cell>
          <cell r="D96">
            <v>1322.9</v>
          </cell>
          <cell r="E96">
            <v>1330.2</v>
          </cell>
          <cell r="F96">
            <v>1299.5</v>
          </cell>
        </row>
        <row r="97">
          <cell r="B97">
            <v>27</v>
          </cell>
          <cell r="C97">
            <v>1328.6</v>
          </cell>
          <cell r="D97">
            <v>1323.9</v>
          </cell>
          <cell r="E97">
            <v>1331.6</v>
          </cell>
          <cell r="F97">
            <v>1297.9000000000001</v>
          </cell>
        </row>
        <row r="98">
          <cell r="B98">
            <v>28</v>
          </cell>
          <cell r="C98">
            <v>1328.6</v>
          </cell>
          <cell r="D98">
            <v>1327.7</v>
          </cell>
          <cell r="E98">
            <v>1327.6</v>
          </cell>
          <cell r="F98">
            <v>1297.9000000000001</v>
          </cell>
        </row>
        <row r="99">
          <cell r="B99">
            <v>29</v>
          </cell>
          <cell r="C99">
            <v>1322.3</v>
          </cell>
          <cell r="D99">
            <v>1327.7</v>
          </cell>
          <cell r="E99">
            <v>1327</v>
          </cell>
          <cell r="F99">
            <v>1297.9000000000001</v>
          </cell>
        </row>
        <row r="100">
          <cell r="B100">
            <v>30</v>
          </cell>
          <cell r="C100">
            <v>1314.6</v>
          </cell>
          <cell r="D100">
            <v>1327.7</v>
          </cell>
          <cell r="E100">
            <v>1326.4</v>
          </cell>
          <cell r="F100">
            <v>1292.2</v>
          </cell>
        </row>
        <row r="101">
          <cell r="B101">
            <v>31</v>
          </cell>
          <cell r="C101">
            <v>1314.8</v>
          </cell>
          <cell r="D101">
            <v>1327.7</v>
          </cell>
          <cell r="E101">
            <v>1326.4</v>
          </cell>
        </row>
      </sheetData>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취수장"/>
      <sheetName val="가압장"/>
      <sheetName val="IMPEADENCE MAP 취수장"/>
      <sheetName val="Sheet10"/>
    </sheetNames>
    <sheetDataSet>
      <sheetData sheetId="0" refreshError="1"/>
      <sheetData sheetId="1" refreshError="1"/>
      <sheetData sheetId="2" refreshError="1"/>
      <sheetData sheetId="3"/>
      <sheetData sheetId="4" refreshError="1"/>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표지"/>
      <sheetName val="#REF"/>
    </sheetNames>
    <definedNames>
      <definedName name="매크로11"/>
      <definedName name="매크로4"/>
    </definedNames>
    <sheetDataSet>
      <sheetData sheetId="0"/>
      <sheetData sheetId="1" refreshError="1"/>
      <sheetData sheetId="2" refreshError="1"/>
      <sheetData sheetId="3" refreshError="1"/>
      <sheetData sheetId="4"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S"/>
      <sheetName val="토공(우물통,기타) "/>
      <sheetName val="노임"/>
      <sheetName val="일위"/>
      <sheetName val="단위수량"/>
      <sheetName val="마장"/>
      <sheetName val="투찰가"/>
      <sheetName val="공문"/>
      <sheetName val="목록"/>
      <sheetName val="설계"/>
      <sheetName val="1.범위"/>
      <sheetName val="2.편성"/>
      <sheetName val="내역구성"/>
      <sheetName val="3개요"/>
      <sheetName val="4원가"/>
      <sheetName val="5내역"/>
      <sheetName val="6.GAS"/>
      <sheetName val="7임급실"/>
      <sheetName val="미제출"/>
      <sheetName val="소방1"/>
      <sheetName val="소방2"/>
      <sheetName val="왜UP"/>
      <sheetName val="계림(함평)"/>
      <sheetName val="계림(장성)"/>
      <sheetName val="적용기준"/>
      <sheetName val="노임단가"/>
      <sheetName val="노임단가(08.01)"/>
      <sheetName val="원가계산(2)"/>
      <sheetName val="DATE"/>
      <sheetName val="은평작업지시대장"/>
      <sheetName val="내역서"/>
      <sheetName val="지수"/>
      <sheetName val="교대(A1)"/>
      <sheetName val="순공사비"/>
      <sheetName val="공통가설"/>
      <sheetName val="기기리스트"/>
      <sheetName val="경로당내역건축"/>
      <sheetName val="정부노임단가"/>
      <sheetName val="내역"/>
      <sheetName val="몰탈단가"/>
      <sheetName val="#REF"/>
      <sheetName val="지급자재"/>
      <sheetName val="기계공사"/>
      <sheetName val="MOTOR"/>
      <sheetName val="샤워실위생"/>
      <sheetName val="기본단가표"/>
      <sheetName val="직노"/>
      <sheetName val="터파기및재료"/>
      <sheetName val="준검 내역서"/>
      <sheetName val="교대(A1-A2)"/>
      <sheetName val="총괄표"/>
      <sheetName val="적현로"/>
      <sheetName val="아파트"/>
      <sheetName val="기계설비"/>
      <sheetName val="기성부분검사원"/>
      <sheetName val="업체별기성금액"/>
      <sheetName val="2회기성각사별배분표"/>
      <sheetName val="기성공문 (2)"/>
      <sheetName val="기성공문"/>
      <sheetName val="계좌입금의뢰서"/>
      <sheetName val="도급각서"/>
      <sheetName val="철콘기성청구서 (2)"/>
      <sheetName val="공종별집계표(건축) (2)"/>
      <sheetName val="형틀공사기성 (2)"/>
      <sheetName val="철콘기성청구서"/>
      <sheetName val="공종별집계표(건축)"/>
      <sheetName val="형틀공사기성"/>
      <sheetName val="조적기성청구서  "/>
      <sheetName val="공종별집계표(조적) "/>
      <sheetName val="조적공사"/>
      <sheetName val="미장기성청구서 "/>
      <sheetName val="공종별집계표(미장.방수)"/>
      <sheetName val="미장공사"/>
      <sheetName val="하도급각서 (2)"/>
      <sheetName val="하도급계좌입금의뢰서 "/>
      <sheetName val="98비정기소모"/>
      <sheetName val="물가자료"/>
      <sheetName val="전신환매도율"/>
      <sheetName val="맨홀수량산출"/>
      <sheetName val="관경별내역서"/>
      <sheetName val="상행-교대(A1-A2)"/>
      <sheetName val="변경내역서"/>
      <sheetName val="신천3호용수로"/>
      <sheetName val="Y-WORK"/>
      <sheetName val="BID"/>
      <sheetName val="일위대가"/>
      <sheetName val="MFAB"/>
      <sheetName val="MFRT"/>
      <sheetName val="MPKG"/>
      <sheetName val="MPRD"/>
      <sheetName val="4.2유효폭의 계산"/>
      <sheetName val="(A)내역서"/>
      <sheetName val="단가표"/>
      <sheetName val="단가(1)"/>
      <sheetName val="부대공사"/>
      <sheetName val="Sheet1 (2)"/>
      <sheetName val="97 사업추정(WEKI)"/>
      <sheetName val="OPGW기별"/>
      <sheetName val="인부노임"/>
      <sheetName val="남양시작동010313100%"/>
      <sheetName val="토사(PE)"/>
      <sheetName val="도근좌표"/>
      <sheetName val="일위대가표 (2)"/>
      <sheetName val="배수문수량산출(3)"/>
      <sheetName val="건축토목내역"/>
      <sheetName val="1차설계변경내역"/>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combi(wall)"/>
      <sheetName val="토목내역"/>
      <sheetName val="정화조동내역"/>
      <sheetName val="건축공사실행"/>
      <sheetName val="총괄"/>
      <sheetName val="을-ATYPE"/>
      <sheetName val="전통건설"/>
      <sheetName val="차액보증"/>
      <sheetName val="48일위"/>
      <sheetName val="수량산출"/>
      <sheetName val="원가계산하도"/>
      <sheetName val="1호철근량"/>
      <sheetName val="노임조서"/>
      <sheetName val="수량집계"/>
      <sheetName val="총괄집계표"/>
      <sheetName val="b_balju_cho"/>
      <sheetName val="N賃率-職"/>
      <sheetName val="철거단가"/>
      <sheetName val="STORAGE"/>
      <sheetName val="토목주소"/>
      <sheetName val="프랜트면허"/>
      <sheetName val="2000년1차"/>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기안"/>
      <sheetName val="갑지"/>
      <sheetName val="견적서"/>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호계"/>
      <sheetName val="제암"/>
      <sheetName val="월마트"/>
      <sheetName val="월드컵"/>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대비"/>
      <sheetName val="Macro1"/>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가로등부표"/>
      <sheetName val="산출내역서집계표"/>
      <sheetName val="원가계산서 (총괄)"/>
      <sheetName val="원가계산서 (건축)"/>
      <sheetName val="(총괄집계)"/>
      <sheetName val="부하계산서"/>
      <sheetName val="전선 및 전선관"/>
      <sheetName val="1.수인터널"/>
      <sheetName val="설계예산서"/>
      <sheetName val="토목"/>
      <sheetName val="입찰안"/>
      <sheetName val="가로등내역서"/>
      <sheetName val="DATA"/>
      <sheetName val="수량산출서"/>
      <sheetName val="2000.11월설계내역"/>
      <sheetName val="단가"/>
      <sheetName val="말뚝지지력산정"/>
      <sheetName val="집계표"/>
      <sheetName val="실행철강하도"/>
      <sheetName val="내역서2안"/>
      <sheetName val="조명율표"/>
      <sheetName val="단가산출"/>
      <sheetName val="소야공정계획표"/>
      <sheetName val="JUCK"/>
      <sheetName val="98지급계획"/>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견적조건"/>
      <sheetName val="견적조건(을지)"/>
      <sheetName val="AIR SHOWER(3인용)"/>
      <sheetName val="간선계산"/>
      <sheetName val="내역(설계)"/>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단가비교표"/>
      <sheetName val="200"/>
      <sheetName val="일반공사"/>
      <sheetName val="ITEM"/>
      <sheetName val="Module1"/>
      <sheetName val="Module2"/>
      <sheetName val="Module3"/>
      <sheetName val="Module4"/>
      <sheetName val="Module5"/>
      <sheetName val="Module6"/>
      <sheetName val="Module8"/>
      <sheetName val="Module9"/>
      <sheetName val="Module7"/>
      <sheetName val="Module11"/>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봉양~조차장간고하개명(신설)"/>
      <sheetName val="주상도"/>
      <sheetName val="6호기"/>
      <sheetName val="점수계산1-2"/>
      <sheetName val="부대공사비"/>
      <sheetName val="현장관리비집계표"/>
      <sheetName val="하조서"/>
      <sheetName val="보증수수료산출"/>
      <sheetName val="기계경비"/>
      <sheetName val="가로등"/>
      <sheetName val="공사비예산서(토목분)"/>
      <sheetName val="수목데이타 "/>
      <sheetName val="변압기 및 발전기 용량"/>
      <sheetName val="INPUT"/>
      <sheetName val="단가 및 재료비"/>
      <sheetName val="단가조사"/>
      <sheetName val="일위대가(목록)"/>
      <sheetName val="재료비"/>
      <sheetName val="각형맨홀"/>
      <sheetName val="수목단가"/>
      <sheetName val="시설수량표"/>
      <sheetName val="식재수량표"/>
      <sheetName val="일위목록"/>
      <sheetName val="자재단가"/>
      <sheetName val="ASP포장"/>
      <sheetName val="부대내역"/>
      <sheetName val="단가산출서(기계)"/>
      <sheetName val="점검총괄"/>
      <sheetName val="CABLE SIZE-3"/>
      <sheetName val="공구원가계산"/>
      <sheetName val="1차증가원가계산"/>
      <sheetName val="Total"/>
      <sheetName val="교각1"/>
      <sheetName val="내역서(전기)"/>
      <sheetName val="3BL공동구 수량"/>
      <sheetName val="에너지동"/>
      <sheetName val="일위대가표"/>
      <sheetName val="데이타"/>
      <sheetName val="건축공사"/>
      <sheetName val="경산"/>
      <sheetName val="가설건물"/>
      <sheetName val="3련 BOX"/>
      <sheetName val="XL4Poppy"/>
      <sheetName val="0.집계"/>
      <sheetName val="을"/>
      <sheetName val="FILE1"/>
      <sheetName val="대구실행"/>
      <sheetName val="Baby일위대가"/>
      <sheetName val="실행내역"/>
      <sheetName val="WORK"/>
      <sheetName val="조도계산서 (도서)"/>
      <sheetName val="을지"/>
      <sheetName val="MAIN_TABLE"/>
      <sheetName val="1.설계조건"/>
      <sheetName val="기초단가"/>
      <sheetName val="표지 (2)"/>
      <sheetName val="매립"/>
      <sheetName val="아산추가1220"/>
      <sheetName val="당초"/>
      <sheetName val="재료"/>
      <sheetName val="식생블럭단위수량"/>
      <sheetName val="제-노임"/>
      <sheetName val="제직재"/>
      <sheetName val="노무비"/>
      <sheetName val="일위대가(가설)"/>
      <sheetName val="설계내역서"/>
      <sheetName val="- INFORMATION -"/>
      <sheetName val="예산변경사항"/>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기계경비일람"/>
      <sheetName val="5.정산서"/>
      <sheetName val="전력구구조물산근"/>
      <sheetName val="ⴭⴭⴭⴭ"/>
      <sheetName val="약품공급2"/>
      <sheetName val="건축내역"/>
      <sheetName val="99총공사내역서"/>
      <sheetName val="13LPMCC"/>
      <sheetName val="sub"/>
      <sheetName val="단가일람"/>
      <sheetName val="조경일람"/>
      <sheetName val="2000전체분"/>
      <sheetName val="일위대가목차"/>
      <sheetName val="연습"/>
      <sheetName val="스톱로그내역"/>
      <sheetName val="본선차로수량집계표"/>
      <sheetName val="기계경비시간당손료목록"/>
      <sheetName val="동력부하(도산)"/>
      <sheetName val="일위대가표(유단가)"/>
      <sheetName val="예산갑지"/>
      <sheetName val="자재목록"/>
      <sheetName val="2006기계경비산출표"/>
      <sheetName val="입찰결과(DATA)"/>
      <sheetName val="요율"/>
      <sheetName val="자재대"/>
      <sheetName val="코드표"/>
      <sheetName val="덕소내역"/>
      <sheetName val="일위목차"/>
      <sheetName val="DATA1"/>
      <sheetName val="터널조도"/>
      <sheetName val="토공(우물통,기타)_"/>
      <sheetName val="1_범위"/>
      <sheetName val="2_편성"/>
      <sheetName val="6_GAS"/>
      <sheetName val="노임단가(08_01)"/>
      <sheetName val="기성공문_(2)"/>
      <sheetName val="철콘기성청구서_(2)"/>
      <sheetName val="공종별집계표(건축)_(2)"/>
      <sheetName val="형틀공사기성_(2)"/>
      <sheetName val="조적기성청구서__"/>
      <sheetName val="공종별집계표(조적)_"/>
      <sheetName val="미장기성청구서_"/>
      <sheetName val="공종별집계표(미장_방수)"/>
      <sheetName val="하도급각서_(2)"/>
      <sheetName val="하도급계좌입금의뢰서_"/>
      <sheetName val="토공(우물통,기타)_2"/>
      <sheetName val="1_범위2"/>
      <sheetName val="2_편성2"/>
      <sheetName val="6_GAS2"/>
      <sheetName val="노임단가(08_01)2"/>
      <sheetName val="기성공문_(2)2"/>
      <sheetName val="철콘기성청구서_(2)2"/>
      <sheetName val="공종별집계표(건축)_(2)2"/>
      <sheetName val="형틀공사기성_(2)2"/>
      <sheetName val="조적기성청구서__2"/>
      <sheetName val="공종별집계표(조적)_2"/>
      <sheetName val="미장기성청구서_2"/>
      <sheetName val="공종별집계표(미장_방수)2"/>
      <sheetName val="하도급각서_(2)2"/>
      <sheetName val="하도급계좌입금의뢰서_2"/>
      <sheetName val="토공(우물통,기타)_1"/>
      <sheetName val="1_범위1"/>
      <sheetName val="2_편성1"/>
      <sheetName val="6_GAS1"/>
      <sheetName val="노임단가(08_01)1"/>
      <sheetName val="기성공문_(2)1"/>
      <sheetName val="철콘기성청구서_(2)1"/>
      <sheetName val="공종별집계표(건축)_(2)1"/>
      <sheetName val="형틀공사기성_(2)1"/>
      <sheetName val="조적기성청구서__1"/>
      <sheetName val="공종별집계표(조적)_1"/>
      <sheetName val="미장기성청구서_1"/>
      <sheetName val="공종별집계표(미장_방수)1"/>
      <sheetName val="하도급각서_(2)1"/>
      <sheetName val="하도급계좌입금의뢰서_1"/>
      <sheetName val="내부마감"/>
      <sheetName val="45,46"/>
      <sheetName val="물가시세"/>
      <sheetName val="중기손료"/>
      <sheetName val="대치판정"/>
      <sheetName val="공사원가계산서)"/>
      <sheetName val="내역집계표"/>
      <sheetName val="전기내역"/>
      <sheetName val="대가집계표"/>
      <sheetName val="대가전기"/>
      <sheetName val="자료"/>
      <sheetName val="집계표(관급)"/>
      <sheetName val="전기내역관급"/>
      <sheetName val="공종별내역서"/>
      <sheetName val="인건비"/>
      <sheetName val="제경비율"/>
      <sheetName val="LOPCALC"/>
      <sheetName val="노무비단가"/>
      <sheetName val="3-1.CB"/>
      <sheetName val="본공사"/>
      <sheetName val="DANGA"/>
      <sheetName val="실행내역서"/>
      <sheetName val="입찰보고"/>
      <sheetName val="부대공Ⅱ"/>
      <sheetName val="금리계산"/>
      <sheetName val="단  가  대  비  표"/>
      <sheetName val="일  위  대  가  목  록"/>
      <sheetName val="98NS-N"/>
      <sheetName val="토량산출서"/>
      <sheetName val="토공"/>
      <sheetName val="설비내역서"/>
      <sheetName val="건축내역서"/>
      <sheetName val="전기내역서"/>
      <sheetName val="재집"/>
      <sheetName val="직재"/>
      <sheetName val="BQ"/>
      <sheetName val="구역화물"/>
      <sheetName val="우배수"/>
      <sheetName val="맨홀"/>
      <sheetName val="90.03실행 "/>
      <sheetName val="보차도경계석"/>
      <sheetName val="3.공통공사대비"/>
      <sheetName val="001"/>
      <sheetName val="총계"/>
      <sheetName val="신우"/>
      <sheetName val="검사원"/>
      <sheetName val="원가"/>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설계조건"/>
      <sheetName val="사전공사"/>
      <sheetName val="C3"/>
      <sheetName val="자동 철거"/>
      <sheetName val="자동 설치"/>
      <sheetName val="토목 철주"/>
      <sheetName val="철거 일위대가(1-19)"/>
      <sheetName val="철거 일위대가(20-22)"/>
      <sheetName val="설치 일위대가(23-45호)"/>
      <sheetName val="설치 일위대가(46~78호)"/>
      <sheetName val="노원열병합  건축공사기성내역서"/>
      <sheetName val="손익분석"/>
      <sheetName val="개요"/>
      <sheetName val="펌프장수량산출(토)"/>
      <sheetName val="CTEMCOST"/>
      <sheetName val="공사내역서(을)실행"/>
      <sheetName val="유첨#2"/>
      <sheetName val="타공종이기"/>
      <sheetName val="철거집계"/>
      <sheetName val="자료입력"/>
      <sheetName val="부하(성남)"/>
      <sheetName val="Sheet17"/>
      <sheetName val="12월31일"/>
      <sheetName val="적상기초자료"/>
      <sheetName val="내력서"/>
      <sheetName val="BID-도로"/>
      <sheetName val="2F 회의실견적(5_14 일대)"/>
      <sheetName val="우수"/>
      <sheetName val="집수정(600-700)"/>
      <sheetName val="일위대가(계측기설치)"/>
      <sheetName val="48전력선로일위"/>
      <sheetName val="전기2005"/>
      <sheetName val="통신2005"/>
      <sheetName val="I一般比"/>
      <sheetName val="중기일위대가"/>
      <sheetName val="금액"/>
      <sheetName val="목록표"/>
      <sheetName val="기계경비(시간당)"/>
      <sheetName val="램머"/>
      <sheetName val="단위단가"/>
      <sheetName val="공사내역"/>
      <sheetName val="3.자재비(총괄)"/>
      <sheetName val="자재비"/>
      <sheetName val="C.배수관공"/>
      <sheetName val="000000"/>
      <sheetName val="___________________7__________2"/>
      <sheetName val="연결임시"/>
      <sheetName val="PLP"/>
      <sheetName val="기본조사"/>
      <sheetName val="총괄내역서"/>
      <sheetName val="주식"/>
    </sheetNames>
    <sheetDataSet>
      <sheetData sheetId="0" refreshError="1"/>
      <sheetData sheetId="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sheetData sheetId="88"/>
      <sheetData sheetId="89"/>
      <sheetData sheetId="90" refreshError="1"/>
      <sheetData sheetId="91" refreshError="1"/>
      <sheetData sheetId="92" refreshError="1"/>
      <sheetData sheetId="93" refreshError="1"/>
      <sheetData sheetId="94"/>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sheetData sheetId="170"/>
      <sheetData sheetId="171" refreshError="1"/>
      <sheetData sheetId="172" refreshError="1"/>
      <sheetData sheetId="173" refreshError="1"/>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refreshError="1"/>
      <sheetData sheetId="226" refreshError="1"/>
      <sheetData sheetId="227" refreshError="1"/>
      <sheetData sheetId="228" refreshError="1"/>
      <sheetData sheetId="229"/>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refreshError="1"/>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sheetData sheetId="292" refreshError="1"/>
      <sheetData sheetId="293" refreshError="1"/>
      <sheetData sheetId="294" refreshError="1"/>
      <sheetData sheetId="295"/>
      <sheetData sheetId="296"/>
      <sheetData sheetId="297"/>
      <sheetData sheetId="298"/>
      <sheetData sheetId="299"/>
      <sheetData sheetId="300" refreshError="1"/>
      <sheetData sheetId="301"/>
      <sheetData sheetId="302"/>
      <sheetData sheetId="303"/>
      <sheetData sheetId="304"/>
      <sheetData sheetId="305"/>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sheetData sheetId="450" refreshError="1"/>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sheetData sheetId="504"/>
      <sheetData sheetId="505"/>
      <sheetData sheetId="506"/>
      <sheetData sheetId="507"/>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sheetData sheetId="527"/>
      <sheetData sheetId="528"/>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sheetData sheetId="556" refreshError="1"/>
      <sheetData sheetId="557" refreshError="1"/>
      <sheetData sheetId="558" refreshError="1"/>
      <sheetData sheetId="559" refreshError="1"/>
      <sheetData sheetId="560"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모래90"/>
      <sheetName val="Sheet2"/>
      <sheetName val="단위수량"/>
      <sheetName val="8.PILE  (돌출)"/>
      <sheetName val="A LINE"/>
      <sheetName val="교대(A1-A2)"/>
      <sheetName val="맨홀수량산출"/>
    </sheetNames>
    <sheetDataSet>
      <sheetData sheetId="0" refreshError="1"/>
      <sheetData sheetId="1" refreshError="1"/>
      <sheetData sheetId="2" refreshError="1">
        <row r="2">
          <cell r="A2">
            <v>1</v>
          </cell>
          <cell r="B2">
            <v>300</v>
          </cell>
          <cell r="C2">
            <v>30</v>
          </cell>
          <cell r="D2">
            <v>360</v>
          </cell>
          <cell r="E2">
            <v>900</v>
          </cell>
          <cell r="F2">
            <v>153</v>
          </cell>
          <cell r="G2">
            <v>53</v>
          </cell>
          <cell r="H2">
            <v>100</v>
          </cell>
          <cell r="I2">
            <v>0.14000000000000001</v>
          </cell>
          <cell r="J2" t="str">
            <v>ASP</v>
          </cell>
          <cell r="K2">
            <v>125</v>
          </cell>
          <cell r="L2">
            <v>300</v>
          </cell>
        </row>
        <row r="3">
          <cell r="A3">
            <v>2</v>
          </cell>
          <cell r="B3">
            <v>400</v>
          </cell>
          <cell r="C3">
            <v>35</v>
          </cell>
          <cell r="D3">
            <v>470</v>
          </cell>
          <cell r="E3">
            <v>1050</v>
          </cell>
          <cell r="F3">
            <v>169</v>
          </cell>
          <cell r="G3">
            <v>69</v>
          </cell>
          <cell r="H3">
            <v>100</v>
          </cell>
          <cell r="I3">
            <v>0.18</v>
          </cell>
          <cell r="J3" t="str">
            <v>CON'C</v>
          </cell>
          <cell r="K3">
            <v>200</v>
          </cell>
          <cell r="L3">
            <v>30</v>
          </cell>
        </row>
        <row r="4">
          <cell r="A4">
            <v>3</v>
          </cell>
          <cell r="B4">
            <v>450</v>
          </cell>
          <cell r="C4">
            <v>38</v>
          </cell>
          <cell r="D4">
            <v>526</v>
          </cell>
          <cell r="E4">
            <v>1100</v>
          </cell>
          <cell r="F4">
            <v>177</v>
          </cell>
          <cell r="G4">
            <v>77</v>
          </cell>
          <cell r="H4">
            <v>100</v>
          </cell>
          <cell r="I4">
            <v>0.19</v>
          </cell>
          <cell r="J4" t="str">
            <v>보도블럭</v>
          </cell>
          <cell r="K4">
            <v>60</v>
          </cell>
          <cell r="L4">
            <v>30</v>
          </cell>
        </row>
        <row r="5">
          <cell r="A5">
            <v>4</v>
          </cell>
          <cell r="B5">
            <v>500</v>
          </cell>
          <cell r="C5">
            <v>42</v>
          </cell>
          <cell r="D5">
            <v>584</v>
          </cell>
          <cell r="E5">
            <v>1150</v>
          </cell>
          <cell r="F5">
            <v>235</v>
          </cell>
          <cell r="G5">
            <v>85</v>
          </cell>
          <cell r="H5">
            <v>150</v>
          </cell>
          <cell r="I5">
            <v>0.27</v>
          </cell>
          <cell r="J5" t="str">
            <v>고압블럭</v>
          </cell>
          <cell r="K5">
            <v>60</v>
          </cell>
          <cell r="L5">
            <v>30</v>
          </cell>
        </row>
        <row r="6">
          <cell r="A6">
            <v>5</v>
          </cell>
          <cell r="B6">
            <v>600</v>
          </cell>
          <cell r="C6">
            <v>50</v>
          </cell>
          <cell r="D6">
            <v>700</v>
          </cell>
          <cell r="E6">
            <v>1350</v>
          </cell>
          <cell r="F6">
            <v>252</v>
          </cell>
          <cell r="G6">
            <v>102</v>
          </cell>
          <cell r="H6">
            <v>150</v>
          </cell>
          <cell r="I6">
            <v>0.34</v>
          </cell>
        </row>
        <row r="7">
          <cell r="A7">
            <v>6</v>
          </cell>
          <cell r="B7">
            <v>700</v>
          </cell>
          <cell r="C7">
            <v>58</v>
          </cell>
          <cell r="D7">
            <v>816</v>
          </cell>
          <cell r="E7">
            <v>1450</v>
          </cell>
          <cell r="F7">
            <v>269</v>
          </cell>
          <cell r="G7">
            <v>119</v>
          </cell>
          <cell r="H7">
            <v>150</v>
          </cell>
          <cell r="I7">
            <v>0.38</v>
          </cell>
        </row>
        <row r="8">
          <cell r="A8">
            <v>7</v>
          </cell>
          <cell r="B8">
            <v>800</v>
          </cell>
          <cell r="C8">
            <v>66</v>
          </cell>
          <cell r="D8">
            <v>932</v>
          </cell>
          <cell r="E8">
            <v>1600</v>
          </cell>
          <cell r="F8">
            <v>336</v>
          </cell>
          <cell r="G8">
            <v>136</v>
          </cell>
          <cell r="H8">
            <v>200</v>
          </cell>
          <cell r="I8">
            <v>0.53</v>
          </cell>
        </row>
        <row r="9">
          <cell r="A9">
            <v>8</v>
          </cell>
          <cell r="B9">
            <v>900</v>
          </cell>
          <cell r="C9">
            <v>75</v>
          </cell>
          <cell r="D9">
            <v>1050</v>
          </cell>
          <cell r="E9">
            <v>1750</v>
          </cell>
          <cell r="F9">
            <v>354</v>
          </cell>
          <cell r="G9">
            <v>154</v>
          </cell>
          <cell r="H9">
            <v>200</v>
          </cell>
          <cell r="I9">
            <v>0.6</v>
          </cell>
        </row>
        <row r="10">
          <cell r="A10">
            <v>9</v>
          </cell>
          <cell r="B10">
            <v>1000</v>
          </cell>
          <cell r="C10">
            <v>82</v>
          </cell>
          <cell r="D10">
            <v>1164</v>
          </cell>
          <cell r="E10">
            <v>1850</v>
          </cell>
          <cell r="F10">
            <v>370</v>
          </cell>
          <cell r="G10">
            <v>170</v>
          </cell>
          <cell r="H10">
            <v>200</v>
          </cell>
          <cell r="I10">
            <v>0.66</v>
          </cell>
        </row>
        <row r="11">
          <cell r="A11">
            <v>10</v>
          </cell>
          <cell r="B11">
            <v>1100</v>
          </cell>
          <cell r="C11">
            <v>88</v>
          </cell>
          <cell r="D11">
            <v>1276</v>
          </cell>
          <cell r="E11">
            <v>2050</v>
          </cell>
          <cell r="F11">
            <v>437</v>
          </cell>
          <cell r="G11">
            <v>187</v>
          </cell>
          <cell r="H11">
            <v>250</v>
          </cell>
          <cell r="I11">
            <v>0.88</v>
          </cell>
        </row>
        <row r="12">
          <cell r="A12">
            <v>11</v>
          </cell>
          <cell r="B12">
            <v>1200</v>
          </cell>
          <cell r="C12">
            <v>95</v>
          </cell>
          <cell r="D12">
            <v>1390</v>
          </cell>
          <cell r="E12">
            <v>2200</v>
          </cell>
          <cell r="F12">
            <v>453</v>
          </cell>
          <cell r="G12">
            <v>203</v>
          </cell>
          <cell r="H12">
            <v>250</v>
          </cell>
          <cell r="I12">
            <v>0.96</v>
          </cell>
        </row>
        <row r="13">
          <cell r="A13">
            <v>12</v>
          </cell>
          <cell r="B13">
            <v>1350</v>
          </cell>
          <cell r="C13">
            <v>103</v>
          </cell>
          <cell r="D13">
            <v>1556</v>
          </cell>
          <cell r="E13">
            <v>2350</v>
          </cell>
          <cell r="F13">
            <v>528</v>
          </cell>
          <cell r="G13">
            <v>228</v>
          </cell>
          <cell r="H13">
            <v>300</v>
          </cell>
          <cell r="I13">
            <v>1.21</v>
          </cell>
        </row>
        <row r="14">
          <cell r="A14">
            <v>13</v>
          </cell>
          <cell r="B14">
            <v>1500</v>
          </cell>
          <cell r="C14">
            <v>112</v>
          </cell>
          <cell r="D14">
            <v>1724</v>
          </cell>
          <cell r="E14">
            <v>2450</v>
          </cell>
          <cell r="F14">
            <v>552</v>
          </cell>
          <cell r="G14">
            <v>252</v>
          </cell>
          <cell r="H14">
            <v>300</v>
          </cell>
          <cell r="I14">
            <v>1.29</v>
          </cell>
        </row>
      </sheetData>
      <sheetData sheetId="3" refreshError="1"/>
      <sheetData sheetId="4" refreshError="1"/>
      <sheetData sheetId="5" refreshError="1"/>
      <sheetData sheetId="6"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참조M"/>
      <sheetName val="참조"/>
      <sheetName val="목차"/>
      <sheetName val="설계서"/>
      <sheetName val="예산서"/>
      <sheetName val="갑지(총괄)"/>
      <sheetName val="갑지1"/>
      <sheetName val="갑지2"/>
      <sheetName val="갑지3"/>
      <sheetName val="총집계"/>
      <sheetName val="도급"/>
      <sheetName val="제작구매"/>
      <sheetName val="위탁공사"/>
      <sheetName val="일위집계"/>
      <sheetName val="일위"/>
      <sheetName val="단가"/>
      <sheetName val="견적대비"/>
      <sheetName val="노임"/>
      <sheetName val="품셈(1)"/>
      <sheetName val="품셈(2)"/>
      <sheetName val="수량산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옥외보안등"/>
      <sheetName val="전기실"/>
      <sheetName val="전력간선"/>
      <sheetName val="동력설비"/>
      <sheetName val="전등설비"/>
      <sheetName val="전열공사"/>
      <sheetName val="피뢰침설비"/>
      <sheetName val="SNOW"/>
      <sheetName val="주차관제"/>
      <sheetName val="자탐.유도등"/>
      <sheetName val="전화설비"/>
      <sheetName val="TV설비"/>
      <sheetName val="방송설비"/>
      <sheetName val="강당음향"/>
      <sheetName val="CCTV"/>
      <sheetName val="무선통신"/>
      <sheetName val="전기내역서"/>
      <sheetName val="통신내역서"/>
      <sheetName val="전기지급자재"/>
      <sheetName val="통신지급자재"/>
      <sheetName val="감독차량비"/>
      <sheetName val="원가계산"/>
      <sheetName val="총괄표"/>
      <sheetName val="노무비"/>
      <sheetName val="제직재"/>
      <sheetName val="국내조달(통합-1)"/>
      <sheetName val="20관리비율"/>
      <sheetName val="9GNG운반"/>
      <sheetName val="CT "/>
      <sheetName val="단가 "/>
      <sheetName val="기계경비(시간당)"/>
      <sheetName val="램머"/>
      <sheetName val="노임"/>
      <sheetName val="경북"/>
      <sheetName val="Sheet4"/>
      <sheetName val="BOQ"/>
      <sheetName val="기계경비단가"/>
      <sheetName val="굴착현장"/>
      <sheetName val="일위대가표"/>
      <sheetName val="일위"/>
      <sheetName val="단위단가"/>
      <sheetName val="철거산출근거"/>
      <sheetName val="수량산출"/>
      <sheetName val="공사명입력"/>
      <sheetName val="Y-WORK"/>
      <sheetName val="데이타"/>
      <sheetName val="준검 내역서"/>
      <sheetName val="직노"/>
      <sheetName val="을지"/>
      <sheetName val="⑻동원인원산출서⑧"/>
      <sheetName val="3"/>
      <sheetName val="내역서"/>
      <sheetName val="일위대가"/>
      <sheetName val="File_관급"/>
      <sheetName val="공정집계"/>
      <sheetName val="Baby일위대가"/>
      <sheetName val="순공사비"/>
      <sheetName val="공통가설"/>
      <sheetName val="식생블럭단위수량"/>
      <sheetName val="중기손료"/>
      <sheetName val="수목데이타 "/>
      <sheetName val="일위목록"/>
      <sheetName val="요율"/>
      <sheetName val="자재단가"/>
      <sheetName val="인건비"/>
      <sheetName val="간선계산"/>
      <sheetName val="이설집계"/>
      <sheetName val="전송망집계"/>
      <sheetName val="철거수량(전송)"/>
      <sheetName val="단위수량"/>
      <sheetName val="G.R300경비"/>
      <sheetName val="이토변실"/>
      <sheetName val="증감대비"/>
      <sheetName val="DATE"/>
      <sheetName val="입찰안"/>
      <sheetName val="Macro(차단기)"/>
      <sheetName val="실행대비"/>
      <sheetName val="신천3호용수로"/>
      <sheetName val="I一般比"/>
      <sheetName val="내역"/>
      <sheetName val="관급"/>
      <sheetName val="변경품셈총괄"/>
      <sheetName val="단가설계"/>
      <sheetName val="IMPEADENCE MAP 취수장"/>
      <sheetName val="노임단가표"/>
      <sheetName val="자료"/>
      <sheetName val="실행내역"/>
      <sheetName val="산출근거"/>
      <sheetName val="내역서(기계)"/>
      <sheetName val="현대물량"/>
      <sheetName val="토목"/>
      <sheetName val="토공사"/>
      <sheetName val="시중노임(공사)"/>
      <sheetName val="견적서"/>
      <sheetName val="직재"/>
      <sheetName val="재집"/>
      <sheetName val="기초일위대가"/>
      <sheetName val="식재일위대가"/>
      <sheetName val="단가대비표"/>
      <sheetName val="한강운반비"/>
      <sheetName val="표지1"/>
      <sheetName val="일위산출근거"/>
      <sheetName val="용산3(영광)"/>
      <sheetName val="참조M"/>
      <sheetName val="계림(함평)"/>
      <sheetName val="계림(장성)"/>
      <sheetName val="IN"/>
      <sheetName val="서울1"/>
      <sheetName val="설계명세서"/>
      <sheetName val="설직재-1"/>
      <sheetName val="제-노임"/>
      <sheetName val="9811"/>
      <sheetName val="대가목록"/>
      <sheetName val="별표"/>
      <sheetName val="일반부표"/>
      <sheetName val="인부노임"/>
      <sheetName val="기준.복잡도및기여도정의"/>
      <sheetName val="플랜트 설치"/>
      <sheetName val="식재인부"/>
      <sheetName val="Sheet1"/>
      <sheetName val="N賃率-職"/>
      <sheetName val="동원인원"/>
      <sheetName val="일위대가(가설)"/>
      <sheetName val="일위(열차무선)"/>
      <sheetName val="일위(역무통신)"/>
      <sheetName val="일위(철거)"/>
      <sheetName val="목차"/>
      <sheetName val="간선"/>
      <sheetName val="노무비(전지2기)"/>
      <sheetName val="노임단가"/>
      <sheetName val="11.닥트설치공사(bm)"/>
      <sheetName val="토공유동표"/>
      <sheetName val="Sheet3"/>
      <sheetName val="자재"/>
      <sheetName val="2터널시점"/>
      <sheetName val="단"/>
      <sheetName val="교대(A1-A2)"/>
      <sheetName val="설계서을"/>
      <sheetName val="자탐_유도등"/>
      <sheetName val="준검_내역서"/>
      <sheetName val="CT_"/>
      <sheetName val="공조기휀"/>
      <sheetName val="기본일위"/>
      <sheetName val="재료"/>
      <sheetName val="설치자재"/>
      <sheetName val="2순기"/>
      <sheetName val="03상노임"/>
      <sheetName val="집계표"/>
      <sheetName val="충주"/>
      <sheetName val="단가목록"/>
      <sheetName val="일위대가(1)"/>
      <sheetName val="날개벽(시점좌측)"/>
      <sheetName val="지급자재"/>
      <sheetName val="산거각호표"/>
      <sheetName val="견적을지"/>
      <sheetName val="9509"/>
      <sheetName val="코드"/>
      <sheetName val="광양방향"/>
      <sheetName val="적용기준"/>
      <sheetName val="5Strand-장기처짐PCI"/>
      <sheetName val="인원"/>
      <sheetName val="일위대가목록"/>
      <sheetName val="#REF"/>
      <sheetName val="6호기"/>
      <sheetName val="합의경상"/>
      <sheetName val="Macro1"/>
      <sheetName val="성서방향-교대(A2)"/>
      <sheetName val="전신환매도율"/>
      <sheetName val="공정표 "/>
      <sheetName val="샤워실위생"/>
      <sheetName val="구조물공"/>
      <sheetName val="운영비"/>
      <sheetName val="편성절차"/>
      <sheetName val="가도공"/>
      <sheetName val="Sheet2"/>
      <sheetName val="하조서"/>
      <sheetName val="신대방33(적용)"/>
      <sheetName val="소야공정계획표"/>
      <sheetName val="일반수량"/>
      <sheetName val="소방"/>
      <sheetName val="200"/>
      <sheetName val="역T형"/>
      <sheetName val="4. 주형설계"/>
      <sheetName val="기초일위"/>
      <sheetName val="시설일위"/>
      <sheetName val="조명일위"/>
      <sheetName val="교대(A1)"/>
      <sheetName val="대구-교대(A1)"/>
      <sheetName val="기초자료"/>
      <sheetName val="터파기및재료"/>
      <sheetName val="기타공"/>
      <sheetName val="배수관공"/>
      <sheetName val="배수집계"/>
      <sheetName val="투찰"/>
      <sheetName val="H-PILE수량집계"/>
      <sheetName val="품셈TABLE"/>
      <sheetName val="SLAB&quot;1&quot;"/>
      <sheetName val="COPING"/>
      <sheetName val="을"/>
      <sheetName val="적현로"/>
      <sheetName val="(참조)케이블"/>
      <sheetName val="6.관급자재조서"/>
      <sheetName val="남양시작동010313100%"/>
      <sheetName val="전선 및 전선관"/>
      <sheetName val="우석문틀"/>
      <sheetName val="1-1"/>
      <sheetName val="표지"/>
      <sheetName val="주공기준"/>
      <sheetName val="시화점실행"/>
      <sheetName val="총괄"/>
      <sheetName val="지주토목내역서"/>
      <sheetName val="6공구(당초)"/>
      <sheetName val="제출내역 (2)"/>
      <sheetName val="단가표"/>
      <sheetName val="을-ATYPE"/>
      <sheetName val="단1"/>
      <sheetName val="2003상반기노임기준"/>
      <sheetName val="구체"/>
      <sheetName val="건축공사실행"/>
      <sheetName val="건축원가"/>
      <sheetName val="집수정(600-700)"/>
      <sheetName val="밸브설치"/>
      <sheetName val="전체"/>
      <sheetName val="1공구원가계산서"/>
      <sheetName val="일반공사"/>
      <sheetName val="전장품(관리용)"/>
      <sheetName val="기본단가"/>
      <sheetName val="물집"/>
      <sheetName val="가압장구체수량산출서"/>
      <sheetName val="원가계산서"/>
      <sheetName val="단가"/>
      <sheetName val="총괄갑 "/>
      <sheetName val="기계공사"/>
      <sheetName val="상반기손익차2총괄"/>
      <sheetName val="97 사업추정(WEKI)"/>
      <sheetName val="22수량"/>
      <sheetName val="자재단가비교표"/>
      <sheetName val="배관배선내역"/>
      <sheetName val="갑지"/>
      <sheetName val="상행-교대(A1-A2)"/>
      <sheetName val="현장관리비"/>
      <sheetName val="8.수량산출서"/>
      <sheetName val="9.단가조사서"/>
      <sheetName val="6.일위목록"/>
      <sheetName val="수문일위1"/>
      <sheetName val="공사설계서"/>
      <sheetName val="B1(반포1차)"/>
      <sheetName val="CTEMCOST"/>
      <sheetName val="연령현황"/>
      <sheetName val="전차선로 물량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B2">
            <v>53181</v>
          </cell>
        </row>
        <row r="8">
          <cell r="B8">
            <v>70804</v>
          </cell>
        </row>
        <row r="10">
          <cell r="B10">
            <v>73709</v>
          </cell>
        </row>
        <row r="12">
          <cell r="B12">
            <v>103707</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1"/>
      <sheetName val="002"/>
      <sheetName val="003"/>
      <sheetName val="004"/>
      <sheetName val="005"/>
      <sheetName val="006"/>
      <sheetName val="007"/>
      <sheetName val="008"/>
      <sheetName val="009"/>
      <sheetName val="010"/>
      <sheetName val="011"/>
      <sheetName val="012"/>
      <sheetName val="013"/>
      <sheetName val="014"/>
      <sheetName val="015"/>
      <sheetName val="016"/>
      <sheetName val="017"/>
      <sheetName val="018"/>
      <sheetName val="019"/>
      <sheetName val="020"/>
      <sheetName val="021"/>
      <sheetName val="022"/>
      <sheetName val="023"/>
      <sheetName val="024"/>
      <sheetName val="025"/>
      <sheetName val="026"/>
      <sheetName val="027"/>
      <sheetName val="028"/>
      <sheetName val="029"/>
      <sheetName val="030"/>
      <sheetName val="031"/>
      <sheetName val="032"/>
      <sheetName val="033"/>
      <sheetName val="034"/>
      <sheetName val="035"/>
      <sheetName val="036"/>
      <sheetName val="037"/>
      <sheetName val="038"/>
      <sheetName val="039"/>
      <sheetName val="040"/>
      <sheetName val="041"/>
      <sheetName val="042"/>
      <sheetName val="043"/>
      <sheetName val="044"/>
      <sheetName val="045"/>
      <sheetName val="046"/>
      <sheetName val="047"/>
      <sheetName val="048"/>
      <sheetName val="049"/>
      <sheetName val="050"/>
      <sheetName val="051"/>
      <sheetName val="052"/>
      <sheetName val="053"/>
      <sheetName val="054"/>
      <sheetName val="055"/>
      <sheetName val="056"/>
      <sheetName val="057"/>
      <sheetName val="058"/>
      <sheetName val="059"/>
      <sheetName val="060"/>
      <sheetName val="061"/>
      <sheetName val="062"/>
      <sheetName val="063"/>
      <sheetName val="064"/>
      <sheetName val="065"/>
      <sheetName val="066"/>
      <sheetName val="067"/>
      <sheetName val="068"/>
      <sheetName val="069"/>
      <sheetName val="070"/>
      <sheetName val="071"/>
      <sheetName val="072"/>
      <sheetName val="073"/>
      <sheetName val="074"/>
      <sheetName val="075"/>
      <sheetName val="076"/>
      <sheetName val="077"/>
      <sheetName val="078"/>
      <sheetName val="079"/>
      <sheetName val="080"/>
      <sheetName val="081"/>
      <sheetName val="082"/>
      <sheetName val="083"/>
      <sheetName val="084"/>
      <sheetName val="085"/>
      <sheetName val="086"/>
      <sheetName val="087"/>
      <sheetName val="088"/>
      <sheetName val="089"/>
      <sheetName val="090"/>
      <sheetName val="091"/>
      <sheetName val="092"/>
      <sheetName val="093"/>
      <sheetName val="094"/>
      <sheetName val="095"/>
      <sheetName val="096"/>
      <sheetName val="097"/>
      <sheetName val="098"/>
      <sheetName val="099"/>
      <sheetName val="100"/>
      <sheetName val="101"/>
      <sheetName val="102"/>
      <sheetName val="103"/>
      <sheetName val="104"/>
      <sheetName val="105"/>
      <sheetName val="106"/>
      <sheetName val="107"/>
      <sheetName val="108"/>
      <sheetName val="109"/>
      <sheetName val="110"/>
      <sheetName val="111"/>
      <sheetName val="112"/>
      <sheetName val="113"/>
      <sheetName val="114"/>
      <sheetName val="115"/>
      <sheetName val="116"/>
      <sheetName val="117"/>
      <sheetName val="118"/>
      <sheetName val="119"/>
      <sheetName val="120"/>
      <sheetName val="121"/>
      <sheetName val="122"/>
      <sheetName val="123"/>
      <sheetName val="124"/>
      <sheetName val="125"/>
      <sheetName val="126"/>
      <sheetName val="127"/>
      <sheetName val="128"/>
      <sheetName val="129"/>
      <sheetName val="130"/>
      <sheetName val="131"/>
      <sheetName val="132"/>
      <sheetName val="133"/>
      <sheetName val="134"/>
      <sheetName val="135"/>
      <sheetName val="136"/>
      <sheetName val="137"/>
      <sheetName val="so-09-c2"/>
      <sheetName val="#REF"/>
      <sheetName val="적용기준"/>
      <sheetName val="노임단가"/>
      <sheetName val="주식"/>
      <sheetName val="포장공(집계)"/>
      <sheetName val="최종"/>
      <sheetName val="맨홀수량"/>
      <sheetName val="차액보증"/>
      <sheetName val="기성고조서"/>
      <sheetName val="입력"/>
      <sheetName val="DATE"/>
      <sheetName val="설계서(8)"/>
      <sheetName val="내역서"/>
      <sheetName val="수량산출서"/>
      <sheetName val="입력창"/>
      <sheetName val="1.설계조건"/>
      <sheetName val="단위수량"/>
      <sheetName val="근로자자료입력"/>
      <sheetName val="참고자료"/>
      <sheetName val="집계표"/>
      <sheetName val="집계"/>
      <sheetName val="대가목록"/>
      <sheetName val="Sheet1"/>
      <sheetName val="8.PILE  (돌출)"/>
      <sheetName val="터파기및재료"/>
      <sheetName val="토공산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개요신"/>
      <sheetName val="증감,갑지"/>
      <sheetName val="설명"/>
      <sheetName val="내역서"/>
      <sheetName val="원가"/>
      <sheetName val="제경비"/>
      <sheetName val="순공사비"/>
      <sheetName val="물가상승액"/>
      <sheetName val="1.2차원가"/>
      <sheetName val="1.2차제경비"/>
      <sheetName val="1.2차순공사비 "/>
      <sheetName val="안덕공량"/>
      <sheetName val="육교수량"/>
      <sheetName val="육교공량"/>
      <sheetName val="안덕수량"/>
      <sheetName val="등주"/>
      <sheetName val="가로 "/>
      <sheetName val="케이블집계"/>
      <sheetName val="케이블"/>
      <sheetName val="공량"/>
      <sheetName val="산출근거"/>
      <sheetName val="부대단가"/>
      <sheetName val="부대단가 (2)"/>
      <sheetName val="설계변경이유서"/>
      <sheetName val="수자원"/>
      <sheetName val="일위대가"/>
      <sheetName val="Sheet3"/>
      <sheetName val="광산내역"/>
      <sheetName val="단가산출내역(노임부분수정)"/>
      <sheetName val="12차"/>
      <sheetName val="수량집계"/>
      <sheetName val="총괄집계표"/>
      <sheetName val="목록별산출서"/>
      <sheetName val="용산3(영광)"/>
      <sheetName val="을지"/>
      <sheetName val="원가계산서"/>
      <sheetName val="수량산출"/>
      <sheetName val="요율"/>
      <sheetName val="노무비"/>
      <sheetName val="적현로"/>
      <sheetName val="대가목록"/>
      <sheetName val="#REF"/>
      <sheetName val="1_2차원가"/>
      <sheetName val="1_2차제경비"/>
      <sheetName val="1_2차순공사비_"/>
      <sheetName val="가로_"/>
      <sheetName val="부대단가_(2)"/>
      <sheetName val="자재비"/>
      <sheetName val="기계공사"/>
      <sheetName val="묘발입력"/>
      <sheetName val="토공총"/>
      <sheetName val="준검 내역서"/>
      <sheetName val="직노"/>
      <sheetName val="계림(함평)"/>
      <sheetName val="계림(장성)"/>
      <sheetName val="공사기초자료"/>
      <sheetName val="회사기초자료"/>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순공사비"/>
      <sheetName val="1.2차제경비"/>
      <sheetName val="1.2차순공사비 "/>
      <sheetName val="안덕공량"/>
      <sheetName val="육교수량"/>
      <sheetName val="육교공량"/>
      <sheetName val="안덕수량"/>
      <sheetName val="케이블집계"/>
      <sheetName val="산출근거"/>
      <sheetName val="XXXXXX"/>
      <sheetName val="개요신"/>
      <sheetName val="증감,갑지"/>
      <sheetName val="설명"/>
      <sheetName val="내역서"/>
      <sheetName val="원가"/>
      <sheetName val="제경비"/>
      <sheetName val="물가상승액"/>
      <sheetName val="1.2차원가"/>
      <sheetName val="등주"/>
      <sheetName val="가로 "/>
      <sheetName val="케이블"/>
      <sheetName val="공량"/>
      <sheetName val="부대단가"/>
      <sheetName val="부대단가 (2)"/>
      <sheetName val="설계변경이유서"/>
      <sheetName val="수자원"/>
      <sheetName val="일위대가"/>
      <sheetName val="Sheet3"/>
      <sheetName val="단가산출"/>
      <sheetName val="용산3(영광)"/>
      <sheetName val="건축내역"/>
      <sheetName val="노임단가"/>
      <sheetName val="단가비교표"/>
      <sheetName val="을지"/>
      <sheetName val="원가계산서"/>
      <sheetName val="수량산출"/>
      <sheetName val="1_2차제경비"/>
      <sheetName val="1_2차순공사비_"/>
      <sheetName val="1_2차원가"/>
      <sheetName val="가로_"/>
      <sheetName val="부대단가_(2)"/>
      <sheetName val="자재비"/>
      <sheetName val="묘발입력"/>
      <sheetName val="WATER"/>
      <sheetName val="12차"/>
      <sheetName val="준검 내역서"/>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by일위대가"/>
      <sheetName val="집계"/>
      <sheetName val="#REF"/>
      <sheetName val="철거산출근거"/>
      <sheetName val="기계경비(시간당)"/>
      <sheetName val="램머"/>
      <sheetName val="저"/>
      <sheetName val="가로등내역서"/>
      <sheetName val="노임단가"/>
      <sheetName val="내역서 (1차)"/>
      <sheetName val="연결관암거"/>
      <sheetName val="단가조사"/>
      <sheetName val="Sheet1"/>
      <sheetName val="차액보증"/>
      <sheetName val="내역서"/>
      <sheetName val="통일일위1"/>
      <sheetName val="경산"/>
      <sheetName val="자재단가"/>
      <sheetName val="수량산출"/>
      <sheetName val="도급예산내역서봉투"/>
      <sheetName val="공사원가계산서"/>
      <sheetName val="설계산출표지"/>
      <sheetName val="도급예산내역서총괄표"/>
      <sheetName val="을부담운반비"/>
      <sheetName val="운반비산출"/>
      <sheetName val="일위대가"/>
      <sheetName val="5지진시"/>
      <sheetName val=" 냉각수펌프"/>
      <sheetName val="공조기휀"/>
      <sheetName val="AHU집계"/>
      <sheetName val="BID"/>
      <sheetName val="산출-설비"/>
      <sheetName val="내역"/>
      <sheetName val="BOQ(전체)"/>
      <sheetName val="평가데이터"/>
      <sheetName val="COL"/>
      <sheetName val="Y-WORK"/>
      <sheetName val="내역서(삼호)"/>
      <sheetName val="전선 및 전선관"/>
      <sheetName val="물가자료"/>
      <sheetName val="1.수인터널"/>
      <sheetName val="시설물기초"/>
      <sheetName val="전기일위대가"/>
      <sheetName val="교각토공"/>
      <sheetName val="분전반"/>
      <sheetName val="Base"/>
      <sheetName val="아파트건축"/>
      <sheetName val="전차선로 물량표"/>
      <sheetName val="값"/>
      <sheetName val="적용건축"/>
      <sheetName val="FB25JN"/>
      <sheetName val="소비자가"/>
      <sheetName val="WEIGHT LIST"/>
      <sheetName val="POL6차-PIPING"/>
      <sheetName val="물량"/>
      <sheetName val="산#2-1 (2)"/>
      <sheetName val="산#3-1"/>
      <sheetName val="일반전기C"/>
      <sheetName val="데리네이타현황"/>
      <sheetName val="토사(PE)"/>
      <sheetName val="Sheet3"/>
      <sheetName val="도급내역서"/>
      <sheetName val="N賃率-職"/>
      <sheetName val="사당"/>
      <sheetName val="터파기및재료"/>
      <sheetName val="b_balju_cho"/>
      <sheetName val="설계"/>
      <sheetName val="신공"/>
      <sheetName val="견적서1"/>
      <sheetName val="자재테이블1"/>
      <sheetName val="MOTOR"/>
      <sheetName val="FD"/>
      <sheetName val="약전닥트"/>
      <sheetName val="건축부하"/>
      <sheetName val="처리단락"/>
      <sheetName val="99관저"/>
      <sheetName val="일지-H"/>
      <sheetName val="LD"/>
      <sheetName val="FA설치명세"/>
      <sheetName val="김포IO"/>
      <sheetName val="Sheet5"/>
      <sheetName val="I一般比"/>
      <sheetName val="기계내역"/>
      <sheetName val="공종별내역서"/>
      <sheetName val="입찰안"/>
      <sheetName val="일위대가표"/>
      <sheetName val="1공구내역"/>
      <sheetName val="2.고용보험료산출근거"/>
      <sheetName val="5사남"/>
      <sheetName val="골조시행"/>
      <sheetName val="단가산출"/>
      <sheetName val="wall"/>
      <sheetName val="도시가스현황"/>
      <sheetName val="견적서"/>
      <sheetName val="70%"/>
      <sheetName val="수량산출근거(본선)"/>
      <sheetName val="1.설계조건"/>
      <sheetName val="익산"/>
      <sheetName val="내역표지"/>
      <sheetName val="설계기준"/>
      <sheetName val="내역1"/>
      <sheetName val="공사예산하조서(O.K)"/>
      <sheetName val="내역(100%)"/>
      <sheetName val="외주비"/>
      <sheetName val="오수관추가공사비"/>
      <sheetName val="총괄"/>
      <sheetName val="A LINE"/>
      <sheetName val="A_LINE"/>
      <sheetName val="부대공"/>
      <sheetName val="포장공"/>
      <sheetName val="토공"/>
      <sheetName val="부대공-수량증감 내역서"/>
      <sheetName val="내역1공구"/>
      <sheetName val="단가"/>
      <sheetName val="청천내"/>
      <sheetName val="교통표지판설치조서"/>
      <sheetName val="통로box전기"/>
      <sheetName val="설직재-1"/>
      <sheetName val="Sheet2"/>
      <sheetName val="교각1"/>
      <sheetName val="기술조건"/>
      <sheetName val="집계표"/>
      <sheetName val="수량집계"/>
      <sheetName val="잡비계산"/>
      <sheetName val="건축"/>
      <sheetName val="검수기타설비금액"/>
      <sheetName val="구천"/>
      <sheetName val="연결관단위"/>
      <sheetName val="기초자료입력"/>
      <sheetName val="요율"/>
      <sheetName val="자재대"/>
      <sheetName val="간접비"/>
      <sheetName val="부대내역"/>
      <sheetName val="2공구하도급내역서"/>
      <sheetName val="개요"/>
      <sheetName val="배선DATA"/>
      <sheetName val="DATA1"/>
      <sheetName val="사업부배부A"/>
      <sheetName val="DATA(광속)"/>
      <sheetName val="일위대가목차"/>
      <sheetName val="산출(토공)"/>
      <sheetName val="변압기 및 발전기 용량"/>
      <sheetName val="표지"/>
      <sheetName val="설계내역서"/>
      <sheetName val="기둥(원형)"/>
      <sheetName val="기초공"/>
      <sheetName val="Macro3"/>
      <sheetName val="부대tu"/>
      <sheetName val="노무비"/>
      <sheetName val="설계산출기초"/>
      <sheetName val="설계예산서"/>
      <sheetName val="용산1(해보)"/>
      <sheetName val="중기사용료산출근거"/>
      <sheetName val="단가 및 재료비"/>
      <sheetName val="TANK견적대지"/>
      <sheetName val="설비"/>
      <sheetName val="SAMPLE"/>
      <sheetName val="2공구산출내역"/>
      <sheetName val="표지 (2)"/>
      <sheetName val="성남여성복지내역"/>
      <sheetName val="현장관리비데이타"/>
      <sheetName val="하부철근수량"/>
      <sheetName val="NAI"/>
      <sheetName val="원가"/>
      <sheetName val="재료단가"/>
      <sheetName val="배관내역"/>
      <sheetName val="설명"/>
      <sheetName val="(포장)BOQ-실적공사"/>
      <sheetName val="이름정의"/>
      <sheetName val="Sheet4"/>
      <sheetName val="수량산출서"/>
      <sheetName val="DATE"/>
      <sheetName val="1구간BOQ"/>
      <sheetName val="옥외 전력간선공사"/>
      <sheetName val="기자재비"/>
      <sheetName val="sub"/>
      <sheetName val="인원계획-미화"/>
      <sheetName val="대비"/>
      <sheetName val="단가비교"/>
      <sheetName val="데이타"/>
      <sheetName val="식재인부"/>
      <sheetName val="설계서"/>
      <sheetName val="3.공통공사대비"/>
      <sheetName val="급수 (LPM)"/>
      <sheetName val="토공사(흙막이)"/>
      <sheetName val="평내중"/>
      <sheetName val="총괄내역"/>
      <sheetName val="별표"/>
      <sheetName val="건축공사 집계표"/>
      <sheetName val="골조"/>
      <sheetName val="CTEMCOST"/>
      <sheetName val="전기변내역"/>
      <sheetName val="일단의 주택지"/>
      <sheetName val="갑지(추정)"/>
      <sheetName val="단"/>
      <sheetName val="참조"/>
      <sheetName val="계정"/>
      <sheetName val="Macro1"/>
      <sheetName val="BOX전기내역"/>
      <sheetName val="열린교실"/>
      <sheetName val="전기외주내역"/>
      <sheetName val="토목"/>
      <sheetName val="위치조서"/>
      <sheetName val="내역서(설비+소방)"/>
      <sheetName val="표지1"/>
      <sheetName val="대비표"/>
      <sheetName val="sw1"/>
      <sheetName val="NOMUBI"/>
      <sheetName val="현장경비"/>
      <sheetName val="날개벽"/>
      <sheetName val="원가계산서"/>
      <sheetName val="갑지"/>
      <sheetName val="(참조)조명율"/>
      <sheetName val="(참조)케이블"/>
      <sheetName val="남양시작동자105노65기1.3화1.2"/>
      <sheetName val="일위_파일"/>
      <sheetName val="공내역"/>
      <sheetName val="노무비지급명세"/>
      <sheetName val="조명시설"/>
      <sheetName val="단위중량"/>
      <sheetName val="pier(각형)"/>
      <sheetName val="토공연장"/>
      <sheetName val="자재"/>
      <sheetName val="토목공사"/>
      <sheetName val="견적단가"/>
      <sheetName val="단가(1)"/>
      <sheetName val="토적단위"/>
      <sheetName val="목록"/>
      <sheetName val="단면제원"/>
      <sheetName val="금액"/>
      <sheetName val="토공집계표"/>
      <sheetName val="Total"/>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2 (2)"/>
      <sheetName val="2. 조도계산"/>
      <sheetName val="원가계산서(공사)"/>
      <sheetName val="1차 내역서"/>
      <sheetName val="산출내역서집계표"/>
      <sheetName val="노임"/>
      <sheetName val="계양가시설"/>
      <sheetName val="부재리스트"/>
      <sheetName val="건축기성"/>
      <sheetName val="공사개요"/>
      <sheetName val="구리토평1전기"/>
      <sheetName val="도급양식"/>
      <sheetName val="단가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전화회선 (2)"/>
      <sheetName val="표 지"/>
      <sheetName val="발전기(갑)"/>
      <sheetName val="발전기(을)"/>
      <sheetName val="변압기"/>
      <sheetName val="간 선"/>
      <sheetName val="일반부하"/>
      <sheetName val="동력부하"/>
      <sheetName val="조도 "/>
      <sheetName val="전화회선"/>
      <sheetName val="전관방송"/>
      <sheetName val="Macro(차단기)"/>
      <sheetName val="laroux1"/>
      <sheetName val="노임"/>
      <sheetName val="보건환경"/>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오수area"/>
      <sheetName val="우수(분류)area"/>
      <sheetName val="우수(합류)area"/>
      <sheetName val="정부노임"/>
      <sheetName val="960318-1"/>
      <sheetName val="단가(1)"/>
      <sheetName val="(C)원내역"/>
      <sheetName val="설계조건"/>
      <sheetName val="포장공자재집계표"/>
      <sheetName val="자재산출서"/>
      <sheetName val="포장공수량집계"/>
      <sheetName val="삽도"/>
      <sheetName val="ASP"/>
      <sheetName val="CON'C"/>
      <sheetName val="CON'C1(15cm)"/>
      <sheetName val="ASP+CON'C"/>
      <sheetName val="포장별맨홀"/>
      <sheetName val="전폭포장(5cm)"/>
      <sheetName val="1062-X방향 "/>
      <sheetName val="DATE"/>
      <sheetName val="1.설계조건"/>
      <sheetName val="토공(우물통,기타) "/>
      <sheetName val="차집시설수량집계"/>
      <sheetName val="1.3.삽도(#3)"/>
      <sheetName val="차집시설#3 "/>
      <sheetName val="1.5.삽도(#5)"/>
      <sheetName val="차집시설#5 "/>
      <sheetName val="B-TYPE"/>
      <sheetName val="Sheet1"/>
      <sheetName val="날개벽(시점좌측)"/>
      <sheetName val="Sheet2"/>
      <sheetName val="Sheet3"/>
      <sheetName val="boq"/>
      <sheetName val="sum"/>
      <sheetName val="날개벽수량집계"/>
      <sheetName val="list"/>
      <sheetName val="S1"/>
      <sheetName val="S2"/>
      <sheetName val="S3"/>
      <sheetName val="S4"/>
      <sheetName val="S5"/>
      <sheetName val="S6"/>
      <sheetName val="S7"/>
      <sheetName val="배수관기초"/>
      <sheetName val="날개벽토공"/>
      <sheetName val="배수관날개벽공제수량"/>
      <sheetName val="기둥(원형)"/>
      <sheetName val="DATA"/>
      <sheetName val="공내역"/>
      <sheetName val="맨홀수량산출"/>
      <sheetName val="단면가정"/>
      <sheetName val="전장품(관리용)"/>
      <sheetName val="내역서 "/>
      <sheetName val="배관일위"/>
      <sheetName val="COPING"/>
      <sheetName val="강교"/>
      <sheetName val="F5"/>
      <sheetName val="3.하중산정4.지지력"/>
      <sheetName val="5.정산서"/>
      <sheetName val="danga"/>
      <sheetName val="ilch"/>
      <sheetName val="Y-WORK"/>
      <sheetName val="ITEM"/>
      <sheetName val="목재동바리"/>
      <sheetName val="기둥"/>
      <sheetName val="저판(버림100)"/>
      <sheetName val="전기"/>
      <sheetName val="수로교총재료집계"/>
      <sheetName val="간지"/>
      <sheetName val="토공주요수량집계"/>
      <sheetName val="포장공수량집계표"/>
      <sheetName val="관로토공집계표"/>
      <sheetName val="추가포장공수량집계표"/>
      <sheetName val="추가포장집계표"/>
      <sheetName val="추가포장량산출"/>
      <sheetName val="오수관로토적집계표"/>
      <sheetName val="BB11-LINE"/>
      <sheetName val="BB11-1-LINE"/>
      <sheetName val="BB21-LINE"/>
      <sheetName val="BB22-LINE"/>
      <sheetName val="BB23-LINE"/>
      <sheetName val="BB24-LINE"/>
      <sheetName val="BB24-1-LINE"/>
      <sheetName val="BB25-LINE"/>
      <sheetName val="BB26-LINE"/>
      <sheetName val="BB26-1-LINE"/>
      <sheetName val="BB28-LINE"/>
      <sheetName val="BB28-1-LINE"/>
      <sheetName val="BB29-3-LINE"/>
      <sheetName val="BB34-LINE"/>
      <sheetName val="BB41-LINE"/>
      <sheetName val="BB46-2-LINE"/>
      <sheetName val="BB46-3-LINE"/>
      <sheetName val="BB47-LINE"/>
      <sheetName val="BB47-1-LINE"/>
      <sheetName val="BB47-2-LINE"/>
      <sheetName val="BB47-3-LINE"/>
      <sheetName val="BB47-4-LINE"/>
      <sheetName val="BB47-5-LINE"/>
      <sheetName val="BB47-6-LINE"/>
      <sheetName val="BB47-7-LINE"/>
      <sheetName val="BB48-LINE"/>
      <sheetName val="BB48-1-LINE"/>
      <sheetName val="BB48-2-LINE"/>
      <sheetName val="BB48-3-LINE"/>
      <sheetName val="BB48-4-LINE"/>
      <sheetName val="BB48-5-LINE"/>
      <sheetName val="BB48-6-LINE"/>
      <sheetName val="BB48-7-LINE"/>
      <sheetName val="BB49-2-LINE"/>
      <sheetName val="BB49-3-LINE"/>
      <sheetName val="BB49-4-LINE"/>
      <sheetName val="BB52-LINE"/>
      <sheetName val="BB56-LINE"/>
      <sheetName val="BB56-1-LINE"/>
      <sheetName val="BB57-LINE"/>
      <sheetName val="BB58-LINE"/>
      <sheetName val="BB61-LINE"/>
      <sheetName val="BB61-1-LINE"/>
      <sheetName val="BB61-2-LINE"/>
      <sheetName val="BB61-4-LINE"/>
      <sheetName val="BB71-LINE"/>
      <sheetName val="BB71-1-LINE"/>
      <sheetName val="BB83-LINE"/>
      <sheetName val="BB84-LINE"/>
      <sheetName val="BB97-LINE"/>
      <sheetName val="BB98-LINE"/>
      <sheetName val="단위수량"/>
      <sheetName val="각형맨홀-토공"/>
      <sheetName val="구조물토공집계"/>
      <sheetName val="각형맨홀펌프장(TYPE&quot;A&quot;)"/>
      <sheetName val="환기구토공집계"/>
      <sheetName val="환기구토공산출"/>
      <sheetName val="관경별연장"/>
      <sheetName val="추가파취수정"/>
      <sheetName val="추가파취단위수량"/>
      <sheetName val="토사(PE)"/>
      <sheetName val="부대비율"/>
      <sheetName val="품셈TABLE"/>
      <sheetName val="을"/>
      <sheetName val="98비정기소모"/>
      <sheetName val="시멘트"/>
      <sheetName val="내역서"/>
      <sheetName val="신길1동"/>
      <sheetName val="3.자재비(총괄)"/>
      <sheetName val="설계예산"/>
      <sheetName val="특2호하천산근"/>
      <sheetName val="특2호부관하천산근"/>
      <sheetName val="산근(PE,300)"/>
      <sheetName val="1.우편집중내역서"/>
      <sheetName val="input"/>
      <sheetName val="표층포설및다짐"/>
      <sheetName val="부대공Ⅱ"/>
      <sheetName val="WORK"/>
      <sheetName val="기계경비"/>
      <sheetName val="총괄"/>
      <sheetName val="남양내역"/>
      <sheetName val="일위대가"/>
      <sheetName val="광양읍면적구적"/>
      <sheetName val="외주가공"/>
      <sheetName val="단가"/>
      <sheetName val="총괄수량집계"/>
      <sheetName val="오수1호수집"/>
      <sheetName val="오수1호평균H"/>
      <sheetName val="오수1호산근"/>
      <sheetName val="사다리단위수량"/>
      <sheetName val="인버트수량"/>
      <sheetName val="맨홀토공집계"/>
      <sheetName val="1호(하상)"/>
      <sheetName val="청담맨홀토공집계"/>
      <sheetName val="토공총괄집계(은현)"/>
      <sheetName val="은현관로토공"/>
      <sheetName val="은현맨홀토공집계"/>
      <sheetName val="부대공토공(은현)"/>
      <sheetName val="토공총괄집계(청담)"/>
      <sheetName val="청담관로토공"/>
      <sheetName val="부대공토공(청담)"/>
      <sheetName val="관보호공"/>
      <sheetName val="표지"/>
      <sheetName val="I.설계조건"/>
      <sheetName val="터널조도"/>
      <sheetName val="기본"/>
      <sheetName val="수량산출"/>
      <sheetName val="guard(mac)"/>
      <sheetName val="조작대(1연)"/>
      <sheetName val="변경총괄지(1)"/>
      <sheetName val="교각계산"/>
      <sheetName val="하중계산"/>
      <sheetName val="안정성검토"/>
      <sheetName val="설계기준"/>
      <sheetName val="내역"/>
      <sheetName val="투찰"/>
      <sheetName val="INPUT(덕도방향-시점)"/>
      <sheetName val="각종양식"/>
      <sheetName val="마산방향철근집계"/>
      <sheetName val="마산방향"/>
      <sheetName val="노임단가"/>
      <sheetName val="품공수산출표"/>
      <sheetName val="자재물량산출표"/>
      <sheetName val="CODE"/>
      <sheetName val="원형1호맨홀토공수량"/>
      <sheetName val="진주방향"/>
      <sheetName val="삼성전기"/>
      <sheetName val="Sheet1 (2)"/>
      <sheetName val="SORCE1"/>
      <sheetName val="일위대가목차"/>
      <sheetName val="말뚝지지력산정"/>
      <sheetName val="건설기계목록"/>
      <sheetName val="일위대가_목록"/>
      <sheetName val="재료단가"/>
      <sheetName val="시중노임"/>
      <sheetName val="한일양산"/>
      <sheetName val="역T형"/>
      <sheetName val="공사비예산서(토목분)"/>
      <sheetName val="단면 (2)"/>
      <sheetName val="계약ITEM"/>
      <sheetName val="집계표"/>
      <sheetName val="포장(수량)-관로부"/>
      <sheetName val="토공"/>
      <sheetName val="Sheet5"/>
      <sheetName val="SLAB&quot;1&quot;"/>
      <sheetName val="터파기및재료"/>
      <sheetName val="공사비집계"/>
      <sheetName val="tggwan(mac)"/>
      <sheetName val="단가조사"/>
      <sheetName val="계약내역서"/>
      <sheetName val="입출재고현황 (2)"/>
      <sheetName val="공량산출서"/>
      <sheetName val="공정코드"/>
      <sheetName val="인부노임"/>
      <sheetName val="우배수"/>
      <sheetName val="실행철강하도"/>
      <sheetName val="산출내역서집계표"/>
      <sheetName val="교각1"/>
      <sheetName val="기본DATA"/>
      <sheetName val="연결관암거"/>
      <sheetName val="암거단위-1련"/>
    </sheetNames>
    <sheetDataSet>
      <sheetData sheetId="0"/>
      <sheetData sheetId="1"/>
      <sheetData sheetId="2"/>
      <sheetData sheetId="3" refreshError="1"/>
      <sheetData sheetId="4" refreshError="1"/>
      <sheetData sheetId="5" refreshError="1"/>
      <sheetData sheetId="6"/>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 sheetId="51" refreshError="1"/>
      <sheetData sheetId="52" refreshError="1"/>
      <sheetData sheetId="53" refreshError="1"/>
      <sheetData sheetId="54" refreshError="1"/>
      <sheetData sheetId="55" refreshError="1"/>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sheetData sheetId="181" refreshError="1"/>
      <sheetData sheetId="182" refreshError="1"/>
      <sheetData sheetId="183" refreshError="1"/>
      <sheetData sheetId="184" refreshError="1"/>
      <sheetData sheetId="185" refreshError="1"/>
      <sheetData sheetId="186"/>
      <sheetData sheetId="187" refreshError="1"/>
      <sheetData sheetId="188" refreshError="1"/>
      <sheetData sheetId="189" refreshError="1"/>
      <sheetData sheetId="190" refreshError="1"/>
      <sheetData sheetId="191" refreshError="1"/>
      <sheetData sheetId="192" refreshError="1"/>
      <sheetData sheetId="193" refreshError="1"/>
      <sheetData sheetId="194"/>
      <sheetData sheetId="195"/>
      <sheetData sheetId="196" refreshError="1"/>
      <sheetData sheetId="197" refreshError="1"/>
      <sheetData sheetId="198" refreshError="1"/>
      <sheetData sheetId="199" refreshError="1"/>
      <sheetData sheetId="200" refreshError="1"/>
      <sheetData sheetId="201" refreshError="1"/>
      <sheetData sheetId="202"/>
      <sheetData sheetId="203"/>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1 (3)"/>
      <sheetName val="Sheet2 (3)"/>
      <sheetName val="Sheet3 (3)"/>
      <sheetName val="Sheet1 (2)"/>
      <sheetName val="DOHWA03"/>
      <sheetName val="5Strand-장기처짐PCI"/>
      <sheetName val="정부노임"/>
      <sheetName val="자재목록"/>
      <sheetName val="단가"/>
      <sheetName val="입력"/>
      <sheetName val="몰탈단가"/>
      <sheetName val="내역서"/>
      <sheetName val="노임단가"/>
      <sheetName val="정부노임단가"/>
      <sheetName val="시점교대"/>
      <sheetName val="백호우계수"/>
      <sheetName val="CRUDE RE-bar"/>
      <sheetName val="토공(우물통,기타) "/>
      <sheetName val="09년실적"/>
      <sheetName val="지급자재"/>
      <sheetName val="당초"/>
      <sheetName val="경비_원본"/>
      <sheetName val="관급자재"/>
      <sheetName val="일위대가"/>
      <sheetName val="일위"/>
      <sheetName val="플랜트 설치"/>
      <sheetName val="간지"/>
      <sheetName val="당촌교교총괄수량"/>
      <sheetName val="타공종이기"/>
      <sheetName val="토공총집계"/>
      <sheetName val="총집계"/>
      <sheetName val="본체총집계 "/>
      <sheetName val="콘크리트수량총집계표 "/>
      <sheetName val="총철근집계표"/>
      <sheetName val="본체총철근집계표 "/>
      <sheetName val="평택토공집계"/>
      <sheetName val="당촌교(평택토공)"/>
      <sheetName val="본체평택집계"/>
      <sheetName val="부대공평택집계 "/>
      <sheetName val="본체철근집계표(평택방향)"/>
      <sheetName val="부대공철근집계표(평택방향) "/>
      <sheetName val="평택삽도"/>
      <sheetName val="평택산근"/>
      <sheetName val="당촌교(U-TYPE)"/>
      <sheetName val="당촌교(평택방향 시점측)"/>
      <sheetName val="당촌교(평택방향 종점측)"/>
      <sheetName val="음성토공집계"/>
      <sheetName val="당촌교(음성토공)"/>
      <sheetName val="음성집계"/>
      <sheetName val="철근집계표(음성방향) "/>
      <sheetName val="음성삽도"/>
      <sheetName val="음성산근"/>
      <sheetName val="당촌교(음성방향 시점측)"/>
      <sheetName val="당촌교(음성방향 종점측)"/>
      <sheetName val="당촌교(6.0M)평택시점"/>
      <sheetName val="당촌교(5.281M)평택종점"/>
      <sheetName val="당촌교(6.0M)음성종점"/>
      <sheetName val="당촌교(5.57M)음성시점"/>
      <sheetName val="가시설 집계표"/>
      <sheetName val="가시설"/>
      <sheetName val="#REF"/>
      <sheetName val="6PILE  (돌출)"/>
      <sheetName val="제품단가명세표"/>
      <sheetName val="석축설면"/>
      <sheetName val="법면단"/>
      <sheetName val="내역(영일)"/>
      <sheetName val="5.정산서"/>
      <sheetName val="Macro1"/>
      <sheetName val="MFAB"/>
      <sheetName val="MFRT"/>
      <sheetName val="MPKG"/>
      <sheetName val="MPRD"/>
      <sheetName val="노임"/>
      <sheetName val="수량산출서(보강)"/>
      <sheetName val="적용기준"/>
      <sheetName val="노무비"/>
      <sheetName val="단위수량"/>
      <sheetName val="위치조서"/>
      <sheetName val="DATE"/>
      <sheetName val="용수지선토적"/>
      <sheetName val="종배수관"/>
      <sheetName val="설비단가표"/>
      <sheetName val="2경간"/>
      <sheetName val="총괄표"/>
      <sheetName val="1호철근량"/>
      <sheetName val="덕전리"/>
      <sheetName val="철근총괄"/>
      <sheetName val="마산방향"/>
      <sheetName val="진주방향"/>
      <sheetName val="일위대가표"/>
      <sheetName val="Sheet1 _2_"/>
      <sheetName val="산출내역서집계표"/>
      <sheetName val="Sheet17"/>
      <sheetName val="ABUT수량-A1"/>
      <sheetName val="11"/>
      <sheetName val="차선도색현황"/>
      <sheetName val="데리네이타현황"/>
      <sheetName val="BID"/>
      <sheetName val="맨홀수량산출"/>
      <sheetName val="총집계표"/>
      <sheetName val="주식"/>
      <sheetName val="관경별내역서"/>
      <sheetName val="(A)내역서"/>
      <sheetName val="마장"/>
      <sheetName val="부대공사"/>
      <sheetName val="직노"/>
      <sheetName val="단가비교표"/>
      <sheetName val="인건비"/>
      <sheetName val="울산자동제어"/>
      <sheetName val="U-TYPE(1)"/>
      <sheetName val="IC1집계"/>
      <sheetName val="IC1목포시방향"/>
      <sheetName val="IC1목포시방향OUT"/>
      <sheetName val="IC1압해도방향"/>
      <sheetName val="IC1압해도방향OUT"/>
      <sheetName val="일반수량총괄집계"/>
      <sheetName val="견적"/>
      <sheetName val="집계표"/>
      <sheetName val="광주운남을"/>
      <sheetName val="노임단가(08.01)"/>
      <sheetName val="샌딩 에폭시 도장"/>
      <sheetName val="일반문틀 설치"/>
      <sheetName val="물가시세"/>
      <sheetName val="왕십리방향"/>
      <sheetName val="배지거총재료집계표"/>
      <sheetName val="단가표"/>
      <sheetName val="단가(1)"/>
      <sheetName val="자재단가"/>
      <sheetName val="가시설수량"/>
      <sheetName val="ITEM"/>
      <sheetName val="설계조건"/>
      <sheetName val="날개벽(TYPE3)"/>
      <sheetName val="부대내역"/>
      <sheetName val="2.단면가정"/>
      <sheetName val="4.말뚝설계"/>
      <sheetName val="1.설계조건"/>
      <sheetName val="INPUT"/>
      <sheetName val="용산1(해보)"/>
      <sheetName val="원형1호맨홀토공수량"/>
      <sheetName val="준검 내역서"/>
      <sheetName val="을-ATYPE"/>
      <sheetName val="신천3호용수로"/>
      <sheetName val="단면치수"/>
      <sheetName val="수량증감"/>
      <sheetName val="BOQ"/>
      <sheetName val="BOQ (2)"/>
      <sheetName val="콘크리트수량1"/>
      <sheetName val="골재집계표"/>
      <sheetName val="타공종이기(2)"/>
      <sheetName val="철근집계"/>
      <sheetName val="철근집계(2)"/>
      <sheetName val="주요자재"/>
      <sheetName val="콘크리트수량 (2)"/>
      <sheetName val="콘크리트수량"/>
      <sheetName val="콘크리트수량2"/>
      <sheetName val="SLAB"/>
      <sheetName val="하중 및 작용위치"/>
      <sheetName val="과천MAIN"/>
      <sheetName val="차액보증"/>
      <sheetName val="터파기및재료"/>
      <sheetName val="노무비단가"/>
      <sheetName val="시설물일위"/>
      <sheetName val="교대(A1)"/>
      <sheetName val="수안보-MBR1"/>
      <sheetName val="명세서(을)"/>
      <sheetName val="2공구산출내역"/>
      <sheetName val="교각계산"/>
      <sheetName val="금액"/>
      <sheetName val="날개벽(시점좌측)"/>
      <sheetName val="자재"/>
      <sheetName val="1-1"/>
      <sheetName val="교통대책내역"/>
      <sheetName val="밸브설치"/>
      <sheetName val="터널조도"/>
      <sheetName val="토공연장"/>
      <sheetName val="수량산출서"/>
      <sheetName val="이토변실(A3-LINE)"/>
      <sheetName val="안정검토(말뚝)"/>
      <sheetName val="1.3.1절점좌표"/>
      <sheetName val="1.1설계기준"/>
      <sheetName val="공사개요"/>
      <sheetName val="단가산출"/>
      <sheetName val="가격조사서"/>
      <sheetName val="C.배수관공"/>
      <sheetName val="[_x0001__x000c__x000c__x0000__x0007__x0000__x0000__x0000_Ƞ࿙_x0000__x0000__x0001__x0000__x0003__x0002__x0014__x0003_"/>
      <sheetName val="단면 (2)"/>
      <sheetName val="공사비집계"/>
      <sheetName val="기둥(원형)"/>
      <sheetName val="기초공"/>
      <sheetName val="상행-교대(A1-A2)"/>
      <sheetName val="J형측구단위수량"/>
      <sheetName val="입력DATA"/>
      <sheetName val="바닥판"/>
      <sheetName val="현황"/>
      <sheetName val="자재별집계"/>
      <sheetName val="총재료집계"/>
      <sheetName val="개거재료집계"/>
      <sheetName val="개거수량산출"/>
      <sheetName val="개거위치조서"/>
      <sheetName val="덮개재료집계"/>
      <sheetName val="덮개수량산출"/>
      <sheetName val="덮개위치조서"/>
      <sheetName val="토적계산"/>
      <sheetName val="폐기물산출"/>
      <sheetName val="깨기재료집계"/>
      <sheetName val="깨기수량산출"/>
      <sheetName val="깨기위치조서"/>
      <sheetName val="중보용수로취입수문재료표"/>
      <sheetName val="중보용수로취입수문"/>
      <sheetName val="중보용수로취입수깨기수량"/>
      <sheetName val="공내역"/>
      <sheetName val="대창(장성)"/>
      <sheetName val="광주방향"/>
      <sheetName val="교각토공"/>
      <sheetName val="1차3회-개소별명세서-빨간색-인쇄용(21873)"/>
      <sheetName val="spec1"/>
      <sheetName val="집계"/>
      <sheetName val="배수공 내역서 적용수량"/>
      <sheetName val="3구조물공간지"/>
      <sheetName val="1집계표간지"/>
      <sheetName val="구조물공집계표"/>
      <sheetName val="토공집계표"/>
      <sheetName val="2여과지"/>
      <sheetName val="여과지집계표"/>
      <sheetName val="여과지"/>
      <sheetName val="여과지토적표"/>
      <sheetName val="3배수지"/>
      <sheetName val="배수지집계표"/>
      <sheetName val="배수지"/>
      <sheetName val="배수지토적표"/>
      <sheetName val="4염소투입실"/>
      <sheetName val="염소투입실집계표"/>
      <sheetName val="염소투입실공사"/>
      <sheetName val="토목내역"/>
      <sheetName val="Sheet1_(2)1"/>
      <sheetName val="Sheet1_(3)1"/>
      <sheetName val="Sheet2_(3)1"/>
      <sheetName val="Sheet3_(3)1"/>
      <sheetName val="Sheet1_(2)"/>
      <sheetName val="Sheet1_(3)"/>
      <sheetName val="Sheet2_(3)"/>
      <sheetName val="Sheet3_(3)"/>
      <sheetName val="수량집계"/>
      <sheetName val="배수공"/>
      <sheetName val="수량산출"/>
      <sheetName val="주요자재단가"/>
      <sheetName val="기계경비"/>
      <sheetName val=""/>
      <sheetName val="2.단면가정 (양곡1교)"/>
      <sheetName val="PSC-SLAB"/>
      <sheetName val="날개벽수량표"/>
      <sheetName val="투찰"/>
      <sheetName val="DATA 입력부"/>
      <sheetName val="내역서 (2)"/>
      <sheetName val="제목"/>
      <sheetName val="총괄제목"/>
      <sheetName val="총계표"/>
      <sheetName val="골재및시멘트"/>
      <sheetName val="강재수량"/>
      <sheetName val="강재중량"/>
      <sheetName val="강재중량 (2)"/>
      <sheetName val="토공총"/>
      <sheetName val="이월수량"/>
      <sheetName val="상부공제목"/>
      <sheetName val="슬래브집계표"/>
      <sheetName val="STBOX철근"/>
      <sheetName val="ST.BOX"/>
      <sheetName val="교대제목"/>
      <sheetName val="교대집계표"/>
      <sheetName val="교대철근"/>
      <sheetName val="교대1"/>
      <sheetName val="교대2"/>
      <sheetName val="접속슬래브"/>
      <sheetName val="교각제목"/>
      <sheetName val="교각집계표"/>
      <sheetName val="교각철근"/>
      <sheetName val="교각1"/>
      <sheetName val="교각2"/>
      <sheetName val="교각3"/>
      <sheetName val="교각4"/>
      <sheetName val="교각5"/>
      <sheetName val="범면제목"/>
      <sheetName val="법면집계"/>
      <sheetName val="을지"/>
      <sheetName val="비탈면보호공수량산출"/>
      <sheetName val="화해(함평)"/>
      <sheetName val="화해(장성)"/>
      <sheetName val="대가목록"/>
      <sheetName val="계림(함평)"/>
      <sheetName val="계림(장성)"/>
      <sheetName val="상촌2교-일반수량집계"/>
      <sheetName val="01AC"/>
      <sheetName val="자재단가표"/>
      <sheetName val="실행대비"/>
      <sheetName val="N賃率-職"/>
      <sheetName val="일위대가목록"/>
      <sheetName val="단가 및 재료비"/>
      <sheetName val="L_RPTA05_목록"/>
      <sheetName val="단가산출2"/>
      <sheetName val="안전시설"/>
      <sheetName val="단가산출1"/>
      <sheetName val="중기사용료산출근거"/>
      <sheetName val="관공일위대가"/>
      <sheetName val="일위목록"/>
      <sheetName val="투자비"/>
      <sheetName val="조성원가DATA"/>
      <sheetName val="사업비"/>
      <sheetName val="빗물받이(910-510-410)"/>
      <sheetName val="내역서1999.8최종"/>
      <sheetName val="4.2.1 마루높이 검토"/>
      <sheetName val="기본단가표"/>
      <sheetName val="원형맨홀수량"/>
      <sheetName val="웅진교-S2"/>
      <sheetName val="배"/>
      <sheetName val="토목검측서"/>
      <sheetName val="일반공사"/>
      <sheetName val="코드표"/>
      <sheetName val="평균터파기고(1-2,ASP)"/>
      <sheetName val="교각수량"/>
      <sheetName val="토공1(김천)"/>
      <sheetName val="토공1(남면)"/>
      <sheetName val="토공2(김천)"/>
      <sheetName val="토공2(남면)"/>
      <sheetName val="토공3(김천)"/>
      <sheetName val="토공3(남면)"/>
      <sheetName val="토공4(김천)"/>
      <sheetName val="토공4(남면)"/>
      <sheetName val="교각1(김천)"/>
      <sheetName val="교각1(남면)"/>
      <sheetName val="교각2(김천)"/>
      <sheetName val="교각2(남면)"/>
      <sheetName val="교각3(김천)"/>
      <sheetName val="교각3(남면)"/>
      <sheetName val="교각4(김천)"/>
      <sheetName val="교각4(남면)"/>
      <sheetName val="가도공수량"/>
      <sheetName val="가도공"/>
      <sheetName val="3BL공동구 수량"/>
      <sheetName val="대로근거"/>
      <sheetName val="총괄내역서"/>
      <sheetName val="단위중량"/>
      <sheetName val="조명시설"/>
      <sheetName val="예정(3)"/>
      <sheetName val="동원(3)"/>
      <sheetName val="사용성검토"/>
      <sheetName val="부하(성남)"/>
      <sheetName val="L형옹벽단위수량(35)"/>
      <sheetName val="TYPE-A"/>
      <sheetName val="LOPCALC"/>
      <sheetName val="내역"/>
      <sheetName val="단위가격"/>
      <sheetName val="요율"/>
      <sheetName val="제경비(전체)"/>
      <sheetName val="장비경비"/>
      <sheetName val="중기사용료"/>
      <sheetName val="L형옹벽(key)"/>
      <sheetName val="Sheet4"/>
      <sheetName val="[DOHWA03.XLS]______C_EXCEL_GO_2"/>
      <sheetName val="[DOHWA03.XLS]______C_EXCEL_GO_3"/>
      <sheetName val="[DOHWA03.XLS]______C_EXCEL_GO_4"/>
      <sheetName val="폐기물"/>
      <sheetName val="내역(중앙)"/>
      <sheetName val="정부노임(2000.상)"/>
      <sheetName val="[DOHWA03.XLS]______C_EXCEL_GO_5"/>
      <sheetName val="DATA"/>
      <sheetName val="데이타"/>
      <sheetName val="대구-교대(A1-A2)"/>
      <sheetName val="수량산출서-2"/>
      <sheetName val="06 일위대가목록"/>
      <sheetName val="실행철강하도"/>
      <sheetName val="금액내역서"/>
      <sheetName val="우각부보강"/>
      <sheetName val="중기일위대가"/>
      <sheetName val="ilch"/>
      <sheetName val="날개벽"/>
      <sheetName val="000000"/>
      <sheetName val="내역(창신)"/>
      <sheetName val="INPUT(덕도방향-시점)"/>
      <sheetName val="사급자재"/>
      <sheetName val="XL4Poppy"/>
      <sheetName val="JUCK"/>
      <sheetName val="경영상태"/>
      <sheetName val="국공유지및사유지"/>
      <sheetName val="공사비예산서(토목분)"/>
      <sheetName val="도장수량"/>
      <sheetName val="BOX(1.5X1.5)"/>
      <sheetName val="공사비"/>
      <sheetName val="Total"/>
      <sheetName val="1.설계기준"/>
      <sheetName val="제수"/>
      <sheetName val="예측단가간지"/>
      <sheetName val="guard(mac)"/>
      <sheetName val="수질정화시설"/>
      <sheetName val="견적대비표"/>
      <sheetName val="표지 (2)"/>
      <sheetName val="저"/>
      <sheetName val="배수통관(좌)"/>
      <sheetName val="일위대가(계측기설치)"/>
      <sheetName val="1호맨홀토공"/>
      <sheetName val="3련 BOX"/>
      <sheetName val="집1"/>
      <sheetName val="목포방향"/>
      <sheetName val="품셈TABLE"/>
      <sheetName val="단면설계"/>
      <sheetName val="안정검토"/>
      <sheetName val="일위_파일"/>
      <sheetName val="규격"/>
      <sheetName val="수종"/>
      <sheetName val="현장관리비"/>
      <sheetName val="02자재"/>
      <sheetName val="공양식"/>
      <sheetName val="토공"/>
      <sheetName val="0.단가"/>
      <sheetName val="차도부연장현황"/>
      <sheetName val="부대tu"/>
      <sheetName val="연결임시"/>
      <sheetName val="파일의이용"/>
      <sheetName val="산출금액내역"/>
      <sheetName val="장비집계"/>
      <sheetName val="."/>
      <sheetName val="이토변실"/>
      <sheetName val="역T형교대(말뚝기초)"/>
      <sheetName val="[_x0001__x000c__x000c_"/>
      <sheetName val="단가산출서"/>
      <sheetName val="강관파일내역"/>
      <sheetName val="TYPE-1"/>
      <sheetName val="__MAIN"/>
      <sheetName val="수자재단위당"/>
      <sheetName val="부경대총괄내역서"/>
      <sheetName val="일위대가모듈"/>
      <sheetName val="unitpric"/>
      <sheetName val="단재적표"/>
      <sheetName val="TOTAL_BOQ"/>
      <sheetName val="실행갑지"/>
      <sheetName val="산출근거"/>
      <sheetName val="지점별강우량"/>
      <sheetName val="●수량(침구보관창고-21평)"/>
      <sheetName val="맨홀수량"/>
      <sheetName val="갑지"/>
      <sheetName val="배수장토목공사비"/>
      <sheetName val="이름표지정"/>
      <sheetName val="설계조건 및 단면가정"/>
      <sheetName val="부재치수입력"/>
      <sheetName val="data2"/>
      <sheetName val="용산3(영광)"/>
      <sheetName val="환경기계공정표 (3)"/>
      <sheetName val="일위대가(가설)"/>
      <sheetName val="Tool"/>
      <sheetName val="건축기계설비표선정수장"/>
      <sheetName val="대치판정"/>
      <sheetName val="기본일위"/>
      <sheetName val="패널"/>
      <sheetName val="룡전상부"/>
      <sheetName val="연결관암거"/>
      <sheetName val="MYUN(MAC)"/>
      <sheetName val="중로근거"/>
      <sheetName val="수토공단위당"/>
      <sheetName val="순공사비"/>
      <sheetName val="건축"/>
      <sheetName val="사다리"/>
      <sheetName val="단면(1)"/>
      <sheetName val="1"/>
      <sheetName val="횡배수관집현황(2공구)"/>
      <sheetName val="유입량"/>
      <sheetName val="SLAB&quot;1&quot;"/>
      <sheetName val="구조물공"/>
      <sheetName val="토공 total"/>
      <sheetName val="자재집게표 "/>
      <sheetName val="입찰안"/>
      <sheetName val="우수공"/>
      <sheetName val="오억미만"/>
      <sheetName val="다곡2교"/>
      <sheetName val="말뚝지지력산정"/>
      <sheetName val="단면가정"/>
      <sheetName val="도급내역"/>
      <sheetName val="Baby일위대가"/>
      <sheetName val="내부예산(5101~3)"/>
      <sheetName val="보고서원고"/>
      <sheetName val="상수구조화편집부표"/>
      <sheetName val="날개수량1.5"/>
      <sheetName val="콘_재료분리(1)"/>
      <sheetName val="횡배위치"/>
      <sheetName val="계산중"/>
      <sheetName val="2공구자재집"/>
      <sheetName val="총괄"/>
      <sheetName val="적용단위길이"/>
      <sheetName val="피벗테이블데이터분석"/>
      <sheetName val="특수기호강도거푸집"/>
      <sheetName val="종배수관면벽신"/>
      <sheetName val="종배수관(신)"/>
      <sheetName val="자료입력"/>
      <sheetName val="원가계산서"/>
      <sheetName val="기둥"/>
      <sheetName val="역T형"/>
      <sheetName val="교대(A1-A2)"/>
      <sheetName val="재료"/>
      <sheetName val="IW-LIST"/>
      <sheetName val="예가표"/>
      <sheetName val="01"/>
      <sheetName val="안산기계장치"/>
      <sheetName val="자재집계표"/>
      <sheetName val="유기공정"/>
      <sheetName val="대창(함평)-창열"/>
      <sheetName val="plan&amp;section of foundation"/>
      <sheetName val="design criteria"/>
      <sheetName val="적현로"/>
      <sheetName val="건축토목내역"/>
      <sheetName val="중사"/>
      <sheetName val="버스운행안내"/>
      <sheetName val="예방접종계획"/>
      <sheetName val="근태계획서"/>
      <sheetName val="예산서"/>
      <sheetName val="노무비 근거"/>
      <sheetName val="모델타입"/>
      <sheetName val="재정비직인"/>
      <sheetName val="재정비내역"/>
      <sheetName val="지적고시내역"/>
      <sheetName val="인구"/>
      <sheetName val="환경평가"/>
      <sheetName val="S1"/>
      <sheetName val="우,오수"/>
      <sheetName val="명세서"/>
      <sheetName val="I.설계조건"/>
      <sheetName val="금융비용"/>
      <sheetName val="설계내역서"/>
      <sheetName val="아스팔트 포장총괄집계표"/>
      <sheetName val="배수공수량총집계"/>
      <sheetName val="주beam"/>
      <sheetName val="암거단위"/>
      <sheetName val="횡배수관수량집계"/>
      <sheetName val="횡배수관기초"/>
      <sheetName val="VXXXXX"/>
      <sheetName val="암거단위-1련"/>
      <sheetName val="70%"/>
      <sheetName val="단가조사"/>
      <sheetName val="기초단가"/>
      <sheetName val="Y-WORK"/>
      <sheetName val="공통가설"/>
      <sheetName val="시중노임"/>
      <sheetName val="TABLE"/>
      <sheetName val="세목전체"/>
      <sheetName val="실행내역"/>
      <sheetName val="수목표준대가"/>
      <sheetName val="노무단가"/>
      <sheetName val="건축내역"/>
      <sheetName val="화재 탐지 설비"/>
      <sheetName val="주형"/>
      <sheetName val="noyim"/>
      <sheetName val="총괄표 "/>
      <sheetName val="지역명"/>
      <sheetName val="가공비"/>
      <sheetName val="이음개소"/>
      <sheetName val="MOTOR"/>
      <sheetName val="전체철근집계"/>
      <sheetName val="암거"/>
      <sheetName val="포장공"/>
      <sheetName val="CTEMCOST"/>
      <sheetName val="스포회원매출"/>
      <sheetName val="식재가격"/>
      <sheetName val="1. 설계조건 2.단면가정 3. 하중계산"/>
      <sheetName val="DATA 입력란"/>
      <sheetName val="설계기준 및 하중계산"/>
      <sheetName val="[_x005f_x0001__x005f_x000c__x005f_x000c__x005f_x0000__x"/>
      <sheetName val="[_x005f_x0001__x005f_x000c__x005f_x000c_"/>
      <sheetName val="공예을"/>
      <sheetName val="5흙막이"/>
      <sheetName val="신규일위대가"/>
      <sheetName val="외자배분"/>
      <sheetName val="외자내역"/>
      <sheetName val="부하계산서"/>
      <sheetName val="경비"/>
      <sheetName val="기초도면제작"/>
      <sheetName val="주출입구조사"/>
      <sheetName val="가시설단위수량"/>
      <sheetName val="SORCE1"/>
      <sheetName val="우배수"/>
      <sheetName val="1.설계기준 "/>
      <sheetName val="가감수량"/>
      <sheetName val="용수량(생활용수)"/>
      <sheetName val="장비내역서"/>
      <sheetName val="기별(종합)"/>
      <sheetName val="단가일람"/>
      <sheetName val="자재일람"/>
      <sheetName val="조경일람"/>
      <sheetName val="성서방향-교대(A2)"/>
      <sheetName val="JJ"/>
      <sheetName val="설직재-1"/>
      <sheetName val="제-노임"/>
      <sheetName val="제직재"/>
      <sheetName val="시멘트 및 골재량산출"/>
      <sheetName val="개요"/>
      <sheetName val="200"/>
      <sheetName val="제진기"/>
    </sheetNames>
    <definedNames>
      <definedName name="Macro10"/>
    </defined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sheetData sheetId="105"/>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sheetData sheetId="147"/>
      <sheetData sheetId="148"/>
      <sheetData sheetId="149"/>
      <sheetData sheetId="150"/>
      <sheetData sheetId="151"/>
      <sheetData sheetId="152"/>
      <sheetData sheetId="153"/>
      <sheetData sheetId="154"/>
      <sheetData sheetId="155"/>
      <sheetData sheetId="156"/>
      <sheetData sheetId="157"/>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sheetData sheetId="251" refreshError="1"/>
      <sheetData sheetId="252" refreshError="1"/>
      <sheetData sheetId="253" refreshError="1"/>
      <sheetData sheetId="254" refreshError="1"/>
      <sheetData sheetId="255" refreshError="1"/>
      <sheetData sheetId="256" refreshError="1"/>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refreshError="1"/>
      <sheetData sheetId="287"/>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refreshError="1"/>
      <sheetData sheetId="350" refreshError="1"/>
      <sheetData sheetId="35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refreshError="1"/>
      <sheetData sheetId="364" refreshError="1"/>
      <sheetData sheetId="365" refreshError="1"/>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sheetData sheetId="450"/>
      <sheetData sheetId="451" refreshError="1"/>
      <sheetData sheetId="452" refreshError="1"/>
      <sheetData sheetId="453" refreshError="1"/>
      <sheetData sheetId="454" refreshError="1"/>
      <sheetData sheetId="455"/>
      <sheetData sheetId="456" refreshError="1"/>
      <sheetData sheetId="457" refreshError="1"/>
      <sheetData sheetId="458" refreshError="1"/>
      <sheetData sheetId="459" refreshError="1"/>
      <sheetData sheetId="460" refreshError="1"/>
      <sheetData sheetId="461" refreshError="1"/>
      <sheetData sheetId="462"/>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sheetData sheetId="511"/>
      <sheetData sheetId="512"/>
      <sheetData sheetId="513"/>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sheetData sheetId="544"/>
      <sheetData sheetId="545"/>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賃率-職"/>
      <sheetName val="1안"/>
      <sheetName val="제직재"/>
      <sheetName val="제-노임"/>
      <sheetName val="I一般比"/>
      <sheetName val="비탈면보호공수량산출"/>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중계I"/>
      <sheetName val="Book1"/>
      <sheetName val="사급자재집계표(중앙조달)"/>
      <sheetName val="케이블산출"/>
      <sheetName val="AS포장복구 "/>
      <sheetName val="40집계"/>
      <sheetName val="노무비"/>
      <sheetName val="추천서"/>
      <sheetName val="이토변실"/>
      <sheetName val="부대공수량"/>
      <sheetName val="직접재료비"/>
      <sheetName val="광양방향"/>
      <sheetName val="기계경비"/>
      <sheetName val="단위단가"/>
      <sheetName val="일위대가표"/>
      <sheetName val="노임단가"/>
      <sheetName val="단가조사"/>
      <sheetName val="플랜트 설치"/>
      <sheetName val="상하차비용(기계상차)"/>
      <sheetName val="수간보호"/>
      <sheetName val="운반비"/>
      <sheetName val="터파기및재료"/>
      <sheetName val="data"/>
      <sheetName val="수량산출"/>
      <sheetName val="일위대가"/>
      <sheetName val="목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원가계산서"/>
      <sheetName val="집계표"/>
      <sheetName val="사급기자재"/>
      <sheetName val="사급기자재설치"/>
      <sheetName val="배관공사"/>
      <sheetName val="기계단가"/>
      <sheetName val="기계중량"/>
      <sheetName val="배관단가"/>
      <sheetName val="노임단가"/>
      <sheetName val="일위"/>
      <sheetName val="수량"/>
      <sheetName val="내역"/>
      <sheetName val="방식총괄"/>
      <sheetName val="97 사업추정(WEKI)"/>
      <sheetName val="4. 주형설계"/>
      <sheetName val="광산내역"/>
      <sheetName val="내촌내역서"/>
      <sheetName val="DATA 입력부"/>
      <sheetName val="Sheet13"/>
    </sheetNames>
    <sheetDataSet>
      <sheetData sheetId="0"/>
      <sheetData sheetId="1" refreshError="1">
        <row r="1">
          <cell r="A1" t="str">
            <v>공   종    명</v>
          </cell>
          <cell r="B1" t="str">
            <v>규   격</v>
          </cell>
          <cell r="C1" t="str">
            <v>수량</v>
          </cell>
          <cell r="D1" t="str">
            <v>단위</v>
          </cell>
          <cell r="E1" t="str">
            <v>합</v>
          </cell>
          <cell r="F1" t="str">
            <v>계</v>
          </cell>
          <cell r="G1" t="str">
            <v>노</v>
          </cell>
          <cell r="H1" t="str">
            <v xml:space="preserve">   무         비</v>
          </cell>
          <cell r="I1" t="str">
            <v>재</v>
          </cell>
          <cell r="J1" t="str">
            <v xml:space="preserve">   료         비</v>
          </cell>
          <cell r="K1" t="str">
            <v xml:space="preserve">경 </v>
          </cell>
          <cell r="L1" t="str">
            <v>비</v>
          </cell>
          <cell r="M1" t="str">
            <v>비 고</v>
          </cell>
        </row>
        <row r="2">
          <cell r="E2" t="str">
            <v>단  가</v>
          </cell>
          <cell r="F2" t="str">
            <v>금  액</v>
          </cell>
          <cell r="G2" t="str">
            <v>단  가</v>
          </cell>
          <cell r="H2" t="str">
            <v>금  액</v>
          </cell>
          <cell r="I2" t="str">
            <v>단  가</v>
          </cell>
          <cell r="J2" t="str">
            <v>금  액</v>
          </cell>
          <cell r="K2" t="str">
            <v>단  가</v>
          </cell>
          <cell r="L2" t="str">
            <v>금  액</v>
          </cell>
        </row>
      </sheetData>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1안 기계공사원가계산서"/>
      <sheetName val="기계공사집계표"/>
      <sheetName val="배관자재비"/>
      <sheetName val="배관설치비"/>
      <sheetName val="기기설치비"/>
      <sheetName val="기기자재비"/>
      <sheetName val="일위대가목록"/>
      <sheetName val="일위대가표"/>
      <sheetName val="단가비교표"/>
      <sheetName val="견적대비표"/>
      <sheetName val="노임단가"/>
      <sheetName val="기기리스트"/>
      <sheetName val="수량산출서"/>
      <sheetName val="이토변실"/>
      <sheetName val="modeling"/>
      <sheetName val="단가"/>
      <sheetName val="예산서0525-삼안"/>
      <sheetName val="H-PILE수량집계"/>
      <sheetName val="단위수량"/>
      <sheetName val="노임"/>
      <sheetName val="자재집계"/>
      <sheetName val="내역"/>
      <sheetName val="집계표"/>
      <sheetName val="준검 내역서"/>
      <sheetName val="수량산출"/>
      <sheetName val="내역서"/>
      <sheetName val="노무비단가"/>
      <sheetName val="INPUT"/>
      <sheetName val="투찰가"/>
      <sheetName val="지장물C"/>
      <sheetName val="ABUT수량-A1"/>
      <sheetName val="종배수관"/>
      <sheetName val="토사(PE)"/>
      <sheetName val="맨홀수량산출"/>
      <sheetName val="암거단위"/>
      <sheetName val="SORCE1"/>
      <sheetName val="DATE"/>
      <sheetName val="Sheet1 (2)"/>
      <sheetName val="(10) 단가산출결과"/>
      <sheetName val="일위대가"/>
      <sheetName val="SULKEA"/>
      <sheetName val="관경별내역서"/>
      <sheetName val="1.설계기준 "/>
      <sheetName val="건축내역"/>
      <sheetName val="지급자재"/>
      <sheetName val="시설물일위"/>
      <sheetName val="도근좌표"/>
      <sheetName val="다곡2교"/>
      <sheetName val="재료비단가"/>
      <sheetName val="건축"/>
      <sheetName val="A LINE"/>
      <sheetName val="방식총괄"/>
      <sheetName val="기성내역서"/>
      <sheetName val="날개벽수량표"/>
      <sheetName val="마산방향"/>
      <sheetName val="마산방향철근집계"/>
      <sheetName val="진주방향"/>
      <sheetName val="4. 주형설계"/>
      <sheetName val="플랜트 설치"/>
      <sheetName val="부대내역"/>
      <sheetName val="화해(함평)"/>
      <sheetName val="화해(장성)"/>
      <sheetName val="국공유지및사유지"/>
      <sheetName val="대창(장성)"/>
      <sheetName val="대창(함평)-창열"/>
      <sheetName val="소업1교"/>
      <sheetName val="새공통"/>
      <sheetName val="재료비단가(800)"/>
      <sheetName val="000000"/>
      <sheetName val="inputdata"/>
      <sheetName val="목포방향"/>
      <sheetName val="역T형옹벽(3.0)"/>
      <sheetName val="단가산출2"/>
      <sheetName val="우배수"/>
      <sheetName val="용수지선토적"/>
      <sheetName val="광양방향"/>
      <sheetName val="순공사비"/>
      <sheetName val="05"/>
      <sheetName val="CRUDE RE-bar"/>
      <sheetName val="대전-교대(A1-A2)"/>
      <sheetName val="터파기및재료"/>
      <sheetName val="신축이음1m당수량"/>
      <sheetName val="계림(함평)"/>
      <sheetName val="계림(장성)"/>
      <sheetName val="실행내역"/>
      <sheetName val="Macro3"/>
      <sheetName val="노무비"/>
    </sheetNames>
    <sheetDataSet>
      <sheetData sheetId="0"/>
      <sheetData sheetId="1"/>
      <sheetData sheetId="2"/>
      <sheetData sheetId="3"/>
      <sheetData sheetId="4"/>
      <sheetData sheetId="5"/>
      <sheetData sheetId="6"/>
      <sheetData sheetId="7"/>
      <sheetData sheetId="8"/>
      <sheetData sheetId="9"/>
      <sheetData sheetId="10"/>
      <sheetData sheetId="11" refreshError="1">
        <row r="8">
          <cell r="F8">
            <v>60590</v>
          </cell>
        </row>
      </sheetData>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VXXXXX"/>
      <sheetName val="본문"/>
      <sheetName val="목차"/>
      <sheetName val="개발비용"/>
      <sheetName val="총괄내역"/>
      <sheetName val="공종내역"/>
      <sheetName val="부표"/>
      <sheetName val="토적집계"/>
      <sheetName val="토적표"/>
      <sheetName val="구조토적"/>
      <sheetName val="측구"/>
      <sheetName val="배수관"/>
      <sheetName val="T옹벽"/>
      <sheetName val="기계일위"/>
      <sheetName val="일위대가"/>
      <sheetName val="기본일위"/>
      <sheetName val="기계경비"/>
      <sheetName val="기타경비"/>
      <sheetName val="간지"/>
      <sheetName val="표지"/>
      <sheetName val="주요자재"/>
      <sheetName val="N賃率-職"/>
      <sheetName val="20관리비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경간"/>
      <sheetName val="1경간-날개벽(B)"/>
      <sheetName val="2경간"/>
      <sheetName val="2경간-날개벽(B)"/>
      <sheetName val="Sheet2"/>
      <sheetName val="Sheet3"/>
      <sheetName val="종배수관"/>
      <sheetName val="단가"/>
      <sheetName val="입찰"/>
      <sheetName val="현경"/>
      <sheetName val="modeling"/>
      <sheetName val="ABUT수량-A1"/>
      <sheetName val="토사(PE)"/>
      <sheetName val="N賃率-職"/>
      <sheetName val="라멘수량"/>
      <sheetName val="단위수량"/>
      <sheetName val="맨홀수량산출"/>
      <sheetName val="노임단가"/>
      <sheetName val="암거단위"/>
      <sheetName val="터파기및재료"/>
      <sheetName val="집계표"/>
      <sheetName val="DATE"/>
      <sheetName val="천방교접속"/>
      <sheetName val="대포2교접속"/>
      <sheetName val="날개벽수량표"/>
    </sheetNames>
    <sheetDataSet>
      <sheetData sheetId="0" refreshError="1"/>
      <sheetData sheetId="1" refreshError="1"/>
      <sheetData sheetId="2" refreshError="1">
        <row r="22">
          <cell r="F22" t="str">
            <v>40-180-8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 val="산출내역서집계표"/>
      <sheetName val="노무비"/>
      <sheetName val="보고서원고"/>
      <sheetName val="집계"/>
      <sheetName val="설계서SC"/>
      <sheetName val="간지"/>
      <sheetName val="대로근거"/>
      <sheetName val="실행철강하도"/>
      <sheetName val="횡배수관집현황(2공구)"/>
      <sheetName val="조명시설"/>
      <sheetName val="수량산출"/>
      <sheetName val="토공유용계획"/>
      <sheetName val="유입관로집계"/>
      <sheetName val="유입관로토적"/>
      <sheetName val="처리장집계"/>
      <sheetName val="처리장토적"/>
      <sheetName val="진입도로토적"/>
      <sheetName val="사다리"/>
      <sheetName val="#REF"/>
      <sheetName val="6PILE  (돌출)"/>
      <sheetName val="4.2유효폭의 계산"/>
      <sheetName val="원형1호맨홀토공수량"/>
      <sheetName val="토사(PE)"/>
      <sheetName val="1.3.1절점좌표"/>
      <sheetName val="1.1설계기준"/>
      <sheetName val="지수"/>
      <sheetName val="관재료"/>
      <sheetName val="투찰"/>
      <sheetName val="용수지선토적"/>
      <sheetName val="일위대가(1)"/>
      <sheetName val="9GNG운반"/>
      <sheetName val="광주운남을"/>
      <sheetName val="BID"/>
      <sheetName val="준검 내역서"/>
      <sheetName val="45,46"/>
      <sheetName val="Sheet1"/>
      <sheetName val="간접비계산"/>
      <sheetName val="도면출력"/>
      <sheetName val="부대공수량"/>
      <sheetName val="총괄표"/>
      <sheetName val="배수관토공산출"/>
      <sheetName val="원가계산"/>
      <sheetName val="일위대가"/>
      <sheetName val="Sheet1 (2)"/>
      <sheetName val="단위수량"/>
      <sheetName val="노임단가"/>
      <sheetName val="내역서"/>
      <sheetName val="관급자재"/>
      <sheetName val="일위대가표"/>
      <sheetName val="sub"/>
      <sheetName val="인건-측정"/>
      <sheetName val="(A)내역서"/>
      <sheetName val="N賃率-職"/>
      <sheetName val="부경대총괄내역서"/>
      <sheetName val="코드표"/>
      <sheetName val="월별지출내역"/>
      <sheetName val="공사비지출기안"/>
      <sheetName val="단가 및 재료비"/>
      <sheetName val="단가"/>
      <sheetName val="터파기및재료"/>
      <sheetName val="Total"/>
      <sheetName val="자재"/>
      <sheetName val="data"/>
      <sheetName val="이름정의"/>
      <sheetName val="신규보류입력"/>
      <sheetName val="ABUT수량-A1"/>
      <sheetName val="토공집계표"/>
      <sheetName val="01AC"/>
      <sheetName val="소방사항"/>
      <sheetName val="J直材4"/>
      <sheetName val="4)유동표"/>
      <sheetName val="플랜트 설치"/>
      <sheetName val="노임단가명세표"/>
      <sheetName val="집계표"/>
      <sheetName val="중로근거"/>
      <sheetName val="36신설수량"/>
      <sheetName val="라.공사비"/>
      <sheetName val="다.도서인쇄비"/>
      <sheetName val="토적표(2차기성)"/>
      <sheetName val="Sheet2"/>
      <sheetName val="총괄"/>
      <sheetName val="인수공"/>
      <sheetName val="노임"/>
      <sheetName val="설계내역일위"/>
      <sheetName val="단면치수"/>
      <sheetName val="단가목록"/>
      <sheetName val="직노"/>
      <sheetName val="산출근거"/>
      <sheetName val="코드"/>
      <sheetName val="토공(우물통,기타) "/>
      <sheetName val="물량"/>
      <sheetName val="차수보수량산출"/>
      <sheetName val="빗물받이(910-510-410)"/>
      <sheetName val="계약내역"/>
      <sheetName val="분전함신설"/>
      <sheetName val="접지1종"/>
      <sheetName val="입력창"/>
      <sheetName val="확약서"/>
      <sheetName val="원가계산 (2)"/>
      <sheetName val="당초계약"/>
      <sheetName val="설계변경내역서"/>
      <sheetName val="맨홀수량"/>
      <sheetName val="한강운반비"/>
      <sheetName val="자재단가"/>
      <sheetName val="일람표"/>
      <sheetName val="2호맨홀공제수량"/>
      <sheetName val="맨홀수량산출"/>
      <sheetName val="주차구획선수량"/>
      <sheetName val="포장공"/>
      <sheetName val="2000년1차"/>
      <sheetName val="품셈TABLE"/>
      <sheetName val="COPING"/>
      <sheetName val="노원열병합  건축공사기성내역서"/>
      <sheetName val="단가(1)"/>
      <sheetName val="상하차비용(기계상차)"/>
      <sheetName val="수간보호"/>
      <sheetName val="운반비"/>
      <sheetName val="11"/>
      <sheetName val="96보완계획7.12"/>
      <sheetName val="단위중량"/>
      <sheetName val="근로자자료입력"/>
      <sheetName val="참고자료"/>
      <sheetName val="수자재단위당"/>
      <sheetName val="목록"/>
      <sheetName val="적상기초자료"/>
      <sheetName val="wall"/>
      <sheetName val="공비대비"/>
      <sheetName val="단위수량산출"/>
      <sheetName val="기계경비일람"/>
      <sheetName val="법면단"/>
      <sheetName val="구조물터파기수량집계"/>
      <sheetName val="측구터파기공수량집계"/>
      <sheetName val="배수공 시멘트 및 골재량 산출"/>
      <sheetName val="배수관토공"/>
      <sheetName val=""/>
      <sheetName val="갑지(추정)"/>
      <sheetName val="시중노임단가"/>
      <sheetName val="배관배선 단가조사"/>
      <sheetName val="일위대가집계"/>
      <sheetName val="변경내역"/>
      <sheetName val="여과지동"/>
      <sheetName val="내역"/>
      <sheetName val="T13(P68~72,78)"/>
      <sheetName val="1-1"/>
      <sheetName val="원가서"/>
      <sheetName val="입찰"/>
      <sheetName val="현경"/>
      <sheetName val="값"/>
      <sheetName val="가시설단위수량"/>
      <sheetName val="일위_파일"/>
      <sheetName val="연습"/>
      <sheetName val="공사개요"/>
      <sheetName val="조건"/>
      <sheetName val="설계조건"/>
      <sheetName val="예산M12A"/>
      <sheetName val="4차원가계산서"/>
      <sheetName val="유출B"/>
      <sheetName val="표지"/>
      <sheetName val="터널조도"/>
      <sheetName val="식재일위"/>
      <sheetName val="데리네이타현황"/>
      <sheetName val="내역표지"/>
      <sheetName val="식재수량표"/>
      <sheetName val="일반수량"/>
      <sheetName val="사업개요"/>
      <sheetName val="TOTAL3"/>
      <sheetName val="우배수"/>
      <sheetName val="7단가"/>
      <sheetName val="적용단위길이"/>
      <sheetName val="피벗테이블데이터분석"/>
      <sheetName val="특수기호강도거푸집"/>
      <sheetName val="종배수관면벽신"/>
      <sheetName val="종배수관(신)"/>
      <sheetName val="자료입력"/>
      <sheetName val="TYPE1"/>
      <sheetName val="수목표준대가"/>
      <sheetName val="사급자재"/>
      <sheetName val="마산방향철근집계"/>
      <sheetName val="진주방향"/>
      <sheetName val="수량산출서"/>
      <sheetName val="tggwan(mac)"/>
    </sheetNames>
    <sheetDataSet>
      <sheetData sheetId="0" refreshError="1">
        <row r="61">
          <cell r="G61">
            <v>4.3</v>
          </cell>
        </row>
        <row r="62">
          <cell r="G62">
            <v>4.7</v>
          </cell>
        </row>
        <row r="63">
          <cell r="G63">
            <v>5.9</v>
          </cell>
        </row>
        <row r="64">
          <cell r="G64">
            <v>6</v>
          </cell>
        </row>
        <row r="65">
          <cell r="G65">
            <v>9.4</v>
          </cell>
        </row>
        <row r="66">
          <cell r="G66">
            <v>13.3</v>
          </cell>
        </row>
        <row r="67">
          <cell r="G67">
            <v>16.399999999999999</v>
          </cell>
        </row>
        <row r="68">
          <cell r="G68">
            <v>20.7</v>
          </cell>
        </row>
        <row r="69">
          <cell r="G69">
            <v>24.3</v>
          </cell>
        </row>
        <row r="70">
          <cell r="G70">
            <v>30.2</v>
          </cell>
        </row>
        <row r="71">
          <cell r="G71">
            <v>37.4</v>
          </cell>
        </row>
        <row r="72">
          <cell r="G72">
            <v>53.8</v>
          </cell>
        </row>
        <row r="73">
          <cell r="G73">
            <v>77.099999999999994</v>
          </cell>
        </row>
        <row r="74">
          <cell r="G74">
            <v>94.9</v>
          </cell>
        </row>
        <row r="75">
          <cell r="G75">
            <v>116.5</v>
          </cell>
        </row>
        <row r="76">
          <cell r="G76">
            <v>150.9</v>
          </cell>
        </row>
        <row r="77">
          <cell r="G77">
            <v>156</v>
          </cell>
        </row>
        <row r="78">
          <cell r="G78">
            <v>175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증감대비"/>
      <sheetName val="XXXXXX"/>
      <sheetName val="laroux"/>
      <sheetName val="공종단가"/>
      <sheetName val="재료비"/>
      <sheetName val="운반비단가"/>
      <sheetName val="가공송전산출서"/>
      <sheetName val="토목분야산출서"/>
      <sheetName val="직종별노임"/>
      <sheetName val="노임변동률"/>
      <sheetName val="제목"/>
      <sheetName val="일위대가목록"/>
      <sheetName val="경산"/>
      <sheetName val="말뚝물량"/>
      <sheetName val="노임단가"/>
      <sheetName val="기계경비(시간당)"/>
      <sheetName val="램머"/>
    </sheetNames>
    <sheetDataSet>
      <sheetData sheetId="0" refreshError="1">
        <row r="1">
          <cell r="A1" t="str">
            <v xml:space="preserve">  ( 총괄분 : 설치 + 제각 )</v>
          </cell>
        </row>
        <row r="2">
          <cell r="A2" t="str">
            <v xml:space="preserve">   구                분</v>
          </cell>
          <cell r="D2" t="str">
            <v>원 예 산</v>
          </cell>
          <cell r="E2" t="str">
            <v>변경예산</v>
          </cell>
          <cell r="F2" t="str">
            <v>증  감</v>
          </cell>
        </row>
        <row r="3">
          <cell r="A3" t="str">
            <v>공</v>
          </cell>
          <cell r="B3" t="str">
            <v xml:space="preserve">  회     사     분</v>
          </cell>
          <cell r="D3">
            <v>129075685</v>
          </cell>
          <cell r="E3">
            <v>129075685</v>
          </cell>
          <cell r="F3">
            <v>0</v>
          </cell>
        </row>
        <row r="4">
          <cell r="A4" t="str">
            <v>사</v>
          </cell>
          <cell r="B4" t="str">
            <v xml:space="preserve">  도     급     분</v>
          </cell>
          <cell r="D4">
            <v>303542220</v>
          </cell>
          <cell r="E4">
            <v>320381868</v>
          </cell>
          <cell r="F4">
            <v>16839648</v>
          </cell>
        </row>
        <row r="5">
          <cell r="A5" t="str">
            <v>비</v>
          </cell>
          <cell r="B5" t="str">
            <v xml:space="preserve">         계</v>
          </cell>
          <cell r="D5">
            <v>432617905</v>
          </cell>
          <cell r="E5">
            <v>449457553</v>
          </cell>
          <cell r="F5">
            <v>16839648</v>
          </cell>
        </row>
        <row r="6">
          <cell r="A6" t="str">
            <v>재</v>
          </cell>
          <cell r="B6" t="str">
            <v xml:space="preserve"> 사  급  재  료  비</v>
          </cell>
          <cell r="D6">
            <v>129075685</v>
          </cell>
          <cell r="E6">
            <v>129075685</v>
          </cell>
          <cell r="F6">
            <v>0</v>
          </cell>
        </row>
        <row r="7">
          <cell r="B7" t="str">
            <v>도</v>
          </cell>
          <cell r="C7" t="str">
            <v>직 접 재 료 비</v>
          </cell>
          <cell r="D7">
            <v>13636220</v>
          </cell>
          <cell r="E7">
            <v>13636220</v>
          </cell>
          <cell r="F7">
            <v>0</v>
          </cell>
        </row>
        <row r="8">
          <cell r="A8" t="str">
            <v>료</v>
          </cell>
          <cell r="B8" t="str">
            <v>급</v>
          </cell>
          <cell r="C8" t="str">
            <v>간 접 재 료 비</v>
          </cell>
          <cell r="D8">
            <v>453233</v>
          </cell>
          <cell r="E8">
            <v>453233</v>
          </cell>
          <cell r="F8">
            <v>0</v>
          </cell>
        </row>
        <row r="9">
          <cell r="B9" t="str">
            <v>재</v>
          </cell>
          <cell r="C9" t="str">
            <v>작 업 부 산 물</v>
          </cell>
          <cell r="D9">
            <v>-12000</v>
          </cell>
          <cell r="E9">
            <v>-12000</v>
          </cell>
          <cell r="F9">
            <v>0</v>
          </cell>
        </row>
        <row r="10">
          <cell r="A10" t="str">
            <v>비</v>
          </cell>
          <cell r="B10" t="str">
            <v>료</v>
          </cell>
          <cell r="C10" t="str">
            <v>계</v>
          </cell>
          <cell r="D10">
            <v>14077453</v>
          </cell>
          <cell r="E10">
            <v>14077453</v>
          </cell>
          <cell r="F10">
            <v>0</v>
          </cell>
        </row>
        <row r="11">
          <cell r="A11" t="str">
            <v>노</v>
          </cell>
          <cell r="B11" t="str">
            <v xml:space="preserve"> 직  접  노  무  비</v>
          </cell>
          <cell r="D11">
            <v>195208255</v>
          </cell>
          <cell r="E11">
            <v>207809168</v>
          </cell>
          <cell r="F11">
            <v>12600913</v>
          </cell>
        </row>
        <row r="12">
          <cell r="A12" t="str">
            <v>무</v>
          </cell>
          <cell r="B12" t="str">
            <v xml:space="preserve"> 간  접  노  무  비</v>
          </cell>
          <cell r="D12">
            <v>27329155</v>
          </cell>
          <cell r="E12">
            <v>29093282</v>
          </cell>
          <cell r="F12">
            <v>1764127</v>
          </cell>
        </row>
        <row r="13">
          <cell r="A13" t="str">
            <v>비</v>
          </cell>
          <cell r="B13" t="str">
            <v xml:space="preserve">         계</v>
          </cell>
          <cell r="D13">
            <v>222537410</v>
          </cell>
          <cell r="E13">
            <v>236902450</v>
          </cell>
          <cell r="F13">
            <v>14365040</v>
          </cell>
        </row>
        <row r="14">
          <cell r="A14" t="str">
            <v xml:space="preserve">    회  사  분  경  비</v>
          </cell>
          <cell r="D14">
            <v>0</v>
          </cell>
          <cell r="E14">
            <v>0</v>
          </cell>
          <cell r="F14">
            <v>0</v>
          </cell>
        </row>
        <row r="15">
          <cell r="B15" t="str">
            <v xml:space="preserve">  기  계    경  비</v>
          </cell>
          <cell r="D15">
            <v>8380223</v>
          </cell>
          <cell r="E15">
            <v>8731134</v>
          </cell>
          <cell r="F15">
            <v>350911</v>
          </cell>
        </row>
        <row r="16">
          <cell r="B16" t="str">
            <v xml:space="preserve">  운     반     비</v>
          </cell>
          <cell r="D16">
            <v>7612330</v>
          </cell>
          <cell r="E16">
            <v>7915712</v>
          </cell>
          <cell r="F16">
            <v>303382</v>
          </cell>
        </row>
        <row r="17">
          <cell r="A17" t="str">
            <v>도</v>
          </cell>
          <cell r="B17" t="str">
            <v xml:space="preserve">  가     설     비</v>
          </cell>
          <cell r="D17">
            <v>417100</v>
          </cell>
          <cell r="E17">
            <v>417100</v>
          </cell>
          <cell r="F17">
            <v>0</v>
          </cell>
        </row>
        <row r="18">
          <cell r="B18" t="str">
            <v xml:space="preserve"> 산  재  보  험  료</v>
          </cell>
          <cell r="D18">
            <v>6231046</v>
          </cell>
          <cell r="E18">
            <v>6633268</v>
          </cell>
          <cell r="F18">
            <v>402222</v>
          </cell>
        </row>
        <row r="19">
          <cell r="A19" t="str">
            <v>급</v>
          </cell>
          <cell r="B19" t="str">
            <v xml:space="preserve"> 안  전  관  리  비</v>
          </cell>
          <cell r="D19">
            <v>3114170</v>
          </cell>
          <cell r="E19">
            <v>3717016</v>
          </cell>
          <cell r="F19">
            <v>602846</v>
          </cell>
        </row>
        <row r="20">
          <cell r="B20" t="str">
            <v xml:space="preserve"> 복  리  후  생  비</v>
          </cell>
          <cell r="D20">
            <v>5671657</v>
          </cell>
          <cell r="E20">
            <v>6015988</v>
          </cell>
          <cell r="F20">
            <v>344331</v>
          </cell>
        </row>
        <row r="21">
          <cell r="A21" t="str">
            <v>경</v>
          </cell>
          <cell r="B21" t="str">
            <v xml:space="preserve"> 소   모   품   비</v>
          </cell>
          <cell r="D21">
            <v>3499533</v>
          </cell>
          <cell r="E21">
            <v>3711991</v>
          </cell>
          <cell r="F21">
            <v>212458</v>
          </cell>
        </row>
        <row r="22">
          <cell r="B22" t="str">
            <v xml:space="preserve"> 여 비,교 통,통 신</v>
          </cell>
          <cell r="D22">
            <v>989050</v>
          </cell>
          <cell r="E22">
            <v>1049095</v>
          </cell>
          <cell r="F22">
            <v>60045</v>
          </cell>
        </row>
        <row r="23">
          <cell r="A23" t="str">
            <v>비</v>
          </cell>
          <cell r="B23" t="str">
            <v xml:space="preserve"> 세  금  과  공  과</v>
          </cell>
          <cell r="D23">
            <v>307599</v>
          </cell>
          <cell r="E23">
            <v>326273</v>
          </cell>
          <cell r="F23">
            <v>18674</v>
          </cell>
        </row>
        <row r="24">
          <cell r="B24" t="str">
            <v xml:space="preserve">  잡     경     비</v>
          </cell>
          <cell r="D24">
            <v>1152803</v>
          </cell>
          <cell r="E24">
            <v>1152803</v>
          </cell>
          <cell r="F24">
            <v>0</v>
          </cell>
        </row>
        <row r="25">
          <cell r="B25" t="str">
            <v xml:space="preserve">         계</v>
          </cell>
          <cell r="D25">
            <v>37375511</v>
          </cell>
          <cell r="E25">
            <v>39670380</v>
          </cell>
          <cell r="F25">
            <v>2294869</v>
          </cell>
        </row>
        <row r="26">
          <cell r="A26" t="str">
            <v xml:space="preserve">  일   반   관   리   비</v>
          </cell>
          <cell r="D26">
            <v>0</v>
          </cell>
          <cell r="E26">
            <v>0</v>
          </cell>
          <cell r="F26">
            <v>0</v>
          </cell>
        </row>
        <row r="27">
          <cell r="A27" t="str">
            <v xml:space="preserve">  이                  윤</v>
          </cell>
          <cell r="D27">
            <v>1957099</v>
          </cell>
          <cell r="E27">
            <v>458303</v>
          </cell>
          <cell r="F27">
            <v>-1498796</v>
          </cell>
        </row>
        <row r="28">
          <cell r="A28" t="str">
            <v xml:space="preserve">  부        가        세</v>
          </cell>
          <cell r="D28">
            <v>27594747</v>
          </cell>
          <cell r="E28">
            <v>29273282</v>
          </cell>
          <cell r="F28">
            <v>1678535</v>
          </cell>
        </row>
        <row r="30">
          <cell r="A30" t="str">
            <v xml:space="preserve">   구                분</v>
          </cell>
          <cell r="D30" t="str">
            <v>원 예 산</v>
          </cell>
          <cell r="E30" t="str">
            <v>변경예산</v>
          </cell>
          <cell r="F30" t="str">
            <v>증  감</v>
          </cell>
        </row>
        <row r="31">
          <cell r="A31" t="str">
            <v>공</v>
          </cell>
          <cell r="B31" t="str">
            <v xml:space="preserve">  회     사     분</v>
          </cell>
          <cell r="D31">
            <v>129075685</v>
          </cell>
          <cell r="E31">
            <v>129075685</v>
          </cell>
          <cell r="F31">
            <v>0</v>
          </cell>
        </row>
        <row r="32">
          <cell r="A32" t="str">
            <v>사</v>
          </cell>
          <cell r="B32" t="str">
            <v xml:space="preserve">  도     급     분</v>
          </cell>
          <cell r="D32">
            <v>34193982</v>
          </cell>
          <cell r="E32">
            <v>29185723</v>
          </cell>
          <cell r="F32">
            <v>-5008259</v>
          </cell>
        </row>
        <row r="33">
          <cell r="A33" t="str">
            <v>비</v>
          </cell>
          <cell r="B33" t="str">
            <v xml:space="preserve">         계</v>
          </cell>
          <cell r="D33">
            <v>163269667</v>
          </cell>
          <cell r="E33">
            <v>158261408</v>
          </cell>
          <cell r="F33">
            <v>-5008259</v>
          </cell>
        </row>
        <row r="34">
          <cell r="A34" t="str">
            <v>재</v>
          </cell>
          <cell r="B34" t="str">
            <v xml:space="preserve"> 사  급  재  료  비</v>
          </cell>
          <cell r="D34">
            <v>129075685</v>
          </cell>
          <cell r="E34">
            <v>129075685</v>
          </cell>
          <cell r="F34">
            <v>0</v>
          </cell>
        </row>
        <row r="35">
          <cell r="B35" t="str">
            <v>도</v>
          </cell>
          <cell r="C35" t="str">
            <v>직 접 재 료 비</v>
          </cell>
          <cell r="D35">
            <v>14082285</v>
          </cell>
          <cell r="E35">
            <v>14082285</v>
          </cell>
          <cell r="F35">
            <v>0</v>
          </cell>
        </row>
        <row r="36">
          <cell r="A36" t="str">
            <v>료</v>
          </cell>
          <cell r="B36" t="str">
            <v>급</v>
          </cell>
          <cell r="C36" t="str">
            <v>간 접 재 료 비</v>
          </cell>
          <cell r="D36">
            <v>446065</v>
          </cell>
          <cell r="E36">
            <v>446065</v>
          </cell>
          <cell r="F36">
            <v>0</v>
          </cell>
        </row>
        <row r="37">
          <cell r="B37" t="str">
            <v>재</v>
          </cell>
          <cell r="C37" t="str">
            <v>작 업 부 산 물</v>
          </cell>
          <cell r="D37">
            <v>-12000</v>
          </cell>
          <cell r="E37">
            <v>-12000</v>
          </cell>
          <cell r="F37">
            <v>0</v>
          </cell>
        </row>
        <row r="38">
          <cell r="A38" t="str">
            <v>비</v>
          </cell>
          <cell r="B38" t="str">
            <v>료</v>
          </cell>
          <cell r="C38" t="str">
            <v>계</v>
          </cell>
          <cell r="D38">
            <v>14516350</v>
          </cell>
          <cell r="E38">
            <v>14516350</v>
          </cell>
          <cell r="F38">
            <v>0</v>
          </cell>
        </row>
        <row r="39">
          <cell r="A39" t="str">
            <v>노</v>
          </cell>
          <cell r="B39" t="str">
            <v xml:space="preserve"> 직  접  노  무  비</v>
          </cell>
          <cell r="D39">
            <v>8431307</v>
          </cell>
          <cell r="E39">
            <v>8431307</v>
          </cell>
          <cell r="F39">
            <v>0</v>
          </cell>
        </row>
        <row r="40">
          <cell r="A40" t="str">
            <v>무</v>
          </cell>
          <cell r="B40" t="str">
            <v xml:space="preserve"> 간  접  노  무  비</v>
          </cell>
          <cell r="D40">
            <v>1180382</v>
          </cell>
          <cell r="E40">
            <v>1180382</v>
          </cell>
          <cell r="F40">
            <v>0</v>
          </cell>
        </row>
        <row r="41">
          <cell r="A41" t="str">
            <v>비</v>
          </cell>
          <cell r="B41" t="str">
            <v xml:space="preserve">         계</v>
          </cell>
          <cell r="D41">
            <v>9611689</v>
          </cell>
          <cell r="E41">
            <v>9611689</v>
          </cell>
          <cell r="F41">
            <v>0</v>
          </cell>
        </row>
        <row r="42">
          <cell r="A42" t="str">
            <v xml:space="preserve">    회  사  분  경  비</v>
          </cell>
          <cell r="D42">
            <v>0</v>
          </cell>
          <cell r="E42">
            <v>0</v>
          </cell>
          <cell r="F42">
            <v>0</v>
          </cell>
        </row>
        <row r="43">
          <cell r="B43" t="str">
            <v xml:space="preserve">  기  계    경  비</v>
          </cell>
          <cell r="D43">
            <v>134069</v>
          </cell>
          <cell r="E43">
            <v>134069</v>
          </cell>
          <cell r="F43">
            <v>0</v>
          </cell>
        </row>
        <row r="44">
          <cell r="B44" t="str">
            <v xml:space="preserve">  운     반     비</v>
          </cell>
          <cell r="D44">
            <v>2854892</v>
          </cell>
          <cell r="E44">
            <v>2854758</v>
          </cell>
          <cell r="F44">
            <v>-134</v>
          </cell>
        </row>
        <row r="45">
          <cell r="A45" t="str">
            <v>도</v>
          </cell>
          <cell r="B45" t="str">
            <v xml:space="preserve">  가     설     비</v>
          </cell>
          <cell r="D45">
            <v>324892</v>
          </cell>
          <cell r="E45">
            <v>0</v>
          </cell>
          <cell r="F45">
            <v>-324892</v>
          </cell>
        </row>
        <row r="46">
          <cell r="B46" t="str">
            <v xml:space="preserve"> 산  재  보  험  료</v>
          </cell>
          <cell r="D46">
            <v>269127</v>
          </cell>
          <cell r="E46">
            <v>269127</v>
          </cell>
          <cell r="F46">
            <v>0</v>
          </cell>
        </row>
        <row r="47">
          <cell r="A47" t="str">
            <v>급</v>
          </cell>
          <cell r="B47" t="str">
            <v xml:space="preserve"> 안  전  관  리  비</v>
          </cell>
          <cell r="D47">
            <v>330467</v>
          </cell>
          <cell r="E47">
            <v>330467</v>
          </cell>
          <cell r="F47">
            <v>0</v>
          </cell>
        </row>
        <row r="48">
          <cell r="B48" t="str">
            <v xml:space="preserve"> 복  리  후  생  비</v>
          </cell>
          <cell r="D48">
            <v>97767</v>
          </cell>
          <cell r="E48">
            <v>560640</v>
          </cell>
          <cell r="F48">
            <v>462873</v>
          </cell>
        </row>
        <row r="49">
          <cell r="A49" t="str">
            <v>경</v>
          </cell>
          <cell r="B49" t="str">
            <v xml:space="preserve"> 소   모   품   비</v>
          </cell>
          <cell r="D49">
            <v>2801737</v>
          </cell>
          <cell r="E49">
            <v>345926</v>
          </cell>
          <cell r="F49">
            <v>-2455811</v>
          </cell>
        </row>
        <row r="50">
          <cell r="B50" t="str">
            <v xml:space="preserve"> 여 비,교 통,통 신</v>
          </cell>
          <cell r="D50">
            <v>782315</v>
          </cell>
          <cell r="E50">
            <v>97767</v>
          </cell>
          <cell r="F50">
            <v>-684548</v>
          </cell>
        </row>
        <row r="51">
          <cell r="A51" t="str">
            <v>비</v>
          </cell>
          <cell r="B51" t="str">
            <v xml:space="preserve"> 세  금  과  공  과</v>
          </cell>
          <cell r="D51">
            <v>243303</v>
          </cell>
          <cell r="E51">
            <v>30406</v>
          </cell>
          <cell r="F51">
            <v>-212897</v>
          </cell>
        </row>
        <row r="52">
          <cell r="B52" t="str">
            <v xml:space="preserve">  잡     경     비</v>
          </cell>
          <cell r="D52">
            <v>1104116</v>
          </cell>
          <cell r="E52">
            <v>324892</v>
          </cell>
          <cell r="F52">
            <v>-779224</v>
          </cell>
        </row>
        <row r="53">
          <cell r="B53" t="str">
            <v xml:space="preserve">         계</v>
          </cell>
          <cell r="D53">
            <v>8942685</v>
          </cell>
          <cell r="E53">
            <v>4948052</v>
          </cell>
          <cell r="F53">
            <v>-3994633</v>
          </cell>
        </row>
        <row r="54">
          <cell r="A54" t="str">
            <v xml:space="preserve">  일   반   관   리   비</v>
          </cell>
          <cell r="D54">
            <v>0</v>
          </cell>
          <cell r="E54">
            <v>0</v>
          </cell>
          <cell r="F54">
            <v>0</v>
          </cell>
        </row>
        <row r="55">
          <cell r="A55" t="str">
            <v xml:space="preserve">  이                  윤</v>
          </cell>
          <cell r="D55">
            <v>1123258</v>
          </cell>
          <cell r="E55">
            <v>109632</v>
          </cell>
          <cell r="F55">
            <v>-1013626</v>
          </cell>
        </row>
        <row r="57">
          <cell r="A57" t="str">
            <v xml:space="preserve">  ( 제각분 )</v>
          </cell>
        </row>
        <row r="58">
          <cell r="A58" t="str">
            <v xml:space="preserve">   구                분</v>
          </cell>
          <cell r="D58" t="str">
            <v>원 예 산</v>
          </cell>
          <cell r="E58" t="str">
            <v>변경예산</v>
          </cell>
          <cell r="F58" t="str">
            <v>증  감</v>
          </cell>
        </row>
        <row r="59">
          <cell r="A59" t="str">
            <v>공</v>
          </cell>
          <cell r="B59" t="str">
            <v xml:space="preserve">  회     사     분</v>
          </cell>
          <cell r="D59">
            <v>0</v>
          </cell>
          <cell r="E59">
            <v>0</v>
          </cell>
          <cell r="F59">
            <v>0</v>
          </cell>
        </row>
        <row r="60">
          <cell r="A60" t="str">
            <v>사</v>
          </cell>
          <cell r="B60" t="str">
            <v xml:space="preserve">  도     급     분</v>
          </cell>
          <cell r="D60">
            <v>57791810</v>
          </cell>
          <cell r="E60">
            <v>262368928</v>
          </cell>
          <cell r="F60">
            <v>204577118</v>
          </cell>
        </row>
        <row r="61">
          <cell r="A61" t="str">
            <v>비</v>
          </cell>
          <cell r="B61" t="str">
            <v xml:space="preserve">         계</v>
          </cell>
          <cell r="D61">
            <v>57791810</v>
          </cell>
          <cell r="E61">
            <v>262368928</v>
          </cell>
          <cell r="F61">
            <v>204577118</v>
          </cell>
        </row>
        <row r="62">
          <cell r="A62" t="str">
            <v>재</v>
          </cell>
          <cell r="B62" t="str">
            <v xml:space="preserve"> 사  급  재  료  비</v>
          </cell>
          <cell r="D62">
            <v>0</v>
          </cell>
          <cell r="E62">
            <v>0</v>
          </cell>
          <cell r="F62">
            <v>0</v>
          </cell>
        </row>
        <row r="63">
          <cell r="B63" t="str">
            <v>도</v>
          </cell>
          <cell r="C63" t="str">
            <v>직 접 재 료 비</v>
          </cell>
          <cell r="D63">
            <v>0</v>
          </cell>
          <cell r="E63">
            <v>0</v>
          </cell>
          <cell r="F63">
            <v>0</v>
          </cell>
        </row>
        <row r="64">
          <cell r="A64" t="str">
            <v>료</v>
          </cell>
          <cell r="B64" t="str">
            <v>급</v>
          </cell>
          <cell r="C64" t="str">
            <v>간 접 재 료 비</v>
          </cell>
          <cell r="D64">
            <v>7168</v>
          </cell>
          <cell r="E64">
            <v>7168</v>
          </cell>
          <cell r="F64">
            <v>0</v>
          </cell>
        </row>
        <row r="65">
          <cell r="B65" t="str">
            <v>재</v>
          </cell>
          <cell r="C65" t="str">
            <v>작 업 부 산 물</v>
          </cell>
          <cell r="D65">
            <v>0</v>
          </cell>
          <cell r="E65">
            <v>0</v>
          </cell>
          <cell r="F65">
            <v>0</v>
          </cell>
        </row>
        <row r="66">
          <cell r="A66" t="str">
            <v>비</v>
          </cell>
          <cell r="B66" t="str">
            <v>료</v>
          </cell>
          <cell r="C66" t="str">
            <v>계</v>
          </cell>
          <cell r="D66">
            <v>7168</v>
          </cell>
          <cell r="E66">
            <v>7168</v>
          </cell>
          <cell r="F66">
            <v>0</v>
          </cell>
        </row>
        <row r="67">
          <cell r="A67" t="str">
            <v>노</v>
          </cell>
          <cell r="B67" t="str">
            <v xml:space="preserve"> 직  접  노  무  비</v>
          </cell>
          <cell r="D67">
            <v>43769223</v>
          </cell>
          <cell r="E67">
            <v>199377861</v>
          </cell>
          <cell r="F67">
            <v>155608638</v>
          </cell>
        </row>
        <row r="68">
          <cell r="A68" t="str">
            <v>무</v>
          </cell>
          <cell r="B68" t="str">
            <v xml:space="preserve"> 간  접  노  무  비</v>
          </cell>
          <cell r="D68">
            <v>6127691</v>
          </cell>
          <cell r="E68">
            <v>27912900</v>
          </cell>
          <cell r="F68">
            <v>21785209</v>
          </cell>
        </row>
        <row r="69">
          <cell r="A69" t="str">
            <v>비</v>
          </cell>
          <cell r="B69" t="str">
            <v xml:space="preserve">         계</v>
          </cell>
          <cell r="D69">
            <v>49896914</v>
          </cell>
          <cell r="E69">
            <v>227290761</v>
          </cell>
          <cell r="F69">
            <v>177393847</v>
          </cell>
        </row>
        <row r="70">
          <cell r="A70" t="str">
            <v xml:space="preserve">    회  사  분  경  비</v>
          </cell>
          <cell r="D70">
            <v>0</v>
          </cell>
          <cell r="E70">
            <v>0</v>
          </cell>
          <cell r="F70">
            <v>0</v>
          </cell>
        </row>
        <row r="71">
          <cell r="B71" t="str">
            <v xml:space="preserve">  기  계    경  비</v>
          </cell>
          <cell r="D71">
            <v>1307921</v>
          </cell>
          <cell r="E71">
            <v>8597065</v>
          </cell>
          <cell r="F71">
            <v>7289144</v>
          </cell>
        </row>
        <row r="72">
          <cell r="B72" t="str">
            <v xml:space="preserve">  운     반     비</v>
          </cell>
          <cell r="D72">
            <v>1947141</v>
          </cell>
          <cell r="E72">
            <v>5060954</v>
          </cell>
          <cell r="F72">
            <v>3113813</v>
          </cell>
        </row>
        <row r="73">
          <cell r="A73" t="str">
            <v>도</v>
          </cell>
          <cell r="B73" t="str">
            <v xml:space="preserve">  가     설     비</v>
          </cell>
          <cell r="D73">
            <v>0</v>
          </cell>
          <cell r="E73">
            <v>417100</v>
          </cell>
          <cell r="F73">
            <v>417100</v>
          </cell>
        </row>
        <row r="74">
          <cell r="B74" t="str">
            <v xml:space="preserve"> 산  재  보  험  료</v>
          </cell>
          <cell r="D74">
            <v>1397113</v>
          </cell>
          <cell r="E74">
            <v>6364141</v>
          </cell>
          <cell r="F74">
            <v>4967028</v>
          </cell>
        </row>
        <row r="75">
          <cell r="A75" t="str">
            <v>급</v>
          </cell>
          <cell r="B75" t="str">
            <v xml:space="preserve"> 안  전  관  리  비</v>
          </cell>
          <cell r="D75">
            <v>651392</v>
          </cell>
          <cell r="E75">
            <v>3386549</v>
          </cell>
          <cell r="F75">
            <v>2735157</v>
          </cell>
        </row>
        <row r="76">
          <cell r="B76" t="str">
            <v xml:space="preserve"> 복  리  후  생  비</v>
          </cell>
          <cell r="D76">
            <v>1196200</v>
          </cell>
          <cell r="E76">
            <v>5455348</v>
          </cell>
          <cell r="F76">
            <v>4259148</v>
          </cell>
        </row>
        <row r="77">
          <cell r="A77" t="str">
            <v>경</v>
          </cell>
          <cell r="B77" t="str">
            <v xml:space="preserve"> 소   모   품   비</v>
          </cell>
          <cell r="D77">
            <v>747064</v>
          </cell>
          <cell r="E77">
            <v>3366065</v>
          </cell>
          <cell r="F77">
            <v>2619001</v>
          </cell>
        </row>
        <row r="78">
          <cell r="B78" t="str">
            <v xml:space="preserve"> 여 비,교 통,통 신</v>
          </cell>
          <cell r="D78">
            <v>208599</v>
          </cell>
          <cell r="E78">
            <v>951328</v>
          </cell>
          <cell r="F78">
            <v>742729</v>
          </cell>
        </row>
        <row r="79">
          <cell r="A79" t="str">
            <v>비</v>
          </cell>
          <cell r="B79" t="str">
            <v xml:space="preserve"> 세  금  과  공  과</v>
          </cell>
          <cell r="D79">
            <v>64875</v>
          </cell>
          <cell r="E79">
            <v>295867</v>
          </cell>
          <cell r="F79">
            <v>230992</v>
          </cell>
        </row>
        <row r="80">
          <cell r="B80" t="str">
            <v xml:space="preserve">  잡     경     비</v>
          </cell>
          <cell r="D80">
            <v>48688</v>
          </cell>
          <cell r="E80">
            <v>827911</v>
          </cell>
          <cell r="F80">
            <v>779223</v>
          </cell>
        </row>
        <row r="81">
          <cell r="B81" t="str">
            <v xml:space="preserve">         계</v>
          </cell>
          <cell r="D81">
            <v>7568993</v>
          </cell>
          <cell r="E81">
            <v>34722328</v>
          </cell>
          <cell r="F81">
            <v>27153335</v>
          </cell>
        </row>
        <row r="82">
          <cell r="A82" t="str">
            <v xml:space="preserve">  일   반   관   리   비</v>
          </cell>
          <cell r="D82">
            <v>0</v>
          </cell>
          <cell r="E82">
            <v>0</v>
          </cell>
          <cell r="F82">
            <v>0</v>
          </cell>
        </row>
        <row r="83">
          <cell r="A83" t="str">
            <v xml:space="preserve">  이                  윤</v>
          </cell>
          <cell r="D83">
            <v>318735</v>
          </cell>
          <cell r="E83">
            <v>348671</v>
          </cell>
          <cell r="F83">
            <v>29936</v>
          </cell>
        </row>
      </sheetData>
      <sheetData sheetId="1" refreshError="1"/>
      <sheetData sheetId="2" refreshError="1"/>
      <sheetData sheetId="3" refreshError="1"/>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우배수"/>
      <sheetName val="계산식"/>
      <sheetName val="우배수토공"/>
      <sheetName val="지장물C"/>
      <sheetName val="견적대비"/>
      <sheetName val="DATE"/>
      <sheetName val="예측단가간지"/>
      <sheetName val="2경간"/>
      <sheetName val="종배수관"/>
      <sheetName val="노임단가"/>
      <sheetName val="Sheet1 (2)"/>
      <sheetName val="내역서"/>
      <sheetName val="Sheet2"/>
      <sheetName val="Sheet1"/>
      <sheetName val="#REF"/>
      <sheetName val="L형 옹벽"/>
      <sheetName val="ABUT수량-A1"/>
      <sheetName val="투찰"/>
      <sheetName val="단가"/>
      <sheetName val="맨홀수량산출"/>
      <sheetName val="NYS"/>
      <sheetName val="guard(mac)"/>
      <sheetName val="SLAB&quot;1&quot;"/>
      <sheetName val="시점교대"/>
      <sheetName val="일위대가"/>
      <sheetName val="000000"/>
      <sheetName val="개요"/>
      <sheetName val="수안보-MBR1"/>
      <sheetName val="COPING"/>
      <sheetName val="갑지"/>
      <sheetName val="진주방향"/>
      <sheetName val="철근량"/>
      <sheetName val="수량산출"/>
      <sheetName val="보성조서"/>
      <sheetName val="구조물공"/>
      <sheetName val="별첨1-2"/>
      <sheetName val="하천정비내역서 "/>
      <sheetName val="설계예산서"/>
      <sheetName val="데이타"/>
      <sheetName val="6PILE  (돌출)"/>
      <sheetName val="Macro1"/>
      <sheetName val="Y-WORK"/>
      <sheetName val="관거공사비"/>
      <sheetName val="Macro2"/>
      <sheetName val="부대단위수량"/>
      <sheetName val="입력사항"/>
      <sheetName val="3.구조물공"/>
      <sheetName val="단위수량"/>
      <sheetName val="토사(PE)"/>
      <sheetName val="H-PILE수량집계"/>
      <sheetName val="OPENASP포장04"/>
      <sheetName val="DATA 입력부"/>
      <sheetName val="INPUT"/>
      <sheetName val="날개벽수량표"/>
      <sheetName val="200"/>
      <sheetName val="건축공사"/>
      <sheetName val="2000년1차"/>
      <sheetName val="토적표(1)"/>
      <sheetName val="백호우계수"/>
      <sheetName val="종단계산"/>
      <sheetName val="차수공개요"/>
      <sheetName val="이토변실"/>
      <sheetName val="집계표"/>
      <sheetName val="노임"/>
      <sheetName val="3.공통공사대비"/>
      <sheetName val="가시설(TYPE-A)"/>
      <sheetName val="1호맨홀가감수량"/>
      <sheetName val="1-1평균터파기고(1)"/>
      <sheetName val="1호맨홀수량산출"/>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지급자재"/>
      <sheetName val="(C)원내역"/>
      <sheetName val="관리,공감"/>
      <sheetName val="tggwan(mac)"/>
      <sheetName val="우각부보강"/>
      <sheetName val="고시단가"/>
      <sheetName val="계산서(곡선부)"/>
      <sheetName val="포장재료집계표"/>
      <sheetName val="시중노임단가"/>
      <sheetName val="우수공"/>
      <sheetName val="노무비단가"/>
      <sheetName val="암거단위"/>
      <sheetName val="오억미만"/>
      <sheetName val="식생블럭단위수량"/>
      <sheetName val="내역"/>
      <sheetName val="A LINE"/>
      <sheetName val="사다리"/>
      <sheetName val="청학계"/>
      <sheetName val="화해(함평)"/>
      <sheetName val="화해(장성)"/>
      <sheetName val="MH_생산"/>
      <sheetName val="입력자료(노무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입찰안"/>
      <sheetName val="현장관리비"/>
      <sheetName val="2000전체분"/>
      <sheetName val="2000년1차"/>
      <sheetName val="단가산출"/>
      <sheetName val="시멘트"/>
      <sheetName val="차수"/>
      <sheetName val="98비정기소모"/>
      <sheetName val="#REF"/>
      <sheetName val="1SGATE97"/>
      <sheetName val="하수실행"/>
      <sheetName val="단위가격"/>
      <sheetName val="직노"/>
      <sheetName val="차선도색현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환율,매도"/>
      <sheetName val="기계경비"/>
      <sheetName val="노임단가"/>
      <sheetName val="자재단가"/>
      <sheetName val="단가산출1"/>
      <sheetName val="단가 산출2"/>
      <sheetName val="단가산출3"/>
      <sheetName val="단산집계"/>
      <sheetName val="#REF"/>
      <sheetName val="노임"/>
    </sheetNames>
    <sheetDataSet>
      <sheetData sheetId="0" refreshError="1"/>
      <sheetData sheetId="1" refreshError="1"/>
      <sheetData sheetId="2" refreshError="1"/>
      <sheetData sheetId="3" refreshError="1">
        <row r="30">
          <cell r="C30">
            <v>33755</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개"/>
      <sheetName val="품의"/>
      <sheetName val="현경"/>
      <sheetName val="실행"/>
      <sheetName val="☜사⊥발☞"/>
      <sheetName val="하총"/>
      <sheetName val="하사"/>
      <sheetName val="하내"/>
      <sheetName val="토공"/>
      <sheetName val="토견"/>
      <sheetName val="구조물"/>
      <sheetName val="구자"/>
      <sheetName val="구견"/>
      <sheetName val="☜발⊥검☞"/>
      <sheetName val="입찰"/>
      <sheetName val="이토변실"/>
      <sheetName val="Sheet1 (2)"/>
      <sheetName val="교대(A1)"/>
      <sheetName val="노무비단가"/>
      <sheetName val="2경간"/>
      <sheetName val="시중노임"/>
      <sheetName val="DATE"/>
      <sheetName val="인건비"/>
      <sheetName val="라.공사비"/>
      <sheetName val="식재인부"/>
      <sheetName val="Sheet6"/>
      <sheetName val="4차원가계산서"/>
      <sheetName val="관리,공감"/>
      <sheetName val="단가"/>
      <sheetName val="투찰"/>
      <sheetName val="백호우계수"/>
      <sheetName val="저"/>
      <sheetName val="견적내역"/>
      <sheetName val="BID"/>
      <sheetName val="금액내역서"/>
      <sheetName val="TIE-IN"/>
      <sheetName val="장비가동"/>
      <sheetName val="MOTOR"/>
      <sheetName val="공사비산출내역"/>
      <sheetName val="노임"/>
      <sheetName val="Baby일위대가"/>
      <sheetName val="1-1호"/>
      <sheetName val="관리_공감"/>
      <sheetName val="영업소실적"/>
      <sheetName val="Sheet5"/>
      <sheetName val="노무비"/>
      <sheetName val="지급자재"/>
      <sheetName val="MYUN(MAC)"/>
      <sheetName val="자재(원원+원대)"/>
      <sheetName val="시점교대"/>
      <sheetName val="상세도"/>
      <sheetName val="건축토목내역"/>
      <sheetName val="CON'C"/>
      <sheetName val="BONG-X"/>
      <sheetName val="원가서"/>
      <sheetName val="일반공사"/>
      <sheetName val="기초일위"/>
      <sheetName val="하부철근수량"/>
      <sheetName val="노임단가"/>
      <sheetName val="우수맨홀토공단위수량"/>
      <sheetName val="슬래브(PF)(하류)"/>
      <sheetName val="철근총괄"/>
      <sheetName val="증감대비"/>
      <sheetName val="결재란"/>
      <sheetName val="총공사내역서"/>
      <sheetName val="품셈TABLE"/>
      <sheetName val="가로등내역서"/>
      <sheetName val="내역서"/>
      <sheetName val="내역"/>
      <sheetName val="기계경비일람"/>
      <sheetName val="부대내역"/>
      <sheetName val="수공기"/>
      <sheetName val="중기"/>
      <sheetName val="시중노임단가"/>
      <sheetName val="단가조사"/>
      <sheetName val="1차분내역-2"/>
      <sheetName val="시설물일위"/>
      <sheetName val="96노임기준"/>
      <sheetName val="정부노임단가"/>
      <sheetName val="#REF"/>
      <sheetName val="수량산출1"/>
      <sheetName val="일위대가"/>
      <sheetName val="자재단가표"/>
      <sheetName val="연결관암거"/>
      <sheetName val="기둥(원형)"/>
      <sheetName val="sand토적"/>
      <sheetName val="수량산출"/>
      <sheetName val="기초공"/>
      <sheetName val="COPING"/>
      <sheetName val="2.단면가정"/>
      <sheetName val="새공통"/>
      <sheetName val="명세서"/>
      <sheetName val="산출내역서집계표"/>
      <sheetName val="기계경비(시간당)"/>
      <sheetName val="기본단가표"/>
      <sheetName val="을지"/>
    </sheetNames>
    <sheetDataSet>
      <sheetData sheetId="0"/>
      <sheetData sheetId="1"/>
      <sheetData sheetId="2" refreshError="1">
        <row r="39">
          <cell r="F39">
            <v>13305871442</v>
          </cell>
        </row>
      </sheetData>
      <sheetData sheetId="3"/>
      <sheetData sheetId="4"/>
      <sheetData sheetId="5"/>
      <sheetData sheetId="6"/>
      <sheetData sheetId="7"/>
      <sheetData sheetId="8"/>
      <sheetData sheetId="9"/>
      <sheetData sheetId="10"/>
      <sheetData sheetId="11"/>
      <sheetData sheetId="12"/>
      <sheetData sheetId="13"/>
      <sheetData sheetId="14" refreshError="1">
        <row r="9">
          <cell r="G9">
            <v>56790017223</v>
          </cell>
        </row>
        <row r="17">
          <cell r="G17">
            <v>123536000</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1"/>
      <sheetName val="설계설명서"/>
      <sheetName val="2"/>
      <sheetName val="갑지"/>
      <sheetName val="원가계산"/>
      <sheetName val="내역서"/>
      <sheetName val="3"/>
      <sheetName val="일위목록"/>
      <sheetName val="일위대가"/>
      <sheetName val="4"/>
      <sheetName val="산출근거"/>
      <sheetName val="5"/>
      <sheetName val="자재조서"/>
      <sheetName val="노임조서"/>
      <sheetName val="6"/>
      <sheetName val="집계(1)"/>
      <sheetName val="집계(2)"/>
      <sheetName val="집계(3)"/>
      <sheetName val="7"/>
      <sheetName val="수량산출"/>
      <sheetName val="8"/>
      <sheetName val="부대공"/>
      <sheetName val="9"/>
      <sheetName val="DATE"/>
      <sheetName val="(A)내역서"/>
      <sheetName val="4.2유효폭의 계산"/>
      <sheetName val="소야공정계획표"/>
      <sheetName val="하수급견적대비"/>
      <sheetName val="도로토적"/>
      <sheetName val="2.대외공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
      <sheetName val="수원공총괄"/>
      <sheetName val="가제당"/>
      <sheetName val="제당"/>
      <sheetName val="여방수로"/>
      <sheetName val="기초처리1"/>
      <sheetName val="가배수터널"/>
      <sheetName val="취수시설"/>
      <sheetName val="도수로"/>
      <sheetName val="이설도로"/>
      <sheetName val="수원공사급자재"/>
      <sheetName val="평야부총괄"/>
      <sheetName val="평야부공명"/>
      <sheetName val="평야부사급자재"/>
      <sheetName val="부대공총괄"/>
      <sheetName val="부대공"/>
      <sheetName val="부대공 (품질)"/>
      <sheetName val="수원공단가"/>
      <sheetName val="평야부단가"/>
      <sheetName val="부대공단가"/>
      <sheetName val="사급자재수량"/>
      <sheetName val="(1)본선수량집계"/>
      <sheetName val="4.2유효폭의 계산"/>
      <sheetName val="노임단가"/>
      <sheetName val="예정공정완"/>
      <sheetName val="지급자재"/>
      <sheetName val="양수장본체"/>
      <sheetName val="유효폭의 계산"/>
      <sheetName val="내역"/>
      <sheetName val="자재단가"/>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 sheetId="15" refreshError="1"/>
      <sheetData sheetId="16" refreshError="1"/>
      <sheetData sheetId="17" refreshError="1"/>
      <sheetData sheetId="18" refreshError="1">
        <row r="4">
          <cell r="B4" t="str">
            <v>강관비계</v>
          </cell>
          <cell r="H4">
            <v>5926</v>
          </cell>
          <cell r="L4">
            <v>311</v>
          </cell>
        </row>
        <row r="5">
          <cell r="H5">
            <v>13596</v>
          </cell>
          <cell r="L5">
            <v>18</v>
          </cell>
        </row>
        <row r="6">
          <cell r="H6">
            <v>15372</v>
          </cell>
          <cell r="L6">
            <v>18</v>
          </cell>
        </row>
        <row r="7">
          <cell r="H7">
            <v>578</v>
          </cell>
          <cell r="L7">
            <v>53</v>
          </cell>
        </row>
        <row r="8">
          <cell r="H8">
            <v>617</v>
          </cell>
          <cell r="L8">
            <v>54</v>
          </cell>
        </row>
        <row r="9">
          <cell r="H9">
            <v>5572</v>
          </cell>
          <cell r="L9">
            <v>7209</v>
          </cell>
        </row>
        <row r="10">
          <cell r="H10">
            <v>4513</v>
          </cell>
          <cell r="L10">
            <v>5823</v>
          </cell>
        </row>
        <row r="11">
          <cell r="H11">
            <v>18024</v>
          </cell>
        </row>
        <row r="12">
          <cell r="H12">
            <v>298</v>
          </cell>
        </row>
        <row r="13">
          <cell r="H13">
            <v>262</v>
          </cell>
          <cell r="L13">
            <v>282</v>
          </cell>
        </row>
        <row r="14">
          <cell r="H14">
            <v>4227</v>
          </cell>
          <cell r="L14">
            <v>6754</v>
          </cell>
        </row>
        <row r="15">
          <cell r="H15">
            <v>4598</v>
          </cell>
          <cell r="L15">
            <v>7343</v>
          </cell>
        </row>
        <row r="16">
          <cell r="H16">
            <v>145</v>
          </cell>
          <cell r="L16">
            <v>156</v>
          </cell>
        </row>
        <row r="17">
          <cell r="H17">
            <v>6308</v>
          </cell>
        </row>
        <row r="18">
          <cell r="H18">
            <v>3806</v>
          </cell>
          <cell r="L18">
            <v>48</v>
          </cell>
        </row>
        <row r="19">
          <cell r="H19">
            <v>1573</v>
          </cell>
          <cell r="L19">
            <v>233</v>
          </cell>
        </row>
        <row r="20">
          <cell r="H20">
            <v>10514</v>
          </cell>
          <cell r="L20">
            <v>6350</v>
          </cell>
        </row>
        <row r="21">
          <cell r="H21">
            <v>585</v>
          </cell>
          <cell r="L21">
            <v>738</v>
          </cell>
        </row>
        <row r="22">
          <cell r="H22">
            <v>2072</v>
          </cell>
        </row>
        <row r="23">
          <cell r="H23">
            <v>10974</v>
          </cell>
          <cell r="L23">
            <v>5778</v>
          </cell>
        </row>
        <row r="24">
          <cell r="H24">
            <v>37350</v>
          </cell>
          <cell r="L24">
            <v>4917</v>
          </cell>
        </row>
        <row r="25">
          <cell r="H25">
            <v>45992</v>
          </cell>
          <cell r="L25">
            <v>14945</v>
          </cell>
        </row>
        <row r="26">
          <cell r="H26">
            <v>695</v>
          </cell>
        </row>
        <row r="27">
          <cell r="H27">
            <v>23037</v>
          </cell>
          <cell r="L27">
            <v>382</v>
          </cell>
        </row>
        <row r="28">
          <cell r="H28">
            <v>21358</v>
          </cell>
          <cell r="L28">
            <v>382</v>
          </cell>
        </row>
        <row r="29">
          <cell r="H29">
            <v>5702</v>
          </cell>
          <cell r="L29">
            <v>4337</v>
          </cell>
        </row>
        <row r="30">
          <cell r="H30">
            <v>86451</v>
          </cell>
          <cell r="L30">
            <v>12037</v>
          </cell>
        </row>
        <row r="31">
          <cell r="H31">
            <v>45992</v>
          </cell>
          <cell r="L31">
            <v>14945</v>
          </cell>
        </row>
        <row r="32">
          <cell r="H32">
            <v>293985</v>
          </cell>
          <cell r="L32">
            <v>24858</v>
          </cell>
        </row>
        <row r="33">
          <cell r="H33">
            <v>22509</v>
          </cell>
        </row>
        <row r="34">
          <cell r="H34">
            <v>10767</v>
          </cell>
          <cell r="L34">
            <v>302</v>
          </cell>
        </row>
        <row r="35">
          <cell r="H35">
            <v>9169</v>
          </cell>
          <cell r="L35">
            <v>302</v>
          </cell>
        </row>
        <row r="36">
          <cell r="H36">
            <v>7368</v>
          </cell>
          <cell r="L36">
            <v>302</v>
          </cell>
        </row>
        <row r="37">
          <cell r="H37">
            <v>23266</v>
          </cell>
          <cell r="L37">
            <v>7986</v>
          </cell>
        </row>
        <row r="38">
          <cell r="H38">
            <v>2205</v>
          </cell>
          <cell r="L38">
            <v>66</v>
          </cell>
        </row>
        <row r="39">
          <cell r="H39">
            <v>4940</v>
          </cell>
          <cell r="L39">
            <v>148</v>
          </cell>
        </row>
        <row r="40">
          <cell r="H40">
            <v>3642</v>
          </cell>
          <cell r="L40">
            <v>1027</v>
          </cell>
        </row>
        <row r="41">
          <cell r="H41">
            <v>5858</v>
          </cell>
          <cell r="L41">
            <v>1791</v>
          </cell>
        </row>
        <row r="42">
          <cell r="H42">
            <v>9105</v>
          </cell>
          <cell r="L42">
            <v>4093</v>
          </cell>
        </row>
        <row r="43">
          <cell r="H43">
            <v>2862</v>
          </cell>
          <cell r="L43">
            <v>1361</v>
          </cell>
        </row>
        <row r="44">
          <cell r="H44">
            <v>20663</v>
          </cell>
          <cell r="L44">
            <v>781</v>
          </cell>
        </row>
        <row r="45">
          <cell r="H45">
            <v>48247</v>
          </cell>
          <cell r="L45">
            <v>18107</v>
          </cell>
        </row>
        <row r="46">
          <cell r="H46">
            <v>36141</v>
          </cell>
          <cell r="L46">
            <v>1366</v>
          </cell>
        </row>
        <row r="47">
          <cell r="H47">
            <v>54172</v>
          </cell>
          <cell r="L47">
            <v>2055</v>
          </cell>
        </row>
        <row r="48">
          <cell r="H48">
            <v>1335</v>
          </cell>
          <cell r="L48">
            <v>1919</v>
          </cell>
        </row>
        <row r="49">
          <cell r="H49">
            <v>8115</v>
          </cell>
          <cell r="L49">
            <v>93</v>
          </cell>
        </row>
        <row r="50">
          <cell r="H50">
            <v>1019</v>
          </cell>
          <cell r="L50">
            <v>8</v>
          </cell>
        </row>
        <row r="51">
          <cell r="H51">
            <v>1258</v>
          </cell>
          <cell r="L51">
            <v>8</v>
          </cell>
        </row>
        <row r="52">
          <cell r="H52">
            <v>148</v>
          </cell>
          <cell r="L52">
            <v>3</v>
          </cell>
        </row>
        <row r="53">
          <cell r="H53">
            <v>189</v>
          </cell>
          <cell r="L53">
            <v>1</v>
          </cell>
        </row>
        <row r="56">
          <cell r="L56">
            <v>3379</v>
          </cell>
        </row>
        <row r="57">
          <cell r="L57">
            <v>3379</v>
          </cell>
        </row>
        <row r="58">
          <cell r="H58">
            <v>69</v>
          </cell>
          <cell r="L58">
            <v>4</v>
          </cell>
        </row>
        <row r="59">
          <cell r="H59">
            <v>120</v>
          </cell>
        </row>
        <row r="60">
          <cell r="H60">
            <v>74</v>
          </cell>
        </row>
        <row r="61">
          <cell r="H61">
            <v>227</v>
          </cell>
        </row>
        <row r="62">
          <cell r="H62">
            <v>81</v>
          </cell>
          <cell r="L62">
            <v>188</v>
          </cell>
        </row>
        <row r="63">
          <cell r="H63">
            <v>87</v>
          </cell>
          <cell r="L63">
            <v>203</v>
          </cell>
        </row>
        <row r="64">
          <cell r="H64">
            <v>865</v>
          </cell>
        </row>
        <row r="65">
          <cell r="H65">
            <v>7342</v>
          </cell>
        </row>
        <row r="66">
          <cell r="H66">
            <v>8232</v>
          </cell>
        </row>
        <row r="67">
          <cell r="H67">
            <v>3693</v>
          </cell>
        </row>
        <row r="68">
          <cell r="H68">
            <v>8232</v>
          </cell>
        </row>
        <row r="69">
          <cell r="H69">
            <v>1201</v>
          </cell>
        </row>
        <row r="70">
          <cell r="H70">
            <v>979</v>
          </cell>
        </row>
        <row r="71">
          <cell r="H71">
            <v>1691</v>
          </cell>
        </row>
        <row r="72">
          <cell r="H72">
            <v>1059</v>
          </cell>
        </row>
        <row r="73">
          <cell r="H73">
            <v>2403</v>
          </cell>
        </row>
        <row r="74">
          <cell r="H74">
            <v>10025</v>
          </cell>
          <cell r="L74">
            <v>300</v>
          </cell>
        </row>
        <row r="75">
          <cell r="H75">
            <v>5</v>
          </cell>
        </row>
        <row r="76">
          <cell r="H76">
            <v>8</v>
          </cell>
        </row>
        <row r="77">
          <cell r="H77">
            <v>1810</v>
          </cell>
        </row>
        <row r="78">
          <cell r="H78">
            <v>764</v>
          </cell>
        </row>
        <row r="80">
          <cell r="H80">
            <v>1323</v>
          </cell>
          <cell r="L80">
            <v>39</v>
          </cell>
        </row>
        <row r="81">
          <cell r="H81">
            <v>1663</v>
          </cell>
          <cell r="L81">
            <v>49</v>
          </cell>
        </row>
        <row r="82">
          <cell r="H82">
            <v>608</v>
          </cell>
        </row>
        <row r="83">
          <cell r="H83">
            <v>608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분전함신설"/>
      <sheetName val="접지1종"/>
    </sheetNames>
    <sheetDataSet>
      <sheetData sheetId="0" refreshError="1"/>
      <sheetData sheetId="1"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일위집계"/>
      <sheetName val="Sheet1"/>
      <sheetName val="Sheet2"/>
      <sheetName val="Sheet3"/>
      <sheetName val="#REF"/>
      <sheetName val="호표"/>
      <sheetName val="단가조사"/>
      <sheetName val="2F 회의실견적(5_14 일대)"/>
      <sheetName val="시행후면적"/>
      <sheetName val="수지예산"/>
      <sheetName val="예산조서"/>
      <sheetName val="N賃率-職"/>
      <sheetName val="수량산출"/>
      <sheetName val="XL4Poppy"/>
      <sheetName val="고지전심사청구서"/>
      <sheetName val="1안"/>
      <sheetName val="지하"/>
      <sheetName val="콘_재료분리(1)"/>
      <sheetName val="빗물받이(910-510-410)"/>
      <sheetName val="단위중량"/>
      <sheetName val="노임단가"/>
      <sheetName val="설비단가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원가"/>
      <sheetName val="총괄내"/>
      <sheetName val="내역서"/>
      <sheetName val="일위식재"/>
      <sheetName val="일위시설"/>
      <sheetName val="단가"/>
      <sheetName val="수량1"/>
      <sheetName val="수량2"/>
      <sheetName val="별산1"/>
      <sheetName val="별산2"/>
      <sheetName val="중기"/>
      <sheetName val="부표"/>
      <sheetName val="수량3"/>
      <sheetName val="수량4"/>
      <sheetName val="코드표"/>
      <sheetName val="Cell목록"/>
      <sheetName val="표지"/>
      <sheetName val="본선"/>
      <sheetName val="교차로개선"/>
      <sheetName val="조경"/>
      <sheetName val="전기"/>
      <sheetName val="집계표"/>
      <sheetName val="통보서"/>
      <sheetName val="청구서"/>
      <sheetName val="내역"/>
      <sheetName val="04 1"/>
      <sheetName val="현황산출서"/>
      <sheetName val="Y-WORK"/>
      <sheetName val="노임단가"/>
      <sheetName val="노임"/>
      <sheetName val="단가산출서"/>
      <sheetName val="DONGA3"/>
      <sheetName val="데리네이타현황"/>
      <sheetName val="단가산출"/>
      <sheetName val="기성명세서(직영분)"/>
      <sheetName val="직영공사"/>
      <sheetName val="노무비단가"/>
      <sheetName val="백호우계수"/>
      <sheetName val="총집계표"/>
      <sheetName val="DAN"/>
      <sheetName val="#REF"/>
      <sheetName val="Sheet1 (2)"/>
      <sheetName val="관거공사비"/>
      <sheetName val="일위대가(가설)"/>
      <sheetName val="단위수량"/>
      <sheetName val="간지"/>
      <sheetName val="자재단가"/>
      <sheetName val="시운전연료"/>
      <sheetName val="내역(중앙)"/>
      <sheetName val="인상효1"/>
      <sheetName val="Sheet1"/>
      <sheetName val="터파기및재료"/>
      <sheetName val="수자재단위당"/>
      <sheetName val="수량집계"/>
      <sheetName val="투찰추정"/>
      <sheetName val="단위중량"/>
      <sheetName val="마산방향"/>
      <sheetName val="진주방향"/>
      <sheetName val="배수관토공산출"/>
      <sheetName val="맨홀수량"/>
      <sheetName val="DATE"/>
      <sheetName val="동원(3)"/>
      <sheetName val="수량산출"/>
      <sheetName val="확약서"/>
      <sheetName val="총괄내역"/>
      <sheetName val="원가계산서"/>
      <sheetName val="6PILE  (돌출)"/>
      <sheetName val="제잡비"/>
      <sheetName val="공비대비"/>
      <sheetName val="사  업  비  수  지  예  산  서"/>
      <sheetName val="공양식"/>
      <sheetName val="새공통"/>
      <sheetName val="기계경비(시간당)"/>
      <sheetName val="램머"/>
      <sheetName val="요율"/>
      <sheetName val="자재대"/>
      <sheetName val="여과지동"/>
      <sheetName val="기초자료"/>
      <sheetName val="표지 (2)"/>
      <sheetName val="AS포장복구 "/>
      <sheetName val="부대공사비"/>
      <sheetName val="기초단가"/>
      <sheetName val="대로근거"/>
      <sheetName val="중로근거"/>
      <sheetName val="현장관리비"/>
      <sheetName val="내부마감"/>
      <sheetName val="플랜트 설치"/>
      <sheetName val="단가표"/>
      <sheetName val="45,46"/>
      <sheetName val="BID"/>
      <sheetName val="조명율표"/>
      <sheetName val="70%"/>
      <sheetName val="TYPE-A"/>
      <sheetName val="PAINT"/>
      <sheetName val="식재가격"/>
      <sheetName val="식재총괄"/>
      <sheetName val="일위목록"/>
      <sheetName val="설비"/>
      <sheetName val="노무비"/>
      <sheetName val="본공사"/>
      <sheetName val="준검 내역서"/>
      <sheetName val="시점교대"/>
      <sheetName val="수토공단위당"/>
      <sheetName val="가도공"/>
      <sheetName val="변화치수"/>
      <sheetName val="일반수량총괄집계"/>
      <sheetName val="Sheet2"/>
      <sheetName val="교각1"/>
      <sheetName val="건축"/>
      <sheetName val="공제량"/>
      <sheetName val="일위대가표"/>
      <sheetName val="ABUT수량-A1"/>
      <sheetName val="전체분2회변경"/>
      <sheetName val="일위대가목차"/>
      <sheetName val="일위대가"/>
      <sheetName val="자재(원원+원대)"/>
      <sheetName val="설계산출표지"/>
      <sheetName val="을부담운반비"/>
      <sheetName val="설계기준"/>
      <sheetName val="내역1"/>
      <sheetName val="집수정(600-700)"/>
      <sheetName val="식재일위대가"/>
      <sheetName val="교통대책내역"/>
      <sheetName val="계수시트"/>
      <sheetName val="1.설계조건"/>
      <sheetName val="산출근거"/>
      <sheetName val="제품표준규격"/>
      <sheetName val="사용자정의"/>
      <sheetName val="토공정보"/>
      <sheetName val="기초코드"/>
      <sheetName val="내역표지"/>
      <sheetName val="조명시설"/>
      <sheetName val="C.배수관공"/>
      <sheetName val="참조"/>
      <sheetName val="BOX(1.5X1.5)"/>
      <sheetName val="산출내역서집계표"/>
      <sheetName val="설계조건"/>
      <sheetName val="수량총괄"/>
      <sheetName val="총괄내역서"/>
      <sheetName val="심사물량"/>
      <sheetName val="장비가동"/>
      <sheetName val="입찰"/>
      <sheetName val="현경"/>
      <sheetName val="3월내역"/>
      <sheetName val="진천방향"/>
      <sheetName val="경영상태"/>
      <sheetName val="하중계산"/>
      <sheetName val="내역(창신)"/>
      <sheetName val="기초공"/>
      <sheetName val="기둥(원형)"/>
      <sheetName val="수량산출서"/>
      <sheetName val="공통자료"/>
      <sheetName val="b_balju_cho"/>
      <sheetName val="내역서 (2)"/>
      <sheetName val="9GNG운반"/>
      <sheetName val="9811"/>
      <sheetName val="1,2공구원가계산서"/>
      <sheetName val="2공구산출내역"/>
      <sheetName val="1공구산출내역서"/>
      <sheetName val="보완토적"/>
      <sheetName val="HVAC"/>
      <sheetName val="소비자가"/>
      <sheetName val="실행대비"/>
      <sheetName val="배수공 내역서 적용수량"/>
      <sheetName val="품셈"/>
      <sheetName val="BOX복구단위수량"/>
      <sheetName val="빗물받이(910-510-410)"/>
      <sheetName val="민감도"/>
      <sheetName val="MOKDONG(1)"/>
      <sheetName val="금액결정"/>
      <sheetName val="전차선로 물량표"/>
      <sheetName val="한강운반비"/>
      <sheetName val="자재"/>
      <sheetName val="cp1"/>
      <sheetName val="밸브설치"/>
      <sheetName val="ysn"/>
      <sheetName val="DATA"/>
      <sheetName val="DANGA"/>
      <sheetName val="교대(A1-A2)"/>
      <sheetName val="대창(장성)"/>
      <sheetName val="시멘트,모래산출표"/>
      <sheetName val="자료"/>
      <sheetName val="총괄"/>
      <sheetName val="TOTAL3"/>
      <sheetName val="일반공사"/>
      <sheetName val="슬래브수량"/>
      <sheetName val="토적표"/>
      <sheetName val="1.3.1절점좌표"/>
      <sheetName val="1.1설계기준"/>
      <sheetName val="구조물토적"/>
      <sheetName val="설비비4"/>
      <sheetName val="설계예산서"/>
      <sheetName val="건축내역"/>
      <sheetName val="대비"/>
      <sheetName val="96노임기준"/>
      <sheetName val="공사개요"/>
      <sheetName val="자재단가 "/>
      <sheetName val="완도-군외"/>
      <sheetName val="날개벽수량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 sheetId="18"/>
      <sheetData sheetId="19"/>
      <sheetData sheetId="20"/>
      <sheetData sheetId="21" refreshError="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sheetData sheetId="85"/>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총괄공내역"/>
      <sheetName val="세부총괄"/>
      <sheetName val="총 괄 표"/>
      <sheetName val="일위대가"/>
      <sheetName val="표지"/>
      <sheetName val="사업자인원산출"/>
      <sheetName val="공공근로인원산출"/>
      <sheetName val="계    산"/>
      <sheetName val="인건비"/>
      <sheetName val="도로율"/>
      <sheetName val="수량산출"/>
      <sheetName val="도면출력"/>
      <sheetName val="속성파일"/>
      <sheetName val="보완측량"/>
      <sheetName val="현지조사,도로대장조서작성"/>
      <sheetName val="밸브설치"/>
      <sheetName val="물량"/>
      <sheetName val="DATE"/>
      <sheetName val="당초계약"/>
      <sheetName val="4차원가계산서"/>
      <sheetName val="6PILE  (돌출)"/>
      <sheetName val="수량산출(총괄)"/>
      <sheetName val="산출(열차무선)"/>
      <sheetName val="산출내역서집계표"/>
      <sheetName val="조견표"/>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5">
          <cell r="E15">
            <v>6991</v>
          </cell>
        </row>
        <row r="16">
          <cell r="E16">
            <v>2958</v>
          </cell>
        </row>
        <row r="25">
          <cell r="E25">
            <v>1066.6600000000001</v>
          </cell>
        </row>
      </sheetData>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F"/>
      <sheetName val="수로교총재료집계"/>
      <sheetName val="요율"/>
      <sheetName val="내역(중앙)"/>
      <sheetName val="내역(창신)"/>
      <sheetName val="기계경비일람"/>
      <sheetName val="터파기및재료"/>
      <sheetName val="단면"/>
      <sheetName val="P3"/>
      <sheetName val="함수연습"/>
      <sheetName val="4.2유효폭의 계산"/>
      <sheetName val="시점교대"/>
      <sheetName val="관리,공감"/>
      <sheetName val="산출내역서집계표"/>
      <sheetName val="분전반"/>
      <sheetName val="신천3호용수로"/>
      <sheetName val="기계공사"/>
      <sheetName val="평야부단가"/>
      <sheetName val="목록"/>
      <sheetName val="중기"/>
      <sheetName val="판매시설"/>
      <sheetName val="수량산출서"/>
      <sheetName val="개거산출내역"/>
      <sheetName val="A 견적"/>
      <sheetName val="Sheet1 (2)"/>
      <sheetName val="갑지"/>
      <sheetName val="설계"/>
      <sheetName val="밸브설치"/>
      <sheetName val="설계예산서(2_소천우회토목)"/>
      <sheetName val="산출근거 "/>
      <sheetName val="수량집계"/>
      <sheetName val="일용노임단가"/>
      <sheetName val="사토운반거리"/>
      <sheetName val="소운반"/>
      <sheetName val="노임단가"/>
      <sheetName val="내역서"/>
      <sheetName val="상수구조화편집부표"/>
      <sheetName val="노임"/>
      <sheetName val="국공유지및사유지"/>
      <sheetName val="날개수량1.5"/>
      <sheetName val="수로교"/>
      <sheetName val="96보완계획7.12"/>
      <sheetName val="공종목록표"/>
      <sheetName val="이형관"/>
      <sheetName val="시중노임"/>
      <sheetName val="입력"/>
      <sheetName val="간선계산"/>
      <sheetName val="위치 및 제원표"/>
      <sheetName val="수리보고서비"/>
      <sheetName val="진주방향"/>
      <sheetName val="2000년1차"/>
      <sheetName val="사리부설"/>
      <sheetName val="자가"/>
      <sheetName val="공내역"/>
      <sheetName val="기준"/>
      <sheetName val="마산월령동골조물량변경"/>
      <sheetName val="수량산출"/>
      <sheetName val="지급자재"/>
      <sheetName val="단위중량"/>
      <sheetName val="깨기수량"/>
      <sheetName val="빗물받이(910-510-410)"/>
      <sheetName val="집수정(600-700)"/>
      <sheetName val="단가"/>
      <sheetName val="설계변기계비교"/>
      <sheetName val="오수토공"/>
      <sheetName val="INPUT"/>
      <sheetName val="Sheet17"/>
      <sheetName val="자재운반단가일람표"/>
      <sheetName val="4차원가계산서"/>
      <sheetName val="기본일위"/>
      <sheetName val="DATE"/>
      <sheetName val="작성"/>
      <sheetName val="용수지선토적"/>
      <sheetName val="도로토적"/>
      <sheetName val="청천내"/>
      <sheetName val="당초명세(평)"/>
      <sheetName val="예산서"/>
      <sheetName val="지수"/>
      <sheetName val="교대(A1)"/>
      <sheetName val="기본DATA"/>
      <sheetName val="토적계산"/>
      <sheetName val="목차"/>
      <sheetName val="준검 내역서"/>
      <sheetName val="여과지동"/>
      <sheetName val="기초자료"/>
      <sheetName val="자재단가"/>
      <sheetName val="●수량(침구보관창고-21평)"/>
      <sheetName val="도장수량(하1)"/>
      <sheetName val="주형"/>
      <sheetName val="ABUT수량-A1"/>
      <sheetName val="CABLE SIZE-3"/>
      <sheetName val="일위대가"/>
      <sheetName val="상행-교대(A1-A2)"/>
      <sheetName val="을지"/>
      <sheetName val="가정급수관"/>
      <sheetName val="산출내역서"/>
      <sheetName val="마산방향"/>
      <sheetName val="유효폭의 계산"/>
      <sheetName val="포장공수량집계표"/>
      <sheetName val="집수정"/>
      <sheetName val="가압장(토목)"/>
      <sheetName val="일위_파일"/>
      <sheetName val="이토변실(A3-LINE)"/>
      <sheetName val="규격"/>
      <sheetName val="수종"/>
      <sheetName val="부대tu"/>
      <sheetName val="연결임시"/>
      <sheetName val="파일의이용"/>
      <sheetName val="산출금액내역"/>
      <sheetName val="콘_재료분리(1)"/>
      <sheetName val="설계서SC"/>
      <sheetName val="설계서"/>
      <sheetName val="기초자료입력"/>
      <sheetName val="반중력식옹벽"/>
      <sheetName val="자재단가비교표"/>
      <sheetName val="퍼스트"/>
      <sheetName val="단가표"/>
      <sheetName val="차액보증"/>
      <sheetName val="소야공정계획표"/>
      <sheetName val="공비대비"/>
      <sheetName val="토목"/>
      <sheetName val="내역"/>
      <sheetName val="보완토적"/>
      <sheetName val="배수공"/>
      <sheetName val="일위대가표"/>
      <sheetName val="일위대가(가설)"/>
      <sheetName val="입찰"/>
      <sheetName val="현경"/>
      <sheetName val="중기일위대가"/>
      <sheetName val="측량요율"/>
      <sheetName val="자재대"/>
      <sheetName val="착공내역"/>
      <sheetName val="광산내역"/>
      <sheetName val="대비"/>
      <sheetName val="슬래브(PF)(하류)"/>
      <sheetName val="공정계획"/>
      <sheetName val="기초일위"/>
      <sheetName val="분전함신설"/>
      <sheetName val="접지1종"/>
      <sheetName val="도근좌표"/>
      <sheetName val="산출집계표 (2)"/>
      <sheetName val="표지세로"/>
      <sheetName val="이토변실"/>
      <sheetName val="전기공사일위대가"/>
      <sheetName val="부대내역"/>
      <sheetName val="포장복구집계"/>
      <sheetName val="단위수량(1)"/>
    </sheetNames>
    <sheetDataSet>
      <sheetData sheetId="0" refreshError="1"/>
      <sheetData sheetId="1" refreshError="1">
        <row r="1">
          <cell r="A1" t="str">
            <v>품목</v>
          </cell>
          <cell r="B1" t="str">
            <v>사양</v>
          </cell>
          <cell r="C1" t="str">
            <v>단가</v>
          </cell>
        </row>
        <row r="2">
          <cell r="A2" t="str">
            <v>사과</v>
          </cell>
          <cell r="B2" t="str">
            <v>30개들이</v>
          </cell>
          <cell r="C2">
            <v>65000</v>
          </cell>
        </row>
        <row r="3">
          <cell r="A3" t="str">
            <v>배</v>
          </cell>
          <cell r="B3" t="str">
            <v>20개들이</v>
          </cell>
          <cell r="C3">
            <v>85000</v>
          </cell>
        </row>
        <row r="4">
          <cell r="A4" t="str">
            <v>귤</v>
          </cell>
          <cell r="B4" t="str">
            <v>120개들이</v>
          </cell>
          <cell r="C4">
            <v>32000</v>
          </cell>
        </row>
        <row r="5">
          <cell r="A5" t="str">
            <v>포도</v>
          </cell>
          <cell r="B5" t="str">
            <v>5kg</v>
          </cell>
          <cell r="C5">
            <v>28000</v>
          </cell>
        </row>
        <row r="6">
          <cell r="A6" t="str">
            <v>바나나</v>
          </cell>
          <cell r="B6" t="str">
            <v>10kg</v>
          </cell>
          <cell r="C6">
            <v>29500</v>
          </cell>
        </row>
        <row r="7">
          <cell r="A7" t="str">
            <v>감</v>
          </cell>
          <cell r="B7" t="str">
            <v>30개들이</v>
          </cell>
          <cell r="C7">
            <v>26700</v>
          </cell>
        </row>
        <row r="8">
          <cell r="A8" t="str">
            <v>파인애플</v>
          </cell>
          <cell r="B8" t="str">
            <v>10개들이</v>
          </cell>
          <cell r="C8">
            <v>42500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
      <sheetName val="계약"/>
      <sheetName val="Sheet1"/>
      <sheetName val="동네"/>
      <sheetName val="data"/>
      <sheetName val="투찰가"/>
      <sheetName val="차액보증"/>
      <sheetName val="FRT_O"/>
      <sheetName val="FAB_I"/>
      <sheetName val="설계서"/>
      <sheetName val="단가산출서"/>
      <sheetName val="개소별수량산출"/>
      <sheetName val="내역서"/>
      <sheetName val="48전력선로일위"/>
      <sheetName val="일위_파일"/>
      <sheetName val="BID"/>
      <sheetName val="4차원가계산서"/>
      <sheetName val="터파기및재료"/>
      <sheetName val="산출근거"/>
      <sheetName val="#REF"/>
      <sheetName val="수량산출"/>
      <sheetName val="Sheet2"/>
      <sheetName val="노임"/>
      <sheetName val="노임단가"/>
      <sheetName val="조건"/>
      <sheetName val="t형"/>
      <sheetName val="상하차비용(기계상차)"/>
      <sheetName val="수간보호"/>
      <sheetName val="운반비"/>
      <sheetName val="일위대가"/>
      <sheetName val="산출근거 (2)"/>
      <sheetName val="토공산근"/>
      <sheetName val="설계변경내역서"/>
      <sheetName val="Sheet1 (2)"/>
      <sheetName val="단위중량"/>
      <sheetName val="빗물받이(910-510-410)"/>
      <sheetName val="예총"/>
      <sheetName val="단가결정"/>
      <sheetName val="변경내역-전체"/>
      <sheetName val="산출내역서집계표"/>
      <sheetName val="단가"/>
      <sheetName val="TOTAL3"/>
      <sheetName val="밸브설치"/>
    </sheetNames>
    <sheetDataSet>
      <sheetData sheetId="0" refreshError="1"/>
      <sheetData sheetId="1" refreshError="1"/>
      <sheetData sheetId="2" refreshError="1">
        <row r="3">
          <cell r="A3" t="str">
            <v>수 량 집 계 표</v>
          </cell>
          <cell r="AH3" t="str">
            <v>변경후
변경전</v>
          </cell>
        </row>
        <row r="4">
          <cell r="A4" t="str">
            <v>공   종</v>
          </cell>
          <cell r="B4" t="str">
            <v>수 량</v>
          </cell>
          <cell r="C4" t="str">
            <v>단 위</v>
          </cell>
          <cell r="D4" t="str">
            <v>마사토</v>
          </cell>
          <cell r="E4" t="str">
            <v>보조
기층제</v>
          </cell>
          <cell r="F4" t="str">
            <v>돌망태
채움돌</v>
          </cell>
          <cell r="G4" t="str">
            <v>토사
절취</v>
          </cell>
          <cell r="H4" t="str">
            <v>터파기</v>
          </cell>
          <cell r="J4" t="str">
            <v>되메우기</v>
          </cell>
          <cell r="L4" t="str">
            <v>잔토</v>
          </cell>
          <cell r="N4" t="str">
            <v>각재</v>
          </cell>
          <cell r="O4" t="str">
            <v>조합
페인트</v>
          </cell>
          <cell r="P4" t="str">
            <v>거푸집</v>
          </cell>
          <cell r="R4" t="str">
            <v>콘크
리트</v>
          </cell>
          <cell r="S4" t="str">
            <v>레미콘</v>
          </cell>
          <cell r="T4" t="str">
            <v>투수콘
크리트</v>
          </cell>
          <cell r="U4" t="str">
            <v>모래</v>
          </cell>
          <cell r="V4" t="str">
            <v>지주</v>
          </cell>
          <cell r="X4" t="str">
            <v>STS
PIPE</v>
          </cell>
          <cell r="Y4" t="str">
            <v>시공
이음</v>
          </cell>
          <cell r="Z4" t="str">
            <v>철근</v>
          </cell>
          <cell r="AA4" t="str">
            <v>PVC
천막</v>
          </cell>
          <cell r="AB4" t="str">
            <v>스틸그
레이팅</v>
          </cell>
          <cell r="AC4" t="str">
            <v>주철그
레이팅</v>
          </cell>
          <cell r="AD4" t="str">
            <v>와이어
메쉬</v>
          </cell>
          <cell r="AE4" t="str">
            <v>차수막</v>
          </cell>
          <cell r="AF4" t="str">
            <v>돌망태
뚜껑</v>
          </cell>
          <cell r="AG4" t="str">
            <v>돌망태
몸체</v>
          </cell>
          <cell r="AH4" t="str">
            <v>경계석</v>
          </cell>
        </row>
        <row r="5">
          <cell r="E5" t="str">
            <v>40㎜</v>
          </cell>
          <cell r="F5" t="str">
            <v>15~30
㎝</v>
          </cell>
          <cell r="H5" t="str">
            <v>기계</v>
          </cell>
          <cell r="I5" t="str">
            <v>인력</v>
          </cell>
          <cell r="J5" t="str">
            <v>기계</v>
          </cell>
          <cell r="K5" t="str">
            <v>인력</v>
          </cell>
          <cell r="L5" t="str">
            <v>기계</v>
          </cell>
          <cell r="M5" t="str">
            <v>현장</v>
          </cell>
          <cell r="P5" t="str">
            <v>합판
6회</v>
          </cell>
          <cell r="Q5" t="str">
            <v>합판
4회</v>
          </cell>
          <cell r="R5" t="str">
            <v>180㎏/㎠</v>
          </cell>
          <cell r="S5" t="str">
            <v>25-180
8</v>
          </cell>
          <cell r="T5" t="str">
            <v>적갈색</v>
          </cell>
          <cell r="V5" t="str">
            <v>이동식</v>
          </cell>
          <cell r="W5" t="str">
            <v>고정</v>
          </cell>
          <cell r="X5" t="str">
            <v>31.8㎜</v>
          </cell>
          <cell r="Y5" t="str">
            <v>철근
(D22)</v>
          </cell>
          <cell r="Z5" t="str">
            <v>D19</v>
          </cell>
          <cell r="AB5" t="str">
            <v>400*
1000*50</v>
          </cell>
          <cell r="AC5" t="str">
            <v>400*500
*50</v>
          </cell>
          <cell r="AD5" t="str">
            <v>#8
150*150</v>
          </cell>
          <cell r="AE5" t="str">
            <v>비닐</v>
          </cell>
          <cell r="AF5" t="str">
            <v>타원형</v>
          </cell>
          <cell r="AG5" t="str">
            <v>타원형</v>
          </cell>
          <cell r="AH5" t="str">
            <v>150*150
*1000</v>
          </cell>
        </row>
        <row r="6">
          <cell r="D6" t="str">
            <v>M3</v>
          </cell>
          <cell r="E6" t="str">
            <v>M3</v>
          </cell>
          <cell r="F6" t="str">
            <v>M3</v>
          </cell>
          <cell r="G6" t="str">
            <v>M3</v>
          </cell>
          <cell r="H6" t="str">
            <v>M3</v>
          </cell>
          <cell r="I6" t="str">
            <v>M3</v>
          </cell>
          <cell r="J6" t="str">
            <v>M3</v>
          </cell>
          <cell r="K6" t="str">
            <v>M3</v>
          </cell>
          <cell r="L6" t="str">
            <v>M3</v>
          </cell>
          <cell r="M6" t="str">
            <v>M3</v>
          </cell>
          <cell r="N6" t="str">
            <v>M3</v>
          </cell>
          <cell r="O6" t="str">
            <v>M2</v>
          </cell>
          <cell r="P6" t="str">
            <v>M2</v>
          </cell>
          <cell r="Q6" t="str">
            <v>M2</v>
          </cell>
          <cell r="R6" t="str">
            <v>M3</v>
          </cell>
          <cell r="S6" t="str">
            <v>M3</v>
          </cell>
          <cell r="T6" t="str">
            <v>M3</v>
          </cell>
          <cell r="U6" t="str">
            <v>M3</v>
          </cell>
          <cell r="V6" t="str">
            <v>조</v>
          </cell>
          <cell r="W6" t="str">
            <v>조</v>
          </cell>
          <cell r="X6" t="str">
            <v>M</v>
          </cell>
          <cell r="Y6" t="str">
            <v>㎏</v>
          </cell>
          <cell r="Z6" t="str">
            <v>㎏</v>
          </cell>
          <cell r="AA6" t="str">
            <v>M2</v>
          </cell>
          <cell r="AB6" t="str">
            <v>조</v>
          </cell>
          <cell r="AC6" t="str">
            <v>조</v>
          </cell>
          <cell r="AD6" t="str">
            <v>M2</v>
          </cell>
          <cell r="AE6" t="str">
            <v>M2</v>
          </cell>
          <cell r="AF6" t="str">
            <v>EA</v>
          </cell>
          <cell r="AG6" t="str">
            <v>M</v>
          </cell>
          <cell r="AH6" t="str">
            <v>EA</v>
          </cell>
        </row>
        <row r="7">
          <cell r="A7" t="str">
            <v>게이트볼장</v>
          </cell>
          <cell r="C7" t="str">
            <v>면</v>
          </cell>
        </row>
        <row r="9">
          <cell r="A9" t="str">
            <v>롤라스케이트장</v>
          </cell>
          <cell r="C9" t="str">
            <v>M2</v>
          </cell>
        </row>
        <row r="11">
          <cell r="A11" t="str">
            <v>평의자</v>
          </cell>
          <cell r="C11" t="str">
            <v>개소</v>
          </cell>
        </row>
        <row r="13">
          <cell r="A13" t="str">
            <v>등의자</v>
          </cell>
          <cell r="C13" t="str">
            <v>개소</v>
          </cell>
        </row>
        <row r="15">
          <cell r="A15" t="str">
            <v>파고라</v>
          </cell>
          <cell r="C15" t="str">
            <v>개소</v>
          </cell>
        </row>
        <row r="17">
          <cell r="A17" t="str">
            <v>음수대</v>
          </cell>
          <cell r="C17" t="str">
            <v>개소</v>
          </cell>
        </row>
        <row r="19">
          <cell r="A19" t="str">
            <v>상수도관</v>
          </cell>
          <cell r="C19" t="str">
            <v>M</v>
          </cell>
        </row>
        <row r="21">
          <cell r="A21" t="str">
            <v>U형측구(A-TYPE)</v>
          </cell>
          <cell r="C21" t="str">
            <v>M</v>
          </cell>
        </row>
        <row r="23">
          <cell r="A23" t="str">
            <v>U형측구(B-TYPE)</v>
          </cell>
          <cell r="C23" t="str">
            <v>M</v>
          </cell>
        </row>
        <row r="25">
          <cell r="A25" t="str">
            <v>U형측구(C-TYPE)</v>
          </cell>
          <cell r="C25" t="str">
            <v>M</v>
          </cell>
        </row>
        <row r="27">
          <cell r="A27" t="str">
            <v>U형측구(D-TYPE)</v>
          </cell>
          <cell r="C27" t="str">
            <v>M</v>
          </cell>
        </row>
        <row r="29">
          <cell r="A29" t="str">
            <v>보도형난간</v>
          </cell>
          <cell r="C29" t="str">
            <v>경간</v>
          </cell>
        </row>
        <row r="31">
          <cell r="A31" t="str">
            <v>주차장진입로포장</v>
          </cell>
          <cell r="C31" t="str">
            <v>M2</v>
          </cell>
        </row>
        <row r="33">
          <cell r="A33" t="str">
            <v>돌망태설치</v>
          </cell>
          <cell r="C33" t="str">
            <v>M2</v>
          </cell>
        </row>
        <row r="35">
          <cell r="A35" t="str">
            <v>휴지통</v>
          </cell>
          <cell r="C35" t="str">
            <v>EA</v>
          </cell>
        </row>
        <row r="37">
          <cell r="A37" t="str">
            <v>경계석</v>
          </cell>
          <cell r="C37" t="str">
            <v>EA</v>
          </cell>
        </row>
        <row r="47">
          <cell r="A47" t="str">
            <v>계</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깨기수량"/>
      <sheetName val="가도"/>
      <sheetName val="가도 (2)"/>
      <sheetName val="타공종이기수량"/>
      <sheetName val="토공집계표"/>
      <sheetName val="교대토공집계표"/>
      <sheetName val="교대(A1)"/>
      <sheetName val="교대(A2)"/>
      <sheetName val="물푸기(교대)"/>
      <sheetName val="교각토공집계표"/>
      <sheetName val="교각-1"/>
      <sheetName val="교각-2"/>
      <sheetName val="집계표(0~2)"/>
      <sheetName val="1.설계조건"/>
      <sheetName val="지수"/>
      <sheetName val="표층포설및다짐"/>
      <sheetName val="수량산출서"/>
      <sheetName val="960318-1"/>
      <sheetName val="토적"/>
      <sheetName val="DATE"/>
      <sheetName val="원형맨홀수량"/>
      <sheetName val="일위"/>
      <sheetName val="설계예산서"/>
      <sheetName val="배수통관(좌)"/>
      <sheetName val="말뚝지지력산정"/>
      <sheetName val="플랜트 설치"/>
      <sheetName val="3련 BOX"/>
      <sheetName val="내역서"/>
      <sheetName val="I.설계조건"/>
      <sheetName val="INPUT"/>
      <sheetName val="각형맨홀"/>
      <sheetName val="1. 설계조건 2.단면가정 3. 하중계산"/>
      <sheetName val="DATA 입력란"/>
      <sheetName val="조명시설"/>
      <sheetName val="사용성검토"/>
      <sheetName val="#REF"/>
      <sheetName val="일위대가"/>
      <sheetName val="전기일위대가"/>
      <sheetName val="상수도공-간지"/>
      <sheetName val="내력서"/>
      <sheetName val="UR2-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구조물공수량집계"/>
      <sheetName val="차수보수량집계"/>
      <sheetName val="차수보수량산출"/>
      <sheetName val="집수정수량집계"/>
      <sheetName val="집수정수량산출"/>
      <sheetName val="관급사급"/>
      <sheetName val="입찰"/>
      <sheetName val="현경"/>
      <sheetName val="설명"/>
      <sheetName val="근로자자료입력"/>
      <sheetName val="참고자료"/>
      <sheetName val="도면출력"/>
      <sheetName val="분전함신설"/>
      <sheetName val="접지1종"/>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B별"/>
      <sheetName val="단가표"/>
      <sheetName val="노무비단가"/>
      <sheetName val="일위대가목차"/>
      <sheetName val="BID"/>
      <sheetName val="H.P견적(참조)"/>
      <sheetName val="광주운남을"/>
      <sheetName val="값"/>
      <sheetName val="01A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 집계표(10상)"/>
      <sheetName val="손상집계용(10상)"/>
      <sheetName val="표지"/>
      <sheetName val="총괄표"/>
      <sheetName val="CAD"/>
      <sheetName val="손상종류"/>
      <sheetName val="손상집계표"/>
      <sheetName val="손상종류현황(참고만)"/>
      <sheetName val="손상집계(부재-경간)"/>
      <sheetName val="외관조사사진정리"/>
      <sheetName val="부재별집계"/>
      <sheetName val="부재별집계(균열-폭)"/>
      <sheetName val="경간별상태평가"/>
      <sheetName val="상태평가"/>
      <sheetName val="Sheet1"/>
      <sheetName val="손상그래프"/>
      <sheetName val="사진대지"/>
      <sheetName val="상태평가기준"/>
      <sheetName val="망도수량"/>
    </sheetNames>
    <sheetDataSet>
      <sheetData sheetId="0"/>
      <sheetData sheetId="1"/>
      <sheetData sheetId="2"/>
      <sheetData sheetId="3"/>
      <sheetData sheetId="4"/>
      <sheetData sheetId="5">
        <row r="1">
          <cell r="B1" t="str">
            <v>폭</v>
          </cell>
          <cell r="C1" t="str">
            <v>길이</v>
          </cell>
          <cell r="D1" t="str">
            <v>총량</v>
          </cell>
          <cell r="E1" t="str">
            <v>보수공법</v>
          </cell>
          <cell r="F1" t="str">
            <v>손상유형</v>
          </cell>
        </row>
        <row r="2">
          <cell r="A2" t="str">
            <v>균  열</v>
          </cell>
          <cell r="B2" t="str">
            <v>㎜</v>
          </cell>
          <cell r="C2" t="str">
            <v>m</v>
          </cell>
          <cell r="D2" t="str">
            <v>m</v>
          </cell>
          <cell r="E2" t="str">
            <v>표면처리</v>
          </cell>
          <cell r="F2" t="str">
            <v>일반손상</v>
          </cell>
        </row>
        <row r="3">
          <cell r="A3" t="str">
            <v>누수,백태</v>
          </cell>
          <cell r="B3" t="str">
            <v>m</v>
          </cell>
          <cell r="C3" t="str">
            <v>m</v>
          </cell>
          <cell r="D3" t="str">
            <v>㎡</v>
          </cell>
          <cell r="E3" t="str">
            <v>표면처리</v>
          </cell>
          <cell r="F3" t="str">
            <v>일반손상</v>
          </cell>
        </row>
        <row r="4">
          <cell r="A4" t="str">
            <v>균열,백태</v>
          </cell>
          <cell r="B4" t="str">
            <v>m</v>
          </cell>
          <cell r="C4" t="str">
            <v>m</v>
          </cell>
          <cell r="D4" t="str">
            <v>㎡</v>
          </cell>
          <cell r="E4" t="str">
            <v>표면처리</v>
          </cell>
          <cell r="F4" t="str">
            <v>일반손상</v>
          </cell>
        </row>
        <row r="5">
          <cell r="A5" t="str">
            <v>계단파손</v>
          </cell>
          <cell r="B5" t="str">
            <v>m</v>
          </cell>
          <cell r="C5" t="str">
            <v>m</v>
          </cell>
          <cell r="D5" t="str">
            <v>㎡</v>
          </cell>
          <cell r="E5" t="str">
            <v>단면복구</v>
          </cell>
          <cell r="F5" t="str">
            <v>일반손상</v>
          </cell>
        </row>
        <row r="6">
          <cell r="A6" t="str">
            <v>파  손</v>
          </cell>
          <cell r="B6" t="str">
            <v>m</v>
          </cell>
          <cell r="C6" t="str">
            <v>m</v>
          </cell>
          <cell r="D6" t="str">
            <v>㎡</v>
          </cell>
          <cell r="E6" t="str">
            <v>단면복구</v>
          </cell>
          <cell r="F6" t="str">
            <v>일반손상</v>
          </cell>
        </row>
        <row r="7">
          <cell r="A7" t="str">
            <v>백  태</v>
          </cell>
          <cell r="B7" t="str">
            <v>m</v>
          </cell>
          <cell r="C7" t="str">
            <v>m</v>
          </cell>
          <cell r="D7" t="str">
            <v>㎡</v>
          </cell>
          <cell r="E7" t="str">
            <v>표면처리</v>
          </cell>
          <cell r="F7" t="str">
            <v>일반손상</v>
          </cell>
        </row>
        <row r="8">
          <cell r="A8" t="str">
            <v>망상균열</v>
          </cell>
          <cell r="B8" t="str">
            <v>m</v>
          </cell>
          <cell r="C8" t="str">
            <v>m</v>
          </cell>
          <cell r="D8" t="str">
            <v>㎡</v>
          </cell>
          <cell r="E8" t="str">
            <v>표면처리</v>
          </cell>
          <cell r="F8" t="str">
            <v>일반손상</v>
          </cell>
        </row>
        <row r="9">
          <cell r="A9" t="str">
            <v>재료분리</v>
          </cell>
          <cell r="B9" t="str">
            <v>m</v>
          </cell>
          <cell r="C9" t="str">
            <v>m</v>
          </cell>
          <cell r="D9" t="str">
            <v>㎡</v>
          </cell>
          <cell r="E9" t="str">
            <v>표면처리</v>
          </cell>
          <cell r="F9" t="str">
            <v>일반손상</v>
          </cell>
        </row>
        <row r="10">
          <cell r="A10" t="str">
            <v>박  리</v>
          </cell>
          <cell r="B10" t="str">
            <v>m</v>
          </cell>
          <cell r="C10" t="str">
            <v>m</v>
          </cell>
          <cell r="D10" t="str">
            <v>㎡</v>
          </cell>
          <cell r="E10" t="str">
            <v>표면처리</v>
          </cell>
          <cell r="F10" t="str">
            <v>일반손상</v>
          </cell>
        </row>
        <row r="11">
          <cell r="A11" t="str">
            <v>표면열화</v>
          </cell>
          <cell r="B11" t="str">
            <v>m</v>
          </cell>
          <cell r="C11" t="str">
            <v>m</v>
          </cell>
          <cell r="D11" t="str">
            <v>㎡</v>
          </cell>
          <cell r="E11" t="str">
            <v>표면처리</v>
          </cell>
          <cell r="F11" t="str">
            <v>일반손상</v>
          </cell>
        </row>
        <row r="12">
          <cell r="A12" t="str">
            <v>박  락</v>
          </cell>
          <cell r="B12" t="str">
            <v>m</v>
          </cell>
          <cell r="C12" t="str">
            <v>m</v>
          </cell>
          <cell r="D12" t="str">
            <v>㎡</v>
          </cell>
          <cell r="E12" t="str">
            <v>단면복구</v>
          </cell>
          <cell r="F12" t="str">
            <v>일반손상</v>
          </cell>
        </row>
        <row r="13">
          <cell r="A13" t="str">
            <v>균열,누수</v>
          </cell>
          <cell r="B13" t="str">
            <v>㎜</v>
          </cell>
          <cell r="C13" t="str">
            <v>m</v>
          </cell>
          <cell r="D13" t="str">
            <v>m</v>
          </cell>
          <cell r="E13" t="str">
            <v>표면처리</v>
          </cell>
          <cell r="F13" t="str">
            <v>일반손상</v>
          </cell>
        </row>
        <row r="14">
          <cell r="A14" t="str">
            <v>누  수</v>
          </cell>
          <cell r="B14" t="str">
            <v>m</v>
          </cell>
          <cell r="C14" t="str">
            <v>m</v>
          </cell>
          <cell r="D14" t="str">
            <v>㎡</v>
          </cell>
          <cell r="E14" t="str">
            <v>표면처리</v>
          </cell>
          <cell r="F14" t="str">
            <v>일반손상</v>
          </cell>
        </row>
        <row r="15">
          <cell r="A15" t="str">
            <v>누수,파손</v>
          </cell>
          <cell r="B15" t="str">
            <v>m</v>
          </cell>
          <cell r="C15" t="str">
            <v>m</v>
          </cell>
          <cell r="D15" t="str">
            <v>㎡</v>
          </cell>
          <cell r="E15" t="str">
            <v>단면복구</v>
          </cell>
          <cell r="F15" t="str">
            <v>일반손상</v>
          </cell>
        </row>
        <row r="16">
          <cell r="A16" t="str">
            <v>공  동</v>
          </cell>
          <cell r="B16" t="str">
            <v>m</v>
          </cell>
          <cell r="C16" t="str">
            <v>m</v>
          </cell>
          <cell r="D16" t="str">
            <v>㎡</v>
          </cell>
          <cell r="E16" t="str">
            <v>단면복구</v>
          </cell>
          <cell r="F16" t="str">
            <v>일반손상</v>
          </cell>
        </row>
        <row r="17">
          <cell r="A17" t="str">
            <v>파  손</v>
          </cell>
          <cell r="B17" t="str">
            <v>m</v>
          </cell>
          <cell r="C17" t="str">
            <v>m</v>
          </cell>
          <cell r="D17" t="str">
            <v>㎡</v>
          </cell>
          <cell r="E17" t="str">
            <v>단면복구</v>
          </cell>
          <cell r="F17" t="str">
            <v>일반손상</v>
          </cell>
        </row>
        <row r="18">
          <cell r="A18" t="str">
            <v>이  격</v>
          </cell>
          <cell r="B18" t="str">
            <v>㎜</v>
          </cell>
          <cell r="C18" t="str">
            <v>m</v>
          </cell>
          <cell r="D18" t="str">
            <v>m</v>
          </cell>
          <cell r="E18" t="str">
            <v>충진공법</v>
          </cell>
          <cell r="F18" t="str">
            <v>일반손상</v>
          </cell>
        </row>
        <row r="19">
          <cell r="A19" t="str">
            <v>표면오염</v>
          </cell>
          <cell r="B19" t="str">
            <v>m</v>
          </cell>
          <cell r="C19" t="str">
            <v>m</v>
          </cell>
          <cell r="D19" t="str">
            <v>㎡</v>
          </cell>
          <cell r="E19" t="str">
            <v>청소</v>
          </cell>
          <cell r="F19" t="str">
            <v>일반손상</v>
          </cell>
        </row>
        <row r="20">
          <cell r="A20" t="str">
            <v>단  차</v>
          </cell>
          <cell r="B20" t="str">
            <v>-</v>
          </cell>
          <cell r="C20" t="str">
            <v>-</v>
          </cell>
          <cell r="D20" t="str">
            <v>m</v>
          </cell>
          <cell r="E20" t="str">
            <v>-</v>
          </cell>
          <cell r="F20" t="str">
            <v>일반손상</v>
          </cell>
        </row>
        <row r="21">
          <cell r="A21" t="str">
            <v>세  굴</v>
          </cell>
          <cell r="B21" t="str">
            <v>m</v>
          </cell>
          <cell r="C21" t="str">
            <v>m</v>
          </cell>
          <cell r="D21" t="str">
            <v>㎡</v>
          </cell>
          <cell r="E21" t="str">
            <v>단면복구</v>
          </cell>
          <cell r="F21" t="str">
            <v>일반손상</v>
          </cell>
        </row>
        <row r="22">
          <cell r="A22" t="str">
            <v>침  식</v>
          </cell>
          <cell r="B22" t="str">
            <v>m</v>
          </cell>
          <cell r="C22" t="str">
            <v>m</v>
          </cell>
          <cell r="D22" t="str">
            <v>㎡</v>
          </cell>
          <cell r="E22" t="str">
            <v>단면복구</v>
          </cell>
          <cell r="F22" t="str">
            <v>일반손상</v>
          </cell>
        </row>
        <row r="23">
          <cell r="A23" t="str">
            <v>철근노출</v>
          </cell>
          <cell r="B23" t="str">
            <v>m</v>
          </cell>
          <cell r="C23" t="str">
            <v>m</v>
          </cell>
          <cell r="D23" t="str">
            <v>㎡</v>
          </cell>
          <cell r="E23" t="str">
            <v>단면복구(방청)</v>
          </cell>
          <cell r="F23" t="str">
            <v>일반손상</v>
          </cell>
        </row>
        <row r="24">
          <cell r="A24" t="str">
            <v>실런트 파손</v>
          </cell>
          <cell r="B24" t="str">
            <v>m</v>
          </cell>
          <cell r="C24" t="str">
            <v>m</v>
          </cell>
          <cell r="D24" t="str">
            <v>㎡</v>
          </cell>
          <cell r="E24" t="str">
            <v>실런트재처리</v>
          </cell>
          <cell r="F24" t="str">
            <v>일반손상</v>
          </cell>
        </row>
        <row r="25">
          <cell r="A25" t="str">
            <v>실런트노후화</v>
          </cell>
          <cell r="B25" t="str">
            <v>m</v>
          </cell>
          <cell r="C25" t="str">
            <v>m</v>
          </cell>
          <cell r="D25" t="str">
            <v>㎡</v>
          </cell>
          <cell r="E25" t="str">
            <v>실런트재처리</v>
          </cell>
          <cell r="F25" t="str">
            <v>일반손상</v>
          </cell>
        </row>
        <row r="26">
          <cell r="A26" t="str">
            <v>신축이음누수,파손</v>
          </cell>
          <cell r="B26" t="str">
            <v>m</v>
          </cell>
          <cell r="C26" t="str">
            <v>m</v>
          </cell>
          <cell r="D26" t="str">
            <v>㎡</v>
          </cell>
          <cell r="E26" t="str">
            <v>단면복구</v>
          </cell>
          <cell r="F26" t="str">
            <v>일반손상</v>
          </cell>
        </row>
        <row r="27">
          <cell r="A27" t="str">
            <v>보수불량</v>
          </cell>
          <cell r="B27" t="str">
            <v>m</v>
          </cell>
          <cell r="C27" t="str">
            <v>m</v>
          </cell>
          <cell r="D27" t="str">
            <v>㎡</v>
          </cell>
          <cell r="E27" t="str">
            <v>표면처리</v>
          </cell>
          <cell r="F27" t="str">
            <v>일반손상</v>
          </cell>
        </row>
        <row r="28">
          <cell r="A28" t="str">
            <v>보수부재균열</v>
          </cell>
          <cell r="B28" t="str">
            <v>㎜</v>
          </cell>
          <cell r="C28" t="str">
            <v>m</v>
          </cell>
          <cell r="D28" t="str">
            <v>m</v>
          </cell>
          <cell r="E28" t="str">
            <v>표면처리</v>
          </cell>
          <cell r="F28" t="str">
            <v>일반손상</v>
          </cell>
        </row>
        <row r="29">
          <cell r="A29" t="str">
            <v>도장박리</v>
          </cell>
          <cell r="B29" t="str">
            <v>m</v>
          </cell>
          <cell r="C29" t="str">
            <v>m</v>
          </cell>
          <cell r="D29" t="str">
            <v>㎡</v>
          </cell>
          <cell r="E29" t="str">
            <v>도장</v>
          </cell>
          <cell r="F29" t="str">
            <v>일반손상</v>
          </cell>
        </row>
        <row r="30">
          <cell r="A30" t="str">
            <v>부  식</v>
          </cell>
          <cell r="B30" t="str">
            <v>m</v>
          </cell>
          <cell r="C30" t="str">
            <v>m</v>
          </cell>
          <cell r="D30" t="str">
            <v>㎡</v>
          </cell>
          <cell r="E30" t="str">
            <v>도장</v>
          </cell>
          <cell r="F30" t="str">
            <v>일반손상</v>
          </cell>
        </row>
        <row r="31">
          <cell r="A31" t="str">
            <v>시공불량</v>
          </cell>
          <cell r="B31" t="str">
            <v>m</v>
          </cell>
          <cell r="C31" t="str">
            <v>m</v>
          </cell>
          <cell r="D31" t="str">
            <v>㎡</v>
          </cell>
          <cell r="E31" t="str">
            <v>단면복구</v>
          </cell>
          <cell r="F31" t="str">
            <v>일반손상</v>
          </cell>
        </row>
        <row r="32">
          <cell r="A32" t="str">
            <v>문파손</v>
          </cell>
          <cell r="D32" t="str">
            <v>ea</v>
          </cell>
          <cell r="E32" t="str">
            <v>교체</v>
          </cell>
          <cell r="F32" t="str">
            <v>일반손상</v>
          </cell>
        </row>
        <row r="33">
          <cell r="A33" t="str">
            <v>도류벽변형</v>
          </cell>
          <cell r="D33" t="str">
            <v>ea</v>
          </cell>
          <cell r="E33" t="str">
            <v>주의관찰</v>
          </cell>
          <cell r="F33" t="str">
            <v>일반손상</v>
          </cell>
        </row>
        <row r="34">
          <cell r="A34" t="str">
            <v>이물질퇴적</v>
          </cell>
          <cell r="B34" t="str">
            <v>m</v>
          </cell>
          <cell r="C34" t="str">
            <v>m</v>
          </cell>
          <cell r="D34" t="str">
            <v>㎡</v>
          </cell>
          <cell r="E34" t="str">
            <v>청소</v>
          </cell>
          <cell r="F34" t="str">
            <v>일반손상</v>
          </cell>
        </row>
        <row r="35">
          <cell r="A35" t="str">
            <v>조류퇴적</v>
          </cell>
          <cell r="B35" t="str">
            <v>m</v>
          </cell>
          <cell r="C35" t="str">
            <v>m</v>
          </cell>
          <cell r="D35" t="str">
            <v>㎡</v>
          </cell>
          <cell r="E35" t="str">
            <v>청소</v>
          </cell>
          <cell r="F35" t="str">
            <v>일반손상</v>
          </cell>
        </row>
        <row r="36">
          <cell r="A36" t="str">
            <v>오물퇴적</v>
          </cell>
          <cell r="B36" t="str">
            <v>m</v>
          </cell>
          <cell r="C36" t="str">
            <v>m</v>
          </cell>
          <cell r="D36" t="str">
            <v>㎡</v>
          </cell>
          <cell r="E36" t="str">
            <v>청소</v>
          </cell>
          <cell r="F36" t="str">
            <v>일반손상</v>
          </cell>
        </row>
        <row r="37">
          <cell r="A37" t="str">
            <v>폐콘크리트</v>
          </cell>
          <cell r="B37" t="str">
            <v>m</v>
          </cell>
          <cell r="C37" t="str">
            <v>m</v>
          </cell>
          <cell r="D37" t="str">
            <v>㎡</v>
          </cell>
          <cell r="E37" t="str">
            <v>청소</v>
          </cell>
          <cell r="F37" t="str">
            <v>일반손상</v>
          </cell>
        </row>
        <row r="38">
          <cell r="A38" t="str">
            <v>체  수</v>
          </cell>
          <cell r="B38" t="str">
            <v>m</v>
          </cell>
          <cell r="C38" t="str">
            <v>m</v>
          </cell>
          <cell r="D38" t="str">
            <v>㎡</v>
          </cell>
          <cell r="E38" t="str">
            <v>-</v>
          </cell>
          <cell r="F38" t="str">
            <v>일반손상</v>
          </cell>
        </row>
        <row r="39">
          <cell r="A39" t="str">
            <v>본체부식</v>
          </cell>
          <cell r="B39" t="str">
            <v>-</v>
          </cell>
          <cell r="C39" t="str">
            <v>-</v>
          </cell>
          <cell r="D39" t="str">
            <v>ea</v>
          </cell>
          <cell r="E39" t="str">
            <v>재도장</v>
          </cell>
          <cell r="F39" t="str">
            <v>일반손상</v>
          </cell>
        </row>
        <row r="40">
          <cell r="A40" t="str">
            <v>볼트부식</v>
          </cell>
          <cell r="B40" t="str">
            <v>-</v>
          </cell>
          <cell r="C40" t="str">
            <v>-</v>
          </cell>
          <cell r="D40" t="str">
            <v>ea</v>
          </cell>
          <cell r="E40" t="str">
            <v>재도장</v>
          </cell>
          <cell r="F40" t="str">
            <v>일반손상</v>
          </cell>
        </row>
        <row r="41">
          <cell r="A41" t="str">
            <v>실링재파손</v>
          </cell>
          <cell r="B41" t="str">
            <v>-</v>
          </cell>
          <cell r="C41" t="str">
            <v>m</v>
          </cell>
          <cell r="D41" t="str">
            <v>m</v>
          </cell>
          <cell r="E41" t="str">
            <v>주의관찰</v>
          </cell>
          <cell r="F41" t="str">
            <v>일반손상</v>
          </cell>
        </row>
        <row r="42">
          <cell r="A42" t="str">
            <v>덮개누락</v>
          </cell>
          <cell r="B42" t="str">
            <v>-</v>
          </cell>
          <cell r="C42" t="str">
            <v>-</v>
          </cell>
          <cell r="D42" t="str">
            <v>ea</v>
          </cell>
          <cell r="E42" t="str">
            <v>재설치</v>
          </cell>
          <cell r="F42" t="str">
            <v>일반손상</v>
          </cell>
        </row>
        <row r="43">
          <cell r="A43" t="str">
            <v>방음판파손</v>
          </cell>
          <cell r="B43" t="str">
            <v>-</v>
          </cell>
          <cell r="C43" t="str">
            <v>-</v>
          </cell>
          <cell r="D43" t="str">
            <v>ea</v>
          </cell>
          <cell r="E43" t="str">
            <v>주의관찰</v>
          </cell>
          <cell r="F43" t="str">
            <v>일반손상</v>
          </cell>
        </row>
        <row r="44">
          <cell r="A44" t="str">
            <v>배수관누수</v>
          </cell>
          <cell r="B44" t="str">
            <v>-</v>
          </cell>
          <cell r="C44" t="str">
            <v>-</v>
          </cell>
          <cell r="D44" t="str">
            <v>ea</v>
          </cell>
          <cell r="E44" t="str">
            <v>재설치</v>
          </cell>
          <cell r="F44" t="str">
            <v>일반손상</v>
          </cell>
        </row>
        <row r="45">
          <cell r="A45" t="str">
            <v>지지철물탈락</v>
          </cell>
          <cell r="B45" t="str">
            <v>-</v>
          </cell>
          <cell r="C45" t="str">
            <v>-</v>
          </cell>
          <cell r="D45" t="str">
            <v>ea</v>
          </cell>
          <cell r="E45" t="str">
            <v>재설치</v>
          </cell>
          <cell r="F45" t="str">
            <v>일반손상</v>
          </cell>
        </row>
        <row r="46">
          <cell r="A46" t="str">
            <v>볼트파단</v>
          </cell>
          <cell r="B46" t="str">
            <v>-</v>
          </cell>
          <cell r="C46" t="str">
            <v>-</v>
          </cell>
          <cell r="D46" t="str">
            <v>ea</v>
          </cell>
          <cell r="E46" t="str">
            <v>재설치</v>
          </cell>
          <cell r="F46" t="str">
            <v>일반손상</v>
          </cell>
        </row>
        <row r="47">
          <cell r="A47" t="str">
            <v>볼트풀림</v>
          </cell>
          <cell r="B47" t="str">
            <v>-</v>
          </cell>
          <cell r="C47" t="str">
            <v>-</v>
          </cell>
          <cell r="D47" t="str">
            <v>ea</v>
          </cell>
          <cell r="E47" t="str">
            <v>재설치</v>
          </cell>
          <cell r="F47" t="str">
            <v>일반손상</v>
          </cell>
        </row>
        <row r="48">
          <cell r="A48" t="str">
            <v>볼트탈락</v>
          </cell>
          <cell r="B48" t="str">
            <v>-</v>
          </cell>
          <cell r="C48" t="str">
            <v>-</v>
          </cell>
          <cell r="D48" t="str">
            <v>ea</v>
          </cell>
          <cell r="E48" t="str">
            <v>재설치</v>
          </cell>
          <cell r="F48" t="str">
            <v>일반손상</v>
          </cell>
        </row>
        <row r="49">
          <cell r="A49" t="str">
            <v>너트탈락</v>
          </cell>
          <cell r="B49" t="str">
            <v>-</v>
          </cell>
          <cell r="C49" t="str">
            <v>-</v>
          </cell>
          <cell r="D49" t="str">
            <v>ea</v>
          </cell>
          <cell r="E49" t="str">
            <v>재설치</v>
          </cell>
          <cell r="F49" t="str">
            <v>일반손상</v>
          </cell>
        </row>
        <row r="50">
          <cell r="A50" t="str">
            <v>완충재탈락</v>
          </cell>
          <cell r="B50" t="str">
            <v>-</v>
          </cell>
          <cell r="C50" t="str">
            <v>-</v>
          </cell>
          <cell r="D50" t="str">
            <v>ea</v>
          </cell>
          <cell r="E50" t="str">
            <v>재설치</v>
          </cell>
          <cell r="F50" t="str">
            <v>일반손상</v>
          </cell>
        </row>
        <row r="51">
          <cell r="A51" t="str">
            <v>와이어로프 파손</v>
          </cell>
          <cell r="D51" t="str">
            <v>ea</v>
          </cell>
          <cell r="E51" t="str">
            <v>교체</v>
          </cell>
          <cell r="F51" t="str">
            <v>일반손상</v>
          </cell>
        </row>
        <row r="52">
          <cell r="A52" t="str">
            <v>기계파손</v>
          </cell>
          <cell r="D52" t="str">
            <v>ea</v>
          </cell>
          <cell r="E52" t="str">
            <v>교체</v>
          </cell>
          <cell r="F52" t="str">
            <v>일반손상</v>
          </cell>
        </row>
        <row r="53">
          <cell r="A53" t="str">
            <v>기계누수</v>
          </cell>
          <cell r="D53" t="str">
            <v>ea</v>
          </cell>
          <cell r="E53" t="str">
            <v>교체</v>
          </cell>
          <cell r="F53" t="str">
            <v>일반손상</v>
          </cell>
        </row>
        <row r="54">
          <cell r="A54" t="str">
            <v>기계누수 및 톱니바퀴연결불량</v>
          </cell>
          <cell r="D54" t="str">
            <v>ea</v>
          </cell>
          <cell r="E54" t="str">
            <v>교체</v>
          </cell>
          <cell r="F54" t="str">
            <v>일반손상</v>
          </cell>
        </row>
        <row r="55">
          <cell r="A55" t="str">
            <v>관거누수유입</v>
          </cell>
          <cell r="D55" t="str">
            <v>ea</v>
          </cell>
          <cell r="E55" t="str">
            <v>교체</v>
          </cell>
          <cell r="F55" t="str">
            <v>일반손상</v>
          </cell>
        </row>
        <row r="56">
          <cell r="A56" t="str">
            <v>관파손</v>
          </cell>
          <cell r="D56" t="str">
            <v>ea</v>
          </cell>
          <cell r="E56" t="str">
            <v>교체</v>
          </cell>
          <cell r="F56" t="str">
            <v>일반손상</v>
          </cell>
        </row>
        <row r="57">
          <cell r="A57" t="str">
            <v>모터부 받침부식</v>
          </cell>
          <cell r="D57" t="str">
            <v>ea</v>
          </cell>
          <cell r="E57" t="str">
            <v>도장</v>
          </cell>
          <cell r="F57" t="str">
            <v>일반손상</v>
          </cell>
        </row>
        <row r="58">
          <cell r="A58" t="str">
            <v>볼트, 너트부식</v>
          </cell>
          <cell r="D58" t="str">
            <v>ea</v>
          </cell>
          <cell r="E58" t="str">
            <v>도장</v>
          </cell>
          <cell r="F58" t="str">
            <v>일반손상</v>
          </cell>
        </row>
        <row r="59">
          <cell r="A59" t="str">
            <v>외면부식</v>
          </cell>
          <cell r="D59" t="str">
            <v>ea</v>
          </cell>
          <cell r="E59" t="str">
            <v>도장</v>
          </cell>
          <cell r="F59" t="str">
            <v>일반손상</v>
          </cell>
        </row>
        <row r="60">
          <cell r="A60" t="str">
            <v>밸브외면부식</v>
          </cell>
          <cell r="D60" t="str">
            <v>ea</v>
          </cell>
          <cell r="E60" t="str">
            <v>도장</v>
          </cell>
          <cell r="F60" t="str">
            <v>일반손상</v>
          </cell>
        </row>
        <row r="61">
          <cell r="A61" t="str">
            <v>도복장탈락</v>
          </cell>
          <cell r="D61" t="str">
            <v>ea</v>
          </cell>
          <cell r="E61" t="str">
            <v>도장</v>
          </cell>
          <cell r="F61" t="str">
            <v>일반손상</v>
          </cell>
        </row>
        <row r="62">
          <cell r="A62" t="str">
            <v>하부면부식</v>
          </cell>
          <cell r="D62" t="str">
            <v>ea</v>
          </cell>
          <cell r="E62" t="str">
            <v>도장</v>
          </cell>
          <cell r="F62" t="str">
            <v>일반손상</v>
          </cell>
        </row>
        <row r="63">
          <cell r="A63" t="str">
            <v>밸브외면부식</v>
          </cell>
          <cell r="D63" t="str">
            <v>ea</v>
          </cell>
          <cell r="E63" t="str">
            <v>도장</v>
          </cell>
          <cell r="F63" t="str">
            <v>일반손상</v>
          </cell>
        </row>
        <row r="64">
          <cell r="A64" t="str">
            <v>너트부식</v>
          </cell>
          <cell r="D64" t="str">
            <v>ea</v>
          </cell>
          <cell r="E64" t="str">
            <v>도장</v>
          </cell>
          <cell r="F64" t="str">
            <v>일반손상</v>
          </cell>
        </row>
        <row r="65">
          <cell r="A65" t="str">
            <v>톱니측 부식</v>
          </cell>
          <cell r="D65" t="str">
            <v>ea</v>
          </cell>
          <cell r="E65" t="str">
            <v>도장</v>
          </cell>
          <cell r="F65" t="str">
            <v>일반손상</v>
          </cell>
        </row>
        <row r="66">
          <cell r="A66" t="str">
            <v>녹생토 탈락</v>
          </cell>
          <cell r="B66" t="str">
            <v>m</v>
          </cell>
          <cell r="C66" t="str">
            <v>m</v>
          </cell>
          <cell r="D66" t="str">
            <v>㎡</v>
          </cell>
          <cell r="E66" t="str">
            <v>주의관찰</v>
          </cell>
          <cell r="F66" t="str">
            <v>일반손상</v>
          </cell>
        </row>
        <row r="67">
          <cell r="A67" t="str">
            <v>토사유실</v>
          </cell>
          <cell r="B67" t="str">
            <v>m</v>
          </cell>
          <cell r="C67" t="str">
            <v>m</v>
          </cell>
          <cell r="D67" t="str">
            <v>㎡</v>
          </cell>
          <cell r="E67" t="str">
            <v>주의관찰</v>
          </cell>
          <cell r="F67" t="str">
            <v>일반손상</v>
          </cell>
        </row>
        <row r="68">
          <cell r="A68" t="str">
            <v>숏크리트 균열</v>
          </cell>
          <cell r="B68" t="str">
            <v>m</v>
          </cell>
          <cell r="C68" t="str">
            <v>m</v>
          </cell>
          <cell r="D68" t="str">
            <v>㎡</v>
          </cell>
          <cell r="E68" t="str">
            <v>주의관찰</v>
          </cell>
          <cell r="F68" t="str">
            <v>일반손상</v>
          </cell>
        </row>
        <row r="69">
          <cell r="A69" t="str">
            <v>암반이완구간</v>
          </cell>
          <cell r="B69" t="str">
            <v>m</v>
          </cell>
          <cell r="C69" t="str">
            <v>m</v>
          </cell>
          <cell r="D69" t="str">
            <v>㎡</v>
          </cell>
          <cell r="E69" t="str">
            <v>주의관찰</v>
          </cell>
          <cell r="F69" t="str">
            <v>일반손상</v>
          </cell>
        </row>
        <row r="70">
          <cell r="A70" t="str">
            <v>낙석위험구간</v>
          </cell>
          <cell r="B70" t="str">
            <v>m</v>
          </cell>
          <cell r="C70" t="str">
            <v>m</v>
          </cell>
          <cell r="D70" t="str">
            <v>㎡</v>
          </cell>
          <cell r="E70" t="str">
            <v>주의관찰</v>
          </cell>
          <cell r="F70" t="str">
            <v>일반손상</v>
          </cell>
        </row>
        <row r="71">
          <cell r="A71" t="str">
            <v>쐐기파괴구간</v>
          </cell>
          <cell r="B71" t="str">
            <v>m</v>
          </cell>
          <cell r="C71" t="str">
            <v>m</v>
          </cell>
          <cell r="D71" t="str">
            <v>㎡</v>
          </cell>
          <cell r="E71" t="str">
            <v>주의관찰</v>
          </cell>
          <cell r="F71" t="str">
            <v>일반손상</v>
          </cell>
        </row>
        <row r="72">
          <cell r="A72" t="str">
            <v>원호파괴구간</v>
          </cell>
          <cell r="B72" t="str">
            <v>m</v>
          </cell>
          <cell r="C72" t="str">
            <v>m</v>
          </cell>
          <cell r="D72" t="str">
            <v>㎡</v>
          </cell>
          <cell r="E72" t="str">
            <v>주의관찰</v>
          </cell>
          <cell r="F72" t="str">
            <v>일반손상</v>
          </cell>
        </row>
        <row r="73">
          <cell r="A73" t="str">
            <v>피복부족</v>
          </cell>
          <cell r="B73" t="str">
            <v>m</v>
          </cell>
          <cell r="C73" t="str">
            <v>m</v>
          </cell>
          <cell r="D73" t="str">
            <v>㎡</v>
          </cell>
          <cell r="E73" t="str">
            <v>단며복구</v>
          </cell>
          <cell r="F73" t="str">
            <v>일반손상</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롤링6"/>
    </sheetNames>
    <definedNames>
      <definedName name="수금매크로4"/>
      <definedName name="지불매크로4"/>
    </definedNames>
    <sheetDataSet>
      <sheetData sheetId="0"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백포자재단가"/>
      <sheetName val="백자재단위당"/>
      <sheetName val="백자재산출"/>
      <sheetName val="백자재운반"/>
      <sheetName val="백중기일람"/>
      <sheetName val="백중기"/>
      <sheetName val="백단가"/>
      <sheetName val="수자재단가"/>
      <sheetName val="수자재단위당"/>
      <sheetName val="단가산출"/>
      <sheetName val="Sheet1"/>
      <sheetName val="일위대가표"/>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4">
          <cell r="A4">
            <v>1</v>
          </cell>
          <cell r="B4" t="str">
            <v>1.양회</v>
          </cell>
          <cell r="C4" t="str">
            <v>트럭(10.5Ton)</v>
          </cell>
          <cell r="D4" t="str">
            <v>구역화물적용</v>
          </cell>
          <cell r="F4">
            <v>15102</v>
          </cell>
          <cell r="G4">
            <v>1</v>
          </cell>
          <cell r="H4" t="str">
            <v>ton</v>
          </cell>
          <cell r="I4">
            <v>0</v>
          </cell>
          <cell r="J4">
            <v>0</v>
          </cell>
          <cell r="K4">
            <v>15102</v>
          </cell>
          <cell r="L4">
            <v>15102</v>
          </cell>
          <cell r="M4">
            <v>0.08</v>
          </cell>
        </row>
        <row r="5">
          <cell r="A5">
            <v>2</v>
          </cell>
          <cell r="C5" t="str">
            <v>경운기(1Ton)</v>
          </cell>
          <cell r="D5">
            <v>9235</v>
          </cell>
          <cell r="E5">
            <v>304.50699999999995</v>
          </cell>
          <cell r="F5">
            <v>558</v>
          </cell>
          <cell r="G5">
            <v>3.5</v>
          </cell>
          <cell r="H5" t="str">
            <v>ton</v>
          </cell>
          <cell r="I5">
            <v>2638</v>
          </cell>
          <cell r="J5">
            <v>87</v>
          </cell>
          <cell r="K5">
            <v>159</v>
          </cell>
          <cell r="L5">
            <v>2884</v>
          </cell>
          <cell r="M5">
            <v>0.04</v>
          </cell>
        </row>
        <row r="6">
          <cell r="A6">
            <v>3</v>
          </cell>
          <cell r="B6" t="str">
            <v>2.철근</v>
          </cell>
          <cell r="C6" t="str">
            <v>트럭(10.5Ton)</v>
          </cell>
          <cell r="D6" t="str">
            <v>구역화물적용</v>
          </cell>
          <cell r="F6">
            <v>15070</v>
          </cell>
          <cell r="G6">
            <v>1</v>
          </cell>
          <cell r="H6" t="str">
            <v>ton</v>
          </cell>
          <cell r="I6">
            <v>0</v>
          </cell>
          <cell r="J6">
            <v>0</v>
          </cell>
          <cell r="K6">
            <v>15070</v>
          </cell>
          <cell r="L6">
            <v>15070</v>
          </cell>
          <cell r="M6">
            <v>0.06</v>
          </cell>
        </row>
        <row r="7">
          <cell r="A7">
            <v>4</v>
          </cell>
          <cell r="C7" t="str">
            <v>경운기(1Ton)</v>
          </cell>
          <cell r="D7">
            <v>9235</v>
          </cell>
          <cell r="E7">
            <v>304.50699999999995</v>
          </cell>
          <cell r="F7">
            <v>558</v>
          </cell>
          <cell r="G7">
            <v>3.5</v>
          </cell>
          <cell r="H7" t="str">
            <v>ton</v>
          </cell>
          <cell r="I7">
            <v>2638</v>
          </cell>
          <cell r="J7">
            <v>87</v>
          </cell>
          <cell r="K7">
            <v>159</v>
          </cell>
          <cell r="L7">
            <v>2884</v>
          </cell>
          <cell r="M7">
            <v>0.04</v>
          </cell>
        </row>
        <row r="8">
          <cell r="A8">
            <v>5</v>
          </cell>
          <cell r="B8" t="str">
            <v>3.모래</v>
          </cell>
          <cell r="C8" t="str">
            <v>덤프(15.0Ton)</v>
          </cell>
          <cell r="D8">
            <v>9681</v>
          </cell>
          <cell r="E8">
            <v>15994</v>
          </cell>
          <cell r="F8">
            <v>11211</v>
          </cell>
          <cell r="G8">
            <v>4.12</v>
          </cell>
          <cell r="H8" t="str">
            <v>㎥</v>
          </cell>
          <cell r="I8">
            <v>2349</v>
          </cell>
          <cell r="J8">
            <v>3882</v>
          </cell>
          <cell r="K8">
            <v>2721</v>
          </cell>
          <cell r="L8">
            <v>8952</v>
          </cell>
        </row>
        <row r="9">
          <cell r="A9">
            <v>6</v>
          </cell>
          <cell r="C9" t="str">
            <v>경운기(1Ton)</v>
          </cell>
          <cell r="D9">
            <v>9235</v>
          </cell>
          <cell r="E9">
            <v>304.50699999999995</v>
          </cell>
          <cell r="F9">
            <v>558</v>
          </cell>
          <cell r="G9">
            <v>2.2599999999999998</v>
          </cell>
          <cell r="H9" t="str">
            <v>㎥</v>
          </cell>
          <cell r="I9">
            <v>4086</v>
          </cell>
          <cell r="J9">
            <v>134</v>
          </cell>
          <cell r="K9">
            <v>246</v>
          </cell>
          <cell r="L9">
            <v>4466</v>
          </cell>
          <cell r="M9">
            <v>0.05</v>
          </cell>
        </row>
        <row r="10">
          <cell r="A10">
            <v>7</v>
          </cell>
          <cell r="B10" t="str">
            <v>4.자갈</v>
          </cell>
          <cell r="C10" t="str">
            <v>덤프(15.0Ton)</v>
          </cell>
          <cell r="D10">
            <v>9681</v>
          </cell>
          <cell r="E10">
            <v>15994</v>
          </cell>
          <cell r="F10">
            <v>11211</v>
          </cell>
          <cell r="G10">
            <v>9.27</v>
          </cell>
          <cell r="H10" t="str">
            <v>㎥</v>
          </cell>
          <cell r="I10">
            <v>1044</v>
          </cell>
          <cell r="J10">
            <v>1725</v>
          </cell>
          <cell r="K10">
            <v>1209</v>
          </cell>
          <cell r="L10">
            <v>3978</v>
          </cell>
        </row>
        <row r="11">
          <cell r="A11">
            <v>8</v>
          </cell>
          <cell r="C11" t="str">
            <v>경운기(1Ton)</v>
          </cell>
          <cell r="D11">
            <v>9235</v>
          </cell>
          <cell r="E11">
            <v>269.49400000000003</v>
          </cell>
          <cell r="F11">
            <v>558</v>
          </cell>
          <cell r="G11">
            <v>2.1</v>
          </cell>
          <cell r="H11" t="str">
            <v>㎥</v>
          </cell>
          <cell r="I11">
            <v>4397</v>
          </cell>
          <cell r="J11">
            <v>128</v>
          </cell>
          <cell r="K11">
            <v>265</v>
          </cell>
          <cell r="L11">
            <v>4790</v>
          </cell>
          <cell r="M11">
            <v>0.06</v>
          </cell>
        </row>
        <row r="12">
          <cell r="A12">
            <v>9</v>
          </cell>
          <cell r="B12" t="str">
            <v>5.목재</v>
          </cell>
          <cell r="C12" t="str">
            <v>트럭(10.5Ton)</v>
          </cell>
          <cell r="D12">
            <v>8683</v>
          </cell>
          <cell r="E12">
            <v>8150.9999999999991</v>
          </cell>
          <cell r="F12">
            <v>6853</v>
          </cell>
          <cell r="G12">
            <v>5.68</v>
          </cell>
          <cell r="H12" t="str">
            <v>㎥</v>
          </cell>
          <cell r="I12">
            <v>1528</v>
          </cell>
          <cell r="J12">
            <v>1435</v>
          </cell>
          <cell r="K12">
            <v>1206</v>
          </cell>
          <cell r="L12">
            <v>4169</v>
          </cell>
          <cell r="M12">
            <v>0.05</v>
          </cell>
        </row>
        <row r="13">
          <cell r="A13">
            <v>10</v>
          </cell>
          <cell r="C13" t="str">
            <v>경운기(1Ton)</v>
          </cell>
          <cell r="D13">
            <v>9235</v>
          </cell>
          <cell r="E13">
            <v>304.50699999999995</v>
          </cell>
          <cell r="F13">
            <v>558</v>
          </cell>
          <cell r="G13">
            <v>6.02</v>
          </cell>
          <cell r="H13" t="str">
            <v>㎥</v>
          </cell>
          <cell r="I13">
            <v>1534</v>
          </cell>
          <cell r="J13">
            <v>50</v>
          </cell>
          <cell r="K13">
            <v>92</v>
          </cell>
          <cell r="L13">
            <v>1676</v>
          </cell>
          <cell r="M13">
            <v>0.02</v>
          </cell>
        </row>
        <row r="14">
          <cell r="A14">
            <v>11</v>
          </cell>
          <cell r="B14" t="str">
            <v xml:space="preserve">6.휠타모래 </v>
          </cell>
          <cell r="C14" t="str">
            <v>덤프(15.0Ton)</v>
          </cell>
          <cell r="D14">
            <v>9681</v>
          </cell>
          <cell r="E14">
            <v>15994</v>
          </cell>
          <cell r="F14">
            <v>11211</v>
          </cell>
          <cell r="G14">
            <v>4.12</v>
          </cell>
          <cell r="H14" t="str">
            <v>㎥</v>
          </cell>
          <cell r="I14">
            <v>2349</v>
          </cell>
          <cell r="J14">
            <v>3882</v>
          </cell>
          <cell r="K14">
            <v>2721</v>
          </cell>
          <cell r="L14">
            <v>8952</v>
          </cell>
        </row>
        <row r="15">
          <cell r="A15">
            <v>12</v>
          </cell>
          <cell r="B15" t="str">
            <v xml:space="preserve">7.기초모래 </v>
          </cell>
          <cell r="C15" t="str">
            <v>덤프(15.0Ton)</v>
          </cell>
          <cell r="D15">
            <v>9681</v>
          </cell>
          <cell r="E15">
            <v>15994</v>
          </cell>
          <cell r="F15">
            <v>11211</v>
          </cell>
          <cell r="G15">
            <v>4.12</v>
          </cell>
          <cell r="H15" t="str">
            <v>㎥</v>
          </cell>
          <cell r="I15">
            <v>2349</v>
          </cell>
          <cell r="J15">
            <v>3882</v>
          </cell>
          <cell r="K15">
            <v>2721</v>
          </cell>
          <cell r="L15">
            <v>8952</v>
          </cell>
        </row>
        <row r="16">
          <cell r="A16">
            <v>13</v>
          </cell>
          <cell r="C16" t="str">
            <v>경운기(1Ton)</v>
          </cell>
          <cell r="D16">
            <v>9235</v>
          </cell>
          <cell r="E16">
            <v>304.50699999999995</v>
          </cell>
          <cell r="F16">
            <v>558</v>
          </cell>
          <cell r="G16">
            <v>2.2599999999999998</v>
          </cell>
          <cell r="H16" t="str">
            <v>㎥</v>
          </cell>
          <cell r="I16">
            <v>4086</v>
          </cell>
          <cell r="J16">
            <v>134</v>
          </cell>
          <cell r="K16">
            <v>246</v>
          </cell>
          <cell r="L16">
            <v>4466</v>
          </cell>
          <cell r="M16">
            <v>7.0000000000000007E-2</v>
          </cell>
        </row>
        <row r="17">
          <cell r="A17">
            <v>14</v>
          </cell>
          <cell r="B17" t="str">
            <v>8.철재</v>
          </cell>
          <cell r="C17" t="str">
            <v>트럭(10.5Ton)</v>
          </cell>
          <cell r="D17">
            <v>8683</v>
          </cell>
          <cell r="E17">
            <v>7680.7500000000009</v>
          </cell>
          <cell r="F17">
            <v>6853</v>
          </cell>
          <cell r="G17">
            <v>3.57</v>
          </cell>
          <cell r="H17" t="str">
            <v>ton</v>
          </cell>
          <cell r="I17">
            <v>2432</v>
          </cell>
          <cell r="J17">
            <v>2151</v>
          </cell>
          <cell r="K17">
            <v>1919</v>
          </cell>
          <cell r="L17">
            <v>6502</v>
          </cell>
          <cell r="M17">
            <v>0.1</v>
          </cell>
        </row>
        <row r="18">
          <cell r="A18">
            <v>15</v>
          </cell>
          <cell r="C18" t="str">
            <v>경운기(1Ton)</v>
          </cell>
          <cell r="D18">
            <v>9235</v>
          </cell>
          <cell r="E18">
            <v>304.50699999999995</v>
          </cell>
          <cell r="F18">
            <v>558</v>
          </cell>
          <cell r="G18">
            <v>3.49</v>
          </cell>
          <cell r="H18" t="str">
            <v>ton</v>
          </cell>
          <cell r="I18">
            <v>2646</v>
          </cell>
          <cell r="J18">
            <v>87</v>
          </cell>
          <cell r="K18">
            <v>159</v>
          </cell>
          <cell r="L18">
            <v>2892</v>
          </cell>
          <cell r="M18">
            <v>0.04</v>
          </cell>
        </row>
        <row r="19">
          <cell r="A19">
            <v>16</v>
          </cell>
          <cell r="B19" t="str">
            <v>9.도로자갈</v>
          </cell>
          <cell r="C19" t="str">
            <v>덤프(15.0Ton)</v>
          </cell>
          <cell r="D19">
            <v>9681</v>
          </cell>
          <cell r="E19">
            <v>15994</v>
          </cell>
          <cell r="F19">
            <v>11211</v>
          </cell>
          <cell r="G19">
            <v>7.76</v>
          </cell>
          <cell r="H19" t="str">
            <v>㎥</v>
          </cell>
          <cell r="I19">
            <v>1247</v>
          </cell>
          <cell r="J19">
            <v>2061</v>
          </cell>
          <cell r="K19">
            <v>1444</v>
          </cell>
          <cell r="L19">
            <v>4752</v>
          </cell>
        </row>
        <row r="20">
          <cell r="A20">
            <v>17</v>
          </cell>
          <cell r="B20" t="str">
            <v>10.뒷채움자갈</v>
          </cell>
          <cell r="C20" t="str">
            <v>덤프(15.0Ton)</v>
          </cell>
          <cell r="D20">
            <v>9681</v>
          </cell>
          <cell r="E20">
            <v>15994</v>
          </cell>
          <cell r="F20">
            <v>11211</v>
          </cell>
          <cell r="G20">
            <v>8.8800000000000008</v>
          </cell>
          <cell r="H20" t="str">
            <v>㎥</v>
          </cell>
          <cell r="I20">
            <v>1090</v>
          </cell>
          <cell r="J20">
            <v>1801</v>
          </cell>
          <cell r="K20">
            <v>1262</v>
          </cell>
          <cell r="L20">
            <v>4153</v>
          </cell>
        </row>
        <row r="21">
          <cell r="A21">
            <v>18</v>
          </cell>
          <cell r="C21" t="str">
            <v>경운기(1Ton)</v>
          </cell>
          <cell r="D21">
            <v>9235</v>
          </cell>
          <cell r="E21">
            <v>269.49400000000003</v>
          </cell>
          <cell r="F21">
            <v>558</v>
          </cell>
          <cell r="G21">
            <v>2.1</v>
          </cell>
          <cell r="H21" t="str">
            <v>㎥</v>
          </cell>
          <cell r="I21">
            <v>4397</v>
          </cell>
          <cell r="J21">
            <v>128</v>
          </cell>
          <cell r="K21">
            <v>265</v>
          </cell>
          <cell r="L21">
            <v>4790</v>
          </cell>
          <cell r="M21">
            <v>0.08</v>
          </cell>
        </row>
        <row r="22">
          <cell r="A22">
            <v>19</v>
          </cell>
          <cell r="B22" t="str">
            <v>11.휠타자갈</v>
          </cell>
          <cell r="C22" t="str">
            <v>덤프(15.0Ton)</v>
          </cell>
          <cell r="D22">
            <v>9681</v>
          </cell>
          <cell r="E22">
            <v>15994</v>
          </cell>
          <cell r="F22">
            <v>11211</v>
          </cell>
          <cell r="G22">
            <v>9.6</v>
          </cell>
          <cell r="H22" t="str">
            <v>㎥</v>
          </cell>
          <cell r="I22">
            <v>1008</v>
          </cell>
          <cell r="J22">
            <v>1666</v>
          </cell>
          <cell r="K22">
            <v>1167</v>
          </cell>
          <cell r="L22">
            <v>3841</v>
          </cell>
        </row>
        <row r="23">
          <cell r="A23">
            <v>20</v>
          </cell>
          <cell r="B23" t="str">
            <v>12.돌망태조약돌,유용</v>
          </cell>
          <cell r="C23" t="str">
            <v>경운기(1Ton)</v>
          </cell>
          <cell r="D23">
            <v>9235</v>
          </cell>
          <cell r="E23">
            <v>269.49400000000003</v>
          </cell>
          <cell r="F23">
            <v>558</v>
          </cell>
          <cell r="G23">
            <v>1.63</v>
          </cell>
          <cell r="H23" t="str">
            <v>㎥</v>
          </cell>
          <cell r="I23">
            <v>5665</v>
          </cell>
          <cell r="J23">
            <v>165</v>
          </cell>
          <cell r="K23">
            <v>342</v>
          </cell>
          <cell r="L23">
            <v>6172</v>
          </cell>
          <cell r="M23">
            <v>0.11</v>
          </cell>
        </row>
        <row r="24">
          <cell r="A24">
            <v>21</v>
          </cell>
          <cell r="B24" t="str">
            <v>13.배수공자갈,유용</v>
          </cell>
          <cell r="C24" t="str">
            <v>경운기(1Ton)</v>
          </cell>
          <cell r="D24">
            <v>9235</v>
          </cell>
          <cell r="E24">
            <v>269.49400000000003</v>
          </cell>
          <cell r="F24">
            <v>558</v>
          </cell>
          <cell r="G24">
            <v>2.5099999999999998</v>
          </cell>
          <cell r="H24" t="str">
            <v>㎥</v>
          </cell>
          <cell r="I24">
            <v>3679</v>
          </cell>
          <cell r="J24">
            <v>107</v>
          </cell>
          <cell r="K24">
            <v>222</v>
          </cell>
          <cell r="L24">
            <v>4008</v>
          </cell>
          <cell r="M24">
            <v>7.0000000000000007E-2</v>
          </cell>
        </row>
        <row r="25">
          <cell r="A25">
            <v>22</v>
          </cell>
          <cell r="B25" t="str">
            <v>14.뒷채움조약돌,유용</v>
          </cell>
          <cell r="C25" t="str">
            <v>경운기(1Ton)</v>
          </cell>
          <cell r="D25">
            <v>9235</v>
          </cell>
          <cell r="E25">
            <v>269.49400000000003</v>
          </cell>
          <cell r="F25">
            <v>558</v>
          </cell>
          <cell r="G25">
            <v>1.96</v>
          </cell>
          <cell r="H25" t="str">
            <v>㎥</v>
          </cell>
          <cell r="I25">
            <v>4711</v>
          </cell>
          <cell r="J25">
            <v>137</v>
          </cell>
          <cell r="K25">
            <v>284</v>
          </cell>
          <cell r="L25">
            <v>5132</v>
          </cell>
          <cell r="M25">
            <v>0.09</v>
          </cell>
        </row>
        <row r="26">
          <cell r="A26">
            <v>23</v>
          </cell>
          <cell r="B26" t="str">
            <v>15.콘크리트타설</v>
          </cell>
          <cell r="C26" t="str">
            <v>0.1 ㎥  믹셔</v>
          </cell>
          <cell r="D26">
            <v>9235</v>
          </cell>
          <cell r="E26">
            <v>1233</v>
          </cell>
          <cell r="F26">
            <v>1198</v>
          </cell>
          <cell r="G26">
            <v>1.2</v>
          </cell>
          <cell r="H26" t="str">
            <v>㎥</v>
          </cell>
          <cell r="I26">
            <v>7695</v>
          </cell>
          <cell r="J26">
            <v>1027</v>
          </cell>
          <cell r="K26">
            <v>998</v>
          </cell>
          <cell r="L26">
            <v>9720</v>
          </cell>
        </row>
        <row r="27">
          <cell r="A27">
            <v>24</v>
          </cell>
          <cell r="C27" t="str">
            <v>0.45 ㎥  믹셔</v>
          </cell>
          <cell r="D27">
            <v>9235</v>
          </cell>
          <cell r="E27">
            <v>3701</v>
          </cell>
          <cell r="F27">
            <v>3718</v>
          </cell>
          <cell r="G27">
            <v>5.4</v>
          </cell>
          <cell r="H27" t="str">
            <v>㎥</v>
          </cell>
          <cell r="I27">
            <v>1710</v>
          </cell>
          <cell r="J27">
            <v>685</v>
          </cell>
          <cell r="K27">
            <v>688</v>
          </cell>
          <cell r="L27">
            <v>3083</v>
          </cell>
        </row>
        <row r="28">
          <cell r="A28">
            <v>25</v>
          </cell>
          <cell r="C28" t="str">
            <v>엔진식진동기(Ø-45)</v>
          </cell>
          <cell r="D28">
            <v>0</v>
          </cell>
          <cell r="E28">
            <v>1023</v>
          </cell>
          <cell r="F28">
            <v>132</v>
          </cell>
          <cell r="G28">
            <v>5.4</v>
          </cell>
          <cell r="H28" t="str">
            <v>㎥</v>
          </cell>
          <cell r="I28">
            <v>0</v>
          </cell>
          <cell r="J28">
            <v>189</v>
          </cell>
          <cell r="K28">
            <v>24</v>
          </cell>
          <cell r="L28">
            <v>213</v>
          </cell>
        </row>
        <row r="29">
          <cell r="A29">
            <v>26</v>
          </cell>
          <cell r="C29" t="str">
            <v>바이브레타 (10㎥이상)</v>
          </cell>
          <cell r="E29">
            <v>0</v>
          </cell>
          <cell r="F29">
            <v>35</v>
          </cell>
          <cell r="G29">
            <v>5.4</v>
          </cell>
          <cell r="H29" t="str">
            <v>㎥</v>
          </cell>
          <cell r="I29">
            <v>0</v>
          </cell>
          <cell r="J29">
            <v>0</v>
          </cell>
          <cell r="K29">
            <v>6</v>
          </cell>
          <cell r="L29">
            <v>6</v>
          </cell>
        </row>
        <row r="30">
          <cell r="A30">
            <v>27</v>
          </cell>
          <cell r="C30" t="str">
            <v>엔진식진동기(Ø-45)</v>
          </cell>
          <cell r="D30">
            <v>0</v>
          </cell>
          <cell r="E30">
            <v>1023</v>
          </cell>
          <cell r="F30">
            <v>132</v>
          </cell>
          <cell r="G30">
            <v>1.2</v>
          </cell>
          <cell r="H30" t="str">
            <v>㎥</v>
          </cell>
          <cell r="I30">
            <v>0</v>
          </cell>
          <cell r="J30">
            <v>852</v>
          </cell>
          <cell r="K30">
            <v>110</v>
          </cell>
          <cell r="L30">
            <v>962</v>
          </cell>
        </row>
        <row r="31">
          <cell r="A31">
            <v>28</v>
          </cell>
          <cell r="C31" t="str">
            <v>바이브레타 (10㎥이하)</v>
          </cell>
          <cell r="E31">
            <v>0</v>
          </cell>
          <cell r="F31">
            <v>35</v>
          </cell>
          <cell r="G31">
            <v>1.2</v>
          </cell>
          <cell r="H31" t="str">
            <v>㎥</v>
          </cell>
          <cell r="I31">
            <v>0</v>
          </cell>
          <cell r="J31">
            <v>0</v>
          </cell>
          <cell r="K31">
            <v>29</v>
          </cell>
          <cell r="L31">
            <v>29</v>
          </cell>
        </row>
        <row r="32">
          <cell r="A32">
            <v>29</v>
          </cell>
          <cell r="B32" t="str">
            <v>16.중기운반</v>
          </cell>
          <cell r="C32" t="str">
            <v>트레일러</v>
          </cell>
          <cell r="D32">
            <v>8683</v>
          </cell>
          <cell r="E32">
            <v>13643.427</v>
          </cell>
          <cell r="F32">
            <v>10805</v>
          </cell>
          <cell r="G32">
            <v>20.78</v>
          </cell>
          <cell r="H32" t="str">
            <v>hr</v>
          </cell>
          <cell r="I32">
            <v>180432</v>
          </cell>
          <cell r="J32">
            <v>283510</v>
          </cell>
          <cell r="K32">
            <v>224527</v>
          </cell>
          <cell r="L32">
            <v>688469</v>
          </cell>
        </row>
        <row r="33">
          <cell r="A33">
            <v>30</v>
          </cell>
          <cell r="B33" t="str">
            <v>17.중기운반(소형장비)</v>
          </cell>
          <cell r="C33" t="str">
            <v>덤프8t</v>
          </cell>
          <cell r="D33">
            <v>8683</v>
          </cell>
          <cell r="E33">
            <v>8487.2970000000005</v>
          </cell>
          <cell r="F33">
            <v>6170</v>
          </cell>
          <cell r="G33">
            <v>20.78</v>
          </cell>
          <cell r="H33" t="str">
            <v>hr</v>
          </cell>
          <cell r="I33">
            <v>180432</v>
          </cell>
          <cell r="J33">
            <v>176366</v>
          </cell>
          <cell r="K33">
            <v>128212</v>
          </cell>
          <cell r="L33">
            <v>485010</v>
          </cell>
        </row>
        <row r="34">
          <cell r="A34">
            <v>31</v>
          </cell>
          <cell r="B34" t="str">
            <v>18.중기운반</v>
          </cell>
          <cell r="C34" t="str">
            <v>덤프10.5t</v>
          </cell>
          <cell r="D34">
            <v>8683</v>
          </cell>
          <cell r="E34">
            <v>14250</v>
          </cell>
          <cell r="F34">
            <v>6853</v>
          </cell>
          <cell r="G34">
            <v>6.71</v>
          </cell>
          <cell r="H34" t="str">
            <v>hr</v>
          </cell>
          <cell r="I34">
            <v>58262</v>
          </cell>
          <cell r="J34">
            <v>95617</v>
          </cell>
          <cell r="K34">
            <v>45983</v>
          </cell>
          <cell r="L34">
            <v>199862</v>
          </cell>
        </row>
        <row r="35">
          <cell r="A35">
            <v>32</v>
          </cell>
          <cell r="B35" t="str">
            <v>19.중기운반</v>
          </cell>
          <cell r="C35" t="str">
            <v>덤프8t</v>
          </cell>
          <cell r="D35">
            <v>8683</v>
          </cell>
          <cell r="E35">
            <v>9399</v>
          </cell>
          <cell r="F35">
            <v>6170</v>
          </cell>
          <cell r="G35">
            <v>6.71</v>
          </cell>
          <cell r="H35" t="str">
            <v>hr</v>
          </cell>
          <cell r="I35">
            <v>58262</v>
          </cell>
          <cell r="J35">
            <v>63067</v>
          </cell>
          <cell r="K35">
            <v>41400</v>
          </cell>
          <cell r="L35">
            <v>162729</v>
          </cell>
        </row>
        <row r="36">
          <cell r="A36">
            <v>33</v>
          </cell>
          <cell r="B36" t="str">
            <v>20.석재운반(석축용)</v>
          </cell>
          <cell r="C36" t="str">
            <v>경운기</v>
          </cell>
          <cell r="D36">
            <v>9235</v>
          </cell>
          <cell r="E36">
            <v>269.49400000000003</v>
          </cell>
          <cell r="F36">
            <v>558</v>
          </cell>
          <cell r="G36">
            <v>1.54</v>
          </cell>
          <cell r="H36" t="str">
            <v>㎥</v>
          </cell>
          <cell r="I36">
            <v>5996</v>
          </cell>
          <cell r="J36">
            <v>174</v>
          </cell>
          <cell r="K36">
            <v>362</v>
          </cell>
          <cell r="L36">
            <v>6532</v>
          </cell>
          <cell r="M36">
            <v>0.11</v>
          </cell>
        </row>
        <row r="37">
          <cell r="A37">
            <v>34</v>
          </cell>
        </row>
        <row r="38">
          <cell r="A38">
            <v>35</v>
          </cell>
        </row>
      </sheetData>
      <sheetData sheetId="10" refreshError="1"/>
      <sheetData sheetId="11" refreshError="1"/>
      <sheetData sheetId="12" refreshError="1"/>
      <sheetData sheetId="13"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내역서 (2)"/>
      <sheetName val="총괄내역서"/>
      <sheetName val="총괄표"/>
      <sheetName val="공구별금액집계표"/>
      <sheetName val="공사별집계표"/>
      <sheetName val="수정내역서"/>
      <sheetName val="수정일위목록"/>
      <sheetName val="수정일위대가"/>
      <sheetName val="일위대가"/>
      <sheetName val="골재량 산출"/>
      <sheetName val="기본1"/>
      <sheetName val="중기조종사 단위단가"/>
      <sheetName val="공사설계서"/>
      <sheetName val="데이타"/>
      <sheetName val="노임,자재"/>
      <sheetName val="기계경비"/>
      <sheetName val="data"/>
      <sheetName val="2000년1차"/>
      <sheetName val="구조물철거타공정이월"/>
      <sheetName val="슬래브"/>
      <sheetName val="N賃率-職"/>
      <sheetName val="공통가설(현장검토안)"/>
      <sheetName val="초기화면"/>
      <sheetName val="DATE"/>
      <sheetName val="수량산출"/>
      <sheetName val="교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v>1</v>
          </cell>
          <cell r="B1" t="str">
            <v>2</v>
          </cell>
          <cell r="C1" t="str">
            <v>공     종</v>
          </cell>
          <cell r="D1" t="str">
            <v>규     격</v>
          </cell>
          <cell r="E1" t="str">
            <v>수량</v>
          </cell>
          <cell r="F1" t="str">
            <v>단위</v>
          </cell>
          <cell r="G1" t="str">
            <v xml:space="preserve">      재   료   비</v>
          </cell>
          <cell r="I1" t="str">
            <v xml:space="preserve">       노   무   비</v>
          </cell>
          <cell r="K1" t="str">
            <v xml:space="preserve">     경      비</v>
          </cell>
          <cell r="M1" t="str">
            <v xml:space="preserve">    총        액</v>
          </cell>
          <cell r="O1" t="str">
            <v>비고</v>
          </cell>
        </row>
        <row r="2">
          <cell r="G2" t="str">
            <v>단  가</v>
          </cell>
          <cell r="H2" t="str">
            <v>금  액</v>
          </cell>
          <cell r="I2" t="str">
            <v>단  가</v>
          </cell>
          <cell r="J2" t="str">
            <v>금  액</v>
          </cell>
          <cell r="K2" t="str">
            <v>단  가</v>
          </cell>
          <cell r="L2" t="str">
            <v>금  액</v>
          </cell>
          <cell r="M2" t="str">
            <v>단가</v>
          </cell>
          <cell r="N2" t="str">
            <v>금  액</v>
          </cell>
        </row>
        <row r="3">
          <cell r="A3" t="str">
            <v>001</v>
          </cell>
          <cell r="B3" t="str">
            <v>73-1</v>
          </cell>
          <cell r="C3" t="str">
            <v>제 1 호표</v>
          </cell>
          <cell r="D3" t="str">
            <v>소나무 (H5.0XW2.5XR20)  식재</v>
          </cell>
          <cell r="G3">
            <v>0</v>
          </cell>
          <cell r="O3" t="str">
            <v>주</v>
          </cell>
          <cell r="P3" t="str">
            <v>a001</v>
          </cell>
        </row>
        <row r="4">
          <cell r="A4" t="str">
            <v>ULB10356</v>
          </cell>
          <cell r="B4" t="str">
            <v>73-1</v>
          </cell>
          <cell r="C4" t="str">
            <v>소나무</v>
          </cell>
          <cell r="D4" t="str">
            <v>5.0X2.5XR20</v>
          </cell>
          <cell r="E4">
            <v>1</v>
          </cell>
          <cell r="F4" t="str">
            <v>주</v>
          </cell>
          <cell r="G4">
            <v>392350</v>
          </cell>
          <cell r="H4">
            <v>392350</v>
          </cell>
          <cell r="I4">
            <v>0</v>
          </cell>
          <cell r="J4">
            <v>0</v>
          </cell>
          <cell r="K4">
            <v>0</v>
          </cell>
          <cell r="L4">
            <v>0</v>
          </cell>
          <cell r="N4">
            <v>392350</v>
          </cell>
          <cell r="P4" t="str">
            <v>a001</v>
          </cell>
        </row>
        <row r="5">
          <cell r="A5" t="str">
            <v>ULB10356</v>
          </cell>
          <cell r="B5" t="str">
            <v>73-2</v>
          </cell>
          <cell r="C5" t="str">
            <v>근원직경식재(지주목 무) R20CM</v>
          </cell>
          <cell r="D5">
            <v>0</v>
          </cell>
          <cell r="E5">
            <v>1</v>
          </cell>
          <cell r="F5" t="str">
            <v>주</v>
          </cell>
          <cell r="G5">
            <v>0</v>
          </cell>
          <cell r="H5">
            <v>0</v>
          </cell>
          <cell r="I5">
            <v>80727</v>
          </cell>
          <cell r="J5">
            <v>80727</v>
          </cell>
          <cell r="K5">
            <v>0</v>
          </cell>
          <cell r="L5">
            <v>0</v>
          </cell>
          <cell r="N5">
            <v>80727</v>
          </cell>
          <cell r="P5" t="str">
            <v>a001</v>
          </cell>
        </row>
        <row r="6">
          <cell r="A6" t="str">
            <v>NO. 01호표</v>
          </cell>
          <cell r="B6" t="str">
            <v>1</v>
          </cell>
          <cell r="C6" t="str">
            <v>소   계</v>
          </cell>
          <cell r="H6">
            <v>392350</v>
          </cell>
          <cell r="J6">
            <v>80727</v>
          </cell>
          <cell r="L6">
            <v>0</v>
          </cell>
          <cell r="N6">
            <v>473077</v>
          </cell>
          <cell r="P6" t="str">
            <v>a001</v>
          </cell>
        </row>
        <row r="7">
          <cell r="P7" t="str">
            <v>a001</v>
          </cell>
        </row>
        <row r="8">
          <cell r="A8" t="str">
            <v>002</v>
          </cell>
          <cell r="B8" t="str">
            <v>72-1</v>
          </cell>
          <cell r="C8" t="str">
            <v>제 2 호표</v>
          </cell>
          <cell r="D8" t="str">
            <v>소나무 (H4.0XW2.0XR15)  식재</v>
          </cell>
          <cell r="G8">
            <v>0</v>
          </cell>
          <cell r="O8" t="str">
            <v>주</v>
          </cell>
          <cell r="P8" t="str">
            <v>a002</v>
          </cell>
        </row>
        <row r="9">
          <cell r="A9" t="str">
            <v>ULB10355</v>
          </cell>
          <cell r="B9" t="str">
            <v>72-1</v>
          </cell>
          <cell r="C9" t="str">
            <v>소나무</v>
          </cell>
          <cell r="D9" t="str">
            <v>4.0X2.0XR15</v>
          </cell>
          <cell r="E9">
            <v>1</v>
          </cell>
          <cell r="F9" t="str">
            <v>주</v>
          </cell>
          <cell r="G9">
            <v>304950</v>
          </cell>
          <cell r="H9">
            <v>304950</v>
          </cell>
          <cell r="I9">
            <v>0</v>
          </cell>
          <cell r="J9">
            <v>0</v>
          </cell>
          <cell r="K9">
            <v>0</v>
          </cell>
          <cell r="L9">
            <v>0</v>
          </cell>
          <cell r="N9">
            <v>304950</v>
          </cell>
          <cell r="P9" t="str">
            <v>a002</v>
          </cell>
        </row>
        <row r="10">
          <cell r="A10" t="str">
            <v>ULB10355</v>
          </cell>
          <cell r="B10" t="str">
            <v>72-2</v>
          </cell>
          <cell r="C10" t="str">
            <v>근원직경식재(지주목 무) R15CM</v>
          </cell>
          <cell r="D10">
            <v>0</v>
          </cell>
          <cell r="E10">
            <v>1</v>
          </cell>
          <cell r="F10" t="str">
            <v>주</v>
          </cell>
          <cell r="G10">
            <v>0</v>
          </cell>
          <cell r="H10">
            <v>0</v>
          </cell>
          <cell r="I10">
            <v>55545</v>
          </cell>
          <cell r="J10">
            <v>55545</v>
          </cell>
          <cell r="K10">
            <v>0</v>
          </cell>
          <cell r="L10">
            <v>0</v>
          </cell>
          <cell r="N10">
            <v>55545</v>
          </cell>
          <cell r="P10" t="str">
            <v>a002</v>
          </cell>
        </row>
        <row r="11">
          <cell r="A11" t="str">
            <v>NO. 02호표</v>
          </cell>
          <cell r="B11" t="str">
            <v>2</v>
          </cell>
          <cell r="C11" t="str">
            <v>소   계</v>
          </cell>
          <cell r="H11">
            <v>304950</v>
          </cell>
          <cell r="J11">
            <v>55545</v>
          </cell>
          <cell r="L11">
            <v>0</v>
          </cell>
          <cell r="N11">
            <v>360495</v>
          </cell>
          <cell r="P11" t="str">
            <v>a002</v>
          </cell>
        </row>
        <row r="12">
          <cell r="P12" t="str">
            <v>a002</v>
          </cell>
        </row>
        <row r="13">
          <cell r="A13" t="str">
            <v>003</v>
          </cell>
          <cell r="B13" t="str">
            <v>74-1</v>
          </cell>
          <cell r="C13" t="str">
            <v>제 3 호표</v>
          </cell>
          <cell r="D13" t="str">
            <v>스트로브잣나무 (H3.0XW1.5)  식재</v>
          </cell>
          <cell r="G13">
            <v>0</v>
          </cell>
          <cell r="O13" t="str">
            <v>주</v>
          </cell>
          <cell r="P13" t="str">
            <v>a003</v>
          </cell>
        </row>
        <row r="14">
          <cell r="A14" t="str">
            <v>ULB10394</v>
          </cell>
          <cell r="B14" t="str">
            <v>74-1</v>
          </cell>
          <cell r="C14" t="str">
            <v>스트로브잣나무</v>
          </cell>
          <cell r="D14" t="str">
            <v>3.0XW1.5</v>
          </cell>
          <cell r="E14">
            <v>1</v>
          </cell>
          <cell r="F14" t="str">
            <v>주</v>
          </cell>
          <cell r="G14">
            <v>39615</v>
          </cell>
          <cell r="H14">
            <v>39615</v>
          </cell>
          <cell r="I14">
            <v>0</v>
          </cell>
          <cell r="J14">
            <v>0</v>
          </cell>
          <cell r="K14">
            <v>0</v>
          </cell>
          <cell r="L14">
            <v>0</v>
          </cell>
          <cell r="N14">
            <v>39615</v>
          </cell>
          <cell r="P14" t="str">
            <v>a003</v>
          </cell>
        </row>
        <row r="15">
          <cell r="A15" t="str">
            <v>ULB10394</v>
          </cell>
          <cell r="B15" t="str">
            <v>74-2</v>
          </cell>
          <cell r="C15" t="str">
            <v>수고식재(H2.6-3.0M)지주목 무</v>
          </cell>
          <cell r="D15">
            <v>0</v>
          </cell>
          <cell r="E15">
            <v>1</v>
          </cell>
          <cell r="F15" t="str">
            <v>주</v>
          </cell>
          <cell r="G15">
            <v>0</v>
          </cell>
          <cell r="H15">
            <v>0</v>
          </cell>
          <cell r="I15">
            <v>12885</v>
          </cell>
          <cell r="J15">
            <v>12885</v>
          </cell>
          <cell r="K15">
            <v>0</v>
          </cell>
          <cell r="L15">
            <v>0</v>
          </cell>
          <cell r="N15">
            <v>12885</v>
          </cell>
          <cell r="P15" t="str">
            <v>a003</v>
          </cell>
        </row>
        <row r="16">
          <cell r="A16" t="str">
            <v>NO. 03호표</v>
          </cell>
          <cell r="B16" t="str">
            <v>3</v>
          </cell>
          <cell r="C16" t="str">
            <v>소   계</v>
          </cell>
          <cell r="H16">
            <v>39615</v>
          </cell>
          <cell r="J16">
            <v>12885</v>
          </cell>
          <cell r="L16">
            <v>0</v>
          </cell>
          <cell r="N16">
            <v>52500</v>
          </cell>
          <cell r="P16" t="str">
            <v>a003</v>
          </cell>
        </row>
        <row r="17">
          <cell r="P17" t="str">
            <v>a003</v>
          </cell>
        </row>
        <row r="18">
          <cell r="A18" t="str">
            <v>004</v>
          </cell>
          <cell r="B18" t="str">
            <v>76-1</v>
          </cell>
          <cell r="C18" t="str">
            <v>제 4 호표</v>
          </cell>
          <cell r="D18" t="str">
            <v>주목 (H2.5XW1.5)  식재</v>
          </cell>
          <cell r="G18">
            <v>0</v>
          </cell>
          <cell r="O18" t="str">
            <v>주</v>
          </cell>
          <cell r="P18" t="str">
            <v>a004</v>
          </cell>
        </row>
        <row r="19">
          <cell r="A19" t="str">
            <v>ULB10514</v>
          </cell>
          <cell r="B19" t="str">
            <v>76-1</v>
          </cell>
          <cell r="C19" t="str">
            <v>주목</v>
          </cell>
          <cell r="D19" t="str">
            <v>H2.5XW1.5</v>
          </cell>
          <cell r="E19">
            <v>1</v>
          </cell>
          <cell r="F19" t="str">
            <v>주</v>
          </cell>
          <cell r="G19">
            <v>396150</v>
          </cell>
          <cell r="H19">
            <v>396150</v>
          </cell>
          <cell r="I19">
            <v>0</v>
          </cell>
          <cell r="J19">
            <v>0</v>
          </cell>
          <cell r="K19">
            <v>0</v>
          </cell>
          <cell r="L19">
            <v>0</v>
          </cell>
          <cell r="N19">
            <v>396150</v>
          </cell>
          <cell r="P19" t="str">
            <v>a004</v>
          </cell>
        </row>
        <row r="20">
          <cell r="A20" t="str">
            <v>ULB10514</v>
          </cell>
          <cell r="B20" t="str">
            <v>76-2</v>
          </cell>
          <cell r="C20" t="str">
            <v>수고식재(H2.1-2.5M)지주목 무</v>
          </cell>
          <cell r="D20">
            <v>0</v>
          </cell>
          <cell r="E20">
            <v>1</v>
          </cell>
          <cell r="F20" t="str">
            <v>주</v>
          </cell>
          <cell r="G20">
            <v>0</v>
          </cell>
          <cell r="H20">
            <v>0</v>
          </cell>
          <cell r="I20">
            <v>10386</v>
          </cell>
          <cell r="J20">
            <v>10386</v>
          </cell>
          <cell r="K20">
            <v>0</v>
          </cell>
          <cell r="L20">
            <v>0</v>
          </cell>
          <cell r="N20">
            <v>10386</v>
          </cell>
          <cell r="P20" t="str">
            <v>a004</v>
          </cell>
        </row>
        <row r="21">
          <cell r="A21" t="str">
            <v>NO. 04호표</v>
          </cell>
          <cell r="B21" t="str">
            <v>4</v>
          </cell>
          <cell r="C21" t="str">
            <v>소   계</v>
          </cell>
          <cell r="H21">
            <v>396150</v>
          </cell>
          <cell r="J21">
            <v>10386</v>
          </cell>
          <cell r="L21">
            <v>0</v>
          </cell>
          <cell r="N21">
            <v>406536</v>
          </cell>
          <cell r="P21" t="str">
            <v>a004</v>
          </cell>
        </row>
        <row r="22">
          <cell r="P22" t="str">
            <v>a004</v>
          </cell>
        </row>
        <row r="23">
          <cell r="A23" t="str">
            <v>005</v>
          </cell>
          <cell r="B23" t="str">
            <v>75-1</v>
          </cell>
          <cell r="C23" t="str">
            <v>제 5 호표</v>
          </cell>
          <cell r="D23" t="str">
            <v>젓나무 (H3.0XW1.5)  식재</v>
          </cell>
          <cell r="G23">
            <v>0</v>
          </cell>
          <cell r="O23" t="str">
            <v>주</v>
          </cell>
          <cell r="P23" t="str">
            <v>a005</v>
          </cell>
        </row>
        <row r="24">
          <cell r="A24" t="str">
            <v>ULB10485</v>
          </cell>
          <cell r="B24" t="str">
            <v>75-1</v>
          </cell>
          <cell r="C24" t="str">
            <v>젓나무</v>
          </cell>
          <cell r="D24" t="str">
            <v>H3.0XW1.5</v>
          </cell>
          <cell r="E24">
            <v>1</v>
          </cell>
          <cell r="F24" t="str">
            <v>주</v>
          </cell>
          <cell r="G24">
            <v>75620</v>
          </cell>
          <cell r="H24">
            <v>75620</v>
          </cell>
          <cell r="I24">
            <v>0</v>
          </cell>
          <cell r="J24">
            <v>0</v>
          </cell>
          <cell r="K24">
            <v>0</v>
          </cell>
          <cell r="L24">
            <v>0</v>
          </cell>
          <cell r="N24">
            <v>75620</v>
          </cell>
          <cell r="P24" t="str">
            <v>a005</v>
          </cell>
        </row>
        <row r="25">
          <cell r="A25" t="str">
            <v>ULB10485</v>
          </cell>
          <cell r="B25" t="str">
            <v>75-2</v>
          </cell>
          <cell r="C25" t="str">
            <v>수고식재(H2.6-3.0M)지주목 무</v>
          </cell>
          <cell r="D25">
            <v>0</v>
          </cell>
          <cell r="E25">
            <v>1</v>
          </cell>
          <cell r="F25" t="str">
            <v>주</v>
          </cell>
          <cell r="G25">
            <v>0</v>
          </cell>
          <cell r="H25">
            <v>0</v>
          </cell>
          <cell r="I25">
            <v>12885</v>
          </cell>
          <cell r="J25">
            <v>12885</v>
          </cell>
          <cell r="K25">
            <v>0</v>
          </cell>
          <cell r="L25">
            <v>0</v>
          </cell>
          <cell r="N25">
            <v>12885</v>
          </cell>
          <cell r="P25" t="str">
            <v>a005</v>
          </cell>
        </row>
        <row r="26">
          <cell r="A26" t="str">
            <v>NO. 05호표</v>
          </cell>
          <cell r="B26" t="str">
            <v>5</v>
          </cell>
          <cell r="C26" t="str">
            <v>소   계</v>
          </cell>
          <cell r="H26">
            <v>75620</v>
          </cell>
          <cell r="J26">
            <v>12885</v>
          </cell>
          <cell r="L26">
            <v>0</v>
          </cell>
          <cell r="N26">
            <v>88505</v>
          </cell>
          <cell r="P26" t="str">
            <v>a005</v>
          </cell>
        </row>
        <row r="27">
          <cell r="P27" t="str">
            <v>a005</v>
          </cell>
        </row>
        <row r="28">
          <cell r="A28" t="str">
            <v>006</v>
          </cell>
          <cell r="B28" t="str">
            <v>77-1</v>
          </cell>
          <cell r="C28" t="str">
            <v>제 6 호표</v>
          </cell>
          <cell r="D28" t="str">
            <v>측백 (H1.2XW0.3)  식재</v>
          </cell>
          <cell r="G28">
            <v>0</v>
          </cell>
          <cell r="O28" t="str">
            <v>주</v>
          </cell>
          <cell r="P28" t="str">
            <v>a006</v>
          </cell>
        </row>
        <row r="29">
          <cell r="A29" t="str">
            <v>ULB10541</v>
          </cell>
          <cell r="B29" t="str">
            <v>77-1</v>
          </cell>
          <cell r="C29" t="str">
            <v>측백나무</v>
          </cell>
          <cell r="D29" t="str">
            <v>1.2XW0.3</v>
          </cell>
          <cell r="E29">
            <v>1</v>
          </cell>
          <cell r="F29" t="str">
            <v>주</v>
          </cell>
          <cell r="G29">
            <v>1235</v>
          </cell>
          <cell r="H29">
            <v>1235</v>
          </cell>
          <cell r="I29">
            <v>0</v>
          </cell>
          <cell r="J29">
            <v>0</v>
          </cell>
          <cell r="K29">
            <v>0</v>
          </cell>
          <cell r="L29">
            <v>0</v>
          </cell>
          <cell r="N29">
            <v>1235</v>
          </cell>
          <cell r="P29" t="str">
            <v>a006</v>
          </cell>
        </row>
        <row r="30">
          <cell r="A30" t="str">
            <v>ULB10541</v>
          </cell>
          <cell r="B30" t="str">
            <v>77-2</v>
          </cell>
          <cell r="C30" t="str">
            <v>수고식재(H1.1-1.5M)지주목 무</v>
          </cell>
          <cell r="D30">
            <v>0</v>
          </cell>
          <cell r="E30">
            <v>1</v>
          </cell>
          <cell r="F30" t="str">
            <v>주</v>
          </cell>
          <cell r="G30">
            <v>0</v>
          </cell>
          <cell r="H30">
            <v>0</v>
          </cell>
          <cell r="I30">
            <v>5961</v>
          </cell>
          <cell r="J30">
            <v>5961</v>
          </cell>
          <cell r="K30">
            <v>0</v>
          </cell>
          <cell r="L30">
            <v>0</v>
          </cell>
          <cell r="N30">
            <v>5961</v>
          </cell>
          <cell r="P30" t="str">
            <v>a006</v>
          </cell>
        </row>
        <row r="31">
          <cell r="A31" t="str">
            <v>NO. 06호표</v>
          </cell>
          <cell r="B31" t="str">
            <v>6</v>
          </cell>
          <cell r="C31" t="str">
            <v>소   계</v>
          </cell>
          <cell r="H31">
            <v>1235</v>
          </cell>
          <cell r="J31">
            <v>5961</v>
          </cell>
          <cell r="L31">
            <v>0</v>
          </cell>
          <cell r="N31">
            <v>7196</v>
          </cell>
          <cell r="P31" t="str">
            <v>a006</v>
          </cell>
        </row>
        <row r="32">
          <cell r="P32" t="str">
            <v>a006</v>
          </cell>
        </row>
        <row r="33">
          <cell r="A33" t="str">
            <v>007</v>
          </cell>
          <cell r="B33" t="str">
            <v>81-1</v>
          </cell>
          <cell r="C33" t="str">
            <v>제 7 호표</v>
          </cell>
          <cell r="D33" t="str">
            <v>느티나무 (H4.5XR25)  식재</v>
          </cell>
          <cell r="G33">
            <v>0</v>
          </cell>
          <cell r="O33" t="str">
            <v>주</v>
          </cell>
          <cell r="P33" t="str">
            <v>a007</v>
          </cell>
        </row>
        <row r="34">
          <cell r="A34" t="str">
            <v>ULB21571</v>
          </cell>
          <cell r="B34" t="str">
            <v>81-1</v>
          </cell>
          <cell r="C34" t="str">
            <v>느티나무</v>
          </cell>
          <cell r="D34" t="str">
            <v>4.5XR25</v>
          </cell>
          <cell r="E34">
            <v>1</v>
          </cell>
          <cell r="F34" t="str">
            <v>주</v>
          </cell>
          <cell r="G34">
            <v>926250</v>
          </cell>
          <cell r="H34">
            <v>926250</v>
          </cell>
          <cell r="I34">
            <v>0</v>
          </cell>
          <cell r="J34">
            <v>0</v>
          </cell>
          <cell r="K34">
            <v>0</v>
          </cell>
          <cell r="L34">
            <v>0</v>
          </cell>
          <cell r="N34">
            <v>926250</v>
          </cell>
          <cell r="P34" t="str">
            <v>a007</v>
          </cell>
        </row>
        <row r="35">
          <cell r="A35" t="str">
            <v>ULB21571</v>
          </cell>
          <cell r="B35" t="str">
            <v>81-2</v>
          </cell>
          <cell r="C35" t="str">
            <v>근원직경식재(지주목 무) R25CM</v>
          </cell>
          <cell r="D35">
            <v>0</v>
          </cell>
          <cell r="E35">
            <v>1</v>
          </cell>
          <cell r="F35" t="str">
            <v>주</v>
          </cell>
          <cell r="G35">
            <v>0</v>
          </cell>
          <cell r="H35">
            <v>0</v>
          </cell>
          <cell r="I35">
            <v>104759</v>
          </cell>
          <cell r="J35">
            <v>104759</v>
          </cell>
          <cell r="K35">
            <v>0</v>
          </cell>
          <cell r="L35">
            <v>0</v>
          </cell>
          <cell r="N35">
            <v>104759</v>
          </cell>
          <cell r="P35" t="str">
            <v>a007</v>
          </cell>
        </row>
        <row r="36">
          <cell r="A36" t="str">
            <v>NO. 07호표</v>
          </cell>
          <cell r="B36" t="str">
            <v>7</v>
          </cell>
          <cell r="C36" t="str">
            <v>소   계</v>
          </cell>
          <cell r="H36">
            <v>926250</v>
          </cell>
          <cell r="J36">
            <v>104759</v>
          </cell>
          <cell r="L36">
            <v>0</v>
          </cell>
          <cell r="N36">
            <v>1031009</v>
          </cell>
          <cell r="P36" t="str">
            <v>a007</v>
          </cell>
        </row>
        <row r="37">
          <cell r="P37" t="str">
            <v>a007</v>
          </cell>
        </row>
        <row r="38">
          <cell r="A38" t="str">
            <v>008</v>
          </cell>
          <cell r="B38" t="str">
            <v>82-1</v>
          </cell>
          <cell r="C38" t="str">
            <v>제 8 호표</v>
          </cell>
          <cell r="D38" t="str">
            <v>대왕참나무(H4.0XR12) 식재</v>
          </cell>
          <cell r="G38">
            <v>0</v>
          </cell>
          <cell r="O38" t="str">
            <v>주</v>
          </cell>
          <cell r="P38" t="str">
            <v>a008</v>
          </cell>
        </row>
        <row r="39">
          <cell r="A39" t="str">
            <v>ULB21626</v>
          </cell>
          <cell r="B39" t="str">
            <v>82-1</v>
          </cell>
          <cell r="C39" t="str">
            <v>대왕참나무</v>
          </cell>
          <cell r="D39" t="str">
            <v>4.0XR12</v>
          </cell>
          <cell r="E39">
            <v>1</v>
          </cell>
          <cell r="F39" t="str">
            <v>주</v>
          </cell>
          <cell r="G39">
            <v>171000</v>
          </cell>
          <cell r="H39">
            <v>171000</v>
          </cell>
          <cell r="I39">
            <v>0</v>
          </cell>
          <cell r="J39">
            <v>0</v>
          </cell>
          <cell r="K39">
            <v>0</v>
          </cell>
          <cell r="L39">
            <v>0</v>
          </cell>
          <cell r="N39">
            <v>171000</v>
          </cell>
          <cell r="P39" t="str">
            <v>a008</v>
          </cell>
        </row>
        <row r="40">
          <cell r="A40" t="str">
            <v>ULB21626</v>
          </cell>
          <cell r="B40" t="str">
            <v>82-2</v>
          </cell>
          <cell r="C40" t="str">
            <v>근원직경식재(지주목 무) R12CM</v>
          </cell>
          <cell r="D40">
            <v>0</v>
          </cell>
          <cell r="E40">
            <v>1</v>
          </cell>
          <cell r="F40" t="str">
            <v>주</v>
          </cell>
          <cell r="G40">
            <v>0</v>
          </cell>
          <cell r="H40">
            <v>0</v>
          </cell>
          <cell r="I40">
            <v>41899</v>
          </cell>
          <cell r="J40">
            <v>41899</v>
          </cell>
          <cell r="K40">
            <v>0</v>
          </cell>
          <cell r="L40">
            <v>0</v>
          </cell>
          <cell r="N40">
            <v>41899</v>
          </cell>
          <cell r="P40" t="str">
            <v>a008</v>
          </cell>
        </row>
        <row r="41">
          <cell r="A41" t="str">
            <v>NO. 08호표</v>
          </cell>
          <cell r="B41" t="str">
            <v>8</v>
          </cell>
          <cell r="C41" t="str">
            <v>소   계</v>
          </cell>
          <cell r="H41">
            <v>171000</v>
          </cell>
          <cell r="J41">
            <v>41899</v>
          </cell>
          <cell r="L41">
            <v>0</v>
          </cell>
          <cell r="N41">
            <v>212899</v>
          </cell>
          <cell r="P41" t="str">
            <v>a008</v>
          </cell>
        </row>
        <row r="42">
          <cell r="P42" t="str">
            <v>a008</v>
          </cell>
        </row>
        <row r="43">
          <cell r="A43" t="str">
            <v>009</v>
          </cell>
          <cell r="B43" t="str">
            <v>86-1</v>
          </cell>
          <cell r="C43" t="str">
            <v>제 9 호표</v>
          </cell>
          <cell r="D43" t="str">
            <v>산벗나무 (H3.5XB8)  식재</v>
          </cell>
          <cell r="G43">
            <v>0</v>
          </cell>
          <cell r="O43" t="str">
            <v>주</v>
          </cell>
          <cell r="P43" t="str">
            <v>a009</v>
          </cell>
        </row>
        <row r="44">
          <cell r="A44" t="str">
            <v>ULB22665</v>
          </cell>
          <cell r="B44" t="str">
            <v>86-1</v>
          </cell>
          <cell r="C44" t="str">
            <v>산벗나무</v>
          </cell>
          <cell r="D44" t="str">
            <v>3.5XB8</v>
          </cell>
          <cell r="E44">
            <v>1</v>
          </cell>
          <cell r="F44" t="str">
            <v>주</v>
          </cell>
          <cell r="G44">
            <v>58235</v>
          </cell>
          <cell r="H44">
            <v>58235</v>
          </cell>
          <cell r="I44">
            <v>0</v>
          </cell>
          <cell r="J44">
            <v>0</v>
          </cell>
          <cell r="K44">
            <v>0</v>
          </cell>
          <cell r="L44">
            <v>0</v>
          </cell>
          <cell r="N44">
            <v>58235</v>
          </cell>
          <cell r="P44" t="str">
            <v>a009</v>
          </cell>
        </row>
        <row r="45">
          <cell r="A45" t="str">
            <v>ULB22665</v>
          </cell>
          <cell r="B45" t="str">
            <v>86-2</v>
          </cell>
          <cell r="C45" t="str">
            <v>흉고직경식재(지주목 무) B8CM</v>
          </cell>
          <cell r="D45">
            <v>0</v>
          </cell>
          <cell r="E45">
            <v>1</v>
          </cell>
          <cell r="F45" t="str">
            <v>주</v>
          </cell>
          <cell r="G45">
            <v>0</v>
          </cell>
          <cell r="H45">
            <v>0</v>
          </cell>
          <cell r="I45">
            <v>31901</v>
          </cell>
          <cell r="J45">
            <v>31901</v>
          </cell>
          <cell r="K45">
            <v>0</v>
          </cell>
          <cell r="L45">
            <v>0</v>
          </cell>
          <cell r="N45">
            <v>31901</v>
          </cell>
          <cell r="P45" t="str">
            <v>a009</v>
          </cell>
        </row>
        <row r="46">
          <cell r="A46" t="str">
            <v>NO. 09호표</v>
          </cell>
          <cell r="B46" t="str">
            <v>9</v>
          </cell>
          <cell r="C46" t="str">
            <v>소   계</v>
          </cell>
          <cell r="H46">
            <v>58235</v>
          </cell>
          <cell r="J46">
            <v>31901</v>
          </cell>
          <cell r="L46">
            <v>0</v>
          </cell>
          <cell r="N46">
            <v>90136</v>
          </cell>
          <cell r="P46" t="str">
            <v>a009</v>
          </cell>
        </row>
        <row r="47">
          <cell r="P47" t="str">
            <v>a009</v>
          </cell>
        </row>
        <row r="48">
          <cell r="A48" t="str">
            <v>010</v>
          </cell>
          <cell r="B48" t="str">
            <v>92-1</v>
          </cell>
          <cell r="C48" t="str">
            <v>제 10 호표</v>
          </cell>
          <cell r="D48" t="str">
            <v>회화나무 (H3.5XR8)  식재</v>
          </cell>
          <cell r="G48">
            <v>0</v>
          </cell>
          <cell r="O48" t="str">
            <v>주</v>
          </cell>
          <cell r="P48" t="str">
            <v>a010</v>
          </cell>
        </row>
        <row r="49">
          <cell r="A49" t="str">
            <v>ULB23984</v>
          </cell>
          <cell r="B49" t="str">
            <v>92-1</v>
          </cell>
          <cell r="C49" t="str">
            <v>회화나무</v>
          </cell>
          <cell r="D49" t="str">
            <v>3.5XR8</v>
          </cell>
          <cell r="E49">
            <v>1</v>
          </cell>
          <cell r="F49" t="str">
            <v>주</v>
          </cell>
          <cell r="G49">
            <v>55670</v>
          </cell>
          <cell r="H49">
            <v>55670</v>
          </cell>
          <cell r="I49">
            <v>0</v>
          </cell>
          <cell r="J49">
            <v>0</v>
          </cell>
          <cell r="K49">
            <v>0</v>
          </cell>
          <cell r="L49">
            <v>0</v>
          </cell>
          <cell r="N49">
            <v>55670</v>
          </cell>
          <cell r="P49" t="str">
            <v>a010</v>
          </cell>
        </row>
        <row r="50">
          <cell r="A50" t="str">
            <v>ULB23984</v>
          </cell>
          <cell r="B50" t="str">
            <v>92-2</v>
          </cell>
          <cell r="C50" t="str">
            <v>근원직경식재(지주목 무) R8CM</v>
          </cell>
          <cell r="D50">
            <v>0</v>
          </cell>
          <cell r="E50">
            <v>1</v>
          </cell>
          <cell r="F50" t="str">
            <v>주</v>
          </cell>
          <cell r="G50">
            <v>0</v>
          </cell>
          <cell r="H50">
            <v>0</v>
          </cell>
          <cell r="I50">
            <v>23255</v>
          </cell>
          <cell r="J50">
            <v>23255</v>
          </cell>
          <cell r="K50">
            <v>0</v>
          </cell>
          <cell r="L50">
            <v>0</v>
          </cell>
          <cell r="N50">
            <v>23255</v>
          </cell>
          <cell r="P50" t="str">
            <v>a010</v>
          </cell>
        </row>
        <row r="51">
          <cell r="A51" t="str">
            <v>NO. 10호표</v>
          </cell>
          <cell r="B51" t="str">
            <v>10</v>
          </cell>
          <cell r="C51" t="str">
            <v>소   계</v>
          </cell>
          <cell r="H51">
            <v>55670</v>
          </cell>
          <cell r="J51">
            <v>23255</v>
          </cell>
          <cell r="L51">
            <v>0</v>
          </cell>
          <cell r="N51">
            <v>78925</v>
          </cell>
          <cell r="P51" t="str">
            <v>a010</v>
          </cell>
        </row>
        <row r="52">
          <cell r="P52" t="str">
            <v>a010</v>
          </cell>
        </row>
        <row r="53">
          <cell r="A53" t="str">
            <v>011</v>
          </cell>
          <cell r="B53" t="str">
            <v>88-1</v>
          </cell>
          <cell r="C53" t="str">
            <v>제 11 호표</v>
          </cell>
          <cell r="D53" t="str">
            <v>이팝나무 (H3.0XR8)  식재</v>
          </cell>
          <cell r="G53">
            <v>0</v>
          </cell>
          <cell r="O53" t="str">
            <v>주</v>
          </cell>
          <cell r="P53" t="str">
            <v>a011</v>
          </cell>
        </row>
        <row r="54">
          <cell r="A54" t="str">
            <v>ULB23244</v>
          </cell>
          <cell r="B54" t="str">
            <v>88-1</v>
          </cell>
          <cell r="C54" t="str">
            <v>이팝나무</v>
          </cell>
          <cell r="D54" t="str">
            <v>3.0XR8</v>
          </cell>
          <cell r="E54">
            <v>1</v>
          </cell>
          <cell r="F54" t="str">
            <v>주</v>
          </cell>
          <cell r="G54">
            <v>73720</v>
          </cell>
          <cell r="H54">
            <v>73720</v>
          </cell>
          <cell r="I54">
            <v>0</v>
          </cell>
          <cell r="J54">
            <v>0</v>
          </cell>
          <cell r="K54">
            <v>0</v>
          </cell>
          <cell r="L54">
            <v>0</v>
          </cell>
          <cell r="N54">
            <v>73720</v>
          </cell>
          <cell r="P54" t="str">
            <v>a011</v>
          </cell>
        </row>
        <row r="55">
          <cell r="A55" t="str">
            <v>ULB23244</v>
          </cell>
          <cell r="B55" t="str">
            <v>88-2</v>
          </cell>
          <cell r="C55" t="str">
            <v>근원직경식재(지주목 무) R8CM</v>
          </cell>
          <cell r="D55">
            <v>0</v>
          </cell>
          <cell r="E55">
            <v>1</v>
          </cell>
          <cell r="F55" t="str">
            <v>주</v>
          </cell>
          <cell r="G55">
            <v>0</v>
          </cell>
          <cell r="H55">
            <v>0</v>
          </cell>
          <cell r="I55">
            <v>23255</v>
          </cell>
          <cell r="J55">
            <v>23255</v>
          </cell>
          <cell r="K55">
            <v>0</v>
          </cell>
          <cell r="L55">
            <v>0</v>
          </cell>
          <cell r="N55">
            <v>23255</v>
          </cell>
          <cell r="P55" t="str">
            <v>a011</v>
          </cell>
        </row>
        <row r="56">
          <cell r="A56" t="str">
            <v>NO. 11호표</v>
          </cell>
          <cell r="B56" t="str">
            <v>11</v>
          </cell>
          <cell r="C56" t="str">
            <v>소   계</v>
          </cell>
          <cell r="H56">
            <v>73720</v>
          </cell>
          <cell r="J56">
            <v>23255</v>
          </cell>
          <cell r="L56">
            <v>0</v>
          </cell>
          <cell r="N56">
            <v>96975</v>
          </cell>
          <cell r="P56" t="str">
            <v>a011</v>
          </cell>
        </row>
        <row r="57">
          <cell r="P57" t="str">
            <v>a011</v>
          </cell>
        </row>
        <row r="58">
          <cell r="A58" t="str">
            <v>012</v>
          </cell>
          <cell r="B58" t="str">
            <v>80-1</v>
          </cell>
          <cell r="C58" t="str">
            <v>제 12 호표</v>
          </cell>
          <cell r="D58" t="str">
            <v>계수나무 (H4.0XB8) 식재</v>
          </cell>
          <cell r="G58">
            <v>0</v>
          </cell>
          <cell r="O58" t="str">
            <v>주</v>
          </cell>
          <cell r="P58" t="str">
            <v>a012</v>
          </cell>
        </row>
        <row r="59">
          <cell r="A59" t="str">
            <v>ULB21244</v>
          </cell>
          <cell r="B59" t="str">
            <v>80-1</v>
          </cell>
          <cell r="C59" t="str">
            <v>계수나무</v>
          </cell>
          <cell r="D59" t="str">
            <v>H4.0XB8</v>
          </cell>
          <cell r="E59">
            <v>1</v>
          </cell>
          <cell r="F59" t="str">
            <v>주</v>
          </cell>
          <cell r="G59">
            <v>66500</v>
          </cell>
          <cell r="H59">
            <v>66500</v>
          </cell>
          <cell r="I59">
            <v>0</v>
          </cell>
          <cell r="J59">
            <v>0</v>
          </cell>
          <cell r="K59">
            <v>0</v>
          </cell>
          <cell r="L59">
            <v>0</v>
          </cell>
          <cell r="N59">
            <v>66500</v>
          </cell>
          <cell r="P59" t="str">
            <v>a012</v>
          </cell>
        </row>
        <row r="60">
          <cell r="A60" t="str">
            <v>ULB21244</v>
          </cell>
          <cell r="B60" t="str">
            <v>80-2</v>
          </cell>
          <cell r="C60" t="str">
            <v>흉고직경식재(지주목 무) B8CM</v>
          </cell>
          <cell r="D60">
            <v>0</v>
          </cell>
          <cell r="E60">
            <v>1</v>
          </cell>
          <cell r="F60" t="str">
            <v>주</v>
          </cell>
          <cell r="G60">
            <v>0</v>
          </cell>
          <cell r="H60">
            <v>0</v>
          </cell>
          <cell r="I60">
            <v>31901</v>
          </cell>
          <cell r="J60">
            <v>31901</v>
          </cell>
          <cell r="K60">
            <v>0</v>
          </cell>
          <cell r="L60">
            <v>0</v>
          </cell>
          <cell r="N60">
            <v>31901</v>
          </cell>
          <cell r="P60" t="str">
            <v>a012</v>
          </cell>
        </row>
        <row r="61">
          <cell r="A61" t="str">
            <v>NO. 12호표</v>
          </cell>
          <cell r="B61" t="str">
            <v>12</v>
          </cell>
          <cell r="C61" t="str">
            <v>소   계</v>
          </cell>
          <cell r="H61">
            <v>66500</v>
          </cell>
          <cell r="J61">
            <v>31901</v>
          </cell>
          <cell r="L61">
            <v>0</v>
          </cell>
          <cell r="N61">
            <v>98401</v>
          </cell>
          <cell r="P61" t="str">
            <v>a012</v>
          </cell>
        </row>
        <row r="62">
          <cell r="P62" t="str">
            <v>a012</v>
          </cell>
        </row>
        <row r="63">
          <cell r="A63" t="str">
            <v>013</v>
          </cell>
          <cell r="B63" t="str">
            <v>78-1</v>
          </cell>
          <cell r="C63" t="str">
            <v>제 13 호표</v>
          </cell>
          <cell r="D63" t="str">
            <v>메타세쿼이아 (H4.0XB8)  식재</v>
          </cell>
          <cell r="G63">
            <v>0</v>
          </cell>
          <cell r="O63" t="str">
            <v>주</v>
          </cell>
          <cell r="P63" t="str">
            <v>a013</v>
          </cell>
        </row>
        <row r="64">
          <cell r="A64" t="str">
            <v>ULB20107</v>
          </cell>
          <cell r="B64" t="str">
            <v>78-1</v>
          </cell>
          <cell r="C64" t="str">
            <v>메타세쿼이아</v>
          </cell>
          <cell r="D64" t="str">
            <v>4.0XB8</v>
          </cell>
          <cell r="E64">
            <v>1</v>
          </cell>
          <cell r="F64" t="str">
            <v>주</v>
          </cell>
          <cell r="G64">
            <v>81890</v>
          </cell>
          <cell r="H64">
            <v>81890</v>
          </cell>
          <cell r="I64">
            <v>0</v>
          </cell>
          <cell r="J64">
            <v>0</v>
          </cell>
          <cell r="K64">
            <v>0</v>
          </cell>
          <cell r="L64">
            <v>0</v>
          </cell>
          <cell r="N64">
            <v>81890</v>
          </cell>
          <cell r="P64" t="str">
            <v>a013</v>
          </cell>
        </row>
        <row r="65">
          <cell r="A65" t="str">
            <v>ULB20107</v>
          </cell>
          <cell r="B65" t="str">
            <v>78-2</v>
          </cell>
          <cell r="C65" t="str">
            <v>흉고직경식재(지주목 무) B8CM</v>
          </cell>
          <cell r="D65">
            <v>0</v>
          </cell>
          <cell r="E65">
            <v>1</v>
          </cell>
          <cell r="F65" t="str">
            <v>주</v>
          </cell>
          <cell r="G65">
            <v>0</v>
          </cell>
          <cell r="H65">
            <v>0</v>
          </cell>
          <cell r="I65">
            <v>31901</v>
          </cell>
          <cell r="J65">
            <v>31901</v>
          </cell>
          <cell r="K65">
            <v>0</v>
          </cell>
          <cell r="L65">
            <v>0</v>
          </cell>
          <cell r="N65">
            <v>31901</v>
          </cell>
          <cell r="P65" t="str">
            <v>a013</v>
          </cell>
        </row>
        <row r="66">
          <cell r="A66" t="str">
            <v>NO. 13호표</v>
          </cell>
          <cell r="B66" t="str">
            <v>13</v>
          </cell>
          <cell r="C66" t="str">
            <v>소   계</v>
          </cell>
          <cell r="H66">
            <v>81890</v>
          </cell>
          <cell r="J66">
            <v>31901</v>
          </cell>
          <cell r="L66">
            <v>0</v>
          </cell>
          <cell r="N66">
            <v>113791</v>
          </cell>
          <cell r="P66" t="str">
            <v>a013</v>
          </cell>
        </row>
        <row r="67">
          <cell r="P67" t="str">
            <v>a013</v>
          </cell>
        </row>
        <row r="68">
          <cell r="A68" t="str">
            <v>014</v>
          </cell>
          <cell r="B68" t="str">
            <v>90-1</v>
          </cell>
          <cell r="C68" t="str">
            <v>제 14 호표</v>
          </cell>
          <cell r="D68" t="str">
            <v>삼각단풍 (H3.0XR7)  식재</v>
          </cell>
          <cell r="G68">
            <v>0</v>
          </cell>
          <cell r="O68" t="str">
            <v>주</v>
          </cell>
          <cell r="P68" t="str">
            <v>a014</v>
          </cell>
        </row>
        <row r="69">
          <cell r="A69" t="str">
            <v>ULB23543</v>
          </cell>
          <cell r="B69" t="str">
            <v>90-1</v>
          </cell>
          <cell r="C69" t="str">
            <v>중국단풍(삼각단풍)</v>
          </cell>
          <cell r="D69" t="str">
            <v>3.0XR7</v>
          </cell>
          <cell r="E69">
            <v>1</v>
          </cell>
          <cell r="F69" t="str">
            <v>주</v>
          </cell>
          <cell r="G69">
            <v>28500</v>
          </cell>
          <cell r="H69">
            <v>28500</v>
          </cell>
          <cell r="I69">
            <v>0</v>
          </cell>
          <cell r="J69">
            <v>0</v>
          </cell>
          <cell r="K69">
            <v>0</v>
          </cell>
          <cell r="L69">
            <v>0</v>
          </cell>
          <cell r="N69">
            <v>28500</v>
          </cell>
          <cell r="P69" t="str">
            <v>a014</v>
          </cell>
        </row>
        <row r="70">
          <cell r="A70" t="str">
            <v>ULB23543</v>
          </cell>
          <cell r="B70" t="str">
            <v>90-2</v>
          </cell>
          <cell r="C70" t="str">
            <v>근원직경식재(지주목 무) R7CM</v>
          </cell>
          <cell r="D70">
            <v>0</v>
          </cell>
          <cell r="E70">
            <v>1</v>
          </cell>
          <cell r="F70" t="str">
            <v>주</v>
          </cell>
          <cell r="G70">
            <v>0</v>
          </cell>
          <cell r="H70">
            <v>0</v>
          </cell>
          <cell r="I70">
            <v>19218</v>
          </cell>
          <cell r="J70">
            <v>19218</v>
          </cell>
          <cell r="K70">
            <v>0</v>
          </cell>
          <cell r="L70">
            <v>0</v>
          </cell>
          <cell r="N70">
            <v>19218</v>
          </cell>
          <cell r="P70" t="str">
            <v>a014</v>
          </cell>
        </row>
        <row r="71">
          <cell r="A71" t="str">
            <v>NO. 14호표</v>
          </cell>
          <cell r="B71" t="str">
            <v>14</v>
          </cell>
          <cell r="C71" t="str">
            <v>소   계</v>
          </cell>
          <cell r="H71">
            <v>28500</v>
          </cell>
          <cell r="J71">
            <v>19218</v>
          </cell>
          <cell r="L71">
            <v>0</v>
          </cell>
          <cell r="N71">
            <v>47718</v>
          </cell>
          <cell r="P71" t="str">
            <v>a014</v>
          </cell>
        </row>
        <row r="72">
          <cell r="P72" t="str">
            <v>a014</v>
          </cell>
        </row>
        <row r="73">
          <cell r="A73" t="str">
            <v>015</v>
          </cell>
          <cell r="B73" t="str">
            <v>85-1</v>
          </cell>
          <cell r="C73" t="str">
            <v>제 15 호표</v>
          </cell>
          <cell r="D73" t="str">
            <v>산딸나무 (H2.5XR7)  식재</v>
          </cell>
          <cell r="G73">
            <v>0</v>
          </cell>
          <cell r="O73" t="str">
            <v>주</v>
          </cell>
          <cell r="P73" t="str">
            <v>a015</v>
          </cell>
        </row>
        <row r="74">
          <cell r="A74" t="str">
            <v>ULB22623</v>
          </cell>
          <cell r="B74" t="str">
            <v>85-1</v>
          </cell>
          <cell r="C74" t="str">
            <v>산딸나무</v>
          </cell>
          <cell r="D74" t="str">
            <v>2.5XR7</v>
          </cell>
          <cell r="E74">
            <v>1</v>
          </cell>
          <cell r="F74" t="str">
            <v>주</v>
          </cell>
          <cell r="G74">
            <v>48260</v>
          </cell>
          <cell r="H74">
            <v>48260</v>
          </cell>
          <cell r="I74">
            <v>0</v>
          </cell>
          <cell r="J74">
            <v>0</v>
          </cell>
          <cell r="K74">
            <v>0</v>
          </cell>
          <cell r="L74">
            <v>0</v>
          </cell>
          <cell r="N74">
            <v>48260</v>
          </cell>
          <cell r="P74" t="str">
            <v>a015</v>
          </cell>
        </row>
        <row r="75">
          <cell r="A75" t="str">
            <v>ULB22623</v>
          </cell>
          <cell r="B75" t="str">
            <v>85-2</v>
          </cell>
          <cell r="C75" t="str">
            <v>근원직경식재(지주목 무) R7CM</v>
          </cell>
          <cell r="D75">
            <v>0</v>
          </cell>
          <cell r="E75">
            <v>1</v>
          </cell>
          <cell r="F75" t="str">
            <v>주</v>
          </cell>
          <cell r="G75">
            <v>0</v>
          </cell>
          <cell r="H75">
            <v>0</v>
          </cell>
          <cell r="I75">
            <v>19218</v>
          </cell>
          <cell r="J75">
            <v>19218</v>
          </cell>
          <cell r="K75">
            <v>0</v>
          </cell>
          <cell r="L75">
            <v>0</v>
          </cell>
          <cell r="N75">
            <v>19218</v>
          </cell>
          <cell r="P75" t="str">
            <v>a015</v>
          </cell>
        </row>
        <row r="76">
          <cell r="A76" t="str">
            <v>NO. 15호표</v>
          </cell>
          <cell r="B76" t="str">
            <v>15</v>
          </cell>
          <cell r="C76" t="str">
            <v>소   계</v>
          </cell>
          <cell r="H76">
            <v>48260</v>
          </cell>
          <cell r="J76">
            <v>19218</v>
          </cell>
          <cell r="L76">
            <v>0</v>
          </cell>
          <cell r="N76">
            <v>67478</v>
          </cell>
          <cell r="P76" t="str">
            <v>a015</v>
          </cell>
        </row>
        <row r="77">
          <cell r="P77" t="str">
            <v>a015</v>
          </cell>
        </row>
        <row r="78">
          <cell r="A78" t="str">
            <v>016</v>
          </cell>
          <cell r="B78" t="str">
            <v>84-1</v>
          </cell>
          <cell r="C78" t="str">
            <v>제 16 호표</v>
          </cell>
          <cell r="D78" t="str">
            <v>백목련 (H2.5XR8)  식재</v>
          </cell>
          <cell r="G78">
            <v>0</v>
          </cell>
          <cell r="O78" t="str">
            <v>주</v>
          </cell>
          <cell r="P78" t="str">
            <v>a016</v>
          </cell>
        </row>
        <row r="79">
          <cell r="A79" t="str">
            <v>ULB22334</v>
          </cell>
          <cell r="B79" t="str">
            <v>84-1</v>
          </cell>
          <cell r="C79" t="str">
            <v>백목련</v>
          </cell>
          <cell r="D79" t="str">
            <v>2.5XR8</v>
          </cell>
          <cell r="E79">
            <v>1</v>
          </cell>
          <cell r="F79" t="str">
            <v>주</v>
          </cell>
          <cell r="G79">
            <v>46550</v>
          </cell>
          <cell r="H79">
            <v>46550</v>
          </cell>
          <cell r="I79">
            <v>0</v>
          </cell>
          <cell r="J79">
            <v>0</v>
          </cell>
          <cell r="K79">
            <v>0</v>
          </cell>
          <cell r="L79">
            <v>0</v>
          </cell>
          <cell r="N79">
            <v>46550</v>
          </cell>
          <cell r="P79" t="str">
            <v>a016</v>
          </cell>
        </row>
        <row r="80">
          <cell r="A80" t="str">
            <v>ULB22334</v>
          </cell>
          <cell r="B80" t="str">
            <v>84-2</v>
          </cell>
          <cell r="C80" t="str">
            <v>근원직경식재(지주목 무) R8CM</v>
          </cell>
          <cell r="D80">
            <v>0</v>
          </cell>
          <cell r="E80">
            <v>1</v>
          </cell>
          <cell r="F80" t="str">
            <v>주</v>
          </cell>
          <cell r="G80">
            <v>0</v>
          </cell>
          <cell r="H80">
            <v>0</v>
          </cell>
          <cell r="I80">
            <v>23255</v>
          </cell>
          <cell r="J80">
            <v>23255</v>
          </cell>
          <cell r="K80">
            <v>0</v>
          </cell>
          <cell r="L80">
            <v>0</v>
          </cell>
          <cell r="N80">
            <v>23255</v>
          </cell>
          <cell r="P80" t="str">
            <v>a016</v>
          </cell>
        </row>
        <row r="81">
          <cell r="A81" t="str">
            <v>NO. 16호표</v>
          </cell>
          <cell r="B81" t="str">
            <v>16</v>
          </cell>
          <cell r="C81" t="str">
            <v>소   계</v>
          </cell>
          <cell r="H81">
            <v>46550</v>
          </cell>
          <cell r="J81">
            <v>23255</v>
          </cell>
          <cell r="L81">
            <v>0</v>
          </cell>
          <cell r="N81">
            <v>69805</v>
          </cell>
          <cell r="P81" t="str">
            <v>a016</v>
          </cell>
        </row>
        <row r="82">
          <cell r="P82" t="str">
            <v>a016</v>
          </cell>
        </row>
        <row r="83">
          <cell r="A83" t="str">
            <v>017</v>
          </cell>
          <cell r="B83" t="str">
            <v>79-1</v>
          </cell>
          <cell r="C83" t="str">
            <v>제 17 호표</v>
          </cell>
          <cell r="D83" t="str">
            <v>감나무 (H3.0XR10) 식재</v>
          </cell>
          <cell r="G83">
            <v>0</v>
          </cell>
          <cell r="O83" t="str">
            <v>주</v>
          </cell>
          <cell r="P83" t="str">
            <v>a017</v>
          </cell>
        </row>
        <row r="84">
          <cell r="A84" t="str">
            <v>ULB21134</v>
          </cell>
          <cell r="B84" t="str">
            <v>79-1</v>
          </cell>
          <cell r="C84" t="str">
            <v>감나무</v>
          </cell>
          <cell r="D84" t="str">
            <v>3.0XR10</v>
          </cell>
          <cell r="E84">
            <v>1</v>
          </cell>
          <cell r="F84" t="str">
            <v>주</v>
          </cell>
          <cell r="G84">
            <v>93955</v>
          </cell>
          <cell r="H84">
            <v>93955</v>
          </cell>
          <cell r="I84">
            <v>0</v>
          </cell>
          <cell r="J84">
            <v>0</v>
          </cell>
          <cell r="K84">
            <v>0</v>
          </cell>
          <cell r="L84">
            <v>0</v>
          </cell>
          <cell r="N84">
            <v>93955</v>
          </cell>
          <cell r="P84" t="str">
            <v>a017</v>
          </cell>
        </row>
        <row r="85">
          <cell r="A85" t="str">
            <v>ULB21134</v>
          </cell>
          <cell r="B85" t="str">
            <v>79-2</v>
          </cell>
          <cell r="C85" t="str">
            <v>근원직경식재(지주목 무) R10CM</v>
          </cell>
          <cell r="D85">
            <v>0</v>
          </cell>
          <cell r="E85">
            <v>1</v>
          </cell>
          <cell r="F85" t="str">
            <v>주</v>
          </cell>
          <cell r="G85">
            <v>0</v>
          </cell>
          <cell r="H85">
            <v>0</v>
          </cell>
          <cell r="I85">
            <v>32290</v>
          </cell>
          <cell r="J85">
            <v>32290</v>
          </cell>
          <cell r="K85">
            <v>0</v>
          </cell>
          <cell r="L85">
            <v>0</v>
          </cell>
          <cell r="N85">
            <v>32290</v>
          </cell>
          <cell r="P85" t="str">
            <v>a017</v>
          </cell>
        </row>
        <row r="86">
          <cell r="A86" t="str">
            <v>NO. 17호표</v>
          </cell>
          <cell r="B86" t="str">
            <v>17</v>
          </cell>
          <cell r="C86" t="str">
            <v>소   계</v>
          </cell>
          <cell r="H86">
            <v>93955</v>
          </cell>
          <cell r="J86">
            <v>32290</v>
          </cell>
          <cell r="L86">
            <v>0</v>
          </cell>
          <cell r="N86">
            <v>126245</v>
          </cell>
          <cell r="P86" t="str">
            <v>a017</v>
          </cell>
        </row>
        <row r="87">
          <cell r="P87" t="str">
            <v>a017</v>
          </cell>
        </row>
        <row r="88">
          <cell r="A88" t="str">
            <v>018</v>
          </cell>
          <cell r="B88" t="str">
            <v>89-1</v>
          </cell>
          <cell r="C88" t="str">
            <v>제 18 호표</v>
          </cell>
          <cell r="D88" t="str">
            <v>자두나무 (H3.0XR6)  식재</v>
          </cell>
          <cell r="G88">
            <v>0</v>
          </cell>
          <cell r="O88" t="str">
            <v>주</v>
          </cell>
          <cell r="P88" t="str">
            <v>a018</v>
          </cell>
        </row>
        <row r="89">
          <cell r="A89" t="str">
            <v>ULB23364</v>
          </cell>
          <cell r="B89" t="str">
            <v>89-1</v>
          </cell>
          <cell r="C89" t="str">
            <v>자두나무</v>
          </cell>
          <cell r="D89" t="str">
            <v>3.0XR6</v>
          </cell>
          <cell r="E89">
            <v>1</v>
          </cell>
          <cell r="F89" t="str">
            <v>주</v>
          </cell>
          <cell r="G89">
            <v>38000</v>
          </cell>
          <cell r="H89">
            <v>38000</v>
          </cell>
          <cell r="I89">
            <v>0</v>
          </cell>
          <cell r="J89">
            <v>0</v>
          </cell>
          <cell r="K89">
            <v>0</v>
          </cell>
          <cell r="L89">
            <v>0</v>
          </cell>
          <cell r="N89">
            <v>38000</v>
          </cell>
          <cell r="P89" t="str">
            <v>a018</v>
          </cell>
        </row>
        <row r="90">
          <cell r="A90" t="str">
            <v>ULB23364</v>
          </cell>
          <cell r="B90" t="str">
            <v>89-2</v>
          </cell>
          <cell r="C90" t="str">
            <v>근원직경식재(지주목 무) R6CM</v>
          </cell>
          <cell r="D90">
            <v>0</v>
          </cell>
          <cell r="E90">
            <v>1</v>
          </cell>
          <cell r="F90" t="str">
            <v>주</v>
          </cell>
          <cell r="G90">
            <v>0</v>
          </cell>
          <cell r="H90">
            <v>0</v>
          </cell>
          <cell r="I90">
            <v>14608</v>
          </cell>
          <cell r="J90">
            <v>14608</v>
          </cell>
          <cell r="K90">
            <v>0</v>
          </cell>
          <cell r="L90">
            <v>0</v>
          </cell>
          <cell r="N90">
            <v>14608</v>
          </cell>
          <cell r="P90" t="str">
            <v>a018</v>
          </cell>
        </row>
        <row r="91">
          <cell r="A91" t="str">
            <v>NO. 18호표</v>
          </cell>
          <cell r="B91" t="str">
            <v>18</v>
          </cell>
          <cell r="C91" t="str">
            <v>소   계</v>
          </cell>
          <cell r="H91">
            <v>38000</v>
          </cell>
          <cell r="J91">
            <v>14608</v>
          </cell>
          <cell r="L91">
            <v>0</v>
          </cell>
          <cell r="N91">
            <v>52608</v>
          </cell>
          <cell r="P91" t="str">
            <v>a018</v>
          </cell>
        </row>
        <row r="92">
          <cell r="P92" t="str">
            <v>a018</v>
          </cell>
        </row>
        <row r="93">
          <cell r="A93" t="str">
            <v>019</v>
          </cell>
          <cell r="B93" t="str">
            <v>83-1</v>
          </cell>
          <cell r="C93" t="str">
            <v>제 19 호표</v>
          </cell>
          <cell r="D93" t="str">
            <v>모감주나무 (H3.0XR6)  식재</v>
          </cell>
          <cell r="G93">
            <v>0</v>
          </cell>
          <cell r="O93" t="str">
            <v>주</v>
          </cell>
          <cell r="P93" t="str">
            <v>a019</v>
          </cell>
        </row>
        <row r="94">
          <cell r="A94" t="str">
            <v>ULB21863</v>
          </cell>
          <cell r="B94" t="str">
            <v>83-1</v>
          </cell>
          <cell r="C94" t="str">
            <v>모감주나무</v>
          </cell>
          <cell r="D94" t="str">
            <v>3.0XR6</v>
          </cell>
          <cell r="E94">
            <v>1</v>
          </cell>
          <cell r="F94" t="str">
            <v>주</v>
          </cell>
          <cell r="G94">
            <v>38380</v>
          </cell>
          <cell r="H94">
            <v>38380</v>
          </cell>
          <cell r="I94">
            <v>0</v>
          </cell>
          <cell r="J94">
            <v>0</v>
          </cell>
          <cell r="K94">
            <v>0</v>
          </cell>
          <cell r="L94">
            <v>0</v>
          </cell>
          <cell r="N94">
            <v>38380</v>
          </cell>
          <cell r="P94" t="str">
            <v>a019</v>
          </cell>
        </row>
        <row r="95">
          <cell r="A95" t="str">
            <v>ULB21863</v>
          </cell>
          <cell r="B95" t="str">
            <v>83-2</v>
          </cell>
          <cell r="C95" t="str">
            <v>근원직경식재(지주목 무) R6CM</v>
          </cell>
          <cell r="D95">
            <v>0</v>
          </cell>
          <cell r="E95">
            <v>1</v>
          </cell>
          <cell r="F95" t="str">
            <v>주</v>
          </cell>
          <cell r="G95">
            <v>0</v>
          </cell>
          <cell r="H95">
            <v>0</v>
          </cell>
          <cell r="I95">
            <v>14608</v>
          </cell>
          <cell r="J95">
            <v>14608</v>
          </cell>
          <cell r="K95">
            <v>0</v>
          </cell>
          <cell r="L95">
            <v>0</v>
          </cell>
          <cell r="N95">
            <v>14608</v>
          </cell>
          <cell r="P95" t="str">
            <v>a019</v>
          </cell>
        </row>
        <row r="96">
          <cell r="A96" t="str">
            <v>NO. 19호표</v>
          </cell>
          <cell r="B96" t="str">
            <v>19</v>
          </cell>
          <cell r="C96" t="str">
            <v>소   계</v>
          </cell>
          <cell r="H96">
            <v>38380</v>
          </cell>
          <cell r="J96">
            <v>14608</v>
          </cell>
          <cell r="L96">
            <v>0</v>
          </cell>
          <cell r="N96">
            <v>52988</v>
          </cell>
          <cell r="P96" t="str">
            <v>a019</v>
          </cell>
        </row>
        <row r="97">
          <cell r="P97" t="str">
            <v>a019</v>
          </cell>
        </row>
        <row r="98">
          <cell r="A98" t="str">
            <v>020</v>
          </cell>
          <cell r="B98" t="str">
            <v>91-1</v>
          </cell>
          <cell r="C98" t="str">
            <v>제 20 호표</v>
          </cell>
          <cell r="D98" t="str">
            <v>청단풍 (H2.5XR8)  식재</v>
          </cell>
          <cell r="G98">
            <v>0</v>
          </cell>
          <cell r="O98" t="str">
            <v>주</v>
          </cell>
          <cell r="P98" t="str">
            <v>a020</v>
          </cell>
        </row>
        <row r="99">
          <cell r="A99" t="str">
            <v>ULB23664</v>
          </cell>
          <cell r="B99" t="str">
            <v>91-1</v>
          </cell>
          <cell r="C99" t="str">
            <v>청단풍</v>
          </cell>
          <cell r="D99" t="str">
            <v>2.5XR8</v>
          </cell>
          <cell r="E99">
            <v>1</v>
          </cell>
          <cell r="F99" t="str">
            <v>주</v>
          </cell>
          <cell r="G99">
            <v>69635</v>
          </cell>
          <cell r="H99">
            <v>69635</v>
          </cell>
          <cell r="I99">
            <v>0</v>
          </cell>
          <cell r="J99">
            <v>0</v>
          </cell>
          <cell r="K99">
            <v>0</v>
          </cell>
          <cell r="L99">
            <v>0</v>
          </cell>
          <cell r="N99">
            <v>69635</v>
          </cell>
          <cell r="P99" t="str">
            <v>a020</v>
          </cell>
        </row>
        <row r="100">
          <cell r="A100" t="str">
            <v>ULB23664</v>
          </cell>
          <cell r="B100" t="str">
            <v>91-2</v>
          </cell>
          <cell r="C100" t="str">
            <v>근원직경식재(지주목 무) R8CM</v>
          </cell>
          <cell r="D100">
            <v>0</v>
          </cell>
          <cell r="E100">
            <v>1</v>
          </cell>
          <cell r="F100" t="str">
            <v>주</v>
          </cell>
          <cell r="G100">
            <v>0</v>
          </cell>
          <cell r="H100">
            <v>0</v>
          </cell>
          <cell r="I100">
            <v>23255</v>
          </cell>
          <cell r="J100">
            <v>23255</v>
          </cell>
          <cell r="K100">
            <v>0</v>
          </cell>
          <cell r="L100">
            <v>0</v>
          </cell>
          <cell r="N100">
            <v>23255</v>
          </cell>
          <cell r="P100" t="str">
            <v>a020</v>
          </cell>
        </row>
        <row r="101">
          <cell r="A101" t="str">
            <v>NO. 20호표</v>
          </cell>
          <cell r="B101" t="str">
            <v>20</v>
          </cell>
          <cell r="C101" t="str">
            <v>소   계</v>
          </cell>
          <cell r="H101">
            <v>69635</v>
          </cell>
          <cell r="J101">
            <v>23255</v>
          </cell>
          <cell r="L101">
            <v>0</v>
          </cell>
          <cell r="N101">
            <v>92890</v>
          </cell>
          <cell r="P101" t="str">
            <v>a020</v>
          </cell>
        </row>
        <row r="102">
          <cell r="P102" t="str">
            <v>a020</v>
          </cell>
        </row>
        <row r="103">
          <cell r="A103" t="str">
            <v>021</v>
          </cell>
          <cell r="B103" t="str">
            <v>87-1</v>
          </cell>
          <cell r="C103" t="str">
            <v>제 21 호표</v>
          </cell>
          <cell r="D103" t="str">
            <v>산수유 (H2.0XW0.9XR5)  식재</v>
          </cell>
          <cell r="G103">
            <v>0</v>
          </cell>
          <cell r="O103" t="str">
            <v>주</v>
          </cell>
          <cell r="P103" t="str">
            <v>a021</v>
          </cell>
        </row>
        <row r="104">
          <cell r="A104" t="str">
            <v>ULB22743</v>
          </cell>
          <cell r="B104" t="str">
            <v>87-1</v>
          </cell>
          <cell r="C104" t="str">
            <v>산수유</v>
          </cell>
          <cell r="D104" t="str">
            <v>2.0XW0.9XR5</v>
          </cell>
          <cell r="E104">
            <v>1</v>
          </cell>
          <cell r="F104" t="str">
            <v>주</v>
          </cell>
          <cell r="G104">
            <v>28310</v>
          </cell>
          <cell r="H104">
            <v>28310</v>
          </cell>
          <cell r="I104">
            <v>0</v>
          </cell>
          <cell r="J104">
            <v>0</v>
          </cell>
          <cell r="K104">
            <v>0</v>
          </cell>
          <cell r="L104">
            <v>0</v>
          </cell>
          <cell r="N104">
            <v>28310</v>
          </cell>
          <cell r="P104" t="str">
            <v>a021</v>
          </cell>
        </row>
        <row r="105">
          <cell r="A105" t="str">
            <v>ULB22743</v>
          </cell>
          <cell r="B105" t="str">
            <v>87-2</v>
          </cell>
          <cell r="C105" t="str">
            <v>근원직경식재(지주목 무) R5CM</v>
          </cell>
          <cell r="D105">
            <v>0</v>
          </cell>
          <cell r="E105">
            <v>1</v>
          </cell>
          <cell r="F105" t="str">
            <v>주</v>
          </cell>
          <cell r="G105">
            <v>0</v>
          </cell>
          <cell r="H105">
            <v>0</v>
          </cell>
          <cell r="I105">
            <v>10571</v>
          </cell>
          <cell r="J105">
            <v>10571</v>
          </cell>
          <cell r="K105">
            <v>0</v>
          </cell>
          <cell r="L105">
            <v>0</v>
          </cell>
          <cell r="N105">
            <v>10571</v>
          </cell>
          <cell r="P105" t="str">
            <v>a021</v>
          </cell>
        </row>
        <row r="106">
          <cell r="A106" t="str">
            <v>NO. 21호표</v>
          </cell>
          <cell r="B106" t="str">
            <v>21</v>
          </cell>
          <cell r="C106" t="str">
            <v>소   계</v>
          </cell>
          <cell r="H106">
            <v>28310</v>
          </cell>
          <cell r="J106">
            <v>10571</v>
          </cell>
          <cell r="L106">
            <v>0</v>
          </cell>
          <cell r="N106">
            <v>38881</v>
          </cell>
          <cell r="P106" t="str">
            <v>a021</v>
          </cell>
        </row>
        <row r="107">
          <cell r="P107" t="str">
            <v>a021</v>
          </cell>
        </row>
        <row r="108">
          <cell r="A108" t="str">
            <v>022</v>
          </cell>
          <cell r="B108" t="str">
            <v>96-1</v>
          </cell>
          <cell r="C108" t="str">
            <v>제 22 호표</v>
          </cell>
          <cell r="D108" t="str">
            <v>덜꿩나무 (H1.0XW0.4) 식재</v>
          </cell>
          <cell r="G108">
            <v>0</v>
          </cell>
          <cell r="O108" t="str">
            <v>주</v>
          </cell>
          <cell r="P108" t="str">
            <v>a022</v>
          </cell>
        </row>
        <row r="109">
          <cell r="A109" t="str">
            <v>ULB40140</v>
          </cell>
          <cell r="B109" t="str">
            <v>96-1</v>
          </cell>
          <cell r="C109" t="str">
            <v>덜꿩나무</v>
          </cell>
          <cell r="D109" t="str">
            <v>H1.0XW0.4</v>
          </cell>
          <cell r="E109">
            <v>1</v>
          </cell>
          <cell r="F109" t="str">
            <v>주</v>
          </cell>
          <cell r="G109">
            <v>8265</v>
          </cell>
          <cell r="H109">
            <v>8265</v>
          </cell>
          <cell r="I109">
            <v>0</v>
          </cell>
          <cell r="J109">
            <v>0</v>
          </cell>
          <cell r="K109">
            <v>0</v>
          </cell>
          <cell r="L109">
            <v>0</v>
          </cell>
          <cell r="N109">
            <v>8265</v>
          </cell>
          <cell r="P109" t="str">
            <v>a022</v>
          </cell>
        </row>
        <row r="110">
          <cell r="A110" t="str">
            <v>ULB40140</v>
          </cell>
          <cell r="B110" t="str">
            <v>96-2</v>
          </cell>
          <cell r="C110" t="str">
            <v>관목군식 식재(H0.8M~1.1M)</v>
          </cell>
          <cell r="D110">
            <v>0</v>
          </cell>
          <cell r="E110">
            <v>1</v>
          </cell>
          <cell r="F110" t="str">
            <v>주</v>
          </cell>
          <cell r="G110">
            <v>0</v>
          </cell>
          <cell r="H110">
            <v>0</v>
          </cell>
          <cell r="I110">
            <v>1575</v>
          </cell>
          <cell r="J110">
            <v>1575</v>
          </cell>
          <cell r="K110">
            <v>0</v>
          </cell>
          <cell r="L110">
            <v>0</v>
          </cell>
          <cell r="N110">
            <v>1575</v>
          </cell>
          <cell r="P110" t="str">
            <v>a022</v>
          </cell>
        </row>
        <row r="111">
          <cell r="A111" t="str">
            <v>NO. 22호표</v>
          </cell>
          <cell r="B111" t="str">
            <v>22</v>
          </cell>
          <cell r="C111" t="str">
            <v>소   계</v>
          </cell>
          <cell r="H111">
            <v>8265</v>
          </cell>
          <cell r="J111">
            <v>1575</v>
          </cell>
          <cell r="L111">
            <v>0</v>
          </cell>
          <cell r="N111">
            <v>9840</v>
          </cell>
          <cell r="P111" t="str">
            <v>a022</v>
          </cell>
        </row>
        <row r="112">
          <cell r="P112" t="str">
            <v>a022</v>
          </cell>
        </row>
        <row r="113">
          <cell r="A113" t="str">
            <v>023</v>
          </cell>
          <cell r="B113" t="str">
            <v>98-1</v>
          </cell>
          <cell r="C113" t="str">
            <v>제 23 호표</v>
          </cell>
          <cell r="D113" t="str">
            <v>불두화 (H1.5XW1.0)  식재</v>
          </cell>
          <cell r="G113">
            <v>0</v>
          </cell>
          <cell r="O113" t="str">
            <v>주</v>
          </cell>
          <cell r="P113" t="str">
            <v>a023</v>
          </cell>
        </row>
        <row r="114">
          <cell r="A114" t="str">
            <v>ULB40502</v>
          </cell>
          <cell r="B114" t="str">
            <v>98-1</v>
          </cell>
          <cell r="C114" t="str">
            <v>불두화</v>
          </cell>
          <cell r="D114" t="str">
            <v>1.5XW1.0</v>
          </cell>
          <cell r="E114">
            <v>1</v>
          </cell>
          <cell r="F114" t="str">
            <v>주</v>
          </cell>
          <cell r="G114">
            <v>8930</v>
          </cell>
          <cell r="H114">
            <v>8930</v>
          </cell>
          <cell r="I114">
            <v>0</v>
          </cell>
          <cell r="J114">
            <v>0</v>
          </cell>
          <cell r="K114">
            <v>0</v>
          </cell>
          <cell r="L114">
            <v>0</v>
          </cell>
          <cell r="N114">
            <v>8930</v>
          </cell>
          <cell r="P114" t="str">
            <v>a023</v>
          </cell>
        </row>
        <row r="115">
          <cell r="A115" t="str">
            <v>ULB40502</v>
          </cell>
          <cell r="B115" t="str">
            <v>98-2</v>
          </cell>
          <cell r="C115" t="str">
            <v>관목군식 식재(H1.2M~1.5M)</v>
          </cell>
          <cell r="D115">
            <v>0</v>
          </cell>
          <cell r="E115">
            <v>1</v>
          </cell>
          <cell r="F115" t="str">
            <v>주</v>
          </cell>
          <cell r="G115">
            <v>0</v>
          </cell>
          <cell r="H115">
            <v>0</v>
          </cell>
          <cell r="I115">
            <v>2536</v>
          </cell>
          <cell r="J115">
            <v>2536</v>
          </cell>
          <cell r="K115">
            <v>0</v>
          </cell>
          <cell r="L115">
            <v>0</v>
          </cell>
          <cell r="N115">
            <v>2536</v>
          </cell>
          <cell r="P115" t="str">
            <v>a023</v>
          </cell>
        </row>
        <row r="116">
          <cell r="A116" t="str">
            <v>NO. 23호표</v>
          </cell>
          <cell r="B116" t="str">
            <v>23</v>
          </cell>
          <cell r="C116" t="str">
            <v>소   계</v>
          </cell>
          <cell r="H116">
            <v>8930</v>
          </cell>
          <cell r="J116">
            <v>2536</v>
          </cell>
          <cell r="L116">
            <v>0</v>
          </cell>
          <cell r="N116">
            <v>11466</v>
          </cell>
          <cell r="P116" t="str">
            <v>a023</v>
          </cell>
        </row>
        <row r="117">
          <cell r="P117" t="str">
            <v>a023</v>
          </cell>
        </row>
        <row r="118">
          <cell r="A118" t="str">
            <v>024</v>
          </cell>
          <cell r="B118" t="str">
            <v>93-1</v>
          </cell>
          <cell r="C118" t="str">
            <v>제 24 호표</v>
          </cell>
          <cell r="D118" t="str">
            <v>사철나무 (H1.2XW0.4) 식재</v>
          </cell>
          <cell r="G118">
            <v>0</v>
          </cell>
          <cell r="O118" t="str">
            <v>주</v>
          </cell>
          <cell r="P118" t="str">
            <v>a024</v>
          </cell>
        </row>
        <row r="119">
          <cell r="A119" t="str">
            <v>ULB35504</v>
          </cell>
          <cell r="B119" t="str">
            <v>93-1</v>
          </cell>
          <cell r="C119" t="str">
            <v>사철나무</v>
          </cell>
          <cell r="D119" t="str">
            <v>1.2XW0.4</v>
          </cell>
          <cell r="E119">
            <v>1</v>
          </cell>
          <cell r="F119" t="str">
            <v>주</v>
          </cell>
          <cell r="G119">
            <v>2280</v>
          </cell>
          <cell r="H119">
            <v>2280</v>
          </cell>
          <cell r="I119">
            <v>0</v>
          </cell>
          <cell r="J119">
            <v>0</v>
          </cell>
          <cell r="K119">
            <v>0</v>
          </cell>
          <cell r="L119">
            <v>0</v>
          </cell>
          <cell r="N119">
            <v>2280</v>
          </cell>
          <cell r="P119" t="str">
            <v>a024</v>
          </cell>
        </row>
        <row r="120">
          <cell r="A120" t="str">
            <v>ULB35504</v>
          </cell>
          <cell r="B120" t="str">
            <v>93-2</v>
          </cell>
          <cell r="C120" t="str">
            <v>관목군식 식재(H1.2M~1.5M)</v>
          </cell>
          <cell r="D120">
            <v>0</v>
          </cell>
          <cell r="E120">
            <v>1</v>
          </cell>
          <cell r="F120" t="str">
            <v>주</v>
          </cell>
          <cell r="G120">
            <v>0</v>
          </cell>
          <cell r="H120">
            <v>0</v>
          </cell>
          <cell r="I120">
            <v>2536</v>
          </cell>
          <cell r="J120">
            <v>2536</v>
          </cell>
          <cell r="K120">
            <v>0</v>
          </cell>
          <cell r="L120">
            <v>0</v>
          </cell>
          <cell r="N120">
            <v>2536</v>
          </cell>
          <cell r="P120" t="str">
            <v>a024</v>
          </cell>
        </row>
        <row r="121">
          <cell r="A121" t="str">
            <v>NO. 24호표</v>
          </cell>
          <cell r="B121" t="str">
            <v>24</v>
          </cell>
          <cell r="C121" t="str">
            <v>소   계</v>
          </cell>
          <cell r="H121">
            <v>2280</v>
          </cell>
          <cell r="J121">
            <v>2536</v>
          </cell>
          <cell r="L121">
            <v>0</v>
          </cell>
          <cell r="N121">
            <v>4816</v>
          </cell>
          <cell r="P121" t="str">
            <v>a024</v>
          </cell>
        </row>
        <row r="122">
          <cell r="P122" t="str">
            <v>a024</v>
          </cell>
        </row>
        <row r="123">
          <cell r="A123" t="str">
            <v>025</v>
          </cell>
          <cell r="B123" t="str">
            <v>95-1</v>
          </cell>
          <cell r="C123" t="str">
            <v>제 25 호표</v>
          </cell>
          <cell r="D123" t="str">
            <v>개나리 (H1.0X3지)  식재</v>
          </cell>
          <cell r="G123">
            <v>0</v>
          </cell>
          <cell r="O123" t="str">
            <v>주</v>
          </cell>
          <cell r="P123" t="str">
            <v>a025</v>
          </cell>
        </row>
        <row r="124">
          <cell r="A124" t="str">
            <v>ULB40012</v>
          </cell>
          <cell r="B124" t="str">
            <v>95-1</v>
          </cell>
          <cell r="C124" t="str">
            <v>개나리</v>
          </cell>
          <cell r="D124" t="str">
            <v>1.0X3지</v>
          </cell>
          <cell r="E124">
            <v>1</v>
          </cell>
          <cell r="F124" t="str">
            <v>주</v>
          </cell>
          <cell r="G124">
            <v>665</v>
          </cell>
          <cell r="H124">
            <v>665</v>
          </cell>
          <cell r="I124">
            <v>0</v>
          </cell>
          <cell r="J124">
            <v>0</v>
          </cell>
          <cell r="K124">
            <v>0</v>
          </cell>
          <cell r="L124">
            <v>0</v>
          </cell>
          <cell r="N124">
            <v>665</v>
          </cell>
          <cell r="P124" t="str">
            <v>a025</v>
          </cell>
        </row>
        <row r="125">
          <cell r="A125" t="str">
            <v>ULB40012</v>
          </cell>
          <cell r="B125" t="str">
            <v>95-2</v>
          </cell>
          <cell r="C125" t="str">
            <v>관목군식 식재(H0.8M~1.1M)</v>
          </cell>
          <cell r="D125">
            <v>0</v>
          </cell>
          <cell r="E125">
            <v>1</v>
          </cell>
          <cell r="F125" t="str">
            <v>주</v>
          </cell>
          <cell r="G125">
            <v>0</v>
          </cell>
          <cell r="H125">
            <v>0</v>
          </cell>
          <cell r="I125">
            <v>1575</v>
          </cell>
          <cell r="J125">
            <v>1575</v>
          </cell>
          <cell r="K125">
            <v>0</v>
          </cell>
          <cell r="L125">
            <v>0</v>
          </cell>
          <cell r="N125">
            <v>1575</v>
          </cell>
          <cell r="P125" t="str">
            <v>a025</v>
          </cell>
        </row>
        <row r="126">
          <cell r="A126" t="str">
            <v>NO. 25호표</v>
          </cell>
          <cell r="B126" t="str">
            <v>25</v>
          </cell>
          <cell r="C126" t="str">
            <v>소   계</v>
          </cell>
          <cell r="H126">
            <v>665</v>
          </cell>
          <cell r="J126">
            <v>1575</v>
          </cell>
          <cell r="L126">
            <v>0</v>
          </cell>
          <cell r="N126">
            <v>2240</v>
          </cell>
          <cell r="P126" t="str">
            <v>a025</v>
          </cell>
        </row>
        <row r="127">
          <cell r="P127" t="str">
            <v>a025</v>
          </cell>
        </row>
        <row r="128">
          <cell r="A128" t="str">
            <v>026</v>
          </cell>
          <cell r="B128" t="str">
            <v>97-1</v>
          </cell>
          <cell r="C128" t="str">
            <v>제 26 호표</v>
          </cell>
          <cell r="D128" t="str">
            <v>명자나무 (H0.6XW0.4)  식재</v>
          </cell>
          <cell r="G128">
            <v>0</v>
          </cell>
          <cell r="O128" t="str">
            <v>주</v>
          </cell>
          <cell r="P128" t="str">
            <v>a026</v>
          </cell>
        </row>
        <row r="129">
          <cell r="A129" t="str">
            <v>ULB40272</v>
          </cell>
          <cell r="B129" t="str">
            <v>97-1</v>
          </cell>
          <cell r="C129" t="str">
            <v>명자나무</v>
          </cell>
          <cell r="D129" t="str">
            <v>0.6XW0.4</v>
          </cell>
          <cell r="E129">
            <v>1</v>
          </cell>
          <cell r="F129" t="str">
            <v>주</v>
          </cell>
          <cell r="G129">
            <v>1520</v>
          </cell>
          <cell r="H129">
            <v>1520</v>
          </cell>
          <cell r="I129">
            <v>0</v>
          </cell>
          <cell r="J129">
            <v>0</v>
          </cell>
          <cell r="K129">
            <v>0</v>
          </cell>
          <cell r="L129">
            <v>0</v>
          </cell>
          <cell r="N129">
            <v>1520</v>
          </cell>
          <cell r="P129" t="str">
            <v>a026</v>
          </cell>
        </row>
        <row r="130">
          <cell r="A130" t="str">
            <v>ULB40272</v>
          </cell>
          <cell r="B130" t="str">
            <v>97-2</v>
          </cell>
          <cell r="C130" t="str">
            <v>관목군식 식재(H0.3M~0.7M)</v>
          </cell>
          <cell r="D130">
            <v>0</v>
          </cell>
          <cell r="E130">
            <v>1</v>
          </cell>
          <cell r="F130" t="str">
            <v>주</v>
          </cell>
          <cell r="G130">
            <v>0</v>
          </cell>
          <cell r="H130">
            <v>0</v>
          </cell>
          <cell r="I130">
            <v>1017</v>
          </cell>
          <cell r="J130">
            <v>1017</v>
          </cell>
          <cell r="K130">
            <v>0</v>
          </cell>
          <cell r="L130">
            <v>0</v>
          </cell>
          <cell r="N130">
            <v>1017</v>
          </cell>
          <cell r="P130" t="str">
            <v>a026</v>
          </cell>
        </row>
        <row r="131">
          <cell r="A131" t="str">
            <v>NO. 26호표</v>
          </cell>
          <cell r="B131" t="str">
            <v>26</v>
          </cell>
          <cell r="C131" t="str">
            <v>소   계</v>
          </cell>
          <cell r="H131">
            <v>1520</v>
          </cell>
          <cell r="J131">
            <v>1017</v>
          </cell>
          <cell r="L131">
            <v>0</v>
          </cell>
          <cell r="N131">
            <v>2537</v>
          </cell>
          <cell r="P131" t="str">
            <v>a026</v>
          </cell>
        </row>
        <row r="132">
          <cell r="P132" t="str">
            <v>a026</v>
          </cell>
        </row>
        <row r="133">
          <cell r="A133" t="str">
            <v>027</v>
          </cell>
          <cell r="B133" t="str">
            <v>99-1</v>
          </cell>
          <cell r="C133" t="str">
            <v>제 27 호표</v>
          </cell>
          <cell r="D133" t="str">
            <v>산철쭉 (H0.3XW0.4)  식재</v>
          </cell>
          <cell r="G133">
            <v>0</v>
          </cell>
          <cell r="O133" t="str">
            <v>주</v>
          </cell>
          <cell r="P133" t="str">
            <v>a027</v>
          </cell>
        </row>
        <row r="134">
          <cell r="A134" t="str">
            <v>ULB40533</v>
          </cell>
          <cell r="B134" t="str">
            <v>99-1</v>
          </cell>
          <cell r="C134" t="str">
            <v>산철쭉</v>
          </cell>
          <cell r="D134" t="str">
            <v>0.3XW0.4</v>
          </cell>
          <cell r="E134">
            <v>1</v>
          </cell>
          <cell r="F134" t="str">
            <v>주</v>
          </cell>
          <cell r="G134">
            <v>1520</v>
          </cell>
          <cell r="H134">
            <v>1520</v>
          </cell>
          <cell r="I134">
            <v>0</v>
          </cell>
          <cell r="J134">
            <v>0</v>
          </cell>
          <cell r="K134">
            <v>0</v>
          </cell>
          <cell r="L134">
            <v>0</v>
          </cell>
          <cell r="N134">
            <v>1520</v>
          </cell>
          <cell r="P134" t="str">
            <v>a027</v>
          </cell>
        </row>
        <row r="135">
          <cell r="A135" t="str">
            <v>ULB40533</v>
          </cell>
          <cell r="B135" t="str">
            <v>99-2</v>
          </cell>
          <cell r="C135" t="str">
            <v>관목군식 식재(H0.3M~0.7M)</v>
          </cell>
          <cell r="D135">
            <v>0</v>
          </cell>
          <cell r="E135">
            <v>1</v>
          </cell>
          <cell r="F135" t="str">
            <v>주</v>
          </cell>
          <cell r="G135">
            <v>0</v>
          </cell>
          <cell r="H135">
            <v>0</v>
          </cell>
          <cell r="I135">
            <v>1017</v>
          </cell>
          <cell r="J135">
            <v>1017</v>
          </cell>
          <cell r="K135">
            <v>0</v>
          </cell>
          <cell r="L135">
            <v>0</v>
          </cell>
          <cell r="N135">
            <v>1017</v>
          </cell>
          <cell r="P135" t="str">
            <v>a027</v>
          </cell>
        </row>
        <row r="136">
          <cell r="A136" t="str">
            <v>NO. 27호표</v>
          </cell>
          <cell r="B136" t="str">
            <v>27</v>
          </cell>
          <cell r="C136" t="str">
            <v>소   계</v>
          </cell>
          <cell r="H136">
            <v>1520</v>
          </cell>
          <cell r="J136">
            <v>1017</v>
          </cell>
          <cell r="L136">
            <v>0</v>
          </cell>
          <cell r="N136">
            <v>2537</v>
          </cell>
          <cell r="P136" t="str">
            <v>a027</v>
          </cell>
        </row>
        <row r="137">
          <cell r="P137" t="str">
            <v>a027</v>
          </cell>
        </row>
        <row r="138">
          <cell r="A138" t="str">
            <v>028</v>
          </cell>
          <cell r="B138" t="str">
            <v>94-1</v>
          </cell>
          <cell r="C138" t="str">
            <v>제 28 호표</v>
          </cell>
          <cell r="D138" t="str">
            <v>회양목 (H0.3XW0.3)  식재</v>
          </cell>
          <cell r="G138">
            <v>0</v>
          </cell>
          <cell r="O138" t="str">
            <v>주</v>
          </cell>
          <cell r="P138" t="str">
            <v>a028</v>
          </cell>
        </row>
        <row r="139">
          <cell r="A139" t="str">
            <v>ULB35941</v>
          </cell>
          <cell r="B139" t="str">
            <v>94-1</v>
          </cell>
          <cell r="C139" t="str">
            <v>회양목</v>
          </cell>
          <cell r="D139" t="str">
            <v>H0.3XW0.3</v>
          </cell>
          <cell r="E139">
            <v>1</v>
          </cell>
          <cell r="F139" t="str">
            <v>주</v>
          </cell>
          <cell r="G139">
            <v>2565</v>
          </cell>
          <cell r="H139">
            <v>2565</v>
          </cell>
          <cell r="I139">
            <v>0</v>
          </cell>
          <cell r="J139">
            <v>0</v>
          </cell>
          <cell r="K139">
            <v>0</v>
          </cell>
          <cell r="L139">
            <v>0</v>
          </cell>
          <cell r="N139">
            <v>2565</v>
          </cell>
          <cell r="P139" t="str">
            <v>a028</v>
          </cell>
        </row>
        <row r="140">
          <cell r="A140" t="str">
            <v>ULB35941</v>
          </cell>
          <cell r="B140" t="str">
            <v>94-2</v>
          </cell>
          <cell r="C140" t="str">
            <v>관목군식 식재(H0.3M~0.7M)</v>
          </cell>
          <cell r="D140">
            <v>0</v>
          </cell>
          <cell r="E140">
            <v>1</v>
          </cell>
          <cell r="F140" t="str">
            <v>주</v>
          </cell>
          <cell r="G140">
            <v>0</v>
          </cell>
          <cell r="H140">
            <v>0</v>
          </cell>
          <cell r="I140">
            <v>1017</v>
          </cell>
          <cell r="J140">
            <v>1017</v>
          </cell>
          <cell r="K140">
            <v>0</v>
          </cell>
          <cell r="L140">
            <v>0</v>
          </cell>
          <cell r="N140">
            <v>1017</v>
          </cell>
          <cell r="P140" t="str">
            <v>a028</v>
          </cell>
        </row>
        <row r="141">
          <cell r="A141" t="str">
            <v>NO. 28호표</v>
          </cell>
          <cell r="B141" t="str">
            <v>28</v>
          </cell>
          <cell r="C141" t="str">
            <v>소   계</v>
          </cell>
          <cell r="H141">
            <v>2565</v>
          </cell>
          <cell r="J141">
            <v>1017</v>
          </cell>
          <cell r="L141">
            <v>0</v>
          </cell>
          <cell r="N141">
            <v>3582</v>
          </cell>
          <cell r="P141" t="str">
            <v>a028</v>
          </cell>
        </row>
        <row r="142">
          <cell r="P142" t="str">
            <v>a028</v>
          </cell>
        </row>
        <row r="143">
          <cell r="A143" t="str">
            <v>029</v>
          </cell>
          <cell r="B143" t="str">
            <v>102-1</v>
          </cell>
          <cell r="C143" t="str">
            <v>제 29 호표</v>
          </cell>
          <cell r="D143" t="str">
            <v>등나무 (H3.0XR6)  식재</v>
          </cell>
          <cell r="G143">
            <v>0</v>
          </cell>
          <cell r="O143" t="str">
            <v>주</v>
          </cell>
          <cell r="P143" t="str">
            <v>a029</v>
          </cell>
        </row>
        <row r="144">
          <cell r="A144" t="str">
            <v>ULB50115</v>
          </cell>
          <cell r="B144" t="str">
            <v>102-1</v>
          </cell>
          <cell r="C144" t="str">
            <v>등나무</v>
          </cell>
          <cell r="D144" t="str">
            <v>3.0XR6</v>
          </cell>
          <cell r="E144">
            <v>1</v>
          </cell>
          <cell r="F144" t="str">
            <v>주</v>
          </cell>
          <cell r="G144">
            <v>58425</v>
          </cell>
          <cell r="H144">
            <v>58425</v>
          </cell>
          <cell r="I144">
            <v>0</v>
          </cell>
          <cell r="J144">
            <v>0</v>
          </cell>
          <cell r="K144">
            <v>0</v>
          </cell>
          <cell r="L144">
            <v>0</v>
          </cell>
          <cell r="N144">
            <v>58425</v>
          </cell>
          <cell r="P144" t="str">
            <v>a029</v>
          </cell>
        </row>
        <row r="145">
          <cell r="A145" t="str">
            <v>ULB50115</v>
          </cell>
          <cell r="B145" t="str">
            <v>102-2</v>
          </cell>
          <cell r="C145" t="str">
            <v>근원직경식재(지주목 무) R6CM</v>
          </cell>
          <cell r="D145">
            <v>0</v>
          </cell>
          <cell r="E145">
            <v>1</v>
          </cell>
          <cell r="F145" t="str">
            <v>주</v>
          </cell>
          <cell r="G145">
            <v>0</v>
          </cell>
          <cell r="H145">
            <v>0</v>
          </cell>
          <cell r="I145">
            <v>14608</v>
          </cell>
          <cell r="J145">
            <v>14608</v>
          </cell>
          <cell r="K145">
            <v>0</v>
          </cell>
          <cell r="L145">
            <v>0</v>
          </cell>
          <cell r="N145">
            <v>14608</v>
          </cell>
          <cell r="P145" t="str">
            <v>a029</v>
          </cell>
        </row>
        <row r="146">
          <cell r="A146" t="str">
            <v>NO. 29호표</v>
          </cell>
          <cell r="B146" t="str">
            <v>29</v>
          </cell>
          <cell r="C146" t="str">
            <v>소   계</v>
          </cell>
          <cell r="H146">
            <v>58425</v>
          </cell>
          <cell r="J146">
            <v>14608</v>
          </cell>
          <cell r="L146">
            <v>0</v>
          </cell>
          <cell r="N146">
            <v>73033</v>
          </cell>
          <cell r="P146" t="str">
            <v>a029</v>
          </cell>
        </row>
        <row r="147">
          <cell r="P147" t="str">
            <v>a029</v>
          </cell>
        </row>
        <row r="148">
          <cell r="A148" t="str">
            <v>030</v>
          </cell>
          <cell r="B148" t="str">
            <v>100-1</v>
          </cell>
          <cell r="C148" t="str">
            <v>제 30 호표</v>
          </cell>
          <cell r="D148" t="str">
            <v>담쟁이덩굴 (L-0.3) 식재</v>
          </cell>
          <cell r="G148">
            <v>0</v>
          </cell>
          <cell r="O148" t="str">
            <v>주</v>
          </cell>
          <cell r="P148" t="str">
            <v>a030</v>
          </cell>
        </row>
        <row r="149">
          <cell r="A149" t="str">
            <v>ULB50042</v>
          </cell>
          <cell r="B149" t="str">
            <v>100-1</v>
          </cell>
          <cell r="C149" t="str">
            <v>담쟁이덩굴</v>
          </cell>
          <cell r="D149" t="str">
            <v>L=0.3M</v>
          </cell>
          <cell r="E149">
            <v>1</v>
          </cell>
          <cell r="F149" t="str">
            <v>주</v>
          </cell>
          <cell r="G149">
            <v>522</v>
          </cell>
          <cell r="H149">
            <v>522</v>
          </cell>
          <cell r="I149">
            <v>0</v>
          </cell>
          <cell r="J149">
            <v>0</v>
          </cell>
          <cell r="K149">
            <v>0</v>
          </cell>
          <cell r="L149">
            <v>0</v>
          </cell>
          <cell r="N149">
            <v>522</v>
          </cell>
          <cell r="P149" t="str">
            <v>a030</v>
          </cell>
        </row>
        <row r="150">
          <cell r="A150" t="str">
            <v>ULB50042</v>
          </cell>
          <cell r="B150" t="str">
            <v>100-2</v>
          </cell>
          <cell r="C150" t="str">
            <v>초화류(식재)</v>
          </cell>
          <cell r="D150">
            <v>0</v>
          </cell>
          <cell r="E150">
            <v>1</v>
          </cell>
          <cell r="F150" t="str">
            <v>주</v>
          </cell>
          <cell r="G150">
            <v>0</v>
          </cell>
          <cell r="H150">
            <v>0</v>
          </cell>
          <cell r="I150">
            <v>160</v>
          </cell>
          <cell r="J150">
            <v>160</v>
          </cell>
          <cell r="K150">
            <v>0</v>
          </cell>
          <cell r="L150">
            <v>0</v>
          </cell>
          <cell r="N150">
            <v>160</v>
          </cell>
          <cell r="P150" t="str">
            <v>a030</v>
          </cell>
        </row>
        <row r="151">
          <cell r="A151" t="str">
            <v>NO. 30호표</v>
          </cell>
          <cell r="B151" t="str">
            <v>30</v>
          </cell>
          <cell r="C151" t="str">
            <v>소   계</v>
          </cell>
          <cell r="H151">
            <v>522</v>
          </cell>
          <cell r="J151">
            <v>160</v>
          </cell>
          <cell r="L151">
            <v>0</v>
          </cell>
          <cell r="N151">
            <v>682</v>
          </cell>
          <cell r="P151" t="str">
            <v>a030</v>
          </cell>
        </row>
        <row r="152">
          <cell r="P152" t="str">
            <v>a030</v>
          </cell>
        </row>
        <row r="153">
          <cell r="A153" t="str">
            <v>031</v>
          </cell>
          <cell r="B153" t="str">
            <v>101-1</v>
          </cell>
          <cell r="C153" t="str">
            <v>제 31 호표</v>
          </cell>
          <cell r="D153" t="str">
            <v>덩굴장미 (H1.0X3지)  식재</v>
          </cell>
          <cell r="G153">
            <v>0</v>
          </cell>
          <cell r="O153" t="str">
            <v>주</v>
          </cell>
          <cell r="P153" t="str">
            <v>a031</v>
          </cell>
        </row>
        <row r="154">
          <cell r="A154" t="str">
            <v>ULB50082</v>
          </cell>
          <cell r="B154" t="str">
            <v>101-1</v>
          </cell>
          <cell r="C154" t="str">
            <v>덩굴장미</v>
          </cell>
          <cell r="D154" t="str">
            <v>1.0X3지</v>
          </cell>
          <cell r="E154">
            <v>1</v>
          </cell>
          <cell r="F154" t="str">
            <v>주</v>
          </cell>
          <cell r="G154">
            <v>2945</v>
          </cell>
          <cell r="H154">
            <v>2945</v>
          </cell>
          <cell r="I154">
            <v>0</v>
          </cell>
          <cell r="J154">
            <v>0</v>
          </cell>
          <cell r="K154">
            <v>0</v>
          </cell>
          <cell r="L154">
            <v>0</v>
          </cell>
          <cell r="N154">
            <v>2945</v>
          </cell>
          <cell r="P154" t="str">
            <v>a031</v>
          </cell>
        </row>
        <row r="155">
          <cell r="A155" t="str">
            <v>ULB50082</v>
          </cell>
          <cell r="B155" t="str">
            <v>101-2</v>
          </cell>
          <cell r="C155" t="str">
            <v>관목군식 식재(H0.8M~1.1M)</v>
          </cell>
          <cell r="D155">
            <v>0</v>
          </cell>
          <cell r="E155">
            <v>1</v>
          </cell>
          <cell r="F155" t="str">
            <v>주</v>
          </cell>
          <cell r="G155">
            <v>0</v>
          </cell>
          <cell r="H155">
            <v>0</v>
          </cell>
          <cell r="I155">
            <v>1575</v>
          </cell>
          <cell r="J155">
            <v>1575</v>
          </cell>
          <cell r="K155">
            <v>0</v>
          </cell>
          <cell r="L155">
            <v>0</v>
          </cell>
          <cell r="N155">
            <v>1575</v>
          </cell>
          <cell r="P155" t="str">
            <v>a031</v>
          </cell>
        </row>
        <row r="156">
          <cell r="A156" t="str">
            <v>NO. 31호표</v>
          </cell>
          <cell r="B156" t="str">
            <v>31</v>
          </cell>
          <cell r="C156" t="str">
            <v>소   계</v>
          </cell>
          <cell r="H156">
            <v>2945</v>
          </cell>
          <cell r="J156">
            <v>1575</v>
          </cell>
          <cell r="L156">
            <v>0</v>
          </cell>
          <cell r="N156">
            <v>4520</v>
          </cell>
          <cell r="P156" t="str">
            <v>a031</v>
          </cell>
        </row>
        <row r="157">
          <cell r="P157" t="str">
            <v>a031</v>
          </cell>
        </row>
        <row r="158">
          <cell r="A158" t="str">
            <v>032</v>
          </cell>
          <cell r="B158" t="str">
            <v>104-1</v>
          </cell>
          <cell r="C158" t="str">
            <v>제 32 호표</v>
          </cell>
          <cell r="D158" t="str">
            <v>비비추 (2-3분얼)  식재</v>
          </cell>
          <cell r="G158">
            <v>0</v>
          </cell>
          <cell r="O158" t="str">
            <v>주</v>
          </cell>
          <cell r="P158" t="str">
            <v>a032</v>
          </cell>
        </row>
        <row r="159">
          <cell r="A159" t="str">
            <v>ULB60251</v>
          </cell>
          <cell r="B159" t="str">
            <v>104-1</v>
          </cell>
          <cell r="C159" t="str">
            <v>비비추</v>
          </cell>
          <cell r="D159" t="str">
            <v>2-3분얼</v>
          </cell>
          <cell r="E159">
            <v>1</v>
          </cell>
          <cell r="F159" t="str">
            <v>주</v>
          </cell>
          <cell r="G159">
            <v>1330</v>
          </cell>
          <cell r="H159">
            <v>1330</v>
          </cell>
          <cell r="I159">
            <v>0</v>
          </cell>
          <cell r="J159">
            <v>0</v>
          </cell>
          <cell r="K159">
            <v>0</v>
          </cell>
          <cell r="L159">
            <v>0</v>
          </cell>
          <cell r="N159">
            <v>1330</v>
          </cell>
          <cell r="P159" t="str">
            <v>a032</v>
          </cell>
        </row>
        <row r="160">
          <cell r="A160" t="str">
            <v>ULB60251</v>
          </cell>
          <cell r="B160" t="str">
            <v>104-2</v>
          </cell>
          <cell r="C160" t="str">
            <v>초화류(식재)</v>
          </cell>
          <cell r="D160">
            <v>0</v>
          </cell>
          <cell r="E160">
            <v>1</v>
          </cell>
          <cell r="F160" t="str">
            <v>주</v>
          </cell>
          <cell r="G160">
            <v>0</v>
          </cell>
          <cell r="H160">
            <v>0</v>
          </cell>
          <cell r="I160">
            <v>160</v>
          </cell>
          <cell r="J160">
            <v>160</v>
          </cell>
          <cell r="K160">
            <v>0</v>
          </cell>
          <cell r="L160">
            <v>0</v>
          </cell>
          <cell r="N160">
            <v>160</v>
          </cell>
          <cell r="P160" t="str">
            <v>a032</v>
          </cell>
        </row>
        <row r="161">
          <cell r="A161" t="str">
            <v>NO. 32호표</v>
          </cell>
          <cell r="B161" t="str">
            <v>32</v>
          </cell>
          <cell r="C161" t="str">
            <v>소   계</v>
          </cell>
          <cell r="H161">
            <v>1330</v>
          </cell>
          <cell r="J161">
            <v>160</v>
          </cell>
          <cell r="L161">
            <v>0</v>
          </cell>
          <cell r="N161">
            <v>1490</v>
          </cell>
          <cell r="P161" t="str">
            <v>a032</v>
          </cell>
        </row>
        <row r="162">
          <cell r="P162" t="str">
            <v>a032</v>
          </cell>
        </row>
        <row r="163">
          <cell r="A163" t="str">
            <v>033</v>
          </cell>
          <cell r="B163" t="str">
            <v>103-1</v>
          </cell>
          <cell r="C163" t="str">
            <v>제 33 호표</v>
          </cell>
          <cell r="D163" t="str">
            <v>맥문동 (3-5분얼)  식재</v>
          </cell>
          <cell r="G163">
            <v>0</v>
          </cell>
          <cell r="O163" t="str">
            <v>주</v>
          </cell>
          <cell r="P163" t="str">
            <v>a033</v>
          </cell>
        </row>
        <row r="164">
          <cell r="A164" t="str">
            <v>ULB60152</v>
          </cell>
          <cell r="B164" t="str">
            <v>103-1</v>
          </cell>
          <cell r="C164" t="str">
            <v>맥문동</v>
          </cell>
          <cell r="D164" t="str">
            <v>3-5분얼</v>
          </cell>
          <cell r="E164">
            <v>1</v>
          </cell>
          <cell r="F164" t="str">
            <v>주</v>
          </cell>
          <cell r="G164">
            <v>370</v>
          </cell>
          <cell r="H164">
            <v>370</v>
          </cell>
          <cell r="I164">
            <v>0</v>
          </cell>
          <cell r="J164">
            <v>0</v>
          </cell>
          <cell r="K164">
            <v>0</v>
          </cell>
          <cell r="L164">
            <v>0</v>
          </cell>
          <cell r="N164">
            <v>370</v>
          </cell>
          <cell r="P164" t="str">
            <v>a033</v>
          </cell>
        </row>
        <row r="165">
          <cell r="A165" t="str">
            <v>ULB60152</v>
          </cell>
          <cell r="B165" t="str">
            <v>103-2</v>
          </cell>
          <cell r="C165" t="str">
            <v>초화류(식재)</v>
          </cell>
          <cell r="D165">
            <v>0</v>
          </cell>
          <cell r="E165">
            <v>1</v>
          </cell>
          <cell r="F165" t="str">
            <v>주</v>
          </cell>
          <cell r="G165">
            <v>0</v>
          </cell>
          <cell r="H165">
            <v>0</v>
          </cell>
          <cell r="I165">
            <v>160</v>
          </cell>
          <cell r="J165">
            <v>160</v>
          </cell>
          <cell r="K165">
            <v>0</v>
          </cell>
          <cell r="L165">
            <v>0</v>
          </cell>
          <cell r="N165">
            <v>160</v>
          </cell>
          <cell r="P165" t="str">
            <v>a033</v>
          </cell>
        </row>
        <row r="166">
          <cell r="A166" t="str">
            <v>NO. 33호표</v>
          </cell>
          <cell r="B166" t="str">
            <v>33</v>
          </cell>
          <cell r="C166" t="str">
            <v>소   계</v>
          </cell>
          <cell r="H166">
            <v>370</v>
          </cell>
          <cell r="J166">
            <v>160</v>
          </cell>
          <cell r="L166">
            <v>0</v>
          </cell>
          <cell r="N166">
            <v>530</v>
          </cell>
          <cell r="P166" t="str">
            <v>a033</v>
          </cell>
        </row>
        <row r="167">
          <cell r="P167" t="str">
            <v>a033</v>
          </cell>
        </row>
        <row r="168">
          <cell r="A168" t="str">
            <v>034</v>
          </cell>
          <cell r="B168" t="str">
            <v>105-1</v>
          </cell>
          <cell r="C168" t="str">
            <v>제 34 호표</v>
          </cell>
          <cell r="D168" t="str">
            <v>잔디(평떼:0.3X0.3X0.03)  식재</v>
          </cell>
          <cell r="G168">
            <v>0</v>
          </cell>
          <cell r="O168" t="str">
            <v>m2</v>
          </cell>
          <cell r="P168" t="str">
            <v>a034</v>
          </cell>
        </row>
        <row r="169">
          <cell r="A169" t="str">
            <v>ULB60502</v>
          </cell>
          <cell r="B169" t="str">
            <v>105-1</v>
          </cell>
          <cell r="C169" t="str">
            <v>잔디</v>
          </cell>
          <cell r="D169" t="str">
            <v>0.3X0.3X0.03</v>
          </cell>
          <cell r="E169">
            <v>1</v>
          </cell>
          <cell r="F169" t="str">
            <v>m2</v>
          </cell>
          <cell r="G169">
            <v>2926</v>
          </cell>
          <cell r="H169">
            <v>2926</v>
          </cell>
          <cell r="I169">
            <v>0</v>
          </cell>
          <cell r="J169">
            <v>0</v>
          </cell>
          <cell r="K169">
            <v>0</v>
          </cell>
          <cell r="L169">
            <v>0</v>
          </cell>
          <cell r="N169">
            <v>2926</v>
          </cell>
          <cell r="P169" t="str">
            <v>a034</v>
          </cell>
        </row>
        <row r="170">
          <cell r="A170" t="str">
            <v>ULB60502</v>
          </cell>
          <cell r="B170" t="str">
            <v>105-2</v>
          </cell>
          <cell r="C170" t="str">
            <v>떼붙이기 (들떼)</v>
          </cell>
          <cell r="D170">
            <v>0</v>
          </cell>
          <cell r="E170">
            <v>1</v>
          </cell>
          <cell r="F170" t="str">
            <v>m2</v>
          </cell>
          <cell r="G170">
            <v>0</v>
          </cell>
          <cell r="H170">
            <v>0</v>
          </cell>
          <cell r="I170">
            <v>2576</v>
          </cell>
          <cell r="J170">
            <v>2576</v>
          </cell>
          <cell r="K170">
            <v>0</v>
          </cell>
          <cell r="L170">
            <v>0</v>
          </cell>
          <cell r="N170">
            <v>2576</v>
          </cell>
          <cell r="P170" t="str">
            <v>a034</v>
          </cell>
        </row>
        <row r="171">
          <cell r="A171" t="str">
            <v>NO. 34호표</v>
          </cell>
          <cell r="B171" t="str">
            <v>34</v>
          </cell>
          <cell r="C171" t="str">
            <v>소   계</v>
          </cell>
          <cell r="H171">
            <v>2926</v>
          </cell>
          <cell r="J171">
            <v>2576</v>
          </cell>
          <cell r="L171">
            <v>0</v>
          </cell>
          <cell r="N171">
            <v>5502</v>
          </cell>
          <cell r="P171" t="str">
            <v>a034</v>
          </cell>
        </row>
        <row r="172">
          <cell r="P172" t="str">
            <v>a034</v>
          </cell>
        </row>
        <row r="173">
          <cell r="A173" t="str">
            <v>035</v>
          </cell>
          <cell r="B173" t="str">
            <v>49-1</v>
          </cell>
          <cell r="C173" t="str">
            <v>제 35 호표</v>
          </cell>
          <cell r="D173" t="str">
            <v>수고식재(H1.1-1.5M)지주목 무</v>
          </cell>
          <cell r="G173">
            <v>0</v>
          </cell>
          <cell r="O173" t="str">
            <v>주</v>
          </cell>
          <cell r="P173" t="str">
            <v>a035</v>
          </cell>
        </row>
        <row r="174">
          <cell r="A174" t="str">
            <v>ULB00015</v>
          </cell>
          <cell r="B174" t="str">
            <v>49-1</v>
          </cell>
          <cell r="C174" t="str">
            <v>조경공</v>
          </cell>
          <cell r="D174" t="str">
            <v/>
          </cell>
          <cell r="E174">
            <v>7.0000000000000007E-2</v>
          </cell>
          <cell r="F174" t="str">
            <v>인</v>
          </cell>
          <cell r="G174">
            <v>0</v>
          </cell>
          <cell r="H174">
            <v>0</v>
          </cell>
          <cell r="I174">
            <v>57401</v>
          </cell>
          <cell r="J174">
            <v>4018</v>
          </cell>
          <cell r="K174">
            <v>0</v>
          </cell>
          <cell r="L174">
            <v>0</v>
          </cell>
          <cell r="N174">
            <v>4018</v>
          </cell>
          <cell r="P174" t="str">
            <v>a035</v>
          </cell>
        </row>
        <row r="175">
          <cell r="A175" t="str">
            <v>ULB00015</v>
          </cell>
          <cell r="B175" t="str">
            <v>49-2</v>
          </cell>
          <cell r="C175" t="str">
            <v>보통인부</v>
          </cell>
          <cell r="D175" t="str">
            <v/>
          </cell>
          <cell r="E175">
            <v>0.05</v>
          </cell>
          <cell r="F175" t="str">
            <v>인</v>
          </cell>
          <cell r="G175">
            <v>0</v>
          </cell>
          <cell r="H175">
            <v>0</v>
          </cell>
          <cell r="I175">
            <v>38875</v>
          </cell>
          <cell r="J175">
            <v>1943</v>
          </cell>
          <cell r="K175">
            <v>0</v>
          </cell>
          <cell r="L175">
            <v>0</v>
          </cell>
          <cell r="N175">
            <v>1943</v>
          </cell>
          <cell r="P175" t="str">
            <v>a035</v>
          </cell>
        </row>
        <row r="176">
          <cell r="A176" t="str">
            <v>NO. 35호표</v>
          </cell>
          <cell r="B176" t="str">
            <v>35</v>
          </cell>
          <cell r="C176" t="str">
            <v>소   계</v>
          </cell>
          <cell r="H176">
            <v>0</v>
          </cell>
          <cell r="J176">
            <v>5961</v>
          </cell>
          <cell r="L176">
            <v>0</v>
          </cell>
          <cell r="N176">
            <v>5961</v>
          </cell>
          <cell r="P176" t="str">
            <v>a035</v>
          </cell>
        </row>
        <row r="177">
          <cell r="P177" t="str">
            <v>a035</v>
          </cell>
        </row>
        <row r="178">
          <cell r="A178" t="str">
            <v>036</v>
          </cell>
          <cell r="B178" t="str">
            <v>50-1</v>
          </cell>
          <cell r="C178" t="str">
            <v>제 36 호표</v>
          </cell>
          <cell r="D178" t="str">
            <v>수고식재(H2.1-2.5M)지주목 무</v>
          </cell>
          <cell r="G178">
            <v>0</v>
          </cell>
          <cell r="O178" t="str">
            <v>주</v>
          </cell>
          <cell r="P178" t="str">
            <v>a036</v>
          </cell>
        </row>
        <row r="179">
          <cell r="A179" t="str">
            <v>ULB00025</v>
          </cell>
          <cell r="B179" t="str">
            <v>50-1</v>
          </cell>
          <cell r="C179" t="str">
            <v>조경공</v>
          </cell>
          <cell r="D179" t="str">
            <v/>
          </cell>
          <cell r="E179">
            <v>0.12</v>
          </cell>
          <cell r="F179" t="str">
            <v>인</v>
          </cell>
          <cell r="G179">
            <v>0</v>
          </cell>
          <cell r="H179">
            <v>0</v>
          </cell>
          <cell r="I179">
            <v>57401</v>
          </cell>
          <cell r="J179">
            <v>6888</v>
          </cell>
          <cell r="K179">
            <v>0</v>
          </cell>
          <cell r="L179">
            <v>0</v>
          </cell>
          <cell r="N179">
            <v>6888</v>
          </cell>
          <cell r="P179" t="str">
            <v>a036</v>
          </cell>
        </row>
        <row r="180">
          <cell r="A180" t="str">
            <v>ULB00025</v>
          </cell>
          <cell r="B180" t="str">
            <v>50-2</v>
          </cell>
          <cell r="C180" t="str">
            <v>보통인부</v>
          </cell>
          <cell r="D180" t="str">
            <v/>
          </cell>
          <cell r="E180">
            <v>0.09</v>
          </cell>
          <cell r="F180" t="str">
            <v>인</v>
          </cell>
          <cell r="G180">
            <v>0</v>
          </cell>
          <cell r="H180">
            <v>0</v>
          </cell>
          <cell r="I180">
            <v>38875</v>
          </cell>
          <cell r="J180">
            <v>3498</v>
          </cell>
          <cell r="K180">
            <v>0</v>
          </cell>
          <cell r="L180">
            <v>0</v>
          </cell>
          <cell r="N180">
            <v>3498</v>
          </cell>
          <cell r="P180" t="str">
            <v>a036</v>
          </cell>
        </row>
        <row r="181">
          <cell r="A181" t="str">
            <v>NO. 36호표</v>
          </cell>
          <cell r="B181" t="str">
            <v>36</v>
          </cell>
          <cell r="C181" t="str">
            <v>소   계</v>
          </cell>
          <cell r="H181">
            <v>0</v>
          </cell>
          <cell r="J181">
            <v>10386</v>
          </cell>
          <cell r="L181">
            <v>0</v>
          </cell>
          <cell r="N181">
            <v>10386</v>
          </cell>
          <cell r="P181" t="str">
            <v>a036</v>
          </cell>
        </row>
        <row r="182">
          <cell r="P182" t="str">
            <v>a036</v>
          </cell>
        </row>
        <row r="183">
          <cell r="A183" t="str">
            <v>037</v>
          </cell>
          <cell r="B183" t="str">
            <v>51-1</v>
          </cell>
          <cell r="C183" t="str">
            <v>제 37 호표</v>
          </cell>
          <cell r="D183" t="str">
            <v>수고식재(H2.6-3.0M)지주목 무</v>
          </cell>
          <cell r="G183">
            <v>0</v>
          </cell>
          <cell r="O183" t="str">
            <v>주</v>
          </cell>
          <cell r="P183" t="str">
            <v>a037</v>
          </cell>
        </row>
        <row r="184">
          <cell r="A184" t="str">
            <v>ULB00030</v>
          </cell>
          <cell r="B184" t="str">
            <v>51-1</v>
          </cell>
          <cell r="C184" t="str">
            <v>조경공</v>
          </cell>
          <cell r="D184" t="str">
            <v/>
          </cell>
          <cell r="E184">
            <v>0.15</v>
          </cell>
          <cell r="F184" t="str">
            <v>인</v>
          </cell>
          <cell r="G184">
            <v>0</v>
          </cell>
          <cell r="H184">
            <v>0</v>
          </cell>
          <cell r="I184">
            <v>57401</v>
          </cell>
          <cell r="J184">
            <v>8610</v>
          </cell>
          <cell r="K184">
            <v>0</v>
          </cell>
          <cell r="L184">
            <v>0</v>
          </cell>
          <cell r="N184">
            <v>8610</v>
          </cell>
          <cell r="P184" t="str">
            <v>a037</v>
          </cell>
        </row>
        <row r="185">
          <cell r="A185" t="str">
            <v>ULB00030</v>
          </cell>
          <cell r="B185" t="str">
            <v>51-2</v>
          </cell>
          <cell r="C185" t="str">
            <v>보통인부</v>
          </cell>
          <cell r="D185" t="str">
            <v/>
          </cell>
          <cell r="E185">
            <v>0.11</v>
          </cell>
          <cell r="F185" t="str">
            <v>인</v>
          </cell>
          <cell r="G185">
            <v>0</v>
          </cell>
          <cell r="H185">
            <v>0</v>
          </cell>
          <cell r="I185">
            <v>38875</v>
          </cell>
          <cell r="J185">
            <v>4276</v>
          </cell>
          <cell r="K185">
            <v>0</v>
          </cell>
          <cell r="L185">
            <v>0</v>
          </cell>
          <cell r="N185">
            <v>4276</v>
          </cell>
          <cell r="P185" t="str">
            <v>a037</v>
          </cell>
        </row>
        <row r="186">
          <cell r="A186" t="str">
            <v>NO. 37호표</v>
          </cell>
          <cell r="B186" t="str">
            <v>37</v>
          </cell>
          <cell r="C186" t="str">
            <v>소   계</v>
          </cell>
          <cell r="H186">
            <v>0</v>
          </cell>
          <cell r="J186">
            <v>12886</v>
          </cell>
          <cell r="L186">
            <v>0</v>
          </cell>
          <cell r="N186">
            <v>12886</v>
          </cell>
          <cell r="P186" t="str">
            <v>a037</v>
          </cell>
        </row>
        <row r="187">
          <cell r="P187" t="str">
            <v>a037</v>
          </cell>
        </row>
        <row r="188">
          <cell r="A188" t="str">
            <v>038</v>
          </cell>
          <cell r="B188" t="str">
            <v>52-1</v>
          </cell>
          <cell r="C188" t="str">
            <v>제 38 호표</v>
          </cell>
          <cell r="D188" t="str">
            <v>흉고직경식재(지주목 무) B8CM</v>
          </cell>
          <cell r="G188">
            <v>0</v>
          </cell>
          <cell r="O188" t="str">
            <v>주</v>
          </cell>
          <cell r="P188" t="str">
            <v>a038</v>
          </cell>
        </row>
        <row r="189">
          <cell r="A189" t="str">
            <v>ULB00208</v>
          </cell>
          <cell r="B189" t="str">
            <v>52-1</v>
          </cell>
          <cell r="C189" t="str">
            <v>조경공</v>
          </cell>
          <cell r="D189" t="str">
            <v/>
          </cell>
          <cell r="E189">
            <v>0.4</v>
          </cell>
          <cell r="F189" t="str">
            <v>인</v>
          </cell>
          <cell r="G189">
            <v>0</v>
          </cell>
          <cell r="H189">
            <v>0</v>
          </cell>
          <cell r="I189">
            <v>57401</v>
          </cell>
          <cell r="J189">
            <v>22960</v>
          </cell>
          <cell r="K189">
            <v>0</v>
          </cell>
          <cell r="L189">
            <v>0</v>
          </cell>
          <cell r="N189">
            <v>22960</v>
          </cell>
          <cell r="P189" t="str">
            <v>a038</v>
          </cell>
        </row>
        <row r="190">
          <cell r="A190" t="str">
            <v>ULB00208</v>
          </cell>
          <cell r="B190" t="str">
            <v>52-2</v>
          </cell>
          <cell r="C190" t="str">
            <v>보통인부</v>
          </cell>
          <cell r="D190" t="str">
            <v/>
          </cell>
          <cell r="E190">
            <v>0.23</v>
          </cell>
          <cell r="F190" t="str">
            <v>인</v>
          </cell>
          <cell r="G190">
            <v>0</v>
          </cell>
          <cell r="H190">
            <v>0</v>
          </cell>
          <cell r="I190">
            <v>38875</v>
          </cell>
          <cell r="J190">
            <v>8941</v>
          </cell>
          <cell r="K190">
            <v>0</v>
          </cell>
          <cell r="L190">
            <v>0</v>
          </cell>
          <cell r="N190">
            <v>8941</v>
          </cell>
          <cell r="P190" t="str">
            <v>a038</v>
          </cell>
        </row>
        <row r="191">
          <cell r="A191" t="str">
            <v>NO. 38호표</v>
          </cell>
          <cell r="B191" t="str">
            <v>38</v>
          </cell>
          <cell r="C191" t="str">
            <v>소   계</v>
          </cell>
          <cell r="H191">
            <v>0</v>
          </cell>
          <cell r="J191">
            <v>31901</v>
          </cell>
          <cell r="L191">
            <v>0</v>
          </cell>
          <cell r="N191">
            <v>31901</v>
          </cell>
          <cell r="P191" t="str">
            <v>a038</v>
          </cell>
        </row>
        <row r="192">
          <cell r="P192" t="str">
            <v>a038</v>
          </cell>
        </row>
        <row r="193">
          <cell r="A193" t="str">
            <v>039</v>
          </cell>
          <cell r="B193" t="str">
            <v>53-1</v>
          </cell>
          <cell r="C193" t="str">
            <v>제 39 호표</v>
          </cell>
          <cell r="D193" t="str">
            <v>근원직경식재(지주목 무) R5CM</v>
          </cell>
          <cell r="G193">
            <v>0</v>
          </cell>
          <cell r="O193" t="str">
            <v>주</v>
          </cell>
          <cell r="P193" t="str">
            <v>a039</v>
          </cell>
        </row>
        <row r="194">
          <cell r="A194" t="str">
            <v>ULB00405</v>
          </cell>
          <cell r="B194" t="str">
            <v>53-1</v>
          </cell>
          <cell r="C194" t="str">
            <v>조경공</v>
          </cell>
          <cell r="D194" t="str">
            <v/>
          </cell>
          <cell r="E194">
            <v>0.13</v>
          </cell>
          <cell r="F194" t="str">
            <v>인</v>
          </cell>
          <cell r="G194">
            <v>0</v>
          </cell>
          <cell r="H194">
            <v>0</v>
          </cell>
          <cell r="I194">
            <v>57401</v>
          </cell>
          <cell r="J194">
            <v>7462</v>
          </cell>
          <cell r="K194">
            <v>0</v>
          </cell>
          <cell r="L194">
            <v>0</v>
          </cell>
          <cell r="N194">
            <v>7462</v>
          </cell>
          <cell r="P194" t="str">
            <v>a039</v>
          </cell>
        </row>
        <row r="195">
          <cell r="A195" t="str">
            <v>ULB00405</v>
          </cell>
          <cell r="B195" t="str">
            <v>53-2</v>
          </cell>
          <cell r="C195" t="str">
            <v>보통인부</v>
          </cell>
          <cell r="D195" t="str">
            <v/>
          </cell>
          <cell r="E195">
            <v>0.08</v>
          </cell>
          <cell r="F195" t="str">
            <v>인</v>
          </cell>
          <cell r="G195">
            <v>0</v>
          </cell>
          <cell r="H195">
            <v>0</v>
          </cell>
          <cell r="I195">
            <v>38875</v>
          </cell>
          <cell r="J195">
            <v>3110</v>
          </cell>
          <cell r="K195">
            <v>0</v>
          </cell>
          <cell r="L195">
            <v>0</v>
          </cell>
          <cell r="N195">
            <v>3110</v>
          </cell>
          <cell r="P195" t="str">
            <v>a039</v>
          </cell>
        </row>
        <row r="196">
          <cell r="A196" t="str">
            <v>NO. 39호표</v>
          </cell>
          <cell r="B196" t="str">
            <v>39</v>
          </cell>
          <cell r="C196" t="str">
            <v>소   계</v>
          </cell>
          <cell r="H196">
            <v>0</v>
          </cell>
          <cell r="J196">
            <v>10572</v>
          </cell>
          <cell r="L196">
            <v>0</v>
          </cell>
          <cell r="N196">
            <v>10572</v>
          </cell>
          <cell r="P196" t="str">
            <v>a039</v>
          </cell>
        </row>
        <row r="197">
          <cell r="P197" t="str">
            <v>a039</v>
          </cell>
        </row>
        <row r="198">
          <cell r="A198" t="str">
            <v>040</v>
          </cell>
          <cell r="B198" t="str">
            <v>54-1</v>
          </cell>
          <cell r="C198" t="str">
            <v>제 40 호표</v>
          </cell>
          <cell r="D198" t="str">
            <v>근원직경식재(지주목 무) R6CM</v>
          </cell>
          <cell r="G198">
            <v>0</v>
          </cell>
          <cell r="O198" t="str">
            <v>주</v>
          </cell>
          <cell r="P198" t="str">
            <v>a040</v>
          </cell>
        </row>
        <row r="199">
          <cell r="A199" t="str">
            <v>ULB00406</v>
          </cell>
          <cell r="B199" t="str">
            <v>54-1</v>
          </cell>
          <cell r="C199" t="str">
            <v>조경공</v>
          </cell>
          <cell r="D199" t="str">
            <v/>
          </cell>
          <cell r="E199">
            <v>0.18</v>
          </cell>
          <cell r="F199" t="str">
            <v>인</v>
          </cell>
          <cell r="G199">
            <v>0</v>
          </cell>
          <cell r="H199">
            <v>0</v>
          </cell>
          <cell r="I199">
            <v>57401</v>
          </cell>
          <cell r="J199">
            <v>10332</v>
          </cell>
          <cell r="K199">
            <v>0</v>
          </cell>
          <cell r="L199">
            <v>0</v>
          </cell>
          <cell r="N199">
            <v>10332</v>
          </cell>
          <cell r="P199" t="str">
            <v>a040</v>
          </cell>
        </row>
        <row r="200">
          <cell r="A200" t="str">
            <v>ULB00406</v>
          </cell>
          <cell r="B200" t="str">
            <v>54-2</v>
          </cell>
          <cell r="C200" t="str">
            <v>보통인부</v>
          </cell>
          <cell r="D200" t="str">
            <v/>
          </cell>
          <cell r="E200">
            <v>0.11</v>
          </cell>
          <cell r="F200" t="str">
            <v>인</v>
          </cell>
          <cell r="G200">
            <v>0</v>
          </cell>
          <cell r="H200">
            <v>0</v>
          </cell>
          <cell r="I200">
            <v>38875</v>
          </cell>
          <cell r="J200">
            <v>4276</v>
          </cell>
          <cell r="K200">
            <v>0</v>
          </cell>
          <cell r="L200">
            <v>0</v>
          </cell>
          <cell r="N200">
            <v>4276</v>
          </cell>
          <cell r="P200" t="str">
            <v>a040</v>
          </cell>
        </row>
        <row r="201">
          <cell r="A201" t="str">
            <v>NO. 40호표</v>
          </cell>
          <cell r="B201" t="str">
            <v>40</v>
          </cell>
          <cell r="C201" t="str">
            <v>소   계</v>
          </cell>
          <cell r="H201">
            <v>0</v>
          </cell>
          <cell r="J201">
            <v>14608</v>
          </cell>
          <cell r="L201">
            <v>0</v>
          </cell>
          <cell r="N201">
            <v>14608</v>
          </cell>
          <cell r="P201" t="str">
            <v>a040</v>
          </cell>
        </row>
        <row r="202">
          <cell r="P202" t="str">
            <v>a040</v>
          </cell>
        </row>
        <row r="203">
          <cell r="A203" t="str">
            <v>041</v>
          </cell>
          <cell r="B203" t="str">
            <v>55-1</v>
          </cell>
          <cell r="C203" t="str">
            <v>제 41 호표</v>
          </cell>
          <cell r="D203" t="str">
            <v>근원직경식재(지주목 무) R7CM</v>
          </cell>
          <cell r="G203">
            <v>0</v>
          </cell>
          <cell r="O203" t="str">
            <v>주</v>
          </cell>
          <cell r="P203" t="str">
            <v>a041</v>
          </cell>
        </row>
        <row r="204">
          <cell r="A204" t="str">
            <v>ULB00407</v>
          </cell>
          <cell r="B204" t="str">
            <v>55-1</v>
          </cell>
          <cell r="C204" t="str">
            <v>조경공</v>
          </cell>
          <cell r="D204" t="str">
            <v/>
          </cell>
          <cell r="E204">
            <v>0.24</v>
          </cell>
          <cell r="F204" t="str">
            <v>인</v>
          </cell>
          <cell r="G204">
            <v>0</v>
          </cell>
          <cell r="H204">
            <v>0</v>
          </cell>
          <cell r="I204">
            <v>57401</v>
          </cell>
          <cell r="J204">
            <v>13776</v>
          </cell>
          <cell r="K204">
            <v>0</v>
          </cell>
          <cell r="L204">
            <v>0</v>
          </cell>
          <cell r="N204">
            <v>13776</v>
          </cell>
          <cell r="P204" t="str">
            <v>a041</v>
          </cell>
        </row>
        <row r="205">
          <cell r="A205" t="str">
            <v>ULB00407</v>
          </cell>
          <cell r="B205" t="str">
            <v>55-2</v>
          </cell>
          <cell r="C205" t="str">
            <v>보통인부</v>
          </cell>
          <cell r="D205" t="str">
            <v/>
          </cell>
          <cell r="E205">
            <v>0.14000000000000001</v>
          </cell>
          <cell r="F205" t="str">
            <v>인</v>
          </cell>
          <cell r="G205">
            <v>0</v>
          </cell>
          <cell r="H205">
            <v>0</v>
          </cell>
          <cell r="I205">
            <v>38875</v>
          </cell>
          <cell r="J205">
            <v>5442</v>
          </cell>
          <cell r="K205">
            <v>0</v>
          </cell>
          <cell r="L205">
            <v>0</v>
          </cell>
          <cell r="N205">
            <v>5442</v>
          </cell>
          <cell r="P205" t="str">
            <v>a041</v>
          </cell>
        </row>
        <row r="206">
          <cell r="A206" t="str">
            <v>NO. 41호표</v>
          </cell>
          <cell r="B206" t="str">
            <v>41</v>
          </cell>
          <cell r="C206" t="str">
            <v>소   계</v>
          </cell>
          <cell r="H206">
            <v>0</v>
          </cell>
          <cell r="J206">
            <v>19218</v>
          </cell>
          <cell r="L206">
            <v>0</v>
          </cell>
          <cell r="N206">
            <v>19218</v>
          </cell>
          <cell r="P206" t="str">
            <v>a041</v>
          </cell>
        </row>
        <row r="207">
          <cell r="P207" t="str">
            <v>a041</v>
          </cell>
        </row>
        <row r="208">
          <cell r="A208" t="str">
            <v>042</v>
          </cell>
          <cell r="B208" t="str">
            <v>56-1</v>
          </cell>
          <cell r="C208" t="str">
            <v>제 42 호표</v>
          </cell>
          <cell r="D208" t="str">
            <v>근원직경식재(지주목 무) R8CM</v>
          </cell>
          <cell r="G208">
            <v>0</v>
          </cell>
          <cell r="O208" t="str">
            <v>주</v>
          </cell>
          <cell r="P208" t="str">
            <v>a042</v>
          </cell>
        </row>
        <row r="209">
          <cell r="A209" t="str">
            <v>ULB00408</v>
          </cell>
          <cell r="B209" t="str">
            <v>56-1</v>
          </cell>
          <cell r="C209" t="str">
            <v>조경공</v>
          </cell>
          <cell r="D209" t="str">
            <v/>
          </cell>
          <cell r="E209">
            <v>0.28999999999999998</v>
          </cell>
          <cell r="F209" t="str">
            <v>인</v>
          </cell>
          <cell r="G209">
            <v>0</v>
          </cell>
          <cell r="H209">
            <v>0</v>
          </cell>
          <cell r="I209">
            <v>57401</v>
          </cell>
          <cell r="J209">
            <v>16646</v>
          </cell>
          <cell r="K209">
            <v>0</v>
          </cell>
          <cell r="L209">
            <v>0</v>
          </cell>
          <cell r="N209">
            <v>16646</v>
          </cell>
          <cell r="P209" t="str">
            <v>a042</v>
          </cell>
        </row>
        <row r="210">
          <cell r="A210" t="str">
            <v>ULB00408</v>
          </cell>
          <cell r="B210" t="str">
            <v>56-2</v>
          </cell>
          <cell r="C210" t="str">
            <v>보통인부</v>
          </cell>
          <cell r="D210" t="str">
            <v/>
          </cell>
          <cell r="E210">
            <v>0.17</v>
          </cell>
          <cell r="F210" t="str">
            <v>인</v>
          </cell>
          <cell r="G210">
            <v>0</v>
          </cell>
          <cell r="H210">
            <v>0</v>
          </cell>
          <cell r="I210">
            <v>38875</v>
          </cell>
          <cell r="J210">
            <v>6608</v>
          </cell>
          <cell r="K210">
            <v>0</v>
          </cell>
          <cell r="L210">
            <v>0</v>
          </cell>
          <cell r="N210">
            <v>6608</v>
          </cell>
          <cell r="P210" t="str">
            <v>a042</v>
          </cell>
        </row>
        <row r="211">
          <cell r="A211" t="str">
            <v>NO. 42호표</v>
          </cell>
          <cell r="B211" t="str">
            <v>42</v>
          </cell>
          <cell r="C211" t="str">
            <v>소   계</v>
          </cell>
          <cell r="H211">
            <v>0</v>
          </cell>
          <cell r="J211">
            <v>23254</v>
          </cell>
          <cell r="L211">
            <v>0</v>
          </cell>
          <cell r="N211">
            <v>23254</v>
          </cell>
          <cell r="P211" t="str">
            <v>a042</v>
          </cell>
        </row>
        <row r="212">
          <cell r="P212" t="str">
            <v>a042</v>
          </cell>
        </row>
        <row r="213">
          <cell r="A213" t="str">
            <v>043</v>
          </cell>
          <cell r="B213" t="str">
            <v>57-1</v>
          </cell>
          <cell r="C213" t="str">
            <v>제 43 호표</v>
          </cell>
          <cell r="D213" t="str">
            <v>근원직경식재(지주목 무) R10CM</v>
          </cell>
          <cell r="G213">
            <v>0</v>
          </cell>
          <cell r="O213" t="str">
            <v>주</v>
          </cell>
          <cell r="P213" t="str">
            <v>a043</v>
          </cell>
        </row>
        <row r="214">
          <cell r="A214" t="str">
            <v>ULB00410</v>
          </cell>
          <cell r="B214" t="str">
            <v>57-1</v>
          </cell>
          <cell r="C214" t="str">
            <v>조경공</v>
          </cell>
          <cell r="D214" t="str">
            <v/>
          </cell>
          <cell r="E214">
            <v>0.4</v>
          </cell>
          <cell r="F214" t="str">
            <v>인</v>
          </cell>
          <cell r="G214">
            <v>0</v>
          </cell>
          <cell r="H214">
            <v>0</v>
          </cell>
          <cell r="I214">
            <v>57401</v>
          </cell>
          <cell r="J214">
            <v>22960</v>
          </cell>
          <cell r="K214">
            <v>0</v>
          </cell>
          <cell r="L214">
            <v>0</v>
          </cell>
          <cell r="N214">
            <v>22960</v>
          </cell>
          <cell r="P214" t="str">
            <v>a043</v>
          </cell>
        </row>
        <row r="215">
          <cell r="A215" t="str">
            <v>ULB00410</v>
          </cell>
          <cell r="B215" t="str">
            <v>57-2</v>
          </cell>
          <cell r="C215" t="str">
            <v>보통인부</v>
          </cell>
          <cell r="D215" t="str">
            <v/>
          </cell>
          <cell r="E215">
            <v>0.24</v>
          </cell>
          <cell r="F215" t="str">
            <v>인</v>
          </cell>
          <cell r="G215">
            <v>0</v>
          </cell>
          <cell r="H215">
            <v>0</v>
          </cell>
          <cell r="I215">
            <v>38875</v>
          </cell>
          <cell r="J215">
            <v>9330</v>
          </cell>
          <cell r="K215">
            <v>0</v>
          </cell>
          <cell r="L215">
            <v>0</v>
          </cell>
          <cell r="N215">
            <v>9330</v>
          </cell>
          <cell r="P215" t="str">
            <v>a043</v>
          </cell>
        </row>
        <row r="216">
          <cell r="A216" t="str">
            <v>NO. 43호표</v>
          </cell>
          <cell r="B216" t="str">
            <v>43</v>
          </cell>
          <cell r="C216" t="str">
            <v>소   계</v>
          </cell>
          <cell r="H216">
            <v>0</v>
          </cell>
          <cell r="J216">
            <v>32290</v>
          </cell>
          <cell r="L216">
            <v>0</v>
          </cell>
          <cell r="N216">
            <v>32290</v>
          </cell>
          <cell r="P216" t="str">
            <v>a043</v>
          </cell>
        </row>
        <row r="217">
          <cell r="P217" t="str">
            <v>a043</v>
          </cell>
        </row>
        <row r="218">
          <cell r="A218" t="str">
            <v>044</v>
          </cell>
          <cell r="B218" t="str">
            <v>58-1</v>
          </cell>
          <cell r="C218" t="str">
            <v>제 44 호표</v>
          </cell>
          <cell r="D218" t="str">
            <v>근원직경식재(지주목 무) R12CM</v>
          </cell>
          <cell r="G218">
            <v>0</v>
          </cell>
          <cell r="O218" t="str">
            <v>주</v>
          </cell>
          <cell r="P218" t="str">
            <v>a044</v>
          </cell>
        </row>
        <row r="219">
          <cell r="A219" t="str">
            <v>ULB00412</v>
          </cell>
          <cell r="B219" t="str">
            <v>58-1</v>
          </cell>
          <cell r="C219" t="str">
            <v>조경공</v>
          </cell>
          <cell r="D219" t="str">
            <v/>
          </cell>
          <cell r="E219">
            <v>0.52</v>
          </cell>
          <cell r="F219" t="str">
            <v>인</v>
          </cell>
          <cell r="G219">
            <v>0</v>
          </cell>
          <cell r="H219">
            <v>0</v>
          </cell>
          <cell r="I219">
            <v>57401</v>
          </cell>
          <cell r="J219">
            <v>29848</v>
          </cell>
          <cell r="K219">
            <v>0</v>
          </cell>
          <cell r="L219">
            <v>0</v>
          </cell>
          <cell r="N219">
            <v>29848</v>
          </cell>
          <cell r="P219" t="str">
            <v>a044</v>
          </cell>
        </row>
        <row r="220">
          <cell r="A220" t="str">
            <v>ULB00412</v>
          </cell>
          <cell r="B220" t="str">
            <v>58-2</v>
          </cell>
          <cell r="C220" t="str">
            <v>보통인부</v>
          </cell>
          <cell r="D220" t="str">
            <v/>
          </cell>
          <cell r="E220">
            <v>0.31</v>
          </cell>
          <cell r="F220" t="str">
            <v>인</v>
          </cell>
          <cell r="G220">
            <v>0</v>
          </cell>
          <cell r="H220">
            <v>0</v>
          </cell>
          <cell r="I220">
            <v>38875</v>
          </cell>
          <cell r="J220">
            <v>12051</v>
          </cell>
          <cell r="K220">
            <v>0</v>
          </cell>
          <cell r="L220">
            <v>0</v>
          </cell>
          <cell r="N220">
            <v>12051</v>
          </cell>
          <cell r="P220" t="str">
            <v>a044</v>
          </cell>
        </row>
        <row r="221">
          <cell r="A221" t="str">
            <v>NO. 44호표</v>
          </cell>
          <cell r="B221" t="str">
            <v>44</v>
          </cell>
          <cell r="C221" t="str">
            <v>소   계</v>
          </cell>
          <cell r="H221">
            <v>0</v>
          </cell>
          <cell r="J221">
            <v>41899</v>
          </cell>
          <cell r="L221">
            <v>0</v>
          </cell>
          <cell r="N221">
            <v>41899</v>
          </cell>
          <cell r="P221" t="str">
            <v>a044</v>
          </cell>
        </row>
        <row r="222">
          <cell r="P222" t="str">
            <v>a044</v>
          </cell>
        </row>
        <row r="223">
          <cell r="A223" t="str">
            <v>045</v>
          </cell>
          <cell r="B223" t="str">
            <v>59-1</v>
          </cell>
          <cell r="C223" t="str">
            <v>제 45 호표</v>
          </cell>
          <cell r="D223" t="str">
            <v>근원직경식재(지주목 무) R15CM</v>
          </cell>
          <cell r="G223">
            <v>0</v>
          </cell>
          <cell r="O223" t="str">
            <v>주</v>
          </cell>
          <cell r="P223" t="str">
            <v>a045</v>
          </cell>
        </row>
        <row r="224">
          <cell r="A224" t="str">
            <v>ULB00415</v>
          </cell>
          <cell r="B224" t="str">
            <v>59-1</v>
          </cell>
          <cell r="C224" t="str">
            <v>조경공</v>
          </cell>
          <cell r="D224" t="str">
            <v/>
          </cell>
          <cell r="E224">
            <v>0.69</v>
          </cell>
          <cell r="F224" t="str">
            <v>인</v>
          </cell>
          <cell r="G224">
            <v>0</v>
          </cell>
          <cell r="H224">
            <v>0</v>
          </cell>
          <cell r="I224">
            <v>57401</v>
          </cell>
          <cell r="J224">
            <v>39606</v>
          </cell>
          <cell r="K224">
            <v>0</v>
          </cell>
          <cell r="L224">
            <v>0</v>
          </cell>
          <cell r="N224">
            <v>39606</v>
          </cell>
          <cell r="P224" t="str">
            <v>a045</v>
          </cell>
        </row>
        <row r="225">
          <cell r="A225" t="str">
            <v>ULB00415</v>
          </cell>
          <cell r="B225" t="str">
            <v>59-2</v>
          </cell>
          <cell r="C225" t="str">
            <v>보통인부</v>
          </cell>
          <cell r="D225" t="str">
            <v/>
          </cell>
          <cell r="E225">
            <v>0.41</v>
          </cell>
          <cell r="F225" t="str">
            <v>인</v>
          </cell>
          <cell r="G225">
            <v>0</v>
          </cell>
          <cell r="H225">
            <v>0</v>
          </cell>
          <cell r="I225">
            <v>38875</v>
          </cell>
          <cell r="J225">
            <v>15938</v>
          </cell>
          <cell r="K225">
            <v>0</v>
          </cell>
          <cell r="L225">
            <v>0</v>
          </cell>
          <cell r="N225">
            <v>15938</v>
          </cell>
          <cell r="P225" t="str">
            <v>a045</v>
          </cell>
        </row>
        <row r="226">
          <cell r="A226" t="str">
            <v>NO. 45호표</v>
          </cell>
          <cell r="B226" t="str">
            <v>45</v>
          </cell>
          <cell r="C226" t="str">
            <v>소   계</v>
          </cell>
          <cell r="H226">
            <v>0</v>
          </cell>
          <cell r="J226">
            <v>55544</v>
          </cell>
          <cell r="L226">
            <v>0</v>
          </cell>
          <cell r="N226">
            <v>55544</v>
          </cell>
          <cell r="P226" t="str">
            <v>a045</v>
          </cell>
        </row>
        <row r="227">
          <cell r="P227" t="str">
            <v>a045</v>
          </cell>
        </row>
        <row r="228">
          <cell r="A228" t="str">
            <v>046</v>
          </cell>
          <cell r="B228" t="str">
            <v>60-1</v>
          </cell>
          <cell r="C228" t="str">
            <v>제 46 호표</v>
          </cell>
          <cell r="D228" t="str">
            <v>근원직경식재(지주목 무) R20CM</v>
          </cell>
          <cell r="G228">
            <v>0</v>
          </cell>
          <cell r="O228" t="str">
            <v>주</v>
          </cell>
          <cell r="P228" t="str">
            <v>a046</v>
          </cell>
        </row>
        <row r="229">
          <cell r="A229" t="str">
            <v>ULB00420</v>
          </cell>
          <cell r="B229" t="str">
            <v>60-1</v>
          </cell>
          <cell r="C229" t="str">
            <v>조경공</v>
          </cell>
          <cell r="D229" t="str">
            <v/>
          </cell>
          <cell r="E229">
            <v>1</v>
          </cell>
          <cell r="F229" t="str">
            <v>인</v>
          </cell>
          <cell r="G229">
            <v>0</v>
          </cell>
          <cell r="H229">
            <v>0</v>
          </cell>
          <cell r="I229">
            <v>57401</v>
          </cell>
          <cell r="J229">
            <v>57401</v>
          </cell>
          <cell r="K229">
            <v>0</v>
          </cell>
          <cell r="L229">
            <v>0</v>
          </cell>
          <cell r="N229">
            <v>57401</v>
          </cell>
          <cell r="P229" t="str">
            <v>a046</v>
          </cell>
        </row>
        <row r="230">
          <cell r="A230" t="str">
            <v>ULB00420</v>
          </cell>
          <cell r="B230" t="str">
            <v>60-2</v>
          </cell>
          <cell r="C230" t="str">
            <v>보통인부</v>
          </cell>
          <cell r="D230" t="str">
            <v/>
          </cell>
          <cell r="E230">
            <v>0.6</v>
          </cell>
          <cell r="F230" t="str">
            <v>인</v>
          </cell>
          <cell r="G230">
            <v>0</v>
          </cell>
          <cell r="H230">
            <v>0</v>
          </cell>
          <cell r="I230">
            <v>38875</v>
          </cell>
          <cell r="J230">
            <v>23325</v>
          </cell>
          <cell r="K230">
            <v>0</v>
          </cell>
          <cell r="L230">
            <v>0</v>
          </cell>
          <cell r="N230">
            <v>23325</v>
          </cell>
          <cell r="P230" t="str">
            <v>a046</v>
          </cell>
        </row>
        <row r="231">
          <cell r="A231" t="str">
            <v>NO. 46호표</v>
          </cell>
          <cell r="B231" t="str">
            <v>46</v>
          </cell>
          <cell r="C231" t="str">
            <v>소   계</v>
          </cell>
          <cell r="H231">
            <v>0</v>
          </cell>
          <cell r="J231">
            <v>80726</v>
          </cell>
          <cell r="L231">
            <v>0</v>
          </cell>
          <cell r="N231">
            <v>80726</v>
          </cell>
          <cell r="P231" t="str">
            <v>a046</v>
          </cell>
        </row>
        <row r="232">
          <cell r="P232" t="str">
            <v>a046</v>
          </cell>
        </row>
        <row r="233">
          <cell r="A233" t="str">
            <v>047</v>
          </cell>
          <cell r="B233" t="str">
            <v>61-1</v>
          </cell>
          <cell r="C233" t="str">
            <v>제 47 호표</v>
          </cell>
          <cell r="D233" t="str">
            <v>근원직경식재(지주목 무) R25CM</v>
          </cell>
          <cell r="G233">
            <v>0</v>
          </cell>
          <cell r="O233" t="str">
            <v>주</v>
          </cell>
          <cell r="P233" t="str">
            <v>a047</v>
          </cell>
        </row>
        <row r="234">
          <cell r="A234" t="str">
            <v>ULB00425</v>
          </cell>
          <cell r="B234" t="str">
            <v>61-1</v>
          </cell>
          <cell r="C234" t="str">
            <v>조경공</v>
          </cell>
          <cell r="D234" t="str">
            <v/>
          </cell>
          <cell r="E234">
            <v>1.29</v>
          </cell>
          <cell r="F234" t="str">
            <v>인</v>
          </cell>
          <cell r="G234">
            <v>0</v>
          </cell>
          <cell r="H234">
            <v>0</v>
          </cell>
          <cell r="I234">
            <v>57401</v>
          </cell>
          <cell r="J234">
            <v>74047</v>
          </cell>
          <cell r="K234">
            <v>0</v>
          </cell>
          <cell r="L234">
            <v>0</v>
          </cell>
          <cell r="N234">
            <v>74047</v>
          </cell>
          <cell r="P234" t="str">
            <v>a047</v>
          </cell>
        </row>
        <row r="235">
          <cell r="A235" t="str">
            <v>ULB00425</v>
          </cell>
          <cell r="B235" t="str">
            <v>61-2</v>
          </cell>
          <cell r="C235" t="str">
            <v>보통인부</v>
          </cell>
          <cell r="D235" t="str">
            <v/>
          </cell>
          <cell r="E235">
            <v>0.79</v>
          </cell>
          <cell r="F235" t="str">
            <v>인</v>
          </cell>
          <cell r="G235">
            <v>0</v>
          </cell>
          <cell r="H235">
            <v>0</v>
          </cell>
          <cell r="I235">
            <v>38875</v>
          </cell>
          <cell r="J235">
            <v>30711</v>
          </cell>
          <cell r="K235">
            <v>0</v>
          </cell>
          <cell r="L235">
            <v>0</v>
          </cell>
          <cell r="N235">
            <v>30711</v>
          </cell>
          <cell r="P235" t="str">
            <v>a047</v>
          </cell>
        </row>
        <row r="236">
          <cell r="A236" t="str">
            <v>NO. 47호표</v>
          </cell>
          <cell r="B236" t="str">
            <v>47</v>
          </cell>
          <cell r="C236" t="str">
            <v>소   계</v>
          </cell>
          <cell r="H236">
            <v>0</v>
          </cell>
          <cell r="J236">
            <v>104758</v>
          </cell>
          <cell r="L236">
            <v>0</v>
          </cell>
          <cell r="N236">
            <v>104758</v>
          </cell>
          <cell r="P236" t="str">
            <v>a047</v>
          </cell>
        </row>
        <row r="237">
          <cell r="P237" t="str">
            <v>a047</v>
          </cell>
        </row>
        <row r="238">
          <cell r="A238" t="str">
            <v>048</v>
          </cell>
          <cell r="B238" t="str">
            <v>62-1</v>
          </cell>
          <cell r="C238" t="str">
            <v>제 48 호표</v>
          </cell>
          <cell r="D238" t="str">
            <v>관목군식 식재(H0.3M~0.7M)</v>
          </cell>
          <cell r="G238">
            <v>0</v>
          </cell>
          <cell r="O238" t="str">
            <v>주</v>
          </cell>
          <cell r="P238" t="str">
            <v>a048</v>
          </cell>
        </row>
        <row r="239">
          <cell r="A239" t="str">
            <v>ULB00603</v>
          </cell>
          <cell r="B239" t="str">
            <v>62-1</v>
          </cell>
          <cell r="C239" t="str">
            <v>조경공</v>
          </cell>
          <cell r="D239" t="str">
            <v/>
          </cell>
          <cell r="E239">
            <v>1.2999999999999999E-2</v>
          </cell>
          <cell r="F239" t="str">
            <v>인</v>
          </cell>
          <cell r="G239">
            <v>0</v>
          </cell>
          <cell r="H239">
            <v>0</v>
          </cell>
          <cell r="I239">
            <v>57401</v>
          </cell>
          <cell r="J239">
            <v>746</v>
          </cell>
          <cell r="K239">
            <v>0</v>
          </cell>
          <cell r="L239">
            <v>0</v>
          </cell>
          <cell r="N239">
            <v>746</v>
          </cell>
          <cell r="P239" t="str">
            <v>a048</v>
          </cell>
        </row>
        <row r="240">
          <cell r="A240" t="str">
            <v>ULB00603</v>
          </cell>
          <cell r="B240" t="str">
            <v>62-2</v>
          </cell>
          <cell r="C240" t="str">
            <v>보통인부</v>
          </cell>
          <cell r="D240" t="str">
            <v/>
          </cell>
          <cell r="E240">
            <v>7.0000000000000001E-3</v>
          </cell>
          <cell r="F240" t="str">
            <v>인</v>
          </cell>
          <cell r="G240">
            <v>0</v>
          </cell>
          <cell r="H240">
            <v>0</v>
          </cell>
          <cell r="I240">
            <v>38875</v>
          </cell>
          <cell r="J240">
            <v>272</v>
          </cell>
          <cell r="K240">
            <v>0</v>
          </cell>
          <cell r="L240">
            <v>0</v>
          </cell>
          <cell r="N240">
            <v>272</v>
          </cell>
          <cell r="P240" t="str">
            <v>a048</v>
          </cell>
        </row>
        <row r="241">
          <cell r="A241" t="str">
            <v>NO. 48호표</v>
          </cell>
          <cell r="B241" t="str">
            <v>48</v>
          </cell>
          <cell r="C241" t="str">
            <v>소   계</v>
          </cell>
          <cell r="H241">
            <v>0</v>
          </cell>
          <cell r="J241">
            <v>1018</v>
          </cell>
          <cell r="L241">
            <v>0</v>
          </cell>
          <cell r="N241">
            <v>1018</v>
          </cell>
          <cell r="P241" t="str">
            <v>a048</v>
          </cell>
        </row>
        <row r="242">
          <cell r="P242" t="str">
            <v>a048</v>
          </cell>
        </row>
        <row r="243">
          <cell r="A243" t="str">
            <v>049</v>
          </cell>
          <cell r="B243" t="str">
            <v>63-1</v>
          </cell>
          <cell r="C243" t="str">
            <v>제 49 호표</v>
          </cell>
          <cell r="D243" t="str">
            <v>관목군식 식재(H0.3M~0.7M)</v>
          </cell>
          <cell r="G243">
            <v>0</v>
          </cell>
          <cell r="O243" t="str">
            <v>주</v>
          </cell>
          <cell r="P243" t="str">
            <v>a049</v>
          </cell>
        </row>
        <row r="244">
          <cell r="A244" t="str">
            <v>ULB00604</v>
          </cell>
          <cell r="B244" t="str">
            <v>63-1</v>
          </cell>
          <cell r="C244" t="str">
            <v>조경공</v>
          </cell>
          <cell r="D244" t="str">
            <v/>
          </cell>
          <cell r="E244">
            <v>1.2999999999999999E-2</v>
          </cell>
          <cell r="F244" t="str">
            <v>인</v>
          </cell>
          <cell r="G244">
            <v>0</v>
          </cell>
          <cell r="H244">
            <v>0</v>
          </cell>
          <cell r="I244">
            <v>57401</v>
          </cell>
          <cell r="J244">
            <v>746</v>
          </cell>
          <cell r="K244">
            <v>0</v>
          </cell>
          <cell r="L244">
            <v>0</v>
          </cell>
          <cell r="N244">
            <v>746</v>
          </cell>
          <cell r="P244" t="str">
            <v>a049</v>
          </cell>
        </row>
        <row r="245">
          <cell r="A245" t="str">
            <v>ULB00604</v>
          </cell>
          <cell r="B245" t="str">
            <v>63-2</v>
          </cell>
          <cell r="C245" t="str">
            <v>보통인부</v>
          </cell>
          <cell r="D245" t="str">
            <v/>
          </cell>
          <cell r="E245">
            <v>7.0000000000000001E-3</v>
          </cell>
          <cell r="F245" t="str">
            <v>인</v>
          </cell>
          <cell r="G245">
            <v>0</v>
          </cell>
          <cell r="H245">
            <v>0</v>
          </cell>
          <cell r="I245">
            <v>38875</v>
          </cell>
          <cell r="J245">
            <v>272</v>
          </cell>
          <cell r="K245">
            <v>0</v>
          </cell>
          <cell r="L245">
            <v>0</v>
          </cell>
          <cell r="N245">
            <v>272</v>
          </cell>
          <cell r="P245" t="str">
            <v>a049</v>
          </cell>
        </row>
        <row r="246">
          <cell r="A246" t="str">
            <v>NO. 49호표</v>
          </cell>
          <cell r="B246" t="str">
            <v>49</v>
          </cell>
          <cell r="C246" t="str">
            <v>소   계</v>
          </cell>
          <cell r="H246">
            <v>0</v>
          </cell>
          <cell r="J246">
            <v>1018</v>
          </cell>
          <cell r="L246">
            <v>0</v>
          </cell>
          <cell r="N246">
            <v>1018</v>
          </cell>
          <cell r="P246" t="str">
            <v>a049</v>
          </cell>
        </row>
        <row r="247">
          <cell r="P247" t="str">
            <v>a049</v>
          </cell>
        </row>
        <row r="248">
          <cell r="A248" t="str">
            <v>050</v>
          </cell>
          <cell r="B248" t="str">
            <v>64-1</v>
          </cell>
          <cell r="C248" t="str">
            <v>제 50 호표</v>
          </cell>
          <cell r="D248" t="str">
            <v>관목군식 식재(H0.3M~0.7M)</v>
          </cell>
          <cell r="G248">
            <v>0</v>
          </cell>
          <cell r="O248" t="str">
            <v>주</v>
          </cell>
          <cell r="P248" t="str">
            <v>a050</v>
          </cell>
        </row>
        <row r="249">
          <cell r="A249" t="str">
            <v>ULB00606</v>
          </cell>
          <cell r="B249" t="str">
            <v>64-1</v>
          </cell>
          <cell r="C249" t="str">
            <v>조경공</v>
          </cell>
          <cell r="D249" t="str">
            <v/>
          </cell>
          <cell r="E249">
            <v>1.2999999999999999E-2</v>
          </cell>
          <cell r="F249" t="str">
            <v>인</v>
          </cell>
          <cell r="G249">
            <v>0</v>
          </cell>
          <cell r="H249">
            <v>0</v>
          </cell>
          <cell r="I249">
            <v>57401</v>
          </cell>
          <cell r="J249">
            <v>746</v>
          </cell>
          <cell r="K249">
            <v>0</v>
          </cell>
          <cell r="L249">
            <v>0</v>
          </cell>
          <cell r="N249">
            <v>746</v>
          </cell>
          <cell r="P249" t="str">
            <v>a050</v>
          </cell>
        </row>
        <row r="250">
          <cell r="A250" t="str">
            <v>ULB00606</v>
          </cell>
          <cell r="B250" t="str">
            <v>64-2</v>
          </cell>
          <cell r="C250" t="str">
            <v>보통인부</v>
          </cell>
          <cell r="D250" t="str">
            <v/>
          </cell>
          <cell r="E250">
            <v>7.0000000000000001E-3</v>
          </cell>
          <cell r="F250" t="str">
            <v>인</v>
          </cell>
          <cell r="G250">
            <v>0</v>
          </cell>
          <cell r="H250">
            <v>0</v>
          </cell>
          <cell r="I250">
            <v>38875</v>
          </cell>
          <cell r="J250">
            <v>272</v>
          </cell>
          <cell r="K250">
            <v>0</v>
          </cell>
          <cell r="L250">
            <v>0</v>
          </cell>
          <cell r="N250">
            <v>272</v>
          </cell>
          <cell r="P250" t="str">
            <v>a050</v>
          </cell>
        </row>
        <row r="251">
          <cell r="A251" t="str">
            <v>NO. 50호표</v>
          </cell>
          <cell r="B251" t="str">
            <v>50</v>
          </cell>
          <cell r="C251" t="str">
            <v>소   계</v>
          </cell>
          <cell r="H251">
            <v>0</v>
          </cell>
          <cell r="J251">
            <v>1018</v>
          </cell>
          <cell r="L251">
            <v>0</v>
          </cell>
          <cell r="N251">
            <v>1018</v>
          </cell>
          <cell r="P251" t="str">
            <v>a050</v>
          </cell>
        </row>
        <row r="252">
          <cell r="P252" t="str">
            <v>a050</v>
          </cell>
        </row>
        <row r="253">
          <cell r="A253" t="str">
            <v>051</v>
          </cell>
          <cell r="B253" t="str">
            <v>65-1</v>
          </cell>
          <cell r="C253" t="str">
            <v>제 51 호표</v>
          </cell>
          <cell r="D253" t="str">
            <v>관목군식 식재(H0.8M~1.1M)</v>
          </cell>
          <cell r="G253">
            <v>0</v>
          </cell>
          <cell r="O253" t="str">
            <v>주</v>
          </cell>
          <cell r="P253" t="str">
            <v>a051</v>
          </cell>
        </row>
        <row r="254">
          <cell r="A254" t="str">
            <v>ULB00610</v>
          </cell>
          <cell r="B254" t="str">
            <v>65-1</v>
          </cell>
          <cell r="C254" t="str">
            <v>조경공</v>
          </cell>
          <cell r="D254" t="str">
            <v/>
          </cell>
          <cell r="E254">
            <v>0.02</v>
          </cell>
          <cell r="F254" t="str">
            <v>인</v>
          </cell>
          <cell r="G254">
            <v>0</v>
          </cell>
          <cell r="H254">
            <v>0</v>
          </cell>
          <cell r="I254">
            <v>57401</v>
          </cell>
          <cell r="J254">
            <v>1148</v>
          </cell>
          <cell r="K254">
            <v>0</v>
          </cell>
          <cell r="L254">
            <v>0</v>
          </cell>
          <cell r="N254">
            <v>1148</v>
          </cell>
          <cell r="P254" t="str">
            <v>a051</v>
          </cell>
        </row>
        <row r="255">
          <cell r="A255" t="str">
            <v>ULB00610</v>
          </cell>
          <cell r="B255" t="str">
            <v>65-2</v>
          </cell>
          <cell r="C255" t="str">
            <v>보통인부</v>
          </cell>
          <cell r="D255" t="str">
            <v/>
          </cell>
          <cell r="E255">
            <v>1.0999999999999999E-2</v>
          </cell>
          <cell r="F255" t="str">
            <v>인</v>
          </cell>
          <cell r="G255">
            <v>0</v>
          </cell>
          <cell r="H255">
            <v>0</v>
          </cell>
          <cell r="I255">
            <v>38875</v>
          </cell>
          <cell r="J255">
            <v>427</v>
          </cell>
          <cell r="K255">
            <v>0</v>
          </cell>
          <cell r="L255">
            <v>0</v>
          </cell>
          <cell r="N255">
            <v>427</v>
          </cell>
          <cell r="P255" t="str">
            <v>a051</v>
          </cell>
        </row>
        <row r="256">
          <cell r="A256" t="str">
            <v>NO. 51호표</v>
          </cell>
          <cell r="B256" t="str">
            <v>51</v>
          </cell>
          <cell r="C256" t="str">
            <v>소   계</v>
          </cell>
          <cell r="H256">
            <v>0</v>
          </cell>
          <cell r="J256">
            <v>1575</v>
          </cell>
          <cell r="L256">
            <v>0</v>
          </cell>
          <cell r="N256">
            <v>1575</v>
          </cell>
          <cell r="P256" t="str">
            <v>a051</v>
          </cell>
        </row>
        <row r="257">
          <cell r="P257" t="str">
            <v>a051</v>
          </cell>
        </row>
        <row r="258">
          <cell r="A258" t="str">
            <v>052</v>
          </cell>
          <cell r="B258" t="str">
            <v>66-1</v>
          </cell>
          <cell r="C258" t="str">
            <v>제 52 호표</v>
          </cell>
          <cell r="D258" t="str">
            <v>관목군식 식재(H1.2M~1.5M)</v>
          </cell>
          <cell r="G258">
            <v>0</v>
          </cell>
          <cell r="O258" t="str">
            <v>주</v>
          </cell>
          <cell r="P258" t="str">
            <v>a052</v>
          </cell>
        </row>
        <row r="259">
          <cell r="A259" t="str">
            <v>ULB00612</v>
          </cell>
          <cell r="B259" t="str">
            <v>66-1</v>
          </cell>
          <cell r="C259" t="str">
            <v>조경공</v>
          </cell>
          <cell r="D259" t="str">
            <v/>
          </cell>
          <cell r="E259">
            <v>3.2000000000000001E-2</v>
          </cell>
          <cell r="F259" t="str">
            <v>인</v>
          </cell>
          <cell r="G259">
            <v>0</v>
          </cell>
          <cell r="H259">
            <v>0</v>
          </cell>
          <cell r="I259">
            <v>57401</v>
          </cell>
          <cell r="J259">
            <v>1836</v>
          </cell>
          <cell r="K259">
            <v>0</v>
          </cell>
          <cell r="L259">
            <v>0</v>
          </cell>
          <cell r="N259">
            <v>1836</v>
          </cell>
          <cell r="P259" t="str">
            <v>a052</v>
          </cell>
        </row>
        <row r="260">
          <cell r="A260" t="str">
            <v>ULB00612</v>
          </cell>
          <cell r="B260" t="str">
            <v>66-2</v>
          </cell>
          <cell r="C260" t="str">
            <v>보통인부</v>
          </cell>
          <cell r="D260" t="str">
            <v/>
          </cell>
          <cell r="E260">
            <v>1.7999999999999999E-2</v>
          </cell>
          <cell r="F260" t="str">
            <v>인</v>
          </cell>
          <cell r="G260">
            <v>0</v>
          </cell>
          <cell r="H260">
            <v>0</v>
          </cell>
          <cell r="I260">
            <v>38875</v>
          </cell>
          <cell r="J260">
            <v>699</v>
          </cell>
          <cell r="K260">
            <v>0</v>
          </cell>
          <cell r="L260">
            <v>0</v>
          </cell>
          <cell r="N260">
            <v>699</v>
          </cell>
          <cell r="P260" t="str">
            <v>a052</v>
          </cell>
        </row>
        <row r="261">
          <cell r="A261" t="str">
            <v>NO. 52호표</v>
          </cell>
          <cell r="B261" t="str">
            <v>52</v>
          </cell>
          <cell r="C261" t="str">
            <v>소   계</v>
          </cell>
          <cell r="H261">
            <v>0</v>
          </cell>
          <cell r="J261">
            <v>2535</v>
          </cell>
          <cell r="L261">
            <v>0</v>
          </cell>
          <cell r="N261">
            <v>2535</v>
          </cell>
          <cell r="P261" t="str">
            <v>a052</v>
          </cell>
        </row>
        <row r="262">
          <cell r="P262" t="str">
            <v>a052</v>
          </cell>
        </row>
        <row r="263">
          <cell r="A263" t="str">
            <v>053</v>
          </cell>
          <cell r="B263" t="str">
            <v>67-1</v>
          </cell>
          <cell r="C263" t="str">
            <v>제 53 호표</v>
          </cell>
          <cell r="D263" t="str">
            <v>관목군식 식재(H1.2M~1.5M)</v>
          </cell>
          <cell r="G263">
            <v>0</v>
          </cell>
          <cell r="O263" t="str">
            <v>주</v>
          </cell>
          <cell r="P263" t="str">
            <v>a053</v>
          </cell>
        </row>
        <row r="264">
          <cell r="A264" t="str">
            <v>ULB00615</v>
          </cell>
          <cell r="B264" t="str">
            <v>67-1</v>
          </cell>
          <cell r="C264" t="str">
            <v>조경공</v>
          </cell>
          <cell r="D264" t="str">
            <v/>
          </cell>
          <cell r="E264">
            <v>3.2000000000000001E-2</v>
          </cell>
          <cell r="F264" t="str">
            <v>인</v>
          </cell>
          <cell r="G264">
            <v>0</v>
          </cell>
          <cell r="H264">
            <v>0</v>
          </cell>
          <cell r="I264">
            <v>57401</v>
          </cell>
          <cell r="J264">
            <v>1836</v>
          </cell>
          <cell r="K264">
            <v>0</v>
          </cell>
          <cell r="L264">
            <v>0</v>
          </cell>
          <cell r="N264">
            <v>1836</v>
          </cell>
          <cell r="P264" t="str">
            <v>a053</v>
          </cell>
        </row>
        <row r="265">
          <cell r="A265" t="str">
            <v>ULB00615</v>
          </cell>
          <cell r="B265" t="str">
            <v>67-2</v>
          </cell>
          <cell r="C265" t="str">
            <v>보통인부</v>
          </cell>
          <cell r="D265" t="str">
            <v/>
          </cell>
          <cell r="E265">
            <v>1.7999999999999999E-2</v>
          </cell>
          <cell r="F265" t="str">
            <v>인</v>
          </cell>
          <cell r="G265">
            <v>0</v>
          </cell>
          <cell r="H265">
            <v>0</v>
          </cell>
          <cell r="I265">
            <v>38875</v>
          </cell>
          <cell r="J265">
            <v>699</v>
          </cell>
          <cell r="K265">
            <v>0</v>
          </cell>
          <cell r="L265">
            <v>0</v>
          </cell>
          <cell r="N265">
            <v>699</v>
          </cell>
          <cell r="P265" t="str">
            <v>a053</v>
          </cell>
        </row>
        <row r="266">
          <cell r="A266" t="str">
            <v>NO. 53호표</v>
          </cell>
          <cell r="B266" t="str">
            <v>53</v>
          </cell>
          <cell r="C266" t="str">
            <v>소   계</v>
          </cell>
          <cell r="H266">
            <v>0</v>
          </cell>
          <cell r="J266">
            <v>2535</v>
          </cell>
          <cell r="L266">
            <v>0</v>
          </cell>
          <cell r="N266">
            <v>2535</v>
          </cell>
          <cell r="P266" t="str">
            <v>a053</v>
          </cell>
        </row>
        <row r="267">
          <cell r="P267" t="str">
            <v>a053</v>
          </cell>
        </row>
        <row r="268">
          <cell r="A268" t="str">
            <v>054</v>
          </cell>
          <cell r="B268" t="str">
            <v>68-1</v>
          </cell>
          <cell r="C268" t="str">
            <v>제 54 호표</v>
          </cell>
          <cell r="D268" t="str">
            <v>초화류(식재)</v>
          </cell>
          <cell r="G268">
            <v>0</v>
          </cell>
          <cell r="O268" t="str">
            <v>주</v>
          </cell>
          <cell r="P268" t="str">
            <v>a054</v>
          </cell>
        </row>
        <row r="269">
          <cell r="A269" t="str">
            <v>ULB00810</v>
          </cell>
          <cell r="B269" t="str">
            <v>68-1</v>
          </cell>
          <cell r="C269" t="str">
            <v>조경공</v>
          </cell>
          <cell r="D269" t="str">
            <v/>
          </cell>
          <cell r="E269">
            <v>2.8E-3</v>
          </cell>
          <cell r="F269" t="str">
            <v>인</v>
          </cell>
          <cell r="G269">
            <v>0</v>
          </cell>
          <cell r="H269">
            <v>0</v>
          </cell>
          <cell r="I269">
            <v>57401</v>
          </cell>
          <cell r="J269">
            <v>160</v>
          </cell>
          <cell r="K269">
            <v>0</v>
          </cell>
          <cell r="L269">
            <v>0</v>
          </cell>
          <cell r="N269">
            <v>160</v>
          </cell>
          <cell r="P269" t="str">
            <v>a054</v>
          </cell>
        </row>
        <row r="270">
          <cell r="A270" t="str">
            <v>NO. 54호표</v>
          </cell>
          <cell r="B270" t="str">
            <v>54</v>
          </cell>
          <cell r="C270" t="str">
            <v>소   계</v>
          </cell>
          <cell r="H270">
            <v>0</v>
          </cell>
          <cell r="J270">
            <v>160</v>
          </cell>
          <cell r="L270">
            <v>0</v>
          </cell>
          <cell r="N270">
            <v>160</v>
          </cell>
          <cell r="P270" t="str">
            <v>a054</v>
          </cell>
        </row>
        <row r="271">
          <cell r="P271" t="str">
            <v>a054</v>
          </cell>
        </row>
        <row r="272">
          <cell r="A272" t="str">
            <v>055</v>
          </cell>
          <cell r="B272" t="str">
            <v>69-1</v>
          </cell>
          <cell r="C272" t="str">
            <v>제 55 호표</v>
          </cell>
          <cell r="D272" t="str">
            <v>떼붙이기 (들떼)</v>
          </cell>
          <cell r="G272">
            <v>0</v>
          </cell>
          <cell r="O272" t="str">
            <v>m2</v>
          </cell>
          <cell r="P272" t="str">
            <v>a055</v>
          </cell>
        </row>
        <row r="273">
          <cell r="A273" t="str">
            <v>ULB00820</v>
          </cell>
          <cell r="B273" t="str">
            <v>69-1</v>
          </cell>
          <cell r="C273" t="str">
            <v>보통인부</v>
          </cell>
          <cell r="D273" t="str">
            <v/>
          </cell>
          <cell r="E273">
            <v>6.3E-2</v>
          </cell>
          <cell r="F273" t="str">
            <v>인</v>
          </cell>
          <cell r="G273">
            <v>0</v>
          </cell>
          <cell r="H273">
            <v>0</v>
          </cell>
          <cell r="I273">
            <v>38875</v>
          </cell>
          <cell r="J273">
            <v>2449</v>
          </cell>
          <cell r="K273">
            <v>0</v>
          </cell>
          <cell r="L273">
            <v>0</v>
          </cell>
          <cell r="N273">
            <v>2449</v>
          </cell>
          <cell r="P273" t="str">
            <v>a055</v>
          </cell>
        </row>
        <row r="274">
          <cell r="A274" t="str">
            <v>ULB00820</v>
          </cell>
          <cell r="B274" t="str">
            <v>69-2</v>
          </cell>
          <cell r="C274" t="str">
            <v>작업반장</v>
          </cell>
          <cell r="D274" t="str">
            <v/>
          </cell>
          <cell r="E274">
            <v>2.0999999999999999E-3</v>
          </cell>
          <cell r="F274" t="str">
            <v>인</v>
          </cell>
          <cell r="G274">
            <v>0</v>
          </cell>
          <cell r="H274">
            <v>0</v>
          </cell>
          <cell r="I274">
            <v>60708</v>
          </cell>
          <cell r="J274">
            <v>127</v>
          </cell>
          <cell r="K274">
            <v>0</v>
          </cell>
          <cell r="L274">
            <v>0</v>
          </cell>
          <cell r="N274">
            <v>127</v>
          </cell>
          <cell r="P274" t="str">
            <v>a055</v>
          </cell>
        </row>
        <row r="275">
          <cell r="A275" t="str">
            <v>NO. 55호표</v>
          </cell>
          <cell r="B275" t="str">
            <v>55</v>
          </cell>
          <cell r="C275" t="str">
            <v>소   계</v>
          </cell>
          <cell r="H275">
            <v>0</v>
          </cell>
          <cell r="J275">
            <v>2576</v>
          </cell>
          <cell r="L275">
            <v>0</v>
          </cell>
          <cell r="N275">
            <v>2576</v>
          </cell>
          <cell r="P275" t="str">
            <v>a055</v>
          </cell>
        </row>
        <row r="276">
          <cell r="P276" t="str">
            <v>a055</v>
          </cell>
        </row>
        <row r="277">
          <cell r="A277" t="str">
            <v>056</v>
          </cell>
          <cell r="B277" t="str">
            <v>70-1</v>
          </cell>
          <cell r="C277" t="str">
            <v>제 56 호표</v>
          </cell>
          <cell r="D277" t="str">
            <v>수간녹화테이프 및 밴드감기(교목용)</v>
          </cell>
          <cell r="G277">
            <v>0</v>
          </cell>
          <cell r="O277" t="str">
            <v>주</v>
          </cell>
          <cell r="P277" t="str">
            <v>a056</v>
          </cell>
        </row>
        <row r="278">
          <cell r="A278" t="str">
            <v>ULB00860</v>
          </cell>
          <cell r="B278" t="str">
            <v>70-1</v>
          </cell>
          <cell r="C278" t="str">
            <v>중고튜브밴드</v>
          </cell>
          <cell r="D278" t="str">
            <v>폭 30M/M</v>
          </cell>
          <cell r="E278">
            <v>2.9</v>
          </cell>
          <cell r="F278" t="str">
            <v>m</v>
          </cell>
          <cell r="G278">
            <v>66</v>
          </cell>
          <cell r="H278">
            <v>191</v>
          </cell>
          <cell r="I278">
            <v>0</v>
          </cell>
          <cell r="J278">
            <v>0</v>
          </cell>
          <cell r="K278">
            <v>0</v>
          </cell>
          <cell r="L278">
            <v>0</v>
          </cell>
          <cell r="N278">
            <v>191</v>
          </cell>
          <cell r="P278" t="str">
            <v>a056</v>
          </cell>
        </row>
        <row r="279">
          <cell r="A279" t="str">
            <v>ULB00860</v>
          </cell>
          <cell r="B279" t="str">
            <v>70-2</v>
          </cell>
          <cell r="C279" t="str">
            <v>녹화테이프</v>
          </cell>
          <cell r="D279" t="str">
            <v>폭150</v>
          </cell>
          <cell r="E279">
            <v>0.25</v>
          </cell>
          <cell r="F279" t="str">
            <v>m</v>
          </cell>
          <cell r="G279">
            <v>1049</v>
          </cell>
          <cell r="H279">
            <v>262</v>
          </cell>
          <cell r="I279">
            <v>0</v>
          </cell>
          <cell r="J279">
            <v>0</v>
          </cell>
          <cell r="K279">
            <v>0</v>
          </cell>
          <cell r="L279">
            <v>0</v>
          </cell>
          <cell r="N279">
            <v>262</v>
          </cell>
          <cell r="P279" t="str">
            <v>a056</v>
          </cell>
        </row>
        <row r="280">
          <cell r="A280" t="str">
            <v>ULB00860</v>
          </cell>
          <cell r="B280" t="str">
            <v>70-3</v>
          </cell>
          <cell r="C280" t="str">
            <v>녹화끈</v>
          </cell>
          <cell r="D280" t="str">
            <v>D3</v>
          </cell>
          <cell r="E280">
            <v>1.2</v>
          </cell>
          <cell r="F280" t="str">
            <v>m</v>
          </cell>
          <cell r="G280">
            <v>7</v>
          </cell>
          <cell r="H280">
            <v>8</v>
          </cell>
          <cell r="I280">
            <v>0</v>
          </cell>
          <cell r="J280">
            <v>0</v>
          </cell>
          <cell r="K280">
            <v>0</v>
          </cell>
          <cell r="L280">
            <v>0</v>
          </cell>
          <cell r="N280">
            <v>8</v>
          </cell>
          <cell r="P280" t="str">
            <v>a056</v>
          </cell>
        </row>
        <row r="281">
          <cell r="A281" t="str">
            <v>ULB00860</v>
          </cell>
          <cell r="B281" t="str">
            <v>70-4</v>
          </cell>
          <cell r="C281" t="str">
            <v>조경공</v>
          </cell>
          <cell r="D281" t="str">
            <v/>
          </cell>
          <cell r="E281">
            <v>0.02</v>
          </cell>
          <cell r="F281" t="str">
            <v>인</v>
          </cell>
          <cell r="G281">
            <v>0</v>
          </cell>
          <cell r="H281">
            <v>0</v>
          </cell>
          <cell r="I281">
            <v>57401</v>
          </cell>
          <cell r="J281">
            <v>1148</v>
          </cell>
          <cell r="K281">
            <v>0</v>
          </cell>
          <cell r="L281">
            <v>0</v>
          </cell>
          <cell r="N281">
            <v>1148</v>
          </cell>
          <cell r="P281" t="str">
            <v>a056</v>
          </cell>
        </row>
        <row r="282">
          <cell r="A282" t="str">
            <v>ULB00860</v>
          </cell>
          <cell r="B282" t="str">
            <v>70-5</v>
          </cell>
          <cell r="C282" t="str">
            <v>보통인부</v>
          </cell>
          <cell r="D282" t="str">
            <v/>
          </cell>
          <cell r="E282">
            <v>8.0000000000000002E-3</v>
          </cell>
          <cell r="F282" t="str">
            <v>인</v>
          </cell>
          <cell r="G282">
            <v>0</v>
          </cell>
          <cell r="H282">
            <v>0</v>
          </cell>
          <cell r="I282">
            <v>38875</v>
          </cell>
          <cell r="J282">
            <v>311</v>
          </cell>
          <cell r="K282">
            <v>0</v>
          </cell>
          <cell r="L282">
            <v>0</v>
          </cell>
          <cell r="N282">
            <v>311</v>
          </cell>
          <cell r="P282" t="str">
            <v>a056</v>
          </cell>
        </row>
        <row r="283">
          <cell r="A283" t="str">
            <v>NO. 56호표</v>
          </cell>
          <cell r="B283" t="str">
            <v>56</v>
          </cell>
          <cell r="C283" t="str">
            <v>소   계</v>
          </cell>
          <cell r="H283">
            <v>461</v>
          </cell>
          <cell r="J283">
            <v>1459</v>
          </cell>
          <cell r="L283">
            <v>0</v>
          </cell>
          <cell r="N283">
            <v>1920</v>
          </cell>
          <cell r="P283" t="str">
            <v>a056</v>
          </cell>
        </row>
        <row r="284">
          <cell r="P284" t="str">
            <v>a056</v>
          </cell>
        </row>
        <row r="285">
          <cell r="A285" t="str">
            <v>057</v>
          </cell>
          <cell r="B285" t="str">
            <v>71-1</v>
          </cell>
          <cell r="C285" t="str">
            <v>제 57 호표</v>
          </cell>
          <cell r="D285" t="str">
            <v>수간녹화테이프 및 밴드감기(대형목용)</v>
          </cell>
          <cell r="G285">
            <v>0</v>
          </cell>
          <cell r="O285" t="str">
            <v>주</v>
          </cell>
          <cell r="P285" t="str">
            <v>a057</v>
          </cell>
        </row>
        <row r="286">
          <cell r="A286" t="str">
            <v>ULB00870</v>
          </cell>
          <cell r="B286" t="str">
            <v>71-1</v>
          </cell>
          <cell r="C286" t="str">
            <v>중고튜브밴드</v>
          </cell>
          <cell r="D286" t="str">
            <v>폭 30M/M</v>
          </cell>
          <cell r="E286">
            <v>4</v>
          </cell>
          <cell r="F286" t="str">
            <v>m</v>
          </cell>
          <cell r="G286">
            <v>66</v>
          </cell>
          <cell r="H286">
            <v>264</v>
          </cell>
          <cell r="I286">
            <v>0</v>
          </cell>
          <cell r="J286">
            <v>0</v>
          </cell>
          <cell r="K286">
            <v>0</v>
          </cell>
          <cell r="L286">
            <v>0</v>
          </cell>
          <cell r="N286">
            <v>264</v>
          </cell>
          <cell r="P286" t="str">
            <v>a057</v>
          </cell>
        </row>
        <row r="287">
          <cell r="A287" t="str">
            <v>ULB00870</v>
          </cell>
          <cell r="B287" t="str">
            <v>71-2</v>
          </cell>
          <cell r="C287" t="str">
            <v>녹화테이프</v>
          </cell>
          <cell r="D287" t="str">
            <v>폭150</v>
          </cell>
          <cell r="E287">
            <v>0.4</v>
          </cell>
          <cell r="F287" t="str">
            <v>m</v>
          </cell>
          <cell r="G287">
            <v>1049</v>
          </cell>
          <cell r="H287">
            <v>419</v>
          </cell>
          <cell r="I287">
            <v>0</v>
          </cell>
          <cell r="J287">
            <v>0</v>
          </cell>
          <cell r="K287">
            <v>0</v>
          </cell>
          <cell r="L287">
            <v>0</v>
          </cell>
          <cell r="N287">
            <v>419</v>
          </cell>
          <cell r="P287" t="str">
            <v>a057</v>
          </cell>
        </row>
        <row r="288">
          <cell r="A288" t="str">
            <v>ULB00870</v>
          </cell>
          <cell r="B288" t="str">
            <v>71-3</v>
          </cell>
          <cell r="C288" t="str">
            <v>녹화끈</v>
          </cell>
          <cell r="D288" t="str">
            <v>D3</v>
          </cell>
          <cell r="E288">
            <v>1.9</v>
          </cell>
          <cell r="F288" t="str">
            <v>m</v>
          </cell>
          <cell r="G288">
            <v>7</v>
          </cell>
          <cell r="H288">
            <v>13</v>
          </cell>
          <cell r="I288">
            <v>0</v>
          </cell>
          <cell r="J288">
            <v>0</v>
          </cell>
          <cell r="K288">
            <v>0</v>
          </cell>
          <cell r="L288">
            <v>0</v>
          </cell>
          <cell r="N288">
            <v>13</v>
          </cell>
          <cell r="P288" t="str">
            <v>a057</v>
          </cell>
        </row>
        <row r="289">
          <cell r="A289" t="str">
            <v>ULB00870</v>
          </cell>
          <cell r="B289" t="str">
            <v>71-4</v>
          </cell>
          <cell r="C289" t="str">
            <v>조경공</v>
          </cell>
          <cell r="D289" t="str">
            <v/>
          </cell>
          <cell r="E289">
            <v>2.8000000000000001E-2</v>
          </cell>
          <cell r="F289" t="str">
            <v>인</v>
          </cell>
          <cell r="G289">
            <v>0</v>
          </cell>
          <cell r="H289">
            <v>0</v>
          </cell>
          <cell r="I289">
            <v>57401</v>
          </cell>
          <cell r="J289">
            <v>1607</v>
          </cell>
          <cell r="K289">
            <v>0</v>
          </cell>
          <cell r="L289">
            <v>0</v>
          </cell>
          <cell r="N289">
            <v>1607</v>
          </cell>
          <cell r="P289" t="str">
            <v>a057</v>
          </cell>
        </row>
        <row r="290">
          <cell r="A290" t="str">
            <v>ULB00870</v>
          </cell>
          <cell r="B290" t="str">
            <v>71-5</v>
          </cell>
          <cell r="C290" t="str">
            <v>보통인부</v>
          </cell>
          <cell r="D290" t="str">
            <v/>
          </cell>
          <cell r="E290">
            <v>1.2E-2</v>
          </cell>
          <cell r="F290" t="str">
            <v>인</v>
          </cell>
          <cell r="G290">
            <v>0</v>
          </cell>
          <cell r="H290">
            <v>0</v>
          </cell>
          <cell r="I290">
            <v>38875</v>
          </cell>
          <cell r="J290">
            <v>466</v>
          </cell>
          <cell r="K290">
            <v>0</v>
          </cell>
          <cell r="L290">
            <v>0</v>
          </cell>
          <cell r="N290">
            <v>466</v>
          </cell>
          <cell r="P290" t="str">
            <v>a057</v>
          </cell>
        </row>
        <row r="291">
          <cell r="A291" t="str">
            <v>NO. 57호표</v>
          </cell>
          <cell r="B291" t="str">
            <v>57</v>
          </cell>
          <cell r="C291" t="str">
            <v>소   계</v>
          </cell>
          <cell r="H291">
            <v>696</v>
          </cell>
          <cell r="J291">
            <v>2073</v>
          </cell>
          <cell r="L291">
            <v>0</v>
          </cell>
          <cell r="N291">
            <v>2769</v>
          </cell>
          <cell r="P291" t="str">
            <v>a057</v>
          </cell>
        </row>
        <row r="292">
          <cell r="P292" t="str">
            <v>a057</v>
          </cell>
        </row>
        <row r="293">
          <cell r="A293" t="str">
            <v>058</v>
          </cell>
          <cell r="B293" t="str">
            <v>166-1</v>
          </cell>
          <cell r="C293" t="str">
            <v>제 58 호표</v>
          </cell>
          <cell r="D293" t="str">
            <v>수목지주대/가로지지형/대나무/대형목(13주</v>
          </cell>
          <cell r="G293">
            <v>0</v>
          </cell>
          <cell r="O293" t="str">
            <v>개소</v>
          </cell>
          <cell r="P293" t="str">
            <v>a058</v>
          </cell>
        </row>
        <row r="294">
          <cell r="A294" t="str">
            <v>ULX40213</v>
          </cell>
          <cell r="B294" t="str">
            <v>166-1</v>
          </cell>
          <cell r="C294" t="str">
            <v>대나무</v>
          </cell>
          <cell r="D294" t="str">
            <v>폭 30MM</v>
          </cell>
          <cell r="E294">
            <v>77</v>
          </cell>
          <cell r="F294" t="str">
            <v>m</v>
          </cell>
          <cell r="G294">
            <v>475</v>
          </cell>
          <cell r="H294">
            <v>36575</v>
          </cell>
          <cell r="I294">
            <v>0</v>
          </cell>
          <cell r="J294">
            <v>0</v>
          </cell>
          <cell r="K294">
            <v>0</v>
          </cell>
          <cell r="L294">
            <v>0</v>
          </cell>
          <cell r="N294">
            <v>36575</v>
          </cell>
          <cell r="P294" t="str">
            <v>a058</v>
          </cell>
        </row>
        <row r="295">
          <cell r="A295" t="str">
            <v>ULX40213</v>
          </cell>
          <cell r="B295" t="str">
            <v>166-2</v>
          </cell>
          <cell r="C295" t="str">
            <v>수목지지대(180)설치</v>
          </cell>
          <cell r="D295" t="str">
            <v>녹화테이프감기포함</v>
          </cell>
          <cell r="E295">
            <v>4</v>
          </cell>
          <cell r="F295" t="str">
            <v>개소</v>
          </cell>
          <cell r="G295">
            <v>9612</v>
          </cell>
          <cell r="H295">
            <v>38448</v>
          </cell>
          <cell r="I295">
            <v>4661</v>
          </cell>
          <cell r="J295">
            <v>18644</v>
          </cell>
          <cell r="K295">
            <v>0</v>
          </cell>
          <cell r="L295">
            <v>0</v>
          </cell>
          <cell r="N295">
            <v>57092</v>
          </cell>
          <cell r="P295" t="str">
            <v>a058</v>
          </cell>
        </row>
        <row r="296">
          <cell r="A296" t="str">
            <v>ULX40213</v>
          </cell>
          <cell r="B296" t="str">
            <v>166-3</v>
          </cell>
          <cell r="C296" t="str">
            <v>수간녹화테이프 및 밴드감기(대형목용)</v>
          </cell>
          <cell r="D296">
            <v>0</v>
          </cell>
          <cell r="E296">
            <v>13</v>
          </cell>
          <cell r="F296" t="str">
            <v>주</v>
          </cell>
          <cell r="G296">
            <v>699</v>
          </cell>
          <cell r="H296">
            <v>9087</v>
          </cell>
          <cell r="I296">
            <v>2072</v>
          </cell>
          <cell r="J296">
            <v>26936</v>
          </cell>
          <cell r="K296">
            <v>0</v>
          </cell>
          <cell r="L296">
            <v>0</v>
          </cell>
          <cell r="N296">
            <v>36023</v>
          </cell>
          <cell r="P296" t="str">
            <v>a058</v>
          </cell>
        </row>
        <row r="297">
          <cell r="A297" t="str">
            <v>NO. 58호표</v>
          </cell>
          <cell r="B297" t="str">
            <v>59</v>
          </cell>
          <cell r="C297" t="str">
            <v>소   계</v>
          </cell>
          <cell r="H297">
            <v>84110</v>
          </cell>
          <cell r="J297">
            <v>45580</v>
          </cell>
          <cell r="L297">
            <v>0</v>
          </cell>
          <cell r="N297">
            <v>129690</v>
          </cell>
          <cell r="P297" t="str">
            <v>a058</v>
          </cell>
        </row>
        <row r="298">
          <cell r="P298" t="str">
            <v>a058</v>
          </cell>
        </row>
        <row r="299">
          <cell r="A299" t="str">
            <v>059</v>
          </cell>
          <cell r="B299" t="str">
            <v>165-1</v>
          </cell>
          <cell r="C299" t="str">
            <v>제 59 호표</v>
          </cell>
          <cell r="D299" t="str">
            <v>수목지주대/가로지지형/대나무/대형목(11주</v>
          </cell>
          <cell r="G299">
            <v>0</v>
          </cell>
          <cell r="O299" t="str">
            <v>개소</v>
          </cell>
          <cell r="P299" t="str">
            <v>a059</v>
          </cell>
        </row>
        <row r="300">
          <cell r="A300" t="str">
            <v>ULX40211</v>
          </cell>
          <cell r="B300" t="str">
            <v>165-1</v>
          </cell>
          <cell r="C300" t="str">
            <v>대나무</v>
          </cell>
          <cell r="D300" t="str">
            <v>폭 30MM</v>
          </cell>
          <cell r="E300">
            <v>63</v>
          </cell>
          <cell r="F300" t="str">
            <v>m</v>
          </cell>
          <cell r="G300">
            <v>475</v>
          </cell>
          <cell r="H300">
            <v>29925</v>
          </cell>
          <cell r="I300">
            <v>0</v>
          </cell>
          <cell r="J300">
            <v>0</v>
          </cell>
          <cell r="K300">
            <v>0</v>
          </cell>
          <cell r="L300">
            <v>0</v>
          </cell>
          <cell r="N300">
            <v>29925</v>
          </cell>
          <cell r="P300" t="str">
            <v>a059</v>
          </cell>
        </row>
        <row r="301">
          <cell r="A301" t="str">
            <v>ULX40211</v>
          </cell>
          <cell r="B301" t="str">
            <v>165-2</v>
          </cell>
          <cell r="C301" t="str">
            <v>수목지지대(180)설치</v>
          </cell>
          <cell r="D301" t="str">
            <v>녹화테이프감기포함</v>
          </cell>
          <cell r="E301">
            <v>3</v>
          </cell>
          <cell r="F301" t="str">
            <v>개소</v>
          </cell>
          <cell r="G301">
            <v>9612</v>
          </cell>
          <cell r="H301">
            <v>28836</v>
          </cell>
          <cell r="I301">
            <v>4661</v>
          </cell>
          <cell r="J301">
            <v>13983</v>
          </cell>
          <cell r="K301">
            <v>0</v>
          </cell>
          <cell r="L301">
            <v>0</v>
          </cell>
          <cell r="N301">
            <v>42819</v>
          </cell>
          <cell r="P301" t="str">
            <v>a059</v>
          </cell>
        </row>
        <row r="302">
          <cell r="A302" t="str">
            <v>ULX40211</v>
          </cell>
          <cell r="B302" t="str">
            <v>165-3</v>
          </cell>
          <cell r="C302" t="str">
            <v>수간녹화테이프 및 밴드감기(대형목용)</v>
          </cell>
          <cell r="D302">
            <v>0</v>
          </cell>
          <cell r="E302">
            <v>11</v>
          </cell>
          <cell r="F302" t="str">
            <v>주</v>
          </cell>
          <cell r="G302">
            <v>699</v>
          </cell>
          <cell r="H302">
            <v>7689</v>
          </cell>
          <cell r="I302">
            <v>2072</v>
          </cell>
          <cell r="J302">
            <v>22792</v>
          </cell>
          <cell r="K302">
            <v>0</v>
          </cell>
          <cell r="L302">
            <v>0</v>
          </cell>
          <cell r="N302">
            <v>30481</v>
          </cell>
          <cell r="P302" t="str">
            <v>a059</v>
          </cell>
        </row>
        <row r="303">
          <cell r="A303" t="str">
            <v>NO. 59호표</v>
          </cell>
          <cell r="B303" t="str">
            <v>61</v>
          </cell>
          <cell r="C303" t="str">
            <v>소   계</v>
          </cell>
          <cell r="H303">
            <v>66450</v>
          </cell>
          <cell r="J303">
            <v>36775</v>
          </cell>
          <cell r="L303">
            <v>0</v>
          </cell>
          <cell r="N303">
            <v>103225</v>
          </cell>
          <cell r="P303" t="str">
            <v>a059</v>
          </cell>
        </row>
        <row r="304">
          <cell r="P304" t="str">
            <v>a059</v>
          </cell>
        </row>
        <row r="305">
          <cell r="A305" t="str">
            <v>060</v>
          </cell>
          <cell r="B305" t="str">
            <v>164-1</v>
          </cell>
          <cell r="C305" t="str">
            <v>제 60 호표</v>
          </cell>
          <cell r="D305" t="str">
            <v>수목지주대/가로지지형/대나무/대형목(9주)</v>
          </cell>
          <cell r="G305">
            <v>0</v>
          </cell>
          <cell r="O305" t="str">
            <v>개소</v>
          </cell>
          <cell r="P305" t="str">
            <v>a060</v>
          </cell>
        </row>
        <row r="306">
          <cell r="A306" t="str">
            <v>ULX40209</v>
          </cell>
          <cell r="B306" t="str">
            <v>164-1</v>
          </cell>
          <cell r="C306" t="str">
            <v>대나무</v>
          </cell>
          <cell r="D306" t="str">
            <v>폭 30MM</v>
          </cell>
          <cell r="E306">
            <v>52.5</v>
          </cell>
          <cell r="F306" t="str">
            <v>m</v>
          </cell>
          <cell r="G306">
            <v>475</v>
          </cell>
          <cell r="H306">
            <v>24937</v>
          </cell>
          <cell r="I306">
            <v>0</v>
          </cell>
          <cell r="J306">
            <v>0</v>
          </cell>
          <cell r="K306">
            <v>0</v>
          </cell>
          <cell r="L306">
            <v>0</v>
          </cell>
          <cell r="N306">
            <v>24937</v>
          </cell>
          <cell r="P306" t="str">
            <v>a060</v>
          </cell>
        </row>
        <row r="307">
          <cell r="A307" t="str">
            <v>ULX40209</v>
          </cell>
          <cell r="B307" t="str">
            <v>164-2</v>
          </cell>
          <cell r="C307" t="str">
            <v>수목지지대(180)설치</v>
          </cell>
          <cell r="D307" t="str">
            <v>녹화테이프감기포함</v>
          </cell>
          <cell r="E307">
            <v>3</v>
          </cell>
          <cell r="F307" t="str">
            <v>개소</v>
          </cell>
          <cell r="G307">
            <v>9612</v>
          </cell>
          <cell r="H307">
            <v>28836</v>
          </cell>
          <cell r="I307">
            <v>4661</v>
          </cell>
          <cell r="J307">
            <v>13983</v>
          </cell>
          <cell r="K307">
            <v>0</v>
          </cell>
          <cell r="L307">
            <v>0</v>
          </cell>
          <cell r="N307">
            <v>42819</v>
          </cell>
          <cell r="P307" t="str">
            <v>a060</v>
          </cell>
        </row>
        <row r="308">
          <cell r="A308" t="str">
            <v>ULX40209</v>
          </cell>
          <cell r="B308" t="str">
            <v>164-3</v>
          </cell>
          <cell r="C308" t="str">
            <v>수간녹화테이프 및 밴드감기(대형목용)</v>
          </cell>
          <cell r="D308">
            <v>0</v>
          </cell>
          <cell r="E308">
            <v>9</v>
          </cell>
          <cell r="F308" t="str">
            <v>주</v>
          </cell>
          <cell r="G308">
            <v>699</v>
          </cell>
          <cell r="H308">
            <v>6291</v>
          </cell>
          <cell r="I308">
            <v>2072</v>
          </cell>
          <cell r="J308">
            <v>18648</v>
          </cell>
          <cell r="K308">
            <v>0</v>
          </cell>
          <cell r="L308">
            <v>0</v>
          </cell>
          <cell r="N308">
            <v>24939</v>
          </cell>
          <cell r="P308" t="str">
            <v>a060</v>
          </cell>
        </row>
        <row r="309">
          <cell r="A309" t="str">
            <v>NO. 60호표</v>
          </cell>
          <cell r="B309" t="str">
            <v>62</v>
          </cell>
          <cell r="C309" t="str">
            <v>소   계</v>
          </cell>
          <cell r="H309">
            <v>60064</v>
          </cell>
          <cell r="J309">
            <v>32631</v>
          </cell>
          <cell r="L309">
            <v>0</v>
          </cell>
          <cell r="N309">
            <v>92695</v>
          </cell>
          <cell r="P309" t="str">
            <v>a060</v>
          </cell>
        </row>
        <row r="310">
          <cell r="P310" t="str">
            <v>a060</v>
          </cell>
        </row>
        <row r="311">
          <cell r="A311" t="str">
            <v>061</v>
          </cell>
          <cell r="B311" t="str">
            <v>167-1</v>
          </cell>
          <cell r="C311" t="str">
            <v>제 61 호표</v>
          </cell>
          <cell r="D311" t="str">
            <v>수목지주대/가로지지형/대나무/교목군식</v>
          </cell>
          <cell r="G311">
            <v>0</v>
          </cell>
          <cell r="O311" t="str">
            <v>개소</v>
          </cell>
          <cell r="P311" t="str">
            <v>a061</v>
          </cell>
        </row>
        <row r="312">
          <cell r="A312" t="str">
            <v>ULX40220</v>
          </cell>
          <cell r="B312" t="str">
            <v>167-1</v>
          </cell>
          <cell r="C312" t="str">
            <v>대나무</v>
          </cell>
          <cell r="D312" t="str">
            <v>폭 30MM</v>
          </cell>
          <cell r="E312">
            <v>4</v>
          </cell>
          <cell r="F312" t="str">
            <v>m</v>
          </cell>
          <cell r="G312">
            <v>475</v>
          </cell>
          <cell r="H312">
            <v>1900</v>
          </cell>
          <cell r="I312">
            <v>0</v>
          </cell>
          <cell r="J312">
            <v>0</v>
          </cell>
          <cell r="K312">
            <v>0</v>
          </cell>
          <cell r="L312">
            <v>0</v>
          </cell>
          <cell r="N312">
            <v>1900</v>
          </cell>
          <cell r="P312" t="str">
            <v>a061</v>
          </cell>
        </row>
        <row r="313">
          <cell r="A313" t="str">
            <v>ULX40220</v>
          </cell>
          <cell r="B313" t="str">
            <v>167-2</v>
          </cell>
          <cell r="C313" t="str">
            <v>수목지지대(150)설치</v>
          </cell>
          <cell r="D313" t="str">
            <v>녹화테이프감기포함</v>
          </cell>
          <cell r="E313">
            <v>0.15</v>
          </cell>
          <cell r="F313" t="str">
            <v>개소</v>
          </cell>
          <cell r="G313">
            <v>8757</v>
          </cell>
          <cell r="H313">
            <v>1313</v>
          </cell>
          <cell r="I313">
            <v>4661</v>
          </cell>
          <cell r="J313">
            <v>699</v>
          </cell>
          <cell r="K313">
            <v>0</v>
          </cell>
          <cell r="L313">
            <v>0</v>
          </cell>
          <cell r="N313">
            <v>2012</v>
          </cell>
          <cell r="P313" t="str">
            <v>a061</v>
          </cell>
        </row>
        <row r="314">
          <cell r="A314" t="str">
            <v>ULX40220</v>
          </cell>
          <cell r="B314" t="str">
            <v>167-3</v>
          </cell>
          <cell r="C314" t="str">
            <v>수간녹화테이프 및 밴드감기(교목용)</v>
          </cell>
          <cell r="D314">
            <v>0</v>
          </cell>
          <cell r="E314">
            <v>1</v>
          </cell>
          <cell r="F314" t="str">
            <v>주</v>
          </cell>
          <cell r="G314">
            <v>463</v>
          </cell>
          <cell r="H314">
            <v>463</v>
          </cell>
          <cell r="I314">
            <v>1458</v>
          </cell>
          <cell r="J314">
            <v>1458</v>
          </cell>
          <cell r="K314">
            <v>0</v>
          </cell>
          <cell r="L314">
            <v>0</v>
          </cell>
          <cell r="N314">
            <v>1921</v>
          </cell>
          <cell r="P314" t="str">
            <v>a061</v>
          </cell>
        </row>
        <row r="315">
          <cell r="A315" t="str">
            <v>NO. 61호표</v>
          </cell>
          <cell r="B315" t="str">
            <v>65</v>
          </cell>
          <cell r="C315" t="str">
            <v>소   계</v>
          </cell>
          <cell r="H315">
            <v>3676</v>
          </cell>
          <cell r="J315">
            <v>2157</v>
          </cell>
          <cell r="L315">
            <v>0</v>
          </cell>
          <cell r="N315">
            <v>5833</v>
          </cell>
          <cell r="P315" t="str">
            <v>a061</v>
          </cell>
        </row>
        <row r="316">
          <cell r="P316" t="str">
            <v>a061</v>
          </cell>
        </row>
        <row r="317">
          <cell r="A317" t="str">
            <v>062</v>
          </cell>
          <cell r="B317" t="str">
            <v>162-1</v>
          </cell>
          <cell r="C317" t="str">
            <v>제 62 호표</v>
          </cell>
          <cell r="D317" t="str">
            <v>수목지주대/사각형/낙엽송/L180</v>
          </cell>
          <cell r="G317">
            <v>0</v>
          </cell>
          <cell r="O317" t="str">
            <v>개소</v>
          </cell>
          <cell r="P317" t="str">
            <v>a062</v>
          </cell>
        </row>
        <row r="318">
          <cell r="A318" t="str">
            <v>ULX40004</v>
          </cell>
          <cell r="B318" t="str">
            <v>162-1</v>
          </cell>
          <cell r="C318" t="str">
            <v>원주지주목(부자재비포함)</v>
          </cell>
          <cell r="D318" t="str">
            <v>낙엽송,사각,L180XD55X4</v>
          </cell>
          <cell r="E318">
            <v>1</v>
          </cell>
          <cell r="F318" t="str">
            <v>개소</v>
          </cell>
          <cell r="G318">
            <v>21850</v>
          </cell>
          <cell r="H318">
            <v>21850</v>
          </cell>
          <cell r="I318">
            <v>0</v>
          </cell>
          <cell r="J318">
            <v>0</v>
          </cell>
          <cell r="K318">
            <v>0</v>
          </cell>
          <cell r="L318">
            <v>0</v>
          </cell>
          <cell r="N318">
            <v>21850</v>
          </cell>
          <cell r="P318" t="str">
            <v>a062</v>
          </cell>
        </row>
        <row r="319">
          <cell r="A319" t="str">
            <v>ULX40004</v>
          </cell>
          <cell r="B319" t="str">
            <v>162-2</v>
          </cell>
          <cell r="C319" t="str">
            <v>조경공</v>
          </cell>
          <cell r="D319" t="str">
            <v/>
          </cell>
          <cell r="E319">
            <v>4.9000000000000002E-2</v>
          </cell>
          <cell r="F319" t="str">
            <v>인</v>
          </cell>
          <cell r="G319">
            <v>0</v>
          </cell>
          <cell r="H319">
            <v>0</v>
          </cell>
          <cell r="I319">
            <v>57401</v>
          </cell>
          <cell r="J319">
            <v>2812</v>
          </cell>
          <cell r="K319">
            <v>0</v>
          </cell>
          <cell r="L319">
            <v>0</v>
          </cell>
          <cell r="N319">
            <v>2812</v>
          </cell>
          <cell r="P319" t="str">
            <v>a062</v>
          </cell>
        </row>
        <row r="320">
          <cell r="A320" t="str">
            <v>ULX40004</v>
          </cell>
          <cell r="B320" t="str">
            <v>162-3</v>
          </cell>
          <cell r="C320" t="str">
            <v>보통인부</v>
          </cell>
          <cell r="D320" t="str">
            <v/>
          </cell>
          <cell r="E320">
            <v>0.128</v>
          </cell>
          <cell r="F320" t="str">
            <v>인</v>
          </cell>
          <cell r="G320">
            <v>0</v>
          </cell>
          <cell r="H320">
            <v>0</v>
          </cell>
          <cell r="I320">
            <v>38875</v>
          </cell>
          <cell r="J320">
            <v>4976</v>
          </cell>
          <cell r="K320">
            <v>0</v>
          </cell>
          <cell r="L320">
            <v>0</v>
          </cell>
          <cell r="N320">
            <v>4976</v>
          </cell>
          <cell r="P320" t="str">
            <v>a062</v>
          </cell>
        </row>
        <row r="321">
          <cell r="A321" t="str">
            <v>NO. 62호표</v>
          </cell>
          <cell r="B321" t="str">
            <v>63</v>
          </cell>
          <cell r="C321" t="str">
            <v>소   계</v>
          </cell>
          <cell r="H321">
            <v>21850</v>
          </cell>
          <cell r="J321">
            <v>7788</v>
          </cell>
          <cell r="L321">
            <v>0</v>
          </cell>
          <cell r="N321">
            <v>29638</v>
          </cell>
          <cell r="P321" t="str">
            <v>a062</v>
          </cell>
        </row>
        <row r="322">
          <cell r="P322" t="str">
            <v>a062</v>
          </cell>
        </row>
        <row r="323">
          <cell r="A323" t="str">
            <v>063</v>
          </cell>
          <cell r="B323" t="str">
            <v>163-1</v>
          </cell>
          <cell r="C323" t="str">
            <v>제 63 호표</v>
          </cell>
          <cell r="D323" t="str">
            <v>수목지주대/삼각형/철제(KSD3566)/L150</v>
          </cell>
          <cell r="G323">
            <v>0</v>
          </cell>
          <cell r="O323" t="str">
            <v>개소</v>
          </cell>
          <cell r="P323" t="str">
            <v>a063</v>
          </cell>
        </row>
        <row r="324">
          <cell r="A324" t="str">
            <v>ULX40031</v>
          </cell>
          <cell r="B324" t="str">
            <v>163-1</v>
          </cell>
          <cell r="C324" t="str">
            <v>철제지주대</v>
          </cell>
          <cell r="D324" t="str">
            <v>L150XD31X3 (KS D 3566)</v>
          </cell>
          <cell r="E324">
            <v>1</v>
          </cell>
          <cell r="F324" t="str">
            <v>개소</v>
          </cell>
          <cell r="G324">
            <v>8740</v>
          </cell>
          <cell r="H324">
            <v>8740</v>
          </cell>
          <cell r="I324">
            <v>0</v>
          </cell>
          <cell r="J324">
            <v>0</v>
          </cell>
          <cell r="K324">
            <v>0</v>
          </cell>
          <cell r="L324">
            <v>0</v>
          </cell>
          <cell r="N324">
            <v>8740</v>
          </cell>
          <cell r="P324" t="str">
            <v>a063</v>
          </cell>
        </row>
        <row r="325">
          <cell r="A325" t="str">
            <v>ULX40031</v>
          </cell>
          <cell r="B325" t="str">
            <v>163-2</v>
          </cell>
          <cell r="C325" t="str">
            <v>조경공</v>
          </cell>
          <cell r="D325" t="str">
            <v/>
          </cell>
          <cell r="E325">
            <v>0.02</v>
          </cell>
          <cell r="F325" t="str">
            <v>인</v>
          </cell>
          <cell r="G325">
            <v>0</v>
          </cell>
          <cell r="H325">
            <v>0</v>
          </cell>
          <cell r="I325">
            <v>57401</v>
          </cell>
          <cell r="J325">
            <v>1148</v>
          </cell>
          <cell r="K325">
            <v>0</v>
          </cell>
          <cell r="L325">
            <v>0</v>
          </cell>
          <cell r="N325">
            <v>1148</v>
          </cell>
          <cell r="P325" t="str">
            <v>a063</v>
          </cell>
        </row>
        <row r="326">
          <cell r="A326" t="str">
            <v>ULX40031</v>
          </cell>
          <cell r="B326" t="str">
            <v>163-3</v>
          </cell>
          <cell r="C326" t="str">
            <v>보통인부</v>
          </cell>
          <cell r="D326" t="str">
            <v/>
          </cell>
          <cell r="E326">
            <v>5.3999999999999999E-2</v>
          </cell>
          <cell r="F326" t="str">
            <v>인</v>
          </cell>
          <cell r="G326">
            <v>0</v>
          </cell>
          <cell r="H326">
            <v>0</v>
          </cell>
          <cell r="I326">
            <v>38875</v>
          </cell>
          <cell r="J326">
            <v>2099</v>
          </cell>
          <cell r="K326">
            <v>0</v>
          </cell>
          <cell r="L326">
            <v>0</v>
          </cell>
          <cell r="N326">
            <v>2099</v>
          </cell>
          <cell r="P326" t="str">
            <v>a063</v>
          </cell>
        </row>
        <row r="327">
          <cell r="A327" t="str">
            <v>NO. 63호표</v>
          </cell>
          <cell r="B327" t="str">
            <v>64</v>
          </cell>
          <cell r="C327" t="str">
            <v>소   계</v>
          </cell>
          <cell r="H327">
            <v>8740</v>
          </cell>
          <cell r="J327">
            <v>3247</v>
          </cell>
          <cell r="L327">
            <v>0</v>
          </cell>
          <cell r="N327">
            <v>11987</v>
          </cell>
          <cell r="P327" t="str">
            <v>a063</v>
          </cell>
        </row>
        <row r="328">
          <cell r="P328" t="str">
            <v>a063</v>
          </cell>
        </row>
        <row r="329">
          <cell r="A329" t="str">
            <v>064</v>
          </cell>
          <cell r="B329" t="str">
            <v>161-1</v>
          </cell>
          <cell r="C329" t="str">
            <v>제 64 호표</v>
          </cell>
          <cell r="D329" t="str">
            <v>수목지주대/이각형/낙엽송/L150</v>
          </cell>
          <cell r="G329">
            <v>0</v>
          </cell>
          <cell r="O329" t="str">
            <v>개소</v>
          </cell>
          <cell r="P329" t="str">
            <v>a064</v>
          </cell>
        </row>
        <row r="330">
          <cell r="A330" t="str">
            <v>ULX40002</v>
          </cell>
          <cell r="B330" t="str">
            <v>161-1</v>
          </cell>
          <cell r="C330" t="str">
            <v>원주지주목(부자재비포함)</v>
          </cell>
          <cell r="D330" t="str">
            <v>낙엽송,이각,L150XD55X2</v>
          </cell>
          <cell r="E330">
            <v>1</v>
          </cell>
          <cell r="F330" t="str">
            <v>개소</v>
          </cell>
          <cell r="G330">
            <v>6175</v>
          </cell>
          <cell r="H330">
            <v>6175</v>
          </cell>
          <cell r="I330">
            <v>0</v>
          </cell>
          <cell r="J330">
            <v>0</v>
          </cell>
          <cell r="K330">
            <v>0</v>
          </cell>
          <cell r="L330">
            <v>0</v>
          </cell>
          <cell r="N330">
            <v>6175</v>
          </cell>
          <cell r="P330" t="str">
            <v>a064</v>
          </cell>
        </row>
        <row r="331">
          <cell r="A331" t="str">
            <v>ULX40002</v>
          </cell>
          <cell r="B331" t="str">
            <v>161-2</v>
          </cell>
          <cell r="C331" t="str">
            <v>조경공</v>
          </cell>
          <cell r="D331" t="str">
            <v/>
          </cell>
          <cell r="E331">
            <v>3.9E-2</v>
          </cell>
          <cell r="F331" t="str">
            <v>인</v>
          </cell>
          <cell r="G331">
            <v>0</v>
          </cell>
          <cell r="H331">
            <v>0</v>
          </cell>
          <cell r="I331">
            <v>57401</v>
          </cell>
          <cell r="J331">
            <v>2238</v>
          </cell>
          <cell r="K331">
            <v>0</v>
          </cell>
          <cell r="L331">
            <v>0</v>
          </cell>
          <cell r="N331">
            <v>2238</v>
          </cell>
          <cell r="P331" t="str">
            <v>a064</v>
          </cell>
        </row>
        <row r="332">
          <cell r="A332" t="str">
            <v>ULX40002</v>
          </cell>
          <cell r="B332" t="str">
            <v>161-3</v>
          </cell>
          <cell r="C332" t="str">
            <v>보통인부</v>
          </cell>
          <cell r="D332" t="str">
            <v/>
          </cell>
          <cell r="E332">
            <v>6.8000000000000005E-2</v>
          </cell>
          <cell r="F332" t="str">
            <v>인</v>
          </cell>
          <cell r="G332">
            <v>0</v>
          </cell>
          <cell r="H332">
            <v>0</v>
          </cell>
          <cell r="I332">
            <v>38875</v>
          </cell>
          <cell r="J332">
            <v>2643</v>
          </cell>
          <cell r="K332">
            <v>0</v>
          </cell>
          <cell r="L332">
            <v>0</v>
          </cell>
          <cell r="N332">
            <v>2643</v>
          </cell>
          <cell r="P332" t="str">
            <v>a064</v>
          </cell>
        </row>
        <row r="333">
          <cell r="A333" t="str">
            <v>NO. 64호표</v>
          </cell>
          <cell r="B333" t="str">
            <v>66</v>
          </cell>
          <cell r="C333" t="str">
            <v>소   계</v>
          </cell>
          <cell r="H333">
            <v>6175</v>
          </cell>
          <cell r="J333">
            <v>4881</v>
          </cell>
          <cell r="L333">
            <v>0</v>
          </cell>
          <cell r="N333">
            <v>11056</v>
          </cell>
          <cell r="P333" t="str">
            <v>a064</v>
          </cell>
        </row>
        <row r="334">
          <cell r="P334" t="str">
            <v>a064</v>
          </cell>
        </row>
        <row r="335">
          <cell r="A335" t="str">
            <v>065</v>
          </cell>
          <cell r="B335" t="str">
            <v>107-1</v>
          </cell>
          <cell r="C335" t="str">
            <v>제 65 호표</v>
          </cell>
          <cell r="D335" t="str">
            <v>수목지지대(180)설치</v>
          </cell>
          <cell r="G335" t="str">
            <v>(녹화테이프감기포함)</v>
          </cell>
          <cell r="O335" t="str">
            <v>개소</v>
          </cell>
          <cell r="P335" t="str">
            <v>a065</v>
          </cell>
        </row>
        <row r="336">
          <cell r="A336" t="str">
            <v>ULB70012</v>
          </cell>
          <cell r="B336" t="str">
            <v>107-1</v>
          </cell>
          <cell r="C336" t="str">
            <v>수목지주대(Y형)</v>
          </cell>
          <cell r="D336" t="str">
            <v>L180XD40X3 (KS M 3498)</v>
          </cell>
          <cell r="E336">
            <v>1</v>
          </cell>
          <cell r="F336" t="str">
            <v>개소</v>
          </cell>
          <cell r="G336">
            <v>9120</v>
          </cell>
          <cell r="H336">
            <v>9120</v>
          </cell>
          <cell r="I336">
            <v>0</v>
          </cell>
          <cell r="J336">
            <v>0</v>
          </cell>
          <cell r="K336">
            <v>0</v>
          </cell>
          <cell r="L336">
            <v>0</v>
          </cell>
          <cell r="N336">
            <v>9120</v>
          </cell>
          <cell r="P336" t="str">
            <v>a065</v>
          </cell>
        </row>
        <row r="337">
          <cell r="A337" t="str">
            <v>ULB70012</v>
          </cell>
          <cell r="B337" t="str">
            <v>107-2</v>
          </cell>
          <cell r="C337" t="str">
            <v>녹화테이프</v>
          </cell>
          <cell r="D337" t="str">
            <v>폭150</v>
          </cell>
          <cell r="E337">
            <v>0.25</v>
          </cell>
          <cell r="F337" t="str">
            <v>m</v>
          </cell>
          <cell r="G337">
            <v>1049</v>
          </cell>
          <cell r="H337">
            <v>262</v>
          </cell>
          <cell r="I337">
            <v>0</v>
          </cell>
          <cell r="J337">
            <v>0</v>
          </cell>
          <cell r="K337">
            <v>0</v>
          </cell>
          <cell r="L337">
            <v>0</v>
          </cell>
          <cell r="N337">
            <v>262</v>
          </cell>
          <cell r="P337" t="str">
            <v>a065</v>
          </cell>
        </row>
        <row r="338">
          <cell r="A338" t="str">
            <v>ULB70012</v>
          </cell>
          <cell r="B338" t="str">
            <v>107-3</v>
          </cell>
          <cell r="C338" t="str">
            <v>녹화끈</v>
          </cell>
          <cell r="D338" t="str">
            <v>D3</v>
          </cell>
          <cell r="E338">
            <v>1.2</v>
          </cell>
          <cell r="F338" t="str">
            <v>m</v>
          </cell>
          <cell r="G338">
            <v>7</v>
          </cell>
          <cell r="H338">
            <v>8</v>
          </cell>
          <cell r="I338">
            <v>0</v>
          </cell>
          <cell r="J338">
            <v>0</v>
          </cell>
          <cell r="K338">
            <v>0</v>
          </cell>
          <cell r="L338">
            <v>0</v>
          </cell>
          <cell r="N338">
            <v>8</v>
          </cell>
          <cell r="P338" t="str">
            <v>a065</v>
          </cell>
        </row>
        <row r="339">
          <cell r="A339" t="str">
            <v>ULB70012</v>
          </cell>
          <cell r="B339" t="str">
            <v>107-4</v>
          </cell>
          <cell r="C339" t="str">
            <v>PVC횡선(KSD7018,7036,KSM3810)</v>
          </cell>
          <cell r="D339" t="str">
            <v>NO.8(40-32)</v>
          </cell>
          <cell r="E339">
            <v>2.2000000000000002</v>
          </cell>
          <cell r="F339" t="str">
            <v>m</v>
          </cell>
          <cell r="G339">
            <v>100</v>
          </cell>
          <cell r="H339">
            <v>220</v>
          </cell>
          <cell r="I339">
            <v>0</v>
          </cell>
          <cell r="J339">
            <v>0</v>
          </cell>
          <cell r="K339">
            <v>0</v>
          </cell>
          <cell r="L339">
            <v>0</v>
          </cell>
          <cell r="N339">
            <v>220</v>
          </cell>
          <cell r="P339" t="str">
            <v>a065</v>
          </cell>
        </row>
        <row r="340">
          <cell r="A340" t="str">
            <v>ULB70012</v>
          </cell>
          <cell r="B340" t="str">
            <v>107-5</v>
          </cell>
          <cell r="C340" t="str">
            <v>조경공</v>
          </cell>
          <cell r="D340" t="str">
            <v/>
          </cell>
          <cell r="E340">
            <v>2.5000000000000001E-2</v>
          </cell>
          <cell r="F340" t="str">
            <v>인</v>
          </cell>
          <cell r="G340">
            <v>0</v>
          </cell>
          <cell r="H340">
            <v>0</v>
          </cell>
          <cell r="I340">
            <v>57401</v>
          </cell>
          <cell r="J340">
            <v>1435</v>
          </cell>
          <cell r="K340">
            <v>0</v>
          </cell>
          <cell r="L340">
            <v>0</v>
          </cell>
          <cell r="N340">
            <v>1435</v>
          </cell>
          <cell r="P340" t="str">
            <v>a065</v>
          </cell>
        </row>
        <row r="341">
          <cell r="A341" t="str">
            <v>ULB70012</v>
          </cell>
          <cell r="B341" t="str">
            <v>107-6</v>
          </cell>
          <cell r="C341" t="str">
            <v>보통인부</v>
          </cell>
          <cell r="D341" t="str">
            <v/>
          </cell>
          <cell r="E341">
            <v>8.3000000000000004E-2</v>
          </cell>
          <cell r="F341" t="str">
            <v>인</v>
          </cell>
          <cell r="G341">
            <v>0</v>
          </cell>
          <cell r="H341">
            <v>0</v>
          </cell>
          <cell r="I341">
            <v>38875</v>
          </cell>
          <cell r="J341">
            <v>3226</v>
          </cell>
          <cell r="K341">
            <v>0</v>
          </cell>
          <cell r="L341">
            <v>0</v>
          </cell>
          <cell r="N341">
            <v>3226</v>
          </cell>
          <cell r="P341" t="str">
            <v>a065</v>
          </cell>
        </row>
        <row r="342">
          <cell r="A342" t="str">
            <v>NO. 65호표</v>
          </cell>
          <cell r="B342" t="str">
            <v>60</v>
          </cell>
          <cell r="C342" t="str">
            <v>소   계</v>
          </cell>
          <cell r="H342">
            <v>9610</v>
          </cell>
          <cell r="J342">
            <v>4661</v>
          </cell>
          <cell r="L342">
            <v>0</v>
          </cell>
          <cell r="N342">
            <v>14271</v>
          </cell>
          <cell r="P342" t="str">
            <v>a065</v>
          </cell>
        </row>
        <row r="343">
          <cell r="P343" t="str">
            <v>a065</v>
          </cell>
        </row>
        <row r="344">
          <cell r="A344" t="str">
            <v>066</v>
          </cell>
          <cell r="B344" t="str">
            <v>106-1</v>
          </cell>
          <cell r="C344" t="str">
            <v>제 66 호표</v>
          </cell>
          <cell r="D344" t="str">
            <v>수목지지대(150)설치</v>
          </cell>
          <cell r="G344" t="str">
            <v>(녹화테이프감기포함)</v>
          </cell>
          <cell r="O344" t="str">
            <v>개소</v>
          </cell>
          <cell r="P344" t="str">
            <v>a066</v>
          </cell>
        </row>
        <row r="345">
          <cell r="A345" t="str">
            <v>ULB70011</v>
          </cell>
          <cell r="B345" t="str">
            <v>106-1</v>
          </cell>
          <cell r="C345" t="str">
            <v>수목지주대(Y형)</v>
          </cell>
          <cell r="D345" t="str">
            <v>Y형 L150 X D40 X 3</v>
          </cell>
          <cell r="E345">
            <v>1</v>
          </cell>
          <cell r="F345" t="str">
            <v>개소</v>
          </cell>
          <cell r="G345">
            <v>8265</v>
          </cell>
          <cell r="H345">
            <v>8265</v>
          </cell>
          <cell r="I345">
            <v>0</v>
          </cell>
          <cell r="J345">
            <v>0</v>
          </cell>
          <cell r="K345">
            <v>0</v>
          </cell>
          <cell r="L345">
            <v>0</v>
          </cell>
          <cell r="N345">
            <v>8265</v>
          </cell>
          <cell r="P345" t="str">
            <v>a066</v>
          </cell>
        </row>
        <row r="346">
          <cell r="A346" t="str">
            <v>ULB70011</v>
          </cell>
          <cell r="B346" t="str">
            <v>106-2</v>
          </cell>
          <cell r="C346" t="str">
            <v>녹화테이프</v>
          </cell>
          <cell r="D346" t="str">
            <v>폭150</v>
          </cell>
          <cell r="E346">
            <v>0.25</v>
          </cell>
          <cell r="F346" t="str">
            <v>m</v>
          </cell>
          <cell r="G346">
            <v>1049</v>
          </cell>
          <cell r="H346">
            <v>262</v>
          </cell>
          <cell r="I346">
            <v>0</v>
          </cell>
          <cell r="J346">
            <v>0</v>
          </cell>
          <cell r="K346">
            <v>0</v>
          </cell>
          <cell r="L346">
            <v>0</v>
          </cell>
          <cell r="N346">
            <v>262</v>
          </cell>
          <cell r="P346" t="str">
            <v>a066</v>
          </cell>
        </row>
        <row r="347">
          <cell r="A347" t="str">
            <v>ULB70011</v>
          </cell>
          <cell r="B347" t="str">
            <v>106-3</v>
          </cell>
          <cell r="C347" t="str">
            <v>녹화끈</v>
          </cell>
          <cell r="D347" t="str">
            <v>D3</v>
          </cell>
          <cell r="E347">
            <v>1.2</v>
          </cell>
          <cell r="F347" t="str">
            <v>m</v>
          </cell>
          <cell r="G347">
            <v>7</v>
          </cell>
          <cell r="H347">
            <v>8</v>
          </cell>
          <cell r="I347">
            <v>0</v>
          </cell>
          <cell r="J347">
            <v>0</v>
          </cell>
          <cell r="K347">
            <v>0</v>
          </cell>
          <cell r="L347">
            <v>0</v>
          </cell>
          <cell r="N347">
            <v>8</v>
          </cell>
          <cell r="P347" t="str">
            <v>a066</v>
          </cell>
        </row>
        <row r="348">
          <cell r="A348" t="str">
            <v>ULB70011</v>
          </cell>
          <cell r="B348" t="str">
            <v>106-4</v>
          </cell>
          <cell r="C348" t="str">
            <v>PVC횡선(KSD7018,7036,KSM3810)</v>
          </cell>
          <cell r="D348" t="str">
            <v>NO.8(40-32)</v>
          </cell>
          <cell r="E348">
            <v>2.2000000000000002</v>
          </cell>
          <cell r="F348" t="str">
            <v>m</v>
          </cell>
          <cell r="G348">
            <v>100</v>
          </cell>
          <cell r="H348">
            <v>220</v>
          </cell>
          <cell r="I348">
            <v>0</v>
          </cell>
          <cell r="J348">
            <v>0</v>
          </cell>
          <cell r="K348">
            <v>0</v>
          </cell>
          <cell r="L348">
            <v>0</v>
          </cell>
          <cell r="N348">
            <v>220</v>
          </cell>
          <cell r="P348" t="str">
            <v>a066</v>
          </cell>
        </row>
        <row r="349">
          <cell r="A349" t="str">
            <v>ULB70011</v>
          </cell>
          <cell r="B349" t="str">
            <v>106-5</v>
          </cell>
          <cell r="C349" t="str">
            <v>조경공</v>
          </cell>
          <cell r="D349" t="str">
            <v/>
          </cell>
          <cell r="E349">
            <v>2.5000000000000001E-2</v>
          </cell>
          <cell r="F349" t="str">
            <v>인</v>
          </cell>
          <cell r="G349">
            <v>0</v>
          </cell>
          <cell r="H349">
            <v>0</v>
          </cell>
          <cell r="I349">
            <v>57401</v>
          </cell>
          <cell r="J349">
            <v>1435</v>
          </cell>
          <cell r="K349">
            <v>0</v>
          </cell>
          <cell r="L349">
            <v>0</v>
          </cell>
          <cell r="N349">
            <v>1435</v>
          </cell>
          <cell r="P349" t="str">
            <v>a066</v>
          </cell>
        </row>
        <row r="350">
          <cell r="A350" t="str">
            <v>ULB70011</v>
          </cell>
          <cell r="B350" t="str">
            <v>106-6</v>
          </cell>
          <cell r="C350" t="str">
            <v>보통인부</v>
          </cell>
          <cell r="D350" t="str">
            <v/>
          </cell>
          <cell r="E350">
            <v>8.3000000000000004E-2</v>
          </cell>
          <cell r="F350" t="str">
            <v>인</v>
          </cell>
          <cell r="G350">
            <v>0</v>
          </cell>
          <cell r="H350">
            <v>0</v>
          </cell>
          <cell r="I350">
            <v>38875</v>
          </cell>
          <cell r="J350">
            <v>3226</v>
          </cell>
          <cell r="K350">
            <v>0</v>
          </cell>
          <cell r="L350">
            <v>0</v>
          </cell>
          <cell r="N350">
            <v>3226</v>
          </cell>
          <cell r="P350" t="str">
            <v>a066</v>
          </cell>
        </row>
        <row r="351">
          <cell r="A351" t="str">
            <v>NO. 66호표</v>
          </cell>
          <cell r="B351" t="str">
            <v>58</v>
          </cell>
          <cell r="C351" t="str">
            <v>소   계</v>
          </cell>
          <cell r="H351">
            <v>8755</v>
          </cell>
          <cell r="J351">
            <v>4661</v>
          </cell>
          <cell r="L351">
            <v>0</v>
          </cell>
          <cell r="N351">
            <v>13416</v>
          </cell>
          <cell r="P351" t="str">
            <v>a066</v>
          </cell>
        </row>
        <row r="352">
          <cell r="P352" t="str">
            <v>a066</v>
          </cell>
        </row>
        <row r="353">
          <cell r="A353" t="str">
            <v>067</v>
          </cell>
          <cell r="B353" t="str">
            <v>110-1</v>
          </cell>
          <cell r="C353" t="str">
            <v>제 65 호표</v>
          </cell>
          <cell r="D353" t="str">
            <v>교목시비</v>
          </cell>
          <cell r="G353">
            <v>0</v>
          </cell>
          <cell r="O353" t="str">
            <v>주</v>
          </cell>
          <cell r="P353" t="str">
            <v>a067</v>
          </cell>
        </row>
        <row r="354">
          <cell r="A354" t="str">
            <v>ULB70510</v>
          </cell>
          <cell r="B354" t="str">
            <v>110-1</v>
          </cell>
          <cell r="C354" t="str">
            <v>작업반장</v>
          </cell>
          <cell r="D354" t="str">
            <v/>
          </cell>
          <cell r="E354">
            <v>1E-3</v>
          </cell>
          <cell r="F354" t="str">
            <v>인</v>
          </cell>
          <cell r="G354">
            <v>0</v>
          </cell>
          <cell r="H354">
            <v>0</v>
          </cell>
          <cell r="I354">
            <v>60708</v>
          </cell>
          <cell r="J354">
            <v>60</v>
          </cell>
          <cell r="K354">
            <v>0</v>
          </cell>
          <cell r="L354">
            <v>0</v>
          </cell>
          <cell r="N354">
            <v>60</v>
          </cell>
          <cell r="P354" t="str">
            <v>a067</v>
          </cell>
        </row>
        <row r="355">
          <cell r="A355" t="str">
            <v>ULB70510</v>
          </cell>
          <cell r="B355" t="str">
            <v>110-2</v>
          </cell>
          <cell r="C355" t="str">
            <v>보통인부</v>
          </cell>
          <cell r="D355" t="str">
            <v/>
          </cell>
          <cell r="E355">
            <v>2.4E-2</v>
          </cell>
          <cell r="F355" t="str">
            <v>인</v>
          </cell>
          <cell r="G355">
            <v>0</v>
          </cell>
          <cell r="H355">
            <v>0</v>
          </cell>
          <cell r="I355">
            <v>38875</v>
          </cell>
          <cell r="J355">
            <v>933</v>
          </cell>
          <cell r="K355">
            <v>0</v>
          </cell>
          <cell r="L355">
            <v>0</v>
          </cell>
          <cell r="N355">
            <v>933</v>
          </cell>
          <cell r="P355" t="str">
            <v>a067</v>
          </cell>
        </row>
        <row r="356">
          <cell r="A356" t="str">
            <v>NO. 67호표</v>
          </cell>
          <cell r="B356" t="str">
            <v>67</v>
          </cell>
          <cell r="C356" t="str">
            <v>소   계</v>
          </cell>
          <cell r="H356">
            <v>0</v>
          </cell>
          <cell r="J356">
            <v>993</v>
          </cell>
          <cell r="L356">
            <v>0</v>
          </cell>
          <cell r="N356">
            <v>993</v>
          </cell>
          <cell r="P356" t="str">
            <v>a067</v>
          </cell>
        </row>
        <row r="357">
          <cell r="P357" t="str">
            <v>a067</v>
          </cell>
        </row>
        <row r="358">
          <cell r="A358" t="str">
            <v>068</v>
          </cell>
          <cell r="B358" t="str">
            <v>111-1</v>
          </cell>
          <cell r="C358" t="str">
            <v>제 66 호표</v>
          </cell>
          <cell r="D358" t="str">
            <v>관목시비</v>
          </cell>
          <cell r="G358">
            <v>0</v>
          </cell>
          <cell r="O358" t="str">
            <v>m2</v>
          </cell>
          <cell r="P358" t="str">
            <v>a068</v>
          </cell>
        </row>
        <row r="359">
          <cell r="A359" t="str">
            <v>ULB70520</v>
          </cell>
          <cell r="B359" t="str">
            <v>111-1</v>
          </cell>
          <cell r="C359" t="str">
            <v>작업반장</v>
          </cell>
          <cell r="D359" t="str">
            <v/>
          </cell>
          <cell r="E359">
            <v>1E-3</v>
          </cell>
          <cell r="F359" t="str">
            <v>인</v>
          </cell>
          <cell r="G359">
            <v>0</v>
          </cell>
          <cell r="H359">
            <v>0</v>
          </cell>
          <cell r="I359">
            <v>60708</v>
          </cell>
          <cell r="J359">
            <v>60</v>
          </cell>
          <cell r="K359">
            <v>0</v>
          </cell>
          <cell r="L359">
            <v>0</v>
          </cell>
          <cell r="N359">
            <v>60</v>
          </cell>
          <cell r="P359" t="str">
            <v>a068</v>
          </cell>
        </row>
        <row r="360">
          <cell r="A360" t="str">
            <v>ULB70520</v>
          </cell>
          <cell r="B360" t="str">
            <v>111-2</v>
          </cell>
          <cell r="C360" t="str">
            <v>보통인부</v>
          </cell>
          <cell r="D360" t="str">
            <v/>
          </cell>
          <cell r="E360">
            <v>8.0000000000000002E-3</v>
          </cell>
          <cell r="F360" t="str">
            <v>인</v>
          </cell>
          <cell r="G360">
            <v>0</v>
          </cell>
          <cell r="H360">
            <v>0</v>
          </cell>
          <cell r="I360">
            <v>38875</v>
          </cell>
          <cell r="J360">
            <v>311</v>
          </cell>
          <cell r="K360">
            <v>0</v>
          </cell>
          <cell r="L360">
            <v>0</v>
          </cell>
          <cell r="N360">
            <v>311</v>
          </cell>
          <cell r="P360" t="str">
            <v>a068</v>
          </cell>
        </row>
        <row r="361">
          <cell r="A361" t="str">
            <v>NO. 68호표</v>
          </cell>
          <cell r="B361" t="str">
            <v>68</v>
          </cell>
          <cell r="C361" t="str">
            <v>소   계</v>
          </cell>
          <cell r="H361">
            <v>0</v>
          </cell>
          <cell r="J361">
            <v>371</v>
          </cell>
          <cell r="L361">
            <v>0</v>
          </cell>
          <cell r="N361">
            <v>371</v>
          </cell>
          <cell r="P361" t="str">
            <v>a068</v>
          </cell>
        </row>
        <row r="362">
          <cell r="P362" t="str">
            <v>a068</v>
          </cell>
        </row>
        <row r="363">
          <cell r="A363" t="str">
            <v>069</v>
          </cell>
          <cell r="B363" t="str">
            <v>108-1</v>
          </cell>
          <cell r="C363" t="str">
            <v>제 69 호표</v>
          </cell>
          <cell r="D363" t="str">
            <v>수목표찰(부착형)</v>
          </cell>
          <cell r="G363">
            <v>0</v>
          </cell>
          <cell r="O363" t="str">
            <v>개소</v>
          </cell>
          <cell r="P363" t="str">
            <v>a069</v>
          </cell>
        </row>
        <row r="364">
          <cell r="A364" t="str">
            <v>ULB70400</v>
          </cell>
          <cell r="B364" t="str">
            <v>108-1</v>
          </cell>
          <cell r="C364" t="str">
            <v>아크릴판</v>
          </cell>
          <cell r="D364" t="str">
            <v>투명THK4MM</v>
          </cell>
          <cell r="E364">
            <v>0.03</v>
          </cell>
          <cell r="F364" t="str">
            <v>m2</v>
          </cell>
          <cell r="G364">
            <v>19076</v>
          </cell>
          <cell r="H364">
            <v>572</v>
          </cell>
          <cell r="I364">
            <v>0</v>
          </cell>
          <cell r="J364">
            <v>0</v>
          </cell>
          <cell r="K364">
            <v>0</v>
          </cell>
          <cell r="L364">
            <v>0</v>
          </cell>
          <cell r="N364">
            <v>572</v>
          </cell>
          <cell r="P364" t="str">
            <v>a069</v>
          </cell>
        </row>
        <row r="365">
          <cell r="A365" t="str">
            <v>ULB70400</v>
          </cell>
          <cell r="B365" t="str">
            <v>108-2</v>
          </cell>
          <cell r="C365" t="str">
            <v>아크릴판</v>
          </cell>
          <cell r="D365" t="str">
            <v>유색THK1.5MM</v>
          </cell>
          <cell r="E365">
            <v>0.03</v>
          </cell>
          <cell r="F365" t="str">
            <v>m2</v>
          </cell>
          <cell r="G365">
            <v>8135</v>
          </cell>
          <cell r="H365">
            <v>244</v>
          </cell>
          <cell r="I365">
            <v>0</v>
          </cell>
          <cell r="J365">
            <v>0</v>
          </cell>
          <cell r="K365">
            <v>0</v>
          </cell>
          <cell r="L365">
            <v>0</v>
          </cell>
          <cell r="N365">
            <v>244</v>
          </cell>
          <cell r="P365" t="str">
            <v>a069</v>
          </cell>
        </row>
        <row r="366">
          <cell r="A366" t="str">
            <v>ULB70400</v>
          </cell>
          <cell r="B366" t="str">
            <v>108-3</v>
          </cell>
          <cell r="C366" t="str">
            <v>실크스크린인쇄</v>
          </cell>
          <cell r="D366" t="str">
            <v>2도</v>
          </cell>
          <cell r="E366">
            <v>1</v>
          </cell>
          <cell r="F366" t="str">
            <v>식</v>
          </cell>
          <cell r="G366">
            <v>3040</v>
          </cell>
          <cell r="H366">
            <v>3040</v>
          </cell>
          <cell r="I366">
            <v>0</v>
          </cell>
          <cell r="J366">
            <v>0</v>
          </cell>
          <cell r="K366">
            <v>0</v>
          </cell>
          <cell r="L366">
            <v>0</v>
          </cell>
          <cell r="N366">
            <v>3040</v>
          </cell>
          <cell r="P366" t="str">
            <v>a069</v>
          </cell>
        </row>
        <row r="367">
          <cell r="A367" t="str">
            <v>ULB70400</v>
          </cell>
          <cell r="B367" t="str">
            <v>108-4</v>
          </cell>
          <cell r="C367" t="str">
            <v>접착제</v>
          </cell>
          <cell r="D367" t="str">
            <v>아크릴용스프레이,3M</v>
          </cell>
          <cell r="E367">
            <v>1E-4</v>
          </cell>
          <cell r="F367" t="str">
            <v>kg</v>
          </cell>
          <cell r="G367">
            <v>1710</v>
          </cell>
          <cell r="H367">
            <v>0</v>
          </cell>
          <cell r="I367">
            <v>0</v>
          </cell>
          <cell r="J367">
            <v>0</v>
          </cell>
          <cell r="K367">
            <v>0</v>
          </cell>
          <cell r="L367">
            <v>0</v>
          </cell>
          <cell r="N367">
            <v>0</v>
          </cell>
          <cell r="P367" t="str">
            <v>a069</v>
          </cell>
        </row>
        <row r="368">
          <cell r="A368" t="str">
            <v>ULB70400</v>
          </cell>
          <cell r="B368" t="str">
            <v>108-5</v>
          </cell>
          <cell r="C368" t="str">
            <v>PVC횡선(KSD7018,7036,KSM3810)</v>
          </cell>
          <cell r="D368" t="str">
            <v>NO.8(40-32)</v>
          </cell>
          <cell r="E368">
            <v>0.7</v>
          </cell>
          <cell r="F368" t="str">
            <v>m</v>
          </cell>
          <cell r="G368">
            <v>100</v>
          </cell>
          <cell r="H368">
            <v>70</v>
          </cell>
          <cell r="I368">
            <v>0</v>
          </cell>
          <cell r="J368">
            <v>0</v>
          </cell>
          <cell r="K368">
            <v>0</v>
          </cell>
          <cell r="L368">
            <v>0</v>
          </cell>
          <cell r="N368">
            <v>70</v>
          </cell>
          <cell r="P368" t="str">
            <v>a069</v>
          </cell>
        </row>
        <row r="369">
          <cell r="A369" t="str">
            <v>ULB70400</v>
          </cell>
          <cell r="B369" t="str">
            <v>108-6</v>
          </cell>
          <cell r="C369" t="str">
            <v>특별인부</v>
          </cell>
          <cell r="D369" t="str">
            <v>수목표찰제작및설치</v>
          </cell>
          <cell r="E369">
            <v>0.03</v>
          </cell>
          <cell r="F369" t="str">
            <v>인</v>
          </cell>
          <cell r="G369">
            <v>0</v>
          </cell>
          <cell r="H369">
            <v>0</v>
          </cell>
          <cell r="I369">
            <v>53171</v>
          </cell>
          <cell r="J369">
            <v>1595</v>
          </cell>
          <cell r="K369">
            <v>0</v>
          </cell>
          <cell r="L369">
            <v>0</v>
          </cell>
          <cell r="N369">
            <v>1595</v>
          </cell>
          <cell r="P369" t="str">
            <v>a069</v>
          </cell>
        </row>
        <row r="370">
          <cell r="A370" t="str">
            <v>NO. 69호표</v>
          </cell>
          <cell r="B370" t="str">
            <v>69</v>
          </cell>
          <cell r="C370" t="str">
            <v>소   계</v>
          </cell>
          <cell r="H370">
            <v>3926</v>
          </cell>
          <cell r="J370">
            <v>1595</v>
          </cell>
          <cell r="L370">
            <v>0</v>
          </cell>
          <cell r="N370">
            <v>5521</v>
          </cell>
          <cell r="P370" t="str">
            <v>a069</v>
          </cell>
        </row>
        <row r="371">
          <cell r="P371" t="str">
            <v>a069</v>
          </cell>
        </row>
        <row r="372">
          <cell r="A372" t="str">
            <v>070</v>
          </cell>
          <cell r="B372" t="str">
            <v>109-1</v>
          </cell>
          <cell r="C372" t="str">
            <v>제 70 호표</v>
          </cell>
          <cell r="D372" t="str">
            <v>수목표찰(고정형)</v>
          </cell>
          <cell r="G372">
            <v>0</v>
          </cell>
          <cell r="O372" t="str">
            <v>개소</v>
          </cell>
          <cell r="P372" t="str">
            <v>a070</v>
          </cell>
        </row>
        <row r="373">
          <cell r="A373" t="str">
            <v>ULB70402</v>
          </cell>
          <cell r="B373" t="str">
            <v>109-1</v>
          </cell>
          <cell r="C373" t="str">
            <v>아크릴판</v>
          </cell>
          <cell r="D373" t="str">
            <v>투명THK4MM</v>
          </cell>
          <cell r="E373">
            <v>0.03</v>
          </cell>
          <cell r="F373" t="str">
            <v>m2</v>
          </cell>
          <cell r="G373">
            <v>19076</v>
          </cell>
          <cell r="H373">
            <v>572</v>
          </cell>
          <cell r="I373">
            <v>0</v>
          </cell>
          <cell r="J373">
            <v>0</v>
          </cell>
          <cell r="K373">
            <v>0</v>
          </cell>
          <cell r="L373">
            <v>0</v>
          </cell>
          <cell r="N373">
            <v>572</v>
          </cell>
          <cell r="P373" t="str">
            <v>a070</v>
          </cell>
        </row>
        <row r="374">
          <cell r="A374" t="str">
            <v>ULB70402</v>
          </cell>
          <cell r="B374" t="str">
            <v>109-2</v>
          </cell>
          <cell r="C374" t="str">
            <v>아크릴판</v>
          </cell>
          <cell r="D374" t="str">
            <v>유색THK1.5MM</v>
          </cell>
          <cell r="E374">
            <v>0.03</v>
          </cell>
          <cell r="F374" t="str">
            <v>m2</v>
          </cell>
          <cell r="G374">
            <v>8135</v>
          </cell>
          <cell r="H374">
            <v>244</v>
          </cell>
          <cell r="I374">
            <v>0</v>
          </cell>
          <cell r="J374">
            <v>0</v>
          </cell>
          <cell r="K374">
            <v>0</v>
          </cell>
          <cell r="L374">
            <v>0</v>
          </cell>
          <cell r="N374">
            <v>244</v>
          </cell>
          <cell r="P374" t="str">
            <v>a070</v>
          </cell>
        </row>
        <row r="375">
          <cell r="A375" t="str">
            <v>ULB70402</v>
          </cell>
          <cell r="B375" t="str">
            <v>109-3</v>
          </cell>
          <cell r="C375" t="str">
            <v>실크스크린인쇄</v>
          </cell>
          <cell r="D375" t="str">
            <v>2도</v>
          </cell>
          <cell r="E375">
            <v>1</v>
          </cell>
          <cell r="F375" t="str">
            <v>식</v>
          </cell>
          <cell r="G375">
            <v>3040</v>
          </cell>
          <cell r="H375">
            <v>3040</v>
          </cell>
          <cell r="I375">
            <v>0</v>
          </cell>
          <cell r="J375">
            <v>0</v>
          </cell>
          <cell r="K375">
            <v>0</v>
          </cell>
          <cell r="L375">
            <v>0</v>
          </cell>
          <cell r="N375">
            <v>3040</v>
          </cell>
          <cell r="P375" t="str">
            <v>a070</v>
          </cell>
        </row>
        <row r="376">
          <cell r="A376" t="str">
            <v>ULB70402</v>
          </cell>
          <cell r="B376" t="str">
            <v>109-4</v>
          </cell>
          <cell r="C376" t="str">
            <v>접착제</v>
          </cell>
          <cell r="D376" t="str">
            <v>아크릴용스프레이,3M</v>
          </cell>
          <cell r="E376">
            <v>1E-4</v>
          </cell>
          <cell r="F376" t="str">
            <v>kg</v>
          </cell>
          <cell r="G376">
            <v>1710</v>
          </cell>
          <cell r="H376">
            <v>0</v>
          </cell>
          <cell r="I376">
            <v>0</v>
          </cell>
          <cell r="J376">
            <v>0</v>
          </cell>
          <cell r="K376">
            <v>0</v>
          </cell>
          <cell r="L376">
            <v>0</v>
          </cell>
          <cell r="N376">
            <v>0</v>
          </cell>
          <cell r="P376" t="str">
            <v>a070</v>
          </cell>
        </row>
        <row r="377">
          <cell r="A377" t="str">
            <v>ULB70402</v>
          </cell>
          <cell r="B377" t="str">
            <v>109-5</v>
          </cell>
          <cell r="C377" t="str">
            <v>발포고무</v>
          </cell>
          <cell r="D377" t="str">
            <v>THK2MM</v>
          </cell>
          <cell r="E377">
            <v>2.5000000000000001E-2</v>
          </cell>
          <cell r="F377" t="str">
            <v>m2</v>
          </cell>
          <cell r="G377">
            <v>1012</v>
          </cell>
          <cell r="H377">
            <v>25</v>
          </cell>
          <cell r="I377">
            <v>0</v>
          </cell>
          <cell r="J377">
            <v>0</v>
          </cell>
          <cell r="K377">
            <v>0</v>
          </cell>
          <cell r="L377">
            <v>0</v>
          </cell>
          <cell r="N377">
            <v>25</v>
          </cell>
          <cell r="P377" t="str">
            <v>a070</v>
          </cell>
        </row>
        <row r="378">
          <cell r="A378" t="str">
            <v>ULB70402</v>
          </cell>
          <cell r="B378" t="str">
            <v>109-6</v>
          </cell>
          <cell r="C378" t="str">
            <v>스텐레스판</v>
          </cell>
          <cell r="D378" t="str">
            <v>27종 2.0MMX1MX2M</v>
          </cell>
          <cell r="E378">
            <v>0.41</v>
          </cell>
          <cell r="F378" t="str">
            <v>kg</v>
          </cell>
          <cell r="G378">
            <v>1924</v>
          </cell>
          <cell r="H378">
            <v>788</v>
          </cell>
          <cell r="I378">
            <v>0</v>
          </cell>
          <cell r="J378">
            <v>0</v>
          </cell>
          <cell r="K378">
            <v>0</v>
          </cell>
          <cell r="L378">
            <v>0</v>
          </cell>
          <cell r="N378">
            <v>788</v>
          </cell>
          <cell r="P378" t="str">
            <v>a070</v>
          </cell>
        </row>
        <row r="379">
          <cell r="A379" t="str">
            <v>ULB70402</v>
          </cell>
          <cell r="B379" t="str">
            <v>109-7</v>
          </cell>
          <cell r="C379" t="str">
            <v>스텐레스 환봉</v>
          </cell>
          <cell r="D379" t="str">
            <v>D11MM</v>
          </cell>
          <cell r="E379">
            <v>0.95</v>
          </cell>
          <cell r="F379" t="str">
            <v>kg</v>
          </cell>
          <cell r="G379">
            <v>2754</v>
          </cell>
          <cell r="H379">
            <v>2616</v>
          </cell>
          <cell r="I379">
            <v>0</v>
          </cell>
          <cell r="J379">
            <v>0</v>
          </cell>
          <cell r="K379">
            <v>0</v>
          </cell>
          <cell r="L379">
            <v>0</v>
          </cell>
          <cell r="N379">
            <v>2616</v>
          </cell>
          <cell r="P379" t="str">
            <v>a070</v>
          </cell>
        </row>
        <row r="380">
          <cell r="A380" t="str">
            <v>ULB70402</v>
          </cell>
          <cell r="B380" t="str">
            <v>109-8</v>
          </cell>
          <cell r="C380" t="str">
            <v>이형철근   (하치장도)</v>
          </cell>
          <cell r="D380" t="str">
            <v>D-10</v>
          </cell>
          <cell r="E380">
            <v>2.3000000000000001E-4</v>
          </cell>
          <cell r="F380" t="str">
            <v>t</v>
          </cell>
          <cell r="G380">
            <v>272519</v>
          </cell>
          <cell r="H380">
            <v>62</v>
          </cell>
          <cell r="I380">
            <v>0</v>
          </cell>
          <cell r="J380">
            <v>0</v>
          </cell>
          <cell r="K380">
            <v>0</v>
          </cell>
          <cell r="L380">
            <v>0</v>
          </cell>
          <cell r="N380">
            <v>62</v>
          </cell>
          <cell r="P380" t="str">
            <v>a070</v>
          </cell>
        </row>
        <row r="381">
          <cell r="A381" t="str">
            <v>ULB70402</v>
          </cell>
          <cell r="B381" t="str">
            <v>109-9</v>
          </cell>
          <cell r="C381" t="str">
            <v>스테인레스관 벤딩 (90도이하)조경공사</v>
          </cell>
          <cell r="D381" t="str">
            <v>D15 MM</v>
          </cell>
          <cell r="E381">
            <v>2</v>
          </cell>
          <cell r="F381" t="str">
            <v>개소</v>
          </cell>
          <cell r="G381">
            <v>0</v>
          </cell>
          <cell r="H381">
            <v>0</v>
          </cell>
          <cell r="I381">
            <v>3214</v>
          </cell>
          <cell r="J381">
            <v>6428</v>
          </cell>
          <cell r="K381">
            <v>63</v>
          </cell>
          <cell r="L381">
            <v>126</v>
          </cell>
          <cell r="N381">
            <v>6554</v>
          </cell>
          <cell r="P381" t="str">
            <v>a070</v>
          </cell>
        </row>
        <row r="382">
          <cell r="A382" t="str">
            <v>ULB70402</v>
          </cell>
          <cell r="B382" t="str">
            <v>109-10</v>
          </cell>
          <cell r="C382" t="str">
            <v>스테인레스강관 아르곤용접(조경)</v>
          </cell>
          <cell r="D382" t="str">
            <v>D15 MM</v>
          </cell>
          <cell r="E382">
            <v>0.12</v>
          </cell>
          <cell r="F382" t="str">
            <v>개소</v>
          </cell>
          <cell r="G382">
            <v>347</v>
          </cell>
          <cell r="H382">
            <v>41</v>
          </cell>
          <cell r="I382">
            <v>6752</v>
          </cell>
          <cell r="J382">
            <v>810</v>
          </cell>
          <cell r="K382">
            <v>139</v>
          </cell>
          <cell r="L382">
            <v>16</v>
          </cell>
          <cell r="N382">
            <v>867</v>
          </cell>
          <cell r="P382" t="str">
            <v>a070</v>
          </cell>
        </row>
        <row r="383">
          <cell r="A383" t="str">
            <v>ULB70402</v>
          </cell>
          <cell r="B383" t="str">
            <v>109-11</v>
          </cell>
          <cell r="C383" t="str">
            <v>스테인레스강판 절단 (가스,조경)</v>
          </cell>
          <cell r="D383" t="str">
            <v>T= 2MM</v>
          </cell>
          <cell r="E383">
            <v>0.64</v>
          </cell>
          <cell r="F383" t="str">
            <v>m</v>
          </cell>
          <cell r="G383">
            <v>81</v>
          </cell>
          <cell r="H383">
            <v>51</v>
          </cell>
          <cell r="I383">
            <v>439</v>
          </cell>
          <cell r="J383">
            <v>280</v>
          </cell>
          <cell r="K383">
            <v>8</v>
          </cell>
          <cell r="L383">
            <v>5</v>
          </cell>
          <cell r="N383">
            <v>336</v>
          </cell>
          <cell r="P383" t="str">
            <v>a070</v>
          </cell>
        </row>
        <row r="384">
          <cell r="A384" t="str">
            <v>ULB70402</v>
          </cell>
          <cell r="B384" t="str">
            <v>109-12</v>
          </cell>
          <cell r="C384" t="str">
            <v>스테인레스관 절단 (가스,조경)</v>
          </cell>
          <cell r="D384" t="str">
            <v>D15 MM</v>
          </cell>
          <cell r="E384">
            <v>4</v>
          </cell>
          <cell r="F384" t="str">
            <v>개소</v>
          </cell>
          <cell r="G384">
            <v>23</v>
          </cell>
          <cell r="H384">
            <v>92</v>
          </cell>
          <cell r="I384">
            <v>237</v>
          </cell>
          <cell r="J384">
            <v>948</v>
          </cell>
          <cell r="K384">
            <v>4</v>
          </cell>
          <cell r="L384">
            <v>16</v>
          </cell>
          <cell r="N384">
            <v>1056</v>
          </cell>
          <cell r="P384" t="str">
            <v>a070</v>
          </cell>
        </row>
        <row r="385">
          <cell r="A385" t="str">
            <v>ULB70402</v>
          </cell>
          <cell r="B385" t="str">
            <v>109-13</v>
          </cell>
          <cell r="C385" t="str">
            <v>접착제</v>
          </cell>
          <cell r="D385">
            <v>0</v>
          </cell>
          <cell r="E385">
            <v>2.0000000000000001E-4</v>
          </cell>
          <cell r="F385" t="str">
            <v>kg</v>
          </cell>
          <cell r="G385">
            <v>665</v>
          </cell>
          <cell r="H385">
            <v>0</v>
          </cell>
          <cell r="I385">
            <v>0</v>
          </cell>
          <cell r="J385">
            <v>0</v>
          </cell>
          <cell r="K385">
            <v>0</v>
          </cell>
          <cell r="L385">
            <v>0</v>
          </cell>
          <cell r="N385">
            <v>0</v>
          </cell>
          <cell r="P385" t="str">
            <v>a070</v>
          </cell>
        </row>
        <row r="386">
          <cell r="A386" t="str">
            <v>ULB70402</v>
          </cell>
          <cell r="B386" t="str">
            <v>109-14</v>
          </cell>
          <cell r="C386" t="str">
            <v>고 자 재</v>
          </cell>
          <cell r="D386" t="str">
            <v>주철, 고철</v>
          </cell>
          <cell r="E386">
            <v>-7.0000000000000007E-2</v>
          </cell>
          <cell r="F386" t="str">
            <v>kg</v>
          </cell>
          <cell r="G386">
            <v>71</v>
          </cell>
          <cell r="H386">
            <v>-5</v>
          </cell>
          <cell r="I386">
            <v>0</v>
          </cell>
          <cell r="J386">
            <v>0</v>
          </cell>
          <cell r="K386">
            <v>0</v>
          </cell>
          <cell r="L386">
            <v>0</v>
          </cell>
          <cell r="N386">
            <v>-5</v>
          </cell>
          <cell r="P386" t="str">
            <v>a070</v>
          </cell>
        </row>
        <row r="387">
          <cell r="A387" t="str">
            <v>ULB70402</v>
          </cell>
          <cell r="B387" t="str">
            <v>109-15</v>
          </cell>
          <cell r="C387" t="str">
            <v>특별인부</v>
          </cell>
          <cell r="D387" t="str">
            <v>수목표찰제작및설치</v>
          </cell>
          <cell r="E387">
            <v>0.03</v>
          </cell>
          <cell r="F387" t="str">
            <v>인</v>
          </cell>
          <cell r="G387">
            <v>0</v>
          </cell>
          <cell r="H387">
            <v>0</v>
          </cell>
          <cell r="I387">
            <v>53171</v>
          </cell>
          <cell r="J387">
            <v>1595</v>
          </cell>
          <cell r="K387">
            <v>0</v>
          </cell>
          <cell r="L387">
            <v>0</v>
          </cell>
          <cell r="N387">
            <v>1595</v>
          </cell>
          <cell r="P387" t="str">
            <v>a070</v>
          </cell>
        </row>
        <row r="388">
          <cell r="A388" t="str">
            <v>NO. 70호표</v>
          </cell>
          <cell r="B388" t="str">
            <v>70</v>
          </cell>
          <cell r="C388" t="str">
            <v>소   계</v>
          </cell>
          <cell r="H388">
            <v>7526</v>
          </cell>
          <cell r="J388">
            <v>10061</v>
          </cell>
          <cell r="L388">
            <v>163</v>
          </cell>
          <cell r="N388">
            <v>17750</v>
          </cell>
          <cell r="P388" t="str">
            <v>a070</v>
          </cell>
        </row>
        <row r="389">
          <cell r="P389" t="str">
            <v>a070</v>
          </cell>
        </row>
        <row r="390">
          <cell r="A390" t="str">
            <v>071</v>
          </cell>
          <cell r="B390" t="str">
            <v>158-1</v>
          </cell>
          <cell r="C390" t="str">
            <v>제 71 호표</v>
          </cell>
          <cell r="D390" t="str">
            <v>잔디시비(준공후2회)</v>
          </cell>
          <cell r="G390">
            <v>0</v>
          </cell>
          <cell r="O390" t="str">
            <v>100M2</v>
          </cell>
          <cell r="P390" t="str">
            <v>a071</v>
          </cell>
        </row>
        <row r="391">
          <cell r="A391" t="str">
            <v>ULE30002</v>
          </cell>
          <cell r="B391" t="str">
            <v>158-1</v>
          </cell>
          <cell r="C391" t="str">
            <v>조경공</v>
          </cell>
          <cell r="D391" t="str">
            <v/>
          </cell>
          <cell r="E391">
            <v>8.0000000000000002E-3</v>
          </cell>
          <cell r="F391" t="str">
            <v>인</v>
          </cell>
          <cell r="G391">
            <v>0</v>
          </cell>
          <cell r="H391">
            <v>0</v>
          </cell>
          <cell r="I391">
            <v>57401</v>
          </cell>
          <cell r="J391">
            <v>459</v>
          </cell>
          <cell r="K391">
            <v>0</v>
          </cell>
          <cell r="L391">
            <v>0</v>
          </cell>
          <cell r="N391">
            <v>459</v>
          </cell>
          <cell r="P391" t="str">
            <v>a071</v>
          </cell>
        </row>
        <row r="392">
          <cell r="A392" t="str">
            <v>ULE30002</v>
          </cell>
          <cell r="B392" t="str">
            <v>158-2</v>
          </cell>
          <cell r="C392" t="str">
            <v>보통인부</v>
          </cell>
          <cell r="D392" t="str">
            <v/>
          </cell>
          <cell r="E392">
            <v>2.8000000000000001E-2</v>
          </cell>
          <cell r="F392" t="str">
            <v>인</v>
          </cell>
          <cell r="G392">
            <v>0</v>
          </cell>
          <cell r="H392">
            <v>0</v>
          </cell>
          <cell r="I392">
            <v>38875</v>
          </cell>
          <cell r="J392">
            <v>1088</v>
          </cell>
          <cell r="K392">
            <v>0</v>
          </cell>
          <cell r="L392">
            <v>0</v>
          </cell>
          <cell r="N392">
            <v>1088</v>
          </cell>
          <cell r="P392" t="str">
            <v>a071</v>
          </cell>
        </row>
        <row r="393">
          <cell r="A393" t="str">
            <v>ULE30002</v>
          </cell>
          <cell r="B393" t="str">
            <v>158-3</v>
          </cell>
          <cell r="C393" t="str">
            <v>복합비료(20KG)</v>
          </cell>
          <cell r="D393" t="str">
            <v>21-17-17</v>
          </cell>
          <cell r="E393">
            <v>6</v>
          </cell>
          <cell r="F393" t="str">
            <v>kg</v>
          </cell>
          <cell r="G393">
            <v>275</v>
          </cell>
          <cell r="H393">
            <v>1650</v>
          </cell>
          <cell r="I393">
            <v>0</v>
          </cell>
          <cell r="J393">
            <v>0</v>
          </cell>
          <cell r="K393">
            <v>0</v>
          </cell>
          <cell r="L393">
            <v>0</v>
          </cell>
          <cell r="N393">
            <v>1650</v>
          </cell>
          <cell r="P393" t="str">
            <v>a071</v>
          </cell>
        </row>
        <row r="394">
          <cell r="A394" t="str">
            <v>ULE30002</v>
          </cell>
          <cell r="B394" t="str">
            <v>158-4</v>
          </cell>
          <cell r="C394" t="str">
            <v>카고트럭</v>
          </cell>
          <cell r="D394" t="str">
            <v>2.5TON</v>
          </cell>
          <cell r="E394">
            <v>5.1999999999999998E-2</v>
          </cell>
          <cell r="F394" t="str">
            <v>시간</v>
          </cell>
          <cell r="G394">
            <v>3060</v>
          </cell>
          <cell r="H394">
            <v>159</v>
          </cell>
          <cell r="I394">
            <v>10925</v>
          </cell>
          <cell r="J394">
            <v>568</v>
          </cell>
          <cell r="K394">
            <v>1618</v>
          </cell>
          <cell r="L394">
            <v>84</v>
          </cell>
          <cell r="N394">
            <v>811</v>
          </cell>
          <cell r="P394" t="str">
            <v>a071</v>
          </cell>
        </row>
        <row r="395">
          <cell r="A395" t="str">
            <v>NO. 71호표</v>
          </cell>
          <cell r="B395" t="str">
            <v>71</v>
          </cell>
          <cell r="C395" t="str">
            <v>소   계</v>
          </cell>
          <cell r="H395">
            <v>1809</v>
          </cell>
          <cell r="J395">
            <v>2115</v>
          </cell>
          <cell r="L395">
            <v>84</v>
          </cell>
          <cell r="N395">
            <v>4008</v>
          </cell>
          <cell r="P395" t="str">
            <v>a071</v>
          </cell>
        </row>
        <row r="396">
          <cell r="P396" t="str">
            <v>a071</v>
          </cell>
        </row>
        <row r="397">
          <cell r="A397" t="str">
            <v>072</v>
          </cell>
          <cell r="B397" t="str">
            <v>156-1</v>
          </cell>
          <cell r="C397" t="str">
            <v>제 72 호표</v>
          </cell>
          <cell r="D397" t="str">
            <v>잔디제초(준공후4회)</v>
          </cell>
          <cell r="G397">
            <v>0</v>
          </cell>
          <cell r="O397" t="str">
            <v>100M2</v>
          </cell>
          <cell r="P397" t="str">
            <v>a072</v>
          </cell>
        </row>
        <row r="398">
          <cell r="A398" t="str">
            <v>ULE20004</v>
          </cell>
          <cell r="B398" t="str">
            <v>156-1</v>
          </cell>
          <cell r="C398" t="str">
            <v>보통인부</v>
          </cell>
          <cell r="D398" t="str">
            <v/>
          </cell>
          <cell r="E398">
            <v>3</v>
          </cell>
          <cell r="F398" t="str">
            <v>인</v>
          </cell>
          <cell r="G398">
            <v>0</v>
          </cell>
          <cell r="H398">
            <v>0</v>
          </cell>
          <cell r="I398">
            <v>38875</v>
          </cell>
          <cell r="J398">
            <v>116625</v>
          </cell>
          <cell r="K398">
            <v>0</v>
          </cell>
          <cell r="L398">
            <v>0</v>
          </cell>
          <cell r="N398">
            <v>116625</v>
          </cell>
          <cell r="P398" t="str">
            <v>a072</v>
          </cell>
        </row>
        <row r="399">
          <cell r="A399" t="str">
            <v>NO. 72호표</v>
          </cell>
          <cell r="B399" t="str">
            <v>72</v>
          </cell>
          <cell r="C399" t="str">
            <v>소   계</v>
          </cell>
          <cell r="H399">
            <v>0</v>
          </cell>
          <cell r="J399">
            <v>116625</v>
          </cell>
          <cell r="L399">
            <v>0</v>
          </cell>
          <cell r="N399">
            <v>116625</v>
          </cell>
          <cell r="P399" t="str">
            <v>a072</v>
          </cell>
        </row>
        <row r="400">
          <cell r="P400" t="str">
            <v>a072</v>
          </cell>
        </row>
        <row r="401">
          <cell r="A401" t="str">
            <v>073</v>
          </cell>
          <cell r="B401" t="str">
            <v>157-1</v>
          </cell>
          <cell r="C401" t="str">
            <v>제 73 호표</v>
          </cell>
          <cell r="D401" t="str">
            <v>잔디 깍기 (준공후 4회)</v>
          </cell>
          <cell r="G401">
            <v>0</v>
          </cell>
          <cell r="O401" t="str">
            <v>100M2</v>
          </cell>
          <cell r="P401" t="str">
            <v>a073</v>
          </cell>
        </row>
        <row r="402">
          <cell r="A402" t="str">
            <v>ULE20104</v>
          </cell>
          <cell r="B402" t="str">
            <v>157-1</v>
          </cell>
          <cell r="C402" t="str">
            <v>보통인부</v>
          </cell>
          <cell r="D402" t="str">
            <v/>
          </cell>
          <cell r="E402">
            <v>1.4</v>
          </cell>
          <cell r="F402" t="str">
            <v>인</v>
          </cell>
          <cell r="G402">
            <v>0</v>
          </cell>
          <cell r="H402">
            <v>0</v>
          </cell>
          <cell r="I402">
            <v>38875</v>
          </cell>
          <cell r="J402">
            <v>54425</v>
          </cell>
          <cell r="K402">
            <v>0</v>
          </cell>
          <cell r="L402">
            <v>0</v>
          </cell>
          <cell r="N402">
            <v>54425</v>
          </cell>
          <cell r="P402" t="str">
            <v>a073</v>
          </cell>
        </row>
        <row r="403">
          <cell r="A403" t="str">
            <v>NO. 73호표</v>
          </cell>
          <cell r="B403" t="str">
            <v>73</v>
          </cell>
          <cell r="C403" t="str">
            <v>소   계</v>
          </cell>
          <cell r="H403">
            <v>0</v>
          </cell>
          <cell r="J403">
            <v>54425</v>
          </cell>
          <cell r="L403">
            <v>0</v>
          </cell>
          <cell r="N403">
            <v>54425</v>
          </cell>
          <cell r="P403" t="str">
            <v>a073</v>
          </cell>
        </row>
        <row r="404">
          <cell r="P404" t="str">
            <v>a073</v>
          </cell>
        </row>
        <row r="405">
          <cell r="A405" t="str">
            <v>074</v>
          </cell>
          <cell r="B405" t="str">
            <v>154-1</v>
          </cell>
          <cell r="C405" t="str">
            <v>제 74 호표</v>
          </cell>
          <cell r="D405" t="str">
            <v>교목전정 (준공후 2회)</v>
          </cell>
          <cell r="G405">
            <v>0</v>
          </cell>
          <cell r="O405" t="str">
            <v>주</v>
          </cell>
          <cell r="P405" t="str">
            <v>a074</v>
          </cell>
        </row>
        <row r="406">
          <cell r="A406" t="str">
            <v>ULE10002</v>
          </cell>
          <cell r="B406" t="str">
            <v>154-1</v>
          </cell>
          <cell r="C406" t="str">
            <v>조경공</v>
          </cell>
          <cell r="D406" t="str">
            <v/>
          </cell>
          <cell r="E406">
            <v>8.8999999999999996E-2</v>
          </cell>
          <cell r="F406" t="str">
            <v>인</v>
          </cell>
          <cell r="G406">
            <v>0</v>
          </cell>
          <cell r="H406">
            <v>0</v>
          </cell>
          <cell r="I406">
            <v>57401</v>
          </cell>
          <cell r="J406">
            <v>5108</v>
          </cell>
          <cell r="K406">
            <v>0</v>
          </cell>
          <cell r="L406">
            <v>0</v>
          </cell>
          <cell r="N406">
            <v>5108</v>
          </cell>
          <cell r="P406" t="str">
            <v>a074</v>
          </cell>
        </row>
        <row r="407">
          <cell r="A407" t="str">
            <v>ULE10002</v>
          </cell>
          <cell r="B407" t="str">
            <v>154-2</v>
          </cell>
          <cell r="C407" t="str">
            <v>보통인부</v>
          </cell>
          <cell r="D407" t="str">
            <v/>
          </cell>
          <cell r="E407">
            <v>2.5999999999999999E-2</v>
          </cell>
          <cell r="F407" t="str">
            <v>인</v>
          </cell>
          <cell r="G407">
            <v>0</v>
          </cell>
          <cell r="H407">
            <v>0</v>
          </cell>
          <cell r="I407">
            <v>38875</v>
          </cell>
          <cell r="J407">
            <v>1010</v>
          </cell>
          <cell r="K407">
            <v>0</v>
          </cell>
          <cell r="L407">
            <v>0</v>
          </cell>
          <cell r="N407">
            <v>1010</v>
          </cell>
          <cell r="P407" t="str">
            <v>a074</v>
          </cell>
        </row>
        <row r="408">
          <cell r="A408" t="str">
            <v>NO. 74호표</v>
          </cell>
          <cell r="B408" t="str">
            <v>74</v>
          </cell>
          <cell r="C408" t="str">
            <v>소   계</v>
          </cell>
          <cell r="H408">
            <v>0</v>
          </cell>
          <cell r="J408">
            <v>6118</v>
          </cell>
          <cell r="L408">
            <v>0</v>
          </cell>
          <cell r="N408">
            <v>6118</v>
          </cell>
          <cell r="P408" t="str">
            <v>a074</v>
          </cell>
        </row>
        <row r="409">
          <cell r="P409" t="str">
            <v>a074</v>
          </cell>
        </row>
        <row r="410">
          <cell r="A410" t="str">
            <v>075</v>
          </cell>
          <cell r="B410" t="str">
            <v>159-1</v>
          </cell>
          <cell r="C410" t="str">
            <v>제 75 호표</v>
          </cell>
          <cell r="D410" t="str">
            <v>교목 병충해방제 (준공후 4회)</v>
          </cell>
          <cell r="G410">
            <v>0</v>
          </cell>
          <cell r="O410" t="str">
            <v>주</v>
          </cell>
          <cell r="P410" t="str">
            <v>a075</v>
          </cell>
        </row>
        <row r="411">
          <cell r="A411" t="str">
            <v>ULE30204</v>
          </cell>
          <cell r="B411" t="str">
            <v>159-1</v>
          </cell>
          <cell r="C411" t="str">
            <v>특별인부</v>
          </cell>
          <cell r="D411" t="str">
            <v/>
          </cell>
          <cell r="E411">
            <v>0.08</v>
          </cell>
          <cell r="F411" t="str">
            <v>인</v>
          </cell>
          <cell r="G411">
            <v>0</v>
          </cell>
          <cell r="H411">
            <v>0</v>
          </cell>
          <cell r="I411">
            <v>53171</v>
          </cell>
          <cell r="J411">
            <v>4253</v>
          </cell>
          <cell r="K411">
            <v>0</v>
          </cell>
          <cell r="L411">
            <v>0</v>
          </cell>
          <cell r="N411">
            <v>4253</v>
          </cell>
          <cell r="P411" t="str">
            <v>a075</v>
          </cell>
        </row>
        <row r="412">
          <cell r="A412" t="str">
            <v>ULE30204</v>
          </cell>
          <cell r="B412" t="str">
            <v>159-2</v>
          </cell>
          <cell r="C412" t="str">
            <v>보통인부</v>
          </cell>
          <cell r="D412" t="str">
            <v/>
          </cell>
          <cell r="E412">
            <v>0.24</v>
          </cell>
          <cell r="F412" t="str">
            <v>인</v>
          </cell>
          <cell r="G412">
            <v>0</v>
          </cell>
          <cell r="H412">
            <v>0</v>
          </cell>
          <cell r="I412">
            <v>38875</v>
          </cell>
          <cell r="J412">
            <v>9330</v>
          </cell>
          <cell r="K412">
            <v>0</v>
          </cell>
          <cell r="L412">
            <v>0</v>
          </cell>
          <cell r="N412">
            <v>9330</v>
          </cell>
          <cell r="P412" t="str">
            <v>a075</v>
          </cell>
        </row>
        <row r="413">
          <cell r="A413" t="str">
            <v>ULE30204</v>
          </cell>
          <cell r="B413" t="str">
            <v>159-3</v>
          </cell>
          <cell r="C413" t="str">
            <v>디프수화제</v>
          </cell>
          <cell r="D413" t="str">
            <v>500G</v>
          </cell>
          <cell r="E413">
            <v>40</v>
          </cell>
          <cell r="F413" t="str">
            <v>g</v>
          </cell>
          <cell r="G413">
            <v>4</v>
          </cell>
          <cell r="H413">
            <v>160</v>
          </cell>
          <cell r="I413">
            <v>0</v>
          </cell>
          <cell r="J413">
            <v>0</v>
          </cell>
          <cell r="K413">
            <v>0</v>
          </cell>
          <cell r="L413">
            <v>0</v>
          </cell>
          <cell r="N413">
            <v>160</v>
          </cell>
          <cell r="P413" t="str">
            <v>a075</v>
          </cell>
        </row>
        <row r="414">
          <cell r="A414" t="str">
            <v>NO. 75호표</v>
          </cell>
          <cell r="B414" t="str">
            <v>75</v>
          </cell>
          <cell r="C414" t="str">
            <v>소   계</v>
          </cell>
          <cell r="H414">
            <v>160</v>
          </cell>
          <cell r="J414">
            <v>13583</v>
          </cell>
          <cell r="L414">
            <v>0</v>
          </cell>
          <cell r="N414">
            <v>13743</v>
          </cell>
          <cell r="P414" t="str">
            <v>a075</v>
          </cell>
        </row>
        <row r="415">
          <cell r="P415" t="str">
            <v>a075</v>
          </cell>
        </row>
        <row r="416">
          <cell r="A416" t="str">
            <v>076</v>
          </cell>
          <cell r="B416" t="str">
            <v>155-1</v>
          </cell>
          <cell r="C416" t="str">
            <v>제 76 호표</v>
          </cell>
          <cell r="D416" t="str">
            <v>관목전정 (준공후 2회)</v>
          </cell>
          <cell r="G416">
            <v>0</v>
          </cell>
          <cell r="O416" t="str">
            <v>주</v>
          </cell>
          <cell r="P416" t="str">
            <v>a076</v>
          </cell>
        </row>
        <row r="417">
          <cell r="A417" t="str">
            <v>ULE10102</v>
          </cell>
          <cell r="B417" t="str">
            <v>155-1</v>
          </cell>
          <cell r="C417" t="str">
            <v>조경공</v>
          </cell>
          <cell r="D417" t="str">
            <v/>
          </cell>
          <cell r="E417">
            <v>4.0000000000000001E-3</v>
          </cell>
          <cell r="F417" t="str">
            <v>인</v>
          </cell>
          <cell r="G417">
            <v>0</v>
          </cell>
          <cell r="H417">
            <v>0</v>
          </cell>
          <cell r="I417">
            <v>57401</v>
          </cell>
          <cell r="J417">
            <v>229</v>
          </cell>
          <cell r="K417">
            <v>0</v>
          </cell>
          <cell r="L417">
            <v>0</v>
          </cell>
          <cell r="N417">
            <v>229</v>
          </cell>
          <cell r="P417" t="str">
            <v>a076</v>
          </cell>
        </row>
        <row r="418">
          <cell r="A418" t="str">
            <v>NO. 76호표</v>
          </cell>
          <cell r="B418" t="str">
            <v>76</v>
          </cell>
          <cell r="C418" t="str">
            <v>소   계</v>
          </cell>
          <cell r="H418">
            <v>0</v>
          </cell>
          <cell r="J418">
            <v>229</v>
          </cell>
          <cell r="L418">
            <v>0</v>
          </cell>
          <cell r="N418">
            <v>229</v>
          </cell>
          <cell r="P418" t="str">
            <v>a076</v>
          </cell>
        </row>
        <row r="419">
          <cell r="P419" t="str">
            <v>a076</v>
          </cell>
        </row>
        <row r="420">
          <cell r="A420" t="str">
            <v>077</v>
          </cell>
          <cell r="B420" t="str">
            <v>160-1</v>
          </cell>
          <cell r="C420" t="str">
            <v>제 77 호표</v>
          </cell>
          <cell r="D420" t="str">
            <v>관목 병충해방제 (준공후 4회)</v>
          </cell>
          <cell r="G420">
            <v>0</v>
          </cell>
          <cell r="O420" t="str">
            <v>주</v>
          </cell>
          <cell r="P420" t="str">
            <v>a077</v>
          </cell>
        </row>
        <row r="421">
          <cell r="A421" t="str">
            <v>ULE30214</v>
          </cell>
          <cell r="B421" t="str">
            <v>160-1</v>
          </cell>
          <cell r="C421" t="str">
            <v>특별인부</v>
          </cell>
          <cell r="D421" t="str">
            <v/>
          </cell>
          <cell r="E421">
            <v>4.0000000000000001E-3</v>
          </cell>
          <cell r="F421" t="str">
            <v>인</v>
          </cell>
          <cell r="G421">
            <v>0</v>
          </cell>
          <cell r="H421">
            <v>0</v>
          </cell>
          <cell r="I421">
            <v>53171</v>
          </cell>
          <cell r="J421">
            <v>212</v>
          </cell>
          <cell r="K421">
            <v>0</v>
          </cell>
          <cell r="L421">
            <v>0</v>
          </cell>
          <cell r="N421">
            <v>212</v>
          </cell>
          <cell r="P421" t="str">
            <v>a077</v>
          </cell>
        </row>
        <row r="422">
          <cell r="A422" t="str">
            <v>ULE30214</v>
          </cell>
          <cell r="B422" t="str">
            <v>160-2</v>
          </cell>
          <cell r="C422" t="str">
            <v>보통인부</v>
          </cell>
          <cell r="D422" t="str">
            <v/>
          </cell>
          <cell r="E422">
            <v>8.0000000000000002E-3</v>
          </cell>
          <cell r="F422" t="str">
            <v>인</v>
          </cell>
          <cell r="G422">
            <v>0</v>
          </cell>
          <cell r="H422">
            <v>0</v>
          </cell>
          <cell r="I422">
            <v>38875</v>
          </cell>
          <cell r="J422">
            <v>311</v>
          </cell>
          <cell r="K422">
            <v>0</v>
          </cell>
          <cell r="L422">
            <v>0</v>
          </cell>
          <cell r="N422">
            <v>311</v>
          </cell>
          <cell r="P422" t="str">
            <v>a077</v>
          </cell>
        </row>
        <row r="423">
          <cell r="A423" t="str">
            <v>ULE30214</v>
          </cell>
          <cell r="B423" t="str">
            <v>160-3</v>
          </cell>
          <cell r="C423" t="str">
            <v>디프수화제</v>
          </cell>
          <cell r="D423" t="str">
            <v>500G</v>
          </cell>
          <cell r="E423">
            <v>2</v>
          </cell>
          <cell r="F423" t="str">
            <v>g</v>
          </cell>
          <cell r="G423">
            <v>4</v>
          </cell>
          <cell r="H423">
            <v>8</v>
          </cell>
          <cell r="I423">
            <v>0</v>
          </cell>
          <cell r="J423">
            <v>0</v>
          </cell>
          <cell r="K423">
            <v>0</v>
          </cell>
          <cell r="L423">
            <v>0</v>
          </cell>
          <cell r="N423">
            <v>8</v>
          </cell>
          <cell r="P423" t="str">
            <v>a077</v>
          </cell>
        </row>
        <row r="424">
          <cell r="A424" t="str">
            <v>NO. 77호표</v>
          </cell>
          <cell r="B424" t="str">
            <v>77</v>
          </cell>
          <cell r="C424" t="str">
            <v>소   계</v>
          </cell>
          <cell r="H424">
            <v>8</v>
          </cell>
          <cell r="J424">
            <v>523</v>
          </cell>
          <cell r="L424">
            <v>0</v>
          </cell>
          <cell r="N424">
            <v>531</v>
          </cell>
          <cell r="P424" t="str">
            <v>a077</v>
          </cell>
        </row>
        <row r="425">
          <cell r="P425" t="str">
            <v>a077</v>
          </cell>
        </row>
        <row r="426">
          <cell r="A426" t="str">
            <v>078</v>
          </cell>
          <cell r="B426" t="str">
            <v>138-1</v>
          </cell>
          <cell r="C426" t="str">
            <v>제 138 호표</v>
          </cell>
          <cell r="D426" t="str">
            <v>단지유도표지판(평면형)</v>
          </cell>
          <cell r="G426">
            <v>0</v>
          </cell>
          <cell r="O426" t="str">
            <v>개소</v>
          </cell>
          <cell r="P426" t="str">
            <v>a078</v>
          </cell>
        </row>
        <row r="427">
          <cell r="A427" t="str">
            <v>ULC30133</v>
          </cell>
          <cell r="B427" t="str">
            <v>138-1</v>
          </cell>
          <cell r="C427" t="str">
            <v>ㄱ형강</v>
          </cell>
          <cell r="D427" t="str">
            <v>50X50X6</v>
          </cell>
          <cell r="E427">
            <v>198.99100000000001</v>
          </cell>
          <cell r="F427" t="str">
            <v>kg</v>
          </cell>
          <cell r="G427">
            <v>304</v>
          </cell>
          <cell r="H427">
            <v>60493</v>
          </cell>
          <cell r="I427">
            <v>0</v>
          </cell>
          <cell r="J427">
            <v>0</v>
          </cell>
          <cell r="K427">
            <v>0</v>
          </cell>
          <cell r="L427">
            <v>0</v>
          </cell>
          <cell r="N427">
            <v>60493</v>
          </cell>
          <cell r="P427" t="str">
            <v>a078</v>
          </cell>
        </row>
        <row r="428">
          <cell r="A428" t="str">
            <v>ULC30133</v>
          </cell>
          <cell r="B428" t="str">
            <v>138-2</v>
          </cell>
          <cell r="C428" t="str">
            <v>ㄱ형강</v>
          </cell>
          <cell r="D428" t="str">
            <v>25X25X3</v>
          </cell>
          <cell r="E428">
            <v>23.190999999999999</v>
          </cell>
          <cell r="F428" t="str">
            <v>kg</v>
          </cell>
          <cell r="G428">
            <v>365</v>
          </cell>
          <cell r="H428">
            <v>8464</v>
          </cell>
          <cell r="I428">
            <v>0</v>
          </cell>
          <cell r="J428">
            <v>0</v>
          </cell>
          <cell r="K428">
            <v>0</v>
          </cell>
          <cell r="L428">
            <v>0</v>
          </cell>
          <cell r="N428">
            <v>8464</v>
          </cell>
          <cell r="P428" t="str">
            <v>a078</v>
          </cell>
        </row>
        <row r="429">
          <cell r="A429" t="str">
            <v>ULC30133</v>
          </cell>
          <cell r="B429" t="str">
            <v>138-3</v>
          </cell>
          <cell r="C429" t="str">
            <v>열연철판</v>
          </cell>
          <cell r="D429" t="str">
            <v>T=20</v>
          </cell>
          <cell r="E429">
            <v>41.265000000000001</v>
          </cell>
          <cell r="F429" t="str">
            <v>kg</v>
          </cell>
          <cell r="G429">
            <v>275</v>
          </cell>
          <cell r="H429">
            <v>11347</v>
          </cell>
          <cell r="I429">
            <v>0</v>
          </cell>
          <cell r="J429">
            <v>0</v>
          </cell>
          <cell r="K429">
            <v>0</v>
          </cell>
          <cell r="L429">
            <v>0</v>
          </cell>
          <cell r="N429">
            <v>11347</v>
          </cell>
          <cell r="P429" t="str">
            <v>a078</v>
          </cell>
        </row>
        <row r="430">
          <cell r="A430" t="str">
            <v>ULC30133</v>
          </cell>
          <cell r="B430" t="str">
            <v>138-4</v>
          </cell>
          <cell r="C430" t="str">
            <v>스텐레스판</v>
          </cell>
          <cell r="D430" t="str">
            <v>27종 2.0MMX1MX2M</v>
          </cell>
          <cell r="E430">
            <v>5.6319999999999997</v>
          </cell>
          <cell r="F430" t="str">
            <v>m2</v>
          </cell>
          <cell r="G430">
            <v>30525</v>
          </cell>
          <cell r="H430">
            <v>171916</v>
          </cell>
          <cell r="I430">
            <v>0</v>
          </cell>
          <cell r="J430">
            <v>0</v>
          </cell>
          <cell r="K430">
            <v>0</v>
          </cell>
          <cell r="L430">
            <v>0</v>
          </cell>
          <cell r="N430">
            <v>171916</v>
          </cell>
          <cell r="P430" t="str">
            <v>a078</v>
          </cell>
        </row>
        <row r="431">
          <cell r="A431" t="str">
            <v>ULC30133</v>
          </cell>
          <cell r="B431" t="str">
            <v>138-5</v>
          </cell>
          <cell r="C431" t="str">
            <v>스텐레스판</v>
          </cell>
          <cell r="D431" t="str">
            <v>27종 1.5X1000X2000</v>
          </cell>
          <cell r="E431">
            <v>3.6360000000000001</v>
          </cell>
          <cell r="F431" t="str">
            <v>m2</v>
          </cell>
          <cell r="G431">
            <v>23165</v>
          </cell>
          <cell r="H431">
            <v>84227</v>
          </cell>
          <cell r="I431">
            <v>0</v>
          </cell>
          <cell r="J431">
            <v>0</v>
          </cell>
          <cell r="K431">
            <v>0</v>
          </cell>
          <cell r="L431">
            <v>0</v>
          </cell>
          <cell r="N431">
            <v>84227</v>
          </cell>
          <cell r="P431" t="str">
            <v>a078</v>
          </cell>
        </row>
        <row r="432">
          <cell r="A432" t="str">
            <v>ULC30133</v>
          </cell>
          <cell r="B432" t="str">
            <v>138-6</v>
          </cell>
          <cell r="C432" t="str">
            <v>스텐레스판</v>
          </cell>
          <cell r="D432" t="str">
            <v>27종 5.0MMX1MX2M</v>
          </cell>
          <cell r="E432">
            <v>3.3000000000000002E-2</v>
          </cell>
          <cell r="F432" t="str">
            <v>m2</v>
          </cell>
          <cell r="G432">
            <v>73451</v>
          </cell>
          <cell r="H432">
            <v>2423</v>
          </cell>
          <cell r="I432">
            <v>0</v>
          </cell>
          <cell r="J432">
            <v>0</v>
          </cell>
          <cell r="K432">
            <v>0</v>
          </cell>
          <cell r="L432">
            <v>0</v>
          </cell>
          <cell r="N432">
            <v>2423</v>
          </cell>
          <cell r="P432" t="str">
            <v>a078</v>
          </cell>
        </row>
        <row r="433">
          <cell r="A433" t="str">
            <v>ULC30133</v>
          </cell>
          <cell r="B433" t="str">
            <v>138-7</v>
          </cell>
          <cell r="C433" t="str">
            <v>앙카볼트</v>
          </cell>
          <cell r="D433" t="str">
            <v>D24, L700</v>
          </cell>
          <cell r="E433">
            <v>4</v>
          </cell>
          <cell r="F433" t="str">
            <v>개</v>
          </cell>
          <cell r="G433">
            <v>1702</v>
          </cell>
          <cell r="H433">
            <v>6808</v>
          </cell>
          <cell r="I433">
            <v>0</v>
          </cell>
          <cell r="J433">
            <v>0</v>
          </cell>
          <cell r="K433">
            <v>0</v>
          </cell>
          <cell r="L433">
            <v>0</v>
          </cell>
          <cell r="N433">
            <v>6808</v>
          </cell>
          <cell r="P433" t="str">
            <v>a078</v>
          </cell>
        </row>
        <row r="434">
          <cell r="A434" t="str">
            <v>ULC30133</v>
          </cell>
          <cell r="B434" t="str">
            <v>138-8</v>
          </cell>
          <cell r="C434" t="str">
            <v>스테인레스강판 가공 및 조립(조경공사)</v>
          </cell>
          <cell r="D434">
            <v>0</v>
          </cell>
          <cell r="E434">
            <v>0.121</v>
          </cell>
          <cell r="F434" t="str">
            <v>t</v>
          </cell>
          <cell r="G434">
            <v>17575</v>
          </cell>
          <cell r="H434">
            <v>2126</v>
          </cell>
          <cell r="I434">
            <v>1773135</v>
          </cell>
          <cell r="J434">
            <v>214549</v>
          </cell>
          <cell r="K434">
            <v>35462</v>
          </cell>
          <cell r="L434">
            <v>4290</v>
          </cell>
          <cell r="N434">
            <v>220965</v>
          </cell>
          <cell r="P434" t="str">
            <v>a078</v>
          </cell>
        </row>
        <row r="435">
          <cell r="A435" t="str">
            <v>ULC30133</v>
          </cell>
          <cell r="B435" t="str">
            <v>138-9</v>
          </cell>
          <cell r="C435" t="str">
            <v>잡철물제작비</v>
          </cell>
          <cell r="D435" t="str">
            <v>(보통 120%)</v>
          </cell>
          <cell r="E435">
            <v>0.249</v>
          </cell>
          <cell r="F435" t="str">
            <v>t</v>
          </cell>
          <cell r="G435">
            <v>44239</v>
          </cell>
          <cell r="H435">
            <v>11015</v>
          </cell>
          <cell r="I435">
            <v>1815831</v>
          </cell>
          <cell r="J435">
            <v>452141</v>
          </cell>
          <cell r="K435">
            <v>65076</v>
          </cell>
          <cell r="L435">
            <v>16203</v>
          </cell>
          <cell r="N435">
            <v>479359</v>
          </cell>
          <cell r="P435" t="str">
            <v>a078</v>
          </cell>
        </row>
        <row r="436">
          <cell r="A436" t="str">
            <v>ULC30133</v>
          </cell>
          <cell r="B436" t="str">
            <v>138-10</v>
          </cell>
          <cell r="C436" t="str">
            <v>잡철물설치비</v>
          </cell>
          <cell r="D436" t="str">
            <v>(보통 120%)</v>
          </cell>
          <cell r="E436">
            <v>0.372</v>
          </cell>
          <cell r="F436" t="str">
            <v>t</v>
          </cell>
          <cell r="G436">
            <v>7616</v>
          </cell>
          <cell r="H436">
            <v>2833</v>
          </cell>
          <cell r="I436">
            <v>466469</v>
          </cell>
          <cell r="J436">
            <v>173526</v>
          </cell>
          <cell r="K436">
            <v>15864</v>
          </cell>
          <cell r="L436">
            <v>5901</v>
          </cell>
          <cell r="N436">
            <v>182260</v>
          </cell>
          <cell r="P436" t="str">
            <v>a078</v>
          </cell>
        </row>
        <row r="437">
          <cell r="A437" t="str">
            <v>ULC30133</v>
          </cell>
          <cell r="B437" t="str">
            <v>138-11</v>
          </cell>
          <cell r="C437" t="str">
            <v>스텐레스판 아르곤용접(KSD3698)조경</v>
          </cell>
          <cell r="D437" t="str">
            <v>T= 2.0 MM</v>
          </cell>
          <cell r="E437">
            <v>11.8</v>
          </cell>
          <cell r="F437" t="str">
            <v>m</v>
          </cell>
          <cell r="G437">
            <v>6997</v>
          </cell>
          <cell r="H437">
            <v>82564</v>
          </cell>
          <cell r="I437">
            <v>11171</v>
          </cell>
          <cell r="J437">
            <v>131817</v>
          </cell>
          <cell r="K437">
            <v>421</v>
          </cell>
          <cell r="L437">
            <v>4967</v>
          </cell>
          <cell r="N437">
            <v>219348</v>
          </cell>
          <cell r="P437" t="str">
            <v>a078</v>
          </cell>
        </row>
        <row r="438">
          <cell r="A438" t="str">
            <v>ULC30133</v>
          </cell>
          <cell r="B438" t="str">
            <v>138-12</v>
          </cell>
          <cell r="C438" t="str">
            <v>스테인레스강판 절단 (가스,조경)</v>
          </cell>
          <cell r="D438" t="str">
            <v>T= 2MM</v>
          </cell>
          <cell r="E438">
            <v>23.92</v>
          </cell>
          <cell r="F438" t="str">
            <v>m</v>
          </cell>
          <cell r="G438">
            <v>81</v>
          </cell>
          <cell r="H438">
            <v>1937</v>
          </cell>
          <cell r="I438">
            <v>439</v>
          </cell>
          <cell r="J438">
            <v>10500</v>
          </cell>
          <cell r="K438">
            <v>8</v>
          </cell>
          <cell r="L438">
            <v>191</v>
          </cell>
          <cell r="N438">
            <v>12628</v>
          </cell>
          <cell r="P438" t="str">
            <v>a078</v>
          </cell>
        </row>
        <row r="439">
          <cell r="A439" t="str">
            <v>ULC30133</v>
          </cell>
          <cell r="B439" t="str">
            <v>138-13</v>
          </cell>
          <cell r="C439" t="str">
            <v>스텐레스판 아르곤용접(KSD3698)조경</v>
          </cell>
          <cell r="D439" t="str">
            <v>T= 1.5 MM</v>
          </cell>
          <cell r="E439">
            <v>9.35</v>
          </cell>
          <cell r="F439" t="str">
            <v>m</v>
          </cell>
          <cell r="G439">
            <v>5245</v>
          </cell>
          <cell r="H439">
            <v>49040</v>
          </cell>
          <cell r="I439">
            <v>10567</v>
          </cell>
          <cell r="J439">
            <v>98801</v>
          </cell>
          <cell r="K439">
            <v>360</v>
          </cell>
          <cell r="L439">
            <v>3366</v>
          </cell>
          <cell r="N439">
            <v>151207</v>
          </cell>
          <cell r="P439" t="str">
            <v>a078</v>
          </cell>
        </row>
        <row r="440">
          <cell r="A440" t="str">
            <v>ULC30133</v>
          </cell>
          <cell r="B440" t="str">
            <v>138-14</v>
          </cell>
          <cell r="C440" t="str">
            <v>스테인레스강판 절단 (가스,조경)</v>
          </cell>
          <cell r="D440" t="str">
            <v>T= 1.5 MM</v>
          </cell>
          <cell r="E440">
            <v>15.1</v>
          </cell>
          <cell r="F440" t="str">
            <v>m</v>
          </cell>
          <cell r="G440">
            <v>60</v>
          </cell>
          <cell r="H440">
            <v>906</v>
          </cell>
          <cell r="I440">
            <v>428</v>
          </cell>
          <cell r="J440">
            <v>6462</v>
          </cell>
          <cell r="K440">
            <v>8</v>
          </cell>
          <cell r="L440">
            <v>120</v>
          </cell>
          <cell r="N440">
            <v>7488</v>
          </cell>
          <cell r="P440" t="str">
            <v>a078</v>
          </cell>
        </row>
        <row r="441">
          <cell r="A441" t="str">
            <v>ULC30133</v>
          </cell>
          <cell r="B441" t="str">
            <v>138-15</v>
          </cell>
          <cell r="C441" t="str">
            <v>스텐레스판 아르곤용접(KSD3698)조경</v>
          </cell>
          <cell r="D441" t="str">
            <v>T= 5.0 MM</v>
          </cell>
          <cell r="E441">
            <v>1</v>
          </cell>
          <cell r="F441" t="str">
            <v>m</v>
          </cell>
          <cell r="G441">
            <v>16728</v>
          </cell>
          <cell r="H441">
            <v>16728</v>
          </cell>
          <cell r="I441">
            <v>18192</v>
          </cell>
          <cell r="J441">
            <v>18192</v>
          </cell>
          <cell r="K441">
            <v>1128</v>
          </cell>
          <cell r="L441">
            <v>1128</v>
          </cell>
          <cell r="N441">
            <v>36048</v>
          </cell>
          <cell r="P441" t="str">
            <v>a078</v>
          </cell>
        </row>
        <row r="442">
          <cell r="A442" t="str">
            <v>ULC30133</v>
          </cell>
          <cell r="B442" t="str">
            <v>138-16</v>
          </cell>
          <cell r="C442" t="str">
            <v>고 자 재</v>
          </cell>
          <cell r="D442" t="str">
            <v>주철, 고철</v>
          </cell>
          <cell r="E442">
            <v>-24.556999999999999</v>
          </cell>
          <cell r="F442" t="str">
            <v>kg</v>
          </cell>
          <cell r="G442">
            <v>71</v>
          </cell>
          <cell r="H442">
            <v>-1744</v>
          </cell>
          <cell r="I442">
            <v>0</v>
          </cell>
          <cell r="J442">
            <v>0</v>
          </cell>
          <cell r="K442">
            <v>0</v>
          </cell>
          <cell r="L442">
            <v>0</v>
          </cell>
          <cell r="N442">
            <v>-1744</v>
          </cell>
          <cell r="P442" t="str">
            <v>a078</v>
          </cell>
        </row>
        <row r="443">
          <cell r="A443" t="str">
            <v>ULC30133</v>
          </cell>
          <cell r="B443" t="str">
            <v>138-17</v>
          </cell>
          <cell r="C443" t="str">
            <v>쉬트지붙임</v>
          </cell>
          <cell r="D443">
            <v>0</v>
          </cell>
          <cell r="E443">
            <v>7.24</v>
          </cell>
          <cell r="F443" t="str">
            <v>m2</v>
          </cell>
          <cell r="G443">
            <v>166</v>
          </cell>
          <cell r="H443">
            <v>1201</v>
          </cell>
          <cell r="I443">
            <v>4536</v>
          </cell>
          <cell r="J443">
            <v>32840</v>
          </cell>
          <cell r="K443">
            <v>0</v>
          </cell>
          <cell r="L443">
            <v>0</v>
          </cell>
          <cell r="N443">
            <v>34041</v>
          </cell>
          <cell r="P443" t="str">
            <v>a078</v>
          </cell>
        </row>
        <row r="444">
          <cell r="A444" t="str">
            <v>ULC30133</v>
          </cell>
          <cell r="B444" t="str">
            <v>138-18</v>
          </cell>
          <cell r="C444" t="str">
            <v>쉬트지</v>
          </cell>
          <cell r="D444">
            <v>0</v>
          </cell>
          <cell r="E444">
            <v>7.24</v>
          </cell>
          <cell r="F444" t="str">
            <v>m2</v>
          </cell>
          <cell r="G444">
            <v>7916</v>
          </cell>
          <cell r="H444">
            <v>57311</v>
          </cell>
          <cell r="I444">
            <v>0</v>
          </cell>
          <cell r="J444">
            <v>0</v>
          </cell>
          <cell r="K444">
            <v>0</v>
          </cell>
          <cell r="L444">
            <v>0</v>
          </cell>
          <cell r="N444">
            <v>57311</v>
          </cell>
          <cell r="P444" t="str">
            <v>a078</v>
          </cell>
        </row>
        <row r="445">
          <cell r="A445" t="str">
            <v>ULC30133</v>
          </cell>
          <cell r="B445" t="str">
            <v>138-19</v>
          </cell>
          <cell r="C445" t="str">
            <v>컴퓨터도안및 커팅</v>
          </cell>
          <cell r="D445" t="str">
            <v>단지유도   표지판(평면형)</v>
          </cell>
          <cell r="E445">
            <v>2</v>
          </cell>
          <cell r="F445" t="str">
            <v>식</v>
          </cell>
          <cell r="G445">
            <v>8265</v>
          </cell>
          <cell r="H445">
            <v>16530</v>
          </cell>
          <cell r="I445">
            <v>0</v>
          </cell>
          <cell r="J445">
            <v>0</v>
          </cell>
          <cell r="K445">
            <v>0</v>
          </cell>
          <cell r="L445">
            <v>0</v>
          </cell>
          <cell r="N445">
            <v>16530</v>
          </cell>
          <cell r="P445" t="str">
            <v>a078</v>
          </cell>
        </row>
        <row r="446">
          <cell r="A446" t="str">
            <v>ULC30133</v>
          </cell>
          <cell r="B446" t="str">
            <v>138-20</v>
          </cell>
          <cell r="C446" t="str">
            <v>PVC 캡 (일반용)(KSM3410)</v>
          </cell>
          <cell r="D446" t="str">
            <v>VG2 D40</v>
          </cell>
          <cell r="E446">
            <v>4</v>
          </cell>
          <cell r="F446" t="str">
            <v>개</v>
          </cell>
          <cell r="G446">
            <v>503</v>
          </cell>
          <cell r="H446">
            <v>2012</v>
          </cell>
          <cell r="I446">
            <v>0</v>
          </cell>
          <cell r="J446">
            <v>0</v>
          </cell>
          <cell r="K446">
            <v>0</v>
          </cell>
          <cell r="L446">
            <v>0</v>
          </cell>
          <cell r="N446">
            <v>2012</v>
          </cell>
          <cell r="P446" t="str">
            <v>a078</v>
          </cell>
        </row>
        <row r="447">
          <cell r="A447" t="str">
            <v>ULC30133</v>
          </cell>
          <cell r="B447" t="str">
            <v>138-21</v>
          </cell>
          <cell r="C447" t="str">
            <v>볼트 및 너트</v>
          </cell>
          <cell r="D447" t="str">
            <v>12X30</v>
          </cell>
          <cell r="E447">
            <v>6</v>
          </cell>
          <cell r="F447" t="str">
            <v>개</v>
          </cell>
          <cell r="G447">
            <v>62</v>
          </cell>
          <cell r="H447">
            <v>372</v>
          </cell>
          <cell r="I447">
            <v>0</v>
          </cell>
          <cell r="J447">
            <v>0</v>
          </cell>
          <cell r="K447">
            <v>0</v>
          </cell>
          <cell r="L447">
            <v>0</v>
          </cell>
          <cell r="N447">
            <v>372</v>
          </cell>
          <cell r="P447" t="str">
            <v>a078</v>
          </cell>
        </row>
        <row r="448">
          <cell r="A448" t="str">
            <v>ULC30133</v>
          </cell>
          <cell r="B448" t="str">
            <v>138-22</v>
          </cell>
          <cell r="C448" t="str">
            <v>조경시설철부페인트칠 (토목,조경)</v>
          </cell>
          <cell r="D448" t="str">
            <v>(광명단1회+조합페인트2회)</v>
          </cell>
          <cell r="E448">
            <v>0.25</v>
          </cell>
          <cell r="F448" t="str">
            <v>m2</v>
          </cell>
          <cell r="G448">
            <v>1496</v>
          </cell>
          <cell r="H448">
            <v>374</v>
          </cell>
          <cell r="I448">
            <v>10671</v>
          </cell>
          <cell r="J448">
            <v>2667</v>
          </cell>
          <cell r="K448">
            <v>212</v>
          </cell>
          <cell r="L448">
            <v>53</v>
          </cell>
          <cell r="N448">
            <v>3094</v>
          </cell>
          <cell r="P448" t="str">
            <v>a078</v>
          </cell>
        </row>
        <row r="449">
          <cell r="A449" t="str">
            <v>ULC30133</v>
          </cell>
          <cell r="B449" t="str">
            <v>138-23</v>
          </cell>
          <cell r="C449" t="str">
            <v>광명단 2회 (토목,조경)</v>
          </cell>
          <cell r="D449" t="str">
            <v>내부프레임부위</v>
          </cell>
          <cell r="E449">
            <v>10.528</v>
          </cell>
          <cell r="F449" t="str">
            <v>m2</v>
          </cell>
          <cell r="G449">
            <v>752</v>
          </cell>
          <cell r="H449">
            <v>7917</v>
          </cell>
          <cell r="I449">
            <v>2555</v>
          </cell>
          <cell r="J449">
            <v>26899</v>
          </cell>
          <cell r="K449">
            <v>50</v>
          </cell>
          <cell r="L449">
            <v>526</v>
          </cell>
          <cell r="N449">
            <v>35342</v>
          </cell>
          <cell r="P449" t="str">
            <v>a078</v>
          </cell>
        </row>
        <row r="450">
          <cell r="A450" t="str">
            <v>ULC30133</v>
          </cell>
          <cell r="B450" t="str">
            <v>138-24</v>
          </cell>
          <cell r="C450" t="str">
            <v>인력비빔타설(소형구조물) (토목,조경)</v>
          </cell>
          <cell r="D450" t="str">
            <v>기초콘크리트</v>
          </cell>
          <cell r="E450">
            <v>0.49</v>
          </cell>
          <cell r="F450" t="str">
            <v>m3</v>
          </cell>
          <cell r="G450">
            <v>0</v>
          </cell>
          <cell r="H450">
            <v>0</v>
          </cell>
          <cell r="I450">
            <v>137288</v>
          </cell>
          <cell r="J450">
            <v>67271</v>
          </cell>
          <cell r="K450">
            <v>0</v>
          </cell>
          <cell r="L450">
            <v>0</v>
          </cell>
          <cell r="N450">
            <v>67271</v>
          </cell>
          <cell r="P450" t="str">
            <v>a078</v>
          </cell>
        </row>
        <row r="451">
          <cell r="A451" t="str">
            <v>ULC30133</v>
          </cell>
          <cell r="B451" t="str">
            <v>138-25</v>
          </cell>
          <cell r="C451" t="str">
            <v>거푸집 (토목,조경)</v>
          </cell>
          <cell r="D451" t="str">
            <v>합판6회, 인건비30%할증</v>
          </cell>
          <cell r="E451">
            <v>2.8</v>
          </cell>
          <cell r="F451" t="str">
            <v>m2</v>
          </cell>
          <cell r="G451">
            <v>3031</v>
          </cell>
          <cell r="H451">
            <v>8486</v>
          </cell>
          <cell r="I451">
            <v>8669</v>
          </cell>
          <cell r="J451">
            <v>24273</v>
          </cell>
          <cell r="K451">
            <v>0</v>
          </cell>
          <cell r="L451">
            <v>0</v>
          </cell>
          <cell r="N451">
            <v>32759</v>
          </cell>
          <cell r="P451" t="str">
            <v>a078</v>
          </cell>
        </row>
        <row r="452">
          <cell r="A452" t="str">
            <v>ULC30133</v>
          </cell>
          <cell r="B452" t="str">
            <v>138-26</v>
          </cell>
          <cell r="C452" t="str">
            <v>인력 터파기</v>
          </cell>
          <cell r="D452" t="str">
            <v>보통토사,0-1M협소</v>
          </cell>
          <cell r="E452">
            <v>1.21</v>
          </cell>
          <cell r="F452" t="str">
            <v>m3</v>
          </cell>
          <cell r="G452">
            <v>0</v>
          </cell>
          <cell r="H452">
            <v>0</v>
          </cell>
          <cell r="I452">
            <v>10325</v>
          </cell>
          <cell r="J452">
            <v>12493</v>
          </cell>
          <cell r="K452">
            <v>0</v>
          </cell>
          <cell r="L452">
            <v>0</v>
          </cell>
          <cell r="N452">
            <v>12493</v>
          </cell>
          <cell r="P452" t="str">
            <v>a078</v>
          </cell>
        </row>
        <row r="453">
          <cell r="A453" t="str">
            <v>ULC30133</v>
          </cell>
          <cell r="B453" t="str">
            <v>138-27</v>
          </cell>
          <cell r="C453" t="str">
            <v>되메우기 및 다짐비</v>
          </cell>
          <cell r="D453" t="str">
            <v>보통토사 인력</v>
          </cell>
          <cell r="E453">
            <v>0.72</v>
          </cell>
          <cell r="F453" t="str">
            <v>m3</v>
          </cell>
          <cell r="G453">
            <v>0</v>
          </cell>
          <cell r="H453">
            <v>0</v>
          </cell>
          <cell r="I453">
            <v>8648</v>
          </cell>
          <cell r="J453">
            <v>6226</v>
          </cell>
          <cell r="K453">
            <v>0</v>
          </cell>
          <cell r="L453">
            <v>0</v>
          </cell>
          <cell r="N453">
            <v>6226</v>
          </cell>
          <cell r="P453" t="str">
            <v>a078</v>
          </cell>
        </row>
        <row r="454">
          <cell r="A454" t="str">
            <v>ULC30133</v>
          </cell>
          <cell r="B454" t="str">
            <v>138-28</v>
          </cell>
          <cell r="C454" t="str">
            <v>잔토처리</v>
          </cell>
          <cell r="D454" t="str">
            <v>별    산</v>
          </cell>
          <cell r="E454">
            <v>0.49</v>
          </cell>
          <cell r="F454" t="str">
            <v>m3</v>
          </cell>
          <cell r="G454">
            <v>0</v>
          </cell>
          <cell r="H454">
            <v>0</v>
          </cell>
          <cell r="I454">
            <v>0</v>
          </cell>
          <cell r="J454">
            <v>0</v>
          </cell>
          <cell r="K454">
            <v>0</v>
          </cell>
          <cell r="L454">
            <v>0</v>
          </cell>
          <cell r="N454">
            <v>0</v>
          </cell>
          <cell r="P454" t="str">
            <v>a078</v>
          </cell>
        </row>
        <row r="455">
          <cell r="A455" t="str">
            <v>NO. 78호표</v>
          </cell>
          <cell r="B455" t="str">
            <v>78</v>
          </cell>
          <cell r="C455" t="str">
            <v>소   계</v>
          </cell>
          <cell r="H455">
            <v>605286</v>
          </cell>
          <cell r="J455">
            <v>1278657</v>
          </cell>
          <cell r="L455">
            <v>36745</v>
          </cell>
          <cell r="N455">
            <v>1920688</v>
          </cell>
          <cell r="P455" t="str">
            <v>a078</v>
          </cell>
        </row>
        <row r="456">
          <cell r="P456" t="str">
            <v>a078</v>
          </cell>
        </row>
        <row r="457">
          <cell r="A457" t="str">
            <v>079</v>
          </cell>
          <cell r="B457" t="str">
            <v>139-1</v>
          </cell>
          <cell r="C457" t="str">
            <v>제 139 호표</v>
          </cell>
          <cell r="D457" t="str">
            <v>단지입구표지판 (평면형)</v>
          </cell>
          <cell r="G457">
            <v>0</v>
          </cell>
          <cell r="O457" t="str">
            <v>개소</v>
          </cell>
          <cell r="P457" t="str">
            <v>a079</v>
          </cell>
        </row>
        <row r="458">
          <cell r="A458" t="str">
            <v>ULC30143</v>
          </cell>
          <cell r="B458" t="str">
            <v>139-1</v>
          </cell>
          <cell r="C458" t="str">
            <v>ㄱ형강</v>
          </cell>
          <cell r="D458" t="str">
            <v>50X50X6</v>
          </cell>
          <cell r="E458">
            <v>271.089</v>
          </cell>
          <cell r="F458" t="str">
            <v>kg</v>
          </cell>
          <cell r="G458">
            <v>304</v>
          </cell>
          <cell r="H458">
            <v>82411</v>
          </cell>
          <cell r="I458">
            <v>0</v>
          </cell>
          <cell r="J458">
            <v>0</v>
          </cell>
          <cell r="K458">
            <v>0</v>
          </cell>
          <cell r="L458">
            <v>0</v>
          </cell>
          <cell r="N458">
            <v>82411</v>
          </cell>
          <cell r="P458" t="str">
            <v>a079</v>
          </cell>
        </row>
        <row r="459">
          <cell r="A459" t="str">
            <v>ULC30143</v>
          </cell>
          <cell r="B459" t="str">
            <v>139-2</v>
          </cell>
          <cell r="C459" t="str">
            <v>ㄱ형강</v>
          </cell>
          <cell r="D459" t="str">
            <v>25X25X3</v>
          </cell>
          <cell r="E459">
            <v>18.251999999999999</v>
          </cell>
          <cell r="F459" t="str">
            <v>kg</v>
          </cell>
          <cell r="G459">
            <v>365</v>
          </cell>
          <cell r="H459">
            <v>6661</v>
          </cell>
          <cell r="I459">
            <v>0</v>
          </cell>
          <cell r="J459">
            <v>0</v>
          </cell>
          <cell r="K459">
            <v>0</v>
          </cell>
          <cell r="L459">
            <v>0</v>
          </cell>
          <cell r="N459">
            <v>6661</v>
          </cell>
          <cell r="P459" t="str">
            <v>a079</v>
          </cell>
        </row>
        <row r="460">
          <cell r="A460" t="str">
            <v>ULC30143</v>
          </cell>
          <cell r="B460" t="str">
            <v>139-3</v>
          </cell>
          <cell r="C460" t="str">
            <v>열연철판</v>
          </cell>
          <cell r="D460" t="str">
            <v>T=20</v>
          </cell>
          <cell r="E460">
            <v>86.656999999999996</v>
          </cell>
          <cell r="F460" t="str">
            <v>kg</v>
          </cell>
          <cell r="G460">
            <v>275</v>
          </cell>
          <cell r="H460">
            <v>23830</v>
          </cell>
          <cell r="I460">
            <v>0</v>
          </cell>
          <cell r="J460">
            <v>0</v>
          </cell>
          <cell r="K460">
            <v>0</v>
          </cell>
          <cell r="L460">
            <v>0</v>
          </cell>
          <cell r="N460">
            <v>23830</v>
          </cell>
          <cell r="P460" t="str">
            <v>a079</v>
          </cell>
        </row>
        <row r="461">
          <cell r="A461" t="str">
            <v>ULC30143</v>
          </cell>
          <cell r="B461" t="str">
            <v>139-4</v>
          </cell>
          <cell r="C461" t="str">
            <v>스텐레스판</v>
          </cell>
          <cell r="D461" t="str">
            <v>27종 2.0MMX1MX2M</v>
          </cell>
          <cell r="E461">
            <v>10.305</v>
          </cell>
          <cell r="F461" t="str">
            <v>m2</v>
          </cell>
          <cell r="G461">
            <v>30525</v>
          </cell>
          <cell r="H461">
            <v>314560</v>
          </cell>
          <cell r="I461">
            <v>0</v>
          </cell>
          <cell r="J461">
            <v>0</v>
          </cell>
          <cell r="K461">
            <v>0</v>
          </cell>
          <cell r="L461">
            <v>0</v>
          </cell>
          <cell r="N461">
            <v>314560</v>
          </cell>
          <cell r="P461" t="str">
            <v>a079</v>
          </cell>
        </row>
        <row r="462">
          <cell r="A462" t="str">
            <v>ULC30143</v>
          </cell>
          <cell r="B462" t="str">
            <v>139-5</v>
          </cell>
          <cell r="C462" t="str">
            <v>앙카볼트</v>
          </cell>
          <cell r="D462" t="str">
            <v>D24, L700</v>
          </cell>
          <cell r="E462">
            <v>6</v>
          </cell>
          <cell r="F462" t="str">
            <v>개</v>
          </cell>
          <cell r="G462">
            <v>1702</v>
          </cell>
          <cell r="H462">
            <v>10212</v>
          </cell>
          <cell r="I462">
            <v>0</v>
          </cell>
          <cell r="J462">
            <v>0</v>
          </cell>
          <cell r="K462">
            <v>0</v>
          </cell>
          <cell r="L462">
            <v>0</v>
          </cell>
          <cell r="N462">
            <v>10212</v>
          </cell>
          <cell r="P462" t="str">
            <v>a079</v>
          </cell>
        </row>
        <row r="463">
          <cell r="A463" t="str">
            <v>ULC30143</v>
          </cell>
          <cell r="B463" t="str">
            <v>139-6</v>
          </cell>
          <cell r="C463" t="str">
            <v>스테인레스강판 가공 및 조립(조경공사)</v>
          </cell>
          <cell r="D463">
            <v>0</v>
          </cell>
          <cell r="E463">
            <v>0.16339999999999999</v>
          </cell>
          <cell r="F463" t="str">
            <v>t</v>
          </cell>
          <cell r="G463">
            <v>17575</v>
          </cell>
          <cell r="H463">
            <v>2871</v>
          </cell>
          <cell r="I463">
            <v>1773135</v>
          </cell>
          <cell r="J463">
            <v>289730</v>
          </cell>
          <cell r="K463">
            <v>35462</v>
          </cell>
          <cell r="L463">
            <v>5794</v>
          </cell>
          <cell r="N463">
            <v>298395</v>
          </cell>
          <cell r="P463" t="str">
            <v>a079</v>
          </cell>
        </row>
        <row r="464">
          <cell r="A464" t="str">
            <v>ULC30143</v>
          </cell>
          <cell r="B464" t="str">
            <v>139-7</v>
          </cell>
          <cell r="C464" t="str">
            <v>잡철물제작비</v>
          </cell>
          <cell r="D464" t="str">
            <v>(간단 100%)</v>
          </cell>
          <cell r="E464">
            <v>0.35699999999999998</v>
          </cell>
          <cell r="F464" t="str">
            <v>t</v>
          </cell>
          <cell r="G464">
            <v>36866</v>
          </cell>
          <cell r="H464">
            <v>13161</v>
          </cell>
          <cell r="I464">
            <v>1513193</v>
          </cell>
          <cell r="J464">
            <v>540209</v>
          </cell>
          <cell r="K464">
            <v>54230</v>
          </cell>
          <cell r="L464">
            <v>19360</v>
          </cell>
          <cell r="N464">
            <v>572730</v>
          </cell>
          <cell r="P464" t="str">
            <v>a079</v>
          </cell>
        </row>
        <row r="465">
          <cell r="A465" t="str">
            <v>ULC30143</v>
          </cell>
          <cell r="B465" t="str">
            <v>139-8</v>
          </cell>
          <cell r="C465" t="str">
            <v>잡철물설치비</v>
          </cell>
          <cell r="D465" t="str">
            <v>-100%</v>
          </cell>
          <cell r="E465">
            <v>0.50919999999999999</v>
          </cell>
          <cell r="F465" t="str">
            <v>t</v>
          </cell>
          <cell r="G465">
            <v>6346</v>
          </cell>
          <cell r="H465">
            <v>3231</v>
          </cell>
          <cell r="I465">
            <v>388724</v>
          </cell>
          <cell r="J465">
            <v>197938</v>
          </cell>
          <cell r="K465">
            <v>13220</v>
          </cell>
          <cell r="L465">
            <v>6731</v>
          </cell>
          <cell r="N465">
            <v>207900</v>
          </cell>
          <cell r="P465" t="str">
            <v>a079</v>
          </cell>
        </row>
        <row r="466">
          <cell r="A466" t="str">
            <v>ULC30143</v>
          </cell>
          <cell r="B466" t="str">
            <v>139-9</v>
          </cell>
          <cell r="C466" t="str">
            <v>스텐레스판 아르곤용접(KSD3698)조경</v>
          </cell>
          <cell r="D466" t="str">
            <v>T= 2.0 MM</v>
          </cell>
          <cell r="E466">
            <v>31.72</v>
          </cell>
          <cell r="F466" t="str">
            <v>m</v>
          </cell>
          <cell r="G466">
            <v>6997</v>
          </cell>
          <cell r="H466">
            <v>221944</v>
          </cell>
          <cell r="I466">
            <v>11171</v>
          </cell>
          <cell r="J466">
            <v>354344</v>
          </cell>
          <cell r="K466">
            <v>421</v>
          </cell>
          <cell r="L466">
            <v>13354</v>
          </cell>
          <cell r="N466">
            <v>589642</v>
          </cell>
          <cell r="P466" t="str">
            <v>a079</v>
          </cell>
        </row>
        <row r="467">
          <cell r="A467" t="str">
            <v>ULC30143</v>
          </cell>
          <cell r="B467" t="str">
            <v>139-10</v>
          </cell>
          <cell r="C467" t="str">
            <v>스테인레스강판 절단 (가스,조경)</v>
          </cell>
          <cell r="D467" t="str">
            <v>T= 2MM</v>
          </cell>
          <cell r="E467">
            <v>64.86</v>
          </cell>
          <cell r="F467" t="str">
            <v>m</v>
          </cell>
          <cell r="G467">
            <v>81</v>
          </cell>
          <cell r="H467">
            <v>5253</v>
          </cell>
          <cell r="I467">
            <v>439</v>
          </cell>
          <cell r="J467">
            <v>28473</v>
          </cell>
          <cell r="K467">
            <v>8</v>
          </cell>
          <cell r="L467">
            <v>518</v>
          </cell>
          <cell r="N467">
            <v>34244</v>
          </cell>
          <cell r="P467" t="str">
            <v>a079</v>
          </cell>
        </row>
        <row r="468">
          <cell r="A468" t="str">
            <v>ULC30143</v>
          </cell>
          <cell r="B468" t="str">
            <v>139-11</v>
          </cell>
          <cell r="C468" t="str">
            <v>고 자 재</v>
          </cell>
          <cell r="D468" t="str">
            <v>주철, 고철</v>
          </cell>
          <cell r="E468">
            <v>-35.131999999999998</v>
          </cell>
          <cell r="F468" t="str">
            <v>kg</v>
          </cell>
          <cell r="G468">
            <v>71</v>
          </cell>
          <cell r="H468">
            <v>-2495</v>
          </cell>
          <cell r="I468">
            <v>0</v>
          </cell>
          <cell r="J468">
            <v>0</v>
          </cell>
          <cell r="K468">
            <v>0</v>
          </cell>
          <cell r="L468">
            <v>0</v>
          </cell>
          <cell r="N468">
            <v>-2495</v>
          </cell>
          <cell r="P468" t="str">
            <v>a079</v>
          </cell>
        </row>
        <row r="469">
          <cell r="A469" t="str">
            <v>ULC30143</v>
          </cell>
          <cell r="B469" t="str">
            <v>139-12</v>
          </cell>
          <cell r="C469" t="str">
            <v>스카시마감(잡자재포함)</v>
          </cell>
          <cell r="D469" t="str">
            <v>단지명 회사명 주공로고</v>
          </cell>
          <cell r="E469">
            <v>1</v>
          </cell>
          <cell r="F469" t="str">
            <v>식</v>
          </cell>
          <cell r="G469">
            <v>335825</v>
          </cell>
          <cell r="H469">
            <v>335825</v>
          </cell>
          <cell r="I469">
            <v>0</v>
          </cell>
          <cell r="J469">
            <v>0</v>
          </cell>
          <cell r="K469">
            <v>0</v>
          </cell>
          <cell r="L469">
            <v>0</v>
          </cell>
          <cell r="N469">
            <v>335825</v>
          </cell>
          <cell r="P469" t="str">
            <v>a079</v>
          </cell>
        </row>
        <row r="470">
          <cell r="A470" t="str">
            <v>ULC30143</v>
          </cell>
          <cell r="B470" t="str">
            <v>139-13</v>
          </cell>
          <cell r="C470" t="str">
            <v>쉬트지</v>
          </cell>
          <cell r="D470">
            <v>0</v>
          </cell>
          <cell r="E470">
            <v>8.7940000000000005</v>
          </cell>
          <cell r="F470" t="str">
            <v>m2</v>
          </cell>
          <cell r="G470">
            <v>7916</v>
          </cell>
          <cell r="H470">
            <v>69613</v>
          </cell>
          <cell r="I470">
            <v>0</v>
          </cell>
          <cell r="J470">
            <v>0</v>
          </cell>
          <cell r="K470">
            <v>0</v>
          </cell>
          <cell r="L470">
            <v>0</v>
          </cell>
          <cell r="N470">
            <v>69613</v>
          </cell>
          <cell r="P470" t="str">
            <v>a079</v>
          </cell>
        </row>
        <row r="471">
          <cell r="A471" t="str">
            <v>ULC30143</v>
          </cell>
          <cell r="B471" t="str">
            <v>139-14</v>
          </cell>
          <cell r="C471" t="str">
            <v>쉬트지</v>
          </cell>
          <cell r="D471" t="str">
            <v>고휘도반사지</v>
          </cell>
          <cell r="E471">
            <v>0.44600000000000001</v>
          </cell>
          <cell r="F471" t="str">
            <v>m2</v>
          </cell>
          <cell r="G471">
            <v>50350</v>
          </cell>
          <cell r="H471">
            <v>22456</v>
          </cell>
          <cell r="I471">
            <v>0</v>
          </cell>
          <cell r="J471">
            <v>0</v>
          </cell>
          <cell r="K471">
            <v>0</v>
          </cell>
          <cell r="L471">
            <v>0</v>
          </cell>
          <cell r="N471">
            <v>22456</v>
          </cell>
          <cell r="P471" t="str">
            <v>a079</v>
          </cell>
        </row>
        <row r="472">
          <cell r="A472" t="str">
            <v>ULC30143</v>
          </cell>
          <cell r="B472" t="str">
            <v>139-15</v>
          </cell>
          <cell r="C472" t="str">
            <v>쉬트지붙임</v>
          </cell>
          <cell r="D472">
            <v>0</v>
          </cell>
          <cell r="E472">
            <v>9.24</v>
          </cell>
          <cell r="F472" t="str">
            <v>m2</v>
          </cell>
          <cell r="G472">
            <v>166</v>
          </cell>
          <cell r="H472">
            <v>1533</v>
          </cell>
          <cell r="I472">
            <v>4536</v>
          </cell>
          <cell r="J472">
            <v>41912</v>
          </cell>
          <cell r="K472">
            <v>0</v>
          </cell>
          <cell r="L472">
            <v>0</v>
          </cell>
          <cell r="N472">
            <v>43445</v>
          </cell>
          <cell r="P472" t="str">
            <v>a079</v>
          </cell>
        </row>
        <row r="473">
          <cell r="A473" t="str">
            <v>ULC30143</v>
          </cell>
          <cell r="B473" t="str">
            <v>139-16</v>
          </cell>
          <cell r="C473" t="str">
            <v>PVC 캡 (일반용)(KSM3410)</v>
          </cell>
          <cell r="D473" t="str">
            <v>VG2 D40</v>
          </cell>
          <cell r="E473">
            <v>6</v>
          </cell>
          <cell r="F473" t="str">
            <v>개</v>
          </cell>
          <cell r="G473">
            <v>503</v>
          </cell>
          <cell r="H473">
            <v>3018</v>
          </cell>
          <cell r="I473">
            <v>0</v>
          </cell>
          <cell r="J473">
            <v>0</v>
          </cell>
          <cell r="K473">
            <v>0</v>
          </cell>
          <cell r="L473">
            <v>0</v>
          </cell>
          <cell r="N473">
            <v>3018</v>
          </cell>
          <cell r="P473" t="str">
            <v>a079</v>
          </cell>
        </row>
        <row r="474">
          <cell r="A474" t="str">
            <v>ULC30143</v>
          </cell>
          <cell r="B474" t="str">
            <v>139-17</v>
          </cell>
          <cell r="C474" t="str">
            <v>볼트 및 너트</v>
          </cell>
          <cell r="D474" t="str">
            <v>12X30</v>
          </cell>
          <cell r="E474">
            <v>6</v>
          </cell>
          <cell r="F474" t="str">
            <v>개</v>
          </cell>
          <cell r="G474">
            <v>62</v>
          </cell>
          <cell r="H474">
            <v>372</v>
          </cell>
          <cell r="I474">
            <v>0</v>
          </cell>
          <cell r="J474">
            <v>0</v>
          </cell>
          <cell r="K474">
            <v>0</v>
          </cell>
          <cell r="L474">
            <v>0</v>
          </cell>
          <cell r="N474">
            <v>372</v>
          </cell>
          <cell r="P474" t="str">
            <v>a079</v>
          </cell>
        </row>
        <row r="475">
          <cell r="A475" t="str">
            <v>ULC30143</v>
          </cell>
          <cell r="B475" t="str">
            <v>139-18</v>
          </cell>
          <cell r="C475" t="str">
            <v>조경시설철부페인트칠 (토목,조경)</v>
          </cell>
          <cell r="D475" t="str">
            <v>(광명단1회+조합페인트2회)</v>
          </cell>
          <cell r="E475">
            <v>0.52500000000000002</v>
          </cell>
          <cell r="F475" t="str">
            <v>m2</v>
          </cell>
          <cell r="G475">
            <v>1496</v>
          </cell>
          <cell r="H475">
            <v>785</v>
          </cell>
          <cell r="I475">
            <v>10671</v>
          </cell>
          <cell r="J475">
            <v>5602</v>
          </cell>
          <cell r="K475">
            <v>212</v>
          </cell>
          <cell r="L475">
            <v>111</v>
          </cell>
          <cell r="N475">
            <v>6498</v>
          </cell>
          <cell r="P475" t="str">
            <v>a079</v>
          </cell>
        </row>
        <row r="476">
          <cell r="A476" t="str">
            <v>ULC30143</v>
          </cell>
          <cell r="B476" t="str">
            <v>139-19</v>
          </cell>
          <cell r="C476" t="str">
            <v>광명단 2회 (토목,조경)</v>
          </cell>
          <cell r="D476" t="str">
            <v>내부프레임부위</v>
          </cell>
          <cell r="E476">
            <v>15.06</v>
          </cell>
          <cell r="F476" t="str">
            <v>m2</v>
          </cell>
          <cell r="G476">
            <v>752</v>
          </cell>
          <cell r="H476">
            <v>11325</v>
          </cell>
          <cell r="I476">
            <v>2555</v>
          </cell>
          <cell r="J476">
            <v>38478</v>
          </cell>
          <cell r="K476">
            <v>50</v>
          </cell>
          <cell r="L476">
            <v>753</v>
          </cell>
          <cell r="N476">
            <v>50556</v>
          </cell>
          <cell r="P476" t="str">
            <v>a079</v>
          </cell>
        </row>
        <row r="477">
          <cell r="A477" t="str">
            <v>ULC30143</v>
          </cell>
          <cell r="B477" t="str">
            <v>139-20</v>
          </cell>
          <cell r="C477" t="str">
            <v>인력비빔타설(소형구조물) (토목,조경)</v>
          </cell>
          <cell r="D477" t="str">
            <v>기초콘크리트</v>
          </cell>
          <cell r="E477">
            <v>0.78</v>
          </cell>
          <cell r="F477" t="str">
            <v>m3</v>
          </cell>
          <cell r="G477">
            <v>0</v>
          </cell>
          <cell r="H477">
            <v>0</v>
          </cell>
          <cell r="I477">
            <v>137288</v>
          </cell>
          <cell r="J477">
            <v>107084</v>
          </cell>
          <cell r="K477">
            <v>0</v>
          </cell>
          <cell r="L477">
            <v>0</v>
          </cell>
          <cell r="N477">
            <v>107084</v>
          </cell>
          <cell r="P477" t="str">
            <v>a079</v>
          </cell>
        </row>
        <row r="478">
          <cell r="A478" t="str">
            <v>ULC30143</v>
          </cell>
          <cell r="B478" t="str">
            <v>139-21</v>
          </cell>
          <cell r="C478" t="str">
            <v>거푸집 (토목,조경)</v>
          </cell>
          <cell r="D478" t="str">
            <v>합판6회, 인건비30%할증</v>
          </cell>
          <cell r="E478">
            <v>3.51</v>
          </cell>
          <cell r="F478" t="str">
            <v>m2</v>
          </cell>
          <cell r="G478">
            <v>3031</v>
          </cell>
          <cell r="H478">
            <v>10638</v>
          </cell>
          <cell r="I478">
            <v>8669</v>
          </cell>
          <cell r="J478">
            <v>30428</v>
          </cell>
          <cell r="K478">
            <v>0</v>
          </cell>
          <cell r="L478">
            <v>0</v>
          </cell>
          <cell r="N478">
            <v>41066</v>
          </cell>
          <cell r="P478" t="str">
            <v>a079</v>
          </cell>
        </row>
        <row r="479">
          <cell r="A479" t="str">
            <v>ULC30143</v>
          </cell>
          <cell r="B479" t="str">
            <v>139-22</v>
          </cell>
          <cell r="C479" t="str">
            <v>인력 터파기</v>
          </cell>
          <cell r="D479" t="str">
            <v>보통토사,0-1M협소</v>
          </cell>
          <cell r="E479">
            <v>1.63</v>
          </cell>
          <cell r="F479" t="str">
            <v>m3</v>
          </cell>
          <cell r="G479">
            <v>0</v>
          </cell>
          <cell r="H479">
            <v>0</v>
          </cell>
          <cell r="I479">
            <v>10325</v>
          </cell>
          <cell r="J479">
            <v>16829</v>
          </cell>
          <cell r="K479">
            <v>0</v>
          </cell>
          <cell r="L479">
            <v>0</v>
          </cell>
          <cell r="N479">
            <v>16829</v>
          </cell>
          <cell r="P479" t="str">
            <v>a079</v>
          </cell>
        </row>
        <row r="480">
          <cell r="A480" t="str">
            <v>ULC30143</v>
          </cell>
          <cell r="B480" t="str">
            <v>139-23</v>
          </cell>
          <cell r="C480" t="str">
            <v>되메우기 및 다짐비</v>
          </cell>
          <cell r="D480" t="str">
            <v>보통토사 인력</v>
          </cell>
          <cell r="E480">
            <v>0.85</v>
          </cell>
          <cell r="F480" t="str">
            <v>m3</v>
          </cell>
          <cell r="G480">
            <v>0</v>
          </cell>
          <cell r="H480">
            <v>0</v>
          </cell>
          <cell r="I480">
            <v>8648</v>
          </cell>
          <cell r="J480">
            <v>7350</v>
          </cell>
          <cell r="K480">
            <v>0</v>
          </cell>
          <cell r="L480">
            <v>0</v>
          </cell>
          <cell r="N480">
            <v>7350</v>
          </cell>
          <cell r="P480" t="str">
            <v>a079</v>
          </cell>
        </row>
        <row r="481">
          <cell r="A481" t="str">
            <v>ULC30143</v>
          </cell>
          <cell r="B481" t="str">
            <v>139-24</v>
          </cell>
          <cell r="C481" t="str">
            <v>잔토처리</v>
          </cell>
          <cell r="D481" t="str">
            <v>별    산</v>
          </cell>
          <cell r="E481">
            <v>0.78</v>
          </cell>
          <cell r="F481" t="str">
            <v>m3</v>
          </cell>
          <cell r="G481">
            <v>0</v>
          </cell>
          <cell r="H481">
            <v>0</v>
          </cell>
          <cell r="I481">
            <v>0</v>
          </cell>
          <cell r="J481">
            <v>0</v>
          </cell>
          <cell r="K481">
            <v>0</v>
          </cell>
          <cell r="L481">
            <v>0</v>
          </cell>
          <cell r="N481">
            <v>0</v>
          </cell>
          <cell r="P481" t="str">
            <v>a079</v>
          </cell>
        </row>
        <row r="482">
          <cell r="A482" t="str">
            <v>NO. 79호표</v>
          </cell>
          <cell r="B482" t="str">
            <v>79</v>
          </cell>
          <cell r="C482" t="str">
            <v>소   계</v>
          </cell>
          <cell r="H482">
            <v>1137204</v>
          </cell>
          <cell r="J482">
            <v>1658377</v>
          </cell>
          <cell r="L482">
            <v>46621</v>
          </cell>
          <cell r="N482">
            <v>2842202</v>
          </cell>
          <cell r="P482" t="str">
            <v>a079</v>
          </cell>
        </row>
        <row r="483">
          <cell r="P483" t="str">
            <v>a079</v>
          </cell>
        </row>
        <row r="484">
          <cell r="A484" t="str">
            <v>080</v>
          </cell>
          <cell r="B484" t="str">
            <v>137-1</v>
          </cell>
          <cell r="C484" t="str">
            <v>제 137 호표</v>
          </cell>
          <cell r="D484" t="str">
            <v>단지내시설표지판(평면형)</v>
          </cell>
          <cell r="G484">
            <v>0</v>
          </cell>
          <cell r="O484" t="str">
            <v>개소</v>
          </cell>
          <cell r="P484" t="str">
            <v>a080</v>
          </cell>
        </row>
        <row r="485">
          <cell r="A485" t="str">
            <v>ULC30125</v>
          </cell>
          <cell r="B485" t="str">
            <v>137-1</v>
          </cell>
          <cell r="C485" t="str">
            <v>ㄱ형강</v>
          </cell>
          <cell r="D485" t="str">
            <v>50X50X6</v>
          </cell>
          <cell r="E485">
            <v>81.587000000000003</v>
          </cell>
          <cell r="F485" t="str">
            <v>kg</v>
          </cell>
          <cell r="G485">
            <v>304</v>
          </cell>
          <cell r="H485">
            <v>24802</v>
          </cell>
          <cell r="I485">
            <v>0</v>
          </cell>
          <cell r="J485">
            <v>0</v>
          </cell>
          <cell r="K485">
            <v>0</v>
          </cell>
          <cell r="L485">
            <v>0</v>
          </cell>
          <cell r="N485">
            <v>24802</v>
          </cell>
          <cell r="P485" t="str">
            <v>a080</v>
          </cell>
        </row>
        <row r="486">
          <cell r="A486" t="str">
            <v>ULC30125</v>
          </cell>
          <cell r="B486" t="str">
            <v>137-2</v>
          </cell>
          <cell r="C486" t="str">
            <v>ㄱ형강</v>
          </cell>
          <cell r="D486" t="str">
            <v>25X25X3</v>
          </cell>
          <cell r="E486">
            <v>3.7160000000000002</v>
          </cell>
          <cell r="F486" t="str">
            <v>kg</v>
          </cell>
          <cell r="G486">
            <v>365</v>
          </cell>
          <cell r="H486">
            <v>1356</v>
          </cell>
          <cell r="I486">
            <v>0</v>
          </cell>
          <cell r="J486">
            <v>0</v>
          </cell>
          <cell r="K486">
            <v>0</v>
          </cell>
          <cell r="L486">
            <v>0</v>
          </cell>
          <cell r="N486">
            <v>1356</v>
          </cell>
          <cell r="P486" t="str">
            <v>a080</v>
          </cell>
        </row>
        <row r="487">
          <cell r="A487" t="str">
            <v>ULC30125</v>
          </cell>
          <cell r="B487" t="str">
            <v>137-3</v>
          </cell>
          <cell r="C487" t="str">
            <v>열연철판</v>
          </cell>
          <cell r="D487" t="str">
            <v>T=12</v>
          </cell>
          <cell r="E487">
            <v>14.837</v>
          </cell>
          <cell r="F487" t="str">
            <v>kg</v>
          </cell>
          <cell r="G487">
            <v>275</v>
          </cell>
          <cell r="H487">
            <v>4080</v>
          </cell>
          <cell r="I487">
            <v>0</v>
          </cell>
          <cell r="J487">
            <v>0</v>
          </cell>
          <cell r="K487">
            <v>0</v>
          </cell>
          <cell r="L487">
            <v>0</v>
          </cell>
          <cell r="N487">
            <v>4080</v>
          </cell>
          <cell r="P487" t="str">
            <v>a080</v>
          </cell>
        </row>
        <row r="488">
          <cell r="A488" t="str">
            <v>ULC30125</v>
          </cell>
          <cell r="B488" t="str">
            <v>137-4</v>
          </cell>
          <cell r="C488" t="str">
            <v>스텐레스판</v>
          </cell>
          <cell r="D488" t="str">
            <v>27종 1.5X1000X2000</v>
          </cell>
          <cell r="E488">
            <v>2.371</v>
          </cell>
          <cell r="F488" t="str">
            <v>m2</v>
          </cell>
          <cell r="G488">
            <v>23165</v>
          </cell>
          <cell r="H488">
            <v>54924</v>
          </cell>
          <cell r="I488">
            <v>0</v>
          </cell>
          <cell r="J488">
            <v>0</v>
          </cell>
          <cell r="K488">
            <v>0</v>
          </cell>
          <cell r="L488">
            <v>0</v>
          </cell>
          <cell r="N488">
            <v>54924</v>
          </cell>
          <cell r="P488" t="str">
            <v>a080</v>
          </cell>
        </row>
        <row r="489">
          <cell r="A489" t="str">
            <v>ULC30125</v>
          </cell>
          <cell r="B489" t="str">
            <v>137-5</v>
          </cell>
          <cell r="C489" t="str">
            <v>앙카볼트</v>
          </cell>
          <cell r="D489" t="str">
            <v>D18, L500</v>
          </cell>
          <cell r="E489">
            <v>4</v>
          </cell>
          <cell r="F489" t="str">
            <v>개</v>
          </cell>
          <cell r="G489">
            <v>403</v>
          </cell>
          <cell r="H489">
            <v>1612</v>
          </cell>
          <cell r="I489">
            <v>0</v>
          </cell>
          <cell r="J489">
            <v>0</v>
          </cell>
          <cell r="K489">
            <v>0</v>
          </cell>
          <cell r="L489">
            <v>0</v>
          </cell>
          <cell r="N489">
            <v>1612</v>
          </cell>
          <cell r="P489" t="str">
            <v>a080</v>
          </cell>
        </row>
        <row r="490">
          <cell r="A490" t="str">
            <v>ULC30125</v>
          </cell>
          <cell r="B490" t="str">
            <v>137-6</v>
          </cell>
          <cell r="C490" t="str">
            <v>스테인레스강판 가공 및 조립(조경공사)</v>
          </cell>
          <cell r="D490">
            <v>0</v>
          </cell>
          <cell r="E490">
            <v>2.5000000000000001E-2</v>
          </cell>
          <cell r="F490" t="str">
            <v>t</v>
          </cell>
          <cell r="G490">
            <v>17575</v>
          </cell>
          <cell r="H490">
            <v>439</v>
          </cell>
          <cell r="I490">
            <v>1773135</v>
          </cell>
          <cell r="J490">
            <v>44328</v>
          </cell>
          <cell r="K490">
            <v>35462</v>
          </cell>
          <cell r="L490">
            <v>886</v>
          </cell>
          <cell r="N490">
            <v>45653</v>
          </cell>
          <cell r="P490" t="str">
            <v>a080</v>
          </cell>
        </row>
        <row r="491">
          <cell r="A491" t="str">
            <v>ULC30125</v>
          </cell>
          <cell r="B491" t="str">
            <v>137-7</v>
          </cell>
          <cell r="C491" t="str">
            <v>잡철물제작비</v>
          </cell>
          <cell r="D491" t="str">
            <v>(간단 100%)</v>
          </cell>
          <cell r="E491">
            <v>9.5000000000000001E-2</v>
          </cell>
          <cell r="F491" t="str">
            <v>t</v>
          </cell>
          <cell r="G491">
            <v>36866</v>
          </cell>
          <cell r="H491">
            <v>3502</v>
          </cell>
          <cell r="I491">
            <v>1513193</v>
          </cell>
          <cell r="J491">
            <v>143753</v>
          </cell>
          <cell r="K491">
            <v>54230</v>
          </cell>
          <cell r="L491">
            <v>5151</v>
          </cell>
          <cell r="N491">
            <v>152406</v>
          </cell>
          <cell r="P491" t="str">
            <v>a080</v>
          </cell>
        </row>
        <row r="492">
          <cell r="A492" t="str">
            <v>ULC30125</v>
          </cell>
          <cell r="B492" t="str">
            <v>137-8</v>
          </cell>
          <cell r="C492" t="str">
            <v>잡철물설치비</v>
          </cell>
          <cell r="D492" t="str">
            <v>-100%</v>
          </cell>
          <cell r="E492">
            <v>0.121</v>
          </cell>
          <cell r="F492" t="str">
            <v>t</v>
          </cell>
          <cell r="G492">
            <v>6346</v>
          </cell>
          <cell r="H492">
            <v>767</v>
          </cell>
          <cell r="I492">
            <v>388724</v>
          </cell>
          <cell r="J492">
            <v>47035</v>
          </cell>
          <cell r="K492">
            <v>13220</v>
          </cell>
          <cell r="L492">
            <v>1599</v>
          </cell>
          <cell r="N492">
            <v>49401</v>
          </cell>
          <cell r="P492" t="str">
            <v>a080</v>
          </cell>
        </row>
        <row r="493">
          <cell r="A493" t="str">
            <v>ULC30125</v>
          </cell>
          <cell r="B493" t="str">
            <v>137-9</v>
          </cell>
          <cell r="C493" t="str">
            <v>스텐레스판 아르곤용접(KSD3698)조경</v>
          </cell>
          <cell r="D493" t="str">
            <v>T= 1.5 MM</v>
          </cell>
          <cell r="E493">
            <v>8.65</v>
          </cell>
          <cell r="F493" t="str">
            <v>m</v>
          </cell>
          <cell r="G493">
            <v>5245</v>
          </cell>
          <cell r="H493">
            <v>45369</v>
          </cell>
          <cell r="I493">
            <v>10567</v>
          </cell>
          <cell r="J493">
            <v>91404</v>
          </cell>
          <cell r="K493">
            <v>360</v>
          </cell>
          <cell r="L493">
            <v>3114</v>
          </cell>
          <cell r="N493">
            <v>139887</v>
          </cell>
          <cell r="P493" t="str">
            <v>a080</v>
          </cell>
        </row>
        <row r="494">
          <cell r="A494" t="str">
            <v>ULC30125</v>
          </cell>
          <cell r="B494" t="str">
            <v>137-10</v>
          </cell>
          <cell r="C494" t="str">
            <v>스테인레스강판 절단 (가스,조경)</v>
          </cell>
          <cell r="D494" t="str">
            <v>T= 1.5 MM</v>
          </cell>
          <cell r="E494">
            <v>16.72</v>
          </cell>
          <cell r="F494" t="str">
            <v>m</v>
          </cell>
          <cell r="G494">
            <v>60</v>
          </cell>
          <cell r="H494">
            <v>1003</v>
          </cell>
          <cell r="I494">
            <v>428</v>
          </cell>
          <cell r="J494">
            <v>7156</v>
          </cell>
          <cell r="K494">
            <v>8</v>
          </cell>
          <cell r="L494">
            <v>133</v>
          </cell>
          <cell r="N494">
            <v>8292</v>
          </cell>
          <cell r="P494" t="str">
            <v>a080</v>
          </cell>
        </row>
        <row r="495">
          <cell r="A495" t="str">
            <v>ULC30125</v>
          </cell>
          <cell r="B495" t="str">
            <v>137-11</v>
          </cell>
          <cell r="C495" t="str">
            <v>고 자 재</v>
          </cell>
          <cell r="D495" t="str">
            <v>주철, 고철</v>
          </cell>
          <cell r="E495">
            <v>-7.3319999999999999</v>
          </cell>
          <cell r="F495" t="str">
            <v>kg</v>
          </cell>
          <cell r="G495">
            <v>71</v>
          </cell>
          <cell r="H495">
            <v>-521</v>
          </cell>
          <cell r="I495">
            <v>0</v>
          </cell>
          <cell r="J495">
            <v>0</v>
          </cell>
          <cell r="K495">
            <v>0</v>
          </cell>
          <cell r="L495">
            <v>0</v>
          </cell>
          <cell r="N495">
            <v>-521</v>
          </cell>
          <cell r="P495" t="str">
            <v>a080</v>
          </cell>
        </row>
        <row r="496">
          <cell r="A496" t="str">
            <v>ULC30125</v>
          </cell>
          <cell r="B496" t="str">
            <v>137-12</v>
          </cell>
          <cell r="C496" t="str">
            <v>쉬트지붙임</v>
          </cell>
          <cell r="D496">
            <v>0</v>
          </cell>
          <cell r="E496">
            <v>2.1549999999999998</v>
          </cell>
          <cell r="F496" t="str">
            <v>m2</v>
          </cell>
          <cell r="G496">
            <v>166</v>
          </cell>
          <cell r="H496">
            <v>357</v>
          </cell>
          <cell r="I496">
            <v>4536</v>
          </cell>
          <cell r="J496">
            <v>9775</v>
          </cell>
          <cell r="K496">
            <v>0</v>
          </cell>
          <cell r="L496">
            <v>0</v>
          </cell>
          <cell r="N496">
            <v>10132</v>
          </cell>
          <cell r="P496" t="str">
            <v>a080</v>
          </cell>
        </row>
        <row r="497">
          <cell r="A497" t="str">
            <v>ULC30125</v>
          </cell>
          <cell r="B497" t="str">
            <v>137-13</v>
          </cell>
          <cell r="C497" t="str">
            <v>쉬트지</v>
          </cell>
          <cell r="D497">
            <v>0</v>
          </cell>
          <cell r="E497">
            <v>2.1549999999999998</v>
          </cell>
          <cell r="F497" t="str">
            <v>m2</v>
          </cell>
          <cell r="G497">
            <v>7916</v>
          </cell>
          <cell r="H497">
            <v>17058</v>
          </cell>
          <cell r="I497">
            <v>0</v>
          </cell>
          <cell r="J497">
            <v>0</v>
          </cell>
          <cell r="K497">
            <v>0</v>
          </cell>
          <cell r="L497">
            <v>0</v>
          </cell>
          <cell r="N497">
            <v>17058</v>
          </cell>
          <cell r="P497" t="str">
            <v>a080</v>
          </cell>
        </row>
        <row r="498">
          <cell r="A498" t="str">
            <v>ULC30125</v>
          </cell>
          <cell r="B498" t="str">
            <v>137-14</v>
          </cell>
          <cell r="C498" t="str">
            <v>컴퓨터도안및 커팅</v>
          </cell>
          <cell r="D498" t="str">
            <v>단지내시설표지판(평면형)</v>
          </cell>
          <cell r="E498">
            <v>1</v>
          </cell>
          <cell r="F498" t="str">
            <v>식</v>
          </cell>
          <cell r="G498">
            <v>10098</v>
          </cell>
          <cell r="H498">
            <v>10098</v>
          </cell>
          <cell r="I498">
            <v>0</v>
          </cell>
          <cell r="J498">
            <v>0</v>
          </cell>
          <cell r="K498">
            <v>0</v>
          </cell>
          <cell r="L498">
            <v>0</v>
          </cell>
          <cell r="N498">
            <v>10098</v>
          </cell>
          <cell r="P498" t="str">
            <v>a080</v>
          </cell>
        </row>
        <row r="499">
          <cell r="A499" t="str">
            <v>ULC30125</v>
          </cell>
          <cell r="B499" t="str">
            <v>137-15</v>
          </cell>
          <cell r="C499" t="str">
            <v>PVC 캡 (일반용)(KSM3410)</v>
          </cell>
          <cell r="D499" t="str">
            <v>VG2 D40</v>
          </cell>
          <cell r="E499">
            <v>4</v>
          </cell>
          <cell r="F499" t="str">
            <v>개</v>
          </cell>
          <cell r="G499">
            <v>503</v>
          </cell>
          <cell r="H499">
            <v>2012</v>
          </cell>
          <cell r="I499">
            <v>0</v>
          </cell>
          <cell r="J499">
            <v>0</v>
          </cell>
          <cell r="K499">
            <v>0</v>
          </cell>
          <cell r="L499">
            <v>0</v>
          </cell>
          <cell r="N499">
            <v>2012</v>
          </cell>
          <cell r="P499" t="str">
            <v>a080</v>
          </cell>
        </row>
        <row r="500">
          <cell r="A500" t="str">
            <v>ULC30125</v>
          </cell>
          <cell r="B500" t="str">
            <v>137-16</v>
          </cell>
          <cell r="C500" t="str">
            <v>볼트 및 너트</v>
          </cell>
          <cell r="D500" t="str">
            <v>12X30</v>
          </cell>
          <cell r="E500">
            <v>6</v>
          </cell>
          <cell r="F500" t="str">
            <v>개</v>
          </cell>
          <cell r="G500">
            <v>62</v>
          </cell>
          <cell r="H500">
            <v>372</v>
          </cell>
          <cell r="I500">
            <v>0</v>
          </cell>
          <cell r="J500">
            <v>0</v>
          </cell>
          <cell r="K500">
            <v>0</v>
          </cell>
          <cell r="L500">
            <v>0</v>
          </cell>
          <cell r="N500">
            <v>372</v>
          </cell>
          <cell r="P500" t="str">
            <v>a080</v>
          </cell>
        </row>
        <row r="501">
          <cell r="A501" t="str">
            <v>ULC30125</v>
          </cell>
          <cell r="B501" t="str">
            <v>137-17</v>
          </cell>
          <cell r="C501" t="str">
            <v>조경시설철부페인트칠 (토목,조경)</v>
          </cell>
          <cell r="D501" t="str">
            <v>(광명단1회+조합페인트2회)</v>
          </cell>
          <cell r="E501">
            <v>0.15</v>
          </cell>
          <cell r="F501" t="str">
            <v>m2</v>
          </cell>
          <cell r="G501">
            <v>1496</v>
          </cell>
          <cell r="H501">
            <v>224</v>
          </cell>
          <cell r="I501">
            <v>10671</v>
          </cell>
          <cell r="J501">
            <v>1600</v>
          </cell>
          <cell r="K501">
            <v>212</v>
          </cell>
          <cell r="L501">
            <v>31</v>
          </cell>
          <cell r="N501">
            <v>1855</v>
          </cell>
          <cell r="P501" t="str">
            <v>a080</v>
          </cell>
        </row>
        <row r="502">
          <cell r="A502" t="str">
            <v>ULC30125</v>
          </cell>
          <cell r="B502" t="str">
            <v>137-18</v>
          </cell>
          <cell r="C502" t="str">
            <v>광명단 2회 (토목,조경)</v>
          </cell>
          <cell r="D502" t="str">
            <v>내부프레임부위</v>
          </cell>
          <cell r="E502">
            <v>3.8239999999999998</v>
          </cell>
          <cell r="F502" t="str">
            <v>m2</v>
          </cell>
          <cell r="G502">
            <v>752</v>
          </cell>
          <cell r="H502">
            <v>2875</v>
          </cell>
          <cell r="I502">
            <v>2555</v>
          </cell>
          <cell r="J502">
            <v>9770</v>
          </cell>
          <cell r="K502">
            <v>50</v>
          </cell>
          <cell r="L502">
            <v>191</v>
          </cell>
          <cell r="N502">
            <v>12836</v>
          </cell>
          <cell r="P502" t="str">
            <v>a080</v>
          </cell>
        </row>
        <row r="503">
          <cell r="A503" t="str">
            <v>ULC30125</v>
          </cell>
          <cell r="B503" t="str">
            <v>137-19</v>
          </cell>
          <cell r="C503" t="str">
            <v>인력비빔타설(소형구조물) (토목,조경)</v>
          </cell>
          <cell r="D503" t="str">
            <v>기초콘크리트</v>
          </cell>
          <cell r="E503">
            <v>0.16800000000000001</v>
          </cell>
          <cell r="F503" t="str">
            <v>m3</v>
          </cell>
          <cell r="G503">
            <v>0</v>
          </cell>
          <cell r="H503">
            <v>0</v>
          </cell>
          <cell r="I503">
            <v>137288</v>
          </cell>
          <cell r="J503">
            <v>23064</v>
          </cell>
          <cell r="K503">
            <v>0</v>
          </cell>
          <cell r="L503">
            <v>0</v>
          </cell>
          <cell r="N503">
            <v>23064</v>
          </cell>
          <cell r="P503" t="str">
            <v>a080</v>
          </cell>
        </row>
        <row r="504">
          <cell r="A504" t="str">
            <v>ULC30125</v>
          </cell>
          <cell r="B504" t="str">
            <v>137-20</v>
          </cell>
          <cell r="C504" t="str">
            <v>거푸집 (토목,조경)</v>
          </cell>
          <cell r="D504" t="str">
            <v>합판6회, 인건비30%할증</v>
          </cell>
          <cell r="E504">
            <v>1.32</v>
          </cell>
          <cell r="F504" t="str">
            <v>m2</v>
          </cell>
          <cell r="G504">
            <v>3031</v>
          </cell>
          <cell r="H504">
            <v>4000</v>
          </cell>
          <cell r="I504">
            <v>8669</v>
          </cell>
          <cell r="J504">
            <v>11443</v>
          </cell>
          <cell r="K504">
            <v>0</v>
          </cell>
          <cell r="L504">
            <v>0</v>
          </cell>
          <cell r="N504">
            <v>15443</v>
          </cell>
          <cell r="P504" t="str">
            <v>a080</v>
          </cell>
        </row>
        <row r="505">
          <cell r="A505" t="str">
            <v>ULC30125</v>
          </cell>
          <cell r="B505" t="str">
            <v>137-21</v>
          </cell>
          <cell r="C505" t="str">
            <v>인력 터파기</v>
          </cell>
          <cell r="D505" t="str">
            <v>보통토사,0-1M협소</v>
          </cell>
          <cell r="E505">
            <v>0.52800000000000002</v>
          </cell>
          <cell r="F505" t="str">
            <v>m3</v>
          </cell>
          <cell r="G505">
            <v>0</v>
          </cell>
          <cell r="H505">
            <v>0</v>
          </cell>
          <cell r="I505">
            <v>10325</v>
          </cell>
          <cell r="J505">
            <v>5451</v>
          </cell>
          <cell r="K505">
            <v>0</v>
          </cell>
          <cell r="L505">
            <v>0</v>
          </cell>
          <cell r="N505">
            <v>5451</v>
          </cell>
          <cell r="P505" t="str">
            <v>a080</v>
          </cell>
        </row>
        <row r="506">
          <cell r="A506" t="str">
            <v>ULC30125</v>
          </cell>
          <cell r="B506" t="str">
            <v>137-22</v>
          </cell>
          <cell r="C506" t="str">
            <v>되메우기 및 다짐비</v>
          </cell>
          <cell r="D506" t="str">
            <v>보통토사 인력</v>
          </cell>
          <cell r="E506">
            <v>0.36</v>
          </cell>
          <cell r="F506" t="str">
            <v>m3</v>
          </cell>
          <cell r="G506">
            <v>0</v>
          </cell>
          <cell r="H506">
            <v>0</v>
          </cell>
          <cell r="I506">
            <v>8648</v>
          </cell>
          <cell r="J506">
            <v>3113</v>
          </cell>
          <cell r="K506">
            <v>0</v>
          </cell>
          <cell r="L506">
            <v>0</v>
          </cell>
          <cell r="N506">
            <v>3113</v>
          </cell>
          <cell r="P506" t="str">
            <v>a080</v>
          </cell>
        </row>
        <row r="507">
          <cell r="A507" t="str">
            <v>ULC30125</v>
          </cell>
          <cell r="B507" t="str">
            <v>137-23</v>
          </cell>
          <cell r="C507" t="str">
            <v>잔토처리</v>
          </cell>
          <cell r="D507" t="str">
            <v>별    산</v>
          </cell>
          <cell r="E507">
            <v>0.16800000000000001</v>
          </cell>
          <cell r="F507" t="str">
            <v>m3</v>
          </cell>
          <cell r="G507">
            <v>0</v>
          </cell>
          <cell r="H507">
            <v>0</v>
          </cell>
          <cell r="I507">
            <v>0</v>
          </cell>
          <cell r="J507">
            <v>0</v>
          </cell>
          <cell r="K507">
            <v>0</v>
          </cell>
          <cell r="L507">
            <v>0</v>
          </cell>
          <cell r="N507">
            <v>0</v>
          </cell>
          <cell r="P507" t="str">
            <v>a080</v>
          </cell>
        </row>
        <row r="508">
          <cell r="A508" t="str">
            <v>NO. 80호표</v>
          </cell>
          <cell r="B508" t="str">
            <v>80</v>
          </cell>
          <cell r="C508" t="str">
            <v>소   계</v>
          </cell>
          <cell r="H508">
            <v>174329</v>
          </cell>
          <cell r="J508">
            <v>397892</v>
          </cell>
          <cell r="L508">
            <v>11105</v>
          </cell>
          <cell r="N508">
            <v>583326</v>
          </cell>
          <cell r="P508" t="str">
            <v>a080</v>
          </cell>
        </row>
        <row r="509">
          <cell r="P509" t="str">
            <v>a080</v>
          </cell>
        </row>
        <row r="510">
          <cell r="A510" t="str">
            <v>081</v>
          </cell>
          <cell r="B510" t="str">
            <v>140-1</v>
          </cell>
          <cell r="C510" t="str">
            <v>제 140 호표</v>
          </cell>
          <cell r="D510" t="str">
            <v>게시판(평면형)</v>
          </cell>
          <cell r="G510">
            <v>0</v>
          </cell>
          <cell r="O510" t="str">
            <v>개소</v>
          </cell>
          <cell r="P510" t="str">
            <v>a081</v>
          </cell>
        </row>
        <row r="511">
          <cell r="A511" t="str">
            <v>ULC30203</v>
          </cell>
          <cell r="B511" t="str">
            <v>140-1</v>
          </cell>
          <cell r="C511" t="str">
            <v>ㄱ형강</v>
          </cell>
          <cell r="D511" t="str">
            <v>50X50X6</v>
          </cell>
          <cell r="E511">
            <v>193.875</v>
          </cell>
          <cell r="F511" t="str">
            <v>kg</v>
          </cell>
          <cell r="G511">
            <v>304</v>
          </cell>
          <cell r="H511">
            <v>58938</v>
          </cell>
          <cell r="I511">
            <v>0</v>
          </cell>
          <cell r="J511">
            <v>0</v>
          </cell>
          <cell r="K511">
            <v>0</v>
          </cell>
          <cell r="L511">
            <v>0</v>
          </cell>
          <cell r="N511">
            <v>58938</v>
          </cell>
          <cell r="P511" t="str">
            <v>a081</v>
          </cell>
        </row>
        <row r="512">
          <cell r="A512" t="str">
            <v>ULC30203</v>
          </cell>
          <cell r="B512" t="str">
            <v>140-2</v>
          </cell>
          <cell r="C512" t="str">
            <v>ㄱ형강</v>
          </cell>
          <cell r="D512" t="str">
            <v>25X25X3</v>
          </cell>
          <cell r="E512">
            <v>16.228999999999999</v>
          </cell>
          <cell r="F512" t="str">
            <v>kg</v>
          </cell>
          <cell r="G512">
            <v>365</v>
          </cell>
          <cell r="H512">
            <v>5923</v>
          </cell>
          <cell r="I512">
            <v>0</v>
          </cell>
          <cell r="J512">
            <v>0</v>
          </cell>
          <cell r="K512">
            <v>0</v>
          </cell>
          <cell r="L512">
            <v>0</v>
          </cell>
          <cell r="N512">
            <v>5923</v>
          </cell>
          <cell r="P512" t="str">
            <v>a081</v>
          </cell>
        </row>
        <row r="513">
          <cell r="A513" t="str">
            <v>ULC30203</v>
          </cell>
          <cell r="B513" t="str">
            <v>140-3</v>
          </cell>
          <cell r="C513" t="str">
            <v>열연철판</v>
          </cell>
          <cell r="D513" t="str">
            <v>T=15</v>
          </cell>
          <cell r="E513">
            <v>123.795</v>
          </cell>
          <cell r="F513" t="str">
            <v>kg</v>
          </cell>
          <cell r="G513">
            <v>275</v>
          </cell>
          <cell r="H513">
            <v>34043</v>
          </cell>
          <cell r="I513">
            <v>0</v>
          </cell>
          <cell r="J513">
            <v>0</v>
          </cell>
          <cell r="K513">
            <v>0</v>
          </cell>
          <cell r="L513">
            <v>0</v>
          </cell>
          <cell r="N513">
            <v>34043</v>
          </cell>
          <cell r="P513" t="str">
            <v>a081</v>
          </cell>
        </row>
        <row r="514">
          <cell r="A514" t="str">
            <v>ULC30203</v>
          </cell>
          <cell r="B514" t="str">
            <v>140-4</v>
          </cell>
          <cell r="C514" t="str">
            <v>스텐레스판</v>
          </cell>
          <cell r="D514" t="str">
            <v>27종 2.0MMX1MX2M</v>
          </cell>
          <cell r="E514">
            <v>9.3780000000000001</v>
          </cell>
          <cell r="F514" t="str">
            <v>m2</v>
          </cell>
          <cell r="G514">
            <v>30525</v>
          </cell>
          <cell r="H514">
            <v>286263</v>
          </cell>
          <cell r="I514">
            <v>0</v>
          </cell>
          <cell r="J514">
            <v>0</v>
          </cell>
          <cell r="K514">
            <v>0</v>
          </cell>
          <cell r="L514">
            <v>0</v>
          </cell>
          <cell r="N514">
            <v>286263</v>
          </cell>
          <cell r="P514" t="str">
            <v>a081</v>
          </cell>
        </row>
        <row r="515">
          <cell r="A515" t="str">
            <v>ULC30203</v>
          </cell>
          <cell r="B515" t="str">
            <v>140-5</v>
          </cell>
          <cell r="C515" t="str">
            <v>앙카볼트</v>
          </cell>
          <cell r="D515" t="str">
            <v>D18, L500</v>
          </cell>
          <cell r="E515">
            <v>8</v>
          </cell>
          <cell r="F515" t="str">
            <v>개</v>
          </cell>
          <cell r="G515">
            <v>403</v>
          </cell>
          <cell r="H515">
            <v>3224</v>
          </cell>
          <cell r="I515">
            <v>0</v>
          </cell>
          <cell r="J515">
            <v>0</v>
          </cell>
          <cell r="K515">
            <v>0</v>
          </cell>
          <cell r="L515">
            <v>0</v>
          </cell>
          <cell r="N515">
            <v>3224</v>
          </cell>
          <cell r="P515" t="str">
            <v>a081</v>
          </cell>
        </row>
        <row r="516">
          <cell r="A516" t="str">
            <v>ULC30203</v>
          </cell>
          <cell r="B516" t="str">
            <v>140-6</v>
          </cell>
          <cell r="C516" t="str">
            <v>스테인레스강판 가공 및 조립(조경공사)</v>
          </cell>
          <cell r="D516">
            <v>0</v>
          </cell>
          <cell r="E516">
            <v>0.1487</v>
          </cell>
          <cell r="F516" t="str">
            <v>t</v>
          </cell>
          <cell r="G516">
            <v>17575</v>
          </cell>
          <cell r="H516">
            <v>2613</v>
          </cell>
          <cell r="I516">
            <v>1773135</v>
          </cell>
          <cell r="J516">
            <v>263665</v>
          </cell>
          <cell r="K516">
            <v>35462</v>
          </cell>
          <cell r="L516">
            <v>5273</v>
          </cell>
          <cell r="N516">
            <v>271551</v>
          </cell>
          <cell r="P516" t="str">
            <v>a081</v>
          </cell>
        </row>
        <row r="517">
          <cell r="A517" t="str">
            <v>ULC30203</v>
          </cell>
          <cell r="B517" t="str">
            <v>140-7</v>
          </cell>
          <cell r="C517" t="str">
            <v>잡철물제작비</v>
          </cell>
          <cell r="D517" t="str">
            <v>(간단 100%)</v>
          </cell>
          <cell r="E517">
            <v>0.31719999999999998</v>
          </cell>
          <cell r="F517" t="str">
            <v>t</v>
          </cell>
          <cell r="G517">
            <v>36866</v>
          </cell>
          <cell r="H517">
            <v>11693</v>
          </cell>
          <cell r="I517">
            <v>1513193</v>
          </cell>
          <cell r="J517">
            <v>479984</v>
          </cell>
          <cell r="K517">
            <v>54230</v>
          </cell>
          <cell r="L517">
            <v>17201</v>
          </cell>
          <cell r="N517">
            <v>508878</v>
          </cell>
          <cell r="P517" t="str">
            <v>a081</v>
          </cell>
        </row>
        <row r="518">
          <cell r="A518" t="str">
            <v>ULC30203</v>
          </cell>
          <cell r="B518" t="str">
            <v>140-8</v>
          </cell>
          <cell r="C518" t="str">
            <v>잡철물설치비</v>
          </cell>
          <cell r="D518" t="str">
            <v>-100%</v>
          </cell>
          <cell r="E518">
            <v>0.46589999999999998</v>
          </cell>
          <cell r="F518" t="str">
            <v>t</v>
          </cell>
          <cell r="G518">
            <v>6346</v>
          </cell>
          <cell r="H518">
            <v>2956</v>
          </cell>
          <cell r="I518">
            <v>388724</v>
          </cell>
          <cell r="J518">
            <v>181106</v>
          </cell>
          <cell r="K518">
            <v>13220</v>
          </cell>
          <cell r="L518">
            <v>6159</v>
          </cell>
          <cell r="N518">
            <v>190221</v>
          </cell>
          <cell r="P518" t="str">
            <v>a081</v>
          </cell>
        </row>
        <row r="519">
          <cell r="A519" t="str">
            <v>ULC30203</v>
          </cell>
          <cell r="B519" t="str">
            <v>140-9</v>
          </cell>
          <cell r="C519" t="str">
            <v>스텐레스판 아르곤용접(KSD3698)조경</v>
          </cell>
          <cell r="D519" t="str">
            <v>T= 2.0 MM</v>
          </cell>
          <cell r="E519">
            <v>24.5</v>
          </cell>
          <cell r="F519" t="str">
            <v>m</v>
          </cell>
          <cell r="G519">
            <v>6997</v>
          </cell>
          <cell r="H519">
            <v>171426</v>
          </cell>
          <cell r="I519">
            <v>11171</v>
          </cell>
          <cell r="J519">
            <v>273689</v>
          </cell>
          <cell r="K519">
            <v>421</v>
          </cell>
          <cell r="L519">
            <v>10314</v>
          </cell>
          <cell r="N519">
            <v>455429</v>
          </cell>
          <cell r="P519" t="str">
            <v>a081</v>
          </cell>
        </row>
        <row r="520">
          <cell r="A520" t="str">
            <v>ULC30203</v>
          </cell>
          <cell r="B520" t="str">
            <v>140-10</v>
          </cell>
          <cell r="C520" t="str">
            <v>스테인레스강판 절단 (가스,조경)</v>
          </cell>
          <cell r="D520" t="str">
            <v>T= 2MM</v>
          </cell>
          <cell r="E520">
            <v>55.03</v>
          </cell>
          <cell r="F520" t="str">
            <v>m</v>
          </cell>
          <cell r="G520">
            <v>81</v>
          </cell>
          <cell r="H520">
            <v>4457</v>
          </cell>
          <cell r="I520">
            <v>439</v>
          </cell>
          <cell r="J520">
            <v>24158</v>
          </cell>
          <cell r="K520">
            <v>8</v>
          </cell>
          <cell r="L520">
            <v>440</v>
          </cell>
          <cell r="N520">
            <v>29055</v>
          </cell>
          <cell r="P520" t="str">
            <v>a081</v>
          </cell>
        </row>
        <row r="521">
          <cell r="A521" t="str">
            <v>ULC30203</v>
          </cell>
          <cell r="B521" t="str">
            <v>140-11</v>
          </cell>
          <cell r="C521" t="str">
            <v>고 자 재</v>
          </cell>
          <cell r="D521" t="str">
            <v>주철, 고철</v>
          </cell>
          <cell r="E521">
            <v>-30.606999999999999</v>
          </cell>
          <cell r="F521" t="str">
            <v>kg</v>
          </cell>
          <cell r="G521">
            <v>71</v>
          </cell>
          <cell r="H521">
            <v>-2174</v>
          </cell>
          <cell r="I521">
            <v>0</v>
          </cell>
          <cell r="J521">
            <v>0</v>
          </cell>
          <cell r="K521">
            <v>0</v>
          </cell>
          <cell r="L521">
            <v>0</v>
          </cell>
          <cell r="N521">
            <v>-2174</v>
          </cell>
          <cell r="P521" t="str">
            <v>a081</v>
          </cell>
        </row>
        <row r="522">
          <cell r="A522" t="str">
            <v>ULC30203</v>
          </cell>
          <cell r="B522" t="str">
            <v>140-12</v>
          </cell>
          <cell r="C522" t="str">
            <v>쉬트지붙임</v>
          </cell>
          <cell r="D522">
            <v>0</v>
          </cell>
          <cell r="E522">
            <v>6.4</v>
          </cell>
          <cell r="F522" t="str">
            <v>m2</v>
          </cell>
          <cell r="G522">
            <v>166</v>
          </cell>
          <cell r="H522">
            <v>1062</v>
          </cell>
          <cell r="I522">
            <v>4536</v>
          </cell>
          <cell r="J522">
            <v>29030</v>
          </cell>
          <cell r="K522">
            <v>0</v>
          </cell>
          <cell r="L522">
            <v>0</v>
          </cell>
          <cell r="N522">
            <v>30092</v>
          </cell>
          <cell r="P522" t="str">
            <v>a081</v>
          </cell>
        </row>
        <row r="523">
          <cell r="A523" t="str">
            <v>ULC30203</v>
          </cell>
          <cell r="B523" t="str">
            <v>140-13</v>
          </cell>
          <cell r="C523" t="str">
            <v>쉬트지</v>
          </cell>
          <cell r="D523">
            <v>0</v>
          </cell>
          <cell r="E523">
            <v>6.3642000000000003</v>
          </cell>
          <cell r="F523" t="str">
            <v>m2</v>
          </cell>
          <cell r="G523">
            <v>7916</v>
          </cell>
          <cell r="H523">
            <v>50379</v>
          </cell>
          <cell r="I523">
            <v>0</v>
          </cell>
          <cell r="J523">
            <v>0</v>
          </cell>
          <cell r="K523">
            <v>0</v>
          </cell>
          <cell r="L523">
            <v>0</v>
          </cell>
          <cell r="N523">
            <v>50379</v>
          </cell>
          <cell r="P523" t="str">
            <v>a081</v>
          </cell>
        </row>
        <row r="524">
          <cell r="A524" t="str">
            <v>ULC30203</v>
          </cell>
          <cell r="B524" t="str">
            <v>140-14</v>
          </cell>
          <cell r="C524" t="str">
            <v>쉬트지</v>
          </cell>
          <cell r="D524" t="str">
            <v>고휘도반사지</v>
          </cell>
          <cell r="E524">
            <v>3.5799999999999998E-2</v>
          </cell>
          <cell r="F524" t="str">
            <v>m2</v>
          </cell>
          <cell r="G524">
            <v>50350</v>
          </cell>
          <cell r="H524">
            <v>1802</v>
          </cell>
          <cell r="I524">
            <v>0</v>
          </cell>
          <cell r="J524">
            <v>0</v>
          </cell>
          <cell r="K524">
            <v>0</v>
          </cell>
          <cell r="L524">
            <v>0</v>
          </cell>
          <cell r="N524">
            <v>1802</v>
          </cell>
          <cell r="P524" t="str">
            <v>a081</v>
          </cell>
        </row>
        <row r="525">
          <cell r="A525" t="str">
            <v>ULC30203</v>
          </cell>
          <cell r="B525" t="str">
            <v>140-15</v>
          </cell>
          <cell r="C525" t="str">
            <v>합판</v>
          </cell>
          <cell r="D525" t="str">
            <v>T/2 9X1210X2420</v>
          </cell>
          <cell r="E525">
            <v>1.5</v>
          </cell>
          <cell r="F525" t="str">
            <v>m2</v>
          </cell>
          <cell r="G525">
            <v>3406</v>
          </cell>
          <cell r="H525">
            <v>5109</v>
          </cell>
          <cell r="I525">
            <v>0</v>
          </cell>
          <cell r="J525">
            <v>0</v>
          </cell>
          <cell r="K525">
            <v>0</v>
          </cell>
          <cell r="L525">
            <v>0</v>
          </cell>
          <cell r="N525">
            <v>5109</v>
          </cell>
          <cell r="P525" t="str">
            <v>a081</v>
          </cell>
        </row>
        <row r="526">
          <cell r="A526" t="str">
            <v>ULC30203</v>
          </cell>
          <cell r="B526" t="str">
            <v>140-16</v>
          </cell>
          <cell r="C526" t="str">
            <v>코르크판</v>
          </cell>
          <cell r="D526" t="str">
            <v>T5.0</v>
          </cell>
          <cell r="E526">
            <v>1.5</v>
          </cell>
          <cell r="F526" t="str">
            <v>m2</v>
          </cell>
          <cell r="G526">
            <v>14953</v>
          </cell>
          <cell r="H526">
            <v>22429</v>
          </cell>
          <cell r="I526">
            <v>0</v>
          </cell>
          <cell r="J526">
            <v>0</v>
          </cell>
          <cell r="K526">
            <v>0</v>
          </cell>
          <cell r="L526">
            <v>0</v>
          </cell>
          <cell r="N526">
            <v>22429</v>
          </cell>
          <cell r="P526" t="str">
            <v>a081</v>
          </cell>
        </row>
        <row r="527">
          <cell r="A527" t="str">
            <v>ULC30203</v>
          </cell>
          <cell r="B527" t="str">
            <v>140-17</v>
          </cell>
          <cell r="C527" t="str">
            <v>융(기무지)</v>
          </cell>
          <cell r="D527">
            <v>0</v>
          </cell>
          <cell r="E527">
            <v>1.5</v>
          </cell>
          <cell r="F527" t="str">
            <v>m2</v>
          </cell>
          <cell r="G527">
            <v>2090</v>
          </cell>
          <cell r="H527">
            <v>3135</v>
          </cell>
          <cell r="I527">
            <v>0</v>
          </cell>
          <cell r="J527">
            <v>0</v>
          </cell>
          <cell r="K527">
            <v>0</v>
          </cell>
          <cell r="L527">
            <v>0</v>
          </cell>
          <cell r="N527">
            <v>3135</v>
          </cell>
          <cell r="P527" t="str">
            <v>a081</v>
          </cell>
        </row>
        <row r="528">
          <cell r="A528" t="str">
            <v>ULC30203</v>
          </cell>
          <cell r="B528" t="str">
            <v>140-18</v>
          </cell>
          <cell r="C528" t="str">
            <v>폴리카보네이트판</v>
          </cell>
          <cell r="D528" t="str">
            <v>T2.0</v>
          </cell>
          <cell r="E528">
            <v>1.5449999999999999</v>
          </cell>
          <cell r="F528" t="str">
            <v>m2</v>
          </cell>
          <cell r="G528">
            <v>15200</v>
          </cell>
          <cell r="H528">
            <v>23484</v>
          </cell>
          <cell r="I528">
            <v>0</v>
          </cell>
          <cell r="J528">
            <v>0</v>
          </cell>
          <cell r="K528">
            <v>0</v>
          </cell>
          <cell r="L528">
            <v>0</v>
          </cell>
          <cell r="N528">
            <v>23484</v>
          </cell>
          <cell r="P528" t="str">
            <v>a081</v>
          </cell>
        </row>
        <row r="529">
          <cell r="A529" t="str">
            <v>ULC30203</v>
          </cell>
          <cell r="B529" t="str">
            <v>140-19</v>
          </cell>
          <cell r="C529" t="str">
            <v>코킹콤파운드채우기(10MMX10MM)(토목,조경)</v>
          </cell>
          <cell r="D529">
            <v>0</v>
          </cell>
          <cell r="E529">
            <v>13.6</v>
          </cell>
          <cell r="F529" t="str">
            <v>m</v>
          </cell>
          <cell r="G529">
            <v>75</v>
          </cell>
          <cell r="H529">
            <v>1020</v>
          </cell>
          <cell r="I529">
            <v>536</v>
          </cell>
          <cell r="J529">
            <v>7289</v>
          </cell>
          <cell r="K529">
            <v>0</v>
          </cell>
          <cell r="L529">
            <v>0</v>
          </cell>
          <cell r="N529">
            <v>8309</v>
          </cell>
          <cell r="P529" t="str">
            <v>a081</v>
          </cell>
        </row>
        <row r="530">
          <cell r="A530" t="str">
            <v>ULC30203</v>
          </cell>
          <cell r="B530" t="str">
            <v>140-20</v>
          </cell>
          <cell r="C530" t="str">
            <v>문틀제작</v>
          </cell>
          <cell r="D530" t="str">
            <v>시건장치포함</v>
          </cell>
          <cell r="E530">
            <v>1</v>
          </cell>
          <cell r="F530" t="str">
            <v>식</v>
          </cell>
          <cell r="G530">
            <v>93575</v>
          </cell>
          <cell r="H530">
            <v>93575</v>
          </cell>
          <cell r="I530">
            <v>0</v>
          </cell>
          <cell r="J530">
            <v>0</v>
          </cell>
          <cell r="K530">
            <v>0</v>
          </cell>
          <cell r="L530">
            <v>0</v>
          </cell>
          <cell r="N530">
            <v>93575</v>
          </cell>
          <cell r="P530" t="str">
            <v>a081</v>
          </cell>
        </row>
        <row r="531">
          <cell r="A531" t="str">
            <v>ULC30203</v>
          </cell>
          <cell r="B531" t="str">
            <v>140-21</v>
          </cell>
          <cell r="C531" t="str">
            <v>스텐레스경첩</v>
          </cell>
          <cell r="D531" t="str">
            <v>3 1/2 A</v>
          </cell>
          <cell r="E531">
            <v>4</v>
          </cell>
          <cell r="F531" t="str">
            <v>개</v>
          </cell>
          <cell r="G531">
            <v>2660</v>
          </cell>
          <cell r="H531">
            <v>10640</v>
          </cell>
          <cell r="I531">
            <v>0</v>
          </cell>
          <cell r="J531">
            <v>0</v>
          </cell>
          <cell r="K531">
            <v>0</v>
          </cell>
          <cell r="L531">
            <v>0</v>
          </cell>
          <cell r="N531">
            <v>10640</v>
          </cell>
          <cell r="P531" t="str">
            <v>a081</v>
          </cell>
        </row>
        <row r="532">
          <cell r="A532" t="str">
            <v>ULC30203</v>
          </cell>
          <cell r="B532" t="str">
            <v>140-22</v>
          </cell>
          <cell r="C532" t="str">
            <v>형광등(부속자재포함)</v>
          </cell>
          <cell r="D532" t="str">
            <v>40W 28X1198</v>
          </cell>
          <cell r="E532">
            <v>1</v>
          </cell>
          <cell r="F532" t="str">
            <v>개</v>
          </cell>
          <cell r="G532">
            <v>9500</v>
          </cell>
          <cell r="H532">
            <v>9500</v>
          </cell>
          <cell r="I532">
            <v>0</v>
          </cell>
          <cell r="J532">
            <v>0</v>
          </cell>
          <cell r="K532">
            <v>0</v>
          </cell>
          <cell r="L532">
            <v>0</v>
          </cell>
          <cell r="N532">
            <v>9500</v>
          </cell>
          <cell r="P532" t="str">
            <v>a081</v>
          </cell>
        </row>
        <row r="533">
          <cell r="A533" t="str">
            <v>ULC30203</v>
          </cell>
          <cell r="B533" t="str">
            <v>140-23</v>
          </cell>
          <cell r="C533" t="str">
            <v>컴퓨터도안및 커팅</v>
          </cell>
          <cell r="D533" t="str">
            <v>게시판(평면형)</v>
          </cell>
          <cell r="E533">
            <v>1</v>
          </cell>
          <cell r="F533" t="str">
            <v>식</v>
          </cell>
          <cell r="G533">
            <v>1596</v>
          </cell>
          <cell r="H533">
            <v>1596</v>
          </cell>
          <cell r="I533">
            <v>0</v>
          </cell>
          <cell r="J533">
            <v>0</v>
          </cell>
          <cell r="K533">
            <v>0</v>
          </cell>
          <cell r="L533">
            <v>0</v>
          </cell>
          <cell r="N533">
            <v>1596</v>
          </cell>
          <cell r="P533" t="str">
            <v>a081</v>
          </cell>
        </row>
        <row r="534">
          <cell r="A534" t="str">
            <v>ULC30203</v>
          </cell>
          <cell r="B534" t="str">
            <v>140-24</v>
          </cell>
          <cell r="C534" t="str">
            <v>PVC 캡 (일반용)(KSM3410)</v>
          </cell>
          <cell r="D534" t="str">
            <v>VG2 D40</v>
          </cell>
          <cell r="E534">
            <v>8</v>
          </cell>
          <cell r="F534" t="str">
            <v>개</v>
          </cell>
          <cell r="G534">
            <v>503</v>
          </cell>
          <cell r="H534">
            <v>4024</v>
          </cell>
          <cell r="I534">
            <v>0</v>
          </cell>
          <cell r="J534">
            <v>0</v>
          </cell>
          <cell r="K534">
            <v>0</v>
          </cell>
          <cell r="L534">
            <v>0</v>
          </cell>
          <cell r="N534">
            <v>4024</v>
          </cell>
          <cell r="P534" t="str">
            <v>a081</v>
          </cell>
        </row>
        <row r="535">
          <cell r="A535" t="str">
            <v>ULC30203</v>
          </cell>
          <cell r="B535" t="str">
            <v>140-25</v>
          </cell>
          <cell r="C535" t="str">
            <v>볼트 및 너트</v>
          </cell>
          <cell r="D535" t="str">
            <v>12X30</v>
          </cell>
          <cell r="E535">
            <v>6</v>
          </cell>
          <cell r="F535" t="str">
            <v>개</v>
          </cell>
          <cell r="G535">
            <v>62</v>
          </cell>
          <cell r="H535">
            <v>372</v>
          </cell>
          <cell r="I535">
            <v>0</v>
          </cell>
          <cell r="J535">
            <v>0</v>
          </cell>
          <cell r="K535">
            <v>0</v>
          </cell>
          <cell r="L535">
            <v>0</v>
          </cell>
          <cell r="N535">
            <v>372</v>
          </cell>
          <cell r="P535" t="str">
            <v>a081</v>
          </cell>
        </row>
        <row r="536">
          <cell r="A536" t="str">
            <v>ULC30203</v>
          </cell>
          <cell r="B536" t="str">
            <v>140-26</v>
          </cell>
          <cell r="C536" t="str">
            <v>스텐레스 작은나사</v>
          </cell>
          <cell r="D536" t="str">
            <v>D3, L8</v>
          </cell>
          <cell r="E536">
            <v>8</v>
          </cell>
          <cell r="F536" t="str">
            <v>개</v>
          </cell>
          <cell r="G536">
            <v>7</v>
          </cell>
          <cell r="H536">
            <v>56</v>
          </cell>
          <cell r="I536">
            <v>0</v>
          </cell>
          <cell r="J536">
            <v>0</v>
          </cell>
          <cell r="K536">
            <v>0</v>
          </cell>
          <cell r="L536">
            <v>0</v>
          </cell>
          <cell r="N536">
            <v>56</v>
          </cell>
          <cell r="P536" t="str">
            <v>a081</v>
          </cell>
        </row>
        <row r="537">
          <cell r="A537" t="str">
            <v>ULC30203</v>
          </cell>
          <cell r="B537" t="str">
            <v>140-27</v>
          </cell>
          <cell r="C537" t="str">
            <v>조경시설철부페인트칠 (토목,조경)</v>
          </cell>
          <cell r="D537" t="str">
            <v>(광명단1회+조합페인트2회)</v>
          </cell>
          <cell r="E537">
            <v>1</v>
          </cell>
          <cell r="F537" t="str">
            <v>m2</v>
          </cell>
          <cell r="G537">
            <v>1496</v>
          </cell>
          <cell r="H537">
            <v>1496</v>
          </cell>
          <cell r="I537">
            <v>10671</v>
          </cell>
          <cell r="J537">
            <v>10671</v>
          </cell>
          <cell r="K537">
            <v>212</v>
          </cell>
          <cell r="L537">
            <v>212</v>
          </cell>
          <cell r="N537">
            <v>12379</v>
          </cell>
          <cell r="P537" t="str">
            <v>a081</v>
          </cell>
        </row>
        <row r="538">
          <cell r="A538" t="str">
            <v>ULC30203</v>
          </cell>
          <cell r="B538" t="str">
            <v>140-28</v>
          </cell>
          <cell r="C538" t="str">
            <v>광명단 2회 (토목,조경)</v>
          </cell>
          <cell r="D538" t="str">
            <v>내부프레임부위</v>
          </cell>
          <cell r="E538">
            <v>9.7159999999999993</v>
          </cell>
          <cell r="F538" t="str">
            <v>m2</v>
          </cell>
          <cell r="G538">
            <v>752</v>
          </cell>
          <cell r="H538">
            <v>7306</v>
          </cell>
          <cell r="I538">
            <v>2555</v>
          </cell>
          <cell r="J538">
            <v>24824</v>
          </cell>
          <cell r="K538">
            <v>50</v>
          </cell>
          <cell r="L538">
            <v>485</v>
          </cell>
          <cell r="N538">
            <v>32615</v>
          </cell>
          <cell r="P538" t="str">
            <v>a081</v>
          </cell>
        </row>
        <row r="539">
          <cell r="A539" t="str">
            <v>ULC30203</v>
          </cell>
          <cell r="B539" t="str">
            <v>140-29</v>
          </cell>
          <cell r="C539" t="str">
            <v>인력비빔타설(소형구조물) (토목,조경)</v>
          </cell>
          <cell r="D539">
            <v>0</v>
          </cell>
          <cell r="E539">
            <v>1.0780000000000001</v>
          </cell>
          <cell r="F539" t="str">
            <v>m3</v>
          </cell>
          <cell r="G539">
            <v>0</v>
          </cell>
          <cell r="H539">
            <v>0</v>
          </cell>
          <cell r="I539">
            <v>137288</v>
          </cell>
          <cell r="J539">
            <v>147996</v>
          </cell>
          <cell r="K539">
            <v>0</v>
          </cell>
          <cell r="L539">
            <v>0</v>
          </cell>
          <cell r="N539">
            <v>147996</v>
          </cell>
          <cell r="P539" t="str">
            <v>a081</v>
          </cell>
        </row>
        <row r="540">
          <cell r="A540" t="str">
            <v>ULC30203</v>
          </cell>
          <cell r="B540" t="str">
            <v>140-30</v>
          </cell>
          <cell r="C540" t="str">
            <v>거푸집 (토목,조경)</v>
          </cell>
          <cell r="D540" t="str">
            <v>합판6회, 인건비30%할증</v>
          </cell>
          <cell r="E540">
            <v>4.0599999999999996</v>
          </cell>
          <cell r="F540" t="str">
            <v>m2</v>
          </cell>
          <cell r="G540">
            <v>3031</v>
          </cell>
          <cell r="H540">
            <v>12305</v>
          </cell>
          <cell r="I540">
            <v>8669</v>
          </cell>
          <cell r="J540">
            <v>35196</v>
          </cell>
          <cell r="K540">
            <v>0</v>
          </cell>
          <cell r="L540">
            <v>0</v>
          </cell>
          <cell r="N540">
            <v>47501</v>
          </cell>
          <cell r="P540" t="str">
            <v>a081</v>
          </cell>
        </row>
        <row r="541">
          <cell r="A541" t="str">
            <v>ULC30203</v>
          </cell>
          <cell r="B541" t="str">
            <v>140-31</v>
          </cell>
          <cell r="C541" t="str">
            <v>인력 터파기</v>
          </cell>
          <cell r="D541" t="str">
            <v>보통토사,0-1M협소</v>
          </cell>
          <cell r="E541">
            <v>2.0019999999999998</v>
          </cell>
          <cell r="F541" t="str">
            <v>m3</v>
          </cell>
          <cell r="G541">
            <v>0</v>
          </cell>
          <cell r="H541">
            <v>0</v>
          </cell>
          <cell r="I541">
            <v>10325</v>
          </cell>
          <cell r="J541">
            <v>20670</v>
          </cell>
          <cell r="K541">
            <v>0</v>
          </cell>
          <cell r="L541">
            <v>0</v>
          </cell>
          <cell r="N541">
            <v>20670</v>
          </cell>
          <cell r="P541" t="str">
            <v>a081</v>
          </cell>
        </row>
        <row r="542">
          <cell r="A542" t="str">
            <v>ULC30203</v>
          </cell>
          <cell r="B542" t="str">
            <v>140-32</v>
          </cell>
          <cell r="C542" t="str">
            <v>되메우기 및 다짐비</v>
          </cell>
          <cell r="D542" t="str">
            <v>보통토사 인력</v>
          </cell>
          <cell r="E542">
            <v>0.92400000000000004</v>
          </cell>
          <cell r="F542" t="str">
            <v>m3</v>
          </cell>
          <cell r="G542">
            <v>0</v>
          </cell>
          <cell r="H542">
            <v>0</v>
          </cell>
          <cell r="I542">
            <v>8648</v>
          </cell>
          <cell r="J542">
            <v>7990</v>
          </cell>
          <cell r="K542">
            <v>0</v>
          </cell>
          <cell r="L542">
            <v>0</v>
          </cell>
          <cell r="N542">
            <v>7990</v>
          </cell>
          <cell r="P542" t="str">
            <v>a081</v>
          </cell>
        </row>
        <row r="543">
          <cell r="A543" t="str">
            <v>ULC30203</v>
          </cell>
          <cell r="B543" t="str">
            <v>140-33</v>
          </cell>
          <cell r="C543" t="str">
            <v>잔토처리</v>
          </cell>
          <cell r="D543" t="str">
            <v>별    산</v>
          </cell>
          <cell r="E543">
            <v>1.0780000000000001</v>
          </cell>
          <cell r="F543" t="str">
            <v>m3</v>
          </cell>
          <cell r="G543">
            <v>0</v>
          </cell>
          <cell r="H543">
            <v>0</v>
          </cell>
          <cell r="I543">
            <v>0</v>
          </cell>
          <cell r="J543">
            <v>0</v>
          </cell>
          <cell r="K543">
            <v>0</v>
          </cell>
          <cell r="L543">
            <v>0</v>
          </cell>
          <cell r="N543">
            <v>0</v>
          </cell>
          <cell r="P543" t="str">
            <v>a081</v>
          </cell>
        </row>
        <row r="544">
          <cell r="A544" t="str">
            <v>ULC30203</v>
          </cell>
          <cell r="B544" t="str">
            <v>140-34</v>
          </cell>
          <cell r="C544" t="str">
            <v>PVC 파 이 프</v>
          </cell>
          <cell r="D544" t="str">
            <v>HI 28</v>
          </cell>
          <cell r="E544">
            <v>2</v>
          </cell>
          <cell r="F544" t="str">
            <v>m</v>
          </cell>
          <cell r="G544">
            <v>571</v>
          </cell>
          <cell r="H544">
            <v>1142</v>
          </cell>
          <cell r="I544">
            <v>0</v>
          </cell>
          <cell r="J544">
            <v>0</v>
          </cell>
          <cell r="K544">
            <v>0</v>
          </cell>
          <cell r="L544">
            <v>0</v>
          </cell>
          <cell r="N544">
            <v>1142</v>
          </cell>
          <cell r="P544" t="str">
            <v>a081</v>
          </cell>
        </row>
        <row r="545">
          <cell r="A545" t="str">
            <v>ULC30203</v>
          </cell>
          <cell r="B545" t="str">
            <v>140-35</v>
          </cell>
          <cell r="C545" t="str">
            <v>케 이 블</v>
          </cell>
          <cell r="D545" t="str">
            <v>CV 2.0 MM2</v>
          </cell>
          <cell r="E545">
            <v>4</v>
          </cell>
          <cell r="F545" t="str">
            <v>m</v>
          </cell>
          <cell r="G545">
            <v>158</v>
          </cell>
          <cell r="H545">
            <v>632</v>
          </cell>
          <cell r="I545">
            <v>0</v>
          </cell>
          <cell r="J545">
            <v>0</v>
          </cell>
          <cell r="K545">
            <v>0</v>
          </cell>
          <cell r="L545">
            <v>0</v>
          </cell>
          <cell r="N545">
            <v>632</v>
          </cell>
          <cell r="P545" t="str">
            <v>a081</v>
          </cell>
        </row>
        <row r="546">
          <cell r="A546" t="str">
            <v>ULC30203</v>
          </cell>
          <cell r="B546" t="str">
            <v>140-36</v>
          </cell>
          <cell r="C546" t="str">
            <v>조인트 박스</v>
          </cell>
          <cell r="D546" t="str">
            <v>100X100X50</v>
          </cell>
          <cell r="E546">
            <v>1</v>
          </cell>
          <cell r="F546" t="str">
            <v>개</v>
          </cell>
          <cell r="G546">
            <v>740</v>
          </cell>
          <cell r="H546">
            <v>740</v>
          </cell>
          <cell r="I546">
            <v>0</v>
          </cell>
          <cell r="J546">
            <v>0</v>
          </cell>
          <cell r="K546">
            <v>0</v>
          </cell>
          <cell r="L546">
            <v>0</v>
          </cell>
          <cell r="N546">
            <v>740</v>
          </cell>
          <cell r="P546" t="str">
            <v>a081</v>
          </cell>
        </row>
        <row r="547">
          <cell r="A547" t="str">
            <v>ULC30203</v>
          </cell>
          <cell r="B547" t="str">
            <v>140-37</v>
          </cell>
          <cell r="C547" t="str">
            <v>PVC PIPE 배관</v>
          </cell>
          <cell r="D547" t="str">
            <v>HI 28MM</v>
          </cell>
          <cell r="E547">
            <v>2</v>
          </cell>
          <cell r="F547" t="str">
            <v>m</v>
          </cell>
          <cell r="G547">
            <v>688</v>
          </cell>
          <cell r="H547">
            <v>1376</v>
          </cell>
          <cell r="I547">
            <v>3413</v>
          </cell>
          <cell r="J547">
            <v>6826</v>
          </cell>
          <cell r="K547">
            <v>67</v>
          </cell>
          <cell r="L547">
            <v>134</v>
          </cell>
          <cell r="N547">
            <v>8336</v>
          </cell>
          <cell r="P547" t="str">
            <v>a081</v>
          </cell>
        </row>
        <row r="548">
          <cell r="A548" t="str">
            <v>ULC30203</v>
          </cell>
          <cell r="B548" t="str">
            <v>140-38</v>
          </cell>
          <cell r="C548" t="str">
            <v>조인트박스설치</v>
          </cell>
          <cell r="D548" t="str">
            <v>100X100X50</v>
          </cell>
          <cell r="E548">
            <v>1</v>
          </cell>
          <cell r="F548" t="str">
            <v>개</v>
          </cell>
          <cell r="G548">
            <v>740</v>
          </cell>
          <cell r="H548">
            <v>740</v>
          </cell>
          <cell r="I548">
            <v>9599</v>
          </cell>
          <cell r="J548">
            <v>9599</v>
          </cell>
          <cell r="K548">
            <v>191</v>
          </cell>
          <cell r="L548">
            <v>191</v>
          </cell>
          <cell r="N548">
            <v>10530</v>
          </cell>
          <cell r="P548" t="str">
            <v>a081</v>
          </cell>
        </row>
        <row r="549">
          <cell r="A549" t="str">
            <v>ULC30203</v>
          </cell>
          <cell r="B549" t="str">
            <v>140-39</v>
          </cell>
          <cell r="C549" t="str">
            <v>접지</v>
          </cell>
          <cell r="D549" t="str">
            <v>E3(가로등)</v>
          </cell>
          <cell r="E549">
            <v>1</v>
          </cell>
          <cell r="F549" t="str">
            <v>개소</v>
          </cell>
          <cell r="G549">
            <v>1995</v>
          </cell>
          <cell r="H549">
            <v>1995</v>
          </cell>
          <cell r="I549">
            <v>14554</v>
          </cell>
          <cell r="J549">
            <v>14554</v>
          </cell>
          <cell r="K549">
            <v>290</v>
          </cell>
          <cell r="L549">
            <v>290</v>
          </cell>
          <cell r="N549">
            <v>16839</v>
          </cell>
          <cell r="P549" t="str">
            <v>a081</v>
          </cell>
        </row>
        <row r="550">
          <cell r="A550" t="str">
            <v>NO. 81호표</v>
          </cell>
          <cell r="B550" t="str">
            <v>81</v>
          </cell>
          <cell r="C550" t="str">
            <v>소   계</v>
          </cell>
          <cell r="H550">
            <v>835277</v>
          </cell>
          <cell r="J550">
            <v>1537247</v>
          </cell>
          <cell r="L550">
            <v>40699</v>
          </cell>
          <cell r="N550">
            <v>2413223</v>
          </cell>
          <cell r="P550" t="str">
            <v>a081</v>
          </cell>
        </row>
        <row r="551">
          <cell r="P551" t="str">
            <v>a081</v>
          </cell>
        </row>
        <row r="552">
          <cell r="A552" t="str">
            <v>082</v>
          </cell>
          <cell r="B552" t="str">
            <v>141-1</v>
          </cell>
          <cell r="C552" t="str">
            <v>제 141 호표</v>
          </cell>
          <cell r="D552" t="str">
            <v>수목보호홀덮개(주철,사각)설치(토공포함)</v>
          </cell>
          <cell r="G552" t="str">
            <v>(1200X1200, D500)</v>
          </cell>
          <cell r="O552" t="str">
            <v>개소</v>
          </cell>
          <cell r="P552" t="str">
            <v>a082</v>
          </cell>
        </row>
        <row r="553">
          <cell r="A553" t="str">
            <v>ULC30506</v>
          </cell>
          <cell r="B553" t="str">
            <v>141-1</v>
          </cell>
          <cell r="C553" t="str">
            <v>수목보호홀덥개(받침틀, 밴드포함)</v>
          </cell>
          <cell r="D553" t="str">
            <v>주철(사각,1200X1200, 내경500)</v>
          </cell>
          <cell r="E553">
            <v>1</v>
          </cell>
          <cell r="F553" t="str">
            <v>조</v>
          </cell>
          <cell r="G553">
            <v>84255</v>
          </cell>
          <cell r="H553">
            <v>84255</v>
          </cell>
          <cell r="I553">
            <v>0</v>
          </cell>
          <cell r="J553">
            <v>0</v>
          </cell>
          <cell r="K553">
            <v>0</v>
          </cell>
          <cell r="L553">
            <v>0</v>
          </cell>
          <cell r="N553">
            <v>84255</v>
          </cell>
          <cell r="P553" t="str">
            <v>a082</v>
          </cell>
        </row>
        <row r="554">
          <cell r="A554" t="str">
            <v>ULC30506</v>
          </cell>
          <cell r="B554" t="str">
            <v>141-2</v>
          </cell>
          <cell r="C554" t="str">
            <v>절취</v>
          </cell>
          <cell r="D554" t="str">
            <v>인력. 보통토사</v>
          </cell>
          <cell r="E554">
            <v>5.0999999999999997E-2</v>
          </cell>
          <cell r="F554" t="str">
            <v>m3</v>
          </cell>
          <cell r="G554">
            <v>0</v>
          </cell>
          <cell r="H554">
            <v>0</v>
          </cell>
          <cell r="I554">
            <v>6583</v>
          </cell>
          <cell r="J554">
            <v>335</v>
          </cell>
          <cell r="K554">
            <v>0</v>
          </cell>
          <cell r="L554">
            <v>0</v>
          </cell>
          <cell r="N554">
            <v>335</v>
          </cell>
          <cell r="P554" t="str">
            <v>a082</v>
          </cell>
        </row>
        <row r="555">
          <cell r="A555" t="str">
            <v>ULC30506</v>
          </cell>
          <cell r="B555" t="str">
            <v>141-3</v>
          </cell>
          <cell r="C555" t="str">
            <v>잔토처리</v>
          </cell>
          <cell r="D555" t="str">
            <v>소운반고르기</v>
          </cell>
          <cell r="E555">
            <v>5.0999999999999997E-2</v>
          </cell>
          <cell r="F555" t="str">
            <v>m3</v>
          </cell>
          <cell r="G555">
            <v>0</v>
          </cell>
          <cell r="H555">
            <v>0</v>
          </cell>
          <cell r="I555">
            <v>8260</v>
          </cell>
          <cell r="J555">
            <v>421</v>
          </cell>
          <cell r="K555">
            <v>0</v>
          </cell>
          <cell r="L555">
            <v>0</v>
          </cell>
          <cell r="N555">
            <v>421</v>
          </cell>
          <cell r="P555" t="str">
            <v>a082</v>
          </cell>
        </row>
        <row r="556">
          <cell r="A556" t="str">
            <v>ULC30506</v>
          </cell>
          <cell r="B556" t="str">
            <v>141-4</v>
          </cell>
          <cell r="C556" t="str">
            <v>받침틀설치(사각)</v>
          </cell>
          <cell r="D556">
            <v>0</v>
          </cell>
          <cell r="E556">
            <v>1</v>
          </cell>
          <cell r="F556" t="str">
            <v>개소</v>
          </cell>
          <cell r="G556">
            <v>0</v>
          </cell>
          <cell r="H556">
            <v>0</v>
          </cell>
          <cell r="I556">
            <v>18829</v>
          </cell>
          <cell r="J556">
            <v>18829</v>
          </cell>
          <cell r="K556">
            <v>0</v>
          </cell>
          <cell r="L556">
            <v>0</v>
          </cell>
          <cell r="N556">
            <v>18829</v>
          </cell>
          <cell r="P556" t="str">
            <v>a082</v>
          </cell>
        </row>
        <row r="557">
          <cell r="A557" t="str">
            <v>ULC30506</v>
          </cell>
          <cell r="B557" t="str">
            <v>141-5</v>
          </cell>
          <cell r="C557" t="str">
            <v>홀덮개설치(사각)</v>
          </cell>
          <cell r="D557">
            <v>0</v>
          </cell>
          <cell r="E557">
            <v>1</v>
          </cell>
          <cell r="F557" t="str">
            <v>개소</v>
          </cell>
          <cell r="G557">
            <v>0</v>
          </cell>
          <cell r="H557">
            <v>0</v>
          </cell>
          <cell r="I557">
            <v>6913</v>
          </cell>
          <cell r="J557">
            <v>6913</v>
          </cell>
          <cell r="K557">
            <v>0</v>
          </cell>
          <cell r="L557">
            <v>0</v>
          </cell>
          <cell r="N557">
            <v>6913</v>
          </cell>
          <cell r="P557" t="str">
            <v>a082</v>
          </cell>
        </row>
        <row r="558">
          <cell r="A558" t="str">
            <v>NO. 82호표</v>
          </cell>
          <cell r="B558" t="str">
            <v>82</v>
          </cell>
          <cell r="C558" t="str">
            <v>소   계</v>
          </cell>
          <cell r="H558">
            <v>84255</v>
          </cell>
          <cell r="J558">
            <v>26498</v>
          </cell>
          <cell r="L558">
            <v>0</v>
          </cell>
          <cell r="N558">
            <v>110753</v>
          </cell>
          <cell r="P558" t="str">
            <v>a082</v>
          </cell>
        </row>
        <row r="559">
          <cell r="P559" t="str">
            <v>a082</v>
          </cell>
        </row>
        <row r="560">
          <cell r="A560" t="str">
            <v>083</v>
          </cell>
          <cell r="B560" t="str">
            <v>127-1</v>
          </cell>
          <cell r="C560" t="str">
            <v>제 127 호표</v>
          </cell>
          <cell r="D560" t="str">
            <v>콘크리트조립블럭포장(보도용)</v>
          </cell>
          <cell r="G560">
            <v>0</v>
          </cell>
          <cell r="O560" t="str">
            <v>m2</v>
          </cell>
          <cell r="P560" t="str">
            <v>a083</v>
          </cell>
        </row>
        <row r="561">
          <cell r="A561" t="str">
            <v>ULC20050</v>
          </cell>
          <cell r="B561" t="str">
            <v>127-1</v>
          </cell>
          <cell r="C561" t="str">
            <v>보차도용콘크리트인터록킹블록</v>
          </cell>
          <cell r="D561" t="str">
            <v>T-6 무색(별산)</v>
          </cell>
          <cell r="E561">
            <v>0.83199999999999996</v>
          </cell>
          <cell r="F561" t="str">
            <v>m2</v>
          </cell>
          <cell r="G561">
            <v>0</v>
          </cell>
          <cell r="H561">
            <v>0</v>
          </cell>
          <cell r="I561">
            <v>0</v>
          </cell>
          <cell r="J561">
            <v>0</v>
          </cell>
          <cell r="K561">
            <v>0</v>
          </cell>
          <cell r="L561">
            <v>0</v>
          </cell>
          <cell r="N561">
            <v>0</v>
          </cell>
          <cell r="P561" t="str">
            <v>a083</v>
          </cell>
        </row>
        <row r="562">
          <cell r="A562" t="str">
            <v>ULC20050</v>
          </cell>
          <cell r="B562" t="str">
            <v>127-2</v>
          </cell>
          <cell r="C562" t="str">
            <v>보차도용콘크리트인터록킹블록</v>
          </cell>
          <cell r="D562" t="str">
            <v>T-6 유색(별산)</v>
          </cell>
          <cell r="E562">
            <v>0.20799999999999999</v>
          </cell>
          <cell r="F562" t="str">
            <v>m2</v>
          </cell>
          <cell r="G562">
            <v>0</v>
          </cell>
          <cell r="H562">
            <v>0</v>
          </cell>
          <cell r="I562">
            <v>0</v>
          </cell>
          <cell r="J562">
            <v>0</v>
          </cell>
          <cell r="K562">
            <v>0</v>
          </cell>
          <cell r="L562">
            <v>0</v>
          </cell>
          <cell r="N562">
            <v>0</v>
          </cell>
          <cell r="P562" t="str">
            <v>a083</v>
          </cell>
        </row>
        <row r="563">
          <cell r="A563" t="str">
            <v>ULC20050</v>
          </cell>
          <cell r="B563" t="str">
            <v>127-3</v>
          </cell>
          <cell r="C563" t="str">
            <v>모 래</v>
          </cell>
          <cell r="D563" t="str">
            <v>별    산</v>
          </cell>
          <cell r="E563">
            <v>3.3000000000000002E-2</v>
          </cell>
          <cell r="F563" t="str">
            <v>m3</v>
          </cell>
          <cell r="G563">
            <v>0</v>
          </cell>
          <cell r="H563">
            <v>0</v>
          </cell>
          <cell r="I563">
            <v>0</v>
          </cell>
          <cell r="J563">
            <v>0</v>
          </cell>
          <cell r="K563">
            <v>0</v>
          </cell>
          <cell r="L563">
            <v>0</v>
          </cell>
          <cell r="N563">
            <v>0</v>
          </cell>
          <cell r="P563" t="str">
            <v>a083</v>
          </cell>
        </row>
        <row r="564">
          <cell r="A564" t="str">
            <v>ULC20050</v>
          </cell>
          <cell r="B564" t="str">
            <v>127-4</v>
          </cell>
          <cell r="C564" t="str">
            <v>콤팩터 다짐4회 (보통)</v>
          </cell>
          <cell r="D564" t="str">
            <v>1.5TON,(원지반3표면1)</v>
          </cell>
          <cell r="E564">
            <v>0.01</v>
          </cell>
          <cell r="F564" t="str">
            <v>a</v>
          </cell>
          <cell r="G564">
            <v>1910</v>
          </cell>
          <cell r="H564">
            <v>19</v>
          </cell>
          <cell r="I564">
            <v>13867</v>
          </cell>
          <cell r="J564">
            <v>138</v>
          </cell>
          <cell r="K564">
            <v>823</v>
          </cell>
          <cell r="L564">
            <v>8</v>
          </cell>
          <cell r="N564">
            <v>165</v>
          </cell>
          <cell r="P564" t="str">
            <v>a083</v>
          </cell>
        </row>
        <row r="565">
          <cell r="A565" t="str">
            <v>ULC20050</v>
          </cell>
          <cell r="B565" t="str">
            <v>127-5</v>
          </cell>
          <cell r="C565" t="str">
            <v>특별인부</v>
          </cell>
          <cell r="D565" t="str">
            <v/>
          </cell>
          <cell r="E565">
            <v>2.5000000000000001E-2</v>
          </cell>
          <cell r="F565" t="str">
            <v>인</v>
          </cell>
          <cell r="G565">
            <v>0</v>
          </cell>
          <cell r="H565">
            <v>0</v>
          </cell>
          <cell r="I565">
            <v>53171</v>
          </cell>
          <cell r="J565">
            <v>1329</v>
          </cell>
          <cell r="K565">
            <v>0</v>
          </cell>
          <cell r="L565">
            <v>0</v>
          </cell>
          <cell r="N565">
            <v>1329</v>
          </cell>
          <cell r="P565" t="str">
            <v>a083</v>
          </cell>
        </row>
        <row r="566">
          <cell r="A566" t="str">
            <v>ULC20050</v>
          </cell>
          <cell r="B566" t="str">
            <v>127-6</v>
          </cell>
          <cell r="C566" t="str">
            <v>보통인부</v>
          </cell>
          <cell r="D566" t="str">
            <v/>
          </cell>
          <cell r="E566">
            <v>7.0999999999999994E-2</v>
          </cell>
          <cell r="F566" t="str">
            <v>인</v>
          </cell>
          <cell r="G566">
            <v>0</v>
          </cell>
          <cell r="H566">
            <v>0</v>
          </cell>
          <cell r="I566">
            <v>38875</v>
          </cell>
          <cell r="J566">
            <v>2760</v>
          </cell>
          <cell r="K566">
            <v>0</v>
          </cell>
          <cell r="L566">
            <v>0</v>
          </cell>
          <cell r="N566">
            <v>2760</v>
          </cell>
          <cell r="P566" t="str">
            <v>a083</v>
          </cell>
        </row>
        <row r="567">
          <cell r="A567" t="str">
            <v>ULC20050</v>
          </cell>
          <cell r="B567" t="str">
            <v>127-7</v>
          </cell>
          <cell r="C567" t="str">
            <v>잡 재료비 (인건비의 5%)</v>
          </cell>
          <cell r="D567" t="str">
            <v>L05.</v>
          </cell>
          <cell r="E567">
            <v>0.05</v>
          </cell>
          <cell r="F567" t="str">
            <v>식</v>
          </cell>
          <cell r="G567">
            <v>4227</v>
          </cell>
          <cell r="H567">
            <v>211</v>
          </cell>
          <cell r="I567">
            <v>0</v>
          </cell>
          <cell r="J567">
            <v>0</v>
          </cell>
          <cell r="K567">
            <v>0</v>
          </cell>
          <cell r="L567">
            <v>0</v>
          </cell>
          <cell r="N567">
            <v>211</v>
          </cell>
          <cell r="P567" t="str">
            <v>a083</v>
          </cell>
        </row>
        <row r="568">
          <cell r="A568" t="str">
            <v>ULC20050</v>
          </cell>
          <cell r="B568" t="str">
            <v>127-8</v>
          </cell>
          <cell r="C568" t="str">
            <v>혼합골재 (보조기층용)</v>
          </cell>
          <cell r="D568" t="str">
            <v>별    산</v>
          </cell>
          <cell r="E568">
            <v>0.122</v>
          </cell>
          <cell r="F568" t="str">
            <v>m3</v>
          </cell>
          <cell r="G568">
            <v>0</v>
          </cell>
          <cell r="H568">
            <v>0</v>
          </cell>
          <cell r="I568">
            <v>0</v>
          </cell>
          <cell r="J568">
            <v>0</v>
          </cell>
          <cell r="K568">
            <v>0</v>
          </cell>
          <cell r="L568">
            <v>0</v>
          </cell>
          <cell r="N568">
            <v>0</v>
          </cell>
          <cell r="P568" t="str">
            <v>a083</v>
          </cell>
        </row>
        <row r="569">
          <cell r="A569" t="str">
            <v>ULC20050</v>
          </cell>
          <cell r="B569" t="str">
            <v>127-9</v>
          </cell>
          <cell r="C569" t="str">
            <v>조경용포장보조기층</v>
          </cell>
          <cell r="D569" t="str">
            <v>T=100</v>
          </cell>
          <cell r="E569">
            <v>1</v>
          </cell>
          <cell r="F569" t="str">
            <v>m2</v>
          </cell>
          <cell r="G569">
            <v>40</v>
          </cell>
          <cell r="H569">
            <v>40</v>
          </cell>
          <cell r="I569">
            <v>1321</v>
          </cell>
          <cell r="J569">
            <v>1321</v>
          </cell>
          <cell r="K569">
            <v>71</v>
          </cell>
          <cell r="L569">
            <v>71</v>
          </cell>
          <cell r="N569">
            <v>1432</v>
          </cell>
          <cell r="P569" t="str">
            <v>a083</v>
          </cell>
        </row>
        <row r="570">
          <cell r="A570" t="str">
            <v>ULC20050</v>
          </cell>
          <cell r="B570" t="str">
            <v>127-10</v>
          </cell>
          <cell r="C570" t="str">
            <v>절취</v>
          </cell>
          <cell r="D570" t="str">
            <v>인력. 보통토사</v>
          </cell>
          <cell r="E570">
            <v>0.09</v>
          </cell>
          <cell r="F570" t="str">
            <v>m3</v>
          </cell>
          <cell r="G570">
            <v>0</v>
          </cell>
          <cell r="H570">
            <v>0</v>
          </cell>
          <cell r="I570">
            <v>6583</v>
          </cell>
          <cell r="J570">
            <v>592</v>
          </cell>
          <cell r="K570">
            <v>0</v>
          </cell>
          <cell r="L570">
            <v>0</v>
          </cell>
          <cell r="N570">
            <v>592</v>
          </cell>
          <cell r="P570" t="str">
            <v>a083</v>
          </cell>
        </row>
        <row r="571">
          <cell r="A571" t="str">
            <v>ULC20050</v>
          </cell>
          <cell r="B571" t="str">
            <v>127-11</v>
          </cell>
          <cell r="C571" t="str">
            <v>잔토처리</v>
          </cell>
          <cell r="D571" t="str">
            <v>별    산</v>
          </cell>
          <cell r="E571">
            <v>0.09</v>
          </cell>
          <cell r="F571" t="str">
            <v>m3</v>
          </cell>
          <cell r="G571">
            <v>0</v>
          </cell>
          <cell r="H571">
            <v>0</v>
          </cell>
          <cell r="I571">
            <v>0</v>
          </cell>
          <cell r="J571">
            <v>0</v>
          </cell>
          <cell r="K571">
            <v>0</v>
          </cell>
          <cell r="L571">
            <v>0</v>
          </cell>
          <cell r="N571">
            <v>0</v>
          </cell>
          <cell r="P571" t="str">
            <v>a083</v>
          </cell>
        </row>
        <row r="572">
          <cell r="A572" t="str">
            <v>NO. 83호표</v>
          </cell>
          <cell r="B572" t="str">
            <v>83</v>
          </cell>
          <cell r="C572" t="str">
            <v>소   계</v>
          </cell>
          <cell r="H572">
            <v>270</v>
          </cell>
          <cell r="J572">
            <v>6140</v>
          </cell>
          <cell r="L572">
            <v>79</v>
          </cell>
          <cell r="N572">
            <v>6489</v>
          </cell>
          <cell r="P572" t="str">
            <v>a083</v>
          </cell>
        </row>
        <row r="573">
          <cell r="P573" t="str">
            <v>a083</v>
          </cell>
        </row>
        <row r="574">
          <cell r="A574" t="str">
            <v>084</v>
          </cell>
          <cell r="B574" t="str">
            <v>129-1</v>
          </cell>
          <cell r="C574" t="str">
            <v>제 129 호표</v>
          </cell>
          <cell r="D574" t="str">
            <v>원주목(잔디줄눈)포장 (D200-250)</v>
          </cell>
          <cell r="G574">
            <v>0</v>
          </cell>
          <cell r="O574" t="str">
            <v>m2</v>
          </cell>
          <cell r="P574" t="str">
            <v>a084</v>
          </cell>
        </row>
        <row r="575">
          <cell r="A575" t="str">
            <v>ULC20170</v>
          </cell>
          <cell r="B575" t="str">
            <v>129-1</v>
          </cell>
          <cell r="C575" t="str">
            <v>낙엽송(국내산)</v>
          </cell>
          <cell r="D575" t="str">
            <v>원주목 D200 - 250, L100</v>
          </cell>
          <cell r="E575">
            <v>6.7599999999999993E-2</v>
          </cell>
          <cell r="F575" t="str">
            <v>m3</v>
          </cell>
          <cell r="G575">
            <v>597304</v>
          </cell>
          <cell r="H575">
            <v>40377</v>
          </cell>
          <cell r="I575">
            <v>0</v>
          </cell>
          <cell r="J575">
            <v>0</v>
          </cell>
          <cell r="K575">
            <v>0</v>
          </cell>
          <cell r="L575">
            <v>0</v>
          </cell>
          <cell r="N575">
            <v>40377</v>
          </cell>
          <cell r="P575" t="str">
            <v>a084</v>
          </cell>
        </row>
        <row r="576">
          <cell r="A576" t="str">
            <v>ULC20170</v>
          </cell>
          <cell r="B576" t="str">
            <v>129-2</v>
          </cell>
          <cell r="C576" t="str">
            <v>목재증기건조비</v>
          </cell>
          <cell r="D576" t="str">
            <v>낙엽송(국내산)T90m/m초과</v>
          </cell>
          <cell r="E576">
            <v>6.7599999999999993E-2</v>
          </cell>
          <cell r="F576" t="str">
            <v>m3</v>
          </cell>
          <cell r="G576">
            <v>79800</v>
          </cell>
          <cell r="H576">
            <v>5394</v>
          </cell>
          <cell r="I576">
            <v>0</v>
          </cell>
          <cell r="J576">
            <v>0</v>
          </cell>
          <cell r="K576">
            <v>0</v>
          </cell>
          <cell r="L576">
            <v>0</v>
          </cell>
          <cell r="N576">
            <v>5394</v>
          </cell>
          <cell r="P576" t="str">
            <v>a084</v>
          </cell>
        </row>
        <row r="577">
          <cell r="A577" t="str">
            <v>ULC20170</v>
          </cell>
          <cell r="B577" t="str">
            <v>129-3</v>
          </cell>
          <cell r="C577" t="str">
            <v>목재가압식방부</v>
          </cell>
          <cell r="D577" t="str">
            <v>H4</v>
          </cell>
          <cell r="E577">
            <v>6.7599999999999993E-2</v>
          </cell>
          <cell r="F577" t="str">
            <v>m3</v>
          </cell>
          <cell r="G577">
            <v>99550</v>
          </cell>
          <cell r="H577">
            <v>6729</v>
          </cell>
          <cell r="I577">
            <v>0</v>
          </cell>
          <cell r="J577">
            <v>0</v>
          </cell>
          <cell r="K577">
            <v>0</v>
          </cell>
          <cell r="L577">
            <v>0</v>
          </cell>
          <cell r="N577">
            <v>6729</v>
          </cell>
          <cell r="P577" t="str">
            <v>a084</v>
          </cell>
        </row>
        <row r="578">
          <cell r="A578" t="str">
            <v>ULC20170</v>
          </cell>
          <cell r="B578" t="str">
            <v>129-4</v>
          </cell>
          <cell r="C578" t="str">
            <v>특별인부</v>
          </cell>
          <cell r="D578" t="str">
            <v/>
          </cell>
          <cell r="E578">
            <v>2.01E-2</v>
          </cell>
          <cell r="F578" t="str">
            <v>인</v>
          </cell>
          <cell r="G578">
            <v>0</v>
          </cell>
          <cell r="H578">
            <v>0</v>
          </cell>
          <cell r="I578">
            <v>53171</v>
          </cell>
          <cell r="J578">
            <v>1068</v>
          </cell>
          <cell r="K578">
            <v>0</v>
          </cell>
          <cell r="L578">
            <v>0</v>
          </cell>
          <cell r="N578">
            <v>1068</v>
          </cell>
          <cell r="P578" t="str">
            <v>a084</v>
          </cell>
        </row>
        <row r="579">
          <cell r="A579" t="str">
            <v>ULC20170</v>
          </cell>
          <cell r="B579" t="str">
            <v>129-5</v>
          </cell>
          <cell r="C579" t="str">
            <v>보통인부</v>
          </cell>
          <cell r="D579" t="str">
            <v/>
          </cell>
          <cell r="E579">
            <v>5.9799999999999999E-2</v>
          </cell>
          <cell r="F579" t="str">
            <v>인</v>
          </cell>
          <cell r="G579">
            <v>0</v>
          </cell>
          <cell r="H579">
            <v>0</v>
          </cell>
          <cell r="I579">
            <v>38875</v>
          </cell>
          <cell r="J579">
            <v>2324</v>
          </cell>
          <cell r="K579">
            <v>0</v>
          </cell>
          <cell r="L579">
            <v>0</v>
          </cell>
          <cell r="N579">
            <v>2324</v>
          </cell>
          <cell r="P579" t="str">
            <v>a084</v>
          </cell>
        </row>
        <row r="580">
          <cell r="A580" t="str">
            <v>ULC20170</v>
          </cell>
          <cell r="B580" t="str">
            <v>129-6</v>
          </cell>
          <cell r="C580" t="str">
            <v>모 래</v>
          </cell>
          <cell r="D580" t="str">
            <v>별    산</v>
          </cell>
          <cell r="E580">
            <v>0.03</v>
          </cell>
          <cell r="F580" t="str">
            <v>m3</v>
          </cell>
          <cell r="G580">
            <v>0</v>
          </cell>
          <cell r="H580">
            <v>0</v>
          </cell>
          <cell r="I580">
            <v>0</v>
          </cell>
          <cell r="J580">
            <v>0</v>
          </cell>
          <cell r="K580">
            <v>0</v>
          </cell>
          <cell r="L580">
            <v>0</v>
          </cell>
          <cell r="N580">
            <v>0</v>
          </cell>
          <cell r="P580" t="str">
            <v>a084</v>
          </cell>
        </row>
        <row r="581">
          <cell r="A581" t="str">
            <v>ULC20170</v>
          </cell>
          <cell r="B581" t="str">
            <v>129-7</v>
          </cell>
          <cell r="C581" t="str">
            <v>절취</v>
          </cell>
          <cell r="D581" t="str">
            <v>인력. 보통토사</v>
          </cell>
          <cell r="E581">
            <v>0.08</v>
          </cell>
          <cell r="F581" t="str">
            <v>m3</v>
          </cell>
          <cell r="G581">
            <v>0</v>
          </cell>
          <cell r="H581">
            <v>0</v>
          </cell>
          <cell r="I581">
            <v>6583</v>
          </cell>
          <cell r="J581">
            <v>526</v>
          </cell>
          <cell r="K581">
            <v>0</v>
          </cell>
          <cell r="L581">
            <v>0</v>
          </cell>
          <cell r="N581">
            <v>526</v>
          </cell>
          <cell r="P581" t="str">
            <v>a084</v>
          </cell>
        </row>
        <row r="582">
          <cell r="A582" t="str">
            <v>ULC20170</v>
          </cell>
          <cell r="B582" t="str">
            <v>129-8</v>
          </cell>
          <cell r="C582" t="str">
            <v>잔토처리</v>
          </cell>
          <cell r="D582" t="str">
            <v>별    산</v>
          </cell>
          <cell r="E582">
            <v>0.08</v>
          </cell>
          <cell r="F582" t="str">
            <v>m3</v>
          </cell>
          <cell r="G582">
            <v>0</v>
          </cell>
          <cell r="H582">
            <v>0</v>
          </cell>
          <cell r="I582">
            <v>0</v>
          </cell>
          <cell r="J582">
            <v>0</v>
          </cell>
          <cell r="K582">
            <v>0</v>
          </cell>
          <cell r="L582">
            <v>0</v>
          </cell>
          <cell r="N582">
            <v>0</v>
          </cell>
          <cell r="P582" t="str">
            <v>a084</v>
          </cell>
        </row>
        <row r="583">
          <cell r="A583" t="str">
            <v>ULC20170</v>
          </cell>
          <cell r="B583" t="str">
            <v>129-9</v>
          </cell>
          <cell r="C583" t="str">
            <v>콤팩터 다짐3회 (보통)</v>
          </cell>
          <cell r="D583" t="str">
            <v>1.5TON,원지반다짐3회</v>
          </cell>
          <cell r="E583">
            <v>0.01</v>
          </cell>
          <cell r="F583" t="str">
            <v>a</v>
          </cell>
          <cell r="G583">
            <v>1444</v>
          </cell>
          <cell r="H583">
            <v>14</v>
          </cell>
          <cell r="I583">
            <v>10476</v>
          </cell>
          <cell r="J583">
            <v>104</v>
          </cell>
          <cell r="K583">
            <v>622</v>
          </cell>
          <cell r="L583">
            <v>6</v>
          </cell>
          <cell r="N583">
            <v>124</v>
          </cell>
          <cell r="P583" t="str">
            <v>a084</v>
          </cell>
        </row>
        <row r="584">
          <cell r="A584" t="str">
            <v>ULC20170</v>
          </cell>
          <cell r="B584" t="str">
            <v>129-10</v>
          </cell>
          <cell r="C584" t="str">
            <v>떼붙이기 (들떼)</v>
          </cell>
          <cell r="D584">
            <v>0</v>
          </cell>
          <cell r="E584">
            <v>0.35</v>
          </cell>
          <cell r="F584" t="str">
            <v>m2</v>
          </cell>
          <cell r="G584">
            <v>0</v>
          </cell>
          <cell r="H584">
            <v>0</v>
          </cell>
          <cell r="I584">
            <v>2576</v>
          </cell>
          <cell r="J584">
            <v>901</v>
          </cell>
          <cell r="K584">
            <v>0</v>
          </cell>
          <cell r="L584">
            <v>0</v>
          </cell>
          <cell r="N584">
            <v>901</v>
          </cell>
          <cell r="P584" t="str">
            <v>a084</v>
          </cell>
        </row>
        <row r="585">
          <cell r="A585" t="str">
            <v>ULC20170</v>
          </cell>
          <cell r="B585" t="str">
            <v>129-11</v>
          </cell>
          <cell r="C585" t="str">
            <v>잔디</v>
          </cell>
          <cell r="D585" t="str">
            <v>0.3X0.3X0.03</v>
          </cell>
          <cell r="E585">
            <v>0.35</v>
          </cell>
          <cell r="F585" t="str">
            <v>m2</v>
          </cell>
          <cell r="G585">
            <v>2926</v>
          </cell>
          <cell r="H585">
            <v>1024</v>
          </cell>
          <cell r="I585">
            <v>0</v>
          </cell>
          <cell r="J585">
            <v>0</v>
          </cell>
          <cell r="K585">
            <v>0</v>
          </cell>
          <cell r="L585">
            <v>0</v>
          </cell>
          <cell r="N585">
            <v>1024</v>
          </cell>
          <cell r="P585" t="str">
            <v>a084</v>
          </cell>
        </row>
        <row r="586">
          <cell r="A586" t="str">
            <v>NO. 84호표</v>
          </cell>
          <cell r="B586" t="str">
            <v>84</v>
          </cell>
          <cell r="C586" t="str">
            <v>소   계</v>
          </cell>
          <cell r="H586">
            <v>53538</v>
          </cell>
          <cell r="J586">
            <v>4923</v>
          </cell>
          <cell r="L586">
            <v>6</v>
          </cell>
          <cell r="N586">
            <v>58467</v>
          </cell>
          <cell r="P586" t="str">
            <v>a084</v>
          </cell>
        </row>
        <row r="587">
          <cell r="P587" t="str">
            <v>a084</v>
          </cell>
        </row>
        <row r="588">
          <cell r="A588" t="str">
            <v>085</v>
          </cell>
          <cell r="B588" t="str">
            <v>132-1</v>
          </cell>
          <cell r="C588" t="str">
            <v>제 132 호표</v>
          </cell>
          <cell r="D588" t="str">
            <v>경계블록놓기(콘크리트경계블록)</v>
          </cell>
          <cell r="G588" t="str">
            <v>150X150X1000</v>
          </cell>
          <cell r="O588" t="str">
            <v>m</v>
          </cell>
          <cell r="P588" t="str">
            <v>a085</v>
          </cell>
        </row>
        <row r="589">
          <cell r="A589" t="str">
            <v>ULC20330</v>
          </cell>
          <cell r="B589" t="str">
            <v>132-1</v>
          </cell>
          <cell r="C589" t="str">
            <v>보도 경계석(150X150X1000)</v>
          </cell>
          <cell r="D589" t="str">
            <v>별 산</v>
          </cell>
          <cell r="E589">
            <v>1.02</v>
          </cell>
          <cell r="F589" t="str">
            <v>m</v>
          </cell>
          <cell r="G589">
            <v>0</v>
          </cell>
          <cell r="H589">
            <v>0</v>
          </cell>
          <cell r="I589">
            <v>0</v>
          </cell>
          <cell r="J589">
            <v>0</v>
          </cell>
          <cell r="K589">
            <v>0</v>
          </cell>
          <cell r="L589">
            <v>0</v>
          </cell>
          <cell r="N589">
            <v>0</v>
          </cell>
          <cell r="P589" t="str">
            <v>a085</v>
          </cell>
        </row>
        <row r="590">
          <cell r="A590" t="str">
            <v>ULC20330</v>
          </cell>
          <cell r="B590" t="str">
            <v>132-2</v>
          </cell>
          <cell r="C590" t="str">
            <v>인력비빔타설(소형구조물) (토목,조경)</v>
          </cell>
          <cell r="D590" t="str">
            <v>기초콘크리트</v>
          </cell>
          <cell r="E590">
            <v>0.02</v>
          </cell>
          <cell r="F590" t="str">
            <v>m3</v>
          </cell>
          <cell r="G590">
            <v>0</v>
          </cell>
          <cell r="H590">
            <v>0</v>
          </cell>
          <cell r="I590">
            <v>137288</v>
          </cell>
          <cell r="J590">
            <v>2745</v>
          </cell>
          <cell r="K590">
            <v>0</v>
          </cell>
          <cell r="L590">
            <v>0</v>
          </cell>
          <cell r="N590">
            <v>2745</v>
          </cell>
          <cell r="P590" t="str">
            <v>a085</v>
          </cell>
        </row>
        <row r="591">
          <cell r="A591" t="str">
            <v>ULC20330</v>
          </cell>
          <cell r="B591" t="str">
            <v>132-3</v>
          </cell>
          <cell r="C591" t="str">
            <v>모르터 (1:3) (토목,조경)</v>
          </cell>
          <cell r="D591" t="str">
            <v>T=30</v>
          </cell>
          <cell r="E591">
            <v>8.0000000000000002E-3</v>
          </cell>
          <cell r="F591" t="str">
            <v>m3</v>
          </cell>
          <cell r="G591">
            <v>0</v>
          </cell>
          <cell r="H591">
            <v>0</v>
          </cell>
          <cell r="I591">
            <v>36134</v>
          </cell>
          <cell r="J591">
            <v>289</v>
          </cell>
          <cell r="K591">
            <v>0</v>
          </cell>
          <cell r="L591">
            <v>0</v>
          </cell>
          <cell r="N591">
            <v>289</v>
          </cell>
          <cell r="P591" t="str">
            <v>a085</v>
          </cell>
        </row>
        <row r="592">
          <cell r="A592" t="str">
            <v>ULC20330</v>
          </cell>
          <cell r="B592" t="str">
            <v>132-4</v>
          </cell>
          <cell r="C592" t="str">
            <v>보통인부</v>
          </cell>
          <cell r="D592" t="str">
            <v/>
          </cell>
          <cell r="E592">
            <v>5.8999999999999997E-2</v>
          </cell>
          <cell r="F592" t="str">
            <v>인</v>
          </cell>
          <cell r="G592">
            <v>0</v>
          </cell>
          <cell r="H592">
            <v>0</v>
          </cell>
          <cell r="I592">
            <v>38875</v>
          </cell>
          <cell r="J592">
            <v>2293</v>
          </cell>
          <cell r="K592">
            <v>0</v>
          </cell>
          <cell r="L592">
            <v>0</v>
          </cell>
          <cell r="N592">
            <v>2293</v>
          </cell>
          <cell r="P592" t="str">
            <v>a085</v>
          </cell>
        </row>
        <row r="593">
          <cell r="A593" t="str">
            <v>ULC20330</v>
          </cell>
          <cell r="B593" t="str">
            <v>132-5</v>
          </cell>
          <cell r="C593" t="str">
            <v>특별인부</v>
          </cell>
          <cell r="D593" t="str">
            <v/>
          </cell>
          <cell r="E593">
            <v>3.9E-2</v>
          </cell>
          <cell r="F593" t="str">
            <v>인</v>
          </cell>
          <cell r="G593">
            <v>0</v>
          </cell>
          <cell r="H593">
            <v>0</v>
          </cell>
          <cell r="I593">
            <v>53171</v>
          </cell>
          <cell r="J593">
            <v>2073</v>
          </cell>
          <cell r="K593">
            <v>0</v>
          </cell>
          <cell r="L593">
            <v>0</v>
          </cell>
          <cell r="N593">
            <v>2073</v>
          </cell>
          <cell r="P593" t="str">
            <v>a085</v>
          </cell>
        </row>
        <row r="594">
          <cell r="A594" t="str">
            <v>ULC20330</v>
          </cell>
          <cell r="B594" t="str">
            <v>132-6</v>
          </cell>
          <cell r="C594" t="str">
            <v>거푸집 (토목,조경)</v>
          </cell>
          <cell r="D594" t="str">
            <v>(합판6회, 인건비30%할증)</v>
          </cell>
          <cell r="E594">
            <v>0.2</v>
          </cell>
          <cell r="F594" t="str">
            <v>m2</v>
          </cell>
          <cell r="G594">
            <v>3031</v>
          </cell>
          <cell r="H594">
            <v>606</v>
          </cell>
          <cell r="I594">
            <v>8669</v>
          </cell>
          <cell r="J594">
            <v>1733</v>
          </cell>
          <cell r="K594">
            <v>0</v>
          </cell>
          <cell r="L594">
            <v>0</v>
          </cell>
          <cell r="N594">
            <v>2339</v>
          </cell>
          <cell r="P594" t="str">
            <v>a085</v>
          </cell>
        </row>
        <row r="595">
          <cell r="A595" t="str">
            <v>ULC20330</v>
          </cell>
          <cell r="B595" t="str">
            <v>132-7</v>
          </cell>
          <cell r="C595" t="str">
            <v>절취</v>
          </cell>
          <cell r="D595" t="str">
            <v>인력. 보통토사</v>
          </cell>
          <cell r="E595">
            <v>3.5999999999999997E-2</v>
          </cell>
          <cell r="F595" t="str">
            <v>m3</v>
          </cell>
          <cell r="G595">
            <v>0</v>
          </cell>
          <cell r="H595">
            <v>0</v>
          </cell>
          <cell r="I595">
            <v>6583</v>
          </cell>
          <cell r="J595">
            <v>236</v>
          </cell>
          <cell r="K595">
            <v>0</v>
          </cell>
          <cell r="L595">
            <v>0</v>
          </cell>
          <cell r="N595">
            <v>236</v>
          </cell>
          <cell r="P595" t="str">
            <v>a085</v>
          </cell>
        </row>
        <row r="596">
          <cell r="A596" t="str">
            <v>ULC20330</v>
          </cell>
          <cell r="B596" t="str">
            <v>132-8</v>
          </cell>
          <cell r="C596" t="str">
            <v>잔토처리</v>
          </cell>
          <cell r="D596" t="str">
            <v>별    산</v>
          </cell>
          <cell r="E596">
            <v>3.5999999999999997E-2</v>
          </cell>
          <cell r="F596" t="str">
            <v>m3</v>
          </cell>
          <cell r="G596">
            <v>0</v>
          </cell>
          <cell r="H596">
            <v>0</v>
          </cell>
          <cell r="I596">
            <v>0</v>
          </cell>
          <cell r="J596">
            <v>0</v>
          </cell>
          <cell r="K596">
            <v>0</v>
          </cell>
          <cell r="L596">
            <v>0</v>
          </cell>
          <cell r="N596">
            <v>0</v>
          </cell>
          <cell r="P596" t="str">
            <v>a085</v>
          </cell>
        </row>
        <row r="597">
          <cell r="A597" t="str">
            <v>ULC20330</v>
          </cell>
          <cell r="B597" t="str">
            <v>132-9</v>
          </cell>
          <cell r="C597" t="str">
            <v>콤팩터 다짐3회 (보통)</v>
          </cell>
          <cell r="D597" t="str">
            <v>1.5TON,원지반다짐3회</v>
          </cell>
          <cell r="E597">
            <v>2E-3</v>
          </cell>
          <cell r="F597" t="str">
            <v>a</v>
          </cell>
          <cell r="G597">
            <v>1444</v>
          </cell>
          <cell r="H597">
            <v>2</v>
          </cell>
          <cell r="I597">
            <v>10476</v>
          </cell>
          <cell r="J597">
            <v>20</v>
          </cell>
          <cell r="K597">
            <v>622</v>
          </cell>
          <cell r="L597">
            <v>1</v>
          </cell>
          <cell r="N597">
            <v>23</v>
          </cell>
          <cell r="P597" t="str">
            <v>a085</v>
          </cell>
        </row>
        <row r="598">
          <cell r="A598" t="str">
            <v>NO. 85호표</v>
          </cell>
          <cell r="B598" t="str">
            <v>85</v>
          </cell>
          <cell r="C598" t="str">
            <v>소   계</v>
          </cell>
          <cell r="H598">
            <v>608</v>
          </cell>
          <cell r="J598">
            <v>9389</v>
          </cell>
          <cell r="L598">
            <v>1</v>
          </cell>
          <cell r="N598">
            <v>9998</v>
          </cell>
          <cell r="P598" t="str">
            <v>a085</v>
          </cell>
        </row>
        <row r="599">
          <cell r="P599" t="str">
            <v>a085</v>
          </cell>
        </row>
        <row r="600">
          <cell r="A600" t="str">
            <v>086</v>
          </cell>
          <cell r="B600" t="str">
            <v>9-1</v>
          </cell>
          <cell r="C600" t="str">
            <v>제 86 호표</v>
          </cell>
          <cell r="D600" t="str">
            <v>강관분체도장담장</v>
          </cell>
          <cell r="G600" t="str">
            <v>H=1.2M, B=2.56M, 단독기초</v>
          </cell>
          <cell r="O600" t="str">
            <v>경간</v>
          </cell>
          <cell r="P600" t="str">
            <v>a086</v>
          </cell>
        </row>
        <row r="601">
          <cell r="A601" t="str">
            <v>SLC70006</v>
          </cell>
          <cell r="B601" t="str">
            <v>9-1</v>
          </cell>
          <cell r="C601" t="str">
            <v>강관분체도장담장(부속자재포함)</v>
          </cell>
          <cell r="D601" t="str">
            <v>H=1.2M, B=2.56M</v>
          </cell>
          <cell r="E601">
            <v>1</v>
          </cell>
          <cell r="F601" t="str">
            <v>경간</v>
          </cell>
          <cell r="G601">
            <v>126142</v>
          </cell>
          <cell r="H601">
            <v>126142</v>
          </cell>
          <cell r="I601">
            <v>0</v>
          </cell>
          <cell r="J601">
            <v>0</v>
          </cell>
          <cell r="K601">
            <v>0</v>
          </cell>
          <cell r="L601">
            <v>0</v>
          </cell>
          <cell r="N601">
            <v>126142</v>
          </cell>
          <cell r="P601" t="str">
            <v>a086</v>
          </cell>
        </row>
        <row r="602">
          <cell r="A602" t="str">
            <v>SLC70006</v>
          </cell>
          <cell r="B602" t="str">
            <v>9-2</v>
          </cell>
          <cell r="C602" t="str">
            <v>특별인부</v>
          </cell>
          <cell r="D602" t="str">
            <v/>
          </cell>
          <cell r="E602">
            <v>0.13500000000000001</v>
          </cell>
          <cell r="F602" t="str">
            <v>인</v>
          </cell>
          <cell r="G602">
            <v>0</v>
          </cell>
          <cell r="H602">
            <v>0</v>
          </cell>
          <cell r="I602">
            <v>53171</v>
          </cell>
          <cell r="J602">
            <v>7178</v>
          </cell>
          <cell r="K602">
            <v>0</v>
          </cell>
          <cell r="L602">
            <v>0</v>
          </cell>
          <cell r="N602">
            <v>7178</v>
          </cell>
          <cell r="P602" t="str">
            <v>a086</v>
          </cell>
        </row>
        <row r="603">
          <cell r="A603" t="str">
            <v>SLC70006</v>
          </cell>
          <cell r="B603" t="str">
            <v>9-3</v>
          </cell>
          <cell r="C603" t="str">
            <v>보통인부</v>
          </cell>
          <cell r="D603" t="str">
            <v/>
          </cell>
          <cell r="E603">
            <v>0.13200000000000001</v>
          </cell>
          <cell r="F603" t="str">
            <v>인</v>
          </cell>
          <cell r="G603">
            <v>0</v>
          </cell>
          <cell r="H603">
            <v>0</v>
          </cell>
          <cell r="I603">
            <v>38875</v>
          </cell>
          <cell r="J603">
            <v>5131</v>
          </cell>
          <cell r="K603">
            <v>0</v>
          </cell>
          <cell r="L603">
            <v>0</v>
          </cell>
          <cell r="N603">
            <v>5131</v>
          </cell>
          <cell r="P603" t="str">
            <v>a086</v>
          </cell>
        </row>
        <row r="604">
          <cell r="A604" t="str">
            <v>SLC70006</v>
          </cell>
          <cell r="B604" t="str">
            <v>9-4</v>
          </cell>
          <cell r="C604" t="str">
            <v>기구 손료 (인건비의3%)</v>
          </cell>
          <cell r="D604" t="str">
            <v>M03.</v>
          </cell>
          <cell r="E604">
            <v>0.03</v>
          </cell>
          <cell r="F604" t="str">
            <v>식</v>
          </cell>
          <cell r="G604">
            <v>0</v>
          </cell>
          <cell r="H604">
            <v>0</v>
          </cell>
          <cell r="I604">
            <v>0</v>
          </cell>
          <cell r="J604">
            <v>0</v>
          </cell>
          <cell r="K604">
            <v>12309</v>
          </cell>
          <cell r="L604">
            <v>369</v>
          </cell>
          <cell r="N604">
            <v>369</v>
          </cell>
          <cell r="P604" t="str">
            <v>a086</v>
          </cell>
        </row>
        <row r="605">
          <cell r="A605" t="str">
            <v>SLC70006</v>
          </cell>
          <cell r="B605" t="str">
            <v>9-5</v>
          </cell>
          <cell r="C605" t="str">
            <v>인력비빔타설(소형구조물) (토목,조경)</v>
          </cell>
          <cell r="D605">
            <v>0</v>
          </cell>
          <cell r="E605">
            <v>3.5999999999999997E-2</v>
          </cell>
          <cell r="F605" t="str">
            <v>m3</v>
          </cell>
          <cell r="G605">
            <v>0</v>
          </cell>
          <cell r="H605">
            <v>0</v>
          </cell>
          <cell r="I605">
            <v>137288</v>
          </cell>
          <cell r="J605">
            <v>4942</v>
          </cell>
          <cell r="K605">
            <v>0</v>
          </cell>
          <cell r="L605">
            <v>0</v>
          </cell>
          <cell r="N605">
            <v>4942</v>
          </cell>
          <cell r="P605" t="str">
            <v>a086</v>
          </cell>
        </row>
        <row r="606">
          <cell r="A606" t="str">
            <v>SLC70006</v>
          </cell>
          <cell r="B606" t="str">
            <v>9-6</v>
          </cell>
          <cell r="C606" t="str">
            <v>철근가공 및 조립 (간단)</v>
          </cell>
          <cell r="D606" t="str">
            <v>토목공사</v>
          </cell>
          <cell r="E606">
            <v>8.0000000000000004E-4</v>
          </cell>
          <cell r="F606" t="str">
            <v>t</v>
          </cell>
          <cell r="G606">
            <v>2850</v>
          </cell>
          <cell r="H606">
            <v>2</v>
          </cell>
          <cell r="I606">
            <v>193392</v>
          </cell>
          <cell r="J606">
            <v>154</v>
          </cell>
          <cell r="K606">
            <v>0</v>
          </cell>
          <cell r="L606">
            <v>0</v>
          </cell>
          <cell r="N606">
            <v>156</v>
          </cell>
          <cell r="P606" t="str">
            <v>a086</v>
          </cell>
        </row>
        <row r="607">
          <cell r="A607" t="str">
            <v>SLC70006</v>
          </cell>
          <cell r="B607" t="str">
            <v>9-7</v>
          </cell>
          <cell r="C607" t="str">
            <v>거푸집 (토목,조경)</v>
          </cell>
          <cell r="D607" t="str">
            <v>합판6회, 인건비30%할증</v>
          </cell>
          <cell r="E607">
            <v>0.48</v>
          </cell>
          <cell r="F607" t="str">
            <v>m2</v>
          </cell>
          <cell r="G607">
            <v>3031</v>
          </cell>
          <cell r="H607">
            <v>1454</v>
          </cell>
          <cell r="I607">
            <v>8669</v>
          </cell>
          <cell r="J607">
            <v>4161</v>
          </cell>
          <cell r="K607">
            <v>0</v>
          </cell>
          <cell r="L607">
            <v>0</v>
          </cell>
          <cell r="N607">
            <v>5615</v>
          </cell>
          <cell r="P607" t="str">
            <v>a086</v>
          </cell>
        </row>
        <row r="608">
          <cell r="A608" t="str">
            <v>SLC70006</v>
          </cell>
          <cell r="B608" t="str">
            <v>9-8</v>
          </cell>
          <cell r="C608" t="str">
            <v>이형철근   (하치장도)</v>
          </cell>
          <cell r="D608" t="str">
            <v>D-13</v>
          </cell>
          <cell r="E608">
            <v>8.2000000000000007E-3</v>
          </cell>
          <cell r="F608" t="str">
            <v>t</v>
          </cell>
          <cell r="G608">
            <v>268054</v>
          </cell>
          <cell r="H608">
            <v>2198</v>
          </cell>
          <cell r="I608">
            <v>0</v>
          </cell>
          <cell r="J608">
            <v>0</v>
          </cell>
          <cell r="K608">
            <v>0</v>
          </cell>
          <cell r="L608">
            <v>0</v>
          </cell>
          <cell r="N608">
            <v>2198</v>
          </cell>
          <cell r="P608" t="str">
            <v>a086</v>
          </cell>
        </row>
        <row r="609">
          <cell r="A609" t="str">
            <v>SLC70006</v>
          </cell>
          <cell r="B609" t="str">
            <v>9-9</v>
          </cell>
          <cell r="C609" t="str">
            <v>인력 터파기</v>
          </cell>
          <cell r="D609" t="str">
            <v>(굴착깊이0-1M,보통토사)</v>
          </cell>
          <cell r="E609">
            <v>0.19600000000000001</v>
          </cell>
          <cell r="F609" t="str">
            <v>m3</v>
          </cell>
          <cell r="G609">
            <v>0</v>
          </cell>
          <cell r="H609">
            <v>0</v>
          </cell>
          <cell r="I609">
            <v>8260</v>
          </cell>
          <cell r="J609">
            <v>1618</v>
          </cell>
          <cell r="K609">
            <v>0</v>
          </cell>
          <cell r="L609">
            <v>0</v>
          </cell>
          <cell r="N609">
            <v>1618</v>
          </cell>
          <cell r="P609" t="str">
            <v>a086</v>
          </cell>
        </row>
        <row r="610">
          <cell r="A610" t="str">
            <v>SLC70006</v>
          </cell>
          <cell r="B610" t="str">
            <v>9-10</v>
          </cell>
          <cell r="C610" t="str">
            <v>잔토처리</v>
          </cell>
          <cell r="D610" t="str">
            <v>별    산</v>
          </cell>
          <cell r="E610">
            <v>3.5999999999999997E-2</v>
          </cell>
          <cell r="F610" t="str">
            <v>m3</v>
          </cell>
          <cell r="G610">
            <v>0</v>
          </cell>
          <cell r="H610">
            <v>0</v>
          </cell>
          <cell r="I610">
            <v>0</v>
          </cell>
          <cell r="J610">
            <v>0</v>
          </cell>
          <cell r="K610">
            <v>0</v>
          </cell>
          <cell r="L610">
            <v>0</v>
          </cell>
          <cell r="N610">
            <v>0</v>
          </cell>
          <cell r="P610" t="str">
            <v>a086</v>
          </cell>
        </row>
        <row r="611">
          <cell r="A611" t="str">
            <v>SLC70006</v>
          </cell>
          <cell r="B611" t="str">
            <v>9-11</v>
          </cell>
          <cell r="C611" t="str">
            <v>되메우기 및 다짐비</v>
          </cell>
          <cell r="D611" t="str">
            <v>보통토사 인력</v>
          </cell>
          <cell r="E611">
            <v>0.16</v>
          </cell>
          <cell r="F611" t="str">
            <v>m3</v>
          </cell>
          <cell r="G611">
            <v>0</v>
          </cell>
          <cell r="H611">
            <v>0</v>
          </cell>
          <cell r="I611">
            <v>8648</v>
          </cell>
          <cell r="J611">
            <v>1383</v>
          </cell>
          <cell r="K611">
            <v>0</v>
          </cell>
          <cell r="L611">
            <v>0</v>
          </cell>
          <cell r="N611">
            <v>1383</v>
          </cell>
          <cell r="P611" t="str">
            <v>a086</v>
          </cell>
        </row>
        <row r="612">
          <cell r="A612" t="str">
            <v>NO. 86호표</v>
          </cell>
          <cell r="B612" t="str">
            <v>86</v>
          </cell>
          <cell r="C612" t="str">
            <v>소   계</v>
          </cell>
          <cell r="H612">
            <v>129796</v>
          </cell>
          <cell r="J612">
            <v>24567</v>
          </cell>
          <cell r="L612">
            <v>369</v>
          </cell>
          <cell r="N612">
            <v>154732</v>
          </cell>
          <cell r="P612" t="str">
            <v>a086</v>
          </cell>
        </row>
        <row r="613">
          <cell r="P613" t="str">
            <v>a086</v>
          </cell>
        </row>
        <row r="614">
          <cell r="A614" t="str">
            <v>087</v>
          </cell>
          <cell r="B614" t="str">
            <v>146-1</v>
          </cell>
          <cell r="C614" t="str">
            <v>제 146 호표</v>
          </cell>
          <cell r="D614" t="str">
            <v>그늘시렁</v>
          </cell>
          <cell r="G614" t="str">
            <v>네모꼴</v>
          </cell>
          <cell r="O614" t="str">
            <v>개소</v>
          </cell>
          <cell r="P614" t="str">
            <v>a087</v>
          </cell>
        </row>
        <row r="615">
          <cell r="A615" t="str">
            <v>ULC40501</v>
          </cell>
          <cell r="B615" t="str">
            <v>146-1</v>
          </cell>
          <cell r="C615" t="str">
            <v>미송(햄록)</v>
          </cell>
          <cell r="D615" t="str">
            <v>각재</v>
          </cell>
          <cell r="E615">
            <v>1.1355999999999999</v>
          </cell>
          <cell r="F615" t="str">
            <v>m3</v>
          </cell>
          <cell r="G615">
            <v>370500</v>
          </cell>
          <cell r="H615">
            <v>420739</v>
          </cell>
          <cell r="I615">
            <v>0</v>
          </cell>
          <cell r="J615">
            <v>0</v>
          </cell>
          <cell r="K615">
            <v>0</v>
          </cell>
          <cell r="L615">
            <v>0</v>
          </cell>
          <cell r="N615">
            <v>420739</v>
          </cell>
          <cell r="P615" t="str">
            <v>a087</v>
          </cell>
        </row>
        <row r="616">
          <cell r="A616" t="str">
            <v>ULC40501</v>
          </cell>
          <cell r="B616" t="str">
            <v>146-2</v>
          </cell>
          <cell r="C616" t="str">
            <v>목재증기건조비</v>
          </cell>
          <cell r="D616" t="str">
            <v>미송(햄록)T90m/m이하</v>
          </cell>
          <cell r="E616">
            <v>1.1355999999999999</v>
          </cell>
          <cell r="F616" t="str">
            <v>m3</v>
          </cell>
          <cell r="G616">
            <v>57000</v>
          </cell>
          <cell r="H616">
            <v>64729</v>
          </cell>
          <cell r="I616">
            <v>0</v>
          </cell>
          <cell r="J616">
            <v>0</v>
          </cell>
          <cell r="K616">
            <v>0</v>
          </cell>
          <cell r="L616">
            <v>0</v>
          </cell>
          <cell r="N616">
            <v>64729</v>
          </cell>
          <cell r="P616" t="str">
            <v>a087</v>
          </cell>
        </row>
        <row r="617">
          <cell r="A617" t="str">
            <v>ULC40501</v>
          </cell>
          <cell r="B617" t="str">
            <v>146-3</v>
          </cell>
          <cell r="C617" t="str">
            <v>목재 가공및 설치 (보통구조,상)</v>
          </cell>
          <cell r="D617">
            <v>0</v>
          </cell>
          <cell r="E617">
            <v>1.0814999999999999</v>
          </cell>
          <cell r="F617" t="str">
            <v>m3</v>
          </cell>
          <cell r="G617">
            <v>0</v>
          </cell>
          <cell r="H617">
            <v>0</v>
          </cell>
          <cell r="I617">
            <v>613489</v>
          </cell>
          <cell r="J617">
            <v>663488</v>
          </cell>
          <cell r="K617">
            <v>0</v>
          </cell>
          <cell r="L617">
            <v>0</v>
          </cell>
          <cell r="N617">
            <v>663488</v>
          </cell>
          <cell r="P617" t="str">
            <v>a087</v>
          </cell>
        </row>
        <row r="618">
          <cell r="A618" t="str">
            <v>ULC40501</v>
          </cell>
          <cell r="B618" t="str">
            <v>146-4</v>
          </cell>
          <cell r="C618" t="str">
            <v>목재가압식방부</v>
          </cell>
          <cell r="D618" t="str">
            <v>H3</v>
          </cell>
          <cell r="E618">
            <v>1.1355999999999999</v>
          </cell>
          <cell r="F618" t="str">
            <v>m3</v>
          </cell>
          <cell r="G618">
            <v>56050</v>
          </cell>
          <cell r="H618">
            <v>63650</v>
          </cell>
          <cell r="I618">
            <v>0</v>
          </cell>
          <cell r="J618">
            <v>0</v>
          </cell>
          <cell r="K618">
            <v>0</v>
          </cell>
          <cell r="L618">
            <v>0</v>
          </cell>
          <cell r="N618">
            <v>63650</v>
          </cell>
          <cell r="P618" t="str">
            <v>a087</v>
          </cell>
        </row>
        <row r="619">
          <cell r="A619" t="str">
            <v>ULC40501</v>
          </cell>
          <cell r="B619" t="str">
            <v>146-5</v>
          </cell>
          <cell r="C619" t="str">
            <v>스텐레스관(구조용)</v>
          </cell>
          <cell r="D619" t="str">
            <v>27종 D101.6 2.0THK</v>
          </cell>
          <cell r="E619">
            <v>2.31</v>
          </cell>
          <cell r="F619" t="str">
            <v>m</v>
          </cell>
          <cell r="G619">
            <v>10792</v>
          </cell>
          <cell r="H619">
            <v>24929</v>
          </cell>
          <cell r="I619">
            <v>0</v>
          </cell>
          <cell r="J619">
            <v>0</v>
          </cell>
          <cell r="K619">
            <v>0</v>
          </cell>
          <cell r="L619">
            <v>0</v>
          </cell>
          <cell r="N619">
            <v>24929</v>
          </cell>
          <cell r="P619" t="str">
            <v>a087</v>
          </cell>
        </row>
        <row r="620">
          <cell r="A620" t="str">
            <v>ULC40501</v>
          </cell>
          <cell r="B620" t="str">
            <v>146-6</v>
          </cell>
          <cell r="C620" t="str">
            <v>스테인레스강판 가공 및 조립(조경공사)</v>
          </cell>
          <cell r="D620">
            <v>0</v>
          </cell>
          <cell r="E620">
            <v>1E-4</v>
          </cell>
          <cell r="F620" t="str">
            <v>t</v>
          </cell>
          <cell r="G620">
            <v>17575</v>
          </cell>
          <cell r="H620">
            <v>1</v>
          </cell>
          <cell r="I620">
            <v>1773135</v>
          </cell>
          <cell r="J620">
            <v>177</v>
          </cell>
          <cell r="K620">
            <v>35462</v>
          </cell>
          <cell r="L620">
            <v>3</v>
          </cell>
          <cell r="N620">
            <v>181</v>
          </cell>
          <cell r="P620" t="str">
            <v>a087</v>
          </cell>
        </row>
        <row r="621">
          <cell r="A621" t="str">
            <v>ULC40501</v>
          </cell>
          <cell r="B621" t="str">
            <v>146-7</v>
          </cell>
          <cell r="C621" t="str">
            <v>볼트 및 너트</v>
          </cell>
          <cell r="D621" t="str">
            <v>스텐 D20X250</v>
          </cell>
          <cell r="E621">
            <v>16.8</v>
          </cell>
          <cell r="F621" t="str">
            <v>개</v>
          </cell>
          <cell r="G621">
            <v>2511</v>
          </cell>
          <cell r="H621">
            <v>42184</v>
          </cell>
          <cell r="I621">
            <v>0</v>
          </cell>
          <cell r="J621">
            <v>0</v>
          </cell>
          <cell r="K621">
            <v>0</v>
          </cell>
          <cell r="L621">
            <v>0</v>
          </cell>
          <cell r="N621">
            <v>42184</v>
          </cell>
          <cell r="P621" t="str">
            <v>a087</v>
          </cell>
        </row>
        <row r="622">
          <cell r="A622" t="str">
            <v>ULC40501</v>
          </cell>
          <cell r="B622" t="str">
            <v>146-8</v>
          </cell>
          <cell r="C622" t="str">
            <v>와샤</v>
          </cell>
          <cell r="D622" t="str">
            <v>스텐레스 D20MM</v>
          </cell>
          <cell r="E622">
            <v>16.8</v>
          </cell>
          <cell r="F622" t="str">
            <v>개</v>
          </cell>
          <cell r="G622">
            <v>63</v>
          </cell>
          <cell r="H622">
            <v>1058</v>
          </cell>
          <cell r="I622">
            <v>0</v>
          </cell>
          <cell r="J622">
            <v>0</v>
          </cell>
          <cell r="K622">
            <v>0</v>
          </cell>
          <cell r="L622">
            <v>0</v>
          </cell>
          <cell r="N622">
            <v>1058</v>
          </cell>
          <cell r="P622" t="str">
            <v>a087</v>
          </cell>
        </row>
        <row r="623">
          <cell r="A623" t="str">
            <v>ULC40501</v>
          </cell>
          <cell r="B623" t="str">
            <v>146-9</v>
          </cell>
          <cell r="C623" t="str">
            <v>못</v>
          </cell>
          <cell r="D623" t="str">
            <v>150MM</v>
          </cell>
          <cell r="E623">
            <v>27.3</v>
          </cell>
          <cell r="F623" t="str">
            <v>개</v>
          </cell>
          <cell r="G623">
            <v>10</v>
          </cell>
          <cell r="H623">
            <v>273</v>
          </cell>
          <cell r="I623">
            <v>0</v>
          </cell>
          <cell r="J623">
            <v>0</v>
          </cell>
          <cell r="K623">
            <v>0</v>
          </cell>
          <cell r="L623">
            <v>0</v>
          </cell>
          <cell r="N623">
            <v>273</v>
          </cell>
          <cell r="P623" t="str">
            <v>a087</v>
          </cell>
        </row>
        <row r="624">
          <cell r="A624" t="str">
            <v>ULC40501</v>
          </cell>
          <cell r="B624" t="str">
            <v>146-10</v>
          </cell>
          <cell r="C624" t="str">
            <v>스텐레스판</v>
          </cell>
          <cell r="D624" t="str">
            <v>27종 6.0MMX1MX2M</v>
          </cell>
          <cell r="E624">
            <v>0.88</v>
          </cell>
          <cell r="F624" t="str">
            <v>m2</v>
          </cell>
          <cell r="G624">
            <v>88141</v>
          </cell>
          <cell r="H624">
            <v>77564</v>
          </cell>
          <cell r="I624">
            <v>0</v>
          </cell>
          <cell r="J624">
            <v>0</v>
          </cell>
          <cell r="K624">
            <v>0</v>
          </cell>
          <cell r="L624">
            <v>0</v>
          </cell>
          <cell r="N624">
            <v>77564</v>
          </cell>
          <cell r="P624" t="str">
            <v>a087</v>
          </cell>
        </row>
        <row r="625">
          <cell r="A625" t="str">
            <v>ULC40501</v>
          </cell>
          <cell r="B625" t="str">
            <v>146-11</v>
          </cell>
          <cell r="C625" t="str">
            <v>스테인레스관 절단 (가스,조경)</v>
          </cell>
          <cell r="D625" t="str">
            <v>D100 MM</v>
          </cell>
          <cell r="E625">
            <v>4</v>
          </cell>
          <cell r="F625" t="str">
            <v>개소</v>
          </cell>
          <cell r="G625">
            <v>139</v>
          </cell>
          <cell r="H625">
            <v>556</v>
          </cell>
          <cell r="I625">
            <v>1393</v>
          </cell>
          <cell r="J625">
            <v>5572</v>
          </cell>
          <cell r="K625">
            <v>27</v>
          </cell>
          <cell r="L625">
            <v>108</v>
          </cell>
          <cell r="N625">
            <v>6236</v>
          </cell>
          <cell r="P625" t="str">
            <v>a087</v>
          </cell>
        </row>
        <row r="626">
          <cell r="A626" t="str">
            <v>ULC40501</v>
          </cell>
          <cell r="B626" t="str">
            <v>146-12</v>
          </cell>
          <cell r="C626" t="str">
            <v>스테인레스강관 아르곤용접(조경)</v>
          </cell>
          <cell r="D626" t="str">
            <v>D100 MM</v>
          </cell>
          <cell r="E626">
            <v>4</v>
          </cell>
          <cell r="F626" t="str">
            <v>개소</v>
          </cell>
          <cell r="G626">
            <v>5276</v>
          </cell>
          <cell r="H626">
            <v>21104</v>
          </cell>
          <cell r="I626">
            <v>12257</v>
          </cell>
          <cell r="J626">
            <v>49028</v>
          </cell>
          <cell r="K626">
            <v>317</v>
          </cell>
          <cell r="L626">
            <v>1268</v>
          </cell>
          <cell r="N626">
            <v>71400</v>
          </cell>
          <cell r="P626" t="str">
            <v>a087</v>
          </cell>
        </row>
        <row r="627">
          <cell r="A627" t="str">
            <v>ULC40501</v>
          </cell>
          <cell r="B627" t="str">
            <v>146-13</v>
          </cell>
          <cell r="C627" t="str">
            <v>이형철근   (하치장도)</v>
          </cell>
          <cell r="D627" t="str">
            <v>D-10</v>
          </cell>
          <cell r="E627">
            <v>1.2999999999999999E-3</v>
          </cell>
          <cell r="F627" t="str">
            <v>t</v>
          </cell>
          <cell r="G627">
            <v>272519</v>
          </cell>
          <cell r="H627">
            <v>354</v>
          </cell>
          <cell r="I627">
            <v>0</v>
          </cell>
          <cell r="J627">
            <v>0</v>
          </cell>
          <cell r="K627">
            <v>0</v>
          </cell>
          <cell r="L627">
            <v>0</v>
          </cell>
          <cell r="N627">
            <v>354</v>
          </cell>
          <cell r="P627" t="str">
            <v>a087</v>
          </cell>
        </row>
        <row r="628">
          <cell r="A628" t="str">
            <v>ULC40501</v>
          </cell>
          <cell r="B628" t="str">
            <v>146-14</v>
          </cell>
          <cell r="C628" t="str">
            <v>철근가공 및 조립 (간단)</v>
          </cell>
          <cell r="D628" t="str">
            <v>토목공사</v>
          </cell>
          <cell r="E628">
            <v>1.2999999999999999E-3</v>
          </cell>
          <cell r="F628" t="str">
            <v>t</v>
          </cell>
          <cell r="G628">
            <v>2850</v>
          </cell>
          <cell r="H628">
            <v>3</v>
          </cell>
          <cell r="I628">
            <v>193392</v>
          </cell>
          <cell r="J628">
            <v>251</v>
          </cell>
          <cell r="K628">
            <v>0</v>
          </cell>
          <cell r="L628">
            <v>0</v>
          </cell>
          <cell r="N628">
            <v>254</v>
          </cell>
          <cell r="P628" t="str">
            <v>a087</v>
          </cell>
        </row>
        <row r="629">
          <cell r="A629" t="str">
            <v>ULC40501</v>
          </cell>
          <cell r="B629" t="str">
            <v>146-15</v>
          </cell>
          <cell r="C629" t="str">
            <v>인력비빔타설(소형구조물) (토목,조경)</v>
          </cell>
          <cell r="D629" t="str">
            <v>기초콘크리트</v>
          </cell>
          <cell r="E629">
            <v>0.5</v>
          </cell>
          <cell r="F629" t="str">
            <v>m3</v>
          </cell>
          <cell r="G629">
            <v>0</v>
          </cell>
          <cell r="H629">
            <v>0</v>
          </cell>
          <cell r="I629">
            <v>137288</v>
          </cell>
          <cell r="J629">
            <v>68644</v>
          </cell>
          <cell r="K629">
            <v>0</v>
          </cell>
          <cell r="L629">
            <v>0</v>
          </cell>
          <cell r="N629">
            <v>68644</v>
          </cell>
          <cell r="P629" t="str">
            <v>a087</v>
          </cell>
        </row>
        <row r="630">
          <cell r="A630" t="str">
            <v>ULC40501</v>
          </cell>
          <cell r="B630" t="str">
            <v>146-16</v>
          </cell>
          <cell r="C630" t="str">
            <v>거푸집 (토목,조경)</v>
          </cell>
          <cell r="D630" t="str">
            <v>합판6회, 인건비30%할증</v>
          </cell>
          <cell r="E630">
            <v>4</v>
          </cell>
          <cell r="F630" t="str">
            <v>m2</v>
          </cell>
          <cell r="G630">
            <v>3031</v>
          </cell>
          <cell r="H630">
            <v>12124</v>
          </cell>
          <cell r="I630">
            <v>8669</v>
          </cell>
          <cell r="J630">
            <v>34676</v>
          </cell>
          <cell r="K630">
            <v>0</v>
          </cell>
          <cell r="L630">
            <v>0</v>
          </cell>
          <cell r="N630">
            <v>46800</v>
          </cell>
          <cell r="P630" t="str">
            <v>a087</v>
          </cell>
        </row>
        <row r="631">
          <cell r="A631" t="str">
            <v>ULC40501</v>
          </cell>
          <cell r="B631" t="str">
            <v>146-17</v>
          </cell>
          <cell r="C631" t="str">
            <v>인력 터파기</v>
          </cell>
          <cell r="D631" t="str">
            <v>보통토사,0-1M협소</v>
          </cell>
          <cell r="E631">
            <v>1.944</v>
          </cell>
          <cell r="F631" t="str">
            <v>m3</v>
          </cell>
          <cell r="G631">
            <v>0</v>
          </cell>
          <cell r="H631">
            <v>0</v>
          </cell>
          <cell r="I631">
            <v>10325</v>
          </cell>
          <cell r="J631">
            <v>20071</v>
          </cell>
          <cell r="K631">
            <v>0</v>
          </cell>
          <cell r="L631">
            <v>0</v>
          </cell>
          <cell r="N631">
            <v>20071</v>
          </cell>
          <cell r="P631" t="str">
            <v>a087</v>
          </cell>
        </row>
        <row r="632">
          <cell r="A632" t="str">
            <v>ULC40501</v>
          </cell>
          <cell r="B632" t="str">
            <v>146-18</v>
          </cell>
          <cell r="C632" t="str">
            <v>잔토처리</v>
          </cell>
          <cell r="D632" t="str">
            <v>별    산</v>
          </cell>
          <cell r="E632">
            <v>1.4419999999999999</v>
          </cell>
          <cell r="F632" t="str">
            <v>m3</v>
          </cell>
          <cell r="G632">
            <v>0</v>
          </cell>
          <cell r="H632">
            <v>0</v>
          </cell>
          <cell r="I632">
            <v>0</v>
          </cell>
          <cell r="J632">
            <v>0</v>
          </cell>
          <cell r="K632">
            <v>0</v>
          </cell>
          <cell r="L632">
            <v>0</v>
          </cell>
          <cell r="N632">
            <v>0</v>
          </cell>
          <cell r="P632" t="str">
            <v>a087</v>
          </cell>
        </row>
        <row r="633">
          <cell r="A633" t="str">
            <v>ULC40501</v>
          </cell>
          <cell r="B633" t="str">
            <v>146-19</v>
          </cell>
          <cell r="C633" t="str">
            <v>되메우기 및 다짐비</v>
          </cell>
          <cell r="D633" t="str">
            <v>보통토사 인력</v>
          </cell>
          <cell r="E633">
            <v>0.502</v>
          </cell>
          <cell r="F633" t="str">
            <v>m3</v>
          </cell>
          <cell r="G633">
            <v>0</v>
          </cell>
          <cell r="H633">
            <v>0</v>
          </cell>
          <cell r="I633">
            <v>8648</v>
          </cell>
          <cell r="J633">
            <v>4341</v>
          </cell>
          <cell r="K633">
            <v>0</v>
          </cell>
          <cell r="L633">
            <v>0</v>
          </cell>
          <cell r="N633">
            <v>4341</v>
          </cell>
          <cell r="P633" t="str">
            <v>a087</v>
          </cell>
        </row>
        <row r="634">
          <cell r="A634" t="str">
            <v>ULC40501</v>
          </cell>
          <cell r="B634" t="str">
            <v>146-20</v>
          </cell>
          <cell r="C634" t="str">
            <v>아연도 철선</v>
          </cell>
          <cell r="D634" t="str">
            <v>#8 (4.0)</v>
          </cell>
          <cell r="E634">
            <v>19.11</v>
          </cell>
          <cell r="F634" t="str">
            <v>m</v>
          </cell>
          <cell r="G634">
            <v>44</v>
          </cell>
          <cell r="H634">
            <v>840</v>
          </cell>
          <cell r="I634">
            <v>0</v>
          </cell>
          <cell r="J634">
            <v>0</v>
          </cell>
          <cell r="K634">
            <v>0</v>
          </cell>
          <cell r="L634">
            <v>0</v>
          </cell>
          <cell r="N634">
            <v>840</v>
          </cell>
          <cell r="P634" t="str">
            <v>a087</v>
          </cell>
        </row>
        <row r="635">
          <cell r="A635" t="str">
            <v>ULC40501</v>
          </cell>
          <cell r="B635" t="str">
            <v>146-21</v>
          </cell>
          <cell r="C635" t="str">
            <v>대나무발</v>
          </cell>
          <cell r="D635" t="str">
            <v>파고라용</v>
          </cell>
          <cell r="E635">
            <v>25.107600000000001</v>
          </cell>
          <cell r="F635" t="str">
            <v>m2</v>
          </cell>
          <cell r="G635">
            <v>6460</v>
          </cell>
          <cell r="H635">
            <v>162195</v>
          </cell>
          <cell r="I635">
            <v>0</v>
          </cell>
          <cell r="J635">
            <v>0</v>
          </cell>
          <cell r="K635">
            <v>0</v>
          </cell>
          <cell r="L635">
            <v>0</v>
          </cell>
          <cell r="N635">
            <v>162195</v>
          </cell>
          <cell r="P635" t="str">
            <v>a087</v>
          </cell>
        </row>
        <row r="636">
          <cell r="A636" t="str">
            <v>NO. 87호표</v>
          </cell>
          <cell r="B636" t="str">
            <v>87</v>
          </cell>
          <cell r="C636" t="str">
            <v>소   계</v>
          </cell>
          <cell r="H636">
            <v>892303</v>
          </cell>
          <cell r="J636">
            <v>846248</v>
          </cell>
          <cell r="L636">
            <v>1379</v>
          </cell>
          <cell r="N636">
            <v>1739930</v>
          </cell>
          <cell r="P636" t="str">
            <v>a087</v>
          </cell>
        </row>
        <row r="637">
          <cell r="P637" t="str">
            <v>a087</v>
          </cell>
        </row>
        <row r="638">
          <cell r="A638" t="str">
            <v>088</v>
          </cell>
          <cell r="B638" t="str">
            <v>144-1</v>
          </cell>
          <cell r="C638" t="str">
            <v>제 144 호표</v>
          </cell>
          <cell r="D638" t="str">
            <v>원형평의자</v>
          </cell>
          <cell r="G638">
            <v>0</v>
          </cell>
          <cell r="O638" t="str">
            <v>개소</v>
          </cell>
          <cell r="P638" t="str">
            <v>a088</v>
          </cell>
        </row>
        <row r="639">
          <cell r="A639" t="str">
            <v>ULC40116</v>
          </cell>
          <cell r="B639" t="str">
            <v>144-1</v>
          </cell>
          <cell r="C639" t="str">
            <v>미송(햄록)</v>
          </cell>
          <cell r="D639" t="str">
            <v>각재</v>
          </cell>
          <cell r="E639">
            <v>9.2999999999999999E-2</v>
          </cell>
          <cell r="F639" t="str">
            <v>m3</v>
          </cell>
          <cell r="G639">
            <v>370500</v>
          </cell>
          <cell r="H639">
            <v>34456</v>
          </cell>
          <cell r="I639">
            <v>0</v>
          </cell>
          <cell r="J639">
            <v>0</v>
          </cell>
          <cell r="K639">
            <v>0</v>
          </cell>
          <cell r="L639">
            <v>0</v>
          </cell>
          <cell r="N639">
            <v>34456</v>
          </cell>
          <cell r="P639" t="str">
            <v>a088</v>
          </cell>
        </row>
        <row r="640">
          <cell r="A640" t="str">
            <v>ULC40116</v>
          </cell>
          <cell r="B640" t="str">
            <v>144-2</v>
          </cell>
          <cell r="C640" t="str">
            <v>흑강관 (SPP)(KSD3507)</v>
          </cell>
          <cell r="D640" t="str">
            <v>KS 흑 50</v>
          </cell>
          <cell r="E640">
            <v>2.68</v>
          </cell>
          <cell r="F640" t="str">
            <v>m</v>
          </cell>
          <cell r="G640">
            <v>2071</v>
          </cell>
          <cell r="H640">
            <v>5550</v>
          </cell>
          <cell r="I640">
            <v>0</v>
          </cell>
          <cell r="J640">
            <v>0</v>
          </cell>
          <cell r="K640">
            <v>0</v>
          </cell>
          <cell r="L640">
            <v>0</v>
          </cell>
          <cell r="N640">
            <v>5550</v>
          </cell>
          <cell r="P640" t="str">
            <v>a088</v>
          </cell>
        </row>
        <row r="641">
          <cell r="A641" t="str">
            <v>ULC40116</v>
          </cell>
          <cell r="B641" t="str">
            <v>144-3</v>
          </cell>
          <cell r="C641" t="str">
            <v>스텐레스 태핑라사</v>
          </cell>
          <cell r="D641" t="str">
            <v>6X50</v>
          </cell>
          <cell r="E641">
            <v>84</v>
          </cell>
          <cell r="F641" t="str">
            <v>개</v>
          </cell>
          <cell r="G641">
            <v>28</v>
          </cell>
          <cell r="H641">
            <v>2352</v>
          </cell>
          <cell r="I641">
            <v>0</v>
          </cell>
          <cell r="J641">
            <v>0</v>
          </cell>
          <cell r="K641">
            <v>0</v>
          </cell>
          <cell r="L641">
            <v>0</v>
          </cell>
          <cell r="N641">
            <v>2352</v>
          </cell>
          <cell r="P641" t="str">
            <v>a088</v>
          </cell>
        </row>
        <row r="642">
          <cell r="A642" t="str">
            <v>ULC40116</v>
          </cell>
          <cell r="B642" t="str">
            <v>144-4</v>
          </cell>
          <cell r="C642" t="str">
            <v>와샤</v>
          </cell>
          <cell r="D642" t="str">
            <v>D-6.0MM</v>
          </cell>
          <cell r="E642">
            <v>84</v>
          </cell>
          <cell r="F642" t="str">
            <v>개</v>
          </cell>
          <cell r="G642">
            <v>2</v>
          </cell>
          <cell r="H642">
            <v>168</v>
          </cell>
          <cell r="I642">
            <v>0</v>
          </cell>
          <cell r="J642">
            <v>0</v>
          </cell>
          <cell r="K642">
            <v>0</v>
          </cell>
          <cell r="L642">
            <v>0</v>
          </cell>
          <cell r="N642">
            <v>168</v>
          </cell>
          <cell r="P642" t="str">
            <v>a088</v>
          </cell>
        </row>
        <row r="643">
          <cell r="A643" t="str">
            <v>ULC40116</v>
          </cell>
          <cell r="B643" t="str">
            <v>144-5</v>
          </cell>
          <cell r="C643" t="str">
            <v>ㄱ형강</v>
          </cell>
          <cell r="D643" t="str">
            <v>50X50X6</v>
          </cell>
          <cell r="E643">
            <v>16.899999999999999</v>
          </cell>
          <cell r="F643" t="str">
            <v>kg</v>
          </cell>
          <cell r="G643">
            <v>304</v>
          </cell>
          <cell r="H643">
            <v>5137</v>
          </cell>
          <cell r="I643">
            <v>0</v>
          </cell>
          <cell r="J643">
            <v>0</v>
          </cell>
          <cell r="K643">
            <v>0</v>
          </cell>
          <cell r="L643">
            <v>0</v>
          </cell>
          <cell r="N643">
            <v>5137</v>
          </cell>
          <cell r="P643" t="str">
            <v>a088</v>
          </cell>
        </row>
        <row r="644">
          <cell r="A644" t="str">
            <v>ULC40116</v>
          </cell>
          <cell r="B644" t="str">
            <v>144-6</v>
          </cell>
          <cell r="C644" t="str">
            <v>열연철판</v>
          </cell>
          <cell r="D644" t="str">
            <v>6.0X914X1829</v>
          </cell>
          <cell r="E644">
            <v>0.76</v>
          </cell>
          <cell r="F644" t="str">
            <v>kg</v>
          </cell>
          <cell r="G644">
            <v>273</v>
          </cell>
          <cell r="H644">
            <v>207</v>
          </cell>
          <cell r="I644">
            <v>0</v>
          </cell>
          <cell r="J644">
            <v>0</v>
          </cell>
          <cell r="K644">
            <v>0</v>
          </cell>
          <cell r="L644">
            <v>0</v>
          </cell>
          <cell r="N644">
            <v>207</v>
          </cell>
          <cell r="P644" t="str">
            <v>a088</v>
          </cell>
        </row>
        <row r="645">
          <cell r="A645" t="str">
            <v>ULC40116</v>
          </cell>
          <cell r="B645" t="str">
            <v>144-7</v>
          </cell>
          <cell r="C645" t="str">
            <v>이형철근   (하치장도)</v>
          </cell>
          <cell r="D645" t="str">
            <v>D-16</v>
          </cell>
          <cell r="E645">
            <v>1.9300000000000001E-3</v>
          </cell>
          <cell r="F645" t="str">
            <v>t</v>
          </cell>
          <cell r="G645">
            <v>263581</v>
          </cell>
          <cell r="H645">
            <v>508</v>
          </cell>
          <cell r="I645">
            <v>0</v>
          </cell>
          <cell r="J645">
            <v>0</v>
          </cell>
          <cell r="K645">
            <v>0</v>
          </cell>
          <cell r="L645">
            <v>0</v>
          </cell>
          <cell r="N645">
            <v>508</v>
          </cell>
          <cell r="P645" t="str">
            <v>a088</v>
          </cell>
        </row>
        <row r="646">
          <cell r="A646" t="str">
            <v>ULC40116</v>
          </cell>
          <cell r="B646" t="str">
            <v>144-8</v>
          </cell>
          <cell r="C646" t="str">
            <v>인력비빔타설(소형구조물) (토목,조경)</v>
          </cell>
          <cell r="D646" t="str">
            <v>기초콘크리트</v>
          </cell>
          <cell r="E646">
            <v>0.108</v>
          </cell>
          <cell r="F646" t="str">
            <v>m3</v>
          </cell>
          <cell r="G646">
            <v>0</v>
          </cell>
          <cell r="H646">
            <v>0</v>
          </cell>
          <cell r="I646">
            <v>137288</v>
          </cell>
          <cell r="J646">
            <v>14827</v>
          </cell>
          <cell r="K646">
            <v>0</v>
          </cell>
          <cell r="L646">
            <v>0</v>
          </cell>
          <cell r="N646">
            <v>14827</v>
          </cell>
          <cell r="P646" t="str">
            <v>a088</v>
          </cell>
        </row>
        <row r="647">
          <cell r="A647" t="str">
            <v>ULC40116</v>
          </cell>
          <cell r="B647" t="str">
            <v>144-9</v>
          </cell>
          <cell r="C647" t="str">
            <v>인력 터파기</v>
          </cell>
          <cell r="D647" t="str">
            <v>보통토사,0-1M협소</v>
          </cell>
          <cell r="E647">
            <v>0.58799999999999997</v>
          </cell>
          <cell r="F647" t="str">
            <v>m3</v>
          </cell>
          <cell r="G647">
            <v>0</v>
          </cell>
          <cell r="H647">
            <v>0</v>
          </cell>
          <cell r="I647">
            <v>10325</v>
          </cell>
          <cell r="J647">
            <v>6071</v>
          </cell>
          <cell r="K647">
            <v>0</v>
          </cell>
          <cell r="L647">
            <v>0</v>
          </cell>
          <cell r="N647">
            <v>6071</v>
          </cell>
          <cell r="P647" t="str">
            <v>a088</v>
          </cell>
        </row>
        <row r="648">
          <cell r="A648" t="str">
            <v>ULC40116</v>
          </cell>
          <cell r="B648" t="str">
            <v>144-10</v>
          </cell>
          <cell r="C648" t="str">
            <v>되메우기 및 다짐비</v>
          </cell>
          <cell r="D648" t="str">
            <v>보통토사 인력</v>
          </cell>
          <cell r="E648">
            <v>0.48</v>
          </cell>
          <cell r="F648" t="str">
            <v>m3</v>
          </cell>
          <cell r="G648">
            <v>0</v>
          </cell>
          <cell r="H648">
            <v>0</v>
          </cell>
          <cell r="I648">
            <v>8648</v>
          </cell>
          <cell r="J648">
            <v>4151</v>
          </cell>
          <cell r="K648">
            <v>0</v>
          </cell>
          <cell r="L648">
            <v>0</v>
          </cell>
          <cell r="N648">
            <v>4151</v>
          </cell>
          <cell r="P648" t="str">
            <v>a088</v>
          </cell>
        </row>
        <row r="649">
          <cell r="A649" t="str">
            <v>ULC40116</v>
          </cell>
          <cell r="B649" t="str">
            <v>144-11</v>
          </cell>
          <cell r="C649" t="str">
            <v>잔토처리</v>
          </cell>
          <cell r="D649" t="str">
            <v>별    산</v>
          </cell>
          <cell r="E649">
            <v>0.108</v>
          </cell>
          <cell r="F649" t="str">
            <v>m3</v>
          </cell>
          <cell r="G649">
            <v>0</v>
          </cell>
          <cell r="H649">
            <v>0</v>
          </cell>
          <cell r="I649">
            <v>0</v>
          </cell>
          <cell r="J649">
            <v>0</v>
          </cell>
          <cell r="K649">
            <v>0</v>
          </cell>
          <cell r="L649">
            <v>0</v>
          </cell>
          <cell r="N649">
            <v>0</v>
          </cell>
          <cell r="P649" t="str">
            <v>a088</v>
          </cell>
        </row>
        <row r="650">
          <cell r="A650" t="str">
            <v>ULC40116</v>
          </cell>
          <cell r="B650" t="str">
            <v>144-12</v>
          </cell>
          <cell r="C650" t="str">
            <v>거푸집 (토목,조경)</v>
          </cell>
          <cell r="D650" t="str">
            <v>합판6회, 인건비30%할증</v>
          </cell>
          <cell r="E650">
            <v>1.44</v>
          </cell>
          <cell r="F650" t="str">
            <v>m2</v>
          </cell>
          <cell r="G650">
            <v>3031</v>
          </cell>
          <cell r="H650">
            <v>4364</v>
          </cell>
          <cell r="I650">
            <v>8669</v>
          </cell>
          <cell r="J650">
            <v>12483</v>
          </cell>
          <cell r="K650">
            <v>0</v>
          </cell>
          <cell r="L650">
            <v>0</v>
          </cell>
          <cell r="N650">
            <v>16847</v>
          </cell>
          <cell r="P650" t="str">
            <v>a088</v>
          </cell>
        </row>
        <row r="651">
          <cell r="A651" t="str">
            <v>ULC40116</v>
          </cell>
          <cell r="B651" t="str">
            <v>144-13</v>
          </cell>
          <cell r="C651" t="str">
            <v>조경시설철부페인트칠 (토목,조경)</v>
          </cell>
          <cell r="D651" t="str">
            <v>(광명단1회+조합페인트2회)</v>
          </cell>
          <cell r="E651">
            <v>1.1499999999999999</v>
          </cell>
          <cell r="F651" t="str">
            <v>m2</v>
          </cell>
          <cell r="G651">
            <v>1496</v>
          </cell>
          <cell r="H651">
            <v>1720</v>
          </cell>
          <cell r="I651">
            <v>10671</v>
          </cell>
          <cell r="J651">
            <v>12271</v>
          </cell>
          <cell r="K651">
            <v>212</v>
          </cell>
          <cell r="L651">
            <v>243</v>
          </cell>
          <cell r="N651">
            <v>14234</v>
          </cell>
          <cell r="P651" t="str">
            <v>a088</v>
          </cell>
        </row>
        <row r="652">
          <cell r="A652" t="str">
            <v>ULC40116</v>
          </cell>
          <cell r="B652" t="str">
            <v>144-14</v>
          </cell>
          <cell r="C652" t="str">
            <v>철물제작설치비</v>
          </cell>
          <cell r="D652" t="str">
            <v>(간단 100%)</v>
          </cell>
          <cell r="E652">
            <v>3.2000000000000001E-2</v>
          </cell>
          <cell r="F652" t="str">
            <v>t</v>
          </cell>
          <cell r="G652">
            <v>43213</v>
          </cell>
          <cell r="H652">
            <v>1382</v>
          </cell>
          <cell r="I652">
            <v>1901919</v>
          </cell>
          <cell r="J652">
            <v>60861</v>
          </cell>
          <cell r="K652">
            <v>67451</v>
          </cell>
          <cell r="L652">
            <v>2158</v>
          </cell>
          <cell r="N652">
            <v>64401</v>
          </cell>
          <cell r="P652" t="str">
            <v>a088</v>
          </cell>
        </row>
        <row r="653">
          <cell r="A653" t="str">
            <v>ULC40116</v>
          </cell>
          <cell r="B653" t="str">
            <v>144-15</v>
          </cell>
          <cell r="C653" t="str">
            <v>고 자 재</v>
          </cell>
          <cell r="D653" t="str">
            <v>주철, 고철</v>
          </cell>
          <cell r="E653">
            <v>-1.57</v>
          </cell>
          <cell r="F653" t="str">
            <v>kg</v>
          </cell>
          <cell r="G653">
            <v>71</v>
          </cell>
          <cell r="H653">
            <v>-112</v>
          </cell>
          <cell r="I653">
            <v>0</v>
          </cell>
          <cell r="J653">
            <v>0</v>
          </cell>
          <cell r="K653">
            <v>0</v>
          </cell>
          <cell r="L653">
            <v>0</v>
          </cell>
          <cell r="N653">
            <v>-112</v>
          </cell>
          <cell r="P653" t="str">
            <v>a088</v>
          </cell>
        </row>
        <row r="654">
          <cell r="A654" t="str">
            <v>ULC40116</v>
          </cell>
          <cell r="B654" t="str">
            <v>144-16</v>
          </cell>
          <cell r="C654" t="str">
            <v>목재증기건조비</v>
          </cell>
          <cell r="D654" t="str">
            <v>미송(햄록)T90m/m이하</v>
          </cell>
          <cell r="E654">
            <v>9.2999999999999999E-2</v>
          </cell>
          <cell r="F654" t="str">
            <v>m3</v>
          </cell>
          <cell r="G654">
            <v>57000</v>
          </cell>
          <cell r="H654">
            <v>5301</v>
          </cell>
          <cell r="I654">
            <v>0</v>
          </cell>
          <cell r="J654">
            <v>0</v>
          </cell>
          <cell r="K654">
            <v>0</v>
          </cell>
          <cell r="L654">
            <v>0</v>
          </cell>
          <cell r="N654">
            <v>5301</v>
          </cell>
          <cell r="P654" t="str">
            <v>a088</v>
          </cell>
        </row>
        <row r="655">
          <cell r="A655" t="str">
            <v>ULC40116</v>
          </cell>
          <cell r="B655" t="str">
            <v>144-17</v>
          </cell>
          <cell r="C655" t="str">
            <v>목재가압식방부</v>
          </cell>
          <cell r="D655" t="str">
            <v>H3</v>
          </cell>
          <cell r="E655">
            <v>9.2999999999999999E-2</v>
          </cell>
          <cell r="F655" t="str">
            <v>m3</v>
          </cell>
          <cell r="G655">
            <v>56050</v>
          </cell>
          <cell r="H655">
            <v>5212</v>
          </cell>
          <cell r="I655">
            <v>0</v>
          </cell>
          <cell r="J655">
            <v>0</v>
          </cell>
          <cell r="K655">
            <v>0</v>
          </cell>
          <cell r="L655">
            <v>0</v>
          </cell>
          <cell r="N655">
            <v>5212</v>
          </cell>
          <cell r="P655" t="str">
            <v>a088</v>
          </cell>
        </row>
        <row r="656">
          <cell r="A656" t="str">
            <v>ULC40116</v>
          </cell>
          <cell r="B656" t="str">
            <v>144-18</v>
          </cell>
          <cell r="C656" t="str">
            <v>목재 가공및 설치 (중등구조,상)</v>
          </cell>
          <cell r="D656">
            <v>0</v>
          </cell>
          <cell r="E656">
            <v>5.8999999999999997E-2</v>
          </cell>
          <cell r="F656" t="str">
            <v>m3</v>
          </cell>
          <cell r="G656">
            <v>0</v>
          </cell>
          <cell r="H656">
            <v>0</v>
          </cell>
          <cell r="I656">
            <v>961748</v>
          </cell>
          <cell r="J656">
            <v>56743</v>
          </cell>
          <cell r="K656">
            <v>0</v>
          </cell>
          <cell r="L656">
            <v>0</v>
          </cell>
          <cell r="N656">
            <v>56743</v>
          </cell>
          <cell r="P656" t="str">
            <v>a088</v>
          </cell>
        </row>
        <row r="657">
          <cell r="A657" t="str">
            <v>NO. 88호표</v>
          </cell>
          <cell r="B657" t="str">
            <v>88</v>
          </cell>
          <cell r="C657" t="str">
            <v>소   계</v>
          </cell>
          <cell r="H657">
            <v>66245</v>
          </cell>
          <cell r="J657">
            <v>167407</v>
          </cell>
          <cell r="L657">
            <v>2401</v>
          </cell>
          <cell r="N657">
            <v>236053</v>
          </cell>
          <cell r="P657" t="str">
            <v>a088</v>
          </cell>
        </row>
        <row r="658">
          <cell r="P658" t="str">
            <v>a088</v>
          </cell>
        </row>
        <row r="659">
          <cell r="A659" t="str">
            <v>089</v>
          </cell>
          <cell r="B659" t="str">
            <v>147-1</v>
          </cell>
          <cell r="C659" t="str">
            <v>제 147 호표</v>
          </cell>
          <cell r="D659" t="str">
            <v>사각평상</v>
          </cell>
          <cell r="G659">
            <v>0</v>
          </cell>
          <cell r="O659" t="str">
            <v>개소</v>
          </cell>
          <cell r="P659" t="str">
            <v>a089</v>
          </cell>
        </row>
        <row r="660">
          <cell r="A660" t="str">
            <v>ULC40602</v>
          </cell>
          <cell r="B660" t="str">
            <v>147-1</v>
          </cell>
          <cell r="C660" t="str">
            <v>흑강관 (SPP)(KSD3507)</v>
          </cell>
          <cell r="D660" t="str">
            <v>KS 흑 40</v>
          </cell>
          <cell r="E660">
            <v>6.93</v>
          </cell>
          <cell r="F660" t="str">
            <v>m</v>
          </cell>
          <cell r="G660">
            <v>1485</v>
          </cell>
          <cell r="H660">
            <v>10291</v>
          </cell>
          <cell r="I660">
            <v>0</v>
          </cell>
          <cell r="J660">
            <v>0</v>
          </cell>
          <cell r="K660">
            <v>0</v>
          </cell>
          <cell r="L660">
            <v>0</v>
          </cell>
          <cell r="N660">
            <v>10291</v>
          </cell>
          <cell r="P660" t="str">
            <v>a089</v>
          </cell>
        </row>
        <row r="661">
          <cell r="A661" t="str">
            <v>ULC40602</v>
          </cell>
          <cell r="B661" t="str">
            <v>147-2</v>
          </cell>
          <cell r="C661" t="str">
            <v>ㄱ형강</v>
          </cell>
          <cell r="D661" t="str">
            <v>65X65X6</v>
          </cell>
          <cell r="E661">
            <v>3.15</v>
          </cell>
          <cell r="F661" t="str">
            <v>m</v>
          </cell>
          <cell r="G661">
            <v>1796</v>
          </cell>
          <cell r="H661">
            <v>5657</v>
          </cell>
          <cell r="I661">
            <v>0</v>
          </cell>
          <cell r="J661">
            <v>0</v>
          </cell>
          <cell r="K661">
            <v>0</v>
          </cell>
          <cell r="L661">
            <v>0</v>
          </cell>
          <cell r="N661">
            <v>5657</v>
          </cell>
          <cell r="P661" t="str">
            <v>a089</v>
          </cell>
        </row>
        <row r="662">
          <cell r="A662" t="str">
            <v>ULC40602</v>
          </cell>
          <cell r="B662" t="str">
            <v>147-3</v>
          </cell>
          <cell r="C662" t="str">
            <v>미송(햄록)</v>
          </cell>
          <cell r="D662" t="str">
            <v>각재</v>
          </cell>
          <cell r="E662">
            <v>0.21199999999999999</v>
          </cell>
          <cell r="F662" t="str">
            <v>m3</v>
          </cell>
          <cell r="G662">
            <v>370500</v>
          </cell>
          <cell r="H662">
            <v>78546</v>
          </cell>
          <cell r="I662">
            <v>0</v>
          </cell>
          <cell r="J662">
            <v>0</v>
          </cell>
          <cell r="K662">
            <v>0</v>
          </cell>
          <cell r="L662">
            <v>0</v>
          </cell>
          <cell r="N662">
            <v>78546</v>
          </cell>
          <cell r="P662" t="str">
            <v>a089</v>
          </cell>
        </row>
        <row r="663">
          <cell r="A663" t="str">
            <v>ULC40602</v>
          </cell>
          <cell r="B663" t="str">
            <v>147-4</v>
          </cell>
          <cell r="C663" t="str">
            <v>목재 가공및 설치(중등구조,보통)</v>
          </cell>
          <cell r="D663">
            <v>0</v>
          </cell>
          <cell r="E663">
            <v>0.17199999999999999</v>
          </cell>
          <cell r="F663" t="str">
            <v>m3</v>
          </cell>
          <cell r="G663">
            <v>0</v>
          </cell>
          <cell r="H663">
            <v>0</v>
          </cell>
          <cell r="I663">
            <v>741423</v>
          </cell>
          <cell r="J663">
            <v>127524</v>
          </cell>
          <cell r="K663">
            <v>0</v>
          </cell>
          <cell r="L663">
            <v>0</v>
          </cell>
          <cell r="N663">
            <v>127524</v>
          </cell>
          <cell r="P663" t="str">
            <v>a089</v>
          </cell>
        </row>
        <row r="664">
          <cell r="A664" t="str">
            <v>ULC40602</v>
          </cell>
          <cell r="B664" t="str">
            <v>147-5</v>
          </cell>
          <cell r="C664" t="str">
            <v>목재증기건조비</v>
          </cell>
          <cell r="D664" t="str">
            <v>미송(햄록)T90m/m이하</v>
          </cell>
          <cell r="E664">
            <v>0.21199999999999999</v>
          </cell>
          <cell r="F664" t="str">
            <v>m3</v>
          </cell>
          <cell r="G664">
            <v>57000</v>
          </cell>
          <cell r="H664">
            <v>12084</v>
          </cell>
          <cell r="I664">
            <v>0</v>
          </cell>
          <cell r="J664">
            <v>0</v>
          </cell>
          <cell r="K664">
            <v>0</v>
          </cell>
          <cell r="L664">
            <v>0</v>
          </cell>
          <cell r="N664">
            <v>12084</v>
          </cell>
          <cell r="P664" t="str">
            <v>a089</v>
          </cell>
        </row>
        <row r="665">
          <cell r="A665" t="str">
            <v>ULC40602</v>
          </cell>
          <cell r="B665" t="str">
            <v>147-6</v>
          </cell>
          <cell r="C665" t="str">
            <v>목재가압식방부</v>
          </cell>
          <cell r="D665" t="str">
            <v>H3</v>
          </cell>
          <cell r="E665">
            <v>0.21199999999999999</v>
          </cell>
          <cell r="F665" t="str">
            <v>m3</v>
          </cell>
          <cell r="G665">
            <v>56050</v>
          </cell>
          <cell r="H665">
            <v>11882</v>
          </cell>
          <cell r="I665">
            <v>0</v>
          </cell>
          <cell r="J665">
            <v>0</v>
          </cell>
          <cell r="K665">
            <v>0</v>
          </cell>
          <cell r="L665">
            <v>0</v>
          </cell>
          <cell r="N665">
            <v>11882</v>
          </cell>
          <cell r="P665" t="str">
            <v>a089</v>
          </cell>
        </row>
        <row r="666">
          <cell r="A666" t="str">
            <v>ULC40602</v>
          </cell>
          <cell r="B666" t="str">
            <v>147-7</v>
          </cell>
          <cell r="C666" t="str">
            <v>스텐레스 태핑라사</v>
          </cell>
          <cell r="D666" t="str">
            <v>6X50</v>
          </cell>
          <cell r="E666">
            <v>32</v>
          </cell>
          <cell r="F666" t="str">
            <v>개</v>
          </cell>
          <cell r="G666">
            <v>28</v>
          </cell>
          <cell r="H666">
            <v>896</v>
          </cell>
          <cell r="I666">
            <v>0</v>
          </cell>
          <cell r="J666">
            <v>0</v>
          </cell>
          <cell r="K666">
            <v>0</v>
          </cell>
          <cell r="L666">
            <v>0</v>
          </cell>
          <cell r="N666">
            <v>896</v>
          </cell>
          <cell r="P666" t="str">
            <v>a089</v>
          </cell>
        </row>
        <row r="667">
          <cell r="A667" t="str">
            <v>ULC40602</v>
          </cell>
          <cell r="B667" t="str">
            <v>147-8</v>
          </cell>
          <cell r="C667" t="str">
            <v>와샤</v>
          </cell>
          <cell r="D667" t="str">
            <v>D-6.0MM</v>
          </cell>
          <cell r="E667">
            <v>32</v>
          </cell>
          <cell r="F667" t="str">
            <v>개</v>
          </cell>
          <cell r="G667">
            <v>2</v>
          </cell>
          <cell r="H667">
            <v>64</v>
          </cell>
          <cell r="I667">
            <v>0</v>
          </cell>
          <cell r="J667">
            <v>0</v>
          </cell>
          <cell r="K667">
            <v>0</v>
          </cell>
          <cell r="L667">
            <v>0</v>
          </cell>
          <cell r="N667">
            <v>64</v>
          </cell>
          <cell r="P667" t="str">
            <v>a089</v>
          </cell>
        </row>
        <row r="668">
          <cell r="A668" t="str">
            <v>ULC40602</v>
          </cell>
          <cell r="B668" t="str">
            <v>147-9</v>
          </cell>
          <cell r="C668" t="str">
            <v>못</v>
          </cell>
          <cell r="D668" t="str">
            <v>90MM</v>
          </cell>
          <cell r="E668">
            <v>78</v>
          </cell>
          <cell r="F668" t="str">
            <v>개</v>
          </cell>
          <cell r="G668">
            <v>3</v>
          </cell>
          <cell r="H668">
            <v>234</v>
          </cell>
          <cell r="I668">
            <v>0</v>
          </cell>
          <cell r="J668">
            <v>0</v>
          </cell>
          <cell r="K668">
            <v>0</v>
          </cell>
          <cell r="L668">
            <v>0</v>
          </cell>
          <cell r="N668">
            <v>234</v>
          </cell>
          <cell r="P668" t="str">
            <v>a089</v>
          </cell>
        </row>
        <row r="669">
          <cell r="A669" t="str">
            <v>ULC40602</v>
          </cell>
          <cell r="B669" t="str">
            <v>147-10</v>
          </cell>
          <cell r="C669" t="str">
            <v>조경시설철부페인트칠 (토목,조경)</v>
          </cell>
          <cell r="D669" t="str">
            <v>(광명단1회+조합페인트2회)</v>
          </cell>
          <cell r="E669">
            <v>1.79</v>
          </cell>
          <cell r="F669" t="str">
            <v>m2</v>
          </cell>
          <cell r="G669">
            <v>1496</v>
          </cell>
          <cell r="H669">
            <v>2677</v>
          </cell>
          <cell r="I669">
            <v>10671</v>
          </cell>
          <cell r="J669">
            <v>19101</v>
          </cell>
          <cell r="K669">
            <v>212</v>
          </cell>
          <cell r="L669">
            <v>379</v>
          </cell>
          <cell r="N669">
            <v>22157</v>
          </cell>
          <cell r="P669" t="str">
            <v>a089</v>
          </cell>
        </row>
        <row r="670">
          <cell r="A670" t="str">
            <v>ULC40602</v>
          </cell>
          <cell r="B670" t="str">
            <v>147-11</v>
          </cell>
          <cell r="C670" t="str">
            <v>철물제작설치비</v>
          </cell>
          <cell r="D670" t="str">
            <v>(간단 100%)</v>
          </cell>
          <cell r="E670">
            <v>4.2000000000000003E-2</v>
          </cell>
          <cell r="F670" t="str">
            <v>t</v>
          </cell>
          <cell r="G670">
            <v>43213</v>
          </cell>
          <cell r="H670">
            <v>1814</v>
          </cell>
          <cell r="I670">
            <v>1901919</v>
          </cell>
          <cell r="J670">
            <v>79880</v>
          </cell>
          <cell r="K670">
            <v>67451</v>
          </cell>
          <cell r="L670">
            <v>2832</v>
          </cell>
          <cell r="N670">
            <v>84526</v>
          </cell>
          <cell r="P670" t="str">
            <v>a089</v>
          </cell>
        </row>
        <row r="671">
          <cell r="A671" t="str">
            <v>ULC40602</v>
          </cell>
          <cell r="B671" t="str">
            <v>147-12</v>
          </cell>
          <cell r="C671" t="str">
            <v>고 자 재</v>
          </cell>
          <cell r="D671" t="str">
            <v>주철, 고철</v>
          </cell>
          <cell r="E671">
            <v>-1.46</v>
          </cell>
          <cell r="F671" t="str">
            <v>kg</v>
          </cell>
          <cell r="G671">
            <v>71</v>
          </cell>
          <cell r="H671">
            <v>-104</v>
          </cell>
          <cell r="I671">
            <v>0</v>
          </cell>
          <cell r="J671">
            <v>0</v>
          </cell>
          <cell r="K671">
            <v>0</v>
          </cell>
          <cell r="L671">
            <v>0</v>
          </cell>
          <cell r="N671">
            <v>-104</v>
          </cell>
          <cell r="P671" t="str">
            <v>a089</v>
          </cell>
        </row>
        <row r="672">
          <cell r="A672" t="str">
            <v>NO. 89호표</v>
          </cell>
          <cell r="B672" t="str">
            <v>89</v>
          </cell>
          <cell r="C672" t="str">
            <v>소   계</v>
          </cell>
          <cell r="H672">
            <v>124041</v>
          </cell>
          <cell r="J672">
            <v>226505</v>
          </cell>
          <cell r="L672">
            <v>3211</v>
          </cell>
          <cell r="N672">
            <v>353757</v>
          </cell>
          <cell r="P672" t="str">
            <v>a089</v>
          </cell>
        </row>
        <row r="673">
          <cell r="P673" t="str">
            <v>a089</v>
          </cell>
        </row>
        <row r="674">
          <cell r="A674" t="str">
            <v>090</v>
          </cell>
          <cell r="B674" t="str">
            <v>7-1</v>
          </cell>
          <cell r="C674" t="str">
            <v>제 90 호표</v>
          </cell>
          <cell r="D674" t="str">
            <v>대문형문주(조명시설 없음)</v>
          </cell>
          <cell r="G674" t="str">
            <v>AS-GJ54</v>
          </cell>
          <cell r="O674" t="str">
            <v>개 소</v>
          </cell>
          <cell r="P674" t="str">
            <v>a090</v>
          </cell>
        </row>
        <row r="675">
          <cell r="A675" t="str">
            <v>SLC55202</v>
          </cell>
          <cell r="B675" t="str">
            <v>7-1</v>
          </cell>
          <cell r="C675" t="str">
            <v>인력비빔타설(무근구조물) (토목,조경)</v>
          </cell>
          <cell r="D675">
            <v>0</v>
          </cell>
          <cell r="E675">
            <v>0.48899999999999999</v>
          </cell>
          <cell r="F675" t="str">
            <v>m3</v>
          </cell>
          <cell r="G675">
            <v>0</v>
          </cell>
          <cell r="H675">
            <v>0</v>
          </cell>
          <cell r="I675">
            <v>87501</v>
          </cell>
          <cell r="J675">
            <v>42787</v>
          </cell>
          <cell r="K675">
            <v>0</v>
          </cell>
          <cell r="L675">
            <v>0</v>
          </cell>
          <cell r="N675">
            <v>42787</v>
          </cell>
          <cell r="P675" t="str">
            <v>a090</v>
          </cell>
        </row>
        <row r="676">
          <cell r="A676" t="str">
            <v>SLC55202</v>
          </cell>
          <cell r="B676" t="str">
            <v>7-2</v>
          </cell>
          <cell r="C676" t="str">
            <v>스텐레스각관</v>
          </cell>
          <cell r="D676" t="str">
            <v>50x50</v>
          </cell>
          <cell r="E676">
            <v>22.1</v>
          </cell>
          <cell r="F676" t="str">
            <v>m</v>
          </cell>
          <cell r="G676">
            <v>4797</v>
          </cell>
          <cell r="H676">
            <v>106013</v>
          </cell>
          <cell r="I676">
            <v>0</v>
          </cell>
          <cell r="J676">
            <v>0</v>
          </cell>
          <cell r="K676">
            <v>0</v>
          </cell>
          <cell r="L676">
            <v>0</v>
          </cell>
          <cell r="N676">
            <v>106013</v>
          </cell>
          <cell r="P676" t="str">
            <v>a090</v>
          </cell>
        </row>
        <row r="677">
          <cell r="A677" t="str">
            <v>SLC55202</v>
          </cell>
          <cell r="B677" t="str">
            <v>7-3</v>
          </cell>
          <cell r="C677" t="str">
            <v>주공로고(황동주물, KS D 6001)</v>
          </cell>
          <cell r="D677" t="str">
            <v>D280,T=10</v>
          </cell>
          <cell r="E677">
            <v>1</v>
          </cell>
          <cell r="F677" t="str">
            <v>식</v>
          </cell>
          <cell r="G677">
            <v>104500</v>
          </cell>
          <cell r="H677">
            <v>104500</v>
          </cell>
          <cell r="I677">
            <v>0</v>
          </cell>
          <cell r="J677">
            <v>0</v>
          </cell>
          <cell r="K677">
            <v>0</v>
          </cell>
          <cell r="L677">
            <v>0</v>
          </cell>
          <cell r="N677">
            <v>104500</v>
          </cell>
          <cell r="P677" t="str">
            <v>a090</v>
          </cell>
        </row>
        <row r="678">
          <cell r="A678" t="str">
            <v>SLC55202</v>
          </cell>
          <cell r="B678" t="str">
            <v>7-4</v>
          </cell>
          <cell r="C678" t="str">
            <v>머릿돌(화강석)</v>
          </cell>
          <cell r="D678" t="str">
            <v>음각,490X459 (KS F 2530)</v>
          </cell>
          <cell r="E678">
            <v>1</v>
          </cell>
          <cell r="F678" t="str">
            <v>식</v>
          </cell>
          <cell r="G678">
            <v>104500</v>
          </cell>
          <cell r="H678">
            <v>104500</v>
          </cell>
          <cell r="I678">
            <v>0</v>
          </cell>
          <cell r="J678">
            <v>0</v>
          </cell>
          <cell r="K678">
            <v>0</v>
          </cell>
          <cell r="L678">
            <v>0</v>
          </cell>
          <cell r="N678">
            <v>104500</v>
          </cell>
          <cell r="P678" t="str">
            <v>a090</v>
          </cell>
        </row>
        <row r="679">
          <cell r="A679" t="str">
            <v>SLC55202</v>
          </cell>
          <cell r="B679" t="str">
            <v>7-5</v>
          </cell>
          <cell r="C679" t="str">
            <v>단지명(황동주물, KS D 6001)</v>
          </cell>
          <cell r="D679" t="str">
            <v>도안,인쇄(T10X1600X258)</v>
          </cell>
          <cell r="E679">
            <v>1</v>
          </cell>
          <cell r="F679" t="str">
            <v>식</v>
          </cell>
          <cell r="G679">
            <v>380000</v>
          </cell>
          <cell r="H679">
            <v>380000</v>
          </cell>
          <cell r="I679">
            <v>0</v>
          </cell>
          <cell r="J679">
            <v>0</v>
          </cell>
          <cell r="K679">
            <v>0</v>
          </cell>
          <cell r="L679">
            <v>0</v>
          </cell>
          <cell r="N679">
            <v>380000</v>
          </cell>
          <cell r="P679" t="str">
            <v>a090</v>
          </cell>
        </row>
        <row r="680">
          <cell r="A680" t="str">
            <v>SLC55202</v>
          </cell>
          <cell r="B680" t="str">
            <v>7-6</v>
          </cell>
          <cell r="C680" t="str">
            <v>스텐레스 각관</v>
          </cell>
          <cell r="D680" t="str">
            <v>D1.5MM 50X100</v>
          </cell>
          <cell r="E680">
            <v>12.18</v>
          </cell>
          <cell r="F680" t="str">
            <v>m</v>
          </cell>
          <cell r="G680">
            <v>11314</v>
          </cell>
          <cell r="H680">
            <v>137804</v>
          </cell>
          <cell r="I680">
            <v>0</v>
          </cell>
          <cell r="J680">
            <v>0</v>
          </cell>
          <cell r="K680">
            <v>0</v>
          </cell>
          <cell r="L680">
            <v>0</v>
          </cell>
          <cell r="N680">
            <v>137804</v>
          </cell>
          <cell r="P680" t="str">
            <v>a090</v>
          </cell>
        </row>
        <row r="681">
          <cell r="A681" t="str">
            <v>SLC55202</v>
          </cell>
          <cell r="B681" t="str">
            <v>7-7</v>
          </cell>
          <cell r="C681" t="str">
            <v>케미컬앙카볼트</v>
          </cell>
          <cell r="D681" t="str">
            <v>스텐M12X130L</v>
          </cell>
          <cell r="E681">
            <v>23</v>
          </cell>
          <cell r="F681" t="str">
            <v>개</v>
          </cell>
          <cell r="G681">
            <v>1349</v>
          </cell>
          <cell r="H681">
            <v>31027</v>
          </cell>
          <cell r="I681">
            <v>0</v>
          </cell>
          <cell r="J681">
            <v>0</v>
          </cell>
          <cell r="K681">
            <v>0</v>
          </cell>
          <cell r="L681">
            <v>0</v>
          </cell>
          <cell r="N681">
            <v>31027</v>
          </cell>
          <cell r="P681" t="str">
            <v>a090</v>
          </cell>
        </row>
        <row r="682">
          <cell r="A682" t="str">
            <v>SLC55202</v>
          </cell>
          <cell r="B682" t="str">
            <v>7-8</v>
          </cell>
          <cell r="C682" t="str">
            <v>열연철판</v>
          </cell>
          <cell r="D682" t="str">
            <v>4.5X914X1829</v>
          </cell>
          <cell r="E682">
            <v>281</v>
          </cell>
          <cell r="F682" t="str">
            <v>kg</v>
          </cell>
          <cell r="G682">
            <v>270</v>
          </cell>
          <cell r="H682">
            <v>75870</v>
          </cell>
          <cell r="I682">
            <v>0</v>
          </cell>
          <cell r="J682">
            <v>0</v>
          </cell>
          <cell r="K682">
            <v>0</v>
          </cell>
          <cell r="L682">
            <v>0</v>
          </cell>
          <cell r="N682">
            <v>75870</v>
          </cell>
          <cell r="P682" t="str">
            <v>a090</v>
          </cell>
        </row>
        <row r="683">
          <cell r="A683" t="str">
            <v>SLC55202</v>
          </cell>
          <cell r="B683" t="str">
            <v>7-9</v>
          </cell>
          <cell r="C683" t="str">
            <v>철물제작설치비</v>
          </cell>
          <cell r="D683" t="str">
            <v>(보통 120%)</v>
          </cell>
          <cell r="E683">
            <v>0.34899999999999998</v>
          </cell>
          <cell r="F683" t="str">
            <v>t</v>
          </cell>
          <cell r="G683">
            <v>51855</v>
          </cell>
          <cell r="H683">
            <v>18097</v>
          </cell>
          <cell r="I683">
            <v>2282302</v>
          </cell>
          <cell r="J683">
            <v>796523</v>
          </cell>
          <cell r="K683">
            <v>80941</v>
          </cell>
          <cell r="L683">
            <v>28248</v>
          </cell>
          <cell r="N683">
            <v>842868</v>
          </cell>
          <cell r="P683" t="str">
            <v>a090</v>
          </cell>
        </row>
        <row r="684">
          <cell r="A684" t="str">
            <v>SLC55202</v>
          </cell>
          <cell r="B684" t="str">
            <v>7-10</v>
          </cell>
          <cell r="C684" t="str">
            <v>광명단 2회 (토목,조경)</v>
          </cell>
          <cell r="D684">
            <v>0</v>
          </cell>
          <cell r="E684">
            <v>6.72</v>
          </cell>
          <cell r="F684" t="str">
            <v>m2</v>
          </cell>
          <cell r="G684">
            <v>752</v>
          </cell>
          <cell r="H684">
            <v>5053</v>
          </cell>
          <cell r="I684">
            <v>2555</v>
          </cell>
          <cell r="J684">
            <v>17169</v>
          </cell>
          <cell r="K684">
            <v>50</v>
          </cell>
          <cell r="L684">
            <v>336</v>
          </cell>
          <cell r="N684">
            <v>22558</v>
          </cell>
          <cell r="P684" t="str">
            <v>a090</v>
          </cell>
        </row>
        <row r="685">
          <cell r="A685" t="str">
            <v>SLC55202</v>
          </cell>
          <cell r="B685" t="str">
            <v>7-11</v>
          </cell>
          <cell r="C685" t="str">
            <v>폴리우레탄 2회도장</v>
          </cell>
          <cell r="D685">
            <v>0</v>
          </cell>
          <cell r="E685">
            <v>6.72</v>
          </cell>
          <cell r="F685" t="str">
            <v>m2</v>
          </cell>
          <cell r="G685">
            <v>758</v>
          </cell>
          <cell r="H685">
            <v>5093</v>
          </cell>
          <cell r="I685">
            <v>3974</v>
          </cell>
          <cell r="J685">
            <v>26705</v>
          </cell>
          <cell r="K685">
            <v>78</v>
          </cell>
          <cell r="L685">
            <v>524</v>
          </cell>
          <cell r="N685">
            <v>32322</v>
          </cell>
          <cell r="P685" t="str">
            <v>a090</v>
          </cell>
        </row>
        <row r="686">
          <cell r="A686" t="str">
            <v>SLC55202</v>
          </cell>
          <cell r="B686" t="str">
            <v>7-12</v>
          </cell>
          <cell r="C686" t="str">
            <v>인력비빔타설(소형구조물) (토목,조경)</v>
          </cell>
          <cell r="D686">
            <v>0</v>
          </cell>
          <cell r="E686">
            <v>1.4019999999999999</v>
          </cell>
          <cell r="F686" t="str">
            <v>m3</v>
          </cell>
          <cell r="G686">
            <v>0</v>
          </cell>
          <cell r="H686">
            <v>0</v>
          </cell>
          <cell r="I686">
            <v>137288</v>
          </cell>
          <cell r="J686">
            <v>192477</v>
          </cell>
          <cell r="K686">
            <v>0</v>
          </cell>
          <cell r="L686">
            <v>0</v>
          </cell>
          <cell r="N686">
            <v>192477</v>
          </cell>
          <cell r="P686" t="str">
            <v>a090</v>
          </cell>
        </row>
        <row r="687">
          <cell r="A687" t="str">
            <v>SLC55202</v>
          </cell>
          <cell r="B687" t="str">
            <v>7-13</v>
          </cell>
          <cell r="C687" t="str">
            <v>거푸집 (토목,조경)</v>
          </cell>
          <cell r="D687" t="str">
            <v>합판6회, 인건비30%할증</v>
          </cell>
          <cell r="E687">
            <v>21.53</v>
          </cell>
          <cell r="F687" t="str">
            <v>m2</v>
          </cell>
          <cell r="G687">
            <v>3031</v>
          </cell>
          <cell r="H687">
            <v>65257</v>
          </cell>
          <cell r="I687">
            <v>8669</v>
          </cell>
          <cell r="J687">
            <v>186643</v>
          </cell>
          <cell r="K687">
            <v>0</v>
          </cell>
          <cell r="L687">
            <v>0</v>
          </cell>
          <cell r="N687">
            <v>251900</v>
          </cell>
          <cell r="P687" t="str">
            <v>a090</v>
          </cell>
        </row>
        <row r="688">
          <cell r="A688" t="str">
            <v>SLC55202</v>
          </cell>
          <cell r="B688" t="str">
            <v>7-14</v>
          </cell>
          <cell r="C688" t="str">
            <v>이형철근   (하치장도)</v>
          </cell>
          <cell r="D688" t="str">
            <v>D-13</v>
          </cell>
          <cell r="E688">
            <v>4.9000000000000002E-2</v>
          </cell>
          <cell r="F688" t="str">
            <v>t</v>
          </cell>
          <cell r="G688">
            <v>268054</v>
          </cell>
          <cell r="H688">
            <v>13134</v>
          </cell>
          <cell r="I688">
            <v>0</v>
          </cell>
          <cell r="J688">
            <v>0</v>
          </cell>
          <cell r="K688">
            <v>0</v>
          </cell>
          <cell r="L688">
            <v>0</v>
          </cell>
          <cell r="N688">
            <v>13134</v>
          </cell>
          <cell r="P688" t="str">
            <v>a090</v>
          </cell>
        </row>
        <row r="689">
          <cell r="A689" t="str">
            <v>SLC55202</v>
          </cell>
          <cell r="B689" t="str">
            <v>7-15</v>
          </cell>
          <cell r="C689" t="str">
            <v>잡석</v>
          </cell>
          <cell r="D689" t="str">
            <v>상차도</v>
          </cell>
          <cell r="E689">
            <v>0.77800000000000002</v>
          </cell>
          <cell r="F689" t="str">
            <v>m3</v>
          </cell>
          <cell r="G689">
            <v>3705</v>
          </cell>
          <cell r="H689">
            <v>2882</v>
          </cell>
          <cell r="I689">
            <v>0</v>
          </cell>
          <cell r="J689">
            <v>0</v>
          </cell>
          <cell r="K689">
            <v>0</v>
          </cell>
          <cell r="L689">
            <v>0</v>
          </cell>
          <cell r="N689">
            <v>2882</v>
          </cell>
          <cell r="P689" t="str">
            <v>a090</v>
          </cell>
        </row>
        <row r="690">
          <cell r="A690" t="str">
            <v>SLC55202</v>
          </cell>
          <cell r="B690" t="str">
            <v>7-16</v>
          </cell>
          <cell r="C690" t="str">
            <v>철근가공 및 조립 (간단)</v>
          </cell>
          <cell r="D690" t="str">
            <v>토목공사</v>
          </cell>
          <cell r="E690">
            <v>4.9000000000000002E-2</v>
          </cell>
          <cell r="F690" t="str">
            <v>t</v>
          </cell>
          <cell r="G690">
            <v>2850</v>
          </cell>
          <cell r="H690">
            <v>139</v>
          </cell>
          <cell r="I690">
            <v>193392</v>
          </cell>
          <cell r="J690">
            <v>9476</v>
          </cell>
          <cell r="K690">
            <v>0</v>
          </cell>
          <cell r="L690">
            <v>0</v>
          </cell>
          <cell r="N690">
            <v>9615</v>
          </cell>
          <cell r="P690" t="str">
            <v>a090</v>
          </cell>
        </row>
        <row r="691">
          <cell r="A691" t="str">
            <v>SLC55202</v>
          </cell>
          <cell r="B691" t="str">
            <v>7-17</v>
          </cell>
          <cell r="C691" t="str">
            <v>잡석다짐</v>
          </cell>
          <cell r="D691" t="str">
            <v>인력</v>
          </cell>
          <cell r="E691">
            <v>0.77800000000000002</v>
          </cell>
          <cell r="F691" t="str">
            <v>m3</v>
          </cell>
          <cell r="G691">
            <v>0</v>
          </cell>
          <cell r="H691">
            <v>0</v>
          </cell>
          <cell r="I691">
            <v>24781</v>
          </cell>
          <cell r="J691">
            <v>19279</v>
          </cell>
          <cell r="K691">
            <v>0</v>
          </cell>
          <cell r="L691">
            <v>0</v>
          </cell>
          <cell r="N691">
            <v>19279</v>
          </cell>
          <cell r="P691" t="str">
            <v>a090</v>
          </cell>
        </row>
        <row r="692">
          <cell r="A692" t="str">
            <v>SLC55202</v>
          </cell>
          <cell r="B692" t="str">
            <v>7-18</v>
          </cell>
          <cell r="C692" t="str">
            <v>단지안내판(1490X790)제작 및 설치</v>
          </cell>
          <cell r="D692">
            <v>0</v>
          </cell>
          <cell r="E692">
            <v>1</v>
          </cell>
          <cell r="F692" t="str">
            <v>개소</v>
          </cell>
          <cell r="G692">
            <v>806683</v>
          </cell>
          <cell r="H692">
            <v>806683</v>
          </cell>
          <cell r="I692">
            <v>76886</v>
          </cell>
          <cell r="J692">
            <v>76886</v>
          </cell>
          <cell r="K692">
            <v>1533</v>
          </cell>
          <cell r="L692">
            <v>1533</v>
          </cell>
          <cell r="N692">
            <v>885102</v>
          </cell>
          <cell r="P692" t="str">
            <v>a090</v>
          </cell>
        </row>
        <row r="693">
          <cell r="A693" t="str">
            <v>SLC55202</v>
          </cell>
          <cell r="B693" t="str">
            <v>7-19</v>
          </cell>
          <cell r="C693" t="str">
            <v>무기질탄성도료</v>
          </cell>
          <cell r="D693" t="str">
            <v>THK5</v>
          </cell>
          <cell r="E693">
            <v>11.99</v>
          </cell>
          <cell r="F693" t="str">
            <v>m2</v>
          </cell>
          <cell r="G693">
            <v>17100</v>
          </cell>
          <cell r="H693">
            <v>205029</v>
          </cell>
          <cell r="I693">
            <v>0</v>
          </cell>
          <cell r="J693">
            <v>0</v>
          </cell>
          <cell r="K693">
            <v>0</v>
          </cell>
          <cell r="L693">
            <v>0</v>
          </cell>
          <cell r="N693">
            <v>205029</v>
          </cell>
          <cell r="P693" t="str">
            <v>a090</v>
          </cell>
        </row>
        <row r="694">
          <cell r="A694" t="str">
            <v>SLC55202</v>
          </cell>
          <cell r="B694" t="str">
            <v>7-20</v>
          </cell>
          <cell r="C694" t="str">
            <v>수밀코킹(1CM각) (토목,조경)</v>
          </cell>
          <cell r="D694">
            <v>0</v>
          </cell>
          <cell r="E694">
            <v>12.4</v>
          </cell>
          <cell r="F694" t="str">
            <v>m</v>
          </cell>
          <cell r="G694">
            <v>151</v>
          </cell>
          <cell r="H694">
            <v>1872</v>
          </cell>
          <cell r="I694">
            <v>536</v>
          </cell>
          <cell r="J694">
            <v>6646</v>
          </cell>
          <cell r="K694">
            <v>0</v>
          </cell>
          <cell r="L694">
            <v>0</v>
          </cell>
          <cell r="N694">
            <v>8518</v>
          </cell>
          <cell r="P694" t="str">
            <v>a090</v>
          </cell>
        </row>
        <row r="695">
          <cell r="A695" t="str">
            <v>SLC55202</v>
          </cell>
          <cell r="B695" t="str">
            <v>7-21</v>
          </cell>
          <cell r="C695" t="str">
            <v>인력 터파기</v>
          </cell>
          <cell r="D695" t="str">
            <v>보통토사,0-1 M</v>
          </cell>
          <cell r="E695">
            <v>2.472</v>
          </cell>
          <cell r="F695" t="str">
            <v>m3</v>
          </cell>
          <cell r="G695">
            <v>0</v>
          </cell>
          <cell r="H695">
            <v>0</v>
          </cell>
          <cell r="I695">
            <v>8260</v>
          </cell>
          <cell r="J695">
            <v>20418</v>
          </cell>
          <cell r="K695">
            <v>0</v>
          </cell>
          <cell r="L695">
            <v>0</v>
          </cell>
          <cell r="N695">
            <v>20418</v>
          </cell>
          <cell r="P695" t="str">
            <v>a090</v>
          </cell>
        </row>
        <row r="696">
          <cell r="A696" t="str">
            <v>SLC55202</v>
          </cell>
          <cell r="B696" t="str">
            <v>7-22</v>
          </cell>
          <cell r="C696" t="str">
            <v>되메우기 및 다짐비</v>
          </cell>
          <cell r="D696" t="str">
            <v>보통토사 인력</v>
          </cell>
          <cell r="E696">
            <v>1.1240000000000001</v>
          </cell>
          <cell r="F696" t="str">
            <v>m3</v>
          </cell>
          <cell r="G696">
            <v>0</v>
          </cell>
          <cell r="H696">
            <v>0</v>
          </cell>
          <cell r="I696">
            <v>8648</v>
          </cell>
          <cell r="J696">
            <v>9720</v>
          </cell>
          <cell r="K696">
            <v>0</v>
          </cell>
          <cell r="L696">
            <v>0</v>
          </cell>
          <cell r="N696">
            <v>9720</v>
          </cell>
          <cell r="P696" t="str">
            <v>a090</v>
          </cell>
        </row>
        <row r="697">
          <cell r="A697" t="str">
            <v>SLC55202</v>
          </cell>
          <cell r="B697" t="str">
            <v>7-23</v>
          </cell>
          <cell r="C697" t="str">
            <v>잔토처리</v>
          </cell>
          <cell r="D697" t="str">
            <v>별    산</v>
          </cell>
          <cell r="E697">
            <v>1.3480000000000001</v>
          </cell>
          <cell r="F697" t="str">
            <v>m3</v>
          </cell>
          <cell r="G697">
            <v>0</v>
          </cell>
          <cell r="H697">
            <v>0</v>
          </cell>
          <cell r="I697">
            <v>0</v>
          </cell>
          <cell r="J697">
            <v>0</v>
          </cell>
          <cell r="K697">
            <v>0</v>
          </cell>
          <cell r="L697">
            <v>0</v>
          </cell>
          <cell r="N697">
            <v>0</v>
          </cell>
          <cell r="P697" t="str">
            <v>a090</v>
          </cell>
        </row>
        <row r="698">
          <cell r="A698" t="str">
            <v>NO. 90호표</v>
          </cell>
          <cell r="B698" t="str">
            <v>90</v>
          </cell>
          <cell r="C698" t="str">
            <v>소   계</v>
          </cell>
          <cell r="H698">
            <v>2062953</v>
          </cell>
          <cell r="J698">
            <v>1404729</v>
          </cell>
          <cell r="L698">
            <v>30641</v>
          </cell>
          <cell r="N698">
            <v>3498323</v>
          </cell>
          <cell r="P698" t="str">
            <v>a090</v>
          </cell>
        </row>
        <row r="699">
          <cell r="P699" t="str">
            <v>a090</v>
          </cell>
        </row>
        <row r="700">
          <cell r="A700" t="str">
            <v>091</v>
          </cell>
          <cell r="B700" t="str">
            <v>150-1</v>
          </cell>
          <cell r="C700" t="str">
            <v>제 150 호표</v>
          </cell>
          <cell r="D700" t="str">
            <v>분리형문주</v>
          </cell>
          <cell r="G700">
            <v>0</v>
          </cell>
          <cell r="O700" t="str">
            <v>개소</v>
          </cell>
          <cell r="P700" t="str">
            <v>a091</v>
          </cell>
        </row>
        <row r="701">
          <cell r="A701" t="str">
            <v>ULC60043</v>
          </cell>
          <cell r="B701" t="str">
            <v>150-1</v>
          </cell>
          <cell r="C701" t="str">
            <v>열연철판</v>
          </cell>
          <cell r="D701" t="str">
            <v>4.5MMX914X1829</v>
          </cell>
          <cell r="E701">
            <v>228.709</v>
          </cell>
          <cell r="F701" t="str">
            <v>kg</v>
          </cell>
          <cell r="G701">
            <v>270</v>
          </cell>
          <cell r="H701">
            <v>61751</v>
          </cell>
          <cell r="I701">
            <v>0</v>
          </cell>
          <cell r="J701">
            <v>0</v>
          </cell>
          <cell r="K701">
            <v>0</v>
          </cell>
          <cell r="L701">
            <v>0</v>
          </cell>
          <cell r="N701">
            <v>61751</v>
          </cell>
          <cell r="P701" t="str">
            <v>a091</v>
          </cell>
        </row>
        <row r="702">
          <cell r="A702" t="str">
            <v>ULC60043</v>
          </cell>
          <cell r="B702" t="str">
            <v>150-2</v>
          </cell>
          <cell r="C702" t="str">
            <v>철물제작설치비</v>
          </cell>
          <cell r="D702" t="str">
            <v>(간단 100%)</v>
          </cell>
          <cell r="E702">
            <v>0.20799999999999999</v>
          </cell>
          <cell r="F702" t="str">
            <v>t</v>
          </cell>
          <cell r="G702">
            <v>43213</v>
          </cell>
          <cell r="H702">
            <v>8988</v>
          </cell>
          <cell r="I702">
            <v>1901919</v>
          </cell>
          <cell r="J702">
            <v>395599</v>
          </cell>
          <cell r="K702">
            <v>67451</v>
          </cell>
          <cell r="L702">
            <v>14029</v>
          </cell>
          <cell r="N702">
            <v>418616</v>
          </cell>
          <cell r="P702" t="str">
            <v>a091</v>
          </cell>
        </row>
        <row r="703">
          <cell r="A703" t="str">
            <v>ULC60043</v>
          </cell>
          <cell r="B703" t="str">
            <v>150-3</v>
          </cell>
          <cell r="C703" t="str">
            <v>고 자 재</v>
          </cell>
          <cell r="D703" t="str">
            <v>주철, 고철</v>
          </cell>
          <cell r="E703">
            <v>-20.792000000000002</v>
          </cell>
          <cell r="F703" t="str">
            <v>kg</v>
          </cell>
          <cell r="G703">
            <v>71</v>
          </cell>
          <cell r="H703">
            <v>-1477</v>
          </cell>
          <cell r="I703">
            <v>0</v>
          </cell>
          <cell r="J703">
            <v>0</v>
          </cell>
          <cell r="K703">
            <v>0</v>
          </cell>
          <cell r="L703">
            <v>0</v>
          </cell>
          <cell r="N703">
            <v>-1477</v>
          </cell>
          <cell r="P703" t="str">
            <v>a091</v>
          </cell>
        </row>
        <row r="704">
          <cell r="A704" t="str">
            <v>ULC60043</v>
          </cell>
          <cell r="B704" t="str">
            <v>150-4</v>
          </cell>
          <cell r="C704" t="str">
            <v>방청프라이머</v>
          </cell>
          <cell r="D704" t="str">
            <v>WASH PRIMER</v>
          </cell>
          <cell r="E704">
            <v>0.10199999999999999</v>
          </cell>
          <cell r="F704" t="str">
            <v>kg</v>
          </cell>
          <cell r="G704">
            <v>2031</v>
          </cell>
          <cell r="H704">
            <v>207</v>
          </cell>
          <cell r="I704">
            <v>0</v>
          </cell>
          <cell r="J704">
            <v>0</v>
          </cell>
          <cell r="K704">
            <v>0</v>
          </cell>
          <cell r="L704">
            <v>0</v>
          </cell>
          <cell r="N704">
            <v>207</v>
          </cell>
          <cell r="P704" t="str">
            <v>a091</v>
          </cell>
        </row>
        <row r="705">
          <cell r="A705" t="str">
            <v>ULC60043</v>
          </cell>
          <cell r="B705" t="str">
            <v>150-5</v>
          </cell>
          <cell r="C705" t="str">
            <v>도장공</v>
          </cell>
          <cell r="D705" t="str">
            <v/>
          </cell>
          <cell r="E705">
            <v>8.6999999999999994E-2</v>
          </cell>
          <cell r="F705" t="str">
            <v>인</v>
          </cell>
          <cell r="G705">
            <v>0</v>
          </cell>
          <cell r="H705">
            <v>0</v>
          </cell>
          <cell r="I705">
            <v>56791</v>
          </cell>
          <cell r="J705">
            <v>4940</v>
          </cell>
          <cell r="K705">
            <v>0</v>
          </cell>
          <cell r="L705">
            <v>0</v>
          </cell>
          <cell r="N705">
            <v>4940</v>
          </cell>
          <cell r="P705" t="str">
            <v>a091</v>
          </cell>
        </row>
        <row r="706">
          <cell r="A706" t="str">
            <v>ULC60043</v>
          </cell>
          <cell r="B706" t="str">
            <v>150-6</v>
          </cell>
          <cell r="C706" t="str">
            <v>폴리우레탄 2회도장</v>
          </cell>
          <cell r="D706">
            <v>0</v>
          </cell>
          <cell r="E706">
            <v>5.1100000000000003</v>
          </cell>
          <cell r="F706" t="str">
            <v>m2</v>
          </cell>
          <cell r="G706">
            <v>758</v>
          </cell>
          <cell r="H706">
            <v>3873</v>
          </cell>
          <cell r="I706">
            <v>3974</v>
          </cell>
          <cell r="J706">
            <v>20307</v>
          </cell>
          <cell r="K706">
            <v>78</v>
          </cell>
          <cell r="L706">
            <v>398</v>
          </cell>
          <cell r="N706">
            <v>24578</v>
          </cell>
          <cell r="P706" t="str">
            <v>a091</v>
          </cell>
        </row>
        <row r="707">
          <cell r="A707" t="str">
            <v>ULC60043</v>
          </cell>
          <cell r="B707" t="str">
            <v>150-7</v>
          </cell>
          <cell r="C707" t="str">
            <v>이형철근   (하치장도)</v>
          </cell>
          <cell r="D707" t="str">
            <v>D-10</v>
          </cell>
          <cell r="E707">
            <v>2.7690000000000002E-3</v>
          </cell>
          <cell r="F707" t="str">
            <v>t</v>
          </cell>
          <cell r="G707">
            <v>272519</v>
          </cell>
          <cell r="H707">
            <v>754</v>
          </cell>
          <cell r="I707">
            <v>0</v>
          </cell>
          <cell r="J707">
            <v>0</v>
          </cell>
          <cell r="K707">
            <v>0</v>
          </cell>
          <cell r="L707">
            <v>0</v>
          </cell>
          <cell r="N707">
            <v>754</v>
          </cell>
          <cell r="P707" t="str">
            <v>a091</v>
          </cell>
        </row>
        <row r="708">
          <cell r="A708" t="str">
            <v>ULC60043</v>
          </cell>
          <cell r="B708" t="str">
            <v>150-8</v>
          </cell>
          <cell r="C708" t="str">
            <v>잡석</v>
          </cell>
          <cell r="D708" t="str">
            <v>상차도</v>
          </cell>
          <cell r="E708">
            <v>0.28599999999999998</v>
          </cell>
          <cell r="F708" t="str">
            <v>m3</v>
          </cell>
          <cell r="G708">
            <v>3705</v>
          </cell>
          <cell r="H708">
            <v>1059</v>
          </cell>
          <cell r="I708">
            <v>0</v>
          </cell>
          <cell r="J708">
            <v>0</v>
          </cell>
          <cell r="K708">
            <v>0</v>
          </cell>
          <cell r="L708">
            <v>0</v>
          </cell>
          <cell r="N708">
            <v>1059</v>
          </cell>
          <cell r="P708" t="str">
            <v>a091</v>
          </cell>
        </row>
        <row r="709">
          <cell r="A709" t="str">
            <v>ULC60043</v>
          </cell>
          <cell r="B709" t="str">
            <v>150-9</v>
          </cell>
          <cell r="C709" t="str">
            <v>잡석다짐</v>
          </cell>
          <cell r="D709" t="str">
            <v>인력</v>
          </cell>
          <cell r="E709">
            <v>0.28599999999999998</v>
          </cell>
          <cell r="F709" t="str">
            <v>m3</v>
          </cell>
          <cell r="G709">
            <v>0</v>
          </cell>
          <cell r="H709">
            <v>0</v>
          </cell>
          <cell r="I709">
            <v>24781</v>
          </cell>
          <cell r="J709">
            <v>7087</v>
          </cell>
          <cell r="K709">
            <v>0</v>
          </cell>
          <cell r="L709">
            <v>0</v>
          </cell>
          <cell r="N709">
            <v>7087</v>
          </cell>
          <cell r="P709" t="str">
            <v>a091</v>
          </cell>
        </row>
        <row r="710">
          <cell r="A710" t="str">
            <v>ULC60043</v>
          </cell>
          <cell r="B710" t="str">
            <v>150-10</v>
          </cell>
          <cell r="C710" t="str">
            <v>인력비빔타설(무근구조물) (토목,조경)</v>
          </cell>
          <cell r="D710" t="str">
            <v>B2종</v>
          </cell>
          <cell r="E710">
            <v>0.76600000000000001</v>
          </cell>
          <cell r="F710" t="str">
            <v>m3</v>
          </cell>
          <cell r="G710">
            <v>0</v>
          </cell>
          <cell r="H710">
            <v>0</v>
          </cell>
          <cell r="I710">
            <v>87501</v>
          </cell>
          <cell r="J710">
            <v>67025</v>
          </cell>
          <cell r="K710">
            <v>0</v>
          </cell>
          <cell r="L710">
            <v>0</v>
          </cell>
          <cell r="N710">
            <v>67025</v>
          </cell>
          <cell r="P710" t="str">
            <v>a091</v>
          </cell>
        </row>
        <row r="711">
          <cell r="A711" t="str">
            <v>ULC60043</v>
          </cell>
          <cell r="B711" t="str">
            <v>150-11</v>
          </cell>
          <cell r="C711" t="str">
            <v>거푸집 (토목,조경)</v>
          </cell>
          <cell r="D711" t="str">
            <v>합판6회, 인건비30%할증</v>
          </cell>
          <cell r="E711">
            <v>2.56</v>
          </cell>
          <cell r="F711" t="str">
            <v>m2</v>
          </cell>
          <cell r="G711">
            <v>3031</v>
          </cell>
          <cell r="H711">
            <v>7759</v>
          </cell>
          <cell r="I711">
            <v>8669</v>
          </cell>
          <cell r="J711">
            <v>22192</v>
          </cell>
          <cell r="K711">
            <v>0</v>
          </cell>
          <cell r="L711">
            <v>0</v>
          </cell>
          <cell r="N711">
            <v>29951</v>
          </cell>
          <cell r="P711" t="str">
            <v>a091</v>
          </cell>
        </row>
        <row r="712">
          <cell r="A712" t="str">
            <v>ULC60043</v>
          </cell>
          <cell r="B712" t="str">
            <v>150-12</v>
          </cell>
          <cell r="C712" t="str">
            <v>인력 터파기</v>
          </cell>
          <cell r="D712" t="str">
            <v>보통토사,1-2 M</v>
          </cell>
          <cell r="E712">
            <v>2.464</v>
          </cell>
          <cell r="F712" t="str">
            <v>m3</v>
          </cell>
          <cell r="G712">
            <v>0</v>
          </cell>
          <cell r="H712">
            <v>0</v>
          </cell>
          <cell r="I712">
            <v>11102</v>
          </cell>
          <cell r="J712">
            <v>27355</v>
          </cell>
          <cell r="K712">
            <v>0</v>
          </cell>
          <cell r="L712">
            <v>0</v>
          </cell>
          <cell r="N712">
            <v>27355</v>
          </cell>
          <cell r="P712" t="str">
            <v>a091</v>
          </cell>
        </row>
        <row r="713">
          <cell r="A713" t="str">
            <v>ULC60043</v>
          </cell>
          <cell r="B713" t="str">
            <v>150-13</v>
          </cell>
          <cell r="C713" t="str">
            <v>잔토처리</v>
          </cell>
          <cell r="D713" t="str">
            <v>별    산</v>
          </cell>
          <cell r="E713">
            <v>1.052</v>
          </cell>
          <cell r="F713" t="str">
            <v>m3</v>
          </cell>
          <cell r="G713">
            <v>0</v>
          </cell>
          <cell r="H713">
            <v>0</v>
          </cell>
          <cell r="I713">
            <v>0</v>
          </cell>
          <cell r="J713">
            <v>0</v>
          </cell>
          <cell r="K713">
            <v>0</v>
          </cell>
          <cell r="L713">
            <v>0</v>
          </cell>
          <cell r="N713">
            <v>0</v>
          </cell>
          <cell r="P713" t="str">
            <v>a091</v>
          </cell>
        </row>
        <row r="714">
          <cell r="A714" t="str">
            <v>ULC60043</v>
          </cell>
          <cell r="B714" t="str">
            <v>150-14</v>
          </cell>
          <cell r="C714" t="str">
            <v>되메우기 및 다짐비</v>
          </cell>
          <cell r="D714" t="str">
            <v>보통토사 인력</v>
          </cell>
          <cell r="E714">
            <v>1.4119999999999999</v>
          </cell>
          <cell r="F714" t="str">
            <v>m3</v>
          </cell>
          <cell r="G714">
            <v>0</v>
          </cell>
          <cell r="H714">
            <v>0</v>
          </cell>
          <cell r="I714">
            <v>8648</v>
          </cell>
          <cell r="J714">
            <v>12210</v>
          </cell>
          <cell r="K714">
            <v>0</v>
          </cell>
          <cell r="L714">
            <v>0</v>
          </cell>
          <cell r="N714">
            <v>12210</v>
          </cell>
          <cell r="P714" t="str">
            <v>a091</v>
          </cell>
        </row>
        <row r="715">
          <cell r="A715" t="str">
            <v>NO. 91호표</v>
          </cell>
          <cell r="B715" t="str">
            <v>91</v>
          </cell>
          <cell r="C715" t="str">
            <v>소   계</v>
          </cell>
          <cell r="H715">
            <v>82914</v>
          </cell>
          <cell r="J715">
            <v>556715</v>
          </cell>
          <cell r="L715">
            <v>14427</v>
          </cell>
          <cell r="N715">
            <v>654056</v>
          </cell>
          <cell r="P715" t="str">
            <v>a091</v>
          </cell>
        </row>
        <row r="716">
          <cell r="P716" t="str">
            <v>a091</v>
          </cell>
        </row>
        <row r="717">
          <cell r="A717" t="str">
            <v>092</v>
          </cell>
          <cell r="B717" t="str">
            <v>152-1</v>
          </cell>
          <cell r="C717" t="str">
            <v>제 152 호표</v>
          </cell>
          <cell r="D717" t="str">
            <v>아 취(3M 3열)</v>
          </cell>
          <cell r="G717">
            <v>0</v>
          </cell>
          <cell r="O717" t="str">
            <v>개소</v>
          </cell>
          <cell r="P717" t="str">
            <v>a092</v>
          </cell>
        </row>
        <row r="718">
          <cell r="A718" t="str">
            <v>ULC60424</v>
          </cell>
          <cell r="B718" t="str">
            <v>152-1</v>
          </cell>
          <cell r="C718" t="str">
            <v>흑강관 (SPP)(KSD3507)</v>
          </cell>
          <cell r="D718" t="str">
            <v>KS 흑 25</v>
          </cell>
          <cell r="E718">
            <v>18.899999999999999</v>
          </cell>
          <cell r="F718" t="str">
            <v>m</v>
          </cell>
          <cell r="G718">
            <v>1043</v>
          </cell>
          <cell r="H718">
            <v>19712</v>
          </cell>
          <cell r="I718">
            <v>0</v>
          </cell>
          <cell r="J718">
            <v>0</v>
          </cell>
          <cell r="K718">
            <v>0</v>
          </cell>
          <cell r="L718">
            <v>0</v>
          </cell>
          <cell r="N718">
            <v>19712</v>
          </cell>
          <cell r="P718" t="str">
            <v>a092</v>
          </cell>
        </row>
        <row r="719">
          <cell r="A719" t="str">
            <v>ULC60424</v>
          </cell>
          <cell r="B719" t="str">
            <v>152-2</v>
          </cell>
          <cell r="C719" t="str">
            <v>흑강관 (SPP)(KSD3507)</v>
          </cell>
          <cell r="D719" t="str">
            <v>KS 흑 20</v>
          </cell>
          <cell r="E719">
            <v>39.9</v>
          </cell>
          <cell r="F719" t="str">
            <v>m</v>
          </cell>
          <cell r="G719">
            <v>695</v>
          </cell>
          <cell r="H719">
            <v>27730</v>
          </cell>
          <cell r="I719">
            <v>0</v>
          </cell>
          <cell r="J719">
            <v>0</v>
          </cell>
          <cell r="K719">
            <v>0</v>
          </cell>
          <cell r="L719">
            <v>0</v>
          </cell>
          <cell r="N719">
            <v>27730</v>
          </cell>
          <cell r="P719" t="str">
            <v>a092</v>
          </cell>
        </row>
        <row r="720">
          <cell r="A720" t="str">
            <v>ULC60424</v>
          </cell>
          <cell r="B720" t="str">
            <v>152-3</v>
          </cell>
          <cell r="C720" t="str">
            <v>이형철근   (하치장도)</v>
          </cell>
          <cell r="D720" t="str">
            <v>D-10</v>
          </cell>
          <cell r="E720">
            <v>1.3799999999999999E-3</v>
          </cell>
          <cell r="F720" t="str">
            <v>t</v>
          </cell>
          <cell r="G720">
            <v>272519</v>
          </cell>
          <cell r="H720">
            <v>376</v>
          </cell>
          <cell r="I720">
            <v>0</v>
          </cell>
          <cell r="J720">
            <v>0</v>
          </cell>
          <cell r="K720">
            <v>0</v>
          </cell>
          <cell r="L720">
            <v>0</v>
          </cell>
          <cell r="N720">
            <v>376</v>
          </cell>
          <cell r="P720" t="str">
            <v>a092</v>
          </cell>
        </row>
        <row r="721">
          <cell r="A721" t="str">
            <v>ULC60424</v>
          </cell>
          <cell r="B721" t="str">
            <v>152-4</v>
          </cell>
          <cell r="C721" t="str">
            <v>조경시설철부페인트칠 (토목,조경)</v>
          </cell>
          <cell r="D721" t="str">
            <v>(광명단1회+조합페인트2회)</v>
          </cell>
          <cell r="E721">
            <v>4.9180000000000001</v>
          </cell>
          <cell r="F721" t="str">
            <v>m2</v>
          </cell>
          <cell r="G721">
            <v>1496</v>
          </cell>
          <cell r="H721">
            <v>7357</v>
          </cell>
          <cell r="I721">
            <v>10671</v>
          </cell>
          <cell r="J721">
            <v>52479</v>
          </cell>
          <cell r="K721">
            <v>212</v>
          </cell>
          <cell r="L721">
            <v>1042</v>
          </cell>
          <cell r="N721">
            <v>60878</v>
          </cell>
          <cell r="P721" t="str">
            <v>a092</v>
          </cell>
        </row>
        <row r="722">
          <cell r="A722" t="str">
            <v>ULC60424</v>
          </cell>
          <cell r="B722" t="str">
            <v>152-5</v>
          </cell>
          <cell r="C722" t="str">
            <v>인력비빔타설(소형구조물) (토목,조경)</v>
          </cell>
          <cell r="D722" t="str">
            <v>기초콘크리트</v>
          </cell>
          <cell r="E722">
            <v>0.38400000000000001</v>
          </cell>
          <cell r="F722" t="str">
            <v>m3</v>
          </cell>
          <cell r="G722">
            <v>0</v>
          </cell>
          <cell r="H722">
            <v>0</v>
          </cell>
          <cell r="I722">
            <v>137288</v>
          </cell>
          <cell r="J722">
            <v>52718</v>
          </cell>
          <cell r="K722">
            <v>0</v>
          </cell>
          <cell r="L722">
            <v>0</v>
          </cell>
          <cell r="N722">
            <v>52718</v>
          </cell>
          <cell r="P722" t="str">
            <v>a092</v>
          </cell>
        </row>
        <row r="723">
          <cell r="A723" t="str">
            <v>ULC60424</v>
          </cell>
          <cell r="B723" t="str">
            <v>152-6</v>
          </cell>
          <cell r="C723" t="str">
            <v>거푸집 (토목,조경)</v>
          </cell>
          <cell r="D723" t="str">
            <v>합판6회, 인건비30%할증</v>
          </cell>
          <cell r="E723">
            <v>3.84</v>
          </cell>
          <cell r="F723" t="str">
            <v>m2</v>
          </cell>
          <cell r="G723">
            <v>3031</v>
          </cell>
          <cell r="H723">
            <v>11639</v>
          </cell>
          <cell r="I723">
            <v>8669</v>
          </cell>
          <cell r="J723">
            <v>33288</v>
          </cell>
          <cell r="K723">
            <v>0</v>
          </cell>
          <cell r="L723">
            <v>0</v>
          </cell>
          <cell r="N723">
            <v>44927</v>
          </cell>
          <cell r="P723" t="str">
            <v>a092</v>
          </cell>
        </row>
        <row r="724">
          <cell r="A724" t="str">
            <v>ULC60424</v>
          </cell>
          <cell r="B724" t="str">
            <v>152-7</v>
          </cell>
          <cell r="C724" t="str">
            <v>철물제작설치비</v>
          </cell>
          <cell r="D724" t="str">
            <v>(보통 120%)</v>
          </cell>
          <cell r="E724">
            <v>0.109</v>
          </cell>
          <cell r="F724" t="str">
            <v>t</v>
          </cell>
          <cell r="G724">
            <v>51855</v>
          </cell>
          <cell r="H724">
            <v>5652</v>
          </cell>
          <cell r="I724">
            <v>2282302</v>
          </cell>
          <cell r="J724">
            <v>248770</v>
          </cell>
          <cell r="K724">
            <v>80941</v>
          </cell>
          <cell r="L724">
            <v>8822</v>
          </cell>
          <cell r="N724">
            <v>263244</v>
          </cell>
          <cell r="P724" t="str">
            <v>a092</v>
          </cell>
        </row>
        <row r="725">
          <cell r="A725" t="str">
            <v>ULC60424</v>
          </cell>
          <cell r="B725" t="str">
            <v>152-8</v>
          </cell>
          <cell r="C725" t="str">
            <v>인력 터파기</v>
          </cell>
          <cell r="D725" t="str">
            <v>보통토사,0-1M협소</v>
          </cell>
          <cell r="E725">
            <v>2.9790000000000001</v>
          </cell>
          <cell r="F725" t="str">
            <v>m3</v>
          </cell>
          <cell r="G725">
            <v>0</v>
          </cell>
          <cell r="H725">
            <v>0</v>
          </cell>
          <cell r="I725">
            <v>10325</v>
          </cell>
          <cell r="J725">
            <v>30758</v>
          </cell>
          <cell r="K725">
            <v>0</v>
          </cell>
          <cell r="L725">
            <v>0</v>
          </cell>
          <cell r="N725">
            <v>30758</v>
          </cell>
          <cell r="P725" t="str">
            <v>a092</v>
          </cell>
        </row>
        <row r="726">
          <cell r="A726" t="str">
            <v>ULC60424</v>
          </cell>
          <cell r="B726" t="str">
            <v>152-9</v>
          </cell>
          <cell r="C726" t="str">
            <v>되메우기 및 다짐비</v>
          </cell>
          <cell r="D726" t="str">
            <v>보통토사 인력</v>
          </cell>
          <cell r="E726">
            <v>2.5950000000000002</v>
          </cell>
          <cell r="F726" t="str">
            <v>m3</v>
          </cell>
          <cell r="G726">
            <v>0</v>
          </cell>
          <cell r="H726">
            <v>0</v>
          </cell>
          <cell r="I726">
            <v>8648</v>
          </cell>
          <cell r="J726">
            <v>22441</v>
          </cell>
          <cell r="K726">
            <v>0</v>
          </cell>
          <cell r="L726">
            <v>0</v>
          </cell>
          <cell r="N726">
            <v>22441</v>
          </cell>
          <cell r="P726" t="str">
            <v>a092</v>
          </cell>
        </row>
        <row r="727">
          <cell r="A727" t="str">
            <v>ULC60424</v>
          </cell>
          <cell r="B727" t="str">
            <v>152-10</v>
          </cell>
          <cell r="C727" t="str">
            <v>잔토처리</v>
          </cell>
          <cell r="D727" t="str">
            <v>별    산</v>
          </cell>
          <cell r="E727">
            <v>0.38400000000000001</v>
          </cell>
          <cell r="F727" t="str">
            <v>m3</v>
          </cell>
          <cell r="G727">
            <v>0</v>
          </cell>
          <cell r="H727">
            <v>0</v>
          </cell>
          <cell r="I727">
            <v>0</v>
          </cell>
          <cell r="J727">
            <v>0</v>
          </cell>
          <cell r="K727">
            <v>0</v>
          </cell>
          <cell r="L727">
            <v>0</v>
          </cell>
          <cell r="N727">
            <v>0</v>
          </cell>
          <cell r="P727" t="str">
            <v>a092</v>
          </cell>
        </row>
        <row r="728">
          <cell r="A728" t="str">
            <v>ULC60424</v>
          </cell>
          <cell r="B728" t="str">
            <v>152-11</v>
          </cell>
          <cell r="C728" t="str">
            <v>고 자 재</v>
          </cell>
          <cell r="D728" t="str">
            <v>주철, 고철</v>
          </cell>
          <cell r="E728">
            <v>-5.44</v>
          </cell>
          <cell r="F728" t="str">
            <v>kg</v>
          </cell>
          <cell r="G728">
            <v>71</v>
          </cell>
          <cell r="H728">
            <v>-387</v>
          </cell>
          <cell r="I728">
            <v>0</v>
          </cell>
          <cell r="J728">
            <v>0</v>
          </cell>
          <cell r="K728">
            <v>0</v>
          </cell>
          <cell r="L728">
            <v>0</v>
          </cell>
          <cell r="N728">
            <v>-387</v>
          </cell>
          <cell r="P728" t="str">
            <v>a092</v>
          </cell>
        </row>
        <row r="729">
          <cell r="A729" t="str">
            <v>NO. 92호표</v>
          </cell>
          <cell r="B729" t="str">
            <v>92</v>
          </cell>
          <cell r="C729" t="str">
            <v>소   계</v>
          </cell>
          <cell r="H729">
            <v>72079</v>
          </cell>
          <cell r="J729">
            <v>440454</v>
          </cell>
          <cell r="L729">
            <v>9864</v>
          </cell>
          <cell r="N729">
            <v>522397</v>
          </cell>
          <cell r="P729" t="str">
            <v>a092</v>
          </cell>
        </row>
        <row r="730">
          <cell r="P730" t="str">
            <v>a092</v>
          </cell>
        </row>
        <row r="731">
          <cell r="A731" t="str">
            <v>093</v>
          </cell>
          <cell r="B731" t="str">
            <v>3-1</v>
          </cell>
          <cell r="C731" t="str">
            <v>제 93 호표</v>
          </cell>
          <cell r="D731" t="str">
            <v>돌담</v>
          </cell>
          <cell r="G731" t="str">
            <v>H600,양면,모양쌓기</v>
          </cell>
          <cell r="O731" t="str">
            <v>m</v>
          </cell>
          <cell r="P731" t="str">
            <v>a093</v>
          </cell>
        </row>
        <row r="732">
          <cell r="A732" t="str">
            <v>SLC52835</v>
          </cell>
          <cell r="B732" t="str">
            <v>3-1</v>
          </cell>
          <cell r="C732" t="str">
            <v>자연석</v>
          </cell>
          <cell r="D732" t="str">
            <v>산석,D150-300,T=150내외</v>
          </cell>
          <cell r="E732">
            <v>0.66779999999999995</v>
          </cell>
          <cell r="F732" t="str">
            <v>t</v>
          </cell>
          <cell r="G732">
            <v>57000</v>
          </cell>
          <cell r="H732">
            <v>38064</v>
          </cell>
          <cell r="I732">
            <v>0</v>
          </cell>
          <cell r="J732">
            <v>0</v>
          </cell>
          <cell r="K732">
            <v>0</v>
          </cell>
          <cell r="L732">
            <v>0</v>
          </cell>
          <cell r="N732">
            <v>38064</v>
          </cell>
          <cell r="P732" t="str">
            <v>a093</v>
          </cell>
        </row>
        <row r="733">
          <cell r="A733" t="str">
            <v>SLC52835</v>
          </cell>
          <cell r="B733" t="str">
            <v>3-2</v>
          </cell>
          <cell r="C733" t="str">
            <v>석 공</v>
          </cell>
          <cell r="D733" t="str">
            <v>돌쌓기및 붙이기</v>
          </cell>
          <cell r="E733">
            <v>0.85919999999999996</v>
          </cell>
          <cell r="F733" t="str">
            <v>인</v>
          </cell>
          <cell r="G733">
            <v>0</v>
          </cell>
          <cell r="H733">
            <v>0</v>
          </cell>
          <cell r="I733">
            <v>74381</v>
          </cell>
          <cell r="J733">
            <v>63908</v>
          </cell>
          <cell r="K733">
            <v>0</v>
          </cell>
          <cell r="L733">
            <v>0</v>
          </cell>
          <cell r="N733">
            <v>63908</v>
          </cell>
          <cell r="P733" t="str">
            <v>a093</v>
          </cell>
        </row>
        <row r="734">
          <cell r="A734" t="str">
            <v>SLC52835</v>
          </cell>
          <cell r="B734" t="str">
            <v>3-3</v>
          </cell>
          <cell r="C734" t="str">
            <v>보통인부</v>
          </cell>
          <cell r="D734" t="str">
            <v>돌쌓기및 붙이기</v>
          </cell>
          <cell r="E734">
            <v>0.70079999999999998</v>
          </cell>
          <cell r="F734" t="str">
            <v>인</v>
          </cell>
          <cell r="G734">
            <v>0</v>
          </cell>
          <cell r="H734">
            <v>0</v>
          </cell>
          <cell r="I734">
            <v>38875</v>
          </cell>
          <cell r="J734">
            <v>27243</v>
          </cell>
          <cell r="K734">
            <v>0</v>
          </cell>
          <cell r="L734">
            <v>0</v>
          </cell>
          <cell r="N734">
            <v>27243</v>
          </cell>
          <cell r="P734" t="str">
            <v>a093</v>
          </cell>
        </row>
        <row r="735">
          <cell r="A735" t="str">
            <v>SLC52835</v>
          </cell>
          <cell r="B735" t="str">
            <v>3-4</v>
          </cell>
          <cell r="C735" t="str">
            <v>모르터 (1:3) (토목,조경)</v>
          </cell>
          <cell r="D735" t="str">
            <v>공극채움용</v>
          </cell>
          <cell r="E735">
            <v>6.7400000000000002E-2</v>
          </cell>
          <cell r="F735" t="str">
            <v>m3</v>
          </cell>
          <cell r="G735">
            <v>0</v>
          </cell>
          <cell r="H735">
            <v>0</v>
          </cell>
          <cell r="I735">
            <v>36134</v>
          </cell>
          <cell r="J735">
            <v>2435</v>
          </cell>
          <cell r="K735">
            <v>0</v>
          </cell>
          <cell r="L735">
            <v>0</v>
          </cell>
          <cell r="N735">
            <v>2435</v>
          </cell>
          <cell r="P735" t="str">
            <v>a093</v>
          </cell>
        </row>
        <row r="736">
          <cell r="A736" t="str">
            <v>SLC52835</v>
          </cell>
          <cell r="B736" t="str">
            <v>3-5</v>
          </cell>
          <cell r="C736" t="str">
            <v>콘크리트벽돌</v>
          </cell>
          <cell r="D736" t="str">
            <v>KS 50KG/CM2, 190X90X57</v>
          </cell>
          <cell r="E736">
            <v>47.25</v>
          </cell>
          <cell r="F736" t="str">
            <v>매</v>
          </cell>
          <cell r="G736">
            <v>32</v>
          </cell>
          <cell r="H736">
            <v>1512</v>
          </cell>
          <cell r="I736">
            <v>0</v>
          </cell>
          <cell r="J736">
            <v>0</v>
          </cell>
          <cell r="K736">
            <v>0</v>
          </cell>
          <cell r="L736">
            <v>0</v>
          </cell>
          <cell r="N736">
            <v>1512</v>
          </cell>
          <cell r="P736" t="str">
            <v>a093</v>
          </cell>
        </row>
        <row r="737">
          <cell r="A737" t="str">
            <v>SLC52835</v>
          </cell>
          <cell r="B737" t="str">
            <v>3-6</v>
          </cell>
          <cell r="C737" t="str">
            <v>조적공</v>
          </cell>
          <cell r="D737" t="str">
            <v>벽돌쌓기</v>
          </cell>
          <cell r="E737">
            <v>8.1000000000000003E-2</v>
          </cell>
          <cell r="F737" t="str">
            <v>인</v>
          </cell>
          <cell r="G737">
            <v>0</v>
          </cell>
          <cell r="H737">
            <v>0</v>
          </cell>
          <cell r="I737">
            <v>63137</v>
          </cell>
          <cell r="J737">
            <v>5114</v>
          </cell>
          <cell r="K737">
            <v>0</v>
          </cell>
          <cell r="L737">
            <v>0</v>
          </cell>
          <cell r="N737">
            <v>5114</v>
          </cell>
          <cell r="P737" t="str">
            <v>a093</v>
          </cell>
        </row>
        <row r="738">
          <cell r="A738" t="str">
            <v>SLC52835</v>
          </cell>
          <cell r="B738" t="str">
            <v>3-7</v>
          </cell>
          <cell r="C738" t="str">
            <v>보통인부</v>
          </cell>
          <cell r="D738" t="str">
            <v>벽돌쌓기</v>
          </cell>
          <cell r="E738">
            <v>4.4999999999999998E-2</v>
          </cell>
          <cell r="F738" t="str">
            <v>인</v>
          </cell>
          <cell r="G738">
            <v>0</v>
          </cell>
          <cell r="H738">
            <v>0</v>
          </cell>
          <cell r="I738">
            <v>38875</v>
          </cell>
          <cell r="J738">
            <v>1749</v>
          </cell>
          <cell r="K738">
            <v>0</v>
          </cell>
          <cell r="L738">
            <v>0</v>
          </cell>
          <cell r="N738">
            <v>1749</v>
          </cell>
          <cell r="P738" t="str">
            <v>a093</v>
          </cell>
        </row>
        <row r="739">
          <cell r="A739" t="str">
            <v>SLC52835</v>
          </cell>
          <cell r="B739" t="str">
            <v>3-8</v>
          </cell>
          <cell r="C739" t="str">
            <v>할석공</v>
          </cell>
          <cell r="D739" t="str">
            <v/>
          </cell>
          <cell r="E739">
            <v>8.7999999999999995E-2</v>
          </cell>
          <cell r="F739" t="str">
            <v>인</v>
          </cell>
          <cell r="G739">
            <v>0</v>
          </cell>
          <cell r="H739">
            <v>0</v>
          </cell>
          <cell r="I739">
            <v>69225</v>
          </cell>
          <cell r="J739">
            <v>6091</v>
          </cell>
          <cell r="K739">
            <v>0</v>
          </cell>
          <cell r="L739">
            <v>0</v>
          </cell>
          <cell r="N739">
            <v>6091</v>
          </cell>
          <cell r="P739" t="str">
            <v>a093</v>
          </cell>
        </row>
        <row r="740">
          <cell r="A740" t="str">
            <v>SLC52835</v>
          </cell>
          <cell r="B740" t="str">
            <v>3-9</v>
          </cell>
          <cell r="C740" t="str">
            <v>줄눈공</v>
          </cell>
          <cell r="D740" t="str">
            <v/>
          </cell>
          <cell r="E740">
            <v>4.8599999999999997E-2</v>
          </cell>
          <cell r="F740" t="str">
            <v>인</v>
          </cell>
          <cell r="G740">
            <v>0</v>
          </cell>
          <cell r="H740">
            <v>0</v>
          </cell>
          <cell r="I740">
            <v>57187</v>
          </cell>
          <cell r="J740">
            <v>2779</v>
          </cell>
          <cell r="K740">
            <v>0</v>
          </cell>
          <cell r="L740">
            <v>0</v>
          </cell>
          <cell r="N740">
            <v>2779</v>
          </cell>
          <cell r="P740" t="str">
            <v>a093</v>
          </cell>
        </row>
        <row r="741">
          <cell r="A741" t="str">
            <v>SLC52835</v>
          </cell>
          <cell r="B741" t="str">
            <v>3-10</v>
          </cell>
          <cell r="C741" t="str">
            <v>인력비빔타설(소형구조물) (토목,조경)</v>
          </cell>
          <cell r="D741">
            <v>0</v>
          </cell>
          <cell r="E741">
            <v>0.13</v>
          </cell>
          <cell r="F741" t="str">
            <v>m3</v>
          </cell>
          <cell r="G741">
            <v>0</v>
          </cell>
          <cell r="H741">
            <v>0</v>
          </cell>
          <cell r="I741">
            <v>137288</v>
          </cell>
          <cell r="J741">
            <v>17847</v>
          </cell>
          <cell r="K741">
            <v>0</v>
          </cell>
          <cell r="L741">
            <v>0</v>
          </cell>
          <cell r="N741">
            <v>17847</v>
          </cell>
          <cell r="P741" t="str">
            <v>a093</v>
          </cell>
        </row>
        <row r="742">
          <cell r="A742" t="str">
            <v>SLC52835</v>
          </cell>
          <cell r="B742" t="str">
            <v>3-11</v>
          </cell>
          <cell r="C742" t="str">
            <v>거푸집 (토목,조경)</v>
          </cell>
          <cell r="D742" t="str">
            <v>합판4회</v>
          </cell>
          <cell r="E742">
            <v>0.4</v>
          </cell>
          <cell r="F742" t="str">
            <v>m2</v>
          </cell>
          <cell r="G742">
            <v>3507</v>
          </cell>
          <cell r="H742">
            <v>1402</v>
          </cell>
          <cell r="I742">
            <v>8331</v>
          </cell>
          <cell r="J742">
            <v>3332</v>
          </cell>
          <cell r="K742">
            <v>0</v>
          </cell>
          <cell r="L742">
            <v>0</v>
          </cell>
          <cell r="N742">
            <v>4734</v>
          </cell>
          <cell r="P742" t="str">
            <v>a093</v>
          </cell>
        </row>
        <row r="743">
          <cell r="A743" t="str">
            <v>SLC52835</v>
          </cell>
          <cell r="B743" t="str">
            <v>3-12</v>
          </cell>
          <cell r="C743" t="str">
            <v>잡석</v>
          </cell>
          <cell r="D743" t="str">
            <v>상차도</v>
          </cell>
          <cell r="E743">
            <v>0.17</v>
          </cell>
          <cell r="F743" t="str">
            <v>m3</v>
          </cell>
          <cell r="G743">
            <v>3705</v>
          </cell>
          <cell r="H743">
            <v>629</v>
          </cell>
          <cell r="I743">
            <v>0</v>
          </cell>
          <cell r="J743">
            <v>0</v>
          </cell>
          <cell r="K743">
            <v>0</v>
          </cell>
          <cell r="L743">
            <v>0</v>
          </cell>
          <cell r="N743">
            <v>629</v>
          </cell>
          <cell r="P743" t="str">
            <v>a093</v>
          </cell>
        </row>
        <row r="744">
          <cell r="A744" t="str">
            <v>SLC52835</v>
          </cell>
          <cell r="B744" t="str">
            <v>3-13</v>
          </cell>
          <cell r="C744" t="str">
            <v>잡석다짐</v>
          </cell>
          <cell r="D744" t="str">
            <v>인력</v>
          </cell>
          <cell r="E744">
            <v>0.17</v>
          </cell>
          <cell r="F744" t="str">
            <v>m3</v>
          </cell>
          <cell r="G744">
            <v>0</v>
          </cell>
          <cell r="H744">
            <v>0</v>
          </cell>
          <cell r="I744">
            <v>24781</v>
          </cell>
          <cell r="J744">
            <v>4212</v>
          </cell>
          <cell r="K744">
            <v>0</v>
          </cell>
          <cell r="L744">
            <v>0</v>
          </cell>
          <cell r="N744">
            <v>4212</v>
          </cell>
          <cell r="P744" t="str">
            <v>a093</v>
          </cell>
        </row>
        <row r="745">
          <cell r="A745" t="str">
            <v>SLC52835</v>
          </cell>
          <cell r="B745" t="str">
            <v>3-14</v>
          </cell>
          <cell r="C745" t="str">
            <v>인력 터파기</v>
          </cell>
          <cell r="D745" t="str">
            <v>(굴착깊이0-1M,보통토사,협소)</v>
          </cell>
          <cell r="E745">
            <v>0.63</v>
          </cell>
          <cell r="F745" t="str">
            <v>m3</v>
          </cell>
          <cell r="G745">
            <v>0</v>
          </cell>
          <cell r="H745">
            <v>0</v>
          </cell>
          <cell r="I745">
            <v>10325</v>
          </cell>
          <cell r="J745">
            <v>6504</v>
          </cell>
          <cell r="K745">
            <v>0</v>
          </cell>
          <cell r="L745">
            <v>0</v>
          </cell>
          <cell r="N745">
            <v>6504</v>
          </cell>
          <cell r="P745" t="str">
            <v>a093</v>
          </cell>
        </row>
        <row r="746">
          <cell r="A746" t="str">
            <v>SLC52835</v>
          </cell>
          <cell r="B746" t="str">
            <v>3-15</v>
          </cell>
          <cell r="C746" t="str">
            <v>되메우기 및 다짐비</v>
          </cell>
          <cell r="D746" t="str">
            <v>보통토사 인력</v>
          </cell>
          <cell r="E746">
            <v>0.24</v>
          </cell>
          <cell r="F746" t="str">
            <v>m3</v>
          </cell>
          <cell r="G746">
            <v>0</v>
          </cell>
          <cell r="H746">
            <v>0</v>
          </cell>
          <cell r="I746">
            <v>8648</v>
          </cell>
          <cell r="J746">
            <v>2075</v>
          </cell>
          <cell r="K746">
            <v>0</v>
          </cell>
          <cell r="L746">
            <v>0</v>
          </cell>
          <cell r="N746">
            <v>2075</v>
          </cell>
          <cell r="P746" t="str">
            <v>a093</v>
          </cell>
        </row>
        <row r="747">
          <cell r="A747" t="str">
            <v>SLC52835</v>
          </cell>
          <cell r="B747" t="str">
            <v>3-16</v>
          </cell>
          <cell r="C747" t="str">
            <v>잔토처리</v>
          </cell>
          <cell r="D747" t="str">
            <v>별    산</v>
          </cell>
          <cell r="E747">
            <v>0.39</v>
          </cell>
          <cell r="F747" t="str">
            <v>m3</v>
          </cell>
          <cell r="G747">
            <v>0</v>
          </cell>
          <cell r="H747">
            <v>0</v>
          </cell>
          <cell r="I747">
            <v>0</v>
          </cell>
          <cell r="J747">
            <v>0</v>
          </cell>
          <cell r="K747">
            <v>0</v>
          </cell>
          <cell r="L747">
            <v>0</v>
          </cell>
          <cell r="N747">
            <v>0</v>
          </cell>
          <cell r="P747" t="str">
            <v>a093</v>
          </cell>
        </row>
        <row r="748">
          <cell r="A748" t="str">
            <v>NO. 93호표</v>
          </cell>
          <cell r="B748" t="str">
            <v>93</v>
          </cell>
          <cell r="C748" t="str">
            <v>소   계</v>
          </cell>
          <cell r="H748">
            <v>41607</v>
          </cell>
          <cell r="J748">
            <v>143289</v>
          </cell>
          <cell r="L748">
            <v>0</v>
          </cell>
          <cell r="N748">
            <v>184896</v>
          </cell>
          <cell r="P748" t="str">
            <v>a093</v>
          </cell>
        </row>
        <row r="749">
          <cell r="P749" t="str">
            <v>a093</v>
          </cell>
        </row>
        <row r="750">
          <cell r="A750" t="str">
            <v>094</v>
          </cell>
          <cell r="B750" t="str">
            <v>4-1</v>
          </cell>
          <cell r="C750" t="str">
            <v>제 94 호표</v>
          </cell>
          <cell r="D750" t="str">
            <v>돌담</v>
          </cell>
          <cell r="G750" t="str">
            <v>H900,양면.모양쌓기</v>
          </cell>
          <cell r="O750" t="str">
            <v>m</v>
          </cell>
          <cell r="P750" t="str">
            <v>a094</v>
          </cell>
        </row>
        <row r="751">
          <cell r="A751" t="str">
            <v>SLC52837</v>
          </cell>
          <cell r="B751" t="str">
            <v>4-1</v>
          </cell>
          <cell r="C751" t="str">
            <v>자연석</v>
          </cell>
          <cell r="D751" t="str">
            <v>산석,D=150-300, T=150내외</v>
          </cell>
          <cell r="E751">
            <v>1.0009999999999999</v>
          </cell>
          <cell r="F751" t="str">
            <v>t</v>
          </cell>
          <cell r="G751">
            <v>57000</v>
          </cell>
          <cell r="H751">
            <v>57057</v>
          </cell>
          <cell r="I751">
            <v>0</v>
          </cell>
          <cell r="J751">
            <v>0</v>
          </cell>
          <cell r="K751">
            <v>0</v>
          </cell>
          <cell r="L751">
            <v>0</v>
          </cell>
          <cell r="N751">
            <v>57057</v>
          </cell>
          <cell r="P751" t="str">
            <v>a094</v>
          </cell>
        </row>
        <row r="752">
          <cell r="A752" t="str">
            <v>SLC52837</v>
          </cell>
          <cell r="B752" t="str">
            <v>4-2</v>
          </cell>
          <cell r="C752" t="str">
            <v>석 공</v>
          </cell>
          <cell r="D752" t="str">
            <v>돌쌓기 및 붙이기</v>
          </cell>
          <cell r="E752">
            <v>1.2887999999999999</v>
          </cell>
          <cell r="F752" t="str">
            <v>인</v>
          </cell>
          <cell r="G752">
            <v>0</v>
          </cell>
          <cell r="H752">
            <v>0</v>
          </cell>
          <cell r="I752">
            <v>74381</v>
          </cell>
          <cell r="J752">
            <v>95862</v>
          </cell>
          <cell r="K752">
            <v>0</v>
          </cell>
          <cell r="L752">
            <v>0</v>
          </cell>
          <cell r="N752">
            <v>95862</v>
          </cell>
          <cell r="P752" t="str">
            <v>a094</v>
          </cell>
        </row>
        <row r="753">
          <cell r="A753" t="str">
            <v>SLC52837</v>
          </cell>
          <cell r="B753" t="str">
            <v>4-3</v>
          </cell>
          <cell r="C753" t="str">
            <v>보통인부</v>
          </cell>
          <cell r="D753" t="str">
            <v>돌쌓기 및 붙이기</v>
          </cell>
          <cell r="E753">
            <v>1.0511999999999999</v>
          </cell>
          <cell r="F753" t="str">
            <v>인</v>
          </cell>
          <cell r="G753">
            <v>0</v>
          </cell>
          <cell r="H753">
            <v>0</v>
          </cell>
          <cell r="I753">
            <v>38875</v>
          </cell>
          <cell r="J753">
            <v>40865</v>
          </cell>
          <cell r="K753">
            <v>0</v>
          </cell>
          <cell r="L753">
            <v>0</v>
          </cell>
          <cell r="N753">
            <v>40865</v>
          </cell>
          <cell r="P753" t="str">
            <v>a094</v>
          </cell>
        </row>
        <row r="754">
          <cell r="A754" t="str">
            <v>SLC52837</v>
          </cell>
          <cell r="B754" t="str">
            <v>4-4</v>
          </cell>
          <cell r="C754" t="str">
            <v>할석공</v>
          </cell>
          <cell r="D754" t="str">
            <v/>
          </cell>
          <cell r="E754">
            <v>0.13200000000000001</v>
          </cell>
          <cell r="F754" t="str">
            <v>인</v>
          </cell>
          <cell r="G754">
            <v>0</v>
          </cell>
          <cell r="H754">
            <v>0</v>
          </cell>
          <cell r="I754">
            <v>69225</v>
          </cell>
          <cell r="J754">
            <v>9137</v>
          </cell>
          <cell r="K754">
            <v>0</v>
          </cell>
          <cell r="L754">
            <v>0</v>
          </cell>
          <cell r="N754">
            <v>9137</v>
          </cell>
          <cell r="P754" t="str">
            <v>a094</v>
          </cell>
        </row>
        <row r="755">
          <cell r="A755" t="str">
            <v>SLC52837</v>
          </cell>
          <cell r="B755" t="str">
            <v>4-5</v>
          </cell>
          <cell r="C755" t="str">
            <v>줄눈공</v>
          </cell>
          <cell r="D755" t="str">
            <v/>
          </cell>
          <cell r="E755">
            <v>7.2900000000000006E-2</v>
          </cell>
          <cell r="F755" t="str">
            <v>인</v>
          </cell>
          <cell r="G755">
            <v>0</v>
          </cell>
          <cell r="H755">
            <v>0</v>
          </cell>
          <cell r="I755">
            <v>57187</v>
          </cell>
          <cell r="J755">
            <v>4168</v>
          </cell>
          <cell r="K755">
            <v>0</v>
          </cell>
          <cell r="L755">
            <v>0</v>
          </cell>
          <cell r="N755">
            <v>4168</v>
          </cell>
          <cell r="P755" t="str">
            <v>a094</v>
          </cell>
        </row>
        <row r="756">
          <cell r="A756" t="str">
            <v>SLC52837</v>
          </cell>
          <cell r="B756" t="str">
            <v>4-6</v>
          </cell>
          <cell r="C756" t="str">
            <v>모르터 (1:3) (토목,조경)</v>
          </cell>
          <cell r="D756" t="str">
            <v>공극채움용</v>
          </cell>
          <cell r="E756">
            <v>0.13</v>
          </cell>
          <cell r="F756" t="str">
            <v>m3</v>
          </cell>
          <cell r="G756">
            <v>0</v>
          </cell>
          <cell r="H756">
            <v>0</v>
          </cell>
          <cell r="I756">
            <v>36134</v>
          </cell>
          <cell r="J756">
            <v>4697</v>
          </cell>
          <cell r="K756">
            <v>0</v>
          </cell>
          <cell r="L756">
            <v>0</v>
          </cell>
          <cell r="N756">
            <v>4697</v>
          </cell>
          <cell r="P756" t="str">
            <v>a094</v>
          </cell>
        </row>
        <row r="757">
          <cell r="A757" t="str">
            <v>SLC52837</v>
          </cell>
          <cell r="B757" t="str">
            <v>4-7</v>
          </cell>
          <cell r="C757" t="str">
            <v>인력비빔타설(무근구조물) (토목,조경)</v>
          </cell>
          <cell r="D757" t="str">
            <v>B2종</v>
          </cell>
          <cell r="E757">
            <v>0.32</v>
          </cell>
          <cell r="F757" t="str">
            <v>m3</v>
          </cell>
          <cell r="G757">
            <v>0</v>
          </cell>
          <cell r="H757">
            <v>0</v>
          </cell>
          <cell r="I757">
            <v>87501</v>
          </cell>
          <cell r="J757">
            <v>28000</v>
          </cell>
          <cell r="K757">
            <v>0</v>
          </cell>
          <cell r="L757">
            <v>0</v>
          </cell>
          <cell r="N757">
            <v>28000</v>
          </cell>
          <cell r="P757" t="str">
            <v>a094</v>
          </cell>
        </row>
        <row r="758">
          <cell r="A758" t="str">
            <v>SLC52837</v>
          </cell>
          <cell r="B758" t="str">
            <v>4-8</v>
          </cell>
          <cell r="C758" t="str">
            <v>거푸집 (토목,조경)</v>
          </cell>
          <cell r="D758" t="str">
            <v>합판4회</v>
          </cell>
          <cell r="E758">
            <v>2.8</v>
          </cell>
          <cell r="F758" t="str">
            <v>m2</v>
          </cell>
          <cell r="G758">
            <v>3507</v>
          </cell>
          <cell r="H758">
            <v>9819</v>
          </cell>
          <cell r="I758">
            <v>8331</v>
          </cell>
          <cell r="J758">
            <v>23326</v>
          </cell>
          <cell r="K758">
            <v>0</v>
          </cell>
          <cell r="L758">
            <v>0</v>
          </cell>
          <cell r="N758">
            <v>33145</v>
          </cell>
          <cell r="P758" t="str">
            <v>a094</v>
          </cell>
        </row>
        <row r="759">
          <cell r="A759" t="str">
            <v>SLC52837</v>
          </cell>
          <cell r="B759" t="str">
            <v>4-9</v>
          </cell>
          <cell r="C759" t="str">
            <v>이형철근   (하치장도)</v>
          </cell>
          <cell r="D759" t="str">
            <v>D-13</v>
          </cell>
          <cell r="E759">
            <v>1.1599999999999999E-2</v>
          </cell>
          <cell r="F759" t="str">
            <v>t</v>
          </cell>
          <cell r="G759">
            <v>268054</v>
          </cell>
          <cell r="H759">
            <v>3109</v>
          </cell>
          <cell r="I759">
            <v>0</v>
          </cell>
          <cell r="J759">
            <v>0</v>
          </cell>
          <cell r="K759">
            <v>0</v>
          </cell>
          <cell r="L759">
            <v>0</v>
          </cell>
          <cell r="N759">
            <v>3109</v>
          </cell>
          <cell r="P759" t="str">
            <v>a094</v>
          </cell>
        </row>
        <row r="760">
          <cell r="A760" t="str">
            <v>SLC52837</v>
          </cell>
          <cell r="B760" t="str">
            <v>4-10</v>
          </cell>
          <cell r="C760" t="str">
            <v>철근가공 및 조립 (간단)</v>
          </cell>
          <cell r="D760" t="str">
            <v>토목공사</v>
          </cell>
          <cell r="E760">
            <v>1.1299999999999999E-2</v>
          </cell>
          <cell r="F760" t="str">
            <v>t</v>
          </cell>
          <cell r="G760">
            <v>2850</v>
          </cell>
          <cell r="H760">
            <v>32</v>
          </cell>
          <cell r="I760">
            <v>193392</v>
          </cell>
          <cell r="J760">
            <v>2185</v>
          </cell>
          <cell r="K760">
            <v>0</v>
          </cell>
          <cell r="L760">
            <v>0</v>
          </cell>
          <cell r="N760">
            <v>2217</v>
          </cell>
          <cell r="P760" t="str">
            <v>a094</v>
          </cell>
        </row>
        <row r="761">
          <cell r="A761" t="str">
            <v>SLC52837</v>
          </cell>
          <cell r="B761" t="str">
            <v>4-11</v>
          </cell>
          <cell r="C761" t="str">
            <v>잡석</v>
          </cell>
          <cell r="D761" t="str">
            <v>상차도</v>
          </cell>
          <cell r="E761">
            <v>0.2</v>
          </cell>
          <cell r="F761" t="str">
            <v>m3</v>
          </cell>
          <cell r="G761">
            <v>3705</v>
          </cell>
          <cell r="H761">
            <v>741</v>
          </cell>
          <cell r="I761">
            <v>0</v>
          </cell>
          <cell r="J761">
            <v>0</v>
          </cell>
          <cell r="K761">
            <v>0</v>
          </cell>
          <cell r="L761">
            <v>0</v>
          </cell>
          <cell r="N761">
            <v>741</v>
          </cell>
          <cell r="P761" t="str">
            <v>a094</v>
          </cell>
        </row>
        <row r="762">
          <cell r="A762" t="str">
            <v>SLC52837</v>
          </cell>
          <cell r="B762" t="str">
            <v>4-12</v>
          </cell>
          <cell r="C762" t="str">
            <v>잡석다짐</v>
          </cell>
          <cell r="D762" t="str">
            <v>인력</v>
          </cell>
          <cell r="E762">
            <v>0.2</v>
          </cell>
          <cell r="F762" t="str">
            <v>m3</v>
          </cell>
          <cell r="G762">
            <v>0</v>
          </cell>
          <cell r="H762">
            <v>0</v>
          </cell>
          <cell r="I762">
            <v>24781</v>
          </cell>
          <cell r="J762">
            <v>4956</v>
          </cell>
          <cell r="K762">
            <v>0</v>
          </cell>
          <cell r="L762">
            <v>0</v>
          </cell>
          <cell r="N762">
            <v>4956</v>
          </cell>
          <cell r="P762" t="str">
            <v>a094</v>
          </cell>
        </row>
        <row r="763">
          <cell r="A763" t="str">
            <v>SLC52837</v>
          </cell>
          <cell r="B763" t="str">
            <v>4-13</v>
          </cell>
          <cell r="C763" t="str">
            <v>인력 터파기</v>
          </cell>
          <cell r="D763" t="str">
            <v>(굴착깊이0-1M,보통토사,협소)</v>
          </cell>
          <cell r="E763">
            <v>0.7</v>
          </cell>
          <cell r="F763" t="str">
            <v>m3</v>
          </cell>
          <cell r="G763">
            <v>0</v>
          </cell>
          <cell r="H763">
            <v>0</v>
          </cell>
          <cell r="I763">
            <v>10325</v>
          </cell>
          <cell r="J763">
            <v>7227</v>
          </cell>
          <cell r="K763">
            <v>0</v>
          </cell>
          <cell r="L763">
            <v>0</v>
          </cell>
          <cell r="N763">
            <v>7227</v>
          </cell>
          <cell r="P763" t="str">
            <v>a094</v>
          </cell>
        </row>
        <row r="764">
          <cell r="A764" t="str">
            <v>SLC52837</v>
          </cell>
          <cell r="B764" t="str">
            <v>4-14</v>
          </cell>
          <cell r="C764" t="str">
            <v>되메우기 및 다짐비</v>
          </cell>
          <cell r="D764" t="str">
            <v>보통토사 인력</v>
          </cell>
          <cell r="E764">
            <v>0.2</v>
          </cell>
          <cell r="F764" t="str">
            <v>m3</v>
          </cell>
          <cell r="G764">
            <v>0</v>
          </cell>
          <cell r="H764">
            <v>0</v>
          </cell>
          <cell r="I764">
            <v>8648</v>
          </cell>
          <cell r="J764">
            <v>1729</v>
          </cell>
          <cell r="K764">
            <v>0</v>
          </cell>
          <cell r="L764">
            <v>0</v>
          </cell>
          <cell r="N764">
            <v>1729</v>
          </cell>
          <cell r="P764" t="str">
            <v>a094</v>
          </cell>
        </row>
        <row r="765">
          <cell r="A765" t="str">
            <v>SLC52837</v>
          </cell>
          <cell r="B765" t="str">
            <v>4-15</v>
          </cell>
          <cell r="C765" t="str">
            <v>잔토처리</v>
          </cell>
          <cell r="D765" t="str">
            <v>별    산</v>
          </cell>
          <cell r="E765">
            <v>0.5</v>
          </cell>
          <cell r="F765" t="str">
            <v>m3</v>
          </cell>
          <cell r="G765">
            <v>0</v>
          </cell>
          <cell r="H765">
            <v>0</v>
          </cell>
          <cell r="I765">
            <v>0</v>
          </cell>
          <cell r="J765">
            <v>0</v>
          </cell>
          <cell r="K765">
            <v>0</v>
          </cell>
          <cell r="L765">
            <v>0</v>
          </cell>
          <cell r="N765">
            <v>0</v>
          </cell>
          <cell r="P765" t="str">
            <v>a094</v>
          </cell>
        </row>
        <row r="766">
          <cell r="A766" t="str">
            <v>NO. 94호표</v>
          </cell>
          <cell r="B766" t="str">
            <v>94</v>
          </cell>
          <cell r="C766" t="str">
            <v>소   계</v>
          </cell>
          <cell r="H766">
            <v>70758</v>
          </cell>
          <cell r="J766">
            <v>222152</v>
          </cell>
          <cell r="L766">
            <v>0</v>
          </cell>
          <cell r="N766">
            <v>292910</v>
          </cell>
          <cell r="P766" t="str">
            <v>a094</v>
          </cell>
        </row>
        <row r="767">
          <cell r="P767" t="str">
            <v>a094</v>
          </cell>
        </row>
        <row r="768">
          <cell r="A768" t="str">
            <v>095</v>
          </cell>
          <cell r="B768" t="str">
            <v>6-1</v>
          </cell>
          <cell r="C768" t="str">
            <v>제 95 호표</v>
          </cell>
          <cell r="D768" t="str">
            <v>돌담</v>
          </cell>
          <cell r="G768" t="str">
            <v>H900,양면.막쌓기</v>
          </cell>
          <cell r="O768" t="str">
            <v>m</v>
          </cell>
          <cell r="P768" t="str">
            <v>a095</v>
          </cell>
        </row>
        <row r="769">
          <cell r="A769" t="str">
            <v>SLC52953</v>
          </cell>
          <cell r="B769" t="str">
            <v>6-1</v>
          </cell>
          <cell r="C769" t="str">
            <v>자연석</v>
          </cell>
          <cell r="D769" t="str">
            <v>산석,D=150-300, T=150내외</v>
          </cell>
          <cell r="E769">
            <v>1.0009999999999999</v>
          </cell>
          <cell r="F769" t="str">
            <v>t</v>
          </cell>
          <cell r="G769">
            <v>57000</v>
          </cell>
          <cell r="H769">
            <v>57057</v>
          </cell>
          <cell r="I769">
            <v>0</v>
          </cell>
          <cell r="J769">
            <v>0</v>
          </cell>
          <cell r="K769">
            <v>0</v>
          </cell>
          <cell r="L769">
            <v>0</v>
          </cell>
          <cell r="N769">
            <v>57057</v>
          </cell>
          <cell r="P769" t="str">
            <v>a095</v>
          </cell>
        </row>
        <row r="770">
          <cell r="A770" t="str">
            <v>SLC52953</v>
          </cell>
          <cell r="B770" t="str">
            <v>6-2</v>
          </cell>
          <cell r="C770" t="str">
            <v>석 공</v>
          </cell>
          <cell r="D770" t="str">
            <v>돌쌓기 및 붙이기</v>
          </cell>
          <cell r="E770">
            <v>1.2090000000000001</v>
          </cell>
          <cell r="F770" t="str">
            <v>인</v>
          </cell>
          <cell r="G770">
            <v>0</v>
          </cell>
          <cell r="H770">
            <v>0</v>
          </cell>
          <cell r="I770">
            <v>74381</v>
          </cell>
          <cell r="J770">
            <v>89926</v>
          </cell>
          <cell r="K770">
            <v>0</v>
          </cell>
          <cell r="L770">
            <v>0</v>
          </cell>
          <cell r="N770">
            <v>89926</v>
          </cell>
          <cell r="P770" t="str">
            <v>a095</v>
          </cell>
        </row>
        <row r="771">
          <cell r="A771" t="str">
            <v>SLC52953</v>
          </cell>
          <cell r="B771" t="str">
            <v>6-3</v>
          </cell>
          <cell r="C771" t="str">
            <v>보통인부</v>
          </cell>
          <cell r="D771" t="str">
            <v>돌쌓기 및 붙이기</v>
          </cell>
          <cell r="E771">
            <v>0.998</v>
          </cell>
          <cell r="F771" t="str">
            <v>인</v>
          </cell>
          <cell r="G771">
            <v>0</v>
          </cell>
          <cell r="H771">
            <v>0</v>
          </cell>
          <cell r="I771">
            <v>38875</v>
          </cell>
          <cell r="J771">
            <v>38797</v>
          </cell>
          <cell r="K771">
            <v>0</v>
          </cell>
          <cell r="L771">
            <v>0</v>
          </cell>
          <cell r="N771">
            <v>38797</v>
          </cell>
          <cell r="P771" t="str">
            <v>a095</v>
          </cell>
        </row>
        <row r="772">
          <cell r="A772" t="str">
            <v>SLC52953</v>
          </cell>
          <cell r="B772" t="str">
            <v>6-4</v>
          </cell>
          <cell r="C772" t="str">
            <v>할석공</v>
          </cell>
          <cell r="D772" t="str">
            <v/>
          </cell>
          <cell r="E772">
            <v>5.1999999999999998E-2</v>
          </cell>
          <cell r="F772" t="str">
            <v>인</v>
          </cell>
          <cell r="G772">
            <v>0</v>
          </cell>
          <cell r="H772">
            <v>0</v>
          </cell>
          <cell r="I772">
            <v>69225</v>
          </cell>
          <cell r="J772">
            <v>3599</v>
          </cell>
          <cell r="K772">
            <v>0</v>
          </cell>
          <cell r="L772">
            <v>0</v>
          </cell>
          <cell r="N772">
            <v>3599</v>
          </cell>
          <cell r="P772" t="str">
            <v>a095</v>
          </cell>
        </row>
        <row r="773">
          <cell r="A773" t="str">
            <v>SLC52953</v>
          </cell>
          <cell r="B773" t="str">
            <v>6-5</v>
          </cell>
          <cell r="C773" t="str">
            <v>줄눈공</v>
          </cell>
          <cell r="D773" t="str">
            <v/>
          </cell>
          <cell r="E773">
            <v>7.2900000000000006E-2</v>
          </cell>
          <cell r="F773" t="str">
            <v>인</v>
          </cell>
          <cell r="G773">
            <v>0</v>
          </cell>
          <cell r="H773">
            <v>0</v>
          </cell>
          <cell r="I773">
            <v>57187</v>
          </cell>
          <cell r="J773">
            <v>4168</v>
          </cell>
          <cell r="K773">
            <v>0</v>
          </cell>
          <cell r="L773">
            <v>0</v>
          </cell>
          <cell r="N773">
            <v>4168</v>
          </cell>
          <cell r="P773" t="str">
            <v>a095</v>
          </cell>
        </row>
        <row r="774">
          <cell r="A774" t="str">
            <v>SLC52953</v>
          </cell>
          <cell r="B774" t="str">
            <v>6-6</v>
          </cell>
          <cell r="C774" t="str">
            <v>모르터 (1:3) (토목,조경)</v>
          </cell>
          <cell r="D774" t="str">
            <v>공극채움용</v>
          </cell>
          <cell r="E774">
            <v>0.13</v>
          </cell>
          <cell r="F774" t="str">
            <v>m3</v>
          </cell>
          <cell r="G774">
            <v>0</v>
          </cell>
          <cell r="H774">
            <v>0</v>
          </cell>
          <cell r="I774">
            <v>36134</v>
          </cell>
          <cell r="J774">
            <v>4697</v>
          </cell>
          <cell r="K774">
            <v>0</v>
          </cell>
          <cell r="L774">
            <v>0</v>
          </cell>
          <cell r="N774">
            <v>4697</v>
          </cell>
          <cell r="P774" t="str">
            <v>a095</v>
          </cell>
        </row>
        <row r="775">
          <cell r="A775" t="str">
            <v>SLC52953</v>
          </cell>
          <cell r="B775" t="str">
            <v>6-7</v>
          </cell>
          <cell r="C775" t="str">
            <v>인력비빔타설(무근구조물) (토목,조경)</v>
          </cell>
          <cell r="D775" t="str">
            <v>B2종</v>
          </cell>
          <cell r="E775">
            <v>0.32</v>
          </cell>
          <cell r="F775" t="str">
            <v>m3</v>
          </cell>
          <cell r="G775">
            <v>0</v>
          </cell>
          <cell r="H775">
            <v>0</v>
          </cell>
          <cell r="I775">
            <v>87501</v>
          </cell>
          <cell r="J775">
            <v>28000</v>
          </cell>
          <cell r="K775">
            <v>0</v>
          </cell>
          <cell r="L775">
            <v>0</v>
          </cell>
          <cell r="N775">
            <v>28000</v>
          </cell>
          <cell r="P775" t="str">
            <v>a095</v>
          </cell>
        </row>
        <row r="776">
          <cell r="A776" t="str">
            <v>SLC52953</v>
          </cell>
          <cell r="B776" t="str">
            <v>6-8</v>
          </cell>
          <cell r="C776" t="str">
            <v>거푸집 (토목,조경)</v>
          </cell>
          <cell r="D776" t="str">
            <v>합판4회</v>
          </cell>
          <cell r="E776">
            <v>2.8</v>
          </cell>
          <cell r="F776" t="str">
            <v>m2</v>
          </cell>
          <cell r="G776">
            <v>3507</v>
          </cell>
          <cell r="H776">
            <v>9819</v>
          </cell>
          <cell r="I776">
            <v>8331</v>
          </cell>
          <cell r="J776">
            <v>23326</v>
          </cell>
          <cell r="K776">
            <v>0</v>
          </cell>
          <cell r="L776">
            <v>0</v>
          </cell>
          <cell r="N776">
            <v>33145</v>
          </cell>
          <cell r="P776" t="str">
            <v>a095</v>
          </cell>
        </row>
        <row r="777">
          <cell r="A777" t="str">
            <v>SLC52953</v>
          </cell>
          <cell r="B777" t="str">
            <v>6-9</v>
          </cell>
          <cell r="C777" t="str">
            <v>이형철근   (하치장도)</v>
          </cell>
          <cell r="D777" t="str">
            <v>D-13</v>
          </cell>
          <cell r="E777">
            <v>1.1599999999999999E-2</v>
          </cell>
          <cell r="F777" t="str">
            <v>t</v>
          </cell>
          <cell r="G777">
            <v>268054</v>
          </cell>
          <cell r="H777">
            <v>3109</v>
          </cell>
          <cell r="I777">
            <v>0</v>
          </cell>
          <cell r="J777">
            <v>0</v>
          </cell>
          <cell r="K777">
            <v>0</v>
          </cell>
          <cell r="L777">
            <v>0</v>
          </cell>
          <cell r="N777">
            <v>3109</v>
          </cell>
          <cell r="P777" t="str">
            <v>a095</v>
          </cell>
        </row>
        <row r="778">
          <cell r="A778" t="str">
            <v>SLC52953</v>
          </cell>
          <cell r="B778" t="str">
            <v>6-10</v>
          </cell>
          <cell r="C778" t="str">
            <v>철근가공 및 조립 (간단)</v>
          </cell>
          <cell r="D778" t="str">
            <v>토목공사</v>
          </cell>
          <cell r="E778">
            <v>1.1299999999999999E-2</v>
          </cell>
          <cell r="F778" t="str">
            <v>t</v>
          </cell>
          <cell r="G778">
            <v>2850</v>
          </cell>
          <cell r="H778">
            <v>32</v>
          </cell>
          <cell r="I778">
            <v>193392</v>
          </cell>
          <cell r="J778">
            <v>2185</v>
          </cell>
          <cell r="K778">
            <v>0</v>
          </cell>
          <cell r="L778">
            <v>0</v>
          </cell>
          <cell r="N778">
            <v>2217</v>
          </cell>
          <cell r="P778" t="str">
            <v>a095</v>
          </cell>
        </row>
        <row r="779">
          <cell r="A779" t="str">
            <v>SLC52953</v>
          </cell>
          <cell r="B779" t="str">
            <v>6-11</v>
          </cell>
          <cell r="C779" t="str">
            <v>잡석</v>
          </cell>
          <cell r="D779" t="str">
            <v>상차도</v>
          </cell>
          <cell r="E779">
            <v>0.2</v>
          </cell>
          <cell r="F779" t="str">
            <v>m3</v>
          </cell>
          <cell r="G779">
            <v>3705</v>
          </cell>
          <cell r="H779">
            <v>741</v>
          </cell>
          <cell r="I779">
            <v>0</v>
          </cell>
          <cell r="J779">
            <v>0</v>
          </cell>
          <cell r="K779">
            <v>0</v>
          </cell>
          <cell r="L779">
            <v>0</v>
          </cell>
          <cell r="N779">
            <v>741</v>
          </cell>
          <cell r="P779" t="str">
            <v>a095</v>
          </cell>
        </row>
        <row r="780">
          <cell r="A780" t="str">
            <v>SLC52953</v>
          </cell>
          <cell r="B780" t="str">
            <v>6-12</v>
          </cell>
          <cell r="C780" t="str">
            <v>잡석다짐</v>
          </cell>
          <cell r="D780" t="str">
            <v>인력</v>
          </cell>
          <cell r="E780">
            <v>0.2</v>
          </cell>
          <cell r="F780" t="str">
            <v>m3</v>
          </cell>
          <cell r="G780">
            <v>0</v>
          </cell>
          <cell r="H780">
            <v>0</v>
          </cell>
          <cell r="I780">
            <v>24781</v>
          </cell>
          <cell r="J780">
            <v>4956</v>
          </cell>
          <cell r="K780">
            <v>0</v>
          </cell>
          <cell r="L780">
            <v>0</v>
          </cell>
          <cell r="N780">
            <v>4956</v>
          </cell>
          <cell r="P780" t="str">
            <v>a095</v>
          </cell>
        </row>
        <row r="781">
          <cell r="A781" t="str">
            <v>SLC52953</v>
          </cell>
          <cell r="B781" t="str">
            <v>6-13</v>
          </cell>
          <cell r="C781" t="str">
            <v>인력 터파기</v>
          </cell>
          <cell r="D781" t="str">
            <v>(굴착깊이0-1M,보통토사,협소)</v>
          </cell>
          <cell r="E781">
            <v>0.7</v>
          </cell>
          <cell r="F781" t="str">
            <v>m3</v>
          </cell>
          <cell r="G781">
            <v>0</v>
          </cell>
          <cell r="H781">
            <v>0</v>
          </cell>
          <cell r="I781">
            <v>10325</v>
          </cell>
          <cell r="J781">
            <v>7227</v>
          </cell>
          <cell r="K781">
            <v>0</v>
          </cell>
          <cell r="L781">
            <v>0</v>
          </cell>
          <cell r="N781">
            <v>7227</v>
          </cell>
          <cell r="P781" t="str">
            <v>a095</v>
          </cell>
        </row>
        <row r="782">
          <cell r="A782" t="str">
            <v>SLC52953</v>
          </cell>
          <cell r="B782" t="str">
            <v>6-14</v>
          </cell>
          <cell r="C782" t="str">
            <v>되메우기 및 다짐비</v>
          </cell>
          <cell r="D782" t="str">
            <v>보통토사 인력</v>
          </cell>
          <cell r="E782">
            <v>0.2</v>
          </cell>
          <cell r="F782" t="str">
            <v>m3</v>
          </cell>
          <cell r="G782">
            <v>0</v>
          </cell>
          <cell r="H782">
            <v>0</v>
          </cell>
          <cell r="I782">
            <v>8648</v>
          </cell>
          <cell r="J782">
            <v>1729</v>
          </cell>
          <cell r="K782">
            <v>0</v>
          </cell>
          <cell r="L782">
            <v>0</v>
          </cell>
          <cell r="N782">
            <v>1729</v>
          </cell>
          <cell r="P782" t="str">
            <v>a095</v>
          </cell>
        </row>
        <row r="783">
          <cell r="A783" t="str">
            <v>SLC52953</v>
          </cell>
          <cell r="B783" t="str">
            <v>6-15</v>
          </cell>
          <cell r="C783" t="str">
            <v>잔토처리</v>
          </cell>
          <cell r="D783" t="str">
            <v>별    산</v>
          </cell>
          <cell r="E783">
            <v>0.5</v>
          </cell>
          <cell r="F783" t="str">
            <v>m3</v>
          </cell>
          <cell r="G783">
            <v>0</v>
          </cell>
          <cell r="H783">
            <v>0</v>
          </cell>
          <cell r="I783">
            <v>0</v>
          </cell>
          <cell r="J783">
            <v>0</v>
          </cell>
          <cell r="K783">
            <v>0</v>
          </cell>
          <cell r="L783">
            <v>0</v>
          </cell>
          <cell r="N783">
            <v>0</v>
          </cell>
          <cell r="P783" t="str">
            <v>a095</v>
          </cell>
        </row>
        <row r="784">
          <cell r="A784" t="str">
            <v>NO. 95호표</v>
          </cell>
          <cell r="B784" t="str">
            <v>95</v>
          </cell>
          <cell r="C784" t="str">
            <v>소   계</v>
          </cell>
          <cell r="H784">
            <v>70758</v>
          </cell>
          <cell r="J784">
            <v>208610</v>
          </cell>
          <cell r="L784">
            <v>0</v>
          </cell>
          <cell r="N784">
            <v>279368</v>
          </cell>
          <cell r="P784" t="str">
            <v>a095</v>
          </cell>
        </row>
        <row r="785">
          <cell r="P785" t="str">
            <v>a095</v>
          </cell>
        </row>
        <row r="786">
          <cell r="A786" t="str">
            <v>096</v>
          </cell>
          <cell r="B786" t="str">
            <v>145-1</v>
          </cell>
          <cell r="C786" t="str">
            <v>제 145 호표</v>
          </cell>
          <cell r="D786" t="str">
            <v>앉음벽(목재부착)</v>
          </cell>
          <cell r="G786">
            <v>0</v>
          </cell>
          <cell r="O786" t="str">
            <v>m</v>
          </cell>
          <cell r="P786" t="str">
            <v>a096</v>
          </cell>
        </row>
        <row r="787">
          <cell r="A787" t="str">
            <v>ULC40450</v>
          </cell>
          <cell r="B787" t="str">
            <v>145-1</v>
          </cell>
          <cell r="C787" t="str">
            <v>미송(햄록)</v>
          </cell>
          <cell r="D787" t="str">
            <v>각재</v>
          </cell>
          <cell r="E787">
            <v>1.9800000000000002E-2</v>
          </cell>
          <cell r="F787" t="str">
            <v>m3</v>
          </cell>
          <cell r="G787">
            <v>370500</v>
          </cell>
          <cell r="H787">
            <v>7335</v>
          </cell>
          <cell r="I787">
            <v>0</v>
          </cell>
          <cell r="J787">
            <v>0</v>
          </cell>
          <cell r="K787">
            <v>0</v>
          </cell>
          <cell r="L787">
            <v>0</v>
          </cell>
          <cell r="N787">
            <v>7335</v>
          </cell>
          <cell r="P787" t="str">
            <v>a096</v>
          </cell>
        </row>
        <row r="788">
          <cell r="A788" t="str">
            <v>ULC40450</v>
          </cell>
          <cell r="B788" t="str">
            <v>145-2</v>
          </cell>
          <cell r="C788" t="str">
            <v>목재 가공및 설치 (보통구조,하)</v>
          </cell>
          <cell r="D788">
            <v>0</v>
          </cell>
          <cell r="E788">
            <v>1.89E-2</v>
          </cell>
          <cell r="F788" t="str">
            <v>m3</v>
          </cell>
          <cell r="G788">
            <v>0</v>
          </cell>
          <cell r="H788">
            <v>0</v>
          </cell>
          <cell r="I788">
            <v>439008</v>
          </cell>
          <cell r="J788">
            <v>8297</v>
          </cell>
          <cell r="K788">
            <v>0</v>
          </cell>
          <cell r="L788">
            <v>0</v>
          </cell>
          <cell r="N788">
            <v>8297</v>
          </cell>
          <cell r="P788" t="str">
            <v>a096</v>
          </cell>
        </row>
        <row r="789">
          <cell r="A789" t="str">
            <v>ULC40450</v>
          </cell>
          <cell r="B789" t="str">
            <v>145-3</v>
          </cell>
          <cell r="C789" t="str">
            <v>목재가압식방부</v>
          </cell>
          <cell r="D789" t="str">
            <v>H3</v>
          </cell>
          <cell r="E789">
            <v>1.9800000000000002E-2</v>
          </cell>
          <cell r="F789" t="str">
            <v>m3</v>
          </cell>
          <cell r="G789">
            <v>56050</v>
          </cell>
          <cell r="H789">
            <v>1109</v>
          </cell>
          <cell r="I789">
            <v>0</v>
          </cell>
          <cell r="J789">
            <v>0</v>
          </cell>
          <cell r="K789">
            <v>0</v>
          </cell>
          <cell r="L789">
            <v>0</v>
          </cell>
          <cell r="N789">
            <v>1109</v>
          </cell>
          <cell r="P789" t="str">
            <v>a096</v>
          </cell>
        </row>
        <row r="790">
          <cell r="A790" t="str">
            <v>ULC40450</v>
          </cell>
          <cell r="B790" t="str">
            <v>145-4</v>
          </cell>
          <cell r="C790" t="str">
            <v>목재증기건조비</v>
          </cell>
          <cell r="D790" t="str">
            <v>미송(햄록)T60m/m이하</v>
          </cell>
          <cell r="E790">
            <v>1.9800000000000002E-2</v>
          </cell>
          <cell r="F790" t="str">
            <v>m3</v>
          </cell>
          <cell r="G790">
            <v>54150</v>
          </cell>
          <cell r="H790">
            <v>1072</v>
          </cell>
          <cell r="I790">
            <v>0</v>
          </cell>
          <cell r="J790">
            <v>0</v>
          </cell>
          <cell r="K790">
            <v>0</v>
          </cell>
          <cell r="L790">
            <v>0</v>
          </cell>
          <cell r="N790">
            <v>1072</v>
          </cell>
          <cell r="P790" t="str">
            <v>a096</v>
          </cell>
        </row>
        <row r="791">
          <cell r="A791" t="str">
            <v>ULC40450</v>
          </cell>
          <cell r="B791" t="str">
            <v>145-5</v>
          </cell>
          <cell r="C791" t="str">
            <v>스텐레스볼트 및 너트</v>
          </cell>
          <cell r="D791" t="str">
            <v>M10X70(와셔포함)</v>
          </cell>
          <cell r="E791">
            <v>21</v>
          </cell>
          <cell r="F791" t="str">
            <v>개</v>
          </cell>
          <cell r="G791">
            <v>324</v>
          </cell>
          <cell r="H791">
            <v>6804</v>
          </cell>
          <cell r="I791">
            <v>0</v>
          </cell>
          <cell r="J791">
            <v>0</v>
          </cell>
          <cell r="K791">
            <v>0</v>
          </cell>
          <cell r="L791">
            <v>0</v>
          </cell>
          <cell r="N791">
            <v>6804</v>
          </cell>
          <cell r="P791" t="str">
            <v>a096</v>
          </cell>
        </row>
        <row r="792">
          <cell r="A792" t="str">
            <v>ULC40450</v>
          </cell>
          <cell r="B792" t="str">
            <v>145-6</v>
          </cell>
          <cell r="C792" t="str">
            <v>스텐레스판</v>
          </cell>
          <cell r="D792" t="str">
            <v>T5X185X450</v>
          </cell>
          <cell r="E792">
            <v>0.36630000000000001</v>
          </cell>
          <cell r="F792" t="str">
            <v>m2</v>
          </cell>
          <cell r="G792">
            <v>73451</v>
          </cell>
          <cell r="H792">
            <v>26905</v>
          </cell>
          <cell r="I792">
            <v>0</v>
          </cell>
          <cell r="J792">
            <v>0</v>
          </cell>
          <cell r="K792">
            <v>0</v>
          </cell>
          <cell r="L792">
            <v>0</v>
          </cell>
          <cell r="N792">
            <v>26905</v>
          </cell>
          <cell r="P792" t="str">
            <v>a096</v>
          </cell>
        </row>
        <row r="793">
          <cell r="A793" t="str">
            <v>ULC40450</v>
          </cell>
          <cell r="B793" t="str">
            <v>145-7</v>
          </cell>
          <cell r="C793" t="str">
            <v>스테인레스강판 가공 및 조립(조경공사)</v>
          </cell>
          <cell r="D793">
            <v>0</v>
          </cell>
          <cell r="E793">
            <v>1.3100000000000001E-2</v>
          </cell>
          <cell r="F793" t="str">
            <v>t</v>
          </cell>
          <cell r="G793">
            <v>17575</v>
          </cell>
          <cell r="H793">
            <v>230</v>
          </cell>
          <cell r="I793">
            <v>1773135</v>
          </cell>
          <cell r="J793">
            <v>23228</v>
          </cell>
          <cell r="K793">
            <v>35462</v>
          </cell>
          <cell r="L793">
            <v>464</v>
          </cell>
          <cell r="N793">
            <v>23922</v>
          </cell>
          <cell r="P793" t="str">
            <v>a096</v>
          </cell>
        </row>
        <row r="794">
          <cell r="A794" t="str">
            <v>ULC40450</v>
          </cell>
          <cell r="B794" t="str">
            <v>145-8</v>
          </cell>
          <cell r="C794" t="str">
            <v>스텐레스 앙카볼트</v>
          </cell>
          <cell r="D794" t="str">
            <v>10X150</v>
          </cell>
          <cell r="E794">
            <v>8.5</v>
          </cell>
          <cell r="F794" t="str">
            <v>개</v>
          </cell>
          <cell r="G794">
            <v>407</v>
          </cell>
          <cell r="H794">
            <v>3459</v>
          </cell>
          <cell r="I794">
            <v>0</v>
          </cell>
          <cell r="J794">
            <v>0</v>
          </cell>
          <cell r="K794">
            <v>0</v>
          </cell>
          <cell r="L794">
            <v>0</v>
          </cell>
          <cell r="N794">
            <v>3459</v>
          </cell>
          <cell r="P794" t="str">
            <v>a096</v>
          </cell>
        </row>
        <row r="795">
          <cell r="A795" t="str">
            <v>ULC40450</v>
          </cell>
          <cell r="B795" t="str">
            <v>145-9</v>
          </cell>
          <cell r="C795" t="str">
            <v>인력비빔타설(무근구조물) (토목,조경)</v>
          </cell>
          <cell r="D795" t="str">
            <v>B2종</v>
          </cell>
          <cell r="E795">
            <v>0.16750000000000001</v>
          </cell>
          <cell r="F795" t="str">
            <v>m3</v>
          </cell>
          <cell r="G795">
            <v>0</v>
          </cell>
          <cell r="H795">
            <v>0</v>
          </cell>
          <cell r="I795">
            <v>87501</v>
          </cell>
          <cell r="J795">
            <v>14656</v>
          </cell>
          <cell r="K795">
            <v>0</v>
          </cell>
          <cell r="L795">
            <v>0</v>
          </cell>
          <cell r="N795">
            <v>14656</v>
          </cell>
          <cell r="P795" t="str">
            <v>a096</v>
          </cell>
        </row>
        <row r="796">
          <cell r="A796" t="str">
            <v>ULC40450</v>
          </cell>
          <cell r="B796" t="str">
            <v>145-10</v>
          </cell>
          <cell r="C796" t="str">
            <v>거푸집 (토목,조경)</v>
          </cell>
          <cell r="D796" t="str">
            <v>합판4회</v>
          </cell>
          <cell r="E796">
            <v>1.1000000000000001</v>
          </cell>
          <cell r="F796" t="str">
            <v>m2</v>
          </cell>
          <cell r="G796">
            <v>3507</v>
          </cell>
          <cell r="H796">
            <v>3857</v>
          </cell>
          <cell r="I796">
            <v>8331</v>
          </cell>
          <cell r="J796">
            <v>9164</v>
          </cell>
          <cell r="K796">
            <v>0</v>
          </cell>
          <cell r="L796">
            <v>0</v>
          </cell>
          <cell r="N796">
            <v>13021</v>
          </cell>
          <cell r="P796" t="str">
            <v>a096</v>
          </cell>
        </row>
        <row r="797">
          <cell r="A797" t="str">
            <v>ULC40450</v>
          </cell>
          <cell r="B797" t="str">
            <v>145-11</v>
          </cell>
          <cell r="C797" t="str">
            <v>이형철근   (하치장도)</v>
          </cell>
          <cell r="D797" t="str">
            <v>D-13</v>
          </cell>
          <cell r="E797">
            <v>8.6E-3</v>
          </cell>
          <cell r="F797" t="str">
            <v>t</v>
          </cell>
          <cell r="G797">
            <v>268054</v>
          </cell>
          <cell r="H797">
            <v>2305</v>
          </cell>
          <cell r="I797">
            <v>0</v>
          </cell>
          <cell r="J797">
            <v>0</v>
          </cell>
          <cell r="K797">
            <v>0</v>
          </cell>
          <cell r="L797">
            <v>0</v>
          </cell>
          <cell r="N797">
            <v>2305</v>
          </cell>
          <cell r="P797" t="str">
            <v>a096</v>
          </cell>
        </row>
        <row r="798">
          <cell r="A798" t="str">
            <v>ULC40450</v>
          </cell>
          <cell r="B798" t="str">
            <v>145-12</v>
          </cell>
          <cell r="C798" t="str">
            <v>철근가공 및 조립 (간단)</v>
          </cell>
          <cell r="D798" t="str">
            <v>토목공사</v>
          </cell>
          <cell r="E798">
            <v>8.3999999999999995E-3</v>
          </cell>
          <cell r="F798" t="str">
            <v>t</v>
          </cell>
          <cell r="G798">
            <v>2850</v>
          </cell>
          <cell r="H798">
            <v>23</v>
          </cell>
          <cell r="I798">
            <v>193392</v>
          </cell>
          <cell r="J798">
            <v>1624</v>
          </cell>
          <cell r="K798">
            <v>0</v>
          </cell>
          <cell r="L798">
            <v>0</v>
          </cell>
          <cell r="N798">
            <v>1647</v>
          </cell>
          <cell r="P798" t="str">
            <v>a096</v>
          </cell>
        </row>
        <row r="799">
          <cell r="A799" t="str">
            <v>ULC40450</v>
          </cell>
          <cell r="B799" t="str">
            <v>145-13</v>
          </cell>
          <cell r="C799" t="str">
            <v>무기질탄성도료</v>
          </cell>
          <cell r="D799" t="str">
            <v>스타코마감</v>
          </cell>
          <cell r="E799">
            <v>0.7</v>
          </cell>
          <cell r="F799" t="str">
            <v>m2</v>
          </cell>
          <cell r="G799">
            <v>17100</v>
          </cell>
          <cell r="H799">
            <v>11970</v>
          </cell>
          <cell r="I799">
            <v>0</v>
          </cell>
          <cell r="J799">
            <v>0</v>
          </cell>
          <cell r="K799">
            <v>0</v>
          </cell>
          <cell r="L799">
            <v>0</v>
          </cell>
          <cell r="N799">
            <v>11970</v>
          </cell>
          <cell r="P799" t="str">
            <v>a096</v>
          </cell>
        </row>
        <row r="800">
          <cell r="A800" t="str">
            <v>ULC40450</v>
          </cell>
          <cell r="B800" t="str">
            <v>145-14</v>
          </cell>
          <cell r="C800" t="str">
            <v>잡석</v>
          </cell>
          <cell r="D800" t="str">
            <v>상차도</v>
          </cell>
          <cell r="E800">
            <v>9.7500000000000003E-2</v>
          </cell>
          <cell r="F800" t="str">
            <v>m3</v>
          </cell>
          <cell r="G800">
            <v>3705</v>
          </cell>
          <cell r="H800">
            <v>361</v>
          </cell>
          <cell r="I800">
            <v>0</v>
          </cell>
          <cell r="J800">
            <v>0</v>
          </cell>
          <cell r="K800">
            <v>0</v>
          </cell>
          <cell r="L800">
            <v>0</v>
          </cell>
          <cell r="N800">
            <v>361</v>
          </cell>
          <cell r="P800" t="str">
            <v>a096</v>
          </cell>
        </row>
        <row r="801">
          <cell r="A801" t="str">
            <v>ULC40450</v>
          </cell>
          <cell r="B801" t="str">
            <v>145-15</v>
          </cell>
          <cell r="C801" t="str">
            <v>잡석다짐</v>
          </cell>
          <cell r="D801" t="str">
            <v>인력</v>
          </cell>
          <cell r="E801">
            <v>9.7500000000000003E-2</v>
          </cell>
          <cell r="F801" t="str">
            <v>m3</v>
          </cell>
          <cell r="G801">
            <v>0</v>
          </cell>
          <cell r="H801">
            <v>0</v>
          </cell>
          <cell r="I801">
            <v>24781</v>
          </cell>
          <cell r="J801">
            <v>2416</v>
          </cell>
          <cell r="K801">
            <v>0</v>
          </cell>
          <cell r="L801">
            <v>0</v>
          </cell>
          <cell r="N801">
            <v>2416</v>
          </cell>
          <cell r="P801" t="str">
            <v>a096</v>
          </cell>
        </row>
        <row r="802">
          <cell r="A802" t="str">
            <v>ULC40450</v>
          </cell>
          <cell r="B802" t="str">
            <v>145-16</v>
          </cell>
          <cell r="C802" t="str">
            <v>인력 터파기</v>
          </cell>
          <cell r="D802" t="str">
            <v>보통토사,0-1 M</v>
          </cell>
          <cell r="E802">
            <v>0.31</v>
          </cell>
          <cell r="F802" t="str">
            <v>m3</v>
          </cell>
          <cell r="G802">
            <v>0</v>
          </cell>
          <cell r="H802">
            <v>0</v>
          </cell>
          <cell r="I802">
            <v>8260</v>
          </cell>
          <cell r="J802">
            <v>2560</v>
          </cell>
          <cell r="K802">
            <v>0</v>
          </cell>
          <cell r="L802">
            <v>0</v>
          </cell>
          <cell r="N802">
            <v>2560</v>
          </cell>
          <cell r="P802" t="str">
            <v>a096</v>
          </cell>
        </row>
        <row r="803">
          <cell r="A803" t="str">
            <v>ULC40450</v>
          </cell>
          <cell r="B803" t="str">
            <v>145-17</v>
          </cell>
          <cell r="C803" t="str">
            <v>되메우기 및 다짐비</v>
          </cell>
          <cell r="D803" t="str">
            <v>보통토사 인력</v>
          </cell>
          <cell r="E803">
            <v>0.12</v>
          </cell>
          <cell r="F803" t="str">
            <v>m3</v>
          </cell>
          <cell r="G803">
            <v>0</v>
          </cell>
          <cell r="H803">
            <v>0</v>
          </cell>
          <cell r="I803">
            <v>8648</v>
          </cell>
          <cell r="J803">
            <v>1037</v>
          </cell>
          <cell r="K803">
            <v>0</v>
          </cell>
          <cell r="L803">
            <v>0</v>
          </cell>
          <cell r="N803">
            <v>1037</v>
          </cell>
          <cell r="P803" t="str">
            <v>a096</v>
          </cell>
        </row>
        <row r="804">
          <cell r="A804" t="str">
            <v>ULC40450</v>
          </cell>
          <cell r="B804" t="str">
            <v>145-18</v>
          </cell>
          <cell r="C804" t="str">
            <v>잔토처리</v>
          </cell>
          <cell r="D804" t="str">
            <v>별    산</v>
          </cell>
          <cell r="E804">
            <v>0.19</v>
          </cell>
          <cell r="F804" t="str">
            <v>m3</v>
          </cell>
          <cell r="G804">
            <v>0</v>
          </cell>
          <cell r="H804">
            <v>0</v>
          </cell>
          <cell r="I804">
            <v>0</v>
          </cell>
          <cell r="J804">
            <v>0</v>
          </cell>
          <cell r="K804">
            <v>0</v>
          </cell>
          <cell r="L804">
            <v>0</v>
          </cell>
          <cell r="N804">
            <v>0</v>
          </cell>
          <cell r="P804" t="str">
            <v>a096</v>
          </cell>
        </row>
        <row r="805">
          <cell r="A805" t="str">
            <v>NO. 96호표</v>
          </cell>
          <cell r="B805" t="str">
            <v>96</v>
          </cell>
          <cell r="C805" t="str">
            <v>소   계</v>
          </cell>
          <cell r="H805">
            <v>65430</v>
          </cell>
          <cell r="J805">
            <v>62982</v>
          </cell>
          <cell r="L805">
            <v>464</v>
          </cell>
          <cell r="N805">
            <v>128876</v>
          </cell>
          <cell r="P805" t="str">
            <v>a096</v>
          </cell>
        </row>
        <row r="806">
          <cell r="P806" t="str">
            <v>a096</v>
          </cell>
        </row>
        <row r="807">
          <cell r="A807" t="str">
            <v>097</v>
          </cell>
          <cell r="B807" t="str">
            <v>5-1</v>
          </cell>
          <cell r="C807" t="str">
            <v>제 97 호표</v>
          </cell>
          <cell r="D807" t="str">
            <v>식수대</v>
          </cell>
          <cell r="G807" t="str">
            <v>점토조립브럭</v>
          </cell>
          <cell r="O807" t="str">
            <v>m</v>
          </cell>
          <cell r="P807" t="str">
            <v>a097</v>
          </cell>
        </row>
        <row r="808">
          <cell r="A808" t="str">
            <v>SLC52893</v>
          </cell>
          <cell r="B808" t="str">
            <v>5-1</v>
          </cell>
          <cell r="C808" t="str">
            <v>점토조립블록</v>
          </cell>
          <cell r="D808" t="str">
            <v>230X114X55 (마감용)</v>
          </cell>
          <cell r="E808">
            <v>8.3800000000000008</v>
          </cell>
          <cell r="F808" t="str">
            <v>매</v>
          </cell>
          <cell r="G808">
            <v>617</v>
          </cell>
          <cell r="H808">
            <v>5170</v>
          </cell>
          <cell r="I808">
            <v>0</v>
          </cell>
          <cell r="J808">
            <v>0</v>
          </cell>
          <cell r="K808">
            <v>0</v>
          </cell>
          <cell r="L808">
            <v>0</v>
          </cell>
          <cell r="N808">
            <v>5170</v>
          </cell>
          <cell r="P808" t="str">
            <v>a097</v>
          </cell>
        </row>
        <row r="809">
          <cell r="A809" t="str">
            <v>SLC52893</v>
          </cell>
          <cell r="B809" t="str">
            <v>5-2</v>
          </cell>
          <cell r="C809" t="str">
            <v>점토조립브럭(칼라)</v>
          </cell>
          <cell r="D809" t="str">
            <v>230X115X50(KS L 4201)</v>
          </cell>
          <cell r="E809">
            <v>16.77</v>
          </cell>
          <cell r="F809" t="str">
            <v>매</v>
          </cell>
          <cell r="G809">
            <v>522</v>
          </cell>
          <cell r="H809">
            <v>8753</v>
          </cell>
          <cell r="I809">
            <v>0</v>
          </cell>
          <cell r="J809">
            <v>0</v>
          </cell>
          <cell r="K809">
            <v>0</v>
          </cell>
          <cell r="L809">
            <v>0</v>
          </cell>
          <cell r="N809">
            <v>8753</v>
          </cell>
          <cell r="P809" t="str">
            <v>a097</v>
          </cell>
        </row>
        <row r="810">
          <cell r="A810" t="str">
            <v>SLC52893</v>
          </cell>
          <cell r="B810" t="str">
            <v>5-3</v>
          </cell>
          <cell r="C810" t="str">
            <v>조적공</v>
          </cell>
          <cell r="D810" t="str">
            <v/>
          </cell>
          <cell r="E810">
            <v>4.2999999999999997E-2</v>
          </cell>
          <cell r="F810" t="str">
            <v>인</v>
          </cell>
          <cell r="G810">
            <v>0</v>
          </cell>
          <cell r="H810">
            <v>0</v>
          </cell>
          <cell r="I810">
            <v>63137</v>
          </cell>
          <cell r="J810">
            <v>2714</v>
          </cell>
          <cell r="K810">
            <v>0</v>
          </cell>
          <cell r="L810">
            <v>0</v>
          </cell>
          <cell r="N810">
            <v>2714</v>
          </cell>
          <cell r="P810" t="str">
            <v>a097</v>
          </cell>
        </row>
        <row r="811">
          <cell r="A811" t="str">
            <v>SLC52893</v>
          </cell>
          <cell r="B811" t="str">
            <v>5-4</v>
          </cell>
          <cell r="C811" t="str">
            <v>보통인부</v>
          </cell>
          <cell r="D811" t="str">
            <v/>
          </cell>
          <cell r="E811">
            <v>2.1999999999999999E-2</v>
          </cell>
          <cell r="F811" t="str">
            <v>인</v>
          </cell>
          <cell r="G811">
            <v>0</v>
          </cell>
          <cell r="H811">
            <v>0</v>
          </cell>
          <cell r="I811">
            <v>38875</v>
          </cell>
          <cell r="J811">
            <v>855</v>
          </cell>
          <cell r="K811">
            <v>0</v>
          </cell>
          <cell r="L811">
            <v>0</v>
          </cell>
          <cell r="N811">
            <v>855</v>
          </cell>
          <cell r="P811" t="str">
            <v>a097</v>
          </cell>
        </row>
        <row r="812">
          <cell r="A812" t="str">
            <v>SLC52893</v>
          </cell>
          <cell r="B812" t="str">
            <v>5-5</v>
          </cell>
          <cell r="C812" t="str">
            <v>모르터 (1:3) (토목,조경)</v>
          </cell>
          <cell r="D812">
            <v>0</v>
          </cell>
          <cell r="E812">
            <v>1.4999999999999999E-2</v>
          </cell>
          <cell r="F812" t="str">
            <v>m3</v>
          </cell>
          <cell r="G812">
            <v>0</v>
          </cell>
          <cell r="H812">
            <v>0</v>
          </cell>
          <cell r="I812">
            <v>36134</v>
          </cell>
          <cell r="J812">
            <v>542</v>
          </cell>
          <cell r="K812">
            <v>0</v>
          </cell>
          <cell r="L812">
            <v>0</v>
          </cell>
          <cell r="N812">
            <v>542</v>
          </cell>
          <cell r="P812" t="str">
            <v>a097</v>
          </cell>
        </row>
        <row r="813">
          <cell r="A813" t="str">
            <v>SLC52893</v>
          </cell>
          <cell r="B813" t="str">
            <v>5-6</v>
          </cell>
          <cell r="C813" t="str">
            <v>인력비빔타설(소형구조물) (토목,조경)</v>
          </cell>
          <cell r="D813" t="str">
            <v>기초콘크리트</v>
          </cell>
          <cell r="E813">
            <v>3.3000000000000002E-2</v>
          </cell>
          <cell r="F813" t="str">
            <v>m3</v>
          </cell>
          <cell r="G813">
            <v>0</v>
          </cell>
          <cell r="H813">
            <v>0</v>
          </cell>
          <cell r="I813">
            <v>137288</v>
          </cell>
          <cell r="J813">
            <v>4530</v>
          </cell>
          <cell r="K813">
            <v>0</v>
          </cell>
          <cell r="L813">
            <v>0</v>
          </cell>
          <cell r="N813">
            <v>4530</v>
          </cell>
          <cell r="P813" t="str">
            <v>a097</v>
          </cell>
        </row>
        <row r="814">
          <cell r="A814" t="str">
            <v>SLC52893</v>
          </cell>
          <cell r="B814" t="str">
            <v>5-7</v>
          </cell>
          <cell r="C814" t="str">
            <v>거푸집 (토목,조경)</v>
          </cell>
          <cell r="D814" t="str">
            <v>합판6회, 인건비30%할증</v>
          </cell>
          <cell r="E814">
            <v>0.28999999999999998</v>
          </cell>
          <cell r="F814" t="str">
            <v>m2</v>
          </cell>
          <cell r="G814">
            <v>3031</v>
          </cell>
          <cell r="H814">
            <v>878</v>
          </cell>
          <cell r="I814">
            <v>8669</v>
          </cell>
          <cell r="J814">
            <v>2514</v>
          </cell>
          <cell r="K814">
            <v>0</v>
          </cell>
          <cell r="L814">
            <v>0</v>
          </cell>
          <cell r="N814">
            <v>3392</v>
          </cell>
          <cell r="P814" t="str">
            <v>a097</v>
          </cell>
        </row>
        <row r="815">
          <cell r="A815" t="str">
            <v>SLC52893</v>
          </cell>
          <cell r="B815" t="str">
            <v>5-8</v>
          </cell>
          <cell r="C815" t="str">
            <v>인력 터파기</v>
          </cell>
          <cell r="D815" t="str">
            <v>보통토사,0-1M협소</v>
          </cell>
          <cell r="E815">
            <v>0.215</v>
          </cell>
          <cell r="F815" t="str">
            <v>m3</v>
          </cell>
          <cell r="G815">
            <v>0</v>
          </cell>
          <cell r="H815">
            <v>0</v>
          </cell>
          <cell r="I815">
            <v>10325</v>
          </cell>
          <cell r="J815">
            <v>2219</v>
          </cell>
          <cell r="K815">
            <v>0</v>
          </cell>
          <cell r="L815">
            <v>0</v>
          </cell>
          <cell r="N815">
            <v>2219</v>
          </cell>
          <cell r="P815" t="str">
            <v>a097</v>
          </cell>
        </row>
        <row r="816">
          <cell r="A816" t="str">
            <v>SLC52893</v>
          </cell>
          <cell r="B816" t="str">
            <v>5-9</v>
          </cell>
          <cell r="C816" t="str">
            <v>되메우기 및 다짐비</v>
          </cell>
          <cell r="D816" t="str">
            <v>보통토사 인력</v>
          </cell>
          <cell r="E816">
            <v>0.1</v>
          </cell>
          <cell r="F816" t="str">
            <v>m3</v>
          </cell>
          <cell r="G816">
            <v>0</v>
          </cell>
          <cell r="H816">
            <v>0</v>
          </cell>
          <cell r="I816">
            <v>8648</v>
          </cell>
          <cell r="J816">
            <v>864</v>
          </cell>
          <cell r="K816">
            <v>0</v>
          </cell>
          <cell r="L816">
            <v>0</v>
          </cell>
          <cell r="N816">
            <v>864</v>
          </cell>
          <cell r="P816" t="str">
            <v>a097</v>
          </cell>
        </row>
        <row r="817">
          <cell r="A817" t="str">
            <v>SLC52893</v>
          </cell>
          <cell r="B817" t="str">
            <v>5-10</v>
          </cell>
          <cell r="C817" t="str">
            <v>잔토처리</v>
          </cell>
          <cell r="D817" t="str">
            <v>별    산</v>
          </cell>
          <cell r="E817">
            <v>0.115</v>
          </cell>
          <cell r="F817" t="str">
            <v>m3</v>
          </cell>
          <cell r="G817">
            <v>0</v>
          </cell>
          <cell r="H817">
            <v>0</v>
          </cell>
          <cell r="I817">
            <v>0</v>
          </cell>
          <cell r="J817">
            <v>0</v>
          </cell>
          <cell r="K817">
            <v>0</v>
          </cell>
          <cell r="L817">
            <v>0</v>
          </cell>
          <cell r="N817">
            <v>0</v>
          </cell>
          <cell r="P817" t="str">
            <v>a097</v>
          </cell>
        </row>
        <row r="818">
          <cell r="A818" t="str">
            <v>NO. 97호표</v>
          </cell>
          <cell r="B818" t="str">
            <v>97</v>
          </cell>
          <cell r="C818" t="str">
            <v>소   계</v>
          </cell>
          <cell r="H818">
            <v>14801</v>
          </cell>
          <cell r="J818">
            <v>14238</v>
          </cell>
          <cell r="L818">
            <v>0</v>
          </cell>
          <cell r="N818">
            <v>29039</v>
          </cell>
          <cell r="P818" t="str">
            <v>a097</v>
          </cell>
        </row>
        <row r="819">
          <cell r="P819" t="str">
            <v>a097</v>
          </cell>
        </row>
        <row r="820">
          <cell r="A820" t="str">
            <v>098</v>
          </cell>
          <cell r="B820" t="str">
            <v>125-1</v>
          </cell>
          <cell r="C820" t="str">
            <v>제 125 호표</v>
          </cell>
          <cell r="D820" t="str">
            <v>배수관(PVC이중벽관)설치(조경용)</v>
          </cell>
          <cell r="G820" t="str">
            <v>D150</v>
          </cell>
          <cell r="O820" t="str">
            <v>m</v>
          </cell>
          <cell r="P820" t="str">
            <v>a098</v>
          </cell>
        </row>
        <row r="821">
          <cell r="A821" t="str">
            <v>ULC10300</v>
          </cell>
          <cell r="B821" t="str">
            <v>125-1</v>
          </cell>
          <cell r="C821" t="str">
            <v>PVC이중벽관 (현장도)</v>
          </cell>
          <cell r="D821" t="str">
            <v>D-150</v>
          </cell>
          <cell r="E821">
            <v>1</v>
          </cell>
          <cell r="F821" t="str">
            <v>m</v>
          </cell>
          <cell r="G821">
            <v>7203</v>
          </cell>
          <cell r="H821">
            <v>7203</v>
          </cell>
          <cell r="I821">
            <v>0</v>
          </cell>
          <cell r="J821">
            <v>0</v>
          </cell>
          <cell r="K821">
            <v>0</v>
          </cell>
          <cell r="L821">
            <v>0</v>
          </cell>
          <cell r="N821">
            <v>7203</v>
          </cell>
          <cell r="P821" t="str">
            <v>a098</v>
          </cell>
        </row>
        <row r="822">
          <cell r="A822" t="str">
            <v>ULC10300</v>
          </cell>
          <cell r="B822" t="str">
            <v>125-2</v>
          </cell>
          <cell r="C822" t="str">
            <v>PVC DC 고무링 (현장도)</v>
          </cell>
          <cell r="D822" t="str">
            <v>D-150</v>
          </cell>
          <cell r="E822">
            <v>0.33300000000000002</v>
          </cell>
          <cell r="F822" t="str">
            <v>개</v>
          </cell>
          <cell r="G822">
            <v>361</v>
          </cell>
          <cell r="H822">
            <v>120</v>
          </cell>
          <cell r="I822">
            <v>0</v>
          </cell>
          <cell r="J822">
            <v>0</v>
          </cell>
          <cell r="K822">
            <v>0</v>
          </cell>
          <cell r="L822">
            <v>0</v>
          </cell>
          <cell r="N822">
            <v>120</v>
          </cell>
          <cell r="P822" t="str">
            <v>a098</v>
          </cell>
        </row>
        <row r="823">
          <cell r="A823" t="str">
            <v>ULC10300</v>
          </cell>
          <cell r="B823" t="str">
            <v>125-3</v>
          </cell>
          <cell r="C823" t="str">
            <v>PVC DC 소켓 (현장도)</v>
          </cell>
          <cell r="D823" t="str">
            <v>D-150</v>
          </cell>
          <cell r="E823">
            <v>0.16600000000000001</v>
          </cell>
          <cell r="F823" t="str">
            <v>개</v>
          </cell>
          <cell r="G823">
            <v>4672</v>
          </cell>
          <cell r="H823">
            <v>775</v>
          </cell>
          <cell r="I823">
            <v>0</v>
          </cell>
          <cell r="J823">
            <v>0</v>
          </cell>
          <cell r="K823">
            <v>0</v>
          </cell>
          <cell r="L823">
            <v>0</v>
          </cell>
          <cell r="N823">
            <v>775</v>
          </cell>
          <cell r="P823" t="str">
            <v>a098</v>
          </cell>
        </row>
        <row r="824">
          <cell r="A824" t="str">
            <v>ULC10300</v>
          </cell>
          <cell r="B824" t="str">
            <v>125-4</v>
          </cell>
          <cell r="C824" t="str">
            <v>배관공</v>
          </cell>
          <cell r="D824" t="str">
            <v/>
          </cell>
          <cell r="E824">
            <v>7.0000000000000001E-3</v>
          </cell>
          <cell r="F824" t="str">
            <v>인</v>
          </cell>
          <cell r="G824">
            <v>0</v>
          </cell>
          <cell r="H824">
            <v>0</v>
          </cell>
          <cell r="I824">
            <v>57560</v>
          </cell>
          <cell r="J824">
            <v>402</v>
          </cell>
          <cell r="K824">
            <v>0</v>
          </cell>
          <cell r="L824">
            <v>0</v>
          </cell>
          <cell r="N824">
            <v>402</v>
          </cell>
          <cell r="P824" t="str">
            <v>a098</v>
          </cell>
        </row>
        <row r="825">
          <cell r="A825" t="str">
            <v>ULC10300</v>
          </cell>
          <cell r="B825" t="str">
            <v>125-5</v>
          </cell>
          <cell r="C825" t="str">
            <v>보통인부</v>
          </cell>
          <cell r="D825" t="str">
            <v/>
          </cell>
          <cell r="E825">
            <v>7.0000000000000001E-3</v>
          </cell>
          <cell r="F825" t="str">
            <v>인</v>
          </cell>
          <cell r="G825">
            <v>0</v>
          </cell>
          <cell r="H825">
            <v>0</v>
          </cell>
          <cell r="I825">
            <v>38875</v>
          </cell>
          <cell r="J825">
            <v>272</v>
          </cell>
          <cell r="K825">
            <v>0</v>
          </cell>
          <cell r="L825">
            <v>0</v>
          </cell>
          <cell r="N825">
            <v>272</v>
          </cell>
          <cell r="P825" t="str">
            <v>a098</v>
          </cell>
        </row>
        <row r="826">
          <cell r="A826" t="str">
            <v>ULC10300</v>
          </cell>
          <cell r="B826" t="str">
            <v>125-6</v>
          </cell>
          <cell r="C826" t="str">
            <v>기구 손료 (인건비의2%)</v>
          </cell>
          <cell r="D826" t="str">
            <v>M02.</v>
          </cell>
          <cell r="E826">
            <v>0.02</v>
          </cell>
          <cell r="F826" t="str">
            <v>식</v>
          </cell>
          <cell r="G826">
            <v>0</v>
          </cell>
          <cell r="H826">
            <v>0</v>
          </cell>
          <cell r="I826">
            <v>0</v>
          </cell>
          <cell r="J826">
            <v>0</v>
          </cell>
          <cell r="K826">
            <v>674</v>
          </cell>
          <cell r="L826">
            <v>13</v>
          </cell>
          <cell r="N826">
            <v>13</v>
          </cell>
          <cell r="P826" t="str">
            <v>a098</v>
          </cell>
        </row>
        <row r="827">
          <cell r="A827" t="str">
            <v>ULC10300</v>
          </cell>
          <cell r="B827" t="str">
            <v>125-7</v>
          </cell>
          <cell r="C827" t="str">
            <v>잡재(재료비의 3%)</v>
          </cell>
          <cell r="D827">
            <v>0</v>
          </cell>
          <cell r="E827">
            <v>0.03</v>
          </cell>
          <cell r="F827" t="str">
            <v>식</v>
          </cell>
          <cell r="G827">
            <v>8099</v>
          </cell>
          <cell r="H827">
            <v>242</v>
          </cell>
          <cell r="I827">
            <v>0</v>
          </cell>
          <cell r="J827">
            <v>0</v>
          </cell>
          <cell r="K827">
            <v>0</v>
          </cell>
          <cell r="L827">
            <v>0</v>
          </cell>
          <cell r="N827">
            <v>242</v>
          </cell>
          <cell r="P827" t="str">
            <v>a098</v>
          </cell>
        </row>
        <row r="828">
          <cell r="A828" t="str">
            <v>ULC10300</v>
          </cell>
          <cell r="B828" t="str">
            <v>125-8</v>
          </cell>
          <cell r="C828" t="str">
            <v>인력 터파기</v>
          </cell>
          <cell r="D828" t="str">
            <v>보통토사,0-1 M</v>
          </cell>
          <cell r="E828">
            <v>0.5</v>
          </cell>
          <cell r="F828" t="str">
            <v>m3</v>
          </cell>
          <cell r="G828">
            <v>0</v>
          </cell>
          <cell r="H828">
            <v>0</v>
          </cell>
          <cell r="I828">
            <v>8260</v>
          </cell>
          <cell r="J828">
            <v>4130</v>
          </cell>
          <cell r="K828">
            <v>0</v>
          </cell>
          <cell r="L828">
            <v>0</v>
          </cell>
          <cell r="N828">
            <v>4130</v>
          </cell>
          <cell r="P828" t="str">
            <v>a098</v>
          </cell>
        </row>
        <row r="829">
          <cell r="A829" t="str">
            <v>ULC10300</v>
          </cell>
          <cell r="B829" t="str">
            <v>125-9</v>
          </cell>
          <cell r="C829" t="str">
            <v>되메우기 및 다짐비</v>
          </cell>
          <cell r="D829" t="str">
            <v>보통토사 인력</v>
          </cell>
          <cell r="E829">
            <v>0.48299999999999998</v>
          </cell>
          <cell r="F829" t="str">
            <v>m3</v>
          </cell>
          <cell r="G829">
            <v>0</v>
          </cell>
          <cell r="H829">
            <v>0</v>
          </cell>
          <cell r="I829">
            <v>8648</v>
          </cell>
          <cell r="J829">
            <v>4176</v>
          </cell>
          <cell r="K829">
            <v>0</v>
          </cell>
          <cell r="L829">
            <v>0</v>
          </cell>
          <cell r="N829">
            <v>4176</v>
          </cell>
          <cell r="P829" t="str">
            <v>a098</v>
          </cell>
        </row>
        <row r="830">
          <cell r="A830" t="str">
            <v>ULC10300</v>
          </cell>
          <cell r="B830" t="str">
            <v>125-10</v>
          </cell>
          <cell r="C830" t="str">
            <v>잔토처리</v>
          </cell>
          <cell r="D830" t="str">
            <v>별    산</v>
          </cell>
          <cell r="E830">
            <v>1.7000000000000001E-2</v>
          </cell>
          <cell r="F830" t="str">
            <v>m3</v>
          </cell>
          <cell r="G830">
            <v>0</v>
          </cell>
          <cell r="H830">
            <v>0</v>
          </cell>
          <cell r="I830">
            <v>0</v>
          </cell>
          <cell r="J830">
            <v>0</v>
          </cell>
          <cell r="K830">
            <v>0</v>
          </cell>
          <cell r="L830">
            <v>0</v>
          </cell>
          <cell r="N830">
            <v>0</v>
          </cell>
          <cell r="P830" t="str">
            <v>a098</v>
          </cell>
        </row>
        <row r="831">
          <cell r="A831" t="str">
            <v>NO. 98호표</v>
          </cell>
          <cell r="B831" t="str">
            <v>98</v>
          </cell>
          <cell r="C831" t="str">
            <v>소   계</v>
          </cell>
          <cell r="H831">
            <v>8340</v>
          </cell>
          <cell r="J831">
            <v>8980</v>
          </cell>
          <cell r="L831">
            <v>13</v>
          </cell>
          <cell r="N831">
            <v>17333</v>
          </cell>
          <cell r="P831" t="str">
            <v>a098</v>
          </cell>
        </row>
        <row r="832">
          <cell r="P832" t="str">
            <v>a098</v>
          </cell>
        </row>
        <row r="833">
          <cell r="A833" t="str">
            <v>099</v>
          </cell>
          <cell r="B833" t="str">
            <v>126-1</v>
          </cell>
          <cell r="C833" t="str">
            <v>제 126 호표</v>
          </cell>
          <cell r="D833" t="str">
            <v>PE 빗물받이</v>
          </cell>
          <cell r="G833" t="str">
            <v>스틸그레이팅 덮개</v>
          </cell>
          <cell r="O833" t="str">
            <v>개소</v>
          </cell>
          <cell r="P833" t="str">
            <v>a099</v>
          </cell>
        </row>
        <row r="834">
          <cell r="A834" t="str">
            <v>ULC10360</v>
          </cell>
          <cell r="B834" t="str">
            <v>126-1</v>
          </cell>
          <cell r="C834" t="str">
            <v>차도측 합성수지우수받이</v>
          </cell>
          <cell r="D834" t="str">
            <v>410X510X940(앵글5T포함)</v>
          </cell>
          <cell r="E834">
            <v>1</v>
          </cell>
          <cell r="F834" t="str">
            <v>개</v>
          </cell>
          <cell r="G834">
            <v>32775</v>
          </cell>
          <cell r="H834">
            <v>32775</v>
          </cell>
          <cell r="I834">
            <v>0</v>
          </cell>
          <cell r="J834">
            <v>0</v>
          </cell>
          <cell r="K834">
            <v>0</v>
          </cell>
          <cell r="L834">
            <v>0</v>
          </cell>
          <cell r="N834">
            <v>32775</v>
          </cell>
          <cell r="P834" t="str">
            <v>a099</v>
          </cell>
        </row>
        <row r="835">
          <cell r="A835" t="str">
            <v>ULC10360</v>
          </cell>
          <cell r="B835" t="str">
            <v>126-2</v>
          </cell>
          <cell r="C835" t="str">
            <v>스틸그레이팅 뚜껑</v>
          </cell>
          <cell r="D835" t="str">
            <v>400X500X50</v>
          </cell>
          <cell r="E835">
            <v>1</v>
          </cell>
          <cell r="F835" t="str">
            <v>개</v>
          </cell>
          <cell r="G835">
            <v>12350</v>
          </cell>
          <cell r="H835">
            <v>12350</v>
          </cell>
          <cell r="I835">
            <v>0</v>
          </cell>
          <cell r="J835">
            <v>0</v>
          </cell>
          <cell r="K835">
            <v>0</v>
          </cell>
          <cell r="L835">
            <v>0</v>
          </cell>
          <cell r="N835">
            <v>12350</v>
          </cell>
          <cell r="P835" t="str">
            <v>a099</v>
          </cell>
        </row>
        <row r="836">
          <cell r="A836" t="str">
            <v>ULC10360</v>
          </cell>
          <cell r="B836" t="str">
            <v>126-3</v>
          </cell>
          <cell r="C836" t="str">
            <v>인력비빔타설(소형구조물) (토목,조경)</v>
          </cell>
          <cell r="D836" t="str">
            <v>C종</v>
          </cell>
          <cell r="E836">
            <v>1.6E-2</v>
          </cell>
          <cell r="F836" t="str">
            <v>m3</v>
          </cell>
          <cell r="G836">
            <v>0</v>
          </cell>
          <cell r="H836">
            <v>0</v>
          </cell>
          <cell r="I836">
            <v>137288</v>
          </cell>
          <cell r="J836">
            <v>2196</v>
          </cell>
          <cell r="K836">
            <v>0</v>
          </cell>
          <cell r="L836">
            <v>0</v>
          </cell>
          <cell r="N836">
            <v>2196</v>
          </cell>
          <cell r="P836" t="str">
            <v>a099</v>
          </cell>
        </row>
        <row r="837">
          <cell r="A837" t="str">
            <v>ULC10360</v>
          </cell>
          <cell r="B837" t="str">
            <v>126-4</v>
          </cell>
          <cell r="C837" t="str">
            <v>보통인부</v>
          </cell>
          <cell r="D837" t="str">
            <v/>
          </cell>
          <cell r="E837">
            <v>6.6000000000000003E-2</v>
          </cell>
          <cell r="F837" t="str">
            <v>인</v>
          </cell>
          <cell r="G837">
            <v>0</v>
          </cell>
          <cell r="H837">
            <v>0</v>
          </cell>
          <cell r="I837">
            <v>38875</v>
          </cell>
          <cell r="J837">
            <v>2565</v>
          </cell>
          <cell r="K837">
            <v>0</v>
          </cell>
          <cell r="L837">
            <v>0</v>
          </cell>
          <cell r="N837">
            <v>2565</v>
          </cell>
          <cell r="P837" t="str">
            <v>a099</v>
          </cell>
        </row>
        <row r="838">
          <cell r="A838" t="str">
            <v>ULC10360</v>
          </cell>
          <cell r="B838" t="str">
            <v>126-5</v>
          </cell>
          <cell r="C838" t="str">
            <v>배관공</v>
          </cell>
          <cell r="D838" t="str">
            <v/>
          </cell>
          <cell r="E838">
            <v>6.6000000000000003E-2</v>
          </cell>
          <cell r="F838" t="str">
            <v>인</v>
          </cell>
          <cell r="G838">
            <v>0</v>
          </cell>
          <cell r="H838">
            <v>0</v>
          </cell>
          <cell r="I838">
            <v>57560</v>
          </cell>
          <cell r="J838">
            <v>3798</v>
          </cell>
          <cell r="K838">
            <v>0</v>
          </cell>
          <cell r="L838">
            <v>0</v>
          </cell>
          <cell r="N838">
            <v>3798</v>
          </cell>
          <cell r="P838" t="str">
            <v>a099</v>
          </cell>
        </row>
        <row r="839">
          <cell r="A839" t="str">
            <v>ULC10360</v>
          </cell>
          <cell r="B839" t="str">
            <v>126-6</v>
          </cell>
          <cell r="C839" t="str">
            <v>거푸집 (토목,조경)</v>
          </cell>
          <cell r="D839" t="str">
            <v>(합판6회, 인건비30%할증)</v>
          </cell>
          <cell r="E839">
            <v>0.16</v>
          </cell>
          <cell r="F839" t="str">
            <v>m2</v>
          </cell>
          <cell r="G839">
            <v>3031</v>
          </cell>
          <cell r="H839">
            <v>484</v>
          </cell>
          <cell r="I839">
            <v>8669</v>
          </cell>
          <cell r="J839">
            <v>1387</v>
          </cell>
          <cell r="K839">
            <v>0</v>
          </cell>
          <cell r="L839">
            <v>0</v>
          </cell>
          <cell r="N839">
            <v>1871</v>
          </cell>
          <cell r="P839" t="str">
            <v>a099</v>
          </cell>
        </row>
        <row r="840">
          <cell r="A840" t="str">
            <v>ULC10360</v>
          </cell>
          <cell r="B840" t="str">
            <v>126-7</v>
          </cell>
          <cell r="C840" t="str">
            <v>인력 터파기</v>
          </cell>
          <cell r="D840" t="str">
            <v>(보통토사 0-1M)</v>
          </cell>
          <cell r="E840">
            <v>1.1599999999999999</v>
          </cell>
          <cell r="F840" t="str">
            <v>m3</v>
          </cell>
          <cell r="G840">
            <v>0</v>
          </cell>
          <cell r="H840">
            <v>0</v>
          </cell>
          <cell r="I840">
            <v>8260</v>
          </cell>
          <cell r="J840">
            <v>9581</v>
          </cell>
          <cell r="K840">
            <v>0</v>
          </cell>
          <cell r="L840">
            <v>0</v>
          </cell>
          <cell r="N840">
            <v>9581</v>
          </cell>
          <cell r="P840" t="str">
            <v>a099</v>
          </cell>
        </row>
        <row r="841">
          <cell r="A841" t="str">
            <v>ULC10360</v>
          </cell>
          <cell r="B841" t="str">
            <v>126-8</v>
          </cell>
          <cell r="C841" t="str">
            <v>잔토처리</v>
          </cell>
          <cell r="D841" t="str">
            <v>소운반고르기</v>
          </cell>
          <cell r="E841">
            <v>0.18</v>
          </cell>
          <cell r="F841" t="str">
            <v>m3</v>
          </cell>
          <cell r="G841">
            <v>0</v>
          </cell>
          <cell r="H841">
            <v>0</v>
          </cell>
          <cell r="I841">
            <v>8260</v>
          </cell>
          <cell r="J841">
            <v>1486</v>
          </cell>
          <cell r="K841">
            <v>0</v>
          </cell>
          <cell r="L841">
            <v>0</v>
          </cell>
          <cell r="N841">
            <v>1486</v>
          </cell>
          <cell r="P841" t="str">
            <v>a099</v>
          </cell>
        </row>
        <row r="842">
          <cell r="A842" t="str">
            <v>ULC10360</v>
          </cell>
          <cell r="B842" t="str">
            <v>126-9</v>
          </cell>
          <cell r="C842" t="str">
            <v>되메우기 및 다짐비</v>
          </cell>
          <cell r="D842" t="str">
            <v>보통토사 인력</v>
          </cell>
          <cell r="E842">
            <v>0.98</v>
          </cell>
          <cell r="F842" t="str">
            <v>m3</v>
          </cell>
          <cell r="G842">
            <v>0</v>
          </cell>
          <cell r="H842">
            <v>0</v>
          </cell>
          <cell r="I842">
            <v>8648</v>
          </cell>
          <cell r="J842">
            <v>8475</v>
          </cell>
          <cell r="K842">
            <v>0</v>
          </cell>
          <cell r="L842">
            <v>0</v>
          </cell>
          <cell r="N842">
            <v>8475</v>
          </cell>
          <cell r="P842" t="str">
            <v>a099</v>
          </cell>
        </row>
        <row r="843">
          <cell r="A843" t="str">
            <v>NO. 99호표</v>
          </cell>
          <cell r="B843" t="str">
            <v>99</v>
          </cell>
          <cell r="C843" t="str">
            <v>소   계</v>
          </cell>
          <cell r="H843">
            <v>45609</v>
          </cell>
          <cell r="J843">
            <v>29488</v>
          </cell>
          <cell r="L843">
            <v>0</v>
          </cell>
          <cell r="N843">
            <v>75097</v>
          </cell>
          <cell r="P843" t="str">
            <v>a099</v>
          </cell>
        </row>
        <row r="844">
          <cell r="P844" t="str">
            <v>a099</v>
          </cell>
        </row>
        <row r="845">
          <cell r="A845" t="str">
            <v>100</v>
          </cell>
          <cell r="B845" t="str">
            <v>128-1</v>
          </cell>
          <cell r="C845" t="str">
            <v>제 128 호표</v>
          </cell>
          <cell r="D845" t="str">
            <v>점토조립브럭포장(보도용)</v>
          </cell>
          <cell r="G845">
            <v>0</v>
          </cell>
          <cell r="O845" t="str">
            <v>m2</v>
          </cell>
          <cell r="P845" t="str">
            <v>a100</v>
          </cell>
        </row>
        <row r="846">
          <cell r="A846" t="str">
            <v>ULC20101</v>
          </cell>
          <cell r="B846" t="str">
            <v>128-1</v>
          </cell>
          <cell r="C846" t="str">
            <v>점토조립브럭(칼라)</v>
          </cell>
          <cell r="D846" t="str">
            <v>230X115X50(KS L 4201)</v>
          </cell>
          <cell r="E846">
            <v>1.04</v>
          </cell>
          <cell r="F846" t="str">
            <v>m2</v>
          </cell>
          <cell r="G846">
            <v>19750</v>
          </cell>
          <cell r="H846">
            <v>20540</v>
          </cell>
          <cell r="I846">
            <v>0</v>
          </cell>
          <cell r="J846">
            <v>0</v>
          </cell>
          <cell r="K846">
            <v>0</v>
          </cell>
          <cell r="L846">
            <v>0</v>
          </cell>
          <cell r="N846">
            <v>20540</v>
          </cell>
          <cell r="P846" t="str">
            <v>a100</v>
          </cell>
        </row>
        <row r="847">
          <cell r="A847" t="str">
            <v>ULC20101</v>
          </cell>
          <cell r="B847" t="str">
            <v>128-2</v>
          </cell>
          <cell r="C847" t="str">
            <v>모 래</v>
          </cell>
          <cell r="D847" t="str">
            <v>별    산</v>
          </cell>
          <cell r="E847">
            <v>3.3000000000000002E-2</v>
          </cell>
          <cell r="F847" t="str">
            <v>m3</v>
          </cell>
          <cell r="G847">
            <v>0</v>
          </cell>
          <cell r="H847">
            <v>0</v>
          </cell>
          <cell r="I847">
            <v>0</v>
          </cell>
          <cell r="J847">
            <v>0</v>
          </cell>
          <cell r="K847">
            <v>0</v>
          </cell>
          <cell r="L847">
            <v>0</v>
          </cell>
          <cell r="N847">
            <v>0</v>
          </cell>
          <cell r="P847" t="str">
            <v>a100</v>
          </cell>
        </row>
        <row r="848">
          <cell r="A848" t="str">
            <v>ULC20101</v>
          </cell>
          <cell r="B848" t="str">
            <v>128-3</v>
          </cell>
          <cell r="C848" t="str">
            <v>특별인부</v>
          </cell>
          <cell r="D848" t="str">
            <v/>
          </cell>
          <cell r="E848">
            <v>3.1E-2</v>
          </cell>
          <cell r="F848" t="str">
            <v>인</v>
          </cell>
          <cell r="G848">
            <v>0</v>
          </cell>
          <cell r="H848">
            <v>0</v>
          </cell>
          <cell r="I848">
            <v>53171</v>
          </cell>
          <cell r="J848">
            <v>1648</v>
          </cell>
          <cell r="K848">
            <v>0</v>
          </cell>
          <cell r="L848">
            <v>0</v>
          </cell>
          <cell r="N848">
            <v>1648</v>
          </cell>
          <cell r="P848" t="str">
            <v>a100</v>
          </cell>
        </row>
        <row r="849">
          <cell r="A849" t="str">
            <v>ULC20101</v>
          </cell>
          <cell r="B849" t="str">
            <v>128-4</v>
          </cell>
          <cell r="C849" t="str">
            <v>보통인부</v>
          </cell>
          <cell r="D849" t="str">
            <v/>
          </cell>
          <cell r="E849">
            <v>9.1999999999999998E-2</v>
          </cell>
          <cell r="F849" t="str">
            <v>인</v>
          </cell>
          <cell r="G849">
            <v>0</v>
          </cell>
          <cell r="H849">
            <v>0</v>
          </cell>
          <cell r="I849">
            <v>38875</v>
          </cell>
          <cell r="J849">
            <v>3576</v>
          </cell>
          <cell r="K849">
            <v>0</v>
          </cell>
          <cell r="L849">
            <v>0</v>
          </cell>
          <cell r="N849">
            <v>3576</v>
          </cell>
          <cell r="P849" t="str">
            <v>a100</v>
          </cell>
        </row>
        <row r="850">
          <cell r="A850" t="str">
            <v>ULC20101</v>
          </cell>
          <cell r="B850" t="str">
            <v>128-5</v>
          </cell>
          <cell r="C850" t="str">
            <v>콤팩터 다짐4회 (보통)</v>
          </cell>
          <cell r="D850" t="str">
            <v>1.5TON,(원지반3표면1)</v>
          </cell>
          <cell r="E850">
            <v>0.01</v>
          </cell>
          <cell r="F850" t="str">
            <v>a</v>
          </cell>
          <cell r="G850">
            <v>1910</v>
          </cell>
          <cell r="H850">
            <v>19</v>
          </cell>
          <cell r="I850">
            <v>13867</v>
          </cell>
          <cell r="J850">
            <v>138</v>
          </cell>
          <cell r="K850">
            <v>823</v>
          </cell>
          <cell r="L850">
            <v>8</v>
          </cell>
          <cell r="N850">
            <v>165</v>
          </cell>
          <cell r="P850" t="str">
            <v>a100</v>
          </cell>
        </row>
        <row r="851">
          <cell r="A851" t="str">
            <v>ULC20101</v>
          </cell>
          <cell r="B851" t="str">
            <v>128-6</v>
          </cell>
          <cell r="C851" t="str">
            <v>잡 재료비 (인건비의 5%)</v>
          </cell>
          <cell r="D851" t="str">
            <v>L05.</v>
          </cell>
          <cell r="E851">
            <v>0.05</v>
          </cell>
          <cell r="F851" t="str">
            <v>식</v>
          </cell>
          <cell r="G851">
            <v>5363</v>
          </cell>
          <cell r="H851">
            <v>268</v>
          </cell>
          <cell r="I851">
            <v>0</v>
          </cell>
          <cell r="J851">
            <v>0</v>
          </cell>
          <cell r="K851">
            <v>0</v>
          </cell>
          <cell r="L851">
            <v>0</v>
          </cell>
          <cell r="N851">
            <v>268</v>
          </cell>
          <cell r="P851" t="str">
            <v>a100</v>
          </cell>
        </row>
        <row r="852">
          <cell r="A852" t="str">
            <v>ULC20101</v>
          </cell>
          <cell r="B852" t="str">
            <v>128-7</v>
          </cell>
          <cell r="C852" t="str">
            <v>혼합골재 (보조기층용)</v>
          </cell>
          <cell r="D852" t="str">
            <v>별    산</v>
          </cell>
          <cell r="E852">
            <v>0.122</v>
          </cell>
          <cell r="F852" t="str">
            <v>m3</v>
          </cell>
          <cell r="G852">
            <v>0</v>
          </cell>
          <cell r="H852">
            <v>0</v>
          </cell>
          <cell r="I852">
            <v>0</v>
          </cell>
          <cell r="J852">
            <v>0</v>
          </cell>
          <cell r="K852">
            <v>0</v>
          </cell>
          <cell r="L852">
            <v>0</v>
          </cell>
          <cell r="N852">
            <v>0</v>
          </cell>
          <cell r="P852" t="str">
            <v>a100</v>
          </cell>
        </row>
        <row r="853">
          <cell r="A853" t="str">
            <v>ULC20101</v>
          </cell>
          <cell r="B853" t="str">
            <v>128-8</v>
          </cell>
          <cell r="C853" t="str">
            <v>조경용포장보조기층</v>
          </cell>
          <cell r="D853" t="str">
            <v>T=100</v>
          </cell>
          <cell r="E853">
            <v>1</v>
          </cell>
          <cell r="F853" t="str">
            <v>m2</v>
          </cell>
          <cell r="G853">
            <v>40</v>
          </cell>
          <cell r="H853">
            <v>40</v>
          </cell>
          <cell r="I853">
            <v>1321</v>
          </cell>
          <cell r="J853">
            <v>1321</v>
          </cell>
          <cell r="K853">
            <v>71</v>
          </cell>
          <cell r="L853">
            <v>71</v>
          </cell>
          <cell r="N853">
            <v>1432</v>
          </cell>
          <cell r="P853" t="str">
            <v>a100</v>
          </cell>
        </row>
        <row r="854">
          <cell r="A854" t="str">
            <v>ULC20101</v>
          </cell>
          <cell r="B854" t="str">
            <v>128-9</v>
          </cell>
          <cell r="C854" t="str">
            <v>절취</v>
          </cell>
          <cell r="D854" t="str">
            <v>인력. 보통토사</v>
          </cell>
          <cell r="E854">
            <v>7.4999999999999997E-2</v>
          </cell>
          <cell r="F854" t="str">
            <v>m3</v>
          </cell>
          <cell r="G854">
            <v>0</v>
          </cell>
          <cell r="H854">
            <v>0</v>
          </cell>
          <cell r="I854">
            <v>6583</v>
          </cell>
          <cell r="J854">
            <v>493</v>
          </cell>
          <cell r="K854">
            <v>0</v>
          </cell>
          <cell r="L854">
            <v>0</v>
          </cell>
          <cell r="N854">
            <v>493</v>
          </cell>
          <cell r="P854" t="str">
            <v>a100</v>
          </cell>
        </row>
        <row r="855">
          <cell r="A855" t="str">
            <v>ULC20101</v>
          </cell>
          <cell r="B855" t="str">
            <v>128-10</v>
          </cell>
          <cell r="C855" t="str">
            <v>잔토처리</v>
          </cell>
          <cell r="D855" t="str">
            <v>별    산</v>
          </cell>
          <cell r="E855">
            <v>7.4999999999999997E-2</v>
          </cell>
          <cell r="F855" t="str">
            <v>m3</v>
          </cell>
          <cell r="G855">
            <v>0</v>
          </cell>
          <cell r="H855">
            <v>0</v>
          </cell>
          <cell r="I855">
            <v>0</v>
          </cell>
          <cell r="J855">
            <v>0</v>
          </cell>
          <cell r="K855">
            <v>0</v>
          </cell>
          <cell r="L855">
            <v>0</v>
          </cell>
          <cell r="N855">
            <v>0</v>
          </cell>
          <cell r="P855" t="str">
            <v>a100</v>
          </cell>
        </row>
        <row r="856">
          <cell r="A856" t="str">
            <v>NO. 100호표</v>
          </cell>
          <cell r="B856" t="str">
            <v>100</v>
          </cell>
          <cell r="C856" t="str">
            <v>소   계</v>
          </cell>
          <cell r="H856">
            <v>20867</v>
          </cell>
          <cell r="J856">
            <v>7176</v>
          </cell>
          <cell r="L856">
            <v>79</v>
          </cell>
          <cell r="N856">
            <v>28122</v>
          </cell>
          <cell r="P856" t="str">
            <v>a100</v>
          </cell>
        </row>
        <row r="857">
          <cell r="P857" t="str">
            <v>a100</v>
          </cell>
        </row>
        <row r="858">
          <cell r="A858" t="str">
            <v>101</v>
          </cell>
          <cell r="B858" t="str">
            <v>134-1</v>
          </cell>
          <cell r="C858" t="str">
            <v>제 134 호표</v>
          </cell>
          <cell r="D858" t="str">
            <v>경계블럭놓기(점토조립블록)</v>
          </cell>
          <cell r="G858">
            <v>0</v>
          </cell>
          <cell r="O858" t="str">
            <v>m</v>
          </cell>
          <cell r="P858" t="str">
            <v>a101</v>
          </cell>
        </row>
        <row r="859">
          <cell r="A859" t="str">
            <v>ULC20370</v>
          </cell>
          <cell r="B859" t="str">
            <v>134-1</v>
          </cell>
          <cell r="C859" t="str">
            <v>점토조립블록</v>
          </cell>
          <cell r="D859" t="str">
            <v>230X114X55 (마감용)</v>
          </cell>
          <cell r="E859">
            <v>8.3870000000000005</v>
          </cell>
          <cell r="F859" t="str">
            <v>매</v>
          </cell>
          <cell r="G859">
            <v>617</v>
          </cell>
          <cell r="H859">
            <v>5174</v>
          </cell>
          <cell r="I859">
            <v>0</v>
          </cell>
          <cell r="J859">
            <v>0</v>
          </cell>
          <cell r="K859">
            <v>0</v>
          </cell>
          <cell r="L859">
            <v>0</v>
          </cell>
          <cell r="N859">
            <v>5174</v>
          </cell>
          <cell r="P859" t="str">
            <v>a101</v>
          </cell>
        </row>
        <row r="860">
          <cell r="A860" t="str">
            <v>ULC20370</v>
          </cell>
          <cell r="B860" t="str">
            <v>134-2</v>
          </cell>
          <cell r="C860" t="str">
            <v>조적공</v>
          </cell>
          <cell r="D860" t="str">
            <v/>
          </cell>
          <cell r="E860">
            <v>2.8000000000000001E-2</v>
          </cell>
          <cell r="F860" t="str">
            <v>인</v>
          </cell>
          <cell r="G860">
            <v>0</v>
          </cell>
          <cell r="H860">
            <v>0</v>
          </cell>
          <cell r="I860">
            <v>63137</v>
          </cell>
          <cell r="J860">
            <v>1767</v>
          </cell>
          <cell r="K860">
            <v>0</v>
          </cell>
          <cell r="L860">
            <v>0</v>
          </cell>
          <cell r="N860">
            <v>1767</v>
          </cell>
          <cell r="P860" t="str">
            <v>a101</v>
          </cell>
        </row>
        <row r="861">
          <cell r="A861" t="str">
            <v>ULC20370</v>
          </cell>
          <cell r="B861" t="str">
            <v>134-3</v>
          </cell>
          <cell r="C861" t="str">
            <v>보통인부</v>
          </cell>
          <cell r="D861" t="str">
            <v/>
          </cell>
          <cell r="E861">
            <v>8.9999999999999993E-3</v>
          </cell>
          <cell r="F861" t="str">
            <v>인</v>
          </cell>
          <cell r="G861">
            <v>0</v>
          </cell>
          <cell r="H861">
            <v>0</v>
          </cell>
          <cell r="I861">
            <v>38875</v>
          </cell>
          <cell r="J861">
            <v>349</v>
          </cell>
          <cell r="K861">
            <v>0</v>
          </cell>
          <cell r="L861">
            <v>0</v>
          </cell>
          <cell r="N861">
            <v>349</v>
          </cell>
          <cell r="P861" t="str">
            <v>a101</v>
          </cell>
        </row>
        <row r="862">
          <cell r="A862" t="str">
            <v>ULC20370</v>
          </cell>
          <cell r="B862" t="str">
            <v>134-4</v>
          </cell>
          <cell r="C862" t="str">
            <v>모르터 (1:3) (토목,조경)</v>
          </cell>
          <cell r="D862">
            <v>0</v>
          </cell>
          <cell r="E862">
            <v>0.01</v>
          </cell>
          <cell r="F862" t="str">
            <v>m3</v>
          </cell>
          <cell r="G862">
            <v>0</v>
          </cell>
          <cell r="H862">
            <v>0</v>
          </cell>
          <cell r="I862">
            <v>36134</v>
          </cell>
          <cell r="J862">
            <v>361</v>
          </cell>
          <cell r="K862">
            <v>0</v>
          </cell>
          <cell r="L862">
            <v>0</v>
          </cell>
          <cell r="N862">
            <v>361</v>
          </cell>
          <cell r="P862" t="str">
            <v>a101</v>
          </cell>
        </row>
        <row r="863">
          <cell r="A863" t="str">
            <v>ULC20370</v>
          </cell>
          <cell r="B863" t="str">
            <v>134-5</v>
          </cell>
          <cell r="C863" t="str">
            <v>인력비빔타설(소형구조물) (토목,조경)</v>
          </cell>
          <cell r="D863">
            <v>0</v>
          </cell>
          <cell r="E863">
            <v>2.3E-2</v>
          </cell>
          <cell r="F863" t="str">
            <v>m3</v>
          </cell>
          <cell r="G863">
            <v>0</v>
          </cell>
          <cell r="H863">
            <v>0</v>
          </cell>
          <cell r="I863">
            <v>137288</v>
          </cell>
          <cell r="J863">
            <v>3157</v>
          </cell>
          <cell r="K863">
            <v>0</v>
          </cell>
          <cell r="L863">
            <v>0</v>
          </cell>
          <cell r="N863">
            <v>3157</v>
          </cell>
          <cell r="P863" t="str">
            <v>a101</v>
          </cell>
        </row>
        <row r="864">
          <cell r="A864" t="str">
            <v>ULC20370</v>
          </cell>
          <cell r="B864" t="str">
            <v>134-6</v>
          </cell>
          <cell r="C864" t="str">
            <v>거푸집 (토목,조경)</v>
          </cell>
          <cell r="D864" t="str">
            <v>합판6회, 인건비30%할증</v>
          </cell>
          <cell r="E864">
            <v>0.2</v>
          </cell>
          <cell r="F864" t="str">
            <v>m2</v>
          </cell>
          <cell r="G864">
            <v>3031</v>
          </cell>
          <cell r="H864">
            <v>606</v>
          </cell>
          <cell r="I864">
            <v>8669</v>
          </cell>
          <cell r="J864">
            <v>1733</v>
          </cell>
          <cell r="K864">
            <v>0</v>
          </cell>
          <cell r="L864">
            <v>0</v>
          </cell>
          <cell r="N864">
            <v>2339</v>
          </cell>
          <cell r="P864" t="str">
            <v>a101</v>
          </cell>
        </row>
        <row r="865">
          <cell r="A865" t="str">
            <v>ULC20370</v>
          </cell>
          <cell r="B865" t="str">
            <v>134-7</v>
          </cell>
          <cell r="C865" t="str">
            <v>절취</v>
          </cell>
          <cell r="D865" t="str">
            <v>인력. 보통토사</v>
          </cell>
          <cell r="E865">
            <v>0.08</v>
          </cell>
          <cell r="F865" t="str">
            <v>m3</v>
          </cell>
          <cell r="G865">
            <v>0</v>
          </cell>
          <cell r="H865">
            <v>0</v>
          </cell>
          <cell r="I865">
            <v>6583</v>
          </cell>
          <cell r="J865">
            <v>526</v>
          </cell>
          <cell r="K865">
            <v>0</v>
          </cell>
          <cell r="L865">
            <v>0</v>
          </cell>
          <cell r="N865">
            <v>526</v>
          </cell>
          <cell r="P865" t="str">
            <v>a101</v>
          </cell>
        </row>
        <row r="866">
          <cell r="A866" t="str">
            <v>ULC20370</v>
          </cell>
          <cell r="B866" t="str">
            <v>134-8</v>
          </cell>
          <cell r="C866" t="str">
            <v>되메우기 및 다짐비</v>
          </cell>
          <cell r="D866" t="str">
            <v>보통토사 인력</v>
          </cell>
          <cell r="E866">
            <v>4.2999999999999997E-2</v>
          </cell>
          <cell r="F866" t="str">
            <v>m3</v>
          </cell>
          <cell r="G866">
            <v>0</v>
          </cell>
          <cell r="H866">
            <v>0</v>
          </cell>
          <cell r="I866">
            <v>8648</v>
          </cell>
          <cell r="J866">
            <v>371</v>
          </cell>
          <cell r="K866">
            <v>0</v>
          </cell>
          <cell r="L866">
            <v>0</v>
          </cell>
          <cell r="N866">
            <v>371</v>
          </cell>
          <cell r="P866" t="str">
            <v>a101</v>
          </cell>
        </row>
        <row r="867">
          <cell r="A867" t="str">
            <v>ULC20370</v>
          </cell>
          <cell r="B867" t="str">
            <v>134-9</v>
          </cell>
          <cell r="C867" t="str">
            <v>잔토처리</v>
          </cell>
          <cell r="D867" t="str">
            <v>별    산</v>
          </cell>
          <cell r="E867">
            <v>3.6999999999999998E-2</v>
          </cell>
          <cell r="F867" t="str">
            <v>m3</v>
          </cell>
          <cell r="G867">
            <v>0</v>
          </cell>
          <cell r="H867">
            <v>0</v>
          </cell>
          <cell r="I867">
            <v>0</v>
          </cell>
          <cell r="J867">
            <v>0</v>
          </cell>
          <cell r="K867">
            <v>0</v>
          </cell>
          <cell r="L867">
            <v>0</v>
          </cell>
          <cell r="N867">
            <v>0</v>
          </cell>
          <cell r="P867" t="str">
            <v>a101</v>
          </cell>
        </row>
        <row r="868">
          <cell r="A868" t="str">
            <v>NO. 101호표</v>
          </cell>
          <cell r="B868" t="str">
            <v>101</v>
          </cell>
          <cell r="C868" t="str">
            <v>소   계</v>
          </cell>
          <cell r="H868">
            <v>5780</v>
          </cell>
          <cell r="J868">
            <v>8264</v>
          </cell>
          <cell r="L868">
            <v>0</v>
          </cell>
          <cell r="N868">
            <v>14044</v>
          </cell>
          <cell r="P868" t="str">
            <v>a101</v>
          </cell>
        </row>
        <row r="869">
          <cell r="P869" t="str">
            <v>a101</v>
          </cell>
        </row>
        <row r="870">
          <cell r="A870" t="str">
            <v>102</v>
          </cell>
          <cell r="B870" t="str">
            <v>133-1</v>
          </cell>
          <cell r="C870" t="str">
            <v>제 133 호표</v>
          </cell>
          <cell r="D870" t="str">
            <v>경계블록놓기(화강석경계블록)</v>
          </cell>
          <cell r="G870" t="str">
            <v>100X100X1000</v>
          </cell>
          <cell r="O870" t="str">
            <v>m</v>
          </cell>
          <cell r="P870" t="str">
            <v>a102</v>
          </cell>
        </row>
        <row r="871">
          <cell r="A871" t="str">
            <v>ULC20348</v>
          </cell>
          <cell r="B871" t="str">
            <v>133-1</v>
          </cell>
          <cell r="C871" t="str">
            <v>화강석 경계석 (직선)</v>
          </cell>
          <cell r="D871" t="str">
            <v>100X100X1000</v>
          </cell>
          <cell r="E871">
            <v>1.02</v>
          </cell>
          <cell r="F871" t="str">
            <v>개</v>
          </cell>
          <cell r="G871">
            <v>5985</v>
          </cell>
          <cell r="H871">
            <v>6104</v>
          </cell>
          <cell r="I871">
            <v>0</v>
          </cell>
          <cell r="J871">
            <v>0</v>
          </cell>
          <cell r="K871">
            <v>0</v>
          </cell>
          <cell r="L871">
            <v>0</v>
          </cell>
          <cell r="N871">
            <v>6104</v>
          </cell>
          <cell r="P871" t="str">
            <v>a102</v>
          </cell>
        </row>
        <row r="872">
          <cell r="A872" t="str">
            <v>ULC20348</v>
          </cell>
          <cell r="B872" t="str">
            <v>133-2</v>
          </cell>
          <cell r="C872" t="str">
            <v>특별인부</v>
          </cell>
          <cell r="D872" t="str">
            <v/>
          </cell>
          <cell r="E872">
            <v>0.05</v>
          </cell>
          <cell r="F872" t="str">
            <v>인</v>
          </cell>
          <cell r="G872">
            <v>0</v>
          </cell>
          <cell r="H872">
            <v>0</v>
          </cell>
          <cell r="I872">
            <v>53171</v>
          </cell>
          <cell r="J872">
            <v>2658</v>
          </cell>
          <cell r="K872">
            <v>0</v>
          </cell>
          <cell r="L872">
            <v>0</v>
          </cell>
          <cell r="N872">
            <v>2658</v>
          </cell>
          <cell r="P872" t="str">
            <v>a102</v>
          </cell>
        </row>
        <row r="873">
          <cell r="A873" t="str">
            <v>ULC20348</v>
          </cell>
          <cell r="B873" t="str">
            <v>133-3</v>
          </cell>
          <cell r="C873" t="str">
            <v>보통인부</v>
          </cell>
          <cell r="D873" t="str">
            <v/>
          </cell>
          <cell r="E873">
            <v>7.0000000000000007E-2</v>
          </cell>
          <cell r="F873" t="str">
            <v>인</v>
          </cell>
          <cell r="G873">
            <v>0</v>
          </cell>
          <cell r="H873">
            <v>0</v>
          </cell>
          <cell r="I873">
            <v>38875</v>
          </cell>
          <cell r="J873">
            <v>2721</v>
          </cell>
          <cell r="K873">
            <v>0</v>
          </cell>
          <cell r="L873">
            <v>0</v>
          </cell>
          <cell r="N873">
            <v>2721</v>
          </cell>
          <cell r="P873" t="str">
            <v>a102</v>
          </cell>
        </row>
        <row r="874">
          <cell r="A874" t="str">
            <v>ULC20348</v>
          </cell>
          <cell r="B874" t="str">
            <v>133-4</v>
          </cell>
          <cell r="C874" t="str">
            <v>모르터 (1:3) (토목,조경)</v>
          </cell>
          <cell r="D874">
            <v>0</v>
          </cell>
          <cell r="E874">
            <v>8.9999999999999993E-3</v>
          </cell>
          <cell r="F874" t="str">
            <v>m3</v>
          </cell>
          <cell r="G874">
            <v>0</v>
          </cell>
          <cell r="H874">
            <v>0</v>
          </cell>
          <cell r="I874">
            <v>36134</v>
          </cell>
          <cell r="J874">
            <v>325</v>
          </cell>
          <cell r="K874">
            <v>0</v>
          </cell>
          <cell r="L874">
            <v>0</v>
          </cell>
          <cell r="N874">
            <v>325</v>
          </cell>
          <cell r="P874" t="str">
            <v>a102</v>
          </cell>
        </row>
        <row r="875">
          <cell r="A875" t="str">
            <v>ULC20348</v>
          </cell>
          <cell r="B875" t="str">
            <v>133-5</v>
          </cell>
          <cell r="C875" t="str">
            <v>인력비빔타설(소형구조물) (토목,조경)</v>
          </cell>
          <cell r="D875" t="str">
            <v>기초콘크리트</v>
          </cell>
          <cell r="E875">
            <v>0.02</v>
          </cell>
          <cell r="F875" t="str">
            <v>m3</v>
          </cell>
          <cell r="G875">
            <v>0</v>
          </cell>
          <cell r="H875">
            <v>0</v>
          </cell>
          <cell r="I875">
            <v>137288</v>
          </cell>
          <cell r="J875">
            <v>2745</v>
          </cell>
          <cell r="K875">
            <v>0</v>
          </cell>
          <cell r="L875">
            <v>0</v>
          </cell>
          <cell r="N875">
            <v>2745</v>
          </cell>
          <cell r="P875" t="str">
            <v>a102</v>
          </cell>
        </row>
        <row r="876">
          <cell r="A876" t="str">
            <v>ULC20348</v>
          </cell>
          <cell r="B876" t="str">
            <v>133-6</v>
          </cell>
          <cell r="C876" t="str">
            <v>거푸집 (토목,조경)</v>
          </cell>
          <cell r="D876" t="str">
            <v>(합판6회, 인건비30%할증)</v>
          </cell>
          <cell r="E876">
            <v>0.2</v>
          </cell>
          <cell r="F876" t="str">
            <v>m2</v>
          </cell>
          <cell r="G876">
            <v>3031</v>
          </cell>
          <cell r="H876">
            <v>606</v>
          </cell>
          <cell r="I876">
            <v>8669</v>
          </cell>
          <cell r="J876">
            <v>1733</v>
          </cell>
          <cell r="K876">
            <v>0</v>
          </cell>
          <cell r="L876">
            <v>0</v>
          </cell>
          <cell r="N876">
            <v>2339</v>
          </cell>
          <cell r="P876" t="str">
            <v>a102</v>
          </cell>
        </row>
        <row r="877">
          <cell r="A877" t="str">
            <v>ULC20348</v>
          </cell>
          <cell r="B877" t="str">
            <v>133-7</v>
          </cell>
          <cell r="C877" t="str">
            <v>절취</v>
          </cell>
          <cell r="D877" t="str">
            <v>인력. 보통토사</v>
          </cell>
          <cell r="E877">
            <v>6.5000000000000002E-2</v>
          </cell>
          <cell r="F877" t="str">
            <v>m3</v>
          </cell>
          <cell r="G877">
            <v>0</v>
          </cell>
          <cell r="H877">
            <v>0</v>
          </cell>
          <cell r="I877">
            <v>6583</v>
          </cell>
          <cell r="J877">
            <v>427</v>
          </cell>
          <cell r="K877">
            <v>0</v>
          </cell>
          <cell r="L877">
            <v>0</v>
          </cell>
          <cell r="N877">
            <v>427</v>
          </cell>
          <cell r="P877" t="str">
            <v>a102</v>
          </cell>
        </row>
        <row r="878">
          <cell r="A878" t="str">
            <v>ULC20348</v>
          </cell>
          <cell r="B878" t="str">
            <v>133-8</v>
          </cell>
          <cell r="C878" t="str">
            <v>되메우기 및 다짐비</v>
          </cell>
          <cell r="D878" t="str">
            <v>보통토사 인력</v>
          </cell>
          <cell r="E878">
            <v>2.8000000000000001E-2</v>
          </cell>
          <cell r="F878" t="str">
            <v>m3</v>
          </cell>
          <cell r="G878">
            <v>0</v>
          </cell>
          <cell r="H878">
            <v>0</v>
          </cell>
          <cell r="I878">
            <v>8648</v>
          </cell>
          <cell r="J878">
            <v>242</v>
          </cell>
          <cell r="K878">
            <v>0</v>
          </cell>
          <cell r="L878">
            <v>0</v>
          </cell>
          <cell r="N878">
            <v>242</v>
          </cell>
          <cell r="P878" t="str">
            <v>a102</v>
          </cell>
        </row>
        <row r="879">
          <cell r="A879" t="str">
            <v>ULC20348</v>
          </cell>
          <cell r="B879" t="str">
            <v>133-9</v>
          </cell>
          <cell r="C879" t="str">
            <v>잔토처리</v>
          </cell>
          <cell r="D879" t="str">
            <v>별    산</v>
          </cell>
          <cell r="E879">
            <v>3.6999999999999998E-2</v>
          </cell>
          <cell r="F879" t="str">
            <v>m3</v>
          </cell>
          <cell r="G879">
            <v>0</v>
          </cell>
          <cell r="H879">
            <v>0</v>
          </cell>
          <cell r="I879">
            <v>0</v>
          </cell>
          <cell r="J879">
            <v>0</v>
          </cell>
          <cell r="K879">
            <v>0</v>
          </cell>
          <cell r="L879">
            <v>0</v>
          </cell>
          <cell r="N879">
            <v>0</v>
          </cell>
          <cell r="P879" t="str">
            <v>a102</v>
          </cell>
        </row>
        <row r="880">
          <cell r="A880" t="str">
            <v>NO. 102호표</v>
          </cell>
          <cell r="B880" t="str">
            <v>102</v>
          </cell>
          <cell r="C880" t="str">
            <v>소   계</v>
          </cell>
          <cell r="H880">
            <v>6710</v>
          </cell>
          <cell r="J880">
            <v>10851</v>
          </cell>
          <cell r="L880">
            <v>0</v>
          </cell>
          <cell r="N880">
            <v>17561</v>
          </cell>
          <cell r="P880" t="str">
            <v>a102</v>
          </cell>
        </row>
        <row r="881">
          <cell r="P881" t="str">
            <v>a102</v>
          </cell>
        </row>
        <row r="882">
          <cell r="A882" t="str">
            <v>103</v>
          </cell>
          <cell r="B882" t="str">
            <v>8-1</v>
          </cell>
          <cell r="C882" t="str">
            <v>제 103 호표</v>
          </cell>
          <cell r="D882" t="str">
            <v>그늘시렁(둥근꼴, R-10000)</v>
          </cell>
          <cell r="G882" t="str">
            <v>AS-GJ54</v>
          </cell>
          <cell r="O882" t="str">
            <v>개소</v>
          </cell>
          <cell r="P882" t="str">
            <v>a103</v>
          </cell>
        </row>
        <row r="883">
          <cell r="A883" t="str">
            <v>SLC55204</v>
          </cell>
          <cell r="B883" t="str">
            <v>8-1</v>
          </cell>
          <cell r="C883" t="str">
            <v>미송(햄록)</v>
          </cell>
          <cell r="D883" t="str">
            <v>각재</v>
          </cell>
          <cell r="E883">
            <v>2.0550000000000002</v>
          </cell>
          <cell r="F883" t="str">
            <v>m3</v>
          </cell>
          <cell r="G883">
            <v>370500</v>
          </cell>
          <cell r="H883">
            <v>761377</v>
          </cell>
          <cell r="I883">
            <v>0</v>
          </cell>
          <cell r="J883">
            <v>0</v>
          </cell>
          <cell r="K883">
            <v>0</v>
          </cell>
          <cell r="L883">
            <v>0</v>
          </cell>
          <cell r="N883">
            <v>761377</v>
          </cell>
          <cell r="P883" t="str">
            <v>a103</v>
          </cell>
        </row>
        <row r="884">
          <cell r="A884" t="str">
            <v>SLC55204</v>
          </cell>
          <cell r="B884" t="str">
            <v>8-2</v>
          </cell>
          <cell r="C884" t="str">
            <v>목재증기건조비</v>
          </cell>
          <cell r="D884" t="str">
            <v>미송(햄록)T60m/m이하</v>
          </cell>
          <cell r="E884">
            <v>2.0550000000000002</v>
          </cell>
          <cell r="F884" t="str">
            <v>m3</v>
          </cell>
          <cell r="G884">
            <v>54150</v>
          </cell>
          <cell r="H884">
            <v>111278</v>
          </cell>
          <cell r="I884">
            <v>0</v>
          </cell>
          <cell r="J884">
            <v>0</v>
          </cell>
          <cell r="K884">
            <v>0</v>
          </cell>
          <cell r="L884">
            <v>0</v>
          </cell>
          <cell r="N884">
            <v>111278</v>
          </cell>
          <cell r="P884" t="str">
            <v>a103</v>
          </cell>
        </row>
        <row r="885">
          <cell r="A885" t="str">
            <v>SLC55204</v>
          </cell>
          <cell r="B885" t="str">
            <v>8-3</v>
          </cell>
          <cell r="C885" t="str">
            <v>목재가압식방부</v>
          </cell>
          <cell r="D885" t="str">
            <v>H3</v>
          </cell>
          <cell r="E885">
            <v>2.0550000000000002</v>
          </cell>
          <cell r="F885" t="str">
            <v>m3</v>
          </cell>
          <cell r="G885">
            <v>56050</v>
          </cell>
          <cell r="H885">
            <v>115182</v>
          </cell>
          <cell r="I885">
            <v>0</v>
          </cell>
          <cell r="J885">
            <v>0</v>
          </cell>
          <cell r="K885">
            <v>0</v>
          </cell>
          <cell r="L885">
            <v>0</v>
          </cell>
          <cell r="N885">
            <v>115182</v>
          </cell>
          <cell r="P885" t="str">
            <v>a103</v>
          </cell>
        </row>
        <row r="886">
          <cell r="A886" t="str">
            <v>SLC55204</v>
          </cell>
          <cell r="B886" t="str">
            <v>8-4</v>
          </cell>
          <cell r="C886" t="str">
            <v>목재 가공및 설치 (보통구조,상)</v>
          </cell>
          <cell r="D886">
            <v>0</v>
          </cell>
          <cell r="E886">
            <v>1.9576</v>
          </cell>
          <cell r="F886" t="str">
            <v>m3</v>
          </cell>
          <cell r="G886">
            <v>0</v>
          </cell>
          <cell r="H886">
            <v>0</v>
          </cell>
          <cell r="I886">
            <v>613489</v>
          </cell>
          <cell r="J886">
            <v>1200966</v>
          </cell>
          <cell r="K886">
            <v>0</v>
          </cell>
          <cell r="L886">
            <v>0</v>
          </cell>
          <cell r="N886">
            <v>1200966</v>
          </cell>
          <cell r="P886" t="str">
            <v>a103</v>
          </cell>
        </row>
        <row r="887">
          <cell r="A887" t="str">
            <v>SLC55204</v>
          </cell>
          <cell r="B887" t="str">
            <v>8-5</v>
          </cell>
          <cell r="C887" t="str">
            <v>볼트 및 너트</v>
          </cell>
          <cell r="D887" t="str">
            <v>10X200</v>
          </cell>
          <cell r="E887">
            <v>86</v>
          </cell>
          <cell r="F887" t="str">
            <v>개</v>
          </cell>
          <cell r="G887">
            <v>135</v>
          </cell>
          <cell r="H887">
            <v>11610</v>
          </cell>
          <cell r="I887">
            <v>0</v>
          </cell>
          <cell r="J887">
            <v>0</v>
          </cell>
          <cell r="K887">
            <v>0</v>
          </cell>
          <cell r="L887">
            <v>0</v>
          </cell>
          <cell r="N887">
            <v>11610</v>
          </cell>
          <cell r="P887" t="str">
            <v>a103</v>
          </cell>
        </row>
        <row r="888">
          <cell r="A888" t="str">
            <v>SLC55204</v>
          </cell>
          <cell r="B888" t="str">
            <v>8-6</v>
          </cell>
          <cell r="C888" t="str">
            <v>볼트 및 너트</v>
          </cell>
          <cell r="D888" t="str">
            <v>10X250</v>
          </cell>
          <cell r="E888">
            <v>42</v>
          </cell>
          <cell r="F888" t="str">
            <v>개</v>
          </cell>
          <cell r="G888">
            <v>135</v>
          </cell>
          <cell r="H888">
            <v>5670</v>
          </cell>
          <cell r="I888">
            <v>0</v>
          </cell>
          <cell r="J888">
            <v>0</v>
          </cell>
          <cell r="K888">
            <v>0</v>
          </cell>
          <cell r="L888">
            <v>0</v>
          </cell>
          <cell r="N888">
            <v>5670</v>
          </cell>
          <cell r="P888" t="str">
            <v>a103</v>
          </cell>
        </row>
        <row r="889">
          <cell r="A889" t="str">
            <v>SLC55204</v>
          </cell>
          <cell r="B889" t="str">
            <v>8-7</v>
          </cell>
          <cell r="C889" t="str">
            <v>볼트 및 너트</v>
          </cell>
          <cell r="D889" t="str">
            <v>10X350</v>
          </cell>
          <cell r="E889">
            <v>8.4</v>
          </cell>
          <cell r="F889" t="str">
            <v>개</v>
          </cell>
          <cell r="G889">
            <v>135</v>
          </cell>
          <cell r="H889">
            <v>1134</v>
          </cell>
          <cell r="I889">
            <v>0</v>
          </cell>
          <cell r="J889">
            <v>0</v>
          </cell>
          <cell r="K889">
            <v>0</v>
          </cell>
          <cell r="L889">
            <v>0</v>
          </cell>
          <cell r="N889">
            <v>1134</v>
          </cell>
          <cell r="P889" t="str">
            <v>a103</v>
          </cell>
        </row>
        <row r="890">
          <cell r="A890" t="str">
            <v>SLC55204</v>
          </cell>
          <cell r="B890" t="str">
            <v>8-8</v>
          </cell>
          <cell r="C890" t="str">
            <v>와샤</v>
          </cell>
          <cell r="D890" t="str">
            <v>D-10MM</v>
          </cell>
          <cell r="E890">
            <v>136.4</v>
          </cell>
          <cell r="F890" t="str">
            <v>개</v>
          </cell>
          <cell r="G890">
            <v>4</v>
          </cell>
          <cell r="H890">
            <v>545</v>
          </cell>
          <cell r="I890">
            <v>0</v>
          </cell>
          <cell r="J890">
            <v>0</v>
          </cell>
          <cell r="K890">
            <v>0</v>
          </cell>
          <cell r="L890">
            <v>0</v>
          </cell>
          <cell r="N890">
            <v>545</v>
          </cell>
          <cell r="P890" t="str">
            <v>a103</v>
          </cell>
        </row>
        <row r="891">
          <cell r="A891" t="str">
            <v>SLC55204</v>
          </cell>
          <cell r="B891" t="str">
            <v>8-9</v>
          </cell>
          <cell r="C891" t="str">
            <v>이형철근   (하치장도)</v>
          </cell>
          <cell r="D891" t="str">
            <v>D-13</v>
          </cell>
          <cell r="E891">
            <v>6.0000000000000001E-3</v>
          </cell>
          <cell r="F891" t="str">
            <v>t</v>
          </cell>
          <cell r="G891">
            <v>268054</v>
          </cell>
          <cell r="H891">
            <v>1608</v>
          </cell>
          <cell r="I891">
            <v>0</v>
          </cell>
          <cell r="J891">
            <v>0</v>
          </cell>
          <cell r="K891">
            <v>0</v>
          </cell>
          <cell r="L891">
            <v>0</v>
          </cell>
          <cell r="N891">
            <v>1608</v>
          </cell>
          <cell r="P891" t="str">
            <v>a103</v>
          </cell>
        </row>
        <row r="892">
          <cell r="A892" t="str">
            <v>SLC55204</v>
          </cell>
          <cell r="B892" t="str">
            <v>8-10</v>
          </cell>
          <cell r="C892" t="str">
            <v>철근가공 및 조립 (간단)</v>
          </cell>
          <cell r="D892" t="str">
            <v>토목공사</v>
          </cell>
          <cell r="E892">
            <v>6.0000000000000001E-3</v>
          </cell>
          <cell r="F892" t="str">
            <v>t</v>
          </cell>
          <cell r="G892">
            <v>2850</v>
          </cell>
          <cell r="H892">
            <v>17</v>
          </cell>
          <cell r="I892">
            <v>193392</v>
          </cell>
          <cell r="J892">
            <v>1160</v>
          </cell>
          <cell r="K892">
            <v>0</v>
          </cell>
          <cell r="L892">
            <v>0</v>
          </cell>
          <cell r="N892">
            <v>1177</v>
          </cell>
          <cell r="P892" t="str">
            <v>a103</v>
          </cell>
        </row>
        <row r="893">
          <cell r="A893" t="str">
            <v>SLC55204</v>
          </cell>
          <cell r="B893" t="str">
            <v>8-11</v>
          </cell>
          <cell r="C893" t="str">
            <v>스텐레스관(구조용)</v>
          </cell>
          <cell r="D893" t="str">
            <v>27종 D89.1 2.0THK</v>
          </cell>
          <cell r="E893">
            <v>28.35</v>
          </cell>
          <cell r="F893" t="str">
            <v>m</v>
          </cell>
          <cell r="G893">
            <v>11656</v>
          </cell>
          <cell r="H893">
            <v>330447</v>
          </cell>
          <cell r="I893">
            <v>0</v>
          </cell>
          <cell r="J893">
            <v>0</v>
          </cell>
          <cell r="K893">
            <v>0</v>
          </cell>
          <cell r="L893">
            <v>0</v>
          </cell>
          <cell r="N893">
            <v>330447</v>
          </cell>
          <cell r="P893" t="str">
            <v>a103</v>
          </cell>
        </row>
        <row r="894">
          <cell r="A894" t="str">
            <v>SLC55204</v>
          </cell>
          <cell r="B894" t="str">
            <v>8-12</v>
          </cell>
          <cell r="C894" t="str">
            <v>스텐레스관(구조용)</v>
          </cell>
          <cell r="D894" t="str">
            <v>27종 D127.0 2.0THK</v>
          </cell>
          <cell r="E894">
            <v>6.23</v>
          </cell>
          <cell r="F894" t="str">
            <v>m</v>
          </cell>
          <cell r="G894">
            <v>16910</v>
          </cell>
          <cell r="H894">
            <v>105349</v>
          </cell>
          <cell r="I894">
            <v>0</v>
          </cell>
          <cell r="J894">
            <v>0</v>
          </cell>
          <cell r="K894">
            <v>0</v>
          </cell>
          <cell r="L894">
            <v>0</v>
          </cell>
          <cell r="N894">
            <v>105349</v>
          </cell>
          <cell r="P894" t="str">
            <v>a103</v>
          </cell>
        </row>
        <row r="895">
          <cell r="A895" t="str">
            <v>SLC55204</v>
          </cell>
          <cell r="B895" t="str">
            <v>8-13</v>
          </cell>
          <cell r="C895" t="str">
            <v>볼트 및 너트</v>
          </cell>
          <cell r="D895" t="str">
            <v>스텐 D20X250</v>
          </cell>
          <cell r="E895">
            <v>34</v>
          </cell>
          <cell r="F895" t="str">
            <v>개</v>
          </cell>
          <cell r="G895">
            <v>2511</v>
          </cell>
          <cell r="H895">
            <v>85374</v>
          </cell>
          <cell r="I895">
            <v>0</v>
          </cell>
          <cell r="J895">
            <v>0</v>
          </cell>
          <cell r="K895">
            <v>0</v>
          </cell>
          <cell r="L895">
            <v>0</v>
          </cell>
          <cell r="N895">
            <v>85374</v>
          </cell>
          <cell r="P895" t="str">
            <v>a103</v>
          </cell>
        </row>
        <row r="896">
          <cell r="A896" t="str">
            <v>SLC55204</v>
          </cell>
          <cell r="B896" t="str">
            <v>8-14</v>
          </cell>
          <cell r="C896" t="str">
            <v>와샤</v>
          </cell>
          <cell r="D896" t="str">
            <v>스텐레스 D20MM</v>
          </cell>
          <cell r="E896">
            <v>34</v>
          </cell>
          <cell r="F896" t="str">
            <v>개</v>
          </cell>
          <cell r="G896">
            <v>63</v>
          </cell>
          <cell r="H896">
            <v>2142</v>
          </cell>
          <cell r="I896">
            <v>0</v>
          </cell>
          <cell r="J896">
            <v>0</v>
          </cell>
          <cell r="K896">
            <v>0</v>
          </cell>
          <cell r="L896">
            <v>0</v>
          </cell>
          <cell r="N896">
            <v>2142</v>
          </cell>
          <cell r="P896" t="str">
            <v>a103</v>
          </cell>
        </row>
        <row r="897">
          <cell r="A897" t="str">
            <v>SLC55204</v>
          </cell>
          <cell r="B897" t="str">
            <v>8-15</v>
          </cell>
          <cell r="C897" t="str">
            <v>스테인레스관 절단 (가스,조경)</v>
          </cell>
          <cell r="D897" t="str">
            <v>D80 MM</v>
          </cell>
          <cell r="E897">
            <v>7</v>
          </cell>
          <cell r="F897" t="str">
            <v>개소</v>
          </cell>
          <cell r="G897">
            <v>72</v>
          </cell>
          <cell r="H897">
            <v>504</v>
          </cell>
          <cell r="I897">
            <v>750</v>
          </cell>
          <cell r="J897">
            <v>5250</v>
          </cell>
          <cell r="K897">
            <v>14</v>
          </cell>
          <cell r="L897">
            <v>98</v>
          </cell>
          <cell r="N897">
            <v>5852</v>
          </cell>
          <cell r="P897" t="str">
            <v>a103</v>
          </cell>
        </row>
        <row r="898">
          <cell r="A898" t="str">
            <v>SLC55204</v>
          </cell>
          <cell r="B898" t="str">
            <v>8-16</v>
          </cell>
          <cell r="C898" t="str">
            <v>스테인레스관 절단 (가스,조경)</v>
          </cell>
          <cell r="D898" t="str">
            <v>D125 MM</v>
          </cell>
          <cell r="E898">
            <v>8</v>
          </cell>
          <cell r="F898" t="str">
            <v>개소</v>
          </cell>
          <cell r="G898">
            <v>257</v>
          </cell>
          <cell r="H898">
            <v>2056</v>
          </cell>
          <cell r="I898">
            <v>1597</v>
          </cell>
          <cell r="J898">
            <v>12776</v>
          </cell>
          <cell r="K898">
            <v>31</v>
          </cell>
          <cell r="L898">
            <v>248</v>
          </cell>
          <cell r="N898">
            <v>15080</v>
          </cell>
          <cell r="P898" t="str">
            <v>a103</v>
          </cell>
        </row>
        <row r="899">
          <cell r="A899" t="str">
            <v>SLC55204</v>
          </cell>
          <cell r="B899" t="str">
            <v>8-17</v>
          </cell>
          <cell r="C899" t="str">
            <v>스테인레스관 벤딩 (90도이하)조경공사</v>
          </cell>
          <cell r="D899" t="str">
            <v>D80 MM</v>
          </cell>
          <cell r="E899">
            <v>5</v>
          </cell>
          <cell r="F899" t="str">
            <v>개소</v>
          </cell>
          <cell r="G899">
            <v>0</v>
          </cell>
          <cell r="H899">
            <v>0</v>
          </cell>
          <cell r="I899">
            <v>7592</v>
          </cell>
          <cell r="J899">
            <v>37960</v>
          </cell>
          <cell r="K899">
            <v>151</v>
          </cell>
          <cell r="L899">
            <v>755</v>
          </cell>
          <cell r="N899">
            <v>38715</v>
          </cell>
          <cell r="P899" t="str">
            <v>a103</v>
          </cell>
        </row>
        <row r="900">
          <cell r="A900" t="str">
            <v>SLC55204</v>
          </cell>
          <cell r="B900" t="str">
            <v>8-18</v>
          </cell>
          <cell r="C900" t="str">
            <v>스테인레스강관 아르곤용접(조경)</v>
          </cell>
          <cell r="D900" t="str">
            <v>D80 MM</v>
          </cell>
          <cell r="E900">
            <v>8</v>
          </cell>
          <cell r="F900" t="str">
            <v>개소</v>
          </cell>
          <cell r="G900">
            <v>3373</v>
          </cell>
          <cell r="H900">
            <v>26984</v>
          </cell>
          <cell r="I900">
            <v>12257</v>
          </cell>
          <cell r="J900">
            <v>98056</v>
          </cell>
          <cell r="K900">
            <v>287</v>
          </cell>
          <cell r="L900">
            <v>2296</v>
          </cell>
          <cell r="N900">
            <v>127336</v>
          </cell>
          <cell r="P900" t="str">
            <v>a103</v>
          </cell>
        </row>
        <row r="901">
          <cell r="A901" t="str">
            <v>SLC55204</v>
          </cell>
          <cell r="B901" t="str">
            <v>8-19</v>
          </cell>
          <cell r="C901" t="str">
            <v>스테인레스강관 아르곤용접(조경)</v>
          </cell>
          <cell r="D901" t="str">
            <v>D125 MM</v>
          </cell>
          <cell r="E901">
            <v>8</v>
          </cell>
          <cell r="F901" t="str">
            <v>개소</v>
          </cell>
          <cell r="G901">
            <v>8015</v>
          </cell>
          <cell r="H901">
            <v>64120</v>
          </cell>
          <cell r="I901">
            <v>13553</v>
          </cell>
          <cell r="J901">
            <v>108424</v>
          </cell>
          <cell r="K901">
            <v>361</v>
          </cell>
          <cell r="L901">
            <v>2888</v>
          </cell>
          <cell r="N901">
            <v>175432</v>
          </cell>
          <cell r="P901" t="str">
            <v>a103</v>
          </cell>
        </row>
        <row r="902">
          <cell r="A902" t="str">
            <v>SLC55204</v>
          </cell>
          <cell r="B902" t="str">
            <v>8-20</v>
          </cell>
          <cell r="C902" t="str">
            <v>스텐레스판</v>
          </cell>
          <cell r="D902" t="str">
            <v>27종 6.0MMX1MX2M</v>
          </cell>
          <cell r="E902">
            <v>1.2672000000000001</v>
          </cell>
          <cell r="F902" t="str">
            <v>m2</v>
          </cell>
          <cell r="G902">
            <v>88141</v>
          </cell>
          <cell r="H902">
            <v>111692</v>
          </cell>
          <cell r="I902">
            <v>0</v>
          </cell>
          <cell r="J902">
            <v>0</v>
          </cell>
          <cell r="K902">
            <v>0</v>
          </cell>
          <cell r="L902">
            <v>0</v>
          </cell>
          <cell r="N902">
            <v>111692</v>
          </cell>
          <cell r="P902" t="str">
            <v>a103</v>
          </cell>
        </row>
        <row r="903">
          <cell r="A903" t="str">
            <v>SLC55204</v>
          </cell>
          <cell r="B903" t="str">
            <v>8-21</v>
          </cell>
          <cell r="C903" t="str">
            <v>스테인레스강판 가공 및 조립(조경공사)</v>
          </cell>
          <cell r="D903">
            <v>0</v>
          </cell>
          <cell r="E903">
            <v>5.3999999999999999E-2</v>
          </cell>
          <cell r="F903" t="str">
            <v>t</v>
          </cell>
          <cell r="G903">
            <v>17575</v>
          </cell>
          <cell r="H903">
            <v>949</v>
          </cell>
          <cell r="I903">
            <v>1773135</v>
          </cell>
          <cell r="J903">
            <v>95749</v>
          </cell>
          <cell r="K903">
            <v>35462</v>
          </cell>
          <cell r="L903">
            <v>1914</v>
          </cell>
          <cell r="N903">
            <v>98612</v>
          </cell>
          <cell r="P903" t="str">
            <v>a103</v>
          </cell>
        </row>
        <row r="904">
          <cell r="A904" t="str">
            <v>SLC55204</v>
          </cell>
          <cell r="B904" t="str">
            <v>8-22</v>
          </cell>
          <cell r="C904" t="str">
            <v>인력비빔타설(소형구조물) (토목,조경)</v>
          </cell>
          <cell r="D904">
            <v>0</v>
          </cell>
          <cell r="E904">
            <v>1.2</v>
          </cell>
          <cell r="F904" t="str">
            <v>m3</v>
          </cell>
          <cell r="G904">
            <v>0</v>
          </cell>
          <cell r="H904">
            <v>0</v>
          </cell>
          <cell r="I904">
            <v>137288</v>
          </cell>
          <cell r="J904">
            <v>164745</v>
          </cell>
          <cell r="K904">
            <v>0</v>
          </cell>
          <cell r="L904">
            <v>0</v>
          </cell>
          <cell r="N904">
            <v>164745</v>
          </cell>
          <cell r="P904" t="str">
            <v>a103</v>
          </cell>
        </row>
        <row r="905">
          <cell r="A905" t="str">
            <v>SLC55204</v>
          </cell>
          <cell r="B905" t="str">
            <v>8-23</v>
          </cell>
          <cell r="C905" t="str">
            <v>거푸집 (토목,조경)</v>
          </cell>
          <cell r="D905" t="str">
            <v>합판6회, 인건비30%할증</v>
          </cell>
          <cell r="E905">
            <v>9.6</v>
          </cell>
          <cell r="F905" t="str">
            <v>m2</v>
          </cell>
          <cell r="G905">
            <v>3031</v>
          </cell>
          <cell r="H905">
            <v>29097</v>
          </cell>
          <cell r="I905">
            <v>8669</v>
          </cell>
          <cell r="J905">
            <v>83222</v>
          </cell>
          <cell r="K905">
            <v>0</v>
          </cell>
          <cell r="L905">
            <v>0</v>
          </cell>
          <cell r="N905">
            <v>112319</v>
          </cell>
          <cell r="P905" t="str">
            <v>a103</v>
          </cell>
        </row>
        <row r="906">
          <cell r="A906" t="str">
            <v>SLC55204</v>
          </cell>
          <cell r="B906" t="str">
            <v>8-24</v>
          </cell>
          <cell r="C906" t="str">
            <v>인력 터파기</v>
          </cell>
          <cell r="D906" t="str">
            <v>(굴착깊이0-1M,보통토사,협소)</v>
          </cell>
          <cell r="E906">
            <v>4.54</v>
          </cell>
          <cell r="F906" t="str">
            <v>m3</v>
          </cell>
          <cell r="G906">
            <v>0</v>
          </cell>
          <cell r="H906">
            <v>0</v>
          </cell>
          <cell r="I906">
            <v>10325</v>
          </cell>
          <cell r="J906">
            <v>46875</v>
          </cell>
          <cell r="K906">
            <v>0</v>
          </cell>
          <cell r="L906">
            <v>0</v>
          </cell>
          <cell r="N906">
            <v>46875</v>
          </cell>
          <cell r="P906" t="str">
            <v>a103</v>
          </cell>
        </row>
        <row r="907">
          <cell r="A907" t="str">
            <v>SLC55204</v>
          </cell>
          <cell r="B907" t="str">
            <v>8-25</v>
          </cell>
          <cell r="C907" t="str">
            <v>잔토처리</v>
          </cell>
          <cell r="D907" t="str">
            <v>별    산</v>
          </cell>
          <cell r="E907">
            <v>1.2</v>
          </cell>
          <cell r="F907" t="str">
            <v>m3</v>
          </cell>
          <cell r="G907">
            <v>0</v>
          </cell>
          <cell r="H907">
            <v>0</v>
          </cell>
          <cell r="I907">
            <v>0</v>
          </cell>
          <cell r="J907">
            <v>0</v>
          </cell>
          <cell r="K907">
            <v>0</v>
          </cell>
          <cell r="L907">
            <v>0</v>
          </cell>
          <cell r="N907">
            <v>0</v>
          </cell>
          <cell r="P907" t="str">
            <v>a103</v>
          </cell>
        </row>
        <row r="908">
          <cell r="A908" t="str">
            <v>SLC55204</v>
          </cell>
          <cell r="B908" t="str">
            <v>8-26</v>
          </cell>
          <cell r="C908" t="str">
            <v>되메우기 및 다짐비</v>
          </cell>
          <cell r="D908" t="str">
            <v>보통토사 인력</v>
          </cell>
          <cell r="E908">
            <v>3.34</v>
          </cell>
          <cell r="F908" t="str">
            <v>m3</v>
          </cell>
          <cell r="G908">
            <v>0</v>
          </cell>
          <cell r="H908">
            <v>0</v>
          </cell>
          <cell r="I908">
            <v>8648</v>
          </cell>
          <cell r="J908">
            <v>28884</v>
          </cell>
          <cell r="K908">
            <v>0</v>
          </cell>
          <cell r="L908">
            <v>0</v>
          </cell>
          <cell r="N908">
            <v>28884</v>
          </cell>
          <cell r="P908" t="str">
            <v>a103</v>
          </cell>
        </row>
        <row r="909">
          <cell r="A909" t="str">
            <v>NO. 103호표</v>
          </cell>
          <cell r="B909" t="str">
            <v>103</v>
          </cell>
          <cell r="C909" t="str">
            <v>소   계</v>
          </cell>
          <cell r="H909">
            <v>1767135</v>
          </cell>
          <cell r="J909">
            <v>1884067</v>
          </cell>
          <cell r="L909">
            <v>8199</v>
          </cell>
          <cell r="N909">
            <v>3659401</v>
          </cell>
          <cell r="P909" t="str">
            <v>a103</v>
          </cell>
        </row>
        <row r="910">
          <cell r="P910" t="str">
            <v>a103</v>
          </cell>
        </row>
        <row r="911">
          <cell r="A911" t="str">
            <v>104</v>
          </cell>
          <cell r="B911" t="str">
            <v>151-1</v>
          </cell>
          <cell r="C911" t="str">
            <v>제 151 호표</v>
          </cell>
          <cell r="D911" t="str">
            <v>아 취(2M)</v>
          </cell>
          <cell r="G911">
            <v>0</v>
          </cell>
          <cell r="O911" t="str">
            <v>개소</v>
          </cell>
          <cell r="P911" t="str">
            <v>a104</v>
          </cell>
        </row>
        <row r="912">
          <cell r="A912" t="str">
            <v>ULC60422</v>
          </cell>
          <cell r="B912" t="str">
            <v>151-1</v>
          </cell>
          <cell r="C912" t="str">
            <v>흑강관 (SPP)(KSD3507)</v>
          </cell>
          <cell r="D912" t="str">
            <v>KS 흑 25</v>
          </cell>
          <cell r="E912">
            <v>17.32</v>
          </cell>
          <cell r="F912" t="str">
            <v>m</v>
          </cell>
          <cell r="G912">
            <v>1043</v>
          </cell>
          <cell r="H912">
            <v>18064</v>
          </cell>
          <cell r="I912">
            <v>0</v>
          </cell>
          <cell r="J912">
            <v>0</v>
          </cell>
          <cell r="K912">
            <v>0</v>
          </cell>
          <cell r="L912">
            <v>0</v>
          </cell>
          <cell r="N912">
            <v>18064</v>
          </cell>
          <cell r="P912" t="str">
            <v>a104</v>
          </cell>
        </row>
        <row r="913">
          <cell r="A913" t="str">
            <v>ULC60422</v>
          </cell>
          <cell r="B913" t="str">
            <v>151-2</v>
          </cell>
          <cell r="C913" t="str">
            <v>흑강관 (SPP)(KSD3507)</v>
          </cell>
          <cell r="D913" t="str">
            <v>KS 흑 20</v>
          </cell>
          <cell r="E913">
            <v>22.05</v>
          </cell>
          <cell r="F913" t="str">
            <v>m</v>
          </cell>
          <cell r="G913">
            <v>695</v>
          </cell>
          <cell r="H913">
            <v>15324</v>
          </cell>
          <cell r="I913">
            <v>0</v>
          </cell>
          <cell r="J913">
            <v>0</v>
          </cell>
          <cell r="K913">
            <v>0</v>
          </cell>
          <cell r="L913">
            <v>0</v>
          </cell>
          <cell r="N913">
            <v>15324</v>
          </cell>
          <cell r="P913" t="str">
            <v>a104</v>
          </cell>
        </row>
        <row r="914">
          <cell r="A914" t="str">
            <v>ULC60422</v>
          </cell>
          <cell r="B914" t="str">
            <v>151-3</v>
          </cell>
          <cell r="C914" t="str">
            <v>이형철근   (하치장도)</v>
          </cell>
          <cell r="D914" t="str">
            <v>D-10</v>
          </cell>
          <cell r="E914">
            <v>1.3799999999999999E-3</v>
          </cell>
          <cell r="F914" t="str">
            <v>t</v>
          </cell>
          <cell r="G914">
            <v>272519</v>
          </cell>
          <cell r="H914">
            <v>376</v>
          </cell>
          <cell r="I914">
            <v>0</v>
          </cell>
          <cell r="J914">
            <v>0</v>
          </cell>
          <cell r="K914">
            <v>0</v>
          </cell>
          <cell r="L914">
            <v>0</v>
          </cell>
          <cell r="N914">
            <v>376</v>
          </cell>
          <cell r="P914" t="str">
            <v>a104</v>
          </cell>
        </row>
        <row r="915">
          <cell r="A915" t="str">
            <v>ULC60422</v>
          </cell>
          <cell r="B915" t="str">
            <v>151-4</v>
          </cell>
          <cell r="C915" t="str">
            <v>조경시설철부페인트칠 (토목,조경)</v>
          </cell>
          <cell r="D915" t="str">
            <v>(광명단1회+조합페인트2회)</v>
          </cell>
          <cell r="E915">
            <v>3.3439999999999999</v>
          </cell>
          <cell r="F915" t="str">
            <v>m2</v>
          </cell>
          <cell r="G915">
            <v>1496</v>
          </cell>
          <cell r="H915">
            <v>5002</v>
          </cell>
          <cell r="I915">
            <v>10671</v>
          </cell>
          <cell r="J915">
            <v>35683</v>
          </cell>
          <cell r="K915">
            <v>212</v>
          </cell>
          <cell r="L915">
            <v>708</v>
          </cell>
          <cell r="N915">
            <v>41393</v>
          </cell>
          <cell r="P915" t="str">
            <v>a104</v>
          </cell>
        </row>
        <row r="916">
          <cell r="A916" t="str">
            <v>ULC60422</v>
          </cell>
          <cell r="B916" t="str">
            <v>151-5</v>
          </cell>
          <cell r="C916" t="str">
            <v>인력비빔타설(소형구조물) (토목,조경)</v>
          </cell>
          <cell r="D916" t="str">
            <v>기초콘크리트</v>
          </cell>
          <cell r="E916">
            <v>0.32</v>
          </cell>
          <cell r="F916" t="str">
            <v>m3</v>
          </cell>
          <cell r="G916">
            <v>0</v>
          </cell>
          <cell r="H916">
            <v>0</v>
          </cell>
          <cell r="I916">
            <v>137288</v>
          </cell>
          <cell r="J916">
            <v>43932</v>
          </cell>
          <cell r="K916">
            <v>0</v>
          </cell>
          <cell r="L916">
            <v>0</v>
          </cell>
          <cell r="N916">
            <v>43932</v>
          </cell>
          <cell r="P916" t="str">
            <v>a104</v>
          </cell>
        </row>
        <row r="917">
          <cell r="A917" t="str">
            <v>ULC60422</v>
          </cell>
          <cell r="B917" t="str">
            <v>151-6</v>
          </cell>
          <cell r="C917" t="str">
            <v>거푸집 (토목,조경)</v>
          </cell>
          <cell r="D917" t="str">
            <v>합판6회, 인건비30%할증</v>
          </cell>
          <cell r="E917">
            <v>3.2</v>
          </cell>
          <cell r="F917" t="str">
            <v>m2</v>
          </cell>
          <cell r="G917">
            <v>3031</v>
          </cell>
          <cell r="H917">
            <v>9699</v>
          </cell>
          <cell r="I917">
            <v>8669</v>
          </cell>
          <cell r="J917">
            <v>27740</v>
          </cell>
          <cell r="K917">
            <v>0</v>
          </cell>
          <cell r="L917">
            <v>0</v>
          </cell>
          <cell r="N917">
            <v>37439</v>
          </cell>
          <cell r="P917" t="str">
            <v>a104</v>
          </cell>
        </row>
        <row r="918">
          <cell r="A918" t="str">
            <v>ULC60422</v>
          </cell>
          <cell r="B918" t="str">
            <v>151-7</v>
          </cell>
          <cell r="C918" t="str">
            <v>철물제작설치비</v>
          </cell>
          <cell r="D918" t="str">
            <v>(보통 120%)</v>
          </cell>
          <cell r="E918">
            <v>7.6999999999999999E-2</v>
          </cell>
          <cell r="F918" t="str">
            <v>t</v>
          </cell>
          <cell r="G918">
            <v>51855</v>
          </cell>
          <cell r="H918">
            <v>3992</v>
          </cell>
          <cell r="I918">
            <v>2282302</v>
          </cell>
          <cell r="J918">
            <v>175737</v>
          </cell>
          <cell r="K918">
            <v>80941</v>
          </cell>
          <cell r="L918">
            <v>6232</v>
          </cell>
          <cell r="N918">
            <v>185961</v>
          </cell>
          <cell r="P918" t="str">
            <v>a104</v>
          </cell>
        </row>
        <row r="919">
          <cell r="A919" t="str">
            <v>ULC60422</v>
          </cell>
          <cell r="B919" t="str">
            <v>151-8</v>
          </cell>
          <cell r="C919" t="str">
            <v>인력 터파기</v>
          </cell>
          <cell r="D919" t="str">
            <v>보통토사,0-1M협소</v>
          </cell>
          <cell r="E919">
            <v>1.85</v>
          </cell>
          <cell r="F919" t="str">
            <v>m3</v>
          </cell>
          <cell r="G919">
            <v>0</v>
          </cell>
          <cell r="H919">
            <v>0</v>
          </cell>
          <cell r="I919">
            <v>10325</v>
          </cell>
          <cell r="J919">
            <v>19101</v>
          </cell>
          <cell r="K919">
            <v>0</v>
          </cell>
          <cell r="L919">
            <v>0</v>
          </cell>
          <cell r="N919">
            <v>19101</v>
          </cell>
          <cell r="P919" t="str">
            <v>a104</v>
          </cell>
        </row>
        <row r="920">
          <cell r="A920" t="str">
            <v>ULC60422</v>
          </cell>
          <cell r="B920" t="str">
            <v>151-9</v>
          </cell>
          <cell r="C920" t="str">
            <v>되메우기 및 다짐비</v>
          </cell>
          <cell r="D920" t="str">
            <v>보통토사 인력</v>
          </cell>
          <cell r="E920">
            <v>1.53</v>
          </cell>
          <cell r="F920" t="str">
            <v>m3</v>
          </cell>
          <cell r="G920">
            <v>0</v>
          </cell>
          <cell r="H920">
            <v>0</v>
          </cell>
          <cell r="I920">
            <v>8648</v>
          </cell>
          <cell r="J920">
            <v>13231</v>
          </cell>
          <cell r="K920">
            <v>0</v>
          </cell>
          <cell r="L920">
            <v>0</v>
          </cell>
          <cell r="N920">
            <v>13231</v>
          </cell>
          <cell r="P920" t="str">
            <v>a104</v>
          </cell>
        </row>
        <row r="921">
          <cell r="A921" t="str">
            <v>ULC60422</v>
          </cell>
          <cell r="B921" t="str">
            <v>151-10</v>
          </cell>
          <cell r="C921" t="str">
            <v>잔토처리</v>
          </cell>
          <cell r="D921" t="str">
            <v>별    산</v>
          </cell>
          <cell r="E921">
            <v>0.32</v>
          </cell>
          <cell r="F921" t="str">
            <v>m3</v>
          </cell>
          <cell r="G921">
            <v>0</v>
          </cell>
          <cell r="H921">
            <v>0</v>
          </cell>
          <cell r="I921">
            <v>0</v>
          </cell>
          <cell r="J921">
            <v>0</v>
          </cell>
          <cell r="K921">
            <v>0</v>
          </cell>
          <cell r="L921">
            <v>0</v>
          </cell>
          <cell r="N921">
            <v>0</v>
          </cell>
          <cell r="P921" t="str">
            <v>a104</v>
          </cell>
        </row>
        <row r="922">
          <cell r="A922" t="str">
            <v>ULC60422</v>
          </cell>
          <cell r="B922" t="str">
            <v>151-11</v>
          </cell>
          <cell r="C922" t="str">
            <v>고 자 재</v>
          </cell>
          <cell r="D922" t="str">
            <v>주철, 고철</v>
          </cell>
          <cell r="E922">
            <v>-3.82</v>
          </cell>
          <cell r="F922" t="str">
            <v>kg</v>
          </cell>
          <cell r="G922">
            <v>71</v>
          </cell>
          <cell r="H922">
            <v>-272</v>
          </cell>
          <cell r="I922">
            <v>0</v>
          </cell>
          <cell r="J922">
            <v>0</v>
          </cell>
          <cell r="K922">
            <v>0</v>
          </cell>
          <cell r="L922">
            <v>0</v>
          </cell>
          <cell r="N922">
            <v>-272</v>
          </cell>
          <cell r="P922" t="str">
            <v>a104</v>
          </cell>
        </row>
        <row r="923">
          <cell r="A923" t="str">
            <v>NO. 104호표</v>
          </cell>
          <cell r="B923" t="str">
            <v>104</v>
          </cell>
          <cell r="C923" t="str">
            <v>소   계</v>
          </cell>
          <cell r="H923">
            <v>52185</v>
          </cell>
          <cell r="J923">
            <v>315424</v>
          </cell>
          <cell r="L923">
            <v>6940</v>
          </cell>
          <cell r="N923">
            <v>374549</v>
          </cell>
          <cell r="P923" t="str">
            <v>a104</v>
          </cell>
        </row>
        <row r="924">
          <cell r="P924" t="str">
            <v>a104</v>
          </cell>
        </row>
        <row r="925">
          <cell r="A925" t="str">
            <v>105</v>
          </cell>
          <cell r="B925" t="str">
            <v>1-1</v>
          </cell>
          <cell r="C925" t="str">
            <v>제 105 호표</v>
          </cell>
          <cell r="D925" t="str">
            <v>돌담</v>
          </cell>
          <cell r="G925" t="str">
            <v>H450,양면,막쌓기</v>
          </cell>
          <cell r="O925" t="str">
            <v>m</v>
          </cell>
          <cell r="P925" t="str">
            <v>a105</v>
          </cell>
        </row>
        <row r="926">
          <cell r="A926" t="str">
            <v>SLC52832</v>
          </cell>
          <cell r="B926" t="str">
            <v>1-1</v>
          </cell>
          <cell r="C926" t="str">
            <v>자연석</v>
          </cell>
          <cell r="D926" t="str">
            <v>산석,D150-300,T=150내외</v>
          </cell>
          <cell r="E926">
            <v>0.54200000000000004</v>
          </cell>
          <cell r="F926" t="str">
            <v>t</v>
          </cell>
          <cell r="G926">
            <v>57000</v>
          </cell>
          <cell r="H926">
            <v>30894</v>
          </cell>
          <cell r="I926">
            <v>0</v>
          </cell>
          <cell r="J926">
            <v>0</v>
          </cell>
          <cell r="K926">
            <v>0</v>
          </cell>
          <cell r="L926">
            <v>0</v>
          </cell>
          <cell r="N926">
            <v>30894</v>
          </cell>
          <cell r="P926" t="str">
            <v>a105</v>
          </cell>
        </row>
        <row r="927">
          <cell r="A927" t="str">
            <v>SLC52832</v>
          </cell>
          <cell r="B927" t="str">
            <v>1-2</v>
          </cell>
          <cell r="C927" t="str">
            <v>석 공</v>
          </cell>
          <cell r="D927" t="str">
            <v>돌쌓기및 붙이기</v>
          </cell>
          <cell r="E927">
            <v>0.39700000000000002</v>
          </cell>
          <cell r="F927" t="str">
            <v>인</v>
          </cell>
          <cell r="G927">
            <v>0</v>
          </cell>
          <cell r="H927">
            <v>0</v>
          </cell>
          <cell r="I927">
            <v>74381</v>
          </cell>
          <cell r="J927">
            <v>29529</v>
          </cell>
          <cell r="K927">
            <v>0</v>
          </cell>
          <cell r="L927">
            <v>0</v>
          </cell>
          <cell r="N927">
            <v>29529</v>
          </cell>
          <cell r="P927" t="str">
            <v>a105</v>
          </cell>
        </row>
        <row r="928">
          <cell r="A928" t="str">
            <v>SLC52832</v>
          </cell>
          <cell r="B928" t="str">
            <v>1-3</v>
          </cell>
          <cell r="C928" t="str">
            <v>보통인부</v>
          </cell>
          <cell r="D928" t="str">
            <v>돌쌓기및 붙이기</v>
          </cell>
          <cell r="E928">
            <v>0.36919999999999997</v>
          </cell>
          <cell r="F928" t="str">
            <v>인</v>
          </cell>
          <cell r="G928">
            <v>0</v>
          </cell>
          <cell r="H928">
            <v>0</v>
          </cell>
          <cell r="I928">
            <v>38875</v>
          </cell>
          <cell r="J928">
            <v>14352</v>
          </cell>
          <cell r="K928">
            <v>0</v>
          </cell>
          <cell r="L928">
            <v>0</v>
          </cell>
          <cell r="N928">
            <v>14352</v>
          </cell>
          <cell r="P928" t="str">
            <v>a105</v>
          </cell>
        </row>
        <row r="929">
          <cell r="A929" t="str">
            <v>SLC52832</v>
          </cell>
          <cell r="B929" t="str">
            <v>1-4</v>
          </cell>
          <cell r="C929" t="str">
            <v>모르터 (1:3)</v>
          </cell>
          <cell r="D929" t="str">
            <v>공극채움용</v>
          </cell>
          <cell r="E929">
            <v>5.6000000000000001E-2</v>
          </cell>
          <cell r="F929" t="str">
            <v>m3</v>
          </cell>
          <cell r="G929">
            <v>0</v>
          </cell>
          <cell r="H929">
            <v>0</v>
          </cell>
          <cell r="I929">
            <v>36134</v>
          </cell>
          <cell r="J929">
            <v>2023</v>
          </cell>
          <cell r="K929">
            <v>0</v>
          </cell>
          <cell r="L929">
            <v>0</v>
          </cell>
          <cell r="N929">
            <v>2023</v>
          </cell>
          <cell r="P929" t="str">
            <v>a105</v>
          </cell>
        </row>
        <row r="930">
          <cell r="A930" t="str">
            <v>SLC52832</v>
          </cell>
          <cell r="B930" t="str">
            <v>1-5</v>
          </cell>
          <cell r="C930" t="str">
            <v>콘크리트벽돌</v>
          </cell>
          <cell r="D930" t="str">
            <v>KS 50KG/CM2, 190X90X57</v>
          </cell>
          <cell r="E930">
            <v>35.43</v>
          </cell>
          <cell r="F930" t="str">
            <v>매</v>
          </cell>
          <cell r="G930">
            <v>32</v>
          </cell>
          <cell r="H930">
            <v>1133</v>
          </cell>
          <cell r="I930">
            <v>0</v>
          </cell>
          <cell r="J930">
            <v>0</v>
          </cell>
          <cell r="K930">
            <v>0</v>
          </cell>
          <cell r="L930">
            <v>0</v>
          </cell>
          <cell r="N930">
            <v>1133</v>
          </cell>
          <cell r="P930" t="str">
            <v>a105</v>
          </cell>
        </row>
        <row r="931">
          <cell r="A931" t="str">
            <v>SLC52832</v>
          </cell>
          <cell r="B931" t="str">
            <v>1-6</v>
          </cell>
          <cell r="C931" t="str">
            <v>조적공</v>
          </cell>
          <cell r="D931" t="str">
            <v>벽돌쌓기</v>
          </cell>
          <cell r="E931">
            <v>0.06</v>
          </cell>
          <cell r="F931" t="str">
            <v>인</v>
          </cell>
          <cell r="G931">
            <v>0</v>
          </cell>
          <cell r="H931">
            <v>0</v>
          </cell>
          <cell r="I931">
            <v>63137</v>
          </cell>
          <cell r="J931">
            <v>3788</v>
          </cell>
          <cell r="K931">
            <v>0</v>
          </cell>
          <cell r="L931">
            <v>0</v>
          </cell>
          <cell r="N931">
            <v>3788</v>
          </cell>
          <cell r="P931" t="str">
            <v>a105</v>
          </cell>
        </row>
        <row r="932">
          <cell r="A932" t="str">
            <v>SLC52832</v>
          </cell>
          <cell r="B932" t="str">
            <v>1-7</v>
          </cell>
          <cell r="C932" t="str">
            <v>보통인부</v>
          </cell>
          <cell r="D932" t="str">
            <v>벽돌쌓기</v>
          </cell>
          <cell r="E932">
            <v>3.3000000000000002E-2</v>
          </cell>
          <cell r="F932" t="str">
            <v>인</v>
          </cell>
          <cell r="G932">
            <v>0</v>
          </cell>
          <cell r="H932">
            <v>0</v>
          </cell>
          <cell r="I932">
            <v>38875</v>
          </cell>
          <cell r="J932">
            <v>1282</v>
          </cell>
          <cell r="K932">
            <v>0</v>
          </cell>
          <cell r="L932">
            <v>0</v>
          </cell>
          <cell r="N932">
            <v>1282</v>
          </cell>
          <cell r="P932" t="str">
            <v>a105</v>
          </cell>
        </row>
        <row r="933">
          <cell r="A933" t="str">
            <v>SLC52832</v>
          </cell>
          <cell r="B933" t="str">
            <v>1-8</v>
          </cell>
          <cell r="C933" t="str">
            <v>할석공</v>
          </cell>
          <cell r="D933" t="str">
            <v/>
          </cell>
          <cell r="E933">
            <v>2.86E-2</v>
          </cell>
          <cell r="F933" t="str">
            <v>인</v>
          </cell>
          <cell r="G933">
            <v>0</v>
          </cell>
          <cell r="H933">
            <v>0</v>
          </cell>
          <cell r="I933">
            <v>69225</v>
          </cell>
          <cell r="J933">
            <v>1979</v>
          </cell>
          <cell r="K933">
            <v>0</v>
          </cell>
          <cell r="L933">
            <v>0</v>
          </cell>
          <cell r="N933">
            <v>1979</v>
          </cell>
          <cell r="P933" t="str">
            <v>a105</v>
          </cell>
        </row>
        <row r="934">
          <cell r="A934" t="str">
            <v>SLC52832</v>
          </cell>
          <cell r="B934" t="str">
            <v>1-9</v>
          </cell>
          <cell r="C934" t="str">
            <v>줄눈공</v>
          </cell>
          <cell r="D934" t="str">
            <v/>
          </cell>
          <cell r="E934">
            <v>3.6400000000000002E-2</v>
          </cell>
          <cell r="F934" t="str">
            <v>인</v>
          </cell>
          <cell r="G934">
            <v>0</v>
          </cell>
          <cell r="H934">
            <v>0</v>
          </cell>
          <cell r="I934">
            <v>57187</v>
          </cell>
          <cell r="J934">
            <v>2081</v>
          </cell>
          <cell r="K934">
            <v>0</v>
          </cell>
          <cell r="L934">
            <v>0</v>
          </cell>
          <cell r="N934">
            <v>2081</v>
          </cell>
          <cell r="P934" t="str">
            <v>a105</v>
          </cell>
        </row>
        <row r="935">
          <cell r="A935" t="str">
            <v>SLC52832</v>
          </cell>
          <cell r="B935" t="str">
            <v>1-10</v>
          </cell>
          <cell r="C935" t="str">
            <v>인력비빔타설
(소형구조물)</v>
          </cell>
          <cell r="D935">
            <v>0</v>
          </cell>
          <cell r="E935">
            <v>0.13</v>
          </cell>
          <cell r="F935" t="str">
            <v>m3</v>
          </cell>
          <cell r="G935">
            <v>0</v>
          </cell>
          <cell r="H935">
            <v>0</v>
          </cell>
          <cell r="I935">
            <v>137288</v>
          </cell>
          <cell r="J935">
            <v>17847</v>
          </cell>
          <cell r="K935">
            <v>0</v>
          </cell>
          <cell r="L935">
            <v>0</v>
          </cell>
          <cell r="N935">
            <v>17847</v>
          </cell>
          <cell r="P935" t="str">
            <v>a105</v>
          </cell>
        </row>
        <row r="936">
          <cell r="A936" t="str">
            <v>SLC52832</v>
          </cell>
          <cell r="B936" t="str">
            <v>1-11</v>
          </cell>
          <cell r="C936" t="str">
            <v>거푸집</v>
          </cell>
          <cell r="D936" t="str">
            <v>합판4회</v>
          </cell>
          <cell r="E936">
            <v>0.4</v>
          </cell>
          <cell r="F936" t="str">
            <v>m2</v>
          </cell>
          <cell r="G936">
            <v>3507</v>
          </cell>
          <cell r="H936">
            <v>1402</v>
          </cell>
          <cell r="I936">
            <v>8331</v>
          </cell>
          <cell r="J936">
            <v>3332</v>
          </cell>
          <cell r="K936">
            <v>0</v>
          </cell>
          <cell r="L936">
            <v>0</v>
          </cell>
          <cell r="N936">
            <v>4734</v>
          </cell>
          <cell r="P936" t="str">
            <v>a105</v>
          </cell>
        </row>
        <row r="937">
          <cell r="A937" t="str">
            <v>SLC52832</v>
          </cell>
          <cell r="B937" t="str">
            <v>1-12</v>
          </cell>
          <cell r="C937" t="str">
            <v>잡석</v>
          </cell>
          <cell r="D937" t="str">
            <v>상차도</v>
          </cell>
          <cell r="E937">
            <v>0.17</v>
          </cell>
          <cell r="F937" t="str">
            <v>m3</v>
          </cell>
          <cell r="G937">
            <v>3705</v>
          </cell>
          <cell r="H937">
            <v>629</v>
          </cell>
          <cell r="I937">
            <v>0</v>
          </cell>
          <cell r="J937">
            <v>0</v>
          </cell>
          <cell r="K937">
            <v>0</v>
          </cell>
          <cell r="L937">
            <v>0</v>
          </cell>
          <cell r="N937">
            <v>629</v>
          </cell>
          <cell r="P937" t="str">
            <v>a105</v>
          </cell>
        </row>
        <row r="938">
          <cell r="A938" t="str">
            <v>SLC52832</v>
          </cell>
          <cell r="B938" t="str">
            <v>1-13</v>
          </cell>
          <cell r="C938" t="str">
            <v>잡석다짐</v>
          </cell>
          <cell r="D938" t="str">
            <v>인력</v>
          </cell>
          <cell r="E938">
            <v>0.17</v>
          </cell>
          <cell r="F938" t="str">
            <v>m3</v>
          </cell>
          <cell r="G938">
            <v>0</v>
          </cell>
          <cell r="H938">
            <v>0</v>
          </cell>
          <cell r="I938">
            <v>24781</v>
          </cell>
          <cell r="J938">
            <v>4212</v>
          </cell>
          <cell r="K938">
            <v>0</v>
          </cell>
          <cell r="L938">
            <v>0</v>
          </cell>
          <cell r="N938">
            <v>4212</v>
          </cell>
          <cell r="P938" t="str">
            <v>a105</v>
          </cell>
        </row>
        <row r="939">
          <cell r="A939" t="str">
            <v>SLC52832</v>
          </cell>
          <cell r="B939" t="str">
            <v>1-14</v>
          </cell>
          <cell r="C939" t="str">
            <v>인력 터파기</v>
          </cell>
          <cell r="D939" t="str">
            <v>(굴착깊이0-1M,보통토사,협소)</v>
          </cell>
          <cell r="E939">
            <v>0.63</v>
          </cell>
          <cell r="F939" t="str">
            <v>m3</v>
          </cell>
          <cell r="G939">
            <v>0</v>
          </cell>
          <cell r="H939">
            <v>0</v>
          </cell>
          <cell r="I939">
            <v>10325</v>
          </cell>
          <cell r="J939">
            <v>6504</v>
          </cell>
          <cell r="K939">
            <v>0</v>
          </cell>
          <cell r="L939">
            <v>0</v>
          </cell>
          <cell r="N939">
            <v>6504</v>
          </cell>
          <cell r="P939" t="str">
            <v>a105</v>
          </cell>
        </row>
        <row r="940">
          <cell r="A940" t="str">
            <v>SLC52832</v>
          </cell>
          <cell r="B940" t="str">
            <v>1-15</v>
          </cell>
          <cell r="C940" t="str">
            <v>되메우기
 및 다짐비</v>
          </cell>
          <cell r="D940" t="str">
            <v>보통토사 인력</v>
          </cell>
          <cell r="E940">
            <v>0.24</v>
          </cell>
          <cell r="F940" t="str">
            <v>m3</v>
          </cell>
          <cell r="G940">
            <v>0</v>
          </cell>
          <cell r="H940">
            <v>0</v>
          </cell>
          <cell r="I940">
            <v>8648</v>
          </cell>
          <cell r="J940">
            <v>2075</v>
          </cell>
          <cell r="K940">
            <v>0</v>
          </cell>
          <cell r="L940">
            <v>0</v>
          </cell>
          <cell r="N940">
            <v>2075</v>
          </cell>
          <cell r="P940" t="str">
            <v>a105</v>
          </cell>
        </row>
        <row r="941">
          <cell r="A941" t="str">
            <v>SLC52832</v>
          </cell>
          <cell r="B941" t="str">
            <v>1-16</v>
          </cell>
          <cell r="C941" t="str">
            <v>잔토처리</v>
          </cell>
          <cell r="D941" t="str">
            <v>별    산</v>
          </cell>
          <cell r="E941">
            <v>0.39</v>
          </cell>
          <cell r="F941" t="str">
            <v>m3</v>
          </cell>
          <cell r="G941">
            <v>0</v>
          </cell>
          <cell r="H941">
            <v>0</v>
          </cell>
          <cell r="I941">
            <v>0</v>
          </cell>
          <cell r="J941">
            <v>0</v>
          </cell>
          <cell r="K941">
            <v>0</v>
          </cell>
          <cell r="L941">
            <v>0</v>
          </cell>
          <cell r="N941">
            <v>0</v>
          </cell>
          <cell r="P941" t="str">
            <v>a105</v>
          </cell>
        </row>
        <row r="942">
          <cell r="A942" t="str">
            <v>NO. 105호표</v>
          </cell>
          <cell r="B942" t="str">
            <v>105</v>
          </cell>
          <cell r="C942" t="str">
            <v>소   계</v>
          </cell>
          <cell r="H942">
            <v>34058</v>
          </cell>
          <cell r="J942">
            <v>89004</v>
          </cell>
          <cell r="L942">
            <v>0</v>
          </cell>
          <cell r="N942">
            <v>123062</v>
          </cell>
          <cell r="P942" t="str">
            <v>a105</v>
          </cell>
        </row>
        <row r="943">
          <cell r="P943" t="str">
            <v>a105</v>
          </cell>
        </row>
        <row r="944">
          <cell r="A944" t="str">
            <v>106</v>
          </cell>
          <cell r="B944" t="str">
            <v>2-1</v>
          </cell>
          <cell r="C944" t="str">
            <v>제 106 호표</v>
          </cell>
          <cell r="D944" t="str">
            <v>돌담</v>
          </cell>
          <cell r="G944" t="str">
            <v>H600,양면,막쌓기</v>
          </cell>
          <cell r="O944" t="str">
            <v>m</v>
          </cell>
          <cell r="P944" t="str">
            <v>a106</v>
          </cell>
        </row>
        <row r="945">
          <cell r="A945" t="str">
            <v>SLC52833</v>
          </cell>
          <cell r="B945" t="str">
            <v>2-1</v>
          </cell>
          <cell r="C945" t="str">
            <v>자연석</v>
          </cell>
          <cell r="D945" t="str">
            <v>산석,D150-300. T=150내외</v>
          </cell>
          <cell r="E945">
            <v>0.66779999999999995</v>
          </cell>
          <cell r="F945" t="str">
            <v>t</v>
          </cell>
          <cell r="G945">
            <v>57000</v>
          </cell>
          <cell r="H945">
            <v>38064</v>
          </cell>
          <cell r="I945">
            <v>0</v>
          </cell>
          <cell r="J945">
            <v>0</v>
          </cell>
          <cell r="K945">
            <v>0</v>
          </cell>
          <cell r="L945">
            <v>0</v>
          </cell>
          <cell r="N945">
            <v>38064</v>
          </cell>
          <cell r="P945" t="str">
            <v>a106</v>
          </cell>
        </row>
        <row r="946">
          <cell r="A946" t="str">
            <v>SLC52833</v>
          </cell>
          <cell r="B946" t="str">
            <v>2-2</v>
          </cell>
          <cell r="C946" t="str">
            <v>석 공</v>
          </cell>
          <cell r="D946" t="str">
            <v>돌쌓기및 붙이기</v>
          </cell>
          <cell r="E946">
            <v>0.48959999999999998</v>
          </cell>
          <cell r="F946" t="str">
            <v>인</v>
          </cell>
          <cell r="G946">
            <v>0</v>
          </cell>
          <cell r="H946">
            <v>0</v>
          </cell>
          <cell r="I946">
            <v>74381</v>
          </cell>
          <cell r="J946">
            <v>36416</v>
          </cell>
          <cell r="K946">
            <v>0</v>
          </cell>
          <cell r="L946">
            <v>0</v>
          </cell>
          <cell r="N946">
            <v>36416</v>
          </cell>
          <cell r="P946" t="str">
            <v>a106</v>
          </cell>
        </row>
        <row r="947">
          <cell r="A947" t="str">
            <v>SLC52833</v>
          </cell>
          <cell r="B947" t="str">
            <v>2-3</v>
          </cell>
          <cell r="C947" t="str">
            <v>보통인부</v>
          </cell>
          <cell r="D947" t="str">
            <v>돌쌓기및 붙이기</v>
          </cell>
          <cell r="E947">
            <v>0.45440000000000003</v>
          </cell>
          <cell r="F947" t="str">
            <v>인</v>
          </cell>
          <cell r="G947">
            <v>0</v>
          </cell>
          <cell r="H947">
            <v>0</v>
          </cell>
          <cell r="I947">
            <v>38875</v>
          </cell>
          <cell r="J947">
            <v>17664</v>
          </cell>
          <cell r="K947">
            <v>0</v>
          </cell>
          <cell r="L947">
            <v>0</v>
          </cell>
          <cell r="N947">
            <v>17664</v>
          </cell>
          <cell r="P947" t="str">
            <v>a106</v>
          </cell>
        </row>
        <row r="948">
          <cell r="A948" t="str">
            <v>SLC52833</v>
          </cell>
          <cell r="B948" t="str">
            <v>2-4</v>
          </cell>
          <cell r="C948" t="str">
            <v>모르터 (1:3)</v>
          </cell>
          <cell r="D948" t="str">
            <v>공극채움용</v>
          </cell>
          <cell r="E948">
            <v>6.7400000000000002E-2</v>
          </cell>
          <cell r="F948" t="str">
            <v>m3</v>
          </cell>
          <cell r="G948">
            <v>0</v>
          </cell>
          <cell r="H948">
            <v>0</v>
          </cell>
          <cell r="I948">
            <v>36134</v>
          </cell>
          <cell r="J948">
            <v>2435</v>
          </cell>
          <cell r="K948">
            <v>0</v>
          </cell>
          <cell r="L948">
            <v>0</v>
          </cell>
          <cell r="N948">
            <v>2435</v>
          </cell>
          <cell r="P948" t="str">
            <v>a106</v>
          </cell>
        </row>
        <row r="949">
          <cell r="A949" t="str">
            <v>SLC52833</v>
          </cell>
          <cell r="B949" t="str">
            <v>2-5</v>
          </cell>
          <cell r="C949" t="str">
            <v>콘크리트벽돌</v>
          </cell>
          <cell r="D949" t="str">
            <v>KS 50KG/CM2, 190X90X57</v>
          </cell>
          <cell r="E949">
            <v>47.25</v>
          </cell>
          <cell r="F949" t="str">
            <v>매</v>
          </cell>
          <cell r="G949">
            <v>32</v>
          </cell>
          <cell r="H949">
            <v>1512</v>
          </cell>
          <cell r="I949">
            <v>0</v>
          </cell>
          <cell r="J949">
            <v>0</v>
          </cell>
          <cell r="K949">
            <v>0</v>
          </cell>
          <cell r="L949">
            <v>0</v>
          </cell>
          <cell r="N949">
            <v>1512</v>
          </cell>
          <cell r="P949" t="str">
            <v>a106</v>
          </cell>
        </row>
        <row r="950">
          <cell r="A950" t="str">
            <v>SLC52833</v>
          </cell>
          <cell r="B950" t="str">
            <v>2-6</v>
          </cell>
          <cell r="C950" t="str">
            <v>조적공</v>
          </cell>
          <cell r="D950" t="str">
            <v>벽돌쌓기</v>
          </cell>
          <cell r="E950">
            <v>8.1000000000000003E-2</v>
          </cell>
          <cell r="F950" t="str">
            <v>인</v>
          </cell>
          <cell r="G950">
            <v>0</v>
          </cell>
          <cell r="H950">
            <v>0</v>
          </cell>
          <cell r="I950">
            <v>63137</v>
          </cell>
          <cell r="J950">
            <v>5114</v>
          </cell>
          <cell r="K950">
            <v>0</v>
          </cell>
          <cell r="L950">
            <v>0</v>
          </cell>
          <cell r="N950">
            <v>5114</v>
          </cell>
          <cell r="P950" t="str">
            <v>a106</v>
          </cell>
        </row>
        <row r="951">
          <cell r="A951" t="str">
            <v>SLC52833</v>
          </cell>
          <cell r="B951" t="str">
            <v>2-7</v>
          </cell>
          <cell r="C951" t="str">
            <v>보통인부</v>
          </cell>
          <cell r="D951" t="str">
            <v>벽돌쌓기</v>
          </cell>
          <cell r="E951">
            <v>4.4999999999999998E-2</v>
          </cell>
          <cell r="F951" t="str">
            <v>인</v>
          </cell>
          <cell r="G951">
            <v>0</v>
          </cell>
          <cell r="H951">
            <v>0</v>
          </cell>
          <cell r="I951">
            <v>38875</v>
          </cell>
          <cell r="J951">
            <v>1749</v>
          </cell>
          <cell r="K951">
            <v>0</v>
          </cell>
          <cell r="L951">
            <v>0</v>
          </cell>
          <cell r="N951">
            <v>1749</v>
          </cell>
          <cell r="P951" t="str">
            <v>a106</v>
          </cell>
        </row>
        <row r="952">
          <cell r="A952" t="str">
            <v>SLC52833</v>
          </cell>
          <cell r="B952" t="str">
            <v>2-8</v>
          </cell>
          <cell r="C952" t="str">
            <v>할석공</v>
          </cell>
          <cell r="D952" t="str">
            <v/>
          </cell>
          <cell r="E952">
            <v>3.5200000000000002E-2</v>
          </cell>
          <cell r="F952" t="str">
            <v>인</v>
          </cell>
          <cell r="G952">
            <v>0</v>
          </cell>
          <cell r="H952">
            <v>0</v>
          </cell>
          <cell r="I952">
            <v>69225</v>
          </cell>
          <cell r="J952">
            <v>2436</v>
          </cell>
          <cell r="K952">
            <v>0</v>
          </cell>
          <cell r="L952">
            <v>0</v>
          </cell>
          <cell r="N952">
            <v>2436</v>
          </cell>
          <cell r="P952" t="str">
            <v>a106</v>
          </cell>
        </row>
        <row r="953">
          <cell r="A953" t="str">
            <v>SLC52833</v>
          </cell>
          <cell r="B953" t="str">
            <v>2-9</v>
          </cell>
          <cell r="C953" t="str">
            <v>줄눈공</v>
          </cell>
          <cell r="D953" t="str">
            <v/>
          </cell>
          <cell r="E953">
            <v>4.8599999999999997E-2</v>
          </cell>
          <cell r="F953" t="str">
            <v>인</v>
          </cell>
          <cell r="G953">
            <v>0</v>
          </cell>
          <cell r="H953">
            <v>0</v>
          </cell>
          <cell r="I953">
            <v>57187</v>
          </cell>
          <cell r="J953">
            <v>2779</v>
          </cell>
          <cell r="K953">
            <v>0</v>
          </cell>
          <cell r="L953">
            <v>0</v>
          </cell>
          <cell r="N953">
            <v>2779</v>
          </cell>
          <cell r="P953" t="str">
            <v>a106</v>
          </cell>
        </row>
        <row r="954">
          <cell r="A954" t="str">
            <v>SLC52833</v>
          </cell>
          <cell r="B954" t="str">
            <v>2-10</v>
          </cell>
          <cell r="C954" t="str">
            <v>인력비빔타설
(소형구조물)</v>
          </cell>
          <cell r="D954">
            <v>0</v>
          </cell>
          <cell r="E954">
            <v>0.13</v>
          </cell>
          <cell r="F954" t="str">
            <v>m3</v>
          </cell>
          <cell r="G954">
            <v>0</v>
          </cell>
          <cell r="H954">
            <v>0</v>
          </cell>
          <cell r="I954">
            <v>137288</v>
          </cell>
          <cell r="J954">
            <v>17847</v>
          </cell>
          <cell r="K954">
            <v>0</v>
          </cell>
          <cell r="L954">
            <v>0</v>
          </cell>
          <cell r="N954">
            <v>17847</v>
          </cell>
          <cell r="P954" t="str">
            <v>a106</v>
          </cell>
        </row>
        <row r="955">
          <cell r="A955" t="str">
            <v>SLC52833</v>
          </cell>
          <cell r="B955" t="str">
            <v>2-11</v>
          </cell>
          <cell r="C955" t="str">
            <v>거푸집 (토목,조경)</v>
          </cell>
          <cell r="D955" t="str">
            <v>합판4회</v>
          </cell>
          <cell r="E955">
            <v>0.4</v>
          </cell>
          <cell r="F955" t="str">
            <v>m2</v>
          </cell>
          <cell r="G955">
            <v>3507</v>
          </cell>
          <cell r="H955">
            <v>1402</v>
          </cell>
          <cell r="I955">
            <v>8331</v>
          </cell>
          <cell r="J955">
            <v>3332</v>
          </cell>
          <cell r="K955">
            <v>0</v>
          </cell>
          <cell r="L955">
            <v>0</v>
          </cell>
          <cell r="N955">
            <v>4734</v>
          </cell>
          <cell r="P955" t="str">
            <v>a106</v>
          </cell>
        </row>
        <row r="956">
          <cell r="A956" t="str">
            <v>SLC52833</v>
          </cell>
          <cell r="B956" t="str">
            <v>2-12</v>
          </cell>
          <cell r="C956" t="str">
            <v>잡석</v>
          </cell>
          <cell r="D956" t="str">
            <v>상차도</v>
          </cell>
          <cell r="E956">
            <v>0.17</v>
          </cell>
          <cell r="F956" t="str">
            <v>m3</v>
          </cell>
          <cell r="G956">
            <v>3705</v>
          </cell>
          <cell r="H956">
            <v>629</v>
          </cell>
          <cell r="I956">
            <v>0</v>
          </cell>
          <cell r="J956">
            <v>0</v>
          </cell>
          <cell r="K956">
            <v>0</v>
          </cell>
          <cell r="L956">
            <v>0</v>
          </cell>
          <cell r="N956">
            <v>629</v>
          </cell>
          <cell r="P956" t="str">
            <v>a106</v>
          </cell>
        </row>
        <row r="957">
          <cell r="A957" t="str">
            <v>SLC52833</v>
          </cell>
          <cell r="B957" t="str">
            <v>2-13</v>
          </cell>
          <cell r="C957" t="str">
            <v>잡석다짐</v>
          </cell>
          <cell r="D957" t="str">
            <v>인력</v>
          </cell>
          <cell r="E957">
            <v>0.17</v>
          </cell>
          <cell r="F957" t="str">
            <v>m3</v>
          </cell>
          <cell r="G957">
            <v>0</v>
          </cell>
          <cell r="H957">
            <v>0</v>
          </cell>
          <cell r="I957">
            <v>24781</v>
          </cell>
          <cell r="J957">
            <v>4212</v>
          </cell>
          <cell r="K957">
            <v>0</v>
          </cell>
          <cell r="L957">
            <v>0</v>
          </cell>
          <cell r="N957">
            <v>4212</v>
          </cell>
          <cell r="P957" t="str">
            <v>a106</v>
          </cell>
        </row>
        <row r="958">
          <cell r="A958" t="str">
            <v>SLC52833</v>
          </cell>
          <cell r="B958" t="str">
            <v>2-14</v>
          </cell>
          <cell r="C958" t="str">
            <v>인력 터파기</v>
          </cell>
          <cell r="D958" t="str">
            <v>(굴착깊이0-1M,보통토사,협소)</v>
          </cell>
          <cell r="E958">
            <v>0.63</v>
          </cell>
          <cell r="F958" t="str">
            <v>m3</v>
          </cell>
          <cell r="G958">
            <v>0</v>
          </cell>
          <cell r="H958">
            <v>0</v>
          </cell>
          <cell r="I958">
            <v>10325</v>
          </cell>
          <cell r="J958">
            <v>6504</v>
          </cell>
          <cell r="K958">
            <v>0</v>
          </cell>
          <cell r="L958">
            <v>0</v>
          </cell>
          <cell r="N958">
            <v>6504</v>
          </cell>
          <cell r="P958" t="str">
            <v>a106</v>
          </cell>
        </row>
        <row r="959">
          <cell r="A959" t="str">
            <v>SLC52833</v>
          </cell>
          <cell r="B959" t="str">
            <v>2-15</v>
          </cell>
          <cell r="C959" t="str">
            <v>되메우기 및 다짐비</v>
          </cell>
          <cell r="D959" t="str">
            <v>보통토사 인력</v>
          </cell>
          <cell r="E959">
            <v>0.24</v>
          </cell>
          <cell r="F959" t="str">
            <v>m3</v>
          </cell>
          <cell r="G959">
            <v>0</v>
          </cell>
          <cell r="H959">
            <v>0</v>
          </cell>
          <cell r="I959">
            <v>8648</v>
          </cell>
          <cell r="J959">
            <v>2075</v>
          </cell>
          <cell r="K959">
            <v>0</v>
          </cell>
          <cell r="L959">
            <v>0</v>
          </cell>
          <cell r="N959">
            <v>2075</v>
          </cell>
          <cell r="P959" t="str">
            <v>a106</v>
          </cell>
        </row>
        <row r="960">
          <cell r="A960" t="str">
            <v>SLC52833</v>
          </cell>
          <cell r="B960" t="str">
            <v>2-16</v>
          </cell>
          <cell r="C960" t="str">
            <v>잔토처리</v>
          </cell>
          <cell r="D960" t="str">
            <v>별    산</v>
          </cell>
          <cell r="E960">
            <v>0.39</v>
          </cell>
          <cell r="F960" t="str">
            <v>m3</v>
          </cell>
          <cell r="G960">
            <v>0</v>
          </cell>
          <cell r="H960">
            <v>0</v>
          </cell>
          <cell r="I960">
            <v>0</v>
          </cell>
          <cell r="J960">
            <v>0</v>
          </cell>
          <cell r="K960">
            <v>0</v>
          </cell>
          <cell r="L960">
            <v>0</v>
          </cell>
          <cell r="N960">
            <v>0</v>
          </cell>
          <cell r="P960" t="str">
            <v>a106</v>
          </cell>
        </row>
        <row r="961">
          <cell r="A961" t="str">
            <v>NO. 106호표</v>
          </cell>
          <cell r="B961" t="str">
            <v>106</v>
          </cell>
          <cell r="C961" t="str">
            <v>소   계</v>
          </cell>
          <cell r="H961">
            <v>41607</v>
          </cell>
          <cell r="J961">
            <v>102563</v>
          </cell>
          <cell r="L961">
            <v>0</v>
          </cell>
          <cell r="N961">
            <v>144170</v>
          </cell>
          <cell r="P961" t="str">
            <v>a106</v>
          </cell>
        </row>
        <row r="962">
          <cell r="P962" t="str">
            <v>a106</v>
          </cell>
        </row>
        <row r="963">
          <cell r="A963" t="str">
            <v>107</v>
          </cell>
          <cell r="B963" t="str">
            <v>142-1</v>
          </cell>
          <cell r="C963" t="str">
            <v>제 142 호표</v>
          </cell>
          <cell r="D963" t="str">
            <v>수목보호홀덮개(주철,원형)설치(토공포함)</v>
          </cell>
          <cell r="G963" t="str">
            <v>(1200X1200, D500)</v>
          </cell>
          <cell r="O963" t="str">
            <v>개소</v>
          </cell>
          <cell r="P963" t="str">
            <v>a107</v>
          </cell>
        </row>
        <row r="964">
          <cell r="A964" t="str">
            <v>ULC30508</v>
          </cell>
          <cell r="B964" t="str">
            <v>142-1</v>
          </cell>
          <cell r="C964" t="str">
            <v>수목보호홀덮개(받침틀, 밴드포함)</v>
          </cell>
          <cell r="D964" t="str">
            <v>원형,D1200, 내경500</v>
          </cell>
          <cell r="E964">
            <v>1</v>
          </cell>
          <cell r="F964" t="str">
            <v>조</v>
          </cell>
          <cell r="G964">
            <v>93100</v>
          </cell>
          <cell r="H964">
            <v>93100</v>
          </cell>
          <cell r="I964">
            <v>0</v>
          </cell>
          <cell r="J964">
            <v>0</v>
          </cell>
          <cell r="K964">
            <v>0</v>
          </cell>
          <cell r="L964">
            <v>0</v>
          </cell>
          <cell r="N964">
            <v>93100</v>
          </cell>
          <cell r="P964" t="str">
            <v>a107</v>
          </cell>
        </row>
        <row r="965">
          <cell r="A965" t="str">
            <v>ULC30508</v>
          </cell>
          <cell r="B965" t="str">
            <v>142-2</v>
          </cell>
          <cell r="C965" t="str">
            <v>절취</v>
          </cell>
          <cell r="D965" t="str">
            <v>인력. 보통토사</v>
          </cell>
          <cell r="E965">
            <v>0.04</v>
          </cell>
          <cell r="F965" t="str">
            <v>m3</v>
          </cell>
          <cell r="G965">
            <v>0</v>
          </cell>
          <cell r="H965">
            <v>0</v>
          </cell>
          <cell r="I965">
            <v>6583</v>
          </cell>
          <cell r="J965">
            <v>263</v>
          </cell>
          <cell r="K965">
            <v>0</v>
          </cell>
          <cell r="L965">
            <v>0</v>
          </cell>
          <cell r="N965">
            <v>263</v>
          </cell>
          <cell r="P965" t="str">
            <v>a107</v>
          </cell>
        </row>
        <row r="966">
          <cell r="A966" t="str">
            <v>ULC30508</v>
          </cell>
          <cell r="B966" t="str">
            <v>142-3</v>
          </cell>
          <cell r="C966" t="str">
            <v>잔토처리</v>
          </cell>
          <cell r="D966" t="str">
            <v>소운반고르기</v>
          </cell>
          <cell r="E966">
            <v>0.04</v>
          </cell>
          <cell r="F966" t="str">
            <v>m3</v>
          </cell>
          <cell r="G966">
            <v>0</v>
          </cell>
          <cell r="H966">
            <v>0</v>
          </cell>
          <cell r="I966">
            <v>8260</v>
          </cell>
          <cell r="J966">
            <v>330</v>
          </cell>
          <cell r="K966">
            <v>0</v>
          </cell>
          <cell r="L966">
            <v>0</v>
          </cell>
          <cell r="N966">
            <v>330</v>
          </cell>
          <cell r="P966" t="str">
            <v>a107</v>
          </cell>
        </row>
        <row r="967">
          <cell r="A967" t="str">
            <v>ULC30508</v>
          </cell>
          <cell r="B967" t="str">
            <v>142-4</v>
          </cell>
          <cell r="C967" t="str">
            <v>받침틀설치(원형)</v>
          </cell>
          <cell r="D967">
            <v>0</v>
          </cell>
          <cell r="E967">
            <v>1</v>
          </cell>
          <cell r="F967" t="str">
            <v>개소</v>
          </cell>
          <cell r="G967">
            <v>0</v>
          </cell>
          <cell r="H967">
            <v>0</v>
          </cell>
          <cell r="I967">
            <v>14617</v>
          </cell>
          <cell r="J967">
            <v>14617</v>
          </cell>
          <cell r="K967">
            <v>0</v>
          </cell>
          <cell r="L967">
            <v>0</v>
          </cell>
          <cell r="N967">
            <v>14617</v>
          </cell>
          <cell r="P967" t="str">
            <v>a107</v>
          </cell>
        </row>
        <row r="968">
          <cell r="A968" t="str">
            <v>ULC30508</v>
          </cell>
          <cell r="B968" t="str">
            <v>142-5</v>
          </cell>
          <cell r="C968" t="str">
            <v>홀덮개설치(원형)</v>
          </cell>
          <cell r="D968">
            <v>0</v>
          </cell>
          <cell r="E968">
            <v>1</v>
          </cell>
          <cell r="F968" t="str">
            <v>개소</v>
          </cell>
          <cell r="G968">
            <v>0</v>
          </cell>
          <cell r="H968">
            <v>0</v>
          </cell>
          <cell r="I968">
            <v>5188</v>
          </cell>
          <cell r="J968">
            <v>5188</v>
          </cell>
          <cell r="K968">
            <v>0</v>
          </cell>
          <cell r="L968">
            <v>0</v>
          </cell>
          <cell r="N968">
            <v>5188</v>
          </cell>
          <cell r="P968" t="str">
            <v>a107</v>
          </cell>
        </row>
        <row r="969">
          <cell r="A969" t="str">
            <v>NO. 107호표</v>
          </cell>
          <cell r="B969" t="str">
            <v>107</v>
          </cell>
          <cell r="C969" t="str">
            <v>소   계</v>
          </cell>
          <cell r="H969">
            <v>93100</v>
          </cell>
          <cell r="J969">
            <v>20398</v>
          </cell>
          <cell r="L969">
            <v>0</v>
          </cell>
          <cell r="N969">
            <v>113498</v>
          </cell>
          <cell r="P969" t="str">
            <v>a107</v>
          </cell>
        </row>
        <row r="970">
          <cell r="P970" t="str">
            <v>a107</v>
          </cell>
        </row>
        <row r="971">
          <cell r="A971" t="str">
            <v>108</v>
          </cell>
          <cell r="B971" t="str">
            <v>130-1</v>
          </cell>
          <cell r="C971" t="str">
            <v>제 130 호표</v>
          </cell>
          <cell r="D971" t="str">
            <v>고무조립블록포장(T45 녹,황색)</v>
          </cell>
          <cell r="G971">
            <v>0</v>
          </cell>
          <cell r="O971" t="str">
            <v>m2</v>
          </cell>
          <cell r="P971" t="str">
            <v>a108</v>
          </cell>
        </row>
        <row r="972">
          <cell r="A972" t="str">
            <v>ULC20192</v>
          </cell>
          <cell r="B972" t="str">
            <v>130-1</v>
          </cell>
          <cell r="C972" t="str">
            <v>고무블록</v>
          </cell>
          <cell r="D972" t="str">
            <v>T45 녹,황색 ,보도,운동장용</v>
          </cell>
          <cell r="E972">
            <v>1.04</v>
          </cell>
          <cell r="F972" t="str">
            <v>m2</v>
          </cell>
          <cell r="G972">
            <v>38646</v>
          </cell>
          <cell r="H972">
            <v>40191</v>
          </cell>
          <cell r="I972">
            <v>0</v>
          </cell>
          <cell r="J972">
            <v>0</v>
          </cell>
          <cell r="K972">
            <v>0</v>
          </cell>
          <cell r="L972">
            <v>0</v>
          </cell>
          <cell r="N972">
            <v>40191</v>
          </cell>
          <cell r="P972" t="str">
            <v>a108</v>
          </cell>
        </row>
        <row r="973">
          <cell r="A973" t="str">
            <v>ULC20192</v>
          </cell>
          <cell r="B973" t="str">
            <v>130-2</v>
          </cell>
          <cell r="C973" t="str">
            <v>특별인부</v>
          </cell>
          <cell r="D973" t="str">
            <v>블록깔기</v>
          </cell>
          <cell r="E973">
            <v>3.1E-2</v>
          </cell>
          <cell r="F973" t="str">
            <v>인</v>
          </cell>
          <cell r="G973">
            <v>0</v>
          </cell>
          <cell r="H973">
            <v>0</v>
          </cell>
          <cell r="I973">
            <v>53171</v>
          </cell>
          <cell r="J973">
            <v>1648</v>
          </cell>
          <cell r="K973">
            <v>0</v>
          </cell>
          <cell r="L973">
            <v>0</v>
          </cell>
          <cell r="N973">
            <v>1648</v>
          </cell>
          <cell r="P973" t="str">
            <v>a108</v>
          </cell>
        </row>
        <row r="974">
          <cell r="A974" t="str">
            <v>ULC20192</v>
          </cell>
          <cell r="B974" t="str">
            <v>130-3</v>
          </cell>
          <cell r="C974" t="str">
            <v>보통인부</v>
          </cell>
          <cell r="D974" t="str">
            <v>블록깔기</v>
          </cell>
          <cell r="E974">
            <v>9.1999999999999998E-2</v>
          </cell>
          <cell r="F974" t="str">
            <v>인</v>
          </cell>
          <cell r="G974">
            <v>0</v>
          </cell>
          <cell r="H974">
            <v>0</v>
          </cell>
          <cell r="I974">
            <v>38875</v>
          </cell>
          <cell r="J974">
            <v>3576</v>
          </cell>
          <cell r="K974">
            <v>0</v>
          </cell>
          <cell r="L974">
            <v>0</v>
          </cell>
          <cell r="N974">
            <v>3576</v>
          </cell>
          <cell r="P974" t="str">
            <v>a108</v>
          </cell>
        </row>
        <row r="975">
          <cell r="A975" t="str">
            <v>ULC20192</v>
          </cell>
          <cell r="B975" t="str">
            <v>130-4</v>
          </cell>
          <cell r="C975" t="str">
            <v>모 래</v>
          </cell>
          <cell r="D975" t="str">
            <v>별    산</v>
          </cell>
          <cell r="E975">
            <v>3.3000000000000002E-2</v>
          </cell>
          <cell r="F975" t="str">
            <v>m3</v>
          </cell>
          <cell r="G975">
            <v>0</v>
          </cell>
          <cell r="H975">
            <v>0</v>
          </cell>
          <cell r="I975">
            <v>0</v>
          </cell>
          <cell r="J975">
            <v>0</v>
          </cell>
          <cell r="K975">
            <v>0</v>
          </cell>
          <cell r="L975">
            <v>0</v>
          </cell>
          <cell r="N975">
            <v>0</v>
          </cell>
          <cell r="P975" t="str">
            <v>a108</v>
          </cell>
        </row>
        <row r="976">
          <cell r="A976" t="str">
            <v>ULC20192</v>
          </cell>
          <cell r="B976" t="str">
            <v>130-5</v>
          </cell>
          <cell r="C976" t="str">
            <v>혼합골재 (보조기층용)</v>
          </cell>
          <cell r="D976" t="str">
            <v>별    산</v>
          </cell>
          <cell r="E976">
            <v>0.122</v>
          </cell>
          <cell r="F976" t="str">
            <v>m3</v>
          </cell>
          <cell r="G976">
            <v>0</v>
          </cell>
          <cell r="H976">
            <v>0</v>
          </cell>
          <cell r="I976">
            <v>0</v>
          </cell>
          <cell r="J976">
            <v>0</v>
          </cell>
          <cell r="K976">
            <v>0</v>
          </cell>
          <cell r="L976">
            <v>0</v>
          </cell>
          <cell r="N976">
            <v>0</v>
          </cell>
          <cell r="P976" t="str">
            <v>a108</v>
          </cell>
        </row>
        <row r="977">
          <cell r="A977" t="str">
            <v>ULC20192</v>
          </cell>
          <cell r="B977" t="str">
            <v>130-6</v>
          </cell>
          <cell r="C977" t="str">
            <v>조경용포장보조기층</v>
          </cell>
          <cell r="D977" t="str">
            <v>T=100</v>
          </cell>
          <cell r="E977">
            <v>1</v>
          </cell>
          <cell r="F977" t="str">
            <v>m2</v>
          </cell>
          <cell r="G977">
            <v>40</v>
          </cell>
          <cell r="H977">
            <v>40</v>
          </cell>
          <cell r="I977">
            <v>1321</v>
          </cell>
          <cell r="J977">
            <v>1321</v>
          </cell>
          <cell r="K977">
            <v>71</v>
          </cell>
          <cell r="L977">
            <v>71</v>
          </cell>
          <cell r="N977">
            <v>1432</v>
          </cell>
          <cell r="P977" t="str">
            <v>a108</v>
          </cell>
        </row>
        <row r="978">
          <cell r="A978" t="str">
            <v>ULC20192</v>
          </cell>
          <cell r="B978" t="str">
            <v>130-7</v>
          </cell>
          <cell r="C978" t="str">
            <v>콤팩터 다짐3회 (보통)</v>
          </cell>
          <cell r="D978" t="str">
            <v>1.5TON,원지반다짐3회</v>
          </cell>
          <cell r="E978">
            <v>0.01</v>
          </cell>
          <cell r="F978" t="str">
            <v>a</v>
          </cell>
          <cell r="G978">
            <v>1444</v>
          </cell>
          <cell r="H978">
            <v>14</v>
          </cell>
          <cell r="I978">
            <v>10476</v>
          </cell>
          <cell r="J978">
            <v>104</v>
          </cell>
          <cell r="K978">
            <v>622</v>
          </cell>
          <cell r="L978">
            <v>6</v>
          </cell>
          <cell r="N978">
            <v>124</v>
          </cell>
          <cell r="P978" t="str">
            <v>a108</v>
          </cell>
        </row>
        <row r="979">
          <cell r="A979" t="str">
            <v>ULC20192</v>
          </cell>
          <cell r="B979" t="str">
            <v>130-8</v>
          </cell>
          <cell r="C979" t="str">
            <v>절취</v>
          </cell>
          <cell r="D979" t="str">
            <v>인력. 보통토사</v>
          </cell>
          <cell r="E979">
            <v>7.4999999999999997E-2</v>
          </cell>
          <cell r="F979" t="str">
            <v>m3</v>
          </cell>
          <cell r="G979">
            <v>0</v>
          </cell>
          <cell r="H979">
            <v>0</v>
          </cell>
          <cell r="I979">
            <v>6583</v>
          </cell>
          <cell r="J979">
            <v>493</v>
          </cell>
          <cell r="K979">
            <v>0</v>
          </cell>
          <cell r="L979">
            <v>0</v>
          </cell>
          <cell r="N979">
            <v>493</v>
          </cell>
          <cell r="P979" t="str">
            <v>a108</v>
          </cell>
        </row>
        <row r="980">
          <cell r="A980" t="str">
            <v>ULC20192</v>
          </cell>
          <cell r="B980" t="str">
            <v>130-9</v>
          </cell>
          <cell r="C980" t="str">
            <v>잔토처리</v>
          </cell>
          <cell r="D980" t="str">
            <v>별    산</v>
          </cell>
          <cell r="E980">
            <v>7.4999999999999997E-2</v>
          </cell>
          <cell r="F980" t="str">
            <v>m3</v>
          </cell>
          <cell r="G980">
            <v>0</v>
          </cell>
          <cell r="H980">
            <v>0</v>
          </cell>
          <cell r="I980">
            <v>0</v>
          </cell>
          <cell r="J980">
            <v>0</v>
          </cell>
          <cell r="K980">
            <v>0</v>
          </cell>
          <cell r="L980">
            <v>0</v>
          </cell>
          <cell r="N980">
            <v>0</v>
          </cell>
          <cell r="P980" t="str">
            <v>a108</v>
          </cell>
        </row>
        <row r="981">
          <cell r="A981" t="str">
            <v>NO. 108호표</v>
          </cell>
          <cell r="B981" t="str">
            <v>108</v>
          </cell>
          <cell r="C981" t="str">
            <v>소   계</v>
          </cell>
          <cell r="H981">
            <v>40245</v>
          </cell>
          <cell r="J981">
            <v>7142</v>
          </cell>
          <cell r="L981">
            <v>77</v>
          </cell>
          <cell r="N981">
            <v>47464</v>
          </cell>
          <cell r="P981" t="str">
            <v>a108</v>
          </cell>
        </row>
        <row r="982">
          <cell r="P982" t="str">
            <v>a108</v>
          </cell>
        </row>
        <row r="983">
          <cell r="A983" t="str">
            <v>109</v>
          </cell>
          <cell r="B983" t="str">
            <v>149-1</v>
          </cell>
          <cell r="C983" t="str">
            <v>제 149 호표</v>
          </cell>
          <cell r="D983" t="str">
            <v>배드민턴네트 및 포스트</v>
          </cell>
          <cell r="G983">
            <v>0</v>
          </cell>
          <cell r="O983" t="str">
            <v>개소</v>
          </cell>
          <cell r="P983" t="str">
            <v>a109</v>
          </cell>
        </row>
        <row r="984">
          <cell r="A984" t="str">
            <v>ULC50401</v>
          </cell>
          <cell r="B984" t="str">
            <v>149-1</v>
          </cell>
          <cell r="C984" t="str">
            <v>백강관 (SPP)(KSD3507)</v>
          </cell>
          <cell r="D984" t="str">
            <v>KS 백 100</v>
          </cell>
          <cell r="E984">
            <v>4.3680000000000003</v>
          </cell>
          <cell r="F984" t="str">
            <v>m</v>
          </cell>
          <cell r="G984">
            <v>6412</v>
          </cell>
          <cell r="H984">
            <v>28007</v>
          </cell>
          <cell r="I984">
            <v>0</v>
          </cell>
          <cell r="J984">
            <v>0</v>
          </cell>
          <cell r="K984">
            <v>0</v>
          </cell>
          <cell r="L984">
            <v>0</v>
          </cell>
          <cell r="N984">
            <v>28007</v>
          </cell>
          <cell r="P984" t="str">
            <v>a109</v>
          </cell>
        </row>
        <row r="985">
          <cell r="A985" t="str">
            <v>ULC50401</v>
          </cell>
          <cell r="B985" t="str">
            <v>149-2</v>
          </cell>
          <cell r="C985" t="str">
            <v>이형철근   (하치장도)</v>
          </cell>
          <cell r="D985" t="str">
            <v>D-13</v>
          </cell>
          <cell r="E985">
            <v>1.024E-3</v>
          </cell>
          <cell r="F985" t="str">
            <v>t</v>
          </cell>
          <cell r="G985">
            <v>268054</v>
          </cell>
          <cell r="H985">
            <v>274</v>
          </cell>
          <cell r="I985">
            <v>0</v>
          </cell>
          <cell r="J985">
            <v>0</v>
          </cell>
          <cell r="K985">
            <v>0</v>
          </cell>
          <cell r="L985">
            <v>0</v>
          </cell>
          <cell r="N985">
            <v>274</v>
          </cell>
          <cell r="P985" t="str">
            <v>a109</v>
          </cell>
        </row>
        <row r="986">
          <cell r="A986" t="str">
            <v>ULC50401</v>
          </cell>
          <cell r="B986" t="str">
            <v>149-3</v>
          </cell>
          <cell r="C986" t="str">
            <v>원형봉강(SS41)</v>
          </cell>
          <cell r="D986" t="str">
            <v>D-9</v>
          </cell>
          <cell r="E986">
            <v>6.2799999999999998E-4</v>
          </cell>
          <cell r="F986" t="str">
            <v>t</v>
          </cell>
          <cell r="G986">
            <v>361000</v>
          </cell>
          <cell r="H986">
            <v>226</v>
          </cell>
          <cell r="I986">
            <v>0</v>
          </cell>
          <cell r="J986">
            <v>0</v>
          </cell>
          <cell r="K986">
            <v>0</v>
          </cell>
          <cell r="L986">
            <v>0</v>
          </cell>
          <cell r="N986">
            <v>226</v>
          </cell>
          <cell r="P986" t="str">
            <v>a109</v>
          </cell>
        </row>
        <row r="987">
          <cell r="A987" t="str">
            <v>ULC50401</v>
          </cell>
          <cell r="B987" t="str">
            <v>149-4</v>
          </cell>
          <cell r="C987" t="str">
            <v>열연철판</v>
          </cell>
          <cell r="D987" t="str">
            <v>5MMX914X1829</v>
          </cell>
          <cell r="E987">
            <v>2.8250000000000002</v>
          </cell>
          <cell r="F987" t="str">
            <v>kg</v>
          </cell>
          <cell r="G987">
            <v>270</v>
          </cell>
          <cell r="H987">
            <v>762</v>
          </cell>
          <cell r="I987">
            <v>0</v>
          </cell>
          <cell r="J987">
            <v>0</v>
          </cell>
          <cell r="K987">
            <v>0</v>
          </cell>
          <cell r="L987">
            <v>0</v>
          </cell>
          <cell r="N987">
            <v>762</v>
          </cell>
          <cell r="P987" t="str">
            <v>a109</v>
          </cell>
        </row>
        <row r="988">
          <cell r="A988" t="str">
            <v>ULC50401</v>
          </cell>
          <cell r="B988" t="str">
            <v>149-5</v>
          </cell>
          <cell r="C988" t="str">
            <v>철물제작설치비</v>
          </cell>
          <cell r="D988" t="str">
            <v>(간단 100%)</v>
          </cell>
          <cell r="E988">
            <v>5.2999999999999999E-2</v>
          </cell>
          <cell r="F988" t="str">
            <v>t</v>
          </cell>
          <cell r="G988">
            <v>43213</v>
          </cell>
          <cell r="H988">
            <v>2290</v>
          </cell>
          <cell r="I988">
            <v>1901919</v>
          </cell>
          <cell r="J988">
            <v>100801</v>
          </cell>
          <cell r="K988">
            <v>67451</v>
          </cell>
          <cell r="L988">
            <v>3574</v>
          </cell>
          <cell r="N988">
            <v>106665</v>
          </cell>
          <cell r="P988" t="str">
            <v>a109</v>
          </cell>
        </row>
        <row r="989">
          <cell r="A989" t="str">
            <v>ULC50401</v>
          </cell>
          <cell r="B989" t="str">
            <v>149-6</v>
          </cell>
          <cell r="C989" t="str">
            <v>고 자 재</v>
          </cell>
          <cell r="D989" t="str">
            <v>주철, 고철</v>
          </cell>
          <cell r="E989">
            <v>-2.83</v>
          </cell>
          <cell r="F989" t="str">
            <v>kg</v>
          </cell>
          <cell r="G989">
            <v>71</v>
          </cell>
          <cell r="H989">
            <v>-201</v>
          </cell>
          <cell r="I989">
            <v>0</v>
          </cell>
          <cell r="J989">
            <v>0</v>
          </cell>
          <cell r="K989">
            <v>0</v>
          </cell>
          <cell r="L989">
            <v>0</v>
          </cell>
          <cell r="N989">
            <v>-201</v>
          </cell>
          <cell r="P989" t="str">
            <v>a109</v>
          </cell>
        </row>
        <row r="990">
          <cell r="A990" t="str">
            <v>ULC50401</v>
          </cell>
          <cell r="B990" t="str">
            <v>149-7</v>
          </cell>
          <cell r="C990" t="str">
            <v>조경시설철부페인트칠 (토목,조경)</v>
          </cell>
          <cell r="D990" t="str">
            <v>(광명단1회+조합페인트2회)</v>
          </cell>
          <cell r="E990">
            <v>1.097</v>
          </cell>
          <cell r="F990" t="str">
            <v>m2</v>
          </cell>
          <cell r="G990">
            <v>1496</v>
          </cell>
          <cell r="H990">
            <v>1641</v>
          </cell>
          <cell r="I990">
            <v>10671</v>
          </cell>
          <cell r="J990">
            <v>11706</v>
          </cell>
          <cell r="K990">
            <v>212</v>
          </cell>
          <cell r="L990">
            <v>232</v>
          </cell>
          <cell r="N990">
            <v>13579</v>
          </cell>
          <cell r="P990" t="str">
            <v>a109</v>
          </cell>
        </row>
        <row r="991">
          <cell r="A991" t="str">
            <v>ULC50401</v>
          </cell>
          <cell r="B991" t="str">
            <v>149-8</v>
          </cell>
          <cell r="C991" t="str">
            <v>베드민턴 네트</v>
          </cell>
          <cell r="D991" t="str">
            <v>B품</v>
          </cell>
          <cell r="E991">
            <v>1</v>
          </cell>
          <cell r="F991" t="str">
            <v>조</v>
          </cell>
          <cell r="G991">
            <v>11400</v>
          </cell>
          <cell r="H991">
            <v>11400</v>
          </cell>
          <cell r="I991">
            <v>0</v>
          </cell>
          <cell r="J991">
            <v>0</v>
          </cell>
          <cell r="K991">
            <v>0</v>
          </cell>
          <cell r="L991">
            <v>0</v>
          </cell>
          <cell r="N991">
            <v>11400</v>
          </cell>
          <cell r="P991" t="str">
            <v>a109</v>
          </cell>
        </row>
        <row r="992">
          <cell r="A992" t="str">
            <v>ULC50401</v>
          </cell>
          <cell r="B992" t="str">
            <v>149-9</v>
          </cell>
          <cell r="C992" t="str">
            <v>도르레(쇠)</v>
          </cell>
          <cell r="D992" t="str">
            <v>D80-100</v>
          </cell>
          <cell r="E992">
            <v>2</v>
          </cell>
          <cell r="F992" t="str">
            <v>개</v>
          </cell>
          <cell r="G992">
            <v>6650</v>
          </cell>
          <cell r="H992">
            <v>13300</v>
          </cell>
          <cell r="I992">
            <v>0</v>
          </cell>
          <cell r="J992">
            <v>0</v>
          </cell>
          <cell r="K992">
            <v>0</v>
          </cell>
          <cell r="L992">
            <v>0</v>
          </cell>
          <cell r="N992">
            <v>13300</v>
          </cell>
          <cell r="P992" t="str">
            <v>a109</v>
          </cell>
        </row>
        <row r="993">
          <cell r="A993" t="str">
            <v>ULC50401</v>
          </cell>
          <cell r="B993" t="str">
            <v>149-10</v>
          </cell>
          <cell r="C993" t="str">
            <v>인력비빔타설(소형구조물) (토목,조경)</v>
          </cell>
          <cell r="D993" t="str">
            <v>기초콘크리트</v>
          </cell>
          <cell r="E993">
            <v>0.224</v>
          </cell>
          <cell r="F993" t="str">
            <v>m3</v>
          </cell>
          <cell r="G993">
            <v>0</v>
          </cell>
          <cell r="H993">
            <v>0</v>
          </cell>
          <cell r="I993">
            <v>137288</v>
          </cell>
          <cell r="J993">
            <v>30752</v>
          </cell>
          <cell r="K993">
            <v>0</v>
          </cell>
          <cell r="L993">
            <v>0</v>
          </cell>
          <cell r="N993">
            <v>30752</v>
          </cell>
          <cell r="P993" t="str">
            <v>a109</v>
          </cell>
        </row>
        <row r="994">
          <cell r="A994" t="str">
            <v>ULC50401</v>
          </cell>
          <cell r="B994" t="str">
            <v>149-11</v>
          </cell>
          <cell r="C994" t="str">
            <v>거푸집 (토목,조경)</v>
          </cell>
          <cell r="D994" t="str">
            <v>합판6회, 인건비30%할증</v>
          </cell>
          <cell r="E994">
            <v>2.2400000000000002</v>
          </cell>
          <cell r="F994" t="str">
            <v>m2</v>
          </cell>
          <cell r="G994">
            <v>3031</v>
          </cell>
          <cell r="H994">
            <v>6789</v>
          </cell>
          <cell r="I994">
            <v>8669</v>
          </cell>
          <cell r="J994">
            <v>19418</v>
          </cell>
          <cell r="K994">
            <v>0</v>
          </cell>
          <cell r="L994">
            <v>0</v>
          </cell>
          <cell r="N994">
            <v>26207</v>
          </cell>
          <cell r="P994" t="str">
            <v>a109</v>
          </cell>
        </row>
        <row r="995">
          <cell r="A995" t="str">
            <v>ULC50401</v>
          </cell>
          <cell r="B995" t="str">
            <v>149-12</v>
          </cell>
          <cell r="C995" t="str">
            <v>인력 터파기</v>
          </cell>
          <cell r="D995" t="str">
            <v>보통토사,0-1M협소</v>
          </cell>
          <cell r="E995">
            <v>0.96</v>
          </cell>
          <cell r="F995" t="str">
            <v>m3</v>
          </cell>
          <cell r="G995">
            <v>0</v>
          </cell>
          <cell r="H995">
            <v>0</v>
          </cell>
          <cell r="I995">
            <v>10325</v>
          </cell>
          <cell r="J995">
            <v>9912</v>
          </cell>
          <cell r="K995">
            <v>0</v>
          </cell>
          <cell r="L995">
            <v>0</v>
          </cell>
          <cell r="N995">
            <v>9912</v>
          </cell>
          <cell r="P995" t="str">
            <v>a109</v>
          </cell>
        </row>
        <row r="996">
          <cell r="A996" t="str">
            <v>ULC50401</v>
          </cell>
          <cell r="B996" t="str">
            <v>149-13</v>
          </cell>
          <cell r="C996" t="str">
            <v>잔토처리</v>
          </cell>
          <cell r="D996" t="str">
            <v>별    산</v>
          </cell>
          <cell r="E996">
            <v>0.224</v>
          </cell>
          <cell r="F996" t="str">
            <v>m3</v>
          </cell>
          <cell r="G996">
            <v>0</v>
          </cell>
          <cell r="H996">
            <v>0</v>
          </cell>
          <cell r="I996">
            <v>0</v>
          </cell>
          <cell r="J996">
            <v>0</v>
          </cell>
          <cell r="K996">
            <v>0</v>
          </cell>
          <cell r="L996">
            <v>0</v>
          </cell>
          <cell r="N996">
            <v>0</v>
          </cell>
          <cell r="P996" t="str">
            <v>a109</v>
          </cell>
        </row>
        <row r="997">
          <cell r="A997" t="str">
            <v>ULC50401</v>
          </cell>
          <cell r="B997" t="str">
            <v>149-14</v>
          </cell>
          <cell r="C997" t="str">
            <v>되메우기 및 다짐비</v>
          </cell>
          <cell r="D997" t="str">
            <v>보통토사 인력</v>
          </cell>
          <cell r="E997">
            <v>0.73599999999999999</v>
          </cell>
          <cell r="F997" t="str">
            <v>m3</v>
          </cell>
          <cell r="G997">
            <v>0</v>
          </cell>
          <cell r="H997">
            <v>0</v>
          </cell>
          <cell r="I997">
            <v>8648</v>
          </cell>
          <cell r="J997">
            <v>6364</v>
          </cell>
          <cell r="K997">
            <v>0</v>
          </cell>
          <cell r="L997">
            <v>0</v>
          </cell>
          <cell r="N997">
            <v>6364</v>
          </cell>
          <cell r="P997" t="str">
            <v>a109</v>
          </cell>
        </row>
        <row r="998">
          <cell r="A998" t="str">
            <v>NO. 109호표</v>
          </cell>
          <cell r="B998" t="str">
            <v>109</v>
          </cell>
          <cell r="C998" t="str">
            <v>소   계</v>
          </cell>
          <cell r="H998">
            <v>64488</v>
          </cell>
          <cell r="J998">
            <v>178953</v>
          </cell>
          <cell r="L998">
            <v>3806</v>
          </cell>
          <cell r="N998">
            <v>247247</v>
          </cell>
          <cell r="P998" t="str">
            <v>a109</v>
          </cell>
        </row>
        <row r="999">
          <cell r="P999" t="str">
            <v>a109</v>
          </cell>
        </row>
        <row r="1000">
          <cell r="A1000" t="str">
            <v>110</v>
          </cell>
          <cell r="B1000" t="str">
            <v>11-1</v>
          </cell>
          <cell r="C1000" t="str">
            <v>제 110 호표</v>
          </cell>
          <cell r="D1000" t="str">
            <v>조립식(PRE-FAB) 가설창고(토목,조경)</v>
          </cell>
          <cell r="G1000" t="str">
            <v>12개월</v>
          </cell>
          <cell r="O1000" t="str">
            <v>m2</v>
          </cell>
          <cell r="P1000" t="str">
            <v>a110</v>
          </cell>
        </row>
        <row r="1001">
          <cell r="A1001" t="str">
            <v>UAA15210</v>
          </cell>
          <cell r="B1001" t="str">
            <v>11-1</v>
          </cell>
          <cell r="C1001" t="str">
            <v>BASE CHANNEL</v>
          </cell>
          <cell r="D1001" t="str">
            <v>100X70X20X2.3T</v>
          </cell>
          <cell r="E1001">
            <v>0.11</v>
          </cell>
          <cell r="F1001" t="str">
            <v>m</v>
          </cell>
          <cell r="G1001">
            <v>3800</v>
          </cell>
          <cell r="H1001">
            <v>418</v>
          </cell>
          <cell r="I1001">
            <v>0</v>
          </cell>
          <cell r="J1001">
            <v>0</v>
          </cell>
          <cell r="K1001">
            <v>0</v>
          </cell>
          <cell r="L1001">
            <v>0</v>
          </cell>
          <cell r="N1001">
            <v>418</v>
          </cell>
          <cell r="P1001" t="str">
            <v>a110</v>
          </cell>
        </row>
        <row r="1002">
          <cell r="A1002" t="str">
            <v>UAA15210</v>
          </cell>
          <cell r="B1002" t="str">
            <v>11-2</v>
          </cell>
          <cell r="C1002" t="str">
            <v>TOP CHANNEL</v>
          </cell>
          <cell r="D1002" t="str">
            <v>70X45X20X2.3T</v>
          </cell>
          <cell r="E1002">
            <v>0.11</v>
          </cell>
          <cell r="F1002" t="str">
            <v>m</v>
          </cell>
          <cell r="G1002">
            <v>2850</v>
          </cell>
          <cell r="H1002">
            <v>313</v>
          </cell>
          <cell r="I1002">
            <v>0</v>
          </cell>
          <cell r="J1002">
            <v>0</v>
          </cell>
          <cell r="K1002">
            <v>0</v>
          </cell>
          <cell r="L1002">
            <v>0</v>
          </cell>
          <cell r="N1002">
            <v>313</v>
          </cell>
          <cell r="P1002" t="str">
            <v>a110</v>
          </cell>
        </row>
        <row r="1003">
          <cell r="A1003" t="str">
            <v>UAA15210</v>
          </cell>
          <cell r="B1003" t="str">
            <v>11-3</v>
          </cell>
          <cell r="C1003" t="str">
            <v>외부 PANEL(WALL)</v>
          </cell>
          <cell r="D1003" t="str">
            <v>1200X2400</v>
          </cell>
          <cell r="E1003">
            <v>5.7500000000000002E-2</v>
          </cell>
          <cell r="F1003" t="str">
            <v>매</v>
          </cell>
          <cell r="G1003">
            <v>37050</v>
          </cell>
          <cell r="H1003">
            <v>2130</v>
          </cell>
          <cell r="I1003">
            <v>0</v>
          </cell>
          <cell r="J1003">
            <v>0</v>
          </cell>
          <cell r="K1003">
            <v>0</v>
          </cell>
          <cell r="L1003">
            <v>0</v>
          </cell>
          <cell r="N1003">
            <v>2130</v>
          </cell>
          <cell r="P1003" t="str">
            <v>a110</v>
          </cell>
        </row>
        <row r="1004">
          <cell r="A1004" t="str">
            <v>UAA15210</v>
          </cell>
          <cell r="B1004" t="str">
            <v>11-4</v>
          </cell>
          <cell r="C1004" t="str">
            <v>외부 PANEL(WINDOW)</v>
          </cell>
          <cell r="D1004" t="str">
            <v>1200X2400</v>
          </cell>
          <cell r="E1004">
            <v>0.02</v>
          </cell>
          <cell r="F1004" t="str">
            <v>매</v>
          </cell>
          <cell r="G1004">
            <v>74100</v>
          </cell>
          <cell r="H1004">
            <v>1482</v>
          </cell>
          <cell r="I1004">
            <v>0</v>
          </cell>
          <cell r="J1004">
            <v>0</v>
          </cell>
          <cell r="K1004">
            <v>0</v>
          </cell>
          <cell r="L1004">
            <v>0</v>
          </cell>
          <cell r="N1004">
            <v>1482</v>
          </cell>
          <cell r="P1004" t="str">
            <v>a110</v>
          </cell>
        </row>
        <row r="1005">
          <cell r="A1005" t="str">
            <v>UAA15210</v>
          </cell>
          <cell r="B1005" t="str">
            <v>11-5</v>
          </cell>
          <cell r="C1005" t="str">
            <v>외부 PANEL(STEEL DOOR-2)</v>
          </cell>
          <cell r="D1005" t="str">
            <v>2400X2400</v>
          </cell>
          <cell r="E1005">
            <v>5.0000000000000001E-3</v>
          </cell>
          <cell r="F1005" t="str">
            <v>매</v>
          </cell>
          <cell r="G1005">
            <v>190000</v>
          </cell>
          <cell r="H1005">
            <v>950</v>
          </cell>
          <cell r="I1005">
            <v>0</v>
          </cell>
          <cell r="J1005">
            <v>0</v>
          </cell>
          <cell r="K1005">
            <v>0</v>
          </cell>
          <cell r="L1005">
            <v>0</v>
          </cell>
          <cell r="N1005">
            <v>950</v>
          </cell>
          <cell r="P1005" t="str">
            <v>a110</v>
          </cell>
        </row>
        <row r="1006">
          <cell r="A1006" t="str">
            <v>UAA15210</v>
          </cell>
          <cell r="B1006" t="str">
            <v>11-6</v>
          </cell>
          <cell r="C1006" t="str">
            <v>PANEL JOINT(AL.BAR)</v>
          </cell>
          <cell r="D1006" t="str">
            <v>L=2400</v>
          </cell>
          <cell r="E1006">
            <v>7.7499999999999999E-2</v>
          </cell>
          <cell r="F1006" t="str">
            <v>조</v>
          </cell>
          <cell r="G1006">
            <v>4750</v>
          </cell>
          <cell r="H1006">
            <v>368</v>
          </cell>
          <cell r="I1006">
            <v>0</v>
          </cell>
          <cell r="J1006">
            <v>0</v>
          </cell>
          <cell r="K1006">
            <v>0</v>
          </cell>
          <cell r="L1006">
            <v>0</v>
          </cell>
          <cell r="N1006">
            <v>368</v>
          </cell>
          <cell r="P1006" t="str">
            <v>a110</v>
          </cell>
        </row>
        <row r="1007">
          <cell r="A1007" t="str">
            <v>UAA15210</v>
          </cell>
          <cell r="B1007" t="str">
            <v>11-7</v>
          </cell>
          <cell r="C1007" t="str">
            <v>출입구 채양</v>
          </cell>
          <cell r="D1007" t="str">
            <v>600X1200</v>
          </cell>
          <cell r="E1007">
            <v>0.01</v>
          </cell>
          <cell r="F1007" t="str">
            <v>매</v>
          </cell>
          <cell r="G1007">
            <v>14440</v>
          </cell>
          <cell r="H1007">
            <v>144</v>
          </cell>
          <cell r="I1007">
            <v>0</v>
          </cell>
          <cell r="J1007">
            <v>0</v>
          </cell>
          <cell r="K1007">
            <v>0</v>
          </cell>
          <cell r="L1007">
            <v>0</v>
          </cell>
          <cell r="N1007">
            <v>144</v>
          </cell>
          <cell r="P1007" t="str">
            <v>a110</v>
          </cell>
        </row>
        <row r="1008">
          <cell r="A1008" t="str">
            <v>UAA15210</v>
          </cell>
          <cell r="B1008" t="str">
            <v>11-8</v>
          </cell>
          <cell r="C1008" t="str">
            <v>박공 PANEL</v>
          </cell>
          <cell r="D1008" t="str">
            <v>SPAN 7200</v>
          </cell>
          <cell r="E1008">
            <v>5.0000000000000001E-3</v>
          </cell>
          <cell r="F1008" t="str">
            <v>매</v>
          </cell>
          <cell r="G1008">
            <v>28500</v>
          </cell>
          <cell r="H1008">
            <v>142</v>
          </cell>
          <cell r="I1008">
            <v>0</v>
          </cell>
          <cell r="J1008">
            <v>0</v>
          </cell>
          <cell r="K1008">
            <v>0</v>
          </cell>
          <cell r="L1008">
            <v>0</v>
          </cell>
          <cell r="N1008">
            <v>142</v>
          </cell>
          <cell r="P1008" t="str">
            <v>a110</v>
          </cell>
        </row>
        <row r="1009">
          <cell r="A1009" t="str">
            <v>UAA15210</v>
          </cell>
          <cell r="B1009" t="str">
            <v>11-9</v>
          </cell>
          <cell r="C1009" t="str">
            <v>지붕널</v>
          </cell>
          <cell r="D1009" t="str">
            <v>KEYSTONE 0.5T COLOR SHEET</v>
          </cell>
          <cell r="E1009">
            <v>0.3075</v>
          </cell>
          <cell r="F1009" t="str">
            <v>m2</v>
          </cell>
          <cell r="G1009">
            <v>4750</v>
          </cell>
          <cell r="H1009">
            <v>1460</v>
          </cell>
          <cell r="I1009">
            <v>0</v>
          </cell>
          <cell r="J1009">
            <v>0</v>
          </cell>
          <cell r="K1009">
            <v>0</v>
          </cell>
          <cell r="L1009">
            <v>0</v>
          </cell>
          <cell r="N1009">
            <v>1460</v>
          </cell>
          <cell r="P1009" t="str">
            <v>a110</v>
          </cell>
        </row>
        <row r="1010">
          <cell r="A1010" t="str">
            <v>UAA15210</v>
          </cell>
          <cell r="B1010" t="str">
            <v>11-10</v>
          </cell>
          <cell r="C1010" t="str">
            <v>TRUSS</v>
          </cell>
          <cell r="D1010" t="str">
            <v>SPAN=7200</v>
          </cell>
          <cell r="E1010">
            <v>1.7500000000000002E-2</v>
          </cell>
          <cell r="F1010" t="str">
            <v>개</v>
          </cell>
          <cell r="G1010">
            <v>52250</v>
          </cell>
          <cell r="H1010">
            <v>914</v>
          </cell>
          <cell r="I1010">
            <v>0</v>
          </cell>
          <cell r="J1010">
            <v>0</v>
          </cell>
          <cell r="K1010">
            <v>0</v>
          </cell>
          <cell r="L1010">
            <v>0</v>
          </cell>
          <cell r="N1010">
            <v>914</v>
          </cell>
          <cell r="P1010" t="str">
            <v>a110</v>
          </cell>
        </row>
        <row r="1011">
          <cell r="A1011" t="str">
            <v>UAA15210</v>
          </cell>
          <cell r="B1011" t="str">
            <v>11-11</v>
          </cell>
          <cell r="C1011" t="str">
            <v>중도리</v>
          </cell>
          <cell r="D1011" t="str">
            <v>C-60X30X10X2.3T</v>
          </cell>
          <cell r="E1011">
            <v>0.38</v>
          </cell>
          <cell r="F1011" t="str">
            <v>m</v>
          </cell>
          <cell r="G1011">
            <v>1330</v>
          </cell>
          <cell r="H1011">
            <v>505</v>
          </cell>
          <cell r="I1011">
            <v>0</v>
          </cell>
          <cell r="J1011">
            <v>0</v>
          </cell>
          <cell r="K1011">
            <v>0</v>
          </cell>
          <cell r="L1011">
            <v>0</v>
          </cell>
          <cell r="N1011">
            <v>505</v>
          </cell>
          <cell r="P1011" t="str">
            <v>a110</v>
          </cell>
        </row>
        <row r="1012">
          <cell r="A1012" t="str">
            <v>UAA15210</v>
          </cell>
          <cell r="B1012" t="str">
            <v>11-12</v>
          </cell>
          <cell r="C1012" t="str">
            <v>부자재(주재료비의14.3%)</v>
          </cell>
          <cell r="D1012">
            <v>0</v>
          </cell>
          <cell r="E1012">
            <v>0.14299999999999999</v>
          </cell>
          <cell r="F1012" t="str">
            <v>식</v>
          </cell>
          <cell r="G1012">
            <v>8829</v>
          </cell>
          <cell r="H1012">
            <v>1262</v>
          </cell>
          <cell r="I1012">
            <v>0</v>
          </cell>
          <cell r="J1012">
            <v>0</v>
          </cell>
          <cell r="K1012">
            <v>0</v>
          </cell>
          <cell r="L1012">
            <v>0</v>
          </cell>
          <cell r="N1012">
            <v>1262</v>
          </cell>
          <cell r="P1012" t="str">
            <v>a110</v>
          </cell>
        </row>
        <row r="1013">
          <cell r="A1013" t="str">
            <v>UAA15210</v>
          </cell>
          <cell r="B1013" t="str">
            <v>11-13</v>
          </cell>
          <cell r="C1013" t="str">
            <v>맑은유리(KSL2012, B급)</v>
          </cell>
          <cell r="D1013" t="str">
            <v>2MM 0.12X75%</v>
          </cell>
          <cell r="E1013">
            <v>0.09</v>
          </cell>
          <cell r="F1013" t="str">
            <v>m2</v>
          </cell>
          <cell r="G1013">
            <v>2249</v>
          </cell>
          <cell r="H1013">
            <v>202</v>
          </cell>
          <cell r="I1013">
            <v>0</v>
          </cell>
          <cell r="J1013">
            <v>0</v>
          </cell>
          <cell r="K1013">
            <v>0</v>
          </cell>
          <cell r="L1013">
            <v>0</v>
          </cell>
          <cell r="N1013">
            <v>202</v>
          </cell>
          <cell r="P1013" t="str">
            <v>a110</v>
          </cell>
        </row>
        <row r="1014">
          <cell r="A1014" t="str">
            <v>UAA15210</v>
          </cell>
          <cell r="B1014" t="str">
            <v>11-14</v>
          </cell>
          <cell r="C1014" t="str">
            <v>건축목공</v>
          </cell>
          <cell r="D1014" t="str">
            <v>조립 해체</v>
          </cell>
          <cell r="E1014">
            <v>0.3</v>
          </cell>
          <cell r="F1014" t="str">
            <v>인</v>
          </cell>
          <cell r="G1014">
            <v>0</v>
          </cell>
          <cell r="H1014">
            <v>0</v>
          </cell>
          <cell r="I1014">
            <v>65631</v>
          </cell>
          <cell r="J1014">
            <v>19689</v>
          </cell>
          <cell r="K1014">
            <v>0</v>
          </cell>
          <cell r="L1014">
            <v>0</v>
          </cell>
          <cell r="N1014">
            <v>19689</v>
          </cell>
          <cell r="P1014" t="str">
            <v>a110</v>
          </cell>
        </row>
        <row r="1015">
          <cell r="A1015" t="str">
            <v>UAA15210</v>
          </cell>
          <cell r="B1015" t="str">
            <v>11-15</v>
          </cell>
          <cell r="C1015" t="str">
            <v>보통인부</v>
          </cell>
          <cell r="D1015" t="str">
            <v>조립 해체</v>
          </cell>
          <cell r="E1015">
            <v>0.15</v>
          </cell>
          <cell r="F1015" t="str">
            <v>인</v>
          </cell>
          <cell r="G1015">
            <v>0</v>
          </cell>
          <cell r="H1015">
            <v>0</v>
          </cell>
          <cell r="I1015">
            <v>38875</v>
          </cell>
          <cell r="J1015">
            <v>5831</v>
          </cell>
          <cell r="K1015">
            <v>0</v>
          </cell>
          <cell r="L1015">
            <v>0</v>
          </cell>
          <cell r="N1015">
            <v>5831</v>
          </cell>
          <cell r="P1015" t="str">
            <v>a110</v>
          </cell>
        </row>
        <row r="1016">
          <cell r="A1016" t="str">
            <v>UAA15210</v>
          </cell>
          <cell r="B1016" t="str">
            <v>11-16</v>
          </cell>
          <cell r="C1016" t="str">
            <v>기구 손료 (인건비의2%)</v>
          </cell>
          <cell r="D1016" t="str">
            <v>M02.</v>
          </cell>
          <cell r="E1016">
            <v>0.02</v>
          </cell>
          <cell r="F1016" t="str">
            <v>식</v>
          </cell>
          <cell r="G1016">
            <v>0</v>
          </cell>
          <cell r="H1016">
            <v>0</v>
          </cell>
          <cell r="I1016">
            <v>0</v>
          </cell>
          <cell r="J1016">
            <v>0</v>
          </cell>
          <cell r="K1016">
            <v>25520</v>
          </cell>
          <cell r="L1016">
            <v>510</v>
          </cell>
          <cell r="N1016">
            <v>510</v>
          </cell>
          <cell r="P1016" t="str">
            <v>a110</v>
          </cell>
        </row>
        <row r="1017">
          <cell r="A1017" t="str">
            <v>NO. 110호표</v>
          </cell>
          <cell r="B1017" t="str">
            <v>110</v>
          </cell>
          <cell r="C1017" t="str">
            <v>소   계</v>
          </cell>
          <cell r="H1017">
            <v>10290</v>
          </cell>
          <cell r="J1017">
            <v>25520</v>
          </cell>
          <cell r="L1017">
            <v>510</v>
          </cell>
          <cell r="N1017">
            <v>36320</v>
          </cell>
          <cell r="P1017" t="str">
            <v>a110</v>
          </cell>
        </row>
        <row r="1018">
          <cell r="P1018" t="str">
            <v>a110</v>
          </cell>
        </row>
        <row r="1019">
          <cell r="A1019" t="str">
            <v>111</v>
          </cell>
          <cell r="B1019" t="str">
            <v>12-1</v>
          </cell>
          <cell r="C1019" t="str">
            <v>제 111 호표</v>
          </cell>
          <cell r="D1019" t="str">
            <v>가설사무소(컨테이너하우스)  설치 및 해체</v>
          </cell>
          <cell r="G1019" t="str">
            <v>(12개월 36M2), (토목,조경)</v>
          </cell>
          <cell r="O1019" t="str">
            <v>동</v>
          </cell>
          <cell r="P1019" t="str">
            <v>a111</v>
          </cell>
        </row>
        <row r="1020">
          <cell r="A1020" t="str">
            <v>UAA15343</v>
          </cell>
          <cell r="B1020" t="str">
            <v>12-1</v>
          </cell>
          <cell r="C1020" t="str">
            <v>이동식가설건축물(12MX3M)</v>
          </cell>
          <cell r="D1020" t="str">
            <v>사무실용,운반비포함</v>
          </cell>
          <cell r="E1020">
            <v>0.25</v>
          </cell>
          <cell r="F1020" t="str">
            <v>개소</v>
          </cell>
          <cell r="G1020">
            <v>3040000</v>
          </cell>
          <cell r="H1020">
            <v>760000</v>
          </cell>
          <cell r="I1020">
            <v>0</v>
          </cell>
          <cell r="J1020">
            <v>0</v>
          </cell>
          <cell r="K1020">
            <v>0</v>
          </cell>
          <cell r="L1020">
            <v>0</v>
          </cell>
          <cell r="N1020">
            <v>760000</v>
          </cell>
          <cell r="P1020" t="str">
            <v>a111</v>
          </cell>
        </row>
        <row r="1021">
          <cell r="A1021" t="str">
            <v>UAA15343</v>
          </cell>
          <cell r="B1021" t="str">
            <v>12-2</v>
          </cell>
          <cell r="C1021" t="str">
            <v>크레인(트럭)</v>
          </cell>
          <cell r="D1021" t="str">
            <v>10TON</v>
          </cell>
          <cell r="E1021">
            <v>2</v>
          </cell>
          <cell r="F1021" t="str">
            <v>시간</v>
          </cell>
          <cell r="G1021">
            <v>3379</v>
          </cell>
          <cell r="H1021">
            <v>6758</v>
          </cell>
          <cell r="I1021">
            <v>22609</v>
          </cell>
          <cell r="J1021">
            <v>45218</v>
          </cell>
          <cell r="K1021">
            <v>20149</v>
          </cell>
          <cell r="L1021">
            <v>40298</v>
          </cell>
          <cell r="N1021">
            <v>92274</v>
          </cell>
          <cell r="P1021" t="str">
            <v>a111</v>
          </cell>
        </row>
        <row r="1022">
          <cell r="A1022" t="str">
            <v>UAA15343</v>
          </cell>
          <cell r="B1022" t="str">
            <v>12-3</v>
          </cell>
          <cell r="C1022" t="str">
            <v>보도 경계석(150X150X1000)</v>
          </cell>
          <cell r="D1022" t="str">
            <v>별    산</v>
          </cell>
          <cell r="E1022">
            <v>8</v>
          </cell>
          <cell r="F1022" t="str">
            <v>m</v>
          </cell>
          <cell r="G1022">
            <v>0</v>
          </cell>
          <cell r="H1022">
            <v>0</v>
          </cell>
          <cell r="I1022">
            <v>0</v>
          </cell>
          <cell r="J1022">
            <v>0</v>
          </cell>
          <cell r="K1022">
            <v>0</v>
          </cell>
          <cell r="L1022">
            <v>0</v>
          </cell>
          <cell r="N1022">
            <v>0</v>
          </cell>
          <cell r="P1022" t="str">
            <v>a111</v>
          </cell>
        </row>
        <row r="1023">
          <cell r="A1023" t="str">
            <v>UAA15343</v>
          </cell>
          <cell r="B1023" t="str">
            <v>12-4</v>
          </cell>
          <cell r="C1023" t="str">
            <v>비계공</v>
          </cell>
          <cell r="D1023" t="str">
            <v/>
          </cell>
          <cell r="E1023">
            <v>1.34</v>
          </cell>
          <cell r="F1023" t="str">
            <v>인</v>
          </cell>
          <cell r="G1023">
            <v>0</v>
          </cell>
          <cell r="H1023">
            <v>0</v>
          </cell>
          <cell r="I1023">
            <v>71383</v>
          </cell>
          <cell r="J1023">
            <v>95653</v>
          </cell>
          <cell r="K1023">
            <v>0</v>
          </cell>
          <cell r="L1023">
            <v>0</v>
          </cell>
          <cell r="N1023">
            <v>95653</v>
          </cell>
          <cell r="P1023" t="str">
            <v>a111</v>
          </cell>
        </row>
        <row r="1024">
          <cell r="A1024" t="str">
            <v>UAA15343</v>
          </cell>
          <cell r="B1024" t="str">
            <v>12-5</v>
          </cell>
          <cell r="C1024" t="str">
            <v>특별인부</v>
          </cell>
          <cell r="D1024" t="str">
            <v/>
          </cell>
          <cell r="E1024">
            <v>0.66</v>
          </cell>
          <cell r="F1024" t="str">
            <v>인</v>
          </cell>
          <cell r="G1024">
            <v>0</v>
          </cell>
          <cell r="H1024">
            <v>0</v>
          </cell>
          <cell r="I1024">
            <v>53171</v>
          </cell>
          <cell r="J1024">
            <v>35092</v>
          </cell>
          <cell r="K1024">
            <v>0</v>
          </cell>
          <cell r="L1024">
            <v>0</v>
          </cell>
          <cell r="N1024">
            <v>35092</v>
          </cell>
          <cell r="P1024" t="str">
            <v>a111</v>
          </cell>
        </row>
        <row r="1025">
          <cell r="A1025" t="str">
            <v>NO. 111호표</v>
          </cell>
          <cell r="B1025" t="str">
            <v>111</v>
          </cell>
          <cell r="C1025" t="str">
            <v>소   계</v>
          </cell>
          <cell r="H1025">
            <v>766758</v>
          </cell>
          <cell r="J1025">
            <v>175963</v>
          </cell>
          <cell r="L1025">
            <v>40298</v>
          </cell>
          <cell r="N1025">
            <v>983019</v>
          </cell>
          <cell r="P1025" t="str">
            <v>a111</v>
          </cell>
        </row>
        <row r="1026">
          <cell r="P1026" t="str">
            <v>a111</v>
          </cell>
        </row>
        <row r="1027">
          <cell r="A1027" t="str">
            <v>112</v>
          </cell>
          <cell r="B1027" t="str">
            <v>41-1</v>
          </cell>
          <cell r="C1027" t="str">
            <v>제 41 호표</v>
          </cell>
          <cell r="D1027" t="str">
            <v>잔토처리</v>
          </cell>
          <cell r="G1027" t="str">
            <v>소운반고르기</v>
          </cell>
          <cell r="O1027" t="str">
            <v>m3</v>
          </cell>
          <cell r="P1027" t="str">
            <v>a112</v>
          </cell>
        </row>
        <row r="1028">
          <cell r="A1028" t="str">
            <v>UCA40010</v>
          </cell>
          <cell r="B1028" t="str">
            <v>41-1</v>
          </cell>
          <cell r="C1028" t="str">
            <v>보통인부</v>
          </cell>
          <cell r="D1028" t="str">
            <v/>
          </cell>
          <cell r="E1028">
            <v>0.2</v>
          </cell>
          <cell r="F1028" t="str">
            <v>인</v>
          </cell>
          <cell r="G1028">
            <v>0</v>
          </cell>
          <cell r="H1028">
            <v>0</v>
          </cell>
          <cell r="I1028">
            <v>38875</v>
          </cell>
          <cell r="J1028">
            <v>7775</v>
          </cell>
          <cell r="K1028">
            <v>0</v>
          </cell>
          <cell r="L1028">
            <v>0</v>
          </cell>
          <cell r="N1028">
            <v>7775</v>
          </cell>
          <cell r="P1028" t="str">
            <v>a112</v>
          </cell>
        </row>
        <row r="1029">
          <cell r="A1029" t="str">
            <v>UCA40010</v>
          </cell>
          <cell r="B1029" t="str">
            <v>41-2</v>
          </cell>
          <cell r="C1029" t="str">
            <v>작업반장</v>
          </cell>
          <cell r="D1029" t="str">
            <v/>
          </cell>
          <cell r="E1029">
            <v>8.0000000000000002E-3</v>
          </cell>
          <cell r="F1029" t="str">
            <v>인</v>
          </cell>
          <cell r="G1029">
            <v>0</v>
          </cell>
          <cell r="H1029">
            <v>0</v>
          </cell>
          <cell r="I1029">
            <v>60708</v>
          </cell>
          <cell r="J1029">
            <v>485</v>
          </cell>
          <cell r="K1029">
            <v>0</v>
          </cell>
          <cell r="L1029">
            <v>0</v>
          </cell>
          <cell r="N1029">
            <v>485</v>
          </cell>
          <cell r="P1029" t="str">
            <v>a112</v>
          </cell>
        </row>
        <row r="1030">
          <cell r="A1030" t="str">
            <v>NO. 112호표</v>
          </cell>
          <cell r="B1030" t="str">
            <v>112</v>
          </cell>
          <cell r="C1030" t="str">
            <v>소   계</v>
          </cell>
          <cell r="H1030">
            <v>0</v>
          </cell>
          <cell r="J1030">
            <v>8260</v>
          </cell>
          <cell r="L1030">
            <v>0</v>
          </cell>
          <cell r="N1030">
            <v>8260</v>
          </cell>
          <cell r="P1030" t="str">
            <v>a112</v>
          </cell>
        </row>
        <row r="1031">
          <cell r="P1031" t="str">
            <v>a112</v>
          </cell>
        </row>
        <row r="1032">
          <cell r="A1032" t="str">
            <v>113</v>
          </cell>
          <cell r="B1032" t="str">
            <v>148-1</v>
          </cell>
          <cell r="C1032" t="str">
            <v>제 148 호표</v>
          </cell>
          <cell r="D1032" t="str">
            <v>원두막</v>
          </cell>
          <cell r="G1032" t="str">
            <v>슁글지붕</v>
          </cell>
          <cell r="O1032" t="str">
            <v>개소</v>
          </cell>
          <cell r="P1032" t="str">
            <v>a113</v>
          </cell>
        </row>
        <row r="1033">
          <cell r="A1033" t="str">
            <v>ULC40622</v>
          </cell>
          <cell r="B1033" t="str">
            <v>148-1</v>
          </cell>
          <cell r="C1033" t="str">
            <v>미송(햄록)</v>
          </cell>
          <cell r="D1033" t="str">
            <v>각재</v>
          </cell>
          <cell r="E1033">
            <v>1.5291999999999999</v>
          </cell>
          <cell r="F1033" t="str">
            <v>m3</v>
          </cell>
          <cell r="G1033">
            <v>370500</v>
          </cell>
          <cell r="H1033">
            <v>566568</v>
          </cell>
          <cell r="I1033">
            <v>0</v>
          </cell>
          <cell r="J1033">
            <v>0</v>
          </cell>
          <cell r="K1033">
            <v>0</v>
          </cell>
          <cell r="L1033">
            <v>0</v>
          </cell>
          <cell r="N1033">
            <v>566568</v>
          </cell>
          <cell r="P1033" t="str">
            <v>a113</v>
          </cell>
        </row>
        <row r="1034">
          <cell r="A1034" t="str">
            <v>ULC40622</v>
          </cell>
          <cell r="B1034" t="str">
            <v>148-2</v>
          </cell>
          <cell r="C1034" t="str">
            <v>미송(햄록)</v>
          </cell>
          <cell r="D1034" t="str">
            <v>판재</v>
          </cell>
          <cell r="E1034">
            <v>0.26640000000000003</v>
          </cell>
          <cell r="F1034" t="str">
            <v>m3</v>
          </cell>
          <cell r="G1034">
            <v>427500</v>
          </cell>
          <cell r="H1034">
            <v>113886</v>
          </cell>
          <cell r="I1034">
            <v>0</v>
          </cell>
          <cell r="J1034">
            <v>0</v>
          </cell>
          <cell r="K1034">
            <v>0</v>
          </cell>
          <cell r="L1034">
            <v>0</v>
          </cell>
          <cell r="N1034">
            <v>113886</v>
          </cell>
          <cell r="P1034" t="str">
            <v>a113</v>
          </cell>
        </row>
        <row r="1035">
          <cell r="A1035" t="str">
            <v>ULC40622</v>
          </cell>
          <cell r="B1035" t="str">
            <v>148-3</v>
          </cell>
          <cell r="C1035" t="str">
            <v>목재증기건조비</v>
          </cell>
          <cell r="D1035" t="str">
            <v>미송(햄록)T90m/m초과</v>
          </cell>
          <cell r="E1035">
            <v>1.7956000000000001</v>
          </cell>
          <cell r="F1035" t="str">
            <v>m3</v>
          </cell>
          <cell r="G1035">
            <v>79800</v>
          </cell>
          <cell r="H1035">
            <v>143288</v>
          </cell>
          <cell r="I1035">
            <v>0</v>
          </cell>
          <cell r="J1035">
            <v>0</v>
          </cell>
          <cell r="K1035">
            <v>0</v>
          </cell>
          <cell r="L1035">
            <v>0</v>
          </cell>
          <cell r="N1035">
            <v>143288</v>
          </cell>
          <cell r="P1035" t="str">
            <v>a113</v>
          </cell>
        </row>
        <row r="1036">
          <cell r="A1036" t="str">
            <v>ULC40622</v>
          </cell>
          <cell r="B1036" t="str">
            <v>148-4</v>
          </cell>
          <cell r="C1036" t="str">
            <v>목재 가공및 설치 (보통구조,상)</v>
          </cell>
          <cell r="D1036">
            <v>0</v>
          </cell>
          <cell r="E1036">
            <v>1.7898000000000001</v>
          </cell>
          <cell r="F1036" t="str">
            <v>m3</v>
          </cell>
          <cell r="G1036">
            <v>0</v>
          </cell>
          <cell r="H1036">
            <v>0</v>
          </cell>
          <cell r="I1036">
            <v>613489</v>
          </cell>
          <cell r="J1036">
            <v>1098022</v>
          </cell>
          <cell r="K1036">
            <v>0</v>
          </cell>
          <cell r="L1036">
            <v>0</v>
          </cell>
          <cell r="N1036">
            <v>1098022</v>
          </cell>
          <cell r="P1036" t="str">
            <v>a113</v>
          </cell>
        </row>
        <row r="1037">
          <cell r="A1037" t="str">
            <v>ULC40622</v>
          </cell>
          <cell r="B1037" t="str">
            <v>148-5</v>
          </cell>
          <cell r="C1037" t="str">
            <v>목재가압식방부</v>
          </cell>
          <cell r="D1037" t="str">
            <v>H3</v>
          </cell>
          <cell r="E1037">
            <v>1.7956000000000001</v>
          </cell>
          <cell r="F1037" t="str">
            <v>m3</v>
          </cell>
          <cell r="G1037">
            <v>56050</v>
          </cell>
          <cell r="H1037">
            <v>100643</v>
          </cell>
          <cell r="I1037">
            <v>0</v>
          </cell>
          <cell r="J1037">
            <v>0</v>
          </cell>
          <cell r="K1037">
            <v>0</v>
          </cell>
          <cell r="L1037">
            <v>0</v>
          </cell>
          <cell r="N1037">
            <v>100643</v>
          </cell>
          <cell r="P1037" t="str">
            <v>a113</v>
          </cell>
        </row>
        <row r="1038">
          <cell r="A1038" t="str">
            <v>ULC40622</v>
          </cell>
          <cell r="B1038" t="str">
            <v>148-6</v>
          </cell>
          <cell r="C1038" t="str">
            <v>오버코트 페인트칠</v>
          </cell>
          <cell r="D1038" t="str">
            <v>목부 2회</v>
          </cell>
          <cell r="E1038">
            <v>72.286000000000001</v>
          </cell>
          <cell r="F1038" t="str">
            <v>m2</v>
          </cell>
          <cell r="G1038">
            <v>1431</v>
          </cell>
          <cell r="H1038">
            <v>103441</v>
          </cell>
          <cell r="I1038">
            <v>2555</v>
          </cell>
          <cell r="J1038">
            <v>184690</v>
          </cell>
          <cell r="K1038">
            <v>50</v>
          </cell>
          <cell r="L1038">
            <v>3614</v>
          </cell>
          <cell r="N1038">
            <v>291745</v>
          </cell>
          <cell r="P1038" t="str">
            <v>a113</v>
          </cell>
        </row>
        <row r="1039">
          <cell r="A1039" t="str">
            <v>ULC40622</v>
          </cell>
          <cell r="B1039" t="str">
            <v>148-7</v>
          </cell>
          <cell r="C1039" t="str">
            <v>ㄱ형강</v>
          </cell>
          <cell r="D1039" t="str">
            <v>30X30X3</v>
          </cell>
          <cell r="E1039">
            <v>19.877800000000001</v>
          </cell>
          <cell r="F1039" t="str">
            <v>kg</v>
          </cell>
          <cell r="G1039">
            <v>365</v>
          </cell>
          <cell r="H1039">
            <v>7255</v>
          </cell>
          <cell r="I1039">
            <v>0</v>
          </cell>
          <cell r="J1039">
            <v>0</v>
          </cell>
          <cell r="K1039">
            <v>0</v>
          </cell>
          <cell r="L1039">
            <v>0</v>
          </cell>
          <cell r="N1039">
            <v>7255</v>
          </cell>
          <cell r="P1039" t="str">
            <v>a113</v>
          </cell>
        </row>
        <row r="1040">
          <cell r="A1040" t="str">
            <v>ULC40622</v>
          </cell>
          <cell r="B1040" t="str">
            <v>148-8</v>
          </cell>
          <cell r="C1040" t="str">
            <v>둥근머리 스텐스크류볼트</v>
          </cell>
          <cell r="D1040" t="str">
            <v>D6X50</v>
          </cell>
          <cell r="E1040">
            <v>126</v>
          </cell>
          <cell r="F1040" t="str">
            <v>개</v>
          </cell>
          <cell r="G1040">
            <v>28</v>
          </cell>
          <cell r="H1040">
            <v>3528</v>
          </cell>
          <cell r="I1040">
            <v>0</v>
          </cell>
          <cell r="J1040">
            <v>0</v>
          </cell>
          <cell r="K1040">
            <v>0</v>
          </cell>
          <cell r="L1040">
            <v>0</v>
          </cell>
          <cell r="N1040">
            <v>3528</v>
          </cell>
          <cell r="P1040" t="str">
            <v>a113</v>
          </cell>
        </row>
        <row r="1041">
          <cell r="A1041" t="str">
            <v>ULC40622</v>
          </cell>
          <cell r="B1041" t="str">
            <v>148-9</v>
          </cell>
          <cell r="C1041" t="str">
            <v>스텐레스판</v>
          </cell>
          <cell r="D1041" t="str">
            <v>27종 3.0X1000X2000</v>
          </cell>
          <cell r="E1041">
            <v>0.11990000000000001</v>
          </cell>
          <cell r="F1041" t="str">
            <v>m2</v>
          </cell>
          <cell r="G1041">
            <v>44070</v>
          </cell>
          <cell r="H1041">
            <v>5283</v>
          </cell>
          <cell r="I1041">
            <v>0</v>
          </cell>
          <cell r="J1041">
            <v>0</v>
          </cell>
          <cell r="K1041">
            <v>0</v>
          </cell>
          <cell r="L1041">
            <v>0</v>
          </cell>
          <cell r="N1041">
            <v>5283</v>
          </cell>
          <cell r="P1041" t="str">
            <v>a113</v>
          </cell>
        </row>
        <row r="1042">
          <cell r="A1042" t="str">
            <v>ULC40622</v>
          </cell>
          <cell r="B1042" t="str">
            <v>148-10</v>
          </cell>
          <cell r="C1042" t="str">
            <v>볼트 및 너트</v>
          </cell>
          <cell r="D1042" t="str">
            <v>스텐 16X250</v>
          </cell>
          <cell r="E1042">
            <v>8.4</v>
          </cell>
          <cell r="F1042" t="str">
            <v>개</v>
          </cell>
          <cell r="G1042">
            <v>1258</v>
          </cell>
          <cell r="H1042">
            <v>10567</v>
          </cell>
          <cell r="I1042">
            <v>0</v>
          </cell>
          <cell r="J1042">
            <v>0</v>
          </cell>
          <cell r="K1042">
            <v>0</v>
          </cell>
          <cell r="L1042">
            <v>0</v>
          </cell>
          <cell r="N1042">
            <v>10567</v>
          </cell>
          <cell r="P1042" t="str">
            <v>a113</v>
          </cell>
        </row>
        <row r="1043">
          <cell r="A1043" t="str">
            <v>ULC40622</v>
          </cell>
          <cell r="B1043" t="str">
            <v>148-11</v>
          </cell>
          <cell r="C1043" t="str">
            <v>와샤</v>
          </cell>
          <cell r="D1043" t="str">
            <v>스텐레스 D16MM</v>
          </cell>
          <cell r="E1043">
            <v>8.4</v>
          </cell>
          <cell r="F1043" t="str">
            <v>개</v>
          </cell>
          <cell r="G1043">
            <v>46</v>
          </cell>
          <cell r="H1043">
            <v>386</v>
          </cell>
          <cell r="I1043">
            <v>0</v>
          </cell>
          <cell r="J1043">
            <v>0</v>
          </cell>
          <cell r="K1043">
            <v>0</v>
          </cell>
          <cell r="L1043">
            <v>0</v>
          </cell>
          <cell r="N1043">
            <v>386</v>
          </cell>
          <cell r="P1043" t="str">
            <v>a113</v>
          </cell>
        </row>
        <row r="1044">
          <cell r="A1044" t="str">
            <v>ULC40622</v>
          </cell>
          <cell r="B1044" t="str">
            <v>148-12</v>
          </cell>
          <cell r="C1044" t="str">
            <v>볼트 및 너트</v>
          </cell>
          <cell r="D1044" t="str">
            <v>스텐12X150</v>
          </cell>
          <cell r="E1044">
            <v>8.4</v>
          </cell>
          <cell r="F1044" t="str">
            <v>개</v>
          </cell>
          <cell r="G1044">
            <v>729</v>
          </cell>
          <cell r="H1044">
            <v>6123</v>
          </cell>
          <cell r="I1044">
            <v>0</v>
          </cell>
          <cell r="J1044">
            <v>0</v>
          </cell>
          <cell r="K1044">
            <v>0</v>
          </cell>
          <cell r="L1044">
            <v>0</v>
          </cell>
          <cell r="N1044">
            <v>6123</v>
          </cell>
          <cell r="P1044" t="str">
            <v>a113</v>
          </cell>
        </row>
        <row r="1045">
          <cell r="A1045" t="str">
            <v>ULC40622</v>
          </cell>
          <cell r="B1045" t="str">
            <v>148-13</v>
          </cell>
          <cell r="C1045" t="str">
            <v>와샤</v>
          </cell>
          <cell r="D1045" t="str">
            <v>스텐레스 D12MM</v>
          </cell>
          <cell r="E1045">
            <v>8.4</v>
          </cell>
          <cell r="F1045" t="str">
            <v>개</v>
          </cell>
          <cell r="G1045">
            <v>32</v>
          </cell>
          <cell r="H1045">
            <v>268</v>
          </cell>
          <cell r="I1045">
            <v>0</v>
          </cell>
          <cell r="J1045">
            <v>0</v>
          </cell>
          <cell r="K1045">
            <v>0</v>
          </cell>
          <cell r="L1045">
            <v>0</v>
          </cell>
          <cell r="N1045">
            <v>268</v>
          </cell>
          <cell r="P1045" t="str">
            <v>a113</v>
          </cell>
        </row>
        <row r="1046">
          <cell r="A1046" t="str">
            <v>ULC40622</v>
          </cell>
          <cell r="B1046" t="str">
            <v>148-14</v>
          </cell>
          <cell r="C1046" t="str">
            <v>못</v>
          </cell>
          <cell r="D1046" t="str">
            <v>125MM</v>
          </cell>
          <cell r="E1046">
            <v>42</v>
          </cell>
          <cell r="F1046" t="str">
            <v>개</v>
          </cell>
          <cell r="G1046">
            <v>7</v>
          </cell>
          <cell r="H1046">
            <v>294</v>
          </cell>
          <cell r="I1046">
            <v>0</v>
          </cell>
          <cell r="J1046">
            <v>0</v>
          </cell>
          <cell r="K1046">
            <v>0</v>
          </cell>
          <cell r="L1046">
            <v>0</v>
          </cell>
          <cell r="N1046">
            <v>294</v>
          </cell>
          <cell r="P1046" t="str">
            <v>a113</v>
          </cell>
        </row>
        <row r="1047">
          <cell r="A1047" t="str">
            <v>ULC40622</v>
          </cell>
          <cell r="B1047" t="str">
            <v>148-15</v>
          </cell>
          <cell r="C1047" t="str">
            <v>동판</v>
          </cell>
          <cell r="D1047" t="str">
            <v>0.5MM이상 400X1200</v>
          </cell>
          <cell r="E1047">
            <v>23.759</v>
          </cell>
          <cell r="F1047" t="str">
            <v>kg</v>
          </cell>
          <cell r="G1047">
            <v>4246</v>
          </cell>
          <cell r="H1047">
            <v>100880</v>
          </cell>
          <cell r="I1047">
            <v>0</v>
          </cell>
          <cell r="J1047">
            <v>0</v>
          </cell>
          <cell r="K1047">
            <v>0</v>
          </cell>
          <cell r="L1047">
            <v>0</v>
          </cell>
          <cell r="N1047">
            <v>100880</v>
          </cell>
          <cell r="P1047" t="str">
            <v>a113</v>
          </cell>
        </row>
        <row r="1048">
          <cell r="A1048" t="str">
            <v>ULC40622</v>
          </cell>
          <cell r="B1048" t="str">
            <v>148-16</v>
          </cell>
          <cell r="C1048" t="str">
            <v>못</v>
          </cell>
          <cell r="D1048" t="str">
            <v>75MM</v>
          </cell>
          <cell r="E1048">
            <v>159.6</v>
          </cell>
          <cell r="F1048" t="str">
            <v>개</v>
          </cell>
          <cell r="G1048">
            <v>2</v>
          </cell>
          <cell r="H1048">
            <v>319</v>
          </cell>
          <cell r="I1048">
            <v>0</v>
          </cell>
          <cell r="J1048">
            <v>0</v>
          </cell>
          <cell r="K1048">
            <v>0</v>
          </cell>
          <cell r="L1048">
            <v>0</v>
          </cell>
          <cell r="N1048">
            <v>319</v>
          </cell>
          <cell r="P1048" t="str">
            <v>a113</v>
          </cell>
        </row>
        <row r="1049">
          <cell r="A1049" t="str">
            <v>ULC40622</v>
          </cell>
          <cell r="B1049" t="str">
            <v>148-17</v>
          </cell>
          <cell r="C1049" t="str">
            <v>육각볼트(PC)</v>
          </cell>
          <cell r="D1049" t="str">
            <v>D7/8', L=265</v>
          </cell>
          <cell r="E1049">
            <v>4.2</v>
          </cell>
          <cell r="F1049" t="str">
            <v>개</v>
          </cell>
          <cell r="G1049">
            <v>673</v>
          </cell>
          <cell r="H1049">
            <v>2826</v>
          </cell>
          <cell r="I1049">
            <v>0</v>
          </cell>
          <cell r="J1049">
            <v>0</v>
          </cell>
          <cell r="K1049">
            <v>0</v>
          </cell>
          <cell r="L1049">
            <v>0</v>
          </cell>
          <cell r="N1049">
            <v>2826</v>
          </cell>
          <cell r="P1049" t="str">
            <v>a113</v>
          </cell>
        </row>
        <row r="1050">
          <cell r="A1050" t="str">
            <v>ULC40622</v>
          </cell>
          <cell r="B1050" t="str">
            <v>148-18</v>
          </cell>
          <cell r="C1050" t="str">
            <v>씰링재</v>
          </cell>
          <cell r="D1050" t="str">
            <v>실리콘계비초산형</v>
          </cell>
          <cell r="E1050">
            <v>0.39300000000000002</v>
          </cell>
          <cell r="F1050" t="str">
            <v>l</v>
          </cell>
          <cell r="G1050">
            <v>10132</v>
          </cell>
          <cell r="H1050">
            <v>3981</v>
          </cell>
          <cell r="I1050">
            <v>0</v>
          </cell>
          <cell r="J1050">
            <v>0</v>
          </cell>
          <cell r="K1050">
            <v>0</v>
          </cell>
          <cell r="L1050">
            <v>0</v>
          </cell>
          <cell r="N1050">
            <v>3981</v>
          </cell>
          <cell r="P1050" t="str">
            <v>a113</v>
          </cell>
        </row>
        <row r="1051">
          <cell r="A1051" t="str">
            <v>ULC40622</v>
          </cell>
          <cell r="B1051" t="str">
            <v>148-19</v>
          </cell>
          <cell r="C1051" t="str">
            <v>스텐레스판</v>
          </cell>
          <cell r="D1051" t="str">
            <v>27종 2.0MMX1MX2M</v>
          </cell>
          <cell r="E1051">
            <v>1.5E-3</v>
          </cell>
          <cell r="F1051" t="str">
            <v>m2</v>
          </cell>
          <cell r="G1051">
            <v>30525</v>
          </cell>
          <cell r="H1051">
            <v>45</v>
          </cell>
          <cell r="I1051">
            <v>0</v>
          </cell>
          <cell r="J1051">
            <v>0</v>
          </cell>
          <cell r="K1051">
            <v>0</v>
          </cell>
          <cell r="L1051">
            <v>0</v>
          </cell>
          <cell r="N1051">
            <v>45</v>
          </cell>
          <cell r="P1051" t="str">
            <v>a113</v>
          </cell>
        </row>
        <row r="1052">
          <cell r="A1052" t="str">
            <v>ULC40622</v>
          </cell>
          <cell r="B1052" t="str">
            <v>148-20</v>
          </cell>
          <cell r="C1052" t="str">
            <v>잡철물제작비</v>
          </cell>
          <cell r="D1052" t="str">
            <v>(복잡 140%)</v>
          </cell>
          <cell r="E1052">
            <v>4.0500000000000001E-2</v>
          </cell>
          <cell r="F1052" t="str">
            <v>t</v>
          </cell>
          <cell r="G1052">
            <v>51612</v>
          </cell>
          <cell r="H1052">
            <v>2090</v>
          </cell>
          <cell r="I1052">
            <v>2118470</v>
          </cell>
          <cell r="J1052">
            <v>85798</v>
          </cell>
          <cell r="K1052">
            <v>75923</v>
          </cell>
          <cell r="L1052">
            <v>3074</v>
          </cell>
          <cell r="N1052">
            <v>90962</v>
          </cell>
          <cell r="P1052" t="str">
            <v>a113</v>
          </cell>
        </row>
        <row r="1053">
          <cell r="A1053" t="str">
            <v>ULC40622</v>
          </cell>
          <cell r="B1053" t="str">
            <v>148-21</v>
          </cell>
          <cell r="C1053" t="str">
            <v>잡철물설치비</v>
          </cell>
          <cell r="D1053" t="str">
            <v>(복잡 140%)</v>
          </cell>
          <cell r="E1053">
            <v>4.0500000000000001E-2</v>
          </cell>
          <cell r="F1053" t="str">
            <v>t</v>
          </cell>
          <cell r="G1053">
            <v>8885</v>
          </cell>
          <cell r="H1053">
            <v>359</v>
          </cell>
          <cell r="I1053">
            <v>544214</v>
          </cell>
          <cell r="J1053">
            <v>22040</v>
          </cell>
          <cell r="K1053">
            <v>18507</v>
          </cell>
          <cell r="L1053">
            <v>749</v>
          </cell>
          <cell r="N1053">
            <v>23148</v>
          </cell>
          <cell r="P1053" t="str">
            <v>a113</v>
          </cell>
        </row>
        <row r="1054">
          <cell r="A1054" t="str">
            <v>ULC40622</v>
          </cell>
          <cell r="B1054" t="str">
            <v>148-22</v>
          </cell>
          <cell r="C1054" t="str">
            <v>합판</v>
          </cell>
          <cell r="D1054" t="str">
            <v>T/1 12X910X1820</v>
          </cell>
          <cell r="E1054">
            <v>15.8126</v>
          </cell>
          <cell r="F1054" t="str">
            <v>m2</v>
          </cell>
          <cell r="G1054">
            <v>4875</v>
          </cell>
          <cell r="H1054">
            <v>77086</v>
          </cell>
          <cell r="I1054">
            <v>0</v>
          </cell>
          <cell r="J1054">
            <v>0</v>
          </cell>
          <cell r="K1054">
            <v>0</v>
          </cell>
          <cell r="L1054">
            <v>0</v>
          </cell>
          <cell r="N1054">
            <v>77086</v>
          </cell>
          <cell r="P1054" t="str">
            <v>a113</v>
          </cell>
        </row>
        <row r="1055">
          <cell r="A1055" t="str">
            <v>ULC40622</v>
          </cell>
          <cell r="B1055" t="str">
            <v>148-23</v>
          </cell>
          <cell r="C1055" t="str">
            <v>못</v>
          </cell>
          <cell r="D1055" t="str">
            <v>32MM</v>
          </cell>
          <cell r="E1055">
            <v>290</v>
          </cell>
          <cell r="F1055" t="str">
            <v>개</v>
          </cell>
          <cell r="G1055">
            <v>0</v>
          </cell>
          <cell r="H1055">
            <v>0</v>
          </cell>
          <cell r="I1055">
            <v>0</v>
          </cell>
          <cell r="J1055">
            <v>0</v>
          </cell>
          <cell r="K1055">
            <v>0</v>
          </cell>
          <cell r="L1055">
            <v>0</v>
          </cell>
          <cell r="N1055">
            <v>0</v>
          </cell>
          <cell r="P1055" t="str">
            <v>a113</v>
          </cell>
        </row>
        <row r="1056">
          <cell r="A1056" t="str">
            <v>ULC40622</v>
          </cell>
          <cell r="B1056" t="str">
            <v>148-24</v>
          </cell>
          <cell r="C1056" t="str">
            <v>건축목공</v>
          </cell>
          <cell r="D1056" t="str">
            <v>합판절단 및 깔기</v>
          </cell>
          <cell r="E1056">
            <v>1.0746</v>
          </cell>
          <cell r="F1056" t="str">
            <v>인</v>
          </cell>
          <cell r="G1056">
            <v>0</v>
          </cell>
          <cell r="H1056">
            <v>0</v>
          </cell>
          <cell r="I1056">
            <v>65631</v>
          </cell>
          <cell r="J1056">
            <v>70527</v>
          </cell>
          <cell r="K1056">
            <v>0</v>
          </cell>
          <cell r="L1056">
            <v>0</v>
          </cell>
          <cell r="N1056">
            <v>70527</v>
          </cell>
          <cell r="P1056" t="str">
            <v>a113</v>
          </cell>
        </row>
        <row r="1057">
          <cell r="A1057" t="str">
            <v>ULC40622</v>
          </cell>
          <cell r="B1057" t="str">
            <v>148-25</v>
          </cell>
          <cell r="C1057" t="str">
            <v>보통인부</v>
          </cell>
          <cell r="D1057" t="str">
            <v>합판절단 및 깔기</v>
          </cell>
          <cell r="E1057">
            <v>0.307</v>
          </cell>
          <cell r="F1057" t="str">
            <v>인</v>
          </cell>
          <cell r="G1057">
            <v>0</v>
          </cell>
          <cell r="H1057">
            <v>0</v>
          </cell>
          <cell r="I1057">
            <v>38875</v>
          </cell>
          <cell r="J1057">
            <v>11934</v>
          </cell>
          <cell r="K1057">
            <v>0</v>
          </cell>
          <cell r="L1057">
            <v>0</v>
          </cell>
          <cell r="N1057">
            <v>11934</v>
          </cell>
          <cell r="P1057" t="str">
            <v>a113</v>
          </cell>
        </row>
        <row r="1058">
          <cell r="A1058" t="str">
            <v>ULC40622</v>
          </cell>
          <cell r="B1058" t="str">
            <v>148-26</v>
          </cell>
          <cell r="C1058" t="str">
            <v>쉬트방수</v>
          </cell>
          <cell r="D1058" t="str">
            <v>(1겹)</v>
          </cell>
          <cell r="E1058">
            <v>18.4224</v>
          </cell>
          <cell r="F1058" t="str">
            <v>m2</v>
          </cell>
          <cell r="G1058">
            <v>2661</v>
          </cell>
          <cell r="H1058">
            <v>49022</v>
          </cell>
          <cell r="I1058">
            <v>6510</v>
          </cell>
          <cell r="J1058">
            <v>119929</v>
          </cell>
          <cell r="K1058">
            <v>194</v>
          </cell>
          <cell r="L1058">
            <v>3573</v>
          </cell>
          <cell r="N1058">
            <v>172524</v>
          </cell>
          <cell r="P1058" t="str">
            <v>a113</v>
          </cell>
        </row>
        <row r="1059">
          <cell r="A1059" t="str">
            <v>ULC40622</v>
          </cell>
          <cell r="B1059" t="str">
            <v>148-27</v>
          </cell>
          <cell r="C1059" t="str">
            <v>칼라아스팔트슁글</v>
          </cell>
          <cell r="D1059" t="str">
            <v>305X915</v>
          </cell>
          <cell r="E1059">
            <v>229</v>
          </cell>
          <cell r="F1059" t="str">
            <v>매</v>
          </cell>
          <cell r="G1059">
            <v>392</v>
          </cell>
          <cell r="H1059">
            <v>89768</v>
          </cell>
          <cell r="I1059">
            <v>0</v>
          </cell>
          <cell r="J1059">
            <v>0</v>
          </cell>
          <cell r="K1059">
            <v>0</v>
          </cell>
          <cell r="L1059">
            <v>0</v>
          </cell>
          <cell r="N1059">
            <v>89768</v>
          </cell>
          <cell r="P1059" t="str">
            <v>a113</v>
          </cell>
        </row>
        <row r="1060">
          <cell r="A1060" t="str">
            <v>ULC40622</v>
          </cell>
          <cell r="B1060" t="str">
            <v>148-28</v>
          </cell>
          <cell r="C1060" t="str">
            <v>슁글시멘트</v>
          </cell>
          <cell r="D1060">
            <v>0</v>
          </cell>
          <cell r="E1060">
            <v>13.764699999999999</v>
          </cell>
          <cell r="F1060" t="str">
            <v>l</v>
          </cell>
          <cell r="G1060">
            <v>855</v>
          </cell>
          <cell r="H1060">
            <v>11768</v>
          </cell>
          <cell r="I1060">
            <v>0</v>
          </cell>
          <cell r="J1060">
            <v>0</v>
          </cell>
          <cell r="K1060">
            <v>0</v>
          </cell>
          <cell r="L1060">
            <v>0</v>
          </cell>
          <cell r="N1060">
            <v>11768</v>
          </cell>
          <cell r="P1060" t="str">
            <v>a113</v>
          </cell>
        </row>
        <row r="1061">
          <cell r="A1061" t="str">
            <v>ULC40622</v>
          </cell>
          <cell r="B1061" t="str">
            <v>148-29</v>
          </cell>
          <cell r="C1061" t="str">
            <v>프라이머</v>
          </cell>
          <cell r="D1061" t="str">
            <v>융착성도료용</v>
          </cell>
          <cell r="E1061">
            <v>7.6760000000000002</v>
          </cell>
          <cell r="F1061" t="str">
            <v>l</v>
          </cell>
          <cell r="G1061">
            <v>659</v>
          </cell>
          <cell r="H1061">
            <v>5058</v>
          </cell>
          <cell r="I1061">
            <v>0</v>
          </cell>
          <cell r="J1061">
            <v>0</v>
          </cell>
          <cell r="K1061">
            <v>0</v>
          </cell>
          <cell r="L1061">
            <v>0</v>
          </cell>
          <cell r="N1061">
            <v>5058</v>
          </cell>
          <cell r="P1061" t="str">
            <v>a113</v>
          </cell>
        </row>
        <row r="1062">
          <cell r="A1062" t="str">
            <v>ULC40622</v>
          </cell>
          <cell r="B1062" t="str">
            <v>148-30</v>
          </cell>
          <cell r="C1062" t="str">
            <v>타카못</v>
          </cell>
          <cell r="D1062" t="str">
            <v>12MM</v>
          </cell>
          <cell r="E1062">
            <v>914</v>
          </cell>
          <cell r="F1062" t="str">
            <v>개</v>
          </cell>
          <cell r="G1062">
            <v>2</v>
          </cell>
          <cell r="H1062">
            <v>1828</v>
          </cell>
          <cell r="I1062">
            <v>0</v>
          </cell>
          <cell r="J1062">
            <v>0</v>
          </cell>
          <cell r="K1062">
            <v>0</v>
          </cell>
          <cell r="L1062">
            <v>0</v>
          </cell>
          <cell r="N1062">
            <v>1828</v>
          </cell>
          <cell r="P1062" t="str">
            <v>a113</v>
          </cell>
        </row>
        <row r="1063">
          <cell r="A1063" t="str">
            <v>ULC40622</v>
          </cell>
          <cell r="B1063" t="str">
            <v>148-31</v>
          </cell>
          <cell r="C1063" t="str">
            <v>지붕잇기공</v>
          </cell>
          <cell r="D1063" t="str">
            <v>지붕잇기</v>
          </cell>
          <cell r="E1063">
            <v>2.5489999999999999</v>
          </cell>
          <cell r="F1063" t="str">
            <v>인</v>
          </cell>
          <cell r="G1063">
            <v>0</v>
          </cell>
          <cell r="H1063">
            <v>0</v>
          </cell>
          <cell r="I1063">
            <v>63632</v>
          </cell>
          <cell r="J1063">
            <v>162197</v>
          </cell>
          <cell r="K1063">
            <v>0</v>
          </cell>
          <cell r="L1063">
            <v>0</v>
          </cell>
          <cell r="N1063">
            <v>162197</v>
          </cell>
          <cell r="P1063" t="str">
            <v>a113</v>
          </cell>
        </row>
        <row r="1064">
          <cell r="A1064" t="str">
            <v>ULC40622</v>
          </cell>
          <cell r="B1064" t="str">
            <v>148-32</v>
          </cell>
          <cell r="C1064" t="str">
            <v>보통인부</v>
          </cell>
          <cell r="D1064" t="str">
            <v>지붕잇기</v>
          </cell>
          <cell r="E1064">
            <v>0.86670000000000003</v>
          </cell>
          <cell r="F1064" t="str">
            <v>인</v>
          </cell>
          <cell r="G1064">
            <v>0</v>
          </cell>
          <cell r="H1064">
            <v>0</v>
          </cell>
          <cell r="I1064">
            <v>38875</v>
          </cell>
          <cell r="J1064">
            <v>33692</v>
          </cell>
          <cell r="K1064">
            <v>0</v>
          </cell>
          <cell r="L1064">
            <v>0</v>
          </cell>
          <cell r="N1064">
            <v>33692</v>
          </cell>
          <cell r="P1064" t="str">
            <v>a113</v>
          </cell>
        </row>
        <row r="1065">
          <cell r="A1065" t="str">
            <v>ULC40622</v>
          </cell>
          <cell r="B1065" t="str">
            <v>148-33</v>
          </cell>
          <cell r="C1065" t="str">
            <v>화강석원석</v>
          </cell>
          <cell r="D1065" t="str">
            <v>포천석</v>
          </cell>
          <cell r="E1065">
            <v>0.2112</v>
          </cell>
          <cell r="F1065" t="str">
            <v>m3</v>
          </cell>
          <cell r="G1065">
            <v>188100</v>
          </cell>
          <cell r="H1065">
            <v>39726</v>
          </cell>
          <cell r="I1065">
            <v>0</v>
          </cell>
          <cell r="J1065">
            <v>0</v>
          </cell>
          <cell r="K1065">
            <v>0</v>
          </cell>
          <cell r="L1065">
            <v>0</v>
          </cell>
          <cell r="N1065">
            <v>39726</v>
          </cell>
          <cell r="P1065" t="str">
            <v>a113</v>
          </cell>
        </row>
        <row r="1066">
          <cell r="A1066" t="str">
            <v>ULC40622</v>
          </cell>
          <cell r="B1066" t="str">
            <v>148-34</v>
          </cell>
          <cell r="C1066" t="str">
            <v>화강석 기계절삭 (토목,조경)</v>
          </cell>
          <cell r="D1066">
            <v>0</v>
          </cell>
          <cell r="E1066">
            <v>6.08</v>
          </cell>
          <cell r="F1066" t="str">
            <v>m2</v>
          </cell>
          <cell r="G1066">
            <v>0</v>
          </cell>
          <cell r="H1066">
            <v>0</v>
          </cell>
          <cell r="I1066">
            <v>14876</v>
          </cell>
          <cell r="J1066">
            <v>90446</v>
          </cell>
          <cell r="K1066">
            <v>0</v>
          </cell>
          <cell r="L1066">
            <v>0</v>
          </cell>
          <cell r="N1066">
            <v>90446</v>
          </cell>
          <cell r="P1066" t="str">
            <v>a113</v>
          </cell>
        </row>
        <row r="1067">
          <cell r="A1067" t="str">
            <v>ULC40622</v>
          </cell>
          <cell r="B1067" t="str">
            <v>148-35</v>
          </cell>
          <cell r="C1067" t="str">
            <v>화강석 도드락다듬 (토목,조경)</v>
          </cell>
          <cell r="D1067">
            <v>0</v>
          </cell>
          <cell r="E1067">
            <v>2.4</v>
          </cell>
          <cell r="F1067" t="str">
            <v>m2</v>
          </cell>
          <cell r="G1067">
            <v>0</v>
          </cell>
          <cell r="H1067">
            <v>0</v>
          </cell>
          <cell r="I1067">
            <v>31016</v>
          </cell>
          <cell r="J1067">
            <v>74438</v>
          </cell>
          <cell r="K1067">
            <v>0</v>
          </cell>
          <cell r="L1067">
            <v>0</v>
          </cell>
          <cell r="N1067">
            <v>74438</v>
          </cell>
          <cell r="P1067" t="str">
            <v>a113</v>
          </cell>
        </row>
        <row r="1068">
          <cell r="A1068" t="str">
            <v>ULC40622</v>
          </cell>
          <cell r="B1068" t="str">
            <v>148-36</v>
          </cell>
          <cell r="C1068" t="str">
            <v>화강석 붙임 (벽면) (토목,조경)</v>
          </cell>
          <cell r="D1068">
            <v>0</v>
          </cell>
          <cell r="E1068">
            <v>2.11</v>
          </cell>
          <cell r="F1068" t="str">
            <v>m2</v>
          </cell>
          <cell r="G1068">
            <v>0</v>
          </cell>
          <cell r="H1068">
            <v>0</v>
          </cell>
          <cell r="I1068">
            <v>54836</v>
          </cell>
          <cell r="J1068">
            <v>115703</v>
          </cell>
          <cell r="K1068">
            <v>0</v>
          </cell>
          <cell r="L1068">
            <v>0</v>
          </cell>
          <cell r="N1068">
            <v>115703</v>
          </cell>
          <cell r="P1068" t="str">
            <v>a113</v>
          </cell>
        </row>
        <row r="1069">
          <cell r="A1069" t="str">
            <v>ULC40622</v>
          </cell>
          <cell r="B1069" t="str">
            <v>148-37</v>
          </cell>
          <cell r="C1069" t="str">
            <v>콜탈</v>
          </cell>
          <cell r="D1069" t="str">
            <v>방부방수용</v>
          </cell>
          <cell r="E1069">
            <v>1</v>
          </cell>
          <cell r="F1069" t="str">
            <v>l</v>
          </cell>
          <cell r="G1069">
            <v>234</v>
          </cell>
          <cell r="H1069">
            <v>234</v>
          </cell>
          <cell r="I1069">
            <v>0</v>
          </cell>
          <cell r="J1069">
            <v>0</v>
          </cell>
          <cell r="K1069">
            <v>0</v>
          </cell>
          <cell r="L1069">
            <v>0</v>
          </cell>
          <cell r="N1069">
            <v>234</v>
          </cell>
          <cell r="P1069" t="str">
            <v>a113</v>
          </cell>
        </row>
        <row r="1070">
          <cell r="A1070" t="str">
            <v>ULC40622</v>
          </cell>
          <cell r="B1070" t="str">
            <v>148-38</v>
          </cell>
          <cell r="C1070" t="str">
            <v>인력비빔타설(소형구조물) (토목,조경)</v>
          </cell>
          <cell r="D1070" t="str">
            <v>기초콘크리트</v>
          </cell>
          <cell r="E1070">
            <v>0.27850000000000003</v>
          </cell>
          <cell r="F1070" t="str">
            <v>m3</v>
          </cell>
          <cell r="G1070">
            <v>0</v>
          </cell>
          <cell r="H1070">
            <v>0</v>
          </cell>
          <cell r="I1070">
            <v>137288</v>
          </cell>
          <cell r="J1070">
            <v>38234</v>
          </cell>
          <cell r="K1070">
            <v>0</v>
          </cell>
          <cell r="L1070">
            <v>0</v>
          </cell>
          <cell r="N1070">
            <v>38234</v>
          </cell>
          <cell r="P1070" t="str">
            <v>a113</v>
          </cell>
        </row>
        <row r="1071">
          <cell r="A1071" t="str">
            <v>ULC40622</v>
          </cell>
          <cell r="B1071" t="str">
            <v>148-39</v>
          </cell>
          <cell r="C1071" t="str">
            <v>인력 터파기</v>
          </cell>
          <cell r="D1071" t="str">
            <v>(굴착깊이0-1M,보통토사,협소)</v>
          </cell>
          <cell r="E1071">
            <v>1.353</v>
          </cell>
          <cell r="F1071" t="str">
            <v>m3</v>
          </cell>
          <cell r="G1071">
            <v>0</v>
          </cell>
          <cell r="H1071">
            <v>0</v>
          </cell>
          <cell r="I1071">
            <v>10325</v>
          </cell>
          <cell r="J1071">
            <v>13969</v>
          </cell>
          <cell r="K1071">
            <v>0</v>
          </cell>
          <cell r="L1071">
            <v>0</v>
          </cell>
          <cell r="N1071">
            <v>13969</v>
          </cell>
          <cell r="P1071" t="str">
            <v>a113</v>
          </cell>
        </row>
        <row r="1072">
          <cell r="A1072" t="str">
            <v>ULC40622</v>
          </cell>
          <cell r="B1072" t="str">
            <v>148-40</v>
          </cell>
          <cell r="C1072" t="str">
            <v>잔토처리</v>
          </cell>
          <cell r="D1072" t="str">
            <v>별    산</v>
          </cell>
          <cell r="E1072">
            <v>0.33350000000000002</v>
          </cell>
          <cell r="F1072" t="str">
            <v>m3</v>
          </cell>
          <cell r="G1072">
            <v>0</v>
          </cell>
          <cell r="H1072">
            <v>0</v>
          </cell>
          <cell r="I1072">
            <v>0</v>
          </cell>
          <cell r="J1072">
            <v>0</v>
          </cell>
          <cell r="K1072">
            <v>0</v>
          </cell>
          <cell r="L1072">
            <v>0</v>
          </cell>
          <cell r="N1072">
            <v>0</v>
          </cell>
          <cell r="P1072" t="str">
            <v>a113</v>
          </cell>
        </row>
        <row r="1073">
          <cell r="A1073" t="str">
            <v>ULC40622</v>
          </cell>
          <cell r="B1073" t="str">
            <v>148-41</v>
          </cell>
          <cell r="C1073" t="str">
            <v>되메우기 및 다짐비</v>
          </cell>
          <cell r="D1073" t="str">
            <v>보통토사 인력</v>
          </cell>
          <cell r="E1073">
            <v>1.0195000000000001</v>
          </cell>
          <cell r="F1073" t="str">
            <v>m3</v>
          </cell>
          <cell r="G1073">
            <v>0</v>
          </cell>
          <cell r="H1073">
            <v>0</v>
          </cell>
          <cell r="I1073">
            <v>8648</v>
          </cell>
          <cell r="J1073">
            <v>8816</v>
          </cell>
          <cell r="K1073">
            <v>0</v>
          </cell>
          <cell r="L1073">
            <v>0</v>
          </cell>
          <cell r="N1073">
            <v>8816</v>
          </cell>
          <cell r="P1073" t="str">
            <v>a113</v>
          </cell>
        </row>
        <row r="1074">
          <cell r="A1074" t="str">
            <v>ULC40622</v>
          </cell>
          <cell r="B1074" t="str">
            <v>148-42</v>
          </cell>
          <cell r="C1074" t="str">
            <v>거푸집 (토목,조경)</v>
          </cell>
          <cell r="D1074" t="str">
            <v>(합판6회, 인건비30%할증)</v>
          </cell>
          <cell r="E1074">
            <v>2.8</v>
          </cell>
          <cell r="F1074" t="str">
            <v>m2</v>
          </cell>
          <cell r="G1074">
            <v>3031</v>
          </cell>
          <cell r="H1074">
            <v>8486</v>
          </cell>
          <cell r="I1074">
            <v>8669</v>
          </cell>
          <cell r="J1074">
            <v>24273</v>
          </cell>
          <cell r="K1074">
            <v>0</v>
          </cell>
          <cell r="L1074">
            <v>0</v>
          </cell>
          <cell r="N1074">
            <v>32759</v>
          </cell>
          <cell r="P1074" t="str">
            <v>a113</v>
          </cell>
        </row>
        <row r="1075">
          <cell r="A1075" t="str">
            <v>NO. 113호표</v>
          </cell>
          <cell r="B1075" t="str">
            <v>113</v>
          </cell>
          <cell r="C1075" t="str">
            <v>소   계</v>
          </cell>
          <cell r="H1075">
            <v>1455006</v>
          </cell>
          <cell r="J1075">
            <v>2154708</v>
          </cell>
          <cell r="L1075">
            <v>11010</v>
          </cell>
          <cell r="N1075">
            <v>3620724</v>
          </cell>
          <cell r="P1075" t="str">
            <v>a113</v>
          </cell>
        </row>
        <row r="1076">
          <cell r="P1076" t="str">
            <v>a113</v>
          </cell>
        </row>
        <row r="1077">
          <cell r="A1077" t="str">
            <v>114</v>
          </cell>
          <cell r="B1077" t="str">
            <v>143-1</v>
          </cell>
          <cell r="C1077" t="str">
            <v>제 143 호표</v>
          </cell>
          <cell r="D1077" t="str">
            <v>사각평의자</v>
          </cell>
          <cell r="G1077">
            <v>0</v>
          </cell>
          <cell r="O1077" t="str">
            <v>개소</v>
          </cell>
          <cell r="P1077" t="str">
            <v>a114</v>
          </cell>
        </row>
        <row r="1078">
          <cell r="A1078" t="str">
            <v>ULC40110</v>
          </cell>
          <cell r="B1078" t="str">
            <v>143-1</v>
          </cell>
          <cell r="C1078" t="str">
            <v>미송(햄록)</v>
          </cell>
          <cell r="D1078" t="str">
            <v>각재</v>
          </cell>
          <cell r="E1078">
            <v>0.17799999999999999</v>
          </cell>
          <cell r="F1078" t="str">
            <v>m3</v>
          </cell>
          <cell r="G1078">
            <v>370500</v>
          </cell>
          <cell r="H1078">
            <v>65949</v>
          </cell>
          <cell r="I1078">
            <v>0</v>
          </cell>
          <cell r="J1078">
            <v>0</v>
          </cell>
          <cell r="K1078">
            <v>0</v>
          </cell>
          <cell r="L1078">
            <v>0</v>
          </cell>
          <cell r="N1078">
            <v>65949</v>
          </cell>
          <cell r="P1078" t="str">
            <v>a114</v>
          </cell>
        </row>
        <row r="1079">
          <cell r="A1079" t="str">
            <v>ULC40110</v>
          </cell>
          <cell r="B1079" t="str">
            <v>143-2</v>
          </cell>
          <cell r="C1079" t="str">
            <v>목재증기건조비</v>
          </cell>
          <cell r="D1079" t="str">
            <v>미송(햄록)T60m/m이하</v>
          </cell>
          <cell r="E1079">
            <v>0.17799999999999999</v>
          </cell>
          <cell r="F1079" t="str">
            <v>m3</v>
          </cell>
          <cell r="G1079">
            <v>54150</v>
          </cell>
          <cell r="H1079">
            <v>9638</v>
          </cell>
          <cell r="I1079">
            <v>0</v>
          </cell>
          <cell r="J1079">
            <v>0</v>
          </cell>
          <cell r="K1079">
            <v>0</v>
          </cell>
          <cell r="L1079">
            <v>0</v>
          </cell>
          <cell r="N1079">
            <v>9638</v>
          </cell>
          <cell r="P1079" t="str">
            <v>a114</v>
          </cell>
        </row>
        <row r="1080">
          <cell r="A1080" t="str">
            <v>ULC40110</v>
          </cell>
          <cell r="B1080" t="str">
            <v>143-3</v>
          </cell>
          <cell r="C1080" t="str">
            <v>목재가압식방부</v>
          </cell>
          <cell r="D1080" t="str">
            <v>H3</v>
          </cell>
          <cell r="E1080">
            <v>0.17799999999999999</v>
          </cell>
          <cell r="F1080" t="str">
            <v>m3</v>
          </cell>
          <cell r="G1080">
            <v>56050</v>
          </cell>
          <cell r="H1080">
            <v>9976</v>
          </cell>
          <cell r="I1080">
            <v>0</v>
          </cell>
          <cell r="J1080">
            <v>0</v>
          </cell>
          <cell r="K1080">
            <v>0</v>
          </cell>
          <cell r="L1080">
            <v>0</v>
          </cell>
          <cell r="N1080">
            <v>9976</v>
          </cell>
          <cell r="P1080" t="str">
            <v>a114</v>
          </cell>
        </row>
        <row r="1081">
          <cell r="A1081" t="str">
            <v>ULC40110</v>
          </cell>
          <cell r="B1081" t="str">
            <v>143-4</v>
          </cell>
          <cell r="C1081" t="str">
            <v>목재 가공및 설치(중등구조,보통)</v>
          </cell>
          <cell r="D1081">
            <v>0</v>
          </cell>
          <cell r="E1081">
            <v>0.14599999999999999</v>
          </cell>
          <cell r="F1081" t="str">
            <v>m3</v>
          </cell>
          <cell r="G1081">
            <v>0</v>
          </cell>
          <cell r="H1081">
            <v>0</v>
          </cell>
          <cell r="I1081">
            <v>741423</v>
          </cell>
          <cell r="J1081">
            <v>108247</v>
          </cell>
          <cell r="K1081">
            <v>0</v>
          </cell>
          <cell r="L1081">
            <v>0</v>
          </cell>
          <cell r="N1081">
            <v>108247</v>
          </cell>
          <cell r="P1081" t="str">
            <v>a114</v>
          </cell>
        </row>
        <row r="1082">
          <cell r="A1082" t="str">
            <v>ULC40110</v>
          </cell>
          <cell r="B1082" t="str">
            <v>143-5</v>
          </cell>
          <cell r="C1082" t="str">
            <v>흑강관 (SPP)(KSD3507)</v>
          </cell>
          <cell r="D1082" t="str">
            <v>KS 흑 40</v>
          </cell>
          <cell r="E1082">
            <v>10.9</v>
          </cell>
          <cell r="F1082" t="str">
            <v>m</v>
          </cell>
          <cell r="G1082">
            <v>1485</v>
          </cell>
          <cell r="H1082">
            <v>16186</v>
          </cell>
          <cell r="I1082">
            <v>0</v>
          </cell>
          <cell r="J1082">
            <v>0</v>
          </cell>
          <cell r="K1082">
            <v>0</v>
          </cell>
          <cell r="L1082">
            <v>0</v>
          </cell>
          <cell r="N1082">
            <v>16186</v>
          </cell>
          <cell r="P1082" t="str">
            <v>a114</v>
          </cell>
        </row>
        <row r="1083">
          <cell r="A1083" t="str">
            <v>ULC40110</v>
          </cell>
          <cell r="B1083" t="str">
            <v>143-6</v>
          </cell>
          <cell r="C1083" t="str">
            <v>열연철판</v>
          </cell>
          <cell r="D1083" t="str">
            <v>4.5X914X1829</v>
          </cell>
          <cell r="E1083">
            <v>21.192</v>
          </cell>
          <cell r="F1083" t="str">
            <v>kg</v>
          </cell>
          <cell r="G1083">
            <v>270</v>
          </cell>
          <cell r="H1083">
            <v>5721</v>
          </cell>
          <cell r="I1083">
            <v>0</v>
          </cell>
          <cell r="J1083">
            <v>0</v>
          </cell>
          <cell r="K1083">
            <v>0</v>
          </cell>
          <cell r="L1083">
            <v>0</v>
          </cell>
          <cell r="N1083">
            <v>5721</v>
          </cell>
          <cell r="P1083" t="str">
            <v>a114</v>
          </cell>
        </row>
        <row r="1084">
          <cell r="A1084" t="str">
            <v>ULC40110</v>
          </cell>
          <cell r="B1084" t="str">
            <v>143-7</v>
          </cell>
          <cell r="C1084" t="str">
            <v>이형철근   (하치장도)</v>
          </cell>
          <cell r="D1084" t="str">
            <v>D-13</v>
          </cell>
          <cell r="E1084">
            <v>2.0999999999999999E-3</v>
          </cell>
          <cell r="F1084" t="str">
            <v>t</v>
          </cell>
          <cell r="G1084">
            <v>268054</v>
          </cell>
          <cell r="H1084">
            <v>562</v>
          </cell>
          <cell r="I1084">
            <v>0</v>
          </cell>
          <cell r="J1084">
            <v>0</v>
          </cell>
          <cell r="K1084">
            <v>0</v>
          </cell>
          <cell r="L1084">
            <v>0</v>
          </cell>
          <cell r="N1084">
            <v>562</v>
          </cell>
          <cell r="P1084" t="str">
            <v>a114</v>
          </cell>
        </row>
        <row r="1085">
          <cell r="A1085" t="str">
            <v>ULC40110</v>
          </cell>
          <cell r="B1085" t="str">
            <v>143-8</v>
          </cell>
          <cell r="C1085" t="str">
            <v>조경시설철부페인트칠 (토목,조경)</v>
          </cell>
          <cell r="D1085" t="str">
            <v>(광명단1회+조합페인트2회)</v>
          </cell>
          <cell r="E1085">
            <v>1.59</v>
          </cell>
          <cell r="F1085" t="str">
            <v>m2</v>
          </cell>
          <cell r="G1085">
            <v>1496</v>
          </cell>
          <cell r="H1085">
            <v>2378</v>
          </cell>
          <cell r="I1085">
            <v>10671</v>
          </cell>
          <cell r="J1085">
            <v>16966</v>
          </cell>
          <cell r="K1085">
            <v>212</v>
          </cell>
          <cell r="L1085">
            <v>337</v>
          </cell>
          <cell r="N1085">
            <v>19681</v>
          </cell>
          <cell r="P1085" t="str">
            <v>a114</v>
          </cell>
        </row>
        <row r="1086">
          <cell r="A1086" t="str">
            <v>ULC40110</v>
          </cell>
          <cell r="B1086" t="str">
            <v>143-9</v>
          </cell>
          <cell r="C1086" t="str">
            <v>철물제작설치비</v>
          </cell>
          <cell r="D1086" t="str">
            <v>(보통 120%)</v>
          </cell>
          <cell r="E1086">
            <v>5.8999999999999997E-2</v>
          </cell>
          <cell r="F1086" t="str">
            <v>t</v>
          </cell>
          <cell r="G1086">
            <v>51855</v>
          </cell>
          <cell r="H1086">
            <v>3059</v>
          </cell>
          <cell r="I1086">
            <v>2282302</v>
          </cell>
          <cell r="J1086">
            <v>134655</v>
          </cell>
          <cell r="K1086">
            <v>80941</v>
          </cell>
          <cell r="L1086">
            <v>4775</v>
          </cell>
          <cell r="N1086">
            <v>142489</v>
          </cell>
          <cell r="P1086" t="str">
            <v>a114</v>
          </cell>
        </row>
        <row r="1087">
          <cell r="A1087" t="str">
            <v>ULC40110</v>
          </cell>
          <cell r="B1087" t="str">
            <v>143-10</v>
          </cell>
          <cell r="C1087" t="str">
            <v>스텐레스 태핑라사</v>
          </cell>
          <cell r="D1087" t="str">
            <v>6X50</v>
          </cell>
          <cell r="E1087">
            <v>158</v>
          </cell>
          <cell r="F1087" t="str">
            <v>개</v>
          </cell>
          <cell r="G1087">
            <v>28</v>
          </cell>
          <cell r="H1087">
            <v>4424</v>
          </cell>
          <cell r="I1087">
            <v>0</v>
          </cell>
          <cell r="J1087">
            <v>0</v>
          </cell>
          <cell r="K1087">
            <v>0</v>
          </cell>
          <cell r="L1087">
            <v>0</v>
          </cell>
          <cell r="N1087">
            <v>4424</v>
          </cell>
          <cell r="P1087" t="str">
            <v>a114</v>
          </cell>
        </row>
        <row r="1088">
          <cell r="A1088" t="str">
            <v>ULC40110</v>
          </cell>
          <cell r="B1088" t="str">
            <v>143-11</v>
          </cell>
          <cell r="C1088" t="str">
            <v>와샤</v>
          </cell>
          <cell r="D1088" t="str">
            <v>D-6.0MM</v>
          </cell>
          <cell r="E1088">
            <v>158</v>
          </cell>
          <cell r="F1088" t="str">
            <v>개</v>
          </cell>
          <cell r="G1088">
            <v>2</v>
          </cell>
          <cell r="H1088">
            <v>316</v>
          </cell>
          <cell r="I1088">
            <v>0</v>
          </cell>
          <cell r="J1088">
            <v>0</v>
          </cell>
          <cell r="K1088">
            <v>0</v>
          </cell>
          <cell r="L1088">
            <v>0</v>
          </cell>
          <cell r="N1088">
            <v>316</v>
          </cell>
          <cell r="P1088" t="str">
            <v>a114</v>
          </cell>
        </row>
        <row r="1089">
          <cell r="A1089" t="str">
            <v>ULC40110</v>
          </cell>
          <cell r="B1089" t="str">
            <v>143-12</v>
          </cell>
          <cell r="C1089" t="str">
            <v>고 자 재</v>
          </cell>
          <cell r="D1089" t="str">
            <v>주철, 고철</v>
          </cell>
          <cell r="E1089">
            <v>-2.75</v>
          </cell>
          <cell r="F1089" t="str">
            <v>kg</v>
          </cell>
          <cell r="G1089">
            <v>71</v>
          </cell>
          <cell r="H1089">
            <v>-196</v>
          </cell>
          <cell r="I1089">
            <v>0</v>
          </cell>
          <cell r="J1089">
            <v>0</v>
          </cell>
          <cell r="K1089">
            <v>0</v>
          </cell>
          <cell r="L1089">
            <v>0</v>
          </cell>
          <cell r="N1089">
            <v>-196</v>
          </cell>
          <cell r="P1089" t="str">
            <v>a114</v>
          </cell>
        </row>
        <row r="1090">
          <cell r="A1090" t="str">
            <v>ULC40110</v>
          </cell>
          <cell r="B1090" t="str">
            <v>143-13</v>
          </cell>
          <cell r="C1090" t="str">
            <v>콘크리트 (C)</v>
          </cell>
          <cell r="D1090" t="str">
            <v>별    산</v>
          </cell>
          <cell r="E1090">
            <v>0.32</v>
          </cell>
          <cell r="F1090" t="str">
            <v>m3</v>
          </cell>
          <cell r="G1090">
            <v>0</v>
          </cell>
          <cell r="H1090">
            <v>0</v>
          </cell>
          <cell r="I1090">
            <v>0</v>
          </cell>
          <cell r="J1090">
            <v>0</v>
          </cell>
          <cell r="K1090">
            <v>0</v>
          </cell>
          <cell r="L1090">
            <v>0</v>
          </cell>
          <cell r="N1090">
            <v>0</v>
          </cell>
          <cell r="P1090" t="str">
            <v>a114</v>
          </cell>
        </row>
        <row r="1091">
          <cell r="A1091" t="str">
            <v>ULC40110</v>
          </cell>
          <cell r="B1091" t="str">
            <v>143-14</v>
          </cell>
          <cell r="C1091" t="str">
            <v>잔토처리</v>
          </cell>
          <cell r="D1091" t="str">
            <v>별    산</v>
          </cell>
          <cell r="E1091">
            <v>0.32</v>
          </cell>
          <cell r="F1091" t="str">
            <v>m3</v>
          </cell>
          <cell r="G1091">
            <v>0</v>
          </cell>
          <cell r="H1091">
            <v>0</v>
          </cell>
          <cell r="I1091">
            <v>0</v>
          </cell>
          <cell r="J1091">
            <v>0</v>
          </cell>
          <cell r="K1091">
            <v>0</v>
          </cell>
          <cell r="L1091">
            <v>0</v>
          </cell>
          <cell r="N1091">
            <v>0</v>
          </cell>
          <cell r="P1091" t="str">
            <v>a114</v>
          </cell>
        </row>
        <row r="1092">
          <cell r="A1092" t="str">
            <v>ULC40110</v>
          </cell>
          <cell r="B1092" t="str">
            <v>143-15</v>
          </cell>
          <cell r="C1092" t="str">
            <v>인력비빔타설(소형구조물) (토목,조경)</v>
          </cell>
          <cell r="D1092">
            <v>0</v>
          </cell>
          <cell r="E1092">
            <v>0.32</v>
          </cell>
          <cell r="F1092" t="str">
            <v>m3</v>
          </cell>
          <cell r="G1092">
            <v>0</v>
          </cell>
          <cell r="H1092">
            <v>0</v>
          </cell>
          <cell r="I1092">
            <v>137288</v>
          </cell>
          <cell r="J1092">
            <v>43932</v>
          </cell>
          <cell r="K1092">
            <v>0</v>
          </cell>
          <cell r="L1092">
            <v>0</v>
          </cell>
          <cell r="N1092">
            <v>43932</v>
          </cell>
          <cell r="P1092" t="str">
            <v>a114</v>
          </cell>
        </row>
        <row r="1093">
          <cell r="A1093" t="str">
            <v>ULC40110</v>
          </cell>
          <cell r="B1093" t="str">
            <v>143-16</v>
          </cell>
          <cell r="C1093" t="str">
            <v>거푸집 (토목,조경)</v>
          </cell>
          <cell r="D1093" t="str">
            <v>합판6회, 인건비30%할증</v>
          </cell>
          <cell r="E1093">
            <v>3.46</v>
          </cell>
          <cell r="F1093" t="str">
            <v>m2</v>
          </cell>
          <cell r="G1093">
            <v>3031</v>
          </cell>
          <cell r="H1093">
            <v>10487</v>
          </cell>
          <cell r="I1093">
            <v>8669</v>
          </cell>
          <cell r="J1093">
            <v>29994</v>
          </cell>
          <cell r="K1093">
            <v>0</v>
          </cell>
          <cell r="L1093">
            <v>0</v>
          </cell>
          <cell r="N1093">
            <v>40481</v>
          </cell>
          <cell r="P1093" t="str">
            <v>a114</v>
          </cell>
        </row>
        <row r="1094">
          <cell r="A1094" t="str">
            <v>ULC40110</v>
          </cell>
          <cell r="B1094" t="str">
            <v>143-17</v>
          </cell>
          <cell r="C1094" t="str">
            <v>인력 터파기</v>
          </cell>
          <cell r="D1094" t="str">
            <v>보통토사,0-1M협소</v>
          </cell>
          <cell r="E1094">
            <v>1.4079999999999999</v>
          </cell>
          <cell r="F1094" t="str">
            <v>m3</v>
          </cell>
          <cell r="G1094">
            <v>0</v>
          </cell>
          <cell r="H1094">
            <v>0</v>
          </cell>
          <cell r="I1094">
            <v>10325</v>
          </cell>
          <cell r="J1094">
            <v>14537</v>
          </cell>
          <cell r="K1094">
            <v>0</v>
          </cell>
          <cell r="L1094">
            <v>0</v>
          </cell>
          <cell r="N1094">
            <v>14537</v>
          </cell>
          <cell r="P1094" t="str">
            <v>a114</v>
          </cell>
        </row>
        <row r="1095">
          <cell r="A1095" t="str">
            <v>ULC40110</v>
          </cell>
          <cell r="B1095" t="str">
            <v>143-18</v>
          </cell>
          <cell r="C1095" t="str">
            <v>되메우기 및 다짐비</v>
          </cell>
          <cell r="D1095" t="str">
            <v>보통토사 인력</v>
          </cell>
          <cell r="E1095">
            <v>1.0880000000000001</v>
          </cell>
          <cell r="F1095" t="str">
            <v>m3</v>
          </cell>
          <cell r="G1095">
            <v>0</v>
          </cell>
          <cell r="H1095">
            <v>0</v>
          </cell>
          <cell r="I1095">
            <v>8648</v>
          </cell>
          <cell r="J1095">
            <v>9409</v>
          </cell>
          <cell r="K1095">
            <v>0</v>
          </cell>
          <cell r="L1095">
            <v>0</v>
          </cell>
          <cell r="N1095">
            <v>9409</v>
          </cell>
          <cell r="P1095" t="str">
            <v>a114</v>
          </cell>
        </row>
        <row r="1096">
          <cell r="A1096" t="str">
            <v>NO. 114호표</v>
          </cell>
          <cell r="B1096" t="str">
            <v>114</v>
          </cell>
          <cell r="C1096" t="str">
            <v>소   계</v>
          </cell>
          <cell r="H1096">
            <v>128500</v>
          </cell>
          <cell r="J1096">
            <v>357740</v>
          </cell>
          <cell r="L1096">
            <v>5112</v>
          </cell>
          <cell r="N1096">
            <v>491352</v>
          </cell>
          <cell r="P1096" t="str">
            <v>a114</v>
          </cell>
        </row>
        <row r="1097">
          <cell r="P1097" t="str">
            <v>a114</v>
          </cell>
        </row>
        <row r="1098">
          <cell r="A1098" t="str">
            <v>115</v>
          </cell>
          <cell r="B1098" t="str">
            <v>124-1</v>
          </cell>
          <cell r="C1098" t="str">
            <v>제 124 호표</v>
          </cell>
          <cell r="D1098" t="str">
            <v>맹암거 (모래밭용,D-150)</v>
          </cell>
          <cell r="G1098">
            <v>0</v>
          </cell>
          <cell r="O1098" t="str">
            <v>m</v>
          </cell>
          <cell r="P1098" t="str">
            <v>a115</v>
          </cell>
        </row>
        <row r="1099">
          <cell r="A1099" t="str">
            <v>ULC10231</v>
          </cell>
          <cell r="B1099" t="str">
            <v>124-1</v>
          </cell>
          <cell r="C1099" t="str">
            <v>자갈(#357)</v>
          </cell>
          <cell r="D1099" t="str">
            <v>별    산</v>
          </cell>
          <cell r="E1099">
            <v>0.11700000000000001</v>
          </cell>
          <cell r="F1099" t="str">
            <v>m3</v>
          </cell>
          <cell r="G1099">
            <v>0</v>
          </cell>
          <cell r="H1099">
            <v>0</v>
          </cell>
          <cell r="I1099">
            <v>0</v>
          </cell>
          <cell r="J1099">
            <v>0</v>
          </cell>
          <cell r="K1099">
            <v>0</v>
          </cell>
          <cell r="L1099">
            <v>0</v>
          </cell>
          <cell r="N1099">
            <v>0</v>
          </cell>
          <cell r="P1099" t="str">
            <v>a115</v>
          </cell>
        </row>
        <row r="1100">
          <cell r="A1100" t="str">
            <v>ULC10231</v>
          </cell>
          <cell r="B1100" t="str">
            <v>124-2</v>
          </cell>
          <cell r="C1100" t="str">
            <v>고강도폴리에틸렌파이프(파상형)</v>
          </cell>
          <cell r="D1100" t="str">
            <v>D150 MM(유공관)</v>
          </cell>
          <cell r="E1100">
            <v>1</v>
          </cell>
          <cell r="F1100" t="str">
            <v>m</v>
          </cell>
          <cell r="G1100">
            <v>1858</v>
          </cell>
          <cell r="H1100">
            <v>1858</v>
          </cell>
          <cell r="I1100">
            <v>0</v>
          </cell>
          <cell r="J1100">
            <v>0</v>
          </cell>
          <cell r="K1100">
            <v>0</v>
          </cell>
          <cell r="L1100">
            <v>0</v>
          </cell>
          <cell r="N1100">
            <v>1858</v>
          </cell>
          <cell r="P1100" t="str">
            <v>a115</v>
          </cell>
        </row>
        <row r="1101">
          <cell r="A1101" t="str">
            <v>ULC10231</v>
          </cell>
          <cell r="B1101" t="str">
            <v>124-3</v>
          </cell>
          <cell r="C1101" t="str">
            <v>장섬유부직포(KSK2630)</v>
          </cell>
          <cell r="D1101" t="str">
            <v>폴리프로필렌,51kg,300g/m2</v>
          </cell>
          <cell r="E1101">
            <v>1</v>
          </cell>
          <cell r="F1101" t="str">
            <v>m2</v>
          </cell>
          <cell r="G1101">
            <v>855</v>
          </cell>
          <cell r="H1101">
            <v>855</v>
          </cell>
          <cell r="I1101">
            <v>0</v>
          </cell>
          <cell r="J1101">
            <v>0</v>
          </cell>
          <cell r="K1101">
            <v>0</v>
          </cell>
          <cell r="L1101">
            <v>0</v>
          </cell>
          <cell r="N1101">
            <v>855</v>
          </cell>
          <cell r="P1101" t="str">
            <v>a115</v>
          </cell>
        </row>
        <row r="1102">
          <cell r="A1102" t="str">
            <v>ULC10231</v>
          </cell>
          <cell r="B1102" t="str">
            <v>124-4</v>
          </cell>
          <cell r="C1102" t="str">
            <v>인력 터파기</v>
          </cell>
          <cell r="D1102" t="str">
            <v>보통토사,0-1M협소</v>
          </cell>
          <cell r="E1102">
            <v>0.13500000000000001</v>
          </cell>
          <cell r="F1102" t="str">
            <v>m3</v>
          </cell>
          <cell r="G1102">
            <v>0</v>
          </cell>
          <cell r="H1102">
            <v>0</v>
          </cell>
          <cell r="I1102">
            <v>10325</v>
          </cell>
          <cell r="J1102">
            <v>1393</v>
          </cell>
          <cell r="K1102">
            <v>0</v>
          </cell>
          <cell r="L1102">
            <v>0</v>
          </cell>
          <cell r="N1102">
            <v>1393</v>
          </cell>
          <cell r="P1102" t="str">
            <v>a115</v>
          </cell>
        </row>
        <row r="1103">
          <cell r="A1103" t="str">
            <v>ULC10231</v>
          </cell>
          <cell r="B1103" t="str">
            <v>124-5</v>
          </cell>
          <cell r="C1103" t="str">
            <v>잔토처리</v>
          </cell>
          <cell r="D1103" t="str">
            <v>별    산</v>
          </cell>
          <cell r="E1103">
            <v>0.13500000000000001</v>
          </cell>
          <cell r="F1103" t="str">
            <v>m3</v>
          </cell>
          <cell r="G1103">
            <v>0</v>
          </cell>
          <cell r="H1103">
            <v>0</v>
          </cell>
          <cell r="I1103">
            <v>0</v>
          </cell>
          <cell r="J1103">
            <v>0</v>
          </cell>
          <cell r="K1103">
            <v>0</v>
          </cell>
          <cell r="L1103">
            <v>0</v>
          </cell>
          <cell r="N1103">
            <v>0</v>
          </cell>
          <cell r="P1103" t="str">
            <v>a115</v>
          </cell>
        </row>
        <row r="1104">
          <cell r="A1104" t="str">
            <v>ULC10231</v>
          </cell>
          <cell r="B1104" t="str">
            <v>124-6</v>
          </cell>
          <cell r="C1104" t="str">
            <v>보통인부</v>
          </cell>
          <cell r="D1104" t="str">
            <v/>
          </cell>
          <cell r="E1104">
            <v>2.8000000000000001E-2</v>
          </cell>
          <cell r="F1104" t="str">
            <v>인</v>
          </cell>
          <cell r="G1104">
            <v>0</v>
          </cell>
          <cell r="H1104">
            <v>0</v>
          </cell>
          <cell r="I1104">
            <v>38875</v>
          </cell>
          <cell r="J1104">
            <v>1088</v>
          </cell>
          <cell r="K1104">
            <v>0</v>
          </cell>
          <cell r="L1104">
            <v>0</v>
          </cell>
          <cell r="N1104">
            <v>1088</v>
          </cell>
          <cell r="P1104" t="str">
            <v>a115</v>
          </cell>
        </row>
        <row r="1105">
          <cell r="A1105" t="str">
            <v>ULC10231</v>
          </cell>
          <cell r="B1105" t="str">
            <v>124-7</v>
          </cell>
          <cell r="C1105" t="str">
            <v>배관공</v>
          </cell>
          <cell r="D1105" t="str">
            <v/>
          </cell>
          <cell r="E1105">
            <v>4.0000000000000001E-3</v>
          </cell>
          <cell r="F1105" t="str">
            <v>인</v>
          </cell>
          <cell r="G1105">
            <v>0</v>
          </cell>
          <cell r="H1105">
            <v>0</v>
          </cell>
          <cell r="I1105">
            <v>57560</v>
          </cell>
          <cell r="J1105">
            <v>230</v>
          </cell>
          <cell r="K1105">
            <v>0</v>
          </cell>
          <cell r="L1105">
            <v>0</v>
          </cell>
          <cell r="N1105">
            <v>230</v>
          </cell>
          <cell r="P1105" t="str">
            <v>a115</v>
          </cell>
        </row>
        <row r="1106">
          <cell r="A1106" t="str">
            <v>ULC10231</v>
          </cell>
          <cell r="B1106" t="str">
            <v>124-8</v>
          </cell>
          <cell r="C1106" t="str">
            <v>특별인부</v>
          </cell>
          <cell r="D1106" t="str">
            <v/>
          </cell>
          <cell r="E1106">
            <v>4.0000000000000001E-3</v>
          </cell>
          <cell r="F1106" t="str">
            <v>인</v>
          </cell>
          <cell r="G1106">
            <v>0</v>
          </cell>
          <cell r="H1106">
            <v>0</v>
          </cell>
          <cell r="I1106">
            <v>53171</v>
          </cell>
          <cell r="J1106">
            <v>212</v>
          </cell>
          <cell r="K1106">
            <v>0</v>
          </cell>
          <cell r="L1106">
            <v>0</v>
          </cell>
          <cell r="N1106">
            <v>212</v>
          </cell>
          <cell r="P1106" t="str">
            <v>a115</v>
          </cell>
        </row>
        <row r="1107">
          <cell r="A1107" t="str">
            <v>NO. 115호표</v>
          </cell>
          <cell r="B1107" t="str">
            <v>115</v>
          </cell>
          <cell r="C1107" t="str">
            <v>소   계</v>
          </cell>
          <cell r="H1107">
            <v>2713</v>
          </cell>
          <cell r="J1107">
            <v>2923</v>
          </cell>
          <cell r="L1107">
            <v>0</v>
          </cell>
          <cell r="N1107">
            <v>5636</v>
          </cell>
          <cell r="P1107" t="str">
            <v>a115</v>
          </cell>
        </row>
        <row r="1108">
          <cell r="P1108" t="str">
            <v>a115</v>
          </cell>
        </row>
        <row r="1109">
          <cell r="A1109" t="str">
            <v>116</v>
          </cell>
          <cell r="B1109" t="str">
            <v>123-1</v>
          </cell>
          <cell r="C1109" t="str">
            <v>제 123 호표</v>
          </cell>
          <cell r="D1109" t="str">
            <v>맹암거 (모래밭용,D-100)</v>
          </cell>
          <cell r="G1109">
            <v>0</v>
          </cell>
          <cell r="O1109" t="str">
            <v>m</v>
          </cell>
          <cell r="P1109" t="str">
            <v>a116</v>
          </cell>
        </row>
        <row r="1110">
          <cell r="A1110" t="str">
            <v>ULC10230</v>
          </cell>
          <cell r="B1110" t="str">
            <v>123-1</v>
          </cell>
          <cell r="C1110" t="str">
            <v>자갈(#357)</v>
          </cell>
          <cell r="D1110" t="str">
            <v>별    산</v>
          </cell>
          <cell r="E1110">
            <v>0.127</v>
          </cell>
          <cell r="F1110" t="str">
            <v>m3</v>
          </cell>
          <cell r="G1110">
            <v>0</v>
          </cell>
          <cell r="H1110">
            <v>0</v>
          </cell>
          <cell r="I1110">
            <v>0</v>
          </cell>
          <cell r="J1110">
            <v>0</v>
          </cell>
          <cell r="K1110">
            <v>0</v>
          </cell>
          <cell r="L1110">
            <v>0</v>
          </cell>
          <cell r="N1110">
            <v>0</v>
          </cell>
          <cell r="P1110" t="str">
            <v>a116</v>
          </cell>
        </row>
        <row r="1111">
          <cell r="A1111" t="str">
            <v>ULC10230</v>
          </cell>
          <cell r="B1111" t="str">
            <v>123-2</v>
          </cell>
          <cell r="C1111" t="str">
            <v>고강도폴리에틸렌파이프(파상형)</v>
          </cell>
          <cell r="D1111" t="str">
            <v>D-100MM(유공관)</v>
          </cell>
          <cell r="E1111">
            <v>1</v>
          </cell>
          <cell r="F1111" t="str">
            <v>m</v>
          </cell>
          <cell r="G1111">
            <v>1119</v>
          </cell>
          <cell r="H1111">
            <v>1119</v>
          </cell>
          <cell r="I1111">
            <v>0</v>
          </cell>
          <cell r="J1111">
            <v>0</v>
          </cell>
          <cell r="K1111">
            <v>0</v>
          </cell>
          <cell r="L1111">
            <v>0</v>
          </cell>
          <cell r="N1111">
            <v>1119</v>
          </cell>
          <cell r="P1111" t="str">
            <v>a116</v>
          </cell>
        </row>
        <row r="1112">
          <cell r="A1112" t="str">
            <v>ULC10230</v>
          </cell>
          <cell r="B1112" t="str">
            <v>123-3</v>
          </cell>
          <cell r="C1112" t="str">
            <v>장섬유부직포(KSK2630)</v>
          </cell>
          <cell r="D1112" t="str">
            <v>폴리프로필렌,51kg,300g/m2</v>
          </cell>
          <cell r="E1112">
            <v>1</v>
          </cell>
          <cell r="F1112" t="str">
            <v>m2</v>
          </cell>
          <cell r="G1112">
            <v>855</v>
          </cell>
          <cell r="H1112">
            <v>855</v>
          </cell>
          <cell r="I1112">
            <v>0</v>
          </cell>
          <cell r="J1112">
            <v>0</v>
          </cell>
          <cell r="K1112">
            <v>0</v>
          </cell>
          <cell r="L1112">
            <v>0</v>
          </cell>
          <cell r="N1112">
            <v>855</v>
          </cell>
          <cell r="P1112" t="str">
            <v>a116</v>
          </cell>
        </row>
        <row r="1113">
          <cell r="A1113" t="str">
            <v>ULC10230</v>
          </cell>
          <cell r="B1113" t="str">
            <v>123-4</v>
          </cell>
          <cell r="C1113" t="str">
            <v>인력 터파기</v>
          </cell>
          <cell r="D1113" t="str">
            <v>보통토사,0-1M협소</v>
          </cell>
          <cell r="E1113">
            <v>0.13500000000000001</v>
          </cell>
          <cell r="F1113" t="str">
            <v>m3</v>
          </cell>
          <cell r="G1113">
            <v>0</v>
          </cell>
          <cell r="H1113">
            <v>0</v>
          </cell>
          <cell r="I1113">
            <v>10325</v>
          </cell>
          <cell r="J1113">
            <v>1393</v>
          </cell>
          <cell r="K1113">
            <v>0</v>
          </cell>
          <cell r="L1113">
            <v>0</v>
          </cell>
          <cell r="N1113">
            <v>1393</v>
          </cell>
          <cell r="P1113" t="str">
            <v>a116</v>
          </cell>
        </row>
        <row r="1114">
          <cell r="A1114" t="str">
            <v>ULC10230</v>
          </cell>
          <cell r="B1114" t="str">
            <v>123-5</v>
          </cell>
          <cell r="C1114" t="str">
            <v>잔토처리</v>
          </cell>
          <cell r="D1114" t="str">
            <v>별    산</v>
          </cell>
          <cell r="E1114">
            <v>0.13500000000000001</v>
          </cell>
          <cell r="F1114" t="str">
            <v>m3</v>
          </cell>
          <cell r="G1114">
            <v>0</v>
          </cell>
          <cell r="H1114">
            <v>0</v>
          </cell>
          <cell r="I1114">
            <v>0</v>
          </cell>
          <cell r="J1114">
            <v>0</v>
          </cell>
          <cell r="K1114">
            <v>0</v>
          </cell>
          <cell r="L1114">
            <v>0</v>
          </cell>
          <cell r="N1114">
            <v>0</v>
          </cell>
          <cell r="P1114" t="str">
            <v>a116</v>
          </cell>
        </row>
        <row r="1115">
          <cell r="A1115" t="str">
            <v>ULC10230</v>
          </cell>
          <cell r="B1115" t="str">
            <v>123-6</v>
          </cell>
          <cell r="C1115" t="str">
            <v>보통인부</v>
          </cell>
          <cell r="D1115" t="str">
            <v/>
          </cell>
          <cell r="E1115">
            <v>0.03</v>
          </cell>
          <cell r="F1115" t="str">
            <v>인</v>
          </cell>
          <cell r="G1115">
            <v>0</v>
          </cell>
          <cell r="H1115">
            <v>0</v>
          </cell>
          <cell r="I1115">
            <v>38875</v>
          </cell>
          <cell r="J1115">
            <v>1166</v>
          </cell>
          <cell r="K1115">
            <v>0</v>
          </cell>
          <cell r="L1115">
            <v>0</v>
          </cell>
          <cell r="N1115">
            <v>1166</v>
          </cell>
          <cell r="P1115" t="str">
            <v>a116</v>
          </cell>
        </row>
        <row r="1116">
          <cell r="A1116" t="str">
            <v>ULC10230</v>
          </cell>
          <cell r="B1116" t="str">
            <v>123-7</v>
          </cell>
          <cell r="C1116" t="str">
            <v>배관공</v>
          </cell>
          <cell r="D1116" t="str">
            <v/>
          </cell>
          <cell r="E1116">
            <v>3.0000000000000001E-3</v>
          </cell>
          <cell r="F1116" t="str">
            <v>인</v>
          </cell>
          <cell r="G1116">
            <v>0</v>
          </cell>
          <cell r="H1116">
            <v>0</v>
          </cell>
          <cell r="I1116">
            <v>57560</v>
          </cell>
          <cell r="J1116">
            <v>172</v>
          </cell>
          <cell r="K1116">
            <v>0</v>
          </cell>
          <cell r="L1116">
            <v>0</v>
          </cell>
          <cell r="N1116">
            <v>172</v>
          </cell>
          <cell r="P1116" t="str">
            <v>a116</v>
          </cell>
        </row>
        <row r="1117">
          <cell r="A1117" t="str">
            <v>ULC10230</v>
          </cell>
          <cell r="B1117" t="str">
            <v>123-8</v>
          </cell>
          <cell r="C1117" t="str">
            <v>특별인부</v>
          </cell>
          <cell r="D1117" t="str">
            <v/>
          </cell>
          <cell r="E1117">
            <v>3.0000000000000001E-3</v>
          </cell>
          <cell r="F1117" t="str">
            <v>인</v>
          </cell>
          <cell r="G1117">
            <v>0</v>
          </cell>
          <cell r="H1117">
            <v>0</v>
          </cell>
          <cell r="I1117">
            <v>53171</v>
          </cell>
          <cell r="J1117">
            <v>159</v>
          </cell>
          <cell r="K1117">
            <v>0</v>
          </cell>
          <cell r="L1117">
            <v>0</v>
          </cell>
          <cell r="N1117">
            <v>159</v>
          </cell>
          <cell r="P1117" t="str">
            <v>a116</v>
          </cell>
        </row>
        <row r="1118">
          <cell r="A1118" t="str">
            <v>NO. 116호표</v>
          </cell>
          <cell r="B1118" t="str">
            <v>116</v>
          </cell>
          <cell r="C1118" t="str">
            <v>소   계</v>
          </cell>
          <cell r="H1118">
            <v>1974</v>
          </cell>
          <cell r="J1118">
            <v>2890</v>
          </cell>
          <cell r="L1118">
            <v>0</v>
          </cell>
          <cell r="N1118">
            <v>4864</v>
          </cell>
          <cell r="P1118" t="str">
            <v>a116</v>
          </cell>
        </row>
        <row r="1119">
          <cell r="P1119" t="str">
            <v>a116</v>
          </cell>
        </row>
        <row r="1120">
          <cell r="A1120" t="str">
            <v>117</v>
          </cell>
          <cell r="B1120" t="str">
            <v>136-1</v>
          </cell>
          <cell r="C1120" t="str">
            <v>제 136 호표</v>
          </cell>
          <cell r="D1120" t="str">
            <v>모래깔기(T=300)</v>
          </cell>
          <cell r="G1120">
            <v>0</v>
          </cell>
          <cell r="O1120" t="str">
            <v>m2</v>
          </cell>
          <cell r="P1120" t="str">
            <v>a117</v>
          </cell>
        </row>
        <row r="1121">
          <cell r="A1121" t="str">
            <v>ULC20630</v>
          </cell>
          <cell r="B1121" t="str">
            <v>136-1</v>
          </cell>
          <cell r="C1121" t="str">
            <v>모 래</v>
          </cell>
          <cell r="D1121" t="str">
            <v>별    산</v>
          </cell>
          <cell r="E1121">
            <v>0.3</v>
          </cell>
          <cell r="F1121" t="str">
            <v>m3</v>
          </cell>
          <cell r="G1121">
            <v>0</v>
          </cell>
          <cell r="H1121">
            <v>0</v>
          </cell>
          <cell r="I1121">
            <v>0</v>
          </cell>
          <cell r="J1121">
            <v>0</v>
          </cell>
          <cell r="K1121">
            <v>0</v>
          </cell>
          <cell r="L1121">
            <v>0</v>
          </cell>
          <cell r="N1121">
            <v>0</v>
          </cell>
          <cell r="P1121" t="str">
            <v>a117</v>
          </cell>
        </row>
        <row r="1122">
          <cell r="A1122" t="str">
            <v>ULC20630</v>
          </cell>
          <cell r="B1122" t="str">
            <v>136-2</v>
          </cell>
          <cell r="C1122" t="str">
            <v>포설공</v>
          </cell>
          <cell r="D1122" t="str">
            <v/>
          </cell>
          <cell r="E1122">
            <v>0.03</v>
          </cell>
          <cell r="F1122" t="str">
            <v>인</v>
          </cell>
          <cell r="G1122">
            <v>0</v>
          </cell>
          <cell r="H1122">
            <v>0</v>
          </cell>
          <cell r="I1122">
            <v>50103</v>
          </cell>
          <cell r="J1122">
            <v>1503</v>
          </cell>
          <cell r="K1122">
            <v>0</v>
          </cell>
          <cell r="L1122">
            <v>0</v>
          </cell>
          <cell r="N1122">
            <v>1503</v>
          </cell>
          <cell r="P1122" t="str">
            <v>a117</v>
          </cell>
        </row>
        <row r="1123">
          <cell r="A1123" t="str">
            <v>ULC20630</v>
          </cell>
          <cell r="B1123" t="str">
            <v>136-3</v>
          </cell>
          <cell r="C1123" t="str">
            <v>보통인부</v>
          </cell>
          <cell r="D1123" t="str">
            <v/>
          </cell>
          <cell r="E1123">
            <v>0.04</v>
          </cell>
          <cell r="F1123" t="str">
            <v>인</v>
          </cell>
          <cell r="G1123">
            <v>0</v>
          </cell>
          <cell r="H1123">
            <v>0</v>
          </cell>
          <cell r="I1123">
            <v>38875</v>
          </cell>
          <cell r="J1123">
            <v>1555</v>
          </cell>
          <cell r="K1123">
            <v>0</v>
          </cell>
          <cell r="L1123">
            <v>0</v>
          </cell>
          <cell r="N1123">
            <v>1555</v>
          </cell>
          <cell r="P1123" t="str">
            <v>a117</v>
          </cell>
        </row>
        <row r="1124">
          <cell r="A1124" t="str">
            <v>NO. 117호표</v>
          </cell>
          <cell r="B1124" t="str">
            <v>117</v>
          </cell>
          <cell r="C1124" t="str">
            <v>소   계</v>
          </cell>
          <cell r="H1124">
            <v>0</v>
          </cell>
          <cell r="J1124">
            <v>3058</v>
          </cell>
          <cell r="L1124">
            <v>0</v>
          </cell>
          <cell r="N1124">
            <v>3058</v>
          </cell>
          <cell r="P1124" t="str">
            <v>a117</v>
          </cell>
        </row>
        <row r="1125">
          <cell r="P1125" t="str">
            <v>a117</v>
          </cell>
        </row>
        <row r="1126">
          <cell r="A1126" t="str">
            <v>118</v>
          </cell>
          <cell r="B1126" t="str">
            <v>36-1</v>
          </cell>
          <cell r="C1126" t="str">
            <v>제 37 호표</v>
          </cell>
          <cell r="D1126" t="str">
            <v>절취</v>
          </cell>
          <cell r="G1126" t="str">
            <v>인력. 보통토사</v>
          </cell>
          <cell r="O1126" t="str">
            <v>m3</v>
          </cell>
          <cell r="P1126" t="str">
            <v>a118</v>
          </cell>
        </row>
        <row r="1127">
          <cell r="A1127" t="str">
            <v>UCA02010</v>
          </cell>
          <cell r="B1127" t="str">
            <v>36-1</v>
          </cell>
          <cell r="C1127" t="str">
            <v>보통인부</v>
          </cell>
          <cell r="D1127" t="str">
            <v/>
          </cell>
          <cell r="E1127">
            <v>0.16</v>
          </cell>
          <cell r="F1127" t="str">
            <v>인</v>
          </cell>
          <cell r="G1127">
            <v>0</v>
          </cell>
          <cell r="H1127">
            <v>0</v>
          </cell>
          <cell r="I1127">
            <v>38875</v>
          </cell>
          <cell r="J1127">
            <v>6220</v>
          </cell>
          <cell r="K1127">
            <v>0</v>
          </cell>
          <cell r="L1127">
            <v>0</v>
          </cell>
          <cell r="N1127">
            <v>6220</v>
          </cell>
          <cell r="P1127" t="str">
            <v>a118</v>
          </cell>
        </row>
        <row r="1128">
          <cell r="A1128" t="str">
            <v>UCA02010</v>
          </cell>
          <cell r="B1128" t="str">
            <v>36-2</v>
          </cell>
          <cell r="C1128" t="str">
            <v>작업반장</v>
          </cell>
          <cell r="D1128" t="str">
            <v/>
          </cell>
          <cell r="E1128">
            <v>6.0000000000000001E-3</v>
          </cell>
          <cell r="F1128" t="str">
            <v>인</v>
          </cell>
          <cell r="G1128">
            <v>0</v>
          </cell>
          <cell r="H1128">
            <v>0</v>
          </cell>
          <cell r="I1128">
            <v>60708</v>
          </cell>
          <cell r="J1128">
            <v>364</v>
          </cell>
          <cell r="K1128">
            <v>0</v>
          </cell>
          <cell r="L1128">
            <v>0</v>
          </cell>
          <cell r="N1128">
            <v>364</v>
          </cell>
          <cell r="P1128" t="str">
            <v>a118</v>
          </cell>
        </row>
        <row r="1129">
          <cell r="A1129" t="str">
            <v>NO. 118호표</v>
          </cell>
          <cell r="B1129" t="str">
            <v>118</v>
          </cell>
          <cell r="C1129" t="str">
            <v>소   계</v>
          </cell>
          <cell r="H1129">
            <v>0</v>
          </cell>
          <cell r="J1129">
            <v>6584</v>
          </cell>
          <cell r="L1129">
            <v>0</v>
          </cell>
          <cell r="N1129">
            <v>6584</v>
          </cell>
          <cell r="P1129" t="str">
            <v>a118</v>
          </cell>
        </row>
        <row r="1130">
          <cell r="P1130" t="str">
            <v>a118</v>
          </cell>
        </row>
        <row r="1131">
          <cell r="A1131" t="str">
            <v>119</v>
          </cell>
          <cell r="B1131" t="str">
            <v>131-1</v>
          </cell>
          <cell r="C1131" t="str">
            <v>제 131 호표</v>
          </cell>
          <cell r="D1131" t="str">
            <v>고무조립블록포장(T50 녹,황색)</v>
          </cell>
          <cell r="G1131">
            <v>0</v>
          </cell>
          <cell r="O1131" t="str">
            <v>m2</v>
          </cell>
          <cell r="P1131" t="str">
            <v>a119</v>
          </cell>
        </row>
        <row r="1132">
          <cell r="A1132" t="str">
            <v>ULC20194</v>
          </cell>
          <cell r="B1132" t="str">
            <v>131-1</v>
          </cell>
          <cell r="C1132" t="str">
            <v>고무블록</v>
          </cell>
          <cell r="D1132" t="str">
            <v>T50 녹,황색 ,놀이터용</v>
          </cell>
          <cell r="E1132">
            <v>1.04</v>
          </cell>
          <cell r="F1132" t="str">
            <v>m2</v>
          </cell>
          <cell r="G1132">
            <v>42144</v>
          </cell>
          <cell r="H1132">
            <v>43829</v>
          </cell>
          <cell r="I1132">
            <v>0</v>
          </cell>
          <cell r="J1132">
            <v>0</v>
          </cell>
          <cell r="K1132">
            <v>0</v>
          </cell>
          <cell r="L1132">
            <v>0</v>
          </cell>
          <cell r="N1132">
            <v>43829</v>
          </cell>
          <cell r="P1132" t="str">
            <v>a119</v>
          </cell>
        </row>
        <row r="1133">
          <cell r="A1133" t="str">
            <v>ULC20194</v>
          </cell>
          <cell r="B1133" t="str">
            <v>131-2</v>
          </cell>
          <cell r="C1133" t="str">
            <v>특별인부</v>
          </cell>
          <cell r="D1133" t="str">
            <v>블록깔기</v>
          </cell>
          <cell r="E1133">
            <v>0.09</v>
          </cell>
          <cell r="F1133" t="str">
            <v>인</v>
          </cell>
          <cell r="G1133">
            <v>0</v>
          </cell>
          <cell r="H1133">
            <v>0</v>
          </cell>
          <cell r="I1133">
            <v>53171</v>
          </cell>
          <cell r="J1133">
            <v>4785</v>
          </cell>
          <cell r="K1133">
            <v>0</v>
          </cell>
          <cell r="L1133">
            <v>0</v>
          </cell>
          <cell r="N1133">
            <v>4785</v>
          </cell>
          <cell r="P1133" t="str">
            <v>a119</v>
          </cell>
        </row>
        <row r="1134">
          <cell r="A1134" t="str">
            <v>ULC20194</v>
          </cell>
          <cell r="B1134" t="str">
            <v>131-3</v>
          </cell>
          <cell r="C1134" t="str">
            <v>보통인부</v>
          </cell>
          <cell r="D1134" t="str">
            <v>블록깔기</v>
          </cell>
          <cell r="E1134">
            <v>0.02</v>
          </cell>
          <cell r="F1134" t="str">
            <v>인</v>
          </cell>
          <cell r="G1134">
            <v>0</v>
          </cell>
          <cell r="H1134">
            <v>0</v>
          </cell>
          <cell r="I1134">
            <v>38875</v>
          </cell>
          <cell r="J1134">
            <v>777</v>
          </cell>
          <cell r="K1134">
            <v>0</v>
          </cell>
          <cell r="L1134">
            <v>0</v>
          </cell>
          <cell r="N1134">
            <v>777</v>
          </cell>
          <cell r="P1134" t="str">
            <v>a119</v>
          </cell>
        </row>
        <row r="1135">
          <cell r="A1135" t="str">
            <v>ULC20194</v>
          </cell>
          <cell r="B1135" t="str">
            <v>131-4</v>
          </cell>
          <cell r="C1135" t="str">
            <v>모 래</v>
          </cell>
          <cell r="D1135" t="str">
            <v>별    산</v>
          </cell>
          <cell r="E1135">
            <v>3.3000000000000002E-2</v>
          </cell>
          <cell r="F1135" t="str">
            <v>m3</v>
          </cell>
          <cell r="G1135">
            <v>0</v>
          </cell>
          <cell r="H1135">
            <v>0</v>
          </cell>
          <cell r="I1135">
            <v>0</v>
          </cell>
          <cell r="J1135">
            <v>0</v>
          </cell>
          <cell r="K1135">
            <v>0</v>
          </cell>
          <cell r="L1135">
            <v>0</v>
          </cell>
          <cell r="N1135">
            <v>0</v>
          </cell>
          <cell r="P1135" t="str">
            <v>a119</v>
          </cell>
        </row>
        <row r="1136">
          <cell r="A1136" t="str">
            <v>ULC20194</v>
          </cell>
          <cell r="B1136" t="str">
            <v>131-5</v>
          </cell>
          <cell r="C1136" t="str">
            <v>혼합골재 (보조기층용)</v>
          </cell>
          <cell r="D1136" t="str">
            <v>별    산</v>
          </cell>
          <cell r="E1136">
            <v>0.122</v>
          </cell>
          <cell r="F1136" t="str">
            <v>m3</v>
          </cell>
          <cell r="G1136">
            <v>0</v>
          </cell>
          <cell r="H1136">
            <v>0</v>
          </cell>
          <cell r="I1136">
            <v>0</v>
          </cell>
          <cell r="J1136">
            <v>0</v>
          </cell>
          <cell r="K1136">
            <v>0</v>
          </cell>
          <cell r="L1136">
            <v>0</v>
          </cell>
          <cell r="N1136">
            <v>0</v>
          </cell>
          <cell r="P1136" t="str">
            <v>a119</v>
          </cell>
        </row>
        <row r="1137">
          <cell r="A1137" t="str">
            <v>ULC20194</v>
          </cell>
          <cell r="B1137" t="str">
            <v>131-6</v>
          </cell>
          <cell r="C1137" t="str">
            <v>조경용포장보조기층</v>
          </cell>
          <cell r="D1137" t="str">
            <v>T=100</v>
          </cell>
          <cell r="E1137">
            <v>1</v>
          </cell>
          <cell r="F1137" t="str">
            <v>m2</v>
          </cell>
          <cell r="G1137">
            <v>40</v>
          </cell>
          <cell r="H1137">
            <v>40</v>
          </cell>
          <cell r="I1137">
            <v>1321</v>
          </cell>
          <cell r="J1137">
            <v>1321</v>
          </cell>
          <cell r="K1137">
            <v>71</v>
          </cell>
          <cell r="L1137">
            <v>71</v>
          </cell>
          <cell r="N1137">
            <v>1432</v>
          </cell>
          <cell r="P1137" t="str">
            <v>a119</v>
          </cell>
        </row>
        <row r="1138">
          <cell r="A1138" t="str">
            <v>ULC20194</v>
          </cell>
          <cell r="B1138" t="str">
            <v>131-7</v>
          </cell>
          <cell r="C1138" t="str">
            <v>콤팩터 다짐3회 (보통)</v>
          </cell>
          <cell r="D1138" t="str">
            <v>1.5TON,원지반다짐3회</v>
          </cell>
          <cell r="E1138">
            <v>0.01</v>
          </cell>
          <cell r="F1138" t="str">
            <v>a</v>
          </cell>
          <cell r="G1138">
            <v>1444</v>
          </cell>
          <cell r="H1138">
            <v>14</v>
          </cell>
          <cell r="I1138">
            <v>10476</v>
          </cell>
          <cell r="J1138">
            <v>104</v>
          </cell>
          <cell r="K1138">
            <v>622</v>
          </cell>
          <cell r="L1138">
            <v>6</v>
          </cell>
          <cell r="N1138">
            <v>124</v>
          </cell>
          <cell r="P1138" t="str">
            <v>a119</v>
          </cell>
        </row>
        <row r="1139">
          <cell r="A1139" t="str">
            <v>ULC20194</v>
          </cell>
          <cell r="B1139" t="str">
            <v>131-8</v>
          </cell>
          <cell r="C1139" t="str">
            <v>절취</v>
          </cell>
          <cell r="D1139" t="str">
            <v>인력. 보통토사</v>
          </cell>
          <cell r="E1139">
            <v>0.08</v>
          </cell>
          <cell r="F1139" t="str">
            <v>m3</v>
          </cell>
          <cell r="G1139">
            <v>0</v>
          </cell>
          <cell r="H1139">
            <v>0</v>
          </cell>
          <cell r="I1139">
            <v>6583</v>
          </cell>
          <cell r="J1139">
            <v>526</v>
          </cell>
          <cell r="K1139">
            <v>0</v>
          </cell>
          <cell r="L1139">
            <v>0</v>
          </cell>
          <cell r="N1139">
            <v>526</v>
          </cell>
          <cell r="P1139" t="str">
            <v>a119</v>
          </cell>
        </row>
        <row r="1140">
          <cell r="A1140" t="str">
            <v>ULC20194</v>
          </cell>
          <cell r="B1140" t="str">
            <v>131-9</v>
          </cell>
          <cell r="C1140" t="str">
            <v>잔토처리</v>
          </cell>
          <cell r="D1140" t="str">
            <v>별    산</v>
          </cell>
          <cell r="E1140">
            <v>0.08</v>
          </cell>
          <cell r="F1140" t="str">
            <v>m3</v>
          </cell>
          <cell r="G1140">
            <v>0</v>
          </cell>
          <cell r="H1140">
            <v>0</v>
          </cell>
          <cell r="I1140">
            <v>0</v>
          </cell>
          <cell r="J1140">
            <v>0</v>
          </cell>
          <cell r="K1140">
            <v>0</v>
          </cell>
          <cell r="L1140">
            <v>0</v>
          </cell>
          <cell r="N1140">
            <v>0</v>
          </cell>
          <cell r="P1140" t="str">
            <v>a119</v>
          </cell>
        </row>
        <row r="1141">
          <cell r="A1141" t="str">
            <v>NO. 119호표</v>
          </cell>
          <cell r="B1141" t="str">
            <v>119</v>
          </cell>
          <cell r="C1141" t="str">
            <v>소   계</v>
          </cell>
          <cell r="H1141">
            <v>43883</v>
          </cell>
          <cell r="J1141">
            <v>7513</v>
          </cell>
          <cell r="L1141">
            <v>77</v>
          </cell>
          <cell r="N1141">
            <v>51473</v>
          </cell>
          <cell r="P1141" t="str">
            <v>a119</v>
          </cell>
        </row>
        <row r="1142">
          <cell r="P1142" t="str">
            <v>a119</v>
          </cell>
        </row>
        <row r="1143">
          <cell r="A1143" t="str">
            <v>120</v>
          </cell>
          <cell r="B1143" t="str">
            <v>135-1</v>
          </cell>
          <cell r="C1143" t="str">
            <v>제 135 호표</v>
          </cell>
          <cell r="D1143" t="str">
            <v>모래막이(점토조립블록)</v>
          </cell>
          <cell r="G1143">
            <v>0</v>
          </cell>
          <cell r="O1143" t="str">
            <v>m</v>
          </cell>
          <cell r="P1143" t="str">
            <v>a120</v>
          </cell>
        </row>
        <row r="1144">
          <cell r="A1144" t="str">
            <v>ULC20372</v>
          </cell>
          <cell r="B1144" t="str">
            <v>135-1</v>
          </cell>
          <cell r="C1144" t="str">
            <v>점토조립블록</v>
          </cell>
          <cell r="D1144" t="str">
            <v>230X114X55 (마감용)</v>
          </cell>
          <cell r="E1144">
            <v>8.3800000000000008</v>
          </cell>
          <cell r="F1144" t="str">
            <v>매</v>
          </cell>
          <cell r="G1144">
            <v>617</v>
          </cell>
          <cell r="H1144">
            <v>5170</v>
          </cell>
          <cell r="I1144">
            <v>0</v>
          </cell>
          <cell r="J1144">
            <v>0</v>
          </cell>
          <cell r="K1144">
            <v>0</v>
          </cell>
          <cell r="L1144">
            <v>0</v>
          </cell>
          <cell r="N1144">
            <v>5170</v>
          </cell>
          <cell r="P1144" t="str">
            <v>a120</v>
          </cell>
        </row>
        <row r="1145">
          <cell r="A1145" t="str">
            <v>ULC20372</v>
          </cell>
          <cell r="B1145" t="str">
            <v>135-2</v>
          </cell>
          <cell r="C1145" t="str">
            <v>점토조립브럭(칼라)</v>
          </cell>
          <cell r="D1145" t="str">
            <v>230X115X50(KS L 4201)</v>
          </cell>
          <cell r="E1145">
            <v>16.77</v>
          </cell>
          <cell r="F1145" t="str">
            <v>매</v>
          </cell>
          <cell r="G1145">
            <v>522</v>
          </cell>
          <cell r="H1145">
            <v>8753</v>
          </cell>
          <cell r="I1145">
            <v>0</v>
          </cell>
          <cell r="J1145">
            <v>0</v>
          </cell>
          <cell r="K1145">
            <v>0</v>
          </cell>
          <cell r="L1145">
            <v>0</v>
          </cell>
          <cell r="N1145">
            <v>8753</v>
          </cell>
          <cell r="P1145" t="str">
            <v>a120</v>
          </cell>
        </row>
        <row r="1146">
          <cell r="A1146" t="str">
            <v>ULC20372</v>
          </cell>
          <cell r="B1146" t="str">
            <v>135-3</v>
          </cell>
          <cell r="C1146" t="str">
            <v>조적공</v>
          </cell>
          <cell r="D1146" t="str">
            <v/>
          </cell>
          <cell r="E1146">
            <v>4.2999999999999997E-2</v>
          </cell>
          <cell r="F1146" t="str">
            <v>인</v>
          </cell>
          <cell r="G1146">
            <v>0</v>
          </cell>
          <cell r="H1146">
            <v>0</v>
          </cell>
          <cell r="I1146">
            <v>63137</v>
          </cell>
          <cell r="J1146">
            <v>2714</v>
          </cell>
          <cell r="K1146">
            <v>0</v>
          </cell>
          <cell r="L1146">
            <v>0</v>
          </cell>
          <cell r="N1146">
            <v>2714</v>
          </cell>
          <cell r="P1146" t="str">
            <v>a120</v>
          </cell>
        </row>
        <row r="1147">
          <cell r="A1147" t="str">
            <v>ULC20372</v>
          </cell>
          <cell r="B1147" t="str">
            <v>135-4</v>
          </cell>
          <cell r="C1147" t="str">
            <v>보통인부</v>
          </cell>
          <cell r="D1147" t="str">
            <v/>
          </cell>
          <cell r="E1147">
            <v>2.1999999999999999E-2</v>
          </cell>
          <cell r="F1147" t="str">
            <v>인</v>
          </cell>
          <cell r="G1147">
            <v>0</v>
          </cell>
          <cell r="H1147">
            <v>0</v>
          </cell>
          <cell r="I1147">
            <v>38875</v>
          </cell>
          <cell r="J1147">
            <v>855</v>
          </cell>
          <cell r="K1147">
            <v>0</v>
          </cell>
          <cell r="L1147">
            <v>0</v>
          </cell>
          <cell r="N1147">
            <v>855</v>
          </cell>
          <cell r="P1147" t="str">
            <v>a120</v>
          </cell>
        </row>
        <row r="1148">
          <cell r="A1148" t="str">
            <v>ULC20372</v>
          </cell>
          <cell r="B1148" t="str">
            <v>135-5</v>
          </cell>
          <cell r="C1148" t="str">
            <v>모르터 (1:3) (토목,조경)</v>
          </cell>
          <cell r="D1148">
            <v>0</v>
          </cell>
          <cell r="E1148">
            <v>1.4999999999999999E-2</v>
          </cell>
          <cell r="F1148" t="str">
            <v>m3</v>
          </cell>
          <cell r="G1148">
            <v>0</v>
          </cell>
          <cell r="H1148">
            <v>0</v>
          </cell>
          <cell r="I1148">
            <v>36134</v>
          </cell>
          <cell r="J1148">
            <v>542</v>
          </cell>
          <cell r="K1148">
            <v>0</v>
          </cell>
          <cell r="L1148">
            <v>0</v>
          </cell>
          <cell r="N1148">
            <v>542</v>
          </cell>
          <cell r="P1148" t="str">
            <v>a120</v>
          </cell>
        </row>
        <row r="1149">
          <cell r="A1149" t="str">
            <v>ULC20372</v>
          </cell>
          <cell r="B1149" t="str">
            <v>135-6</v>
          </cell>
          <cell r="C1149" t="str">
            <v>인력비빔타설(소형구조물) (토목,조경)</v>
          </cell>
          <cell r="D1149" t="str">
            <v>기초콘크리트</v>
          </cell>
          <cell r="E1149">
            <v>3.3000000000000002E-2</v>
          </cell>
          <cell r="F1149" t="str">
            <v>m3</v>
          </cell>
          <cell r="G1149">
            <v>0</v>
          </cell>
          <cell r="H1149">
            <v>0</v>
          </cell>
          <cell r="I1149">
            <v>137288</v>
          </cell>
          <cell r="J1149">
            <v>4530</v>
          </cell>
          <cell r="K1149">
            <v>0</v>
          </cell>
          <cell r="L1149">
            <v>0</v>
          </cell>
          <cell r="N1149">
            <v>4530</v>
          </cell>
          <cell r="P1149" t="str">
            <v>a120</v>
          </cell>
        </row>
        <row r="1150">
          <cell r="A1150" t="str">
            <v>ULC20372</v>
          </cell>
          <cell r="B1150" t="str">
            <v>135-7</v>
          </cell>
          <cell r="C1150" t="str">
            <v>거푸집 (토목,조경)</v>
          </cell>
          <cell r="D1150" t="str">
            <v>합판6회, 인건비30%할증</v>
          </cell>
          <cell r="E1150">
            <v>0.28999999999999998</v>
          </cell>
          <cell r="F1150" t="str">
            <v>m2</v>
          </cell>
          <cell r="G1150">
            <v>3031</v>
          </cell>
          <cell r="H1150">
            <v>878</v>
          </cell>
          <cell r="I1150">
            <v>8669</v>
          </cell>
          <cell r="J1150">
            <v>2514</v>
          </cell>
          <cell r="K1150">
            <v>0</v>
          </cell>
          <cell r="L1150">
            <v>0</v>
          </cell>
          <cell r="N1150">
            <v>3392</v>
          </cell>
          <cell r="P1150" t="str">
            <v>a120</v>
          </cell>
        </row>
        <row r="1151">
          <cell r="A1151" t="str">
            <v>ULC20372</v>
          </cell>
          <cell r="B1151" t="str">
            <v>135-8</v>
          </cell>
          <cell r="C1151" t="str">
            <v>인력 터파기</v>
          </cell>
          <cell r="D1151" t="str">
            <v>보통토사,0-1M협소</v>
          </cell>
          <cell r="E1151">
            <v>0.215</v>
          </cell>
          <cell r="F1151" t="str">
            <v>m3</v>
          </cell>
          <cell r="G1151">
            <v>0</v>
          </cell>
          <cell r="H1151">
            <v>0</v>
          </cell>
          <cell r="I1151">
            <v>10325</v>
          </cell>
          <cell r="J1151">
            <v>2219</v>
          </cell>
          <cell r="K1151">
            <v>0</v>
          </cell>
          <cell r="L1151">
            <v>0</v>
          </cell>
          <cell r="N1151">
            <v>2219</v>
          </cell>
          <cell r="P1151" t="str">
            <v>a120</v>
          </cell>
        </row>
        <row r="1152">
          <cell r="A1152" t="str">
            <v>ULC20372</v>
          </cell>
          <cell r="B1152" t="str">
            <v>135-9</v>
          </cell>
          <cell r="C1152" t="str">
            <v>되메우기 및 다짐비</v>
          </cell>
          <cell r="D1152" t="str">
            <v>보통토사 인력</v>
          </cell>
          <cell r="E1152">
            <v>0.1</v>
          </cell>
          <cell r="F1152" t="str">
            <v>m3</v>
          </cell>
          <cell r="G1152">
            <v>0</v>
          </cell>
          <cell r="H1152">
            <v>0</v>
          </cell>
          <cell r="I1152">
            <v>8648</v>
          </cell>
          <cell r="J1152">
            <v>864</v>
          </cell>
          <cell r="K1152">
            <v>0</v>
          </cell>
          <cell r="L1152">
            <v>0</v>
          </cell>
          <cell r="N1152">
            <v>864</v>
          </cell>
          <cell r="P1152" t="str">
            <v>a120</v>
          </cell>
        </row>
        <row r="1153">
          <cell r="A1153" t="str">
            <v>ULC20372</v>
          </cell>
          <cell r="B1153" t="str">
            <v>135-10</v>
          </cell>
          <cell r="C1153" t="str">
            <v>잔토처리</v>
          </cell>
          <cell r="D1153" t="str">
            <v>별    산</v>
          </cell>
          <cell r="E1153">
            <v>0.115</v>
          </cell>
          <cell r="F1153" t="str">
            <v>m3</v>
          </cell>
          <cell r="G1153">
            <v>0</v>
          </cell>
          <cell r="H1153">
            <v>0</v>
          </cell>
          <cell r="I1153">
            <v>0</v>
          </cell>
          <cell r="J1153">
            <v>0</v>
          </cell>
          <cell r="K1153">
            <v>0</v>
          </cell>
          <cell r="L1153">
            <v>0</v>
          </cell>
          <cell r="N1153">
            <v>0</v>
          </cell>
          <cell r="P1153" t="str">
            <v>a120</v>
          </cell>
        </row>
        <row r="1154">
          <cell r="A1154" t="str">
            <v>NO. 120호표</v>
          </cell>
          <cell r="B1154" t="str">
            <v>120</v>
          </cell>
          <cell r="C1154" t="str">
            <v>소   계</v>
          </cell>
          <cell r="H1154">
            <v>14801</v>
          </cell>
          <cell r="J1154">
            <v>14238</v>
          </cell>
          <cell r="L1154">
            <v>0</v>
          </cell>
          <cell r="N1154">
            <v>29039</v>
          </cell>
          <cell r="P1154" t="str">
            <v>a120</v>
          </cell>
        </row>
        <row r="1155">
          <cell r="P1155" t="str">
            <v>a120</v>
          </cell>
        </row>
        <row r="1156">
          <cell r="A1156" t="str">
            <v>121</v>
          </cell>
          <cell r="B1156" t="str">
            <v>13-1</v>
          </cell>
          <cell r="C1156" t="str">
            <v>제 120 호표</v>
          </cell>
          <cell r="D1156" t="str">
            <v>거푸집 (토목,조경)</v>
          </cell>
          <cell r="G1156" t="str">
            <v>합판4회</v>
          </cell>
          <cell r="O1156" t="str">
            <v>m2</v>
          </cell>
          <cell r="P1156" t="str">
            <v>a121</v>
          </cell>
        </row>
        <row r="1157">
          <cell r="A1157" t="str">
            <v>UAC10065</v>
          </cell>
          <cell r="B1157" t="str">
            <v>13-1</v>
          </cell>
          <cell r="C1157" t="str">
            <v>합판</v>
          </cell>
          <cell r="D1157" t="str">
            <v>T/1 12X1210X2420</v>
          </cell>
          <cell r="E1157">
            <v>0.318</v>
          </cell>
          <cell r="F1157" t="str">
            <v>m2</v>
          </cell>
          <cell r="G1157">
            <v>4866</v>
          </cell>
          <cell r="H1157">
            <v>1547</v>
          </cell>
          <cell r="I1157">
            <v>0</v>
          </cell>
          <cell r="J1157">
            <v>0</v>
          </cell>
          <cell r="K1157">
            <v>0</v>
          </cell>
          <cell r="L1157">
            <v>0</v>
          </cell>
          <cell r="N1157">
            <v>1547</v>
          </cell>
          <cell r="P1157" t="str">
            <v>a121</v>
          </cell>
        </row>
        <row r="1158">
          <cell r="A1158" t="str">
            <v>UAC10065</v>
          </cell>
          <cell r="B1158" t="str">
            <v>13-2</v>
          </cell>
          <cell r="C1158" t="str">
            <v>각재</v>
          </cell>
          <cell r="D1158" t="str">
            <v>외송포함</v>
          </cell>
          <cell r="E1158">
            <v>1.17E-2</v>
          </cell>
          <cell r="F1158" t="str">
            <v>m3</v>
          </cell>
          <cell r="G1158">
            <v>155180</v>
          </cell>
          <cell r="H1158">
            <v>1815</v>
          </cell>
          <cell r="I1158">
            <v>0</v>
          </cell>
          <cell r="J1158">
            <v>0</v>
          </cell>
          <cell r="K1158">
            <v>0</v>
          </cell>
          <cell r="L1158">
            <v>0</v>
          </cell>
          <cell r="N1158">
            <v>1815</v>
          </cell>
          <cell r="P1158" t="str">
            <v>a121</v>
          </cell>
        </row>
        <row r="1159">
          <cell r="A1159" t="str">
            <v>UAC10065</v>
          </cell>
          <cell r="B1159" t="str">
            <v>13-3</v>
          </cell>
          <cell r="C1159" t="str">
            <v>소 철선</v>
          </cell>
          <cell r="D1159" t="str">
            <v>#8 (4.0)</v>
          </cell>
          <cell r="E1159">
            <v>0.1162</v>
          </cell>
          <cell r="F1159" t="str">
            <v>kg</v>
          </cell>
          <cell r="G1159">
            <v>437</v>
          </cell>
          <cell r="H1159">
            <v>50</v>
          </cell>
          <cell r="I1159">
            <v>0</v>
          </cell>
          <cell r="J1159">
            <v>0</v>
          </cell>
          <cell r="K1159">
            <v>0</v>
          </cell>
          <cell r="L1159">
            <v>0</v>
          </cell>
          <cell r="N1159">
            <v>50</v>
          </cell>
          <cell r="P1159" t="str">
            <v>a121</v>
          </cell>
        </row>
        <row r="1160">
          <cell r="A1160" t="str">
            <v>UAC10065</v>
          </cell>
          <cell r="B1160" t="str">
            <v>13-4</v>
          </cell>
          <cell r="C1160" t="str">
            <v>못</v>
          </cell>
          <cell r="D1160" t="str">
            <v>75MM</v>
          </cell>
          <cell r="E1160">
            <v>8.0199999999999994E-2</v>
          </cell>
          <cell r="F1160" t="str">
            <v>kg</v>
          </cell>
          <cell r="G1160">
            <v>498</v>
          </cell>
          <cell r="H1160">
            <v>39</v>
          </cell>
          <cell r="I1160">
            <v>0</v>
          </cell>
          <cell r="J1160">
            <v>0</v>
          </cell>
          <cell r="K1160">
            <v>0</v>
          </cell>
          <cell r="L1160">
            <v>0</v>
          </cell>
          <cell r="N1160">
            <v>39</v>
          </cell>
          <cell r="P1160" t="str">
            <v>a121</v>
          </cell>
        </row>
        <row r="1161">
          <cell r="A1161" t="str">
            <v>UAC10065</v>
          </cell>
          <cell r="B1161" t="str">
            <v>13-5</v>
          </cell>
          <cell r="C1161" t="str">
            <v>박리제</v>
          </cell>
          <cell r="D1161" t="str">
            <v>수용성목재용</v>
          </cell>
          <cell r="E1161">
            <v>7.6100000000000001E-2</v>
          </cell>
          <cell r="F1161" t="str">
            <v>l</v>
          </cell>
          <cell r="G1161">
            <v>712</v>
          </cell>
          <cell r="H1161">
            <v>54</v>
          </cell>
          <cell r="I1161">
            <v>0</v>
          </cell>
          <cell r="J1161">
            <v>0</v>
          </cell>
          <cell r="K1161">
            <v>0</v>
          </cell>
          <cell r="L1161">
            <v>0</v>
          </cell>
          <cell r="N1161">
            <v>54</v>
          </cell>
          <cell r="P1161" t="str">
            <v>a121</v>
          </cell>
        </row>
        <row r="1162">
          <cell r="A1162" t="str">
            <v>UAC10065</v>
          </cell>
          <cell r="B1162" t="str">
            <v>13-6</v>
          </cell>
          <cell r="C1162" t="str">
            <v>형틀목공</v>
          </cell>
          <cell r="D1162" t="str">
            <v/>
          </cell>
          <cell r="E1162">
            <v>9.6100000000000005E-2</v>
          </cell>
          <cell r="F1162" t="str">
            <v>인</v>
          </cell>
          <cell r="G1162">
            <v>0</v>
          </cell>
          <cell r="H1162">
            <v>0</v>
          </cell>
          <cell r="I1162">
            <v>67688</v>
          </cell>
          <cell r="J1162">
            <v>6504</v>
          </cell>
          <cell r="K1162">
            <v>0</v>
          </cell>
          <cell r="L1162">
            <v>0</v>
          </cell>
          <cell r="N1162">
            <v>6504</v>
          </cell>
          <cell r="P1162" t="str">
            <v>a121</v>
          </cell>
        </row>
        <row r="1163">
          <cell r="A1163" t="str">
            <v>UAC10065</v>
          </cell>
          <cell r="B1163" t="str">
            <v>13-7</v>
          </cell>
          <cell r="C1163" t="str">
            <v>보통인부</v>
          </cell>
          <cell r="D1163" t="str">
            <v/>
          </cell>
          <cell r="E1163">
            <v>4.7E-2</v>
          </cell>
          <cell r="F1163" t="str">
            <v>인</v>
          </cell>
          <cell r="G1163">
            <v>0</v>
          </cell>
          <cell r="H1163">
            <v>0</v>
          </cell>
          <cell r="I1163">
            <v>38875</v>
          </cell>
          <cell r="J1163">
            <v>1827</v>
          </cell>
          <cell r="K1163">
            <v>0</v>
          </cell>
          <cell r="L1163">
            <v>0</v>
          </cell>
          <cell r="N1163">
            <v>1827</v>
          </cell>
          <cell r="P1163" t="str">
            <v>a121</v>
          </cell>
        </row>
        <row r="1164">
          <cell r="A1164" t="str">
            <v>NO. 121호표</v>
          </cell>
          <cell r="B1164" t="str">
            <v>121</v>
          </cell>
          <cell r="C1164" t="str">
            <v>소   계</v>
          </cell>
          <cell r="H1164">
            <v>3505</v>
          </cell>
          <cell r="J1164">
            <v>8331</v>
          </cell>
          <cell r="L1164">
            <v>0</v>
          </cell>
          <cell r="N1164">
            <v>11836</v>
          </cell>
          <cell r="P1164" t="str">
            <v>a121</v>
          </cell>
        </row>
        <row r="1165">
          <cell r="P1165" t="str">
            <v>a121</v>
          </cell>
        </row>
        <row r="1166">
          <cell r="A1166" t="str">
            <v>122</v>
          </cell>
          <cell r="B1166" t="str">
            <v>14-1</v>
          </cell>
          <cell r="C1166" t="str">
            <v>제 121 호표</v>
          </cell>
          <cell r="D1166" t="str">
            <v>거푸집 (토목,조경)</v>
          </cell>
          <cell r="G1166" t="str">
            <v>합판6회, 인건비30%할증</v>
          </cell>
          <cell r="O1166" t="str">
            <v>m2</v>
          </cell>
          <cell r="P1166" t="str">
            <v>a122</v>
          </cell>
        </row>
        <row r="1167">
          <cell r="A1167" t="str">
            <v>UAC10073</v>
          </cell>
          <cell r="B1167" t="str">
            <v>14-1</v>
          </cell>
          <cell r="C1167" t="str">
            <v>합판</v>
          </cell>
          <cell r="D1167" t="str">
            <v>T/1 12X1210X2420</v>
          </cell>
          <cell r="E1167">
            <v>0.2752</v>
          </cell>
          <cell r="F1167" t="str">
            <v>m2</v>
          </cell>
          <cell r="G1167">
            <v>4866</v>
          </cell>
          <cell r="H1167">
            <v>1339</v>
          </cell>
          <cell r="I1167">
            <v>0</v>
          </cell>
          <cell r="J1167">
            <v>0</v>
          </cell>
          <cell r="K1167">
            <v>0</v>
          </cell>
          <cell r="L1167">
            <v>0</v>
          </cell>
          <cell r="N1167">
            <v>1339</v>
          </cell>
          <cell r="P1167" t="str">
            <v>a122</v>
          </cell>
        </row>
        <row r="1168">
          <cell r="A1168" t="str">
            <v>UAC10073</v>
          </cell>
          <cell r="B1168" t="str">
            <v>14-2</v>
          </cell>
          <cell r="C1168" t="str">
            <v>각재</v>
          </cell>
          <cell r="D1168" t="str">
            <v>외송포함</v>
          </cell>
          <cell r="E1168">
            <v>1.01E-2</v>
          </cell>
          <cell r="F1168" t="str">
            <v>m3</v>
          </cell>
          <cell r="G1168">
            <v>155180</v>
          </cell>
          <cell r="H1168">
            <v>1567</v>
          </cell>
          <cell r="I1168">
            <v>0</v>
          </cell>
          <cell r="J1168">
            <v>0</v>
          </cell>
          <cell r="K1168">
            <v>0</v>
          </cell>
          <cell r="L1168">
            <v>0</v>
          </cell>
          <cell r="N1168">
            <v>1567</v>
          </cell>
          <cell r="P1168" t="str">
            <v>a122</v>
          </cell>
        </row>
        <row r="1169">
          <cell r="A1169" t="str">
            <v>UAC10073</v>
          </cell>
          <cell r="B1169" t="str">
            <v>14-3</v>
          </cell>
          <cell r="C1169" t="str">
            <v>소 철선</v>
          </cell>
          <cell r="D1169" t="str">
            <v>#8 (4.0)</v>
          </cell>
          <cell r="E1169">
            <v>0.10059999999999999</v>
          </cell>
          <cell r="F1169" t="str">
            <v>kg</v>
          </cell>
          <cell r="G1169">
            <v>437</v>
          </cell>
          <cell r="H1169">
            <v>43</v>
          </cell>
          <cell r="I1169">
            <v>0</v>
          </cell>
          <cell r="J1169">
            <v>0</v>
          </cell>
          <cell r="K1169">
            <v>0</v>
          </cell>
          <cell r="L1169">
            <v>0</v>
          </cell>
          <cell r="N1169">
            <v>43</v>
          </cell>
          <cell r="P1169" t="str">
            <v>a122</v>
          </cell>
        </row>
        <row r="1170">
          <cell r="A1170" t="str">
            <v>UAC10073</v>
          </cell>
          <cell r="B1170" t="str">
            <v>14-4</v>
          </cell>
          <cell r="C1170" t="str">
            <v>못</v>
          </cell>
          <cell r="D1170" t="str">
            <v>75MM</v>
          </cell>
          <cell r="E1170">
            <v>6.9400000000000003E-2</v>
          </cell>
          <cell r="F1170" t="str">
            <v>kg</v>
          </cell>
          <cell r="G1170">
            <v>498</v>
          </cell>
          <cell r="H1170">
            <v>34</v>
          </cell>
          <cell r="I1170">
            <v>0</v>
          </cell>
          <cell r="J1170">
            <v>0</v>
          </cell>
          <cell r="K1170">
            <v>0</v>
          </cell>
          <cell r="L1170">
            <v>0</v>
          </cell>
          <cell r="N1170">
            <v>34</v>
          </cell>
          <cell r="P1170" t="str">
            <v>a122</v>
          </cell>
        </row>
        <row r="1171">
          <cell r="A1171" t="str">
            <v>UAC10073</v>
          </cell>
          <cell r="B1171" t="str">
            <v>14-5</v>
          </cell>
          <cell r="C1171" t="str">
            <v>박리제</v>
          </cell>
          <cell r="D1171" t="str">
            <v>수용성목재용</v>
          </cell>
          <cell r="E1171">
            <v>6.59E-2</v>
          </cell>
          <cell r="F1171" t="str">
            <v>l</v>
          </cell>
          <cell r="G1171">
            <v>712</v>
          </cell>
          <cell r="H1171">
            <v>46</v>
          </cell>
          <cell r="I1171">
            <v>0</v>
          </cell>
          <cell r="J1171">
            <v>0</v>
          </cell>
          <cell r="K1171">
            <v>0</v>
          </cell>
          <cell r="L1171">
            <v>0</v>
          </cell>
          <cell r="N1171">
            <v>46</v>
          </cell>
          <cell r="P1171" t="str">
            <v>a122</v>
          </cell>
        </row>
        <row r="1172">
          <cell r="A1172" t="str">
            <v>UAC10073</v>
          </cell>
          <cell r="B1172" t="str">
            <v>14-6</v>
          </cell>
          <cell r="C1172" t="str">
            <v>형틀목공</v>
          </cell>
          <cell r="D1172" t="str">
            <v/>
          </cell>
          <cell r="E1172">
            <v>0.1</v>
          </cell>
          <cell r="F1172" t="str">
            <v>인</v>
          </cell>
          <cell r="G1172">
            <v>0</v>
          </cell>
          <cell r="H1172">
            <v>0</v>
          </cell>
          <cell r="I1172">
            <v>67688</v>
          </cell>
          <cell r="J1172">
            <v>6768</v>
          </cell>
          <cell r="K1172">
            <v>0</v>
          </cell>
          <cell r="L1172">
            <v>0</v>
          </cell>
          <cell r="N1172">
            <v>6768</v>
          </cell>
          <cell r="P1172" t="str">
            <v>a122</v>
          </cell>
        </row>
        <row r="1173">
          <cell r="A1173" t="str">
            <v>UAC10073</v>
          </cell>
          <cell r="B1173" t="str">
            <v>14-7</v>
          </cell>
          <cell r="C1173" t="str">
            <v>보통인부</v>
          </cell>
          <cell r="D1173" t="str">
            <v/>
          </cell>
          <cell r="E1173">
            <v>4.8899999999999999E-2</v>
          </cell>
          <cell r="F1173" t="str">
            <v>인</v>
          </cell>
          <cell r="G1173">
            <v>0</v>
          </cell>
          <cell r="H1173">
            <v>0</v>
          </cell>
          <cell r="I1173">
            <v>38875</v>
          </cell>
          <cell r="J1173">
            <v>1900</v>
          </cell>
          <cell r="K1173">
            <v>0</v>
          </cell>
          <cell r="L1173">
            <v>0</v>
          </cell>
          <cell r="N1173">
            <v>1900</v>
          </cell>
          <cell r="P1173" t="str">
            <v>a122</v>
          </cell>
        </row>
        <row r="1174">
          <cell r="A1174" t="str">
            <v>NO. 122호표</v>
          </cell>
          <cell r="B1174" t="str">
            <v>122</v>
          </cell>
          <cell r="C1174" t="str">
            <v>소   계</v>
          </cell>
          <cell r="H1174">
            <v>3029</v>
          </cell>
          <cell r="J1174">
            <v>8668</v>
          </cell>
          <cell r="L1174">
            <v>0</v>
          </cell>
          <cell r="N1174">
            <v>11697</v>
          </cell>
          <cell r="P1174" t="str">
            <v>a122</v>
          </cell>
        </row>
        <row r="1175">
          <cell r="P1175" t="str">
            <v>a122</v>
          </cell>
        </row>
        <row r="1176">
          <cell r="A1176" t="str">
            <v>123</v>
          </cell>
          <cell r="B1176" t="str">
            <v>15-1</v>
          </cell>
          <cell r="C1176" t="str">
            <v>제 122 호표</v>
          </cell>
          <cell r="D1176" t="str">
            <v>철근가공 및 조립 (간단)</v>
          </cell>
          <cell r="G1176" t="str">
            <v>토목공사</v>
          </cell>
          <cell r="O1176" t="str">
            <v>t</v>
          </cell>
          <cell r="P1176" t="str">
            <v>a123</v>
          </cell>
        </row>
        <row r="1177">
          <cell r="A1177" t="str">
            <v>UAC20020</v>
          </cell>
          <cell r="B1177" t="str">
            <v>15-1</v>
          </cell>
          <cell r="C1177" t="str">
            <v>철근</v>
          </cell>
          <cell r="D1177" t="str">
            <v>별   산</v>
          </cell>
          <cell r="E1177">
            <v>1</v>
          </cell>
          <cell r="F1177" t="str">
            <v>t</v>
          </cell>
          <cell r="G1177">
            <v>0</v>
          </cell>
          <cell r="H1177">
            <v>0</v>
          </cell>
          <cell r="I1177">
            <v>0</v>
          </cell>
          <cell r="J1177">
            <v>0</v>
          </cell>
          <cell r="K1177">
            <v>0</v>
          </cell>
          <cell r="L1177">
            <v>0</v>
          </cell>
          <cell r="N1177">
            <v>0</v>
          </cell>
          <cell r="P1177" t="str">
            <v>a123</v>
          </cell>
        </row>
        <row r="1178">
          <cell r="A1178" t="str">
            <v>UAC20020</v>
          </cell>
          <cell r="B1178" t="str">
            <v>15-2</v>
          </cell>
          <cell r="C1178" t="str">
            <v>소 철선</v>
          </cell>
          <cell r="D1178" t="str">
            <v>#20 (0.9)</v>
          </cell>
          <cell r="E1178">
            <v>5</v>
          </cell>
          <cell r="F1178" t="str">
            <v>kg</v>
          </cell>
          <cell r="G1178">
            <v>570</v>
          </cell>
          <cell r="H1178">
            <v>2850</v>
          </cell>
          <cell r="I1178">
            <v>0</v>
          </cell>
          <cell r="J1178">
            <v>0</v>
          </cell>
          <cell r="K1178">
            <v>0</v>
          </cell>
          <cell r="L1178">
            <v>0</v>
          </cell>
          <cell r="N1178">
            <v>2850</v>
          </cell>
          <cell r="P1178" t="str">
            <v>a123</v>
          </cell>
        </row>
        <row r="1179">
          <cell r="A1179" t="str">
            <v>UAC20020</v>
          </cell>
          <cell r="B1179" t="str">
            <v>15-3</v>
          </cell>
          <cell r="C1179" t="str">
            <v>철근공</v>
          </cell>
          <cell r="D1179" t="str">
            <v/>
          </cell>
          <cell r="E1179">
            <v>2.2200000000000002</v>
          </cell>
          <cell r="F1179" t="str">
            <v>인</v>
          </cell>
          <cell r="G1179">
            <v>0</v>
          </cell>
          <cell r="H1179">
            <v>0</v>
          </cell>
          <cell r="I1179">
            <v>69532</v>
          </cell>
          <cell r="J1179">
            <v>154361</v>
          </cell>
          <cell r="K1179">
            <v>0</v>
          </cell>
          <cell r="L1179">
            <v>0</v>
          </cell>
          <cell r="N1179">
            <v>154361</v>
          </cell>
          <cell r="P1179" t="str">
            <v>a123</v>
          </cell>
        </row>
        <row r="1180">
          <cell r="A1180" t="str">
            <v>UAC20020</v>
          </cell>
          <cell r="B1180" t="str">
            <v>15-4</v>
          </cell>
          <cell r="C1180" t="str">
            <v>보통인부</v>
          </cell>
          <cell r="D1180" t="str">
            <v/>
          </cell>
          <cell r="E1180">
            <v>1.004</v>
          </cell>
          <cell r="F1180" t="str">
            <v>인</v>
          </cell>
          <cell r="G1180">
            <v>0</v>
          </cell>
          <cell r="H1180">
            <v>0</v>
          </cell>
          <cell r="I1180">
            <v>38875</v>
          </cell>
          <cell r="J1180">
            <v>39030</v>
          </cell>
          <cell r="K1180">
            <v>0</v>
          </cell>
          <cell r="L1180">
            <v>0</v>
          </cell>
          <cell r="N1180">
            <v>39030</v>
          </cell>
          <cell r="P1180" t="str">
            <v>a123</v>
          </cell>
        </row>
        <row r="1181">
          <cell r="A1181" t="str">
            <v>NO. 123호표</v>
          </cell>
          <cell r="B1181" t="str">
            <v>123</v>
          </cell>
          <cell r="C1181" t="str">
            <v>소   계</v>
          </cell>
          <cell r="H1181">
            <v>2850</v>
          </cell>
          <cell r="J1181">
            <v>193391</v>
          </cell>
          <cell r="L1181">
            <v>0</v>
          </cell>
          <cell r="N1181">
            <v>196241</v>
          </cell>
          <cell r="P1181" t="str">
            <v>a123</v>
          </cell>
        </row>
        <row r="1182">
          <cell r="P1182" t="str">
            <v>a123</v>
          </cell>
        </row>
        <row r="1183">
          <cell r="A1183" t="str">
            <v>124</v>
          </cell>
          <cell r="B1183" t="str">
            <v>16-1</v>
          </cell>
          <cell r="C1183" t="str">
            <v>제 123 호표</v>
          </cell>
          <cell r="D1183" t="str">
            <v>인력비빔타설(무근구조물) (토목,조경)</v>
          </cell>
          <cell r="G1183">
            <v>0</v>
          </cell>
          <cell r="O1183" t="str">
            <v>m3</v>
          </cell>
          <cell r="P1183" t="str">
            <v>a124</v>
          </cell>
        </row>
        <row r="1184">
          <cell r="A1184" t="str">
            <v>UAC31005</v>
          </cell>
          <cell r="B1184" t="str">
            <v>16-1</v>
          </cell>
          <cell r="C1184" t="str">
            <v>시멘트</v>
          </cell>
          <cell r="D1184" t="str">
            <v>별    산</v>
          </cell>
          <cell r="E1184">
            <v>1</v>
          </cell>
          <cell r="F1184" t="str">
            <v>kg</v>
          </cell>
          <cell r="G1184">
            <v>0</v>
          </cell>
          <cell r="H1184">
            <v>0</v>
          </cell>
          <cell r="I1184">
            <v>0</v>
          </cell>
          <cell r="J1184">
            <v>0</v>
          </cell>
          <cell r="K1184">
            <v>0</v>
          </cell>
          <cell r="L1184">
            <v>0</v>
          </cell>
          <cell r="N1184">
            <v>0</v>
          </cell>
          <cell r="P1184" t="str">
            <v>a124</v>
          </cell>
        </row>
        <row r="1185">
          <cell r="A1185" t="str">
            <v>UAC31005</v>
          </cell>
          <cell r="B1185" t="str">
            <v>16-2</v>
          </cell>
          <cell r="C1185" t="str">
            <v>모 래</v>
          </cell>
          <cell r="D1185" t="str">
            <v>별    산</v>
          </cell>
          <cell r="E1185">
            <v>1</v>
          </cell>
          <cell r="F1185" t="str">
            <v>m3</v>
          </cell>
          <cell r="G1185">
            <v>0</v>
          </cell>
          <cell r="H1185">
            <v>0</v>
          </cell>
          <cell r="I1185">
            <v>0</v>
          </cell>
          <cell r="J1185">
            <v>0</v>
          </cell>
          <cell r="K1185">
            <v>0</v>
          </cell>
          <cell r="L1185">
            <v>0</v>
          </cell>
          <cell r="N1185">
            <v>0</v>
          </cell>
          <cell r="P1185" t="str">
            <v>a124</v>
          </cell>
        </row>
        <row r="1186">
          <cell r="A1186" t="str">
            <v>UAC31005</v>
          </cell>
          <cell r="B1186" t="str">
            <v>16-3</v>
          </cell>
          <cell r="C1186" t="str">
            <v>자갈</v>
          </cell>
          <cell r="D1186" t="str">
            <v>별    산</v>
          </cell>
          <cell r="E1186">
            <v>1</v>
          </cell>
          <cell r="F1186" t="str">
            <v>m3</v>
          </cell>
          <cell r="G1186">
            <v>0</v>
          </cell>
          <cell r="H1186">
            <v>0</v>
          </cell>
          <cell r="I1186">
            <v>0</v>
          </cell>
          <cell r="J1186">
            <v>0</v>
          </cell>
          <cell r="K1186">
            <v>0</v>
          </cell>
          <cell r="L1186">
            <v>0</v>
          </cell>
          <cell r="N1186">
            <v>0</v>
          </cell>
          <cell r="P1186" t="str">
            <v>a124</v>
          </cell>
        </row>
        <row r="1187">
          <cell r="A1187" t="str">
            <v>UAC31005</v>
          </cell>
          <cell r="B1187" t="str">
            <v>16-4</v>
          </cell>
          <cell r="C1187" t="str">
            <v>콘크리트공</v>
          </cell>
          <cell r="D1187" t="str">
            <v/>
          </cell>
          <cell r="E1187">
            <v>0.85</v>
          </cell>
          <cell r="F1187" t="str">
            <v>인</v>
          </cell>
          <cell r="G1187">
            <v>0</v>
          </cell>
          <cell r="H1187">
            <v>0</v>
          </cell>
          <cell r="I1187">
            <v>65439</v>
          </cell>
          <cell r="J1187">
            <v>55623</v>
          </cell>
          <cell r="K1187">
            <v>0</v>
          </cell>
          <cell r="L1187">
            <v>0</v>
          </cell>
          <cell r="N1187">
            <v>55623</v>
          </cell>
          <cell r="P1187" t="str">
            <v>a124</v>
          </cell>
        </row>
        <row r="1188">
          <cell r="A1188" t="str">
            <v>UAC31005</v>
          </cell>
          <cell r="B1188" t="str">
            <v>16-5</v>
          </cell>
          <cell r="C1188" t="str">
            <v>보통인부</v>
          </cell>
          <cell r="D1188" t="str">
            <v/>
          </cell>
          <cell r="E1188">
            <v>0.82</v>
          </cell>
          <cell r="F1188" t="str">
            <v>인</v>
          </cell>
          <cell r="G1188">
            <v>0</v>
          </cell>
          <cell r="H1188">
            <v>0</v>
          </cell>
          <cell r="I1188">
            <v>38875</v>
          </cell>
          <cell r="J1188">
            <v>31877</v>
          </cell>
          <cell r="K1188">
            <v>0</v>
          </cell>
          <cell r="L1188">
            <v>0</v>
          </cell>
          <cell r="N1188">
            <v>31877</v>
          </cell>
          <cell r="P1188" t="str">
            <v>a124</v>
          </cell>
        </row>
        <row r="1189">
          <cell r="A1189" t="str">
            <v>NO. 124호표</v>
          </cell>
          <cell r="B1189" t="str">
            <v>124</v>
          </cell>
          <cell r="C1189" t="str">
            <v>소   계</v>
          </cell>
          <cell r="H1189">
            <v>0</v>
          </cell>
          <cell r="J1189">
            <v>87500</v>
          </cell>
          <cell r="L1189">
            <v>0</v>
          </cell>
          <cell r="N1189">
            <v>87500</v>
          </cell>
          <cell r="P1189" t="str">
            <v>a124</v>
          </cell>
        </row>
        <row r="1190">
          <cell r="P1190" t="str">
            <v>a124</v>
          </cell>
        </row>
        <row r="1191">
          <cell r="A1191" t="str">
            <v>125</v>
          </cell>
          <cell r="B1191" t="str">
            <v>17-1</v>
          </cell>
          <cell r="C1191" t="str">
            <v>제 124 호표</v>
          </cell>
          <cell r="D1191" t="str">
            <v>인력비빔타설(소형구조물) (토목,조경)</v>
          </cell>
          <cell r="G1191">
            <v>0</v>
          </cell>
          <cell r="O1191" t="str">
            <v>m3</v>
          </cell>
          <cell r="P1191" t="str">
            <v>a125</v>
          </cell>
        </row>
        <row r="1192">
          <cell r="A1192" t="str">
            <v>UAC31020</v>
          </cell>
          <cell r="B1192" t="str">
            <v>17-1</v>
          </cell>
          <cell r="C1192" t="str">
            <v>시멘트</v>
          </cell>
          <cell r="D1192" t="str">
            <v>별    산</v>
          </cell>
          <cell r="E1192">
            <v>1</v>
          </cell>
          <cell r="F1192" t="str">
            <v>kg</v>
          </cell>
          <cell r="G1192">
            <v>0</v>
          </cell>
          <cell r="H1192">
            <v>0</v>
          </cell>
          <cell r="I1192">
            <v>0</v>
          </cell>
          <cell r="J1192">
            <v>0</v>
          </cell>
          <cell r="K1192">
            <v>0</v>
          </cell>
          <cell r="L1192">
            <v>0</v>
          </cell>
          <cell r="N1192">
            <v>0</v>
          </cell>
          <cell r="P1192" t="str">
            <v>a125</v>
          </cell>
        </row>
        <row r="1193">
          <cell r="A1193" t="str">
            <v>UAC31020</v>
          </cell>
          <cell r="B1193" t="str">
            <v>17-2</v>
          </cell>
          <cell r="C1193" t="str">
            <v>모 래</v>
          </cell>
          <cell r="D1193" t="str">
            <v>별    산</v>
          </cell>
          <cell r="E1193">
            <v>1</v>
          </cell>
          <cell r="F1193" t="str">
            <v>m3</v>
          </cell>
          <cell r="G1193">
            <v>0</v>
          </cell>
          <cell r="H1193">
            <v>0</v>
          </cell>
          <cell r="I1193">
            <v>0</v>
          </cell>
          <cell r="J1193">
            <v>0</v>
          </cell>
          <cell r="K1193">
            <v>0</v>
          </cell>
          <cell r="L1193">
            <v>0</v>
          </cell>
          <cell r="N1193">
            <v>0</v>
          </cell>
          <cell r="P1193" t="str">
            <v>a125</v>
          </cell>
        </row>
        <row r="1194">
          <cell r="A1194" t="str">
            <v>UAC31020</v>
          </cell>
          <cell r="B1194" t="str">
            <v>17-3</v>
          </cell>
          <cell r="C1194" t="str">
            <v>자갈</v>
          </cell>
          <cell r="D1194" t="str">
            <v>별    산</v>
          </cell>
          <cell r="E1194">
            <v>1</v>
          </cell>
          <cell r="F1194" t="str">
            <v>m3</v>
          </cell>
          <cell r="G1194">
            <v>0</v>
          </cell>
          <cell r="H1194">
            <v>0</v>
          </cell>
          <cell r="I1194">
            <v>0</v>
          </cell>
          <cell r="J1194">
            <v>0</v>
          </cell>
          <cell r="K1194">
            <v>0</v>
          </cell>
          <cell r="L1194">
            <v>0</v>
          </cell>
          <cell r="N1194">
            <v>0</v>
          </cell>
          <cell r="P1194" t="str">
            <v>a125</v>
          </cell>
        </row>
        <row r="1195">
          <cell r="A1195" t="str">
            <v>UAC31020</v>
          </cell>
          <cell r="B1195" t="str">
            <v>17-4</v>
          </cell>
          <cell r="C1195" t="str">
            <v>콘크리트공</v>
          </cell>
          <cell r="D1195" t="str">
            <v/>
          </cell>
          <cell r="E1195">
            <v>1.29</v>
          </cell>
          <cell r="F1195" t="str">
            <v>인</v>
          </cell>
          <cell r="G1195">
            <v>0</v>
          </cell>
          <cell r="H1195">
            <v>0</v>
          </cell>
          <cell r="I1195">
            <v>65439</v>
          </cell>
          <cell r="J1195">
            <v>84416</v>
          </cell>
          <cell r="K1195">
            <v>0</v>
          </cell>
          <cell r="L1195">
            <v>0</v>
          </cell>
          <cell r="N1195">
            <v>84416</v>
          </cell>
          <cell r="P1195" t="str">
            <v>a125</v>
          </cell>
        </row>
        <row r="1196">
          <cell r="A1196" t="str">
            <v>UAC31020</v>
          </cell>
          <cell r="B1196" t="str">
            <v>17-5</v>
          </cell>
          <cell r="C1196" t="str">
            <v>보통인부</v>
          </cell>
          <cell r="D1196" t="str">
            <v/>
          </cell>
          <cell r="E1196">
            <v>1.36</v>
          </cell>
          <cell r="F1196" t="str">
            <v>인</v>
          </cell>
          <cell r="G1196">
            <v>0</v>
          </cell>
          <cell r="H1196">
            <v>0</v>
          </cell>
          <cell r="I1196">
            <v>38875</v>
          </cell>
          <cell r="J1196">
            <v>52870</v>
          </cell>
          <cell r="K1196">
            <v>0</v>
          </cell>
          <cell r="L1196">
            <v>0</v>
          </cell>
          <cell r="N1196">
            <v>52870</v>
          </cell>
          <cell r="P1196" t="str">
            <v>a125</v>
          </cell>
        </row>
        <row r="1197">
          <cell r="A1197" t="str">
            <v>NO. 125호표</v>
          </cell>
          <cell r="B1197" t="str">
            <v>125</v>
          </cell>
          <cell r="C1197" t="str">
            <v>소   계</v>
          </cell>
          <cell r="H1197">
            <v>0</v>
          </cell>
          <cell r="J1197">
            <v>137286</v>
          </cell>
          <cell r="L1197">
            <v>0</v>
          </cell>
          <cell r="N1197">
            <v>137286</v>
          </cell>
          <cell r="P1197" t="str">
            <v>a125</v>
          </cell>
        </row>
        <row r="1198">
          <cell r="P1198" t="str">
            <v>a125</v>
          </cell>
        </row>
        <row r="1199">
          <cell r="A1199" t="str">
            <v>126</v>
          </cell>
          <cell r="B1199" t="str">
            <v>18-1</v>
          </cell>
          <cell r="C1199" t="str">
            <v>제 125 호표</v>
          </cell>
          <cell r="D1199" t="str">
            <v>잡철물제작비</v>
          </cell>
          <cell r="G1199" t="str">
            <v>(간단 100%)</v>
          </cell>
          <cell r="O1199" t="str">
            <v>t</v>
          </cell>
          <cell r="P1199" t="str">
            <v>a126</v>
          </cell>
        </row>
        <row r="1200">
          <cell r="A1200" t="str">
            <v>UAD20010</v>
          </cell>
          <cell r="B1200" t="str">
            <v>18-1</v>
          </cell>
          <cell r="C1200" t="str">
            <v>용접봉</v>
          </cell>
          <cell r="D1200" t="str">
            <v>전기KSE 4313 D4.0</v>
          </cell>
          <cell r="E1200">
            <v>15.71</v>
          </cell>
          <cell r="F1200" t="str">
            <v>kg</v>
          </cell>
          <cell r="G1200">
            <v>1007</v>
          </cell>
          <cell r="H1200">
            <v>15819</v>
          </cell>
          <cell r="I1200">
            <v>0</v>
          </cell>
          <cell r="J1200">
            <v>0</v>
          </cell>
          <cell r="K1200">
            <v>0</v>
          </cell>
          <cell r="L1200">
            <v>0</v>
          </cell>
          <cell r="N1200">
            <v>15819</v>
          </cell>
          <cell r="P1200" t="str">
            <v>a126</v>
          </cell>
        </row>
        <row r="1201">
          <cell r="A1201" t="str">
            <v>UAD20010</v>
          </cell>
          <cell r="B1201" t="str">
            <v>18-2</v>
          </cell>
          <cell r="C1201" t="str">
            <v>산 소</v>
          </cell>
          <cell r="D1201" t="str">
            <v>공업용6000L</v>
          </cell>
          <cell r="E1201">
            <v>5355</v>
          </cell>
          <cell r="F1201" t="str">
            <v>l</v>
          </cell>
          <cell r="G1201">
            <v>0</v>
          </cell>
          <cell r="H1201">
            <v>0</v>
          </cell>
          <cell r="I1201">
            <v>0</v>
          </cell>
          <cell r="J1201">
            <v>0</v>
          </cell>
          <cell r="K1201">
            <v>0</v>
          </cell>
          <cell r="L1201">
            <v>0</v>
          </cell>
          <cell r="N1201">
            <v>0</v>
          </cell>
          <cell r="P1201" t="str">
            <v>a126</v>
          </cell>
        </row>
        <row r="1202">
          <cell r="A1202" t="str">
            <v>UAD20010</v>
          </cell>
          <cell r="B1202" t="str">
            <v>18-3</v>
          </cell>
          <cell r="C1202" t="str">
            <v>아세치렌</v>
          </cell>
          <cell r="D1202" t="str">
            <v>2KG A급</v>
          </cell>
          <cell r="E1202">
            <v>2.4</v>
          </cell>
          <cell r="F1202" t="str">
            <v>kg</v>
          </cell>
          <cell r="G1202">
            <v>6650</v>
          </cell>
          <cell r="H1202">
            <v>15960</v>
          </cell>
          <cell r="I1202">
            <v>0</v>
          </cell>
          <cell r="J1202">
            <v>0</v>
          </cell>
          <cell r="K1202">
            <v>0</v>
          </cell>
          <cell r="L1202">
            <v>0</v>
          </cell>
          <cell r="N1202">
            <v>15960</v>
          </cell>
          <cell r="P1202" t="str">
            <v>a126</v>
          </cell>
        </row>
        <row r="1203">
          <cell r="A1203" t="str">
            <v>UAD20010</v>
          </cell>
          <cell r="B1203" t="str">
            <v>18-4</v>
          </cell>
          <cell r="C1203" t="str">
            <v>임시전력비(전력량요금)</v>
          </cell>
          <cell r="D1203" t="str">
            <v>1년이하</v>
          </cell>
          <cell r="E1203">
            <v>107.1</v>
          </cell>
          <cell r="F1203" t="str">
            <v>kwh</v>
          </cell>
          <cell r="G1203">
            <v>0</v>
          </cell>
          <cell r="H1203">
            <v>0</v>
          </cell>
          <cell r="I1203">
            <v>0</v>
          </cell>
          <cell r="J1203">
            <v>0</v>
          </cell>
          <cell r="K1203">
            <v>71</v>
          </cell>
          <cell r="L1203">
            <v>7604</v>
          </cell>
          <cell r="N1203">
            <v>7604</v>
          </cell>
          <cell r="P1203" t="str">
            <v>a126</v>
          </cell>
        </row>
        <row r="1204">
          <cell r="A1204" t="str">
            <v>UAD20010</v>
          </cell>
          <cell r="B1204" t="str">
            <v>18-5</v>
          </cell>
          <cell r="C1204" t="str">
            <v>철 공</v>
          </cell>
          <cell r="D1204" t="str">
            <v/>
          </cell>
          <cell r="E1204">
            <v>21.8</v>
          </cell>
          <cell r="F1204" t="str">
            <v>인</v>
          </cell>
          <cell r="G1204">
            <v>0</v>
          </cell>
          <cell r="H1204">
            <v>0</v>
          </cell>
          <cell r="I1204">
            <v>60764</v>
          </cell>
          <cell r="J1204">
            <v>1324655</v>
          </cell>
          <cell r="K1204">
            <v>0</v>
          </cell>
          <cell r="L1204">
            <v>0</v>
          </cell>
          <cell r="N1204">
            <v>1324655</v>
          </cell>
          <cell r="P1204" t="str">
            <v>a126</v>
          </cell>
        </row>
        <row r="1205">
          <cell r="A1205" t="str">
            <v>UAD20010</v>
          </cell>
          <cell r="B1205" t="str">
            <v>18-6</v>
          </cell>
          <cell r="C1205" t="str">
            <v>보통인부</v>
          </cell>
          <cell r="D1205" t="str">
            <v/>
          </cell>
          <cell r="E1205">
            <v>0.56000000000000005</v>
          </cell>
          <cell r="F1205" t="str">
            <v>인</v>
          </cell>
          <cell r="G1205">
            <v>0</v>
          </cell>
          <cell r="H1205">
            <v>0</v>
          </cell>
          <cell r="I1205">
            <v>38875</v>
          </cell>
          <cell r="J1205">
            <v>21770</v>
          </cell>
          <cell r="K1205">
            <v>0</v>
          </cell>
          <cell r="L1205">
            <v>0</v>
          </cell>
          <cell r="N1205">
            <v>21770</v>
          </cell>
          <cell r="P1205" t="str">
            <v>a126</v>
          </cell>
        </row>
        <row r="1206">
          <cell r="A1206" t="str">
            <v>UAD20010</v>
          </cell>
          <cell r="B1206" t="str">
            <v>18-7</v>
          </cell>
          <cell r="C1206" t="str">
            <v>용접공(일반)</v>
          </cell>
          <cell r="D1206" t="str">
            <v/>
          </cell>
          <cell r="E1206">
            <v>2.21</v>
          </cell>
          <cell r="F1206" t="str">
            <v>인</v>
          </cell>
          <cell r="G1206">
            <v>0</v>
          </cell>
          <cell r="H1206">
            <v>0</v>
          </cell>
          <cell r="I1206">
            <v>60294</v>
          </cell>
          <cell r="J1206">
            <v>133249</v>
          </cell>
          <cell r="K1206">
            <v>0</v>
          </cell>
          <cell r="L1206">
            <v>0</v>
          </cell>
          <cell r="N1206">
            <v>133249</v>
          </cell>
          <cell r="P1206" t="str">
            <v>a126</v>
          </cell>
        </row>
        <row r="1207">
          <cell r="A1207" t="str">
            <v>UAD20010</v>
          </cell>
          <cell r="B1207" t="str">
            <v>18-8</v>
          </cell>
          <cell r="C1207" t="str">
            <v>특별인부</v>
          </cell>
          <cell r="D1207" t="str">
            <v/>
          </cell>
          <cell r="E1207">
            <v>0.63</v>
          </cell>
          <cell r="F1207" t="str">
            <v>인</v>
          </cell>
          <cell r="G1207">
            <v>0</v>
          </cell>
          <cell r="H1207">
            <v>0</v>
          </cell>
          <cell r="I1207">
            <v>53171</v>
          </cell>
          <cell r="J1207">
            <v>33497</v>
          </cell>
          <cell r="K1207">
            <v>0</v>
          </cell>
          <cell r="L1207">
            <v>0</v>
          </cell>
          <cell r="N1207">
            <v>33497</v>
          </cell>
          <cell r="P1207" t="str">
            <v>a126</v>
          </cell>
        </row>
        <row r="1208">
          <cell r="A1208" t="str">
            <v>UAD20010</v>
          </cell>
          <cell r="B1208" t="str">
            <v>18-9</v>
          </cell>
          <cell r="C1208" t="str">
            <v>용접기 (교류)</v>
          </cell>
          <cell r="D1208" t="str">
            <v xml:space="preserve"> 200AMP</v>
          </cell>
          <cell r="E1208">
            <v>17.71</v>
          </cell>
          <cell r="F1208" t="str">
            <v>시간</v>
          </cell>
          <cell r="G1208">
            <v>0</v>
          </cell>
          <cell r="H1208">
            <v>0</v>
          </cell>
          <cell r="I1208">
            <v>0</v>
          </cell>
          <cell r="J1208">
            <v>0</v>
          </cell>
          <cell r="K1208">
            <v>67</v>
          </cell>
          <cell r="L1208">
            <v>1186</v>
          </cell>
          <cell r="N1208">
            <v>1186</v>
          </cell>
          <cell r="P1208" t="str">
            <v>a126</v>
          </cell>
        </row>
        <row r="1209">
          <cell r="A1209" t="str">
            <v>UAD20010</v>
          </cell>
          <cell r="B1209" t="str">
            <v>18-10</v>
          </cell>
          <cell r="C1209" t="str">
            <v>기구 손료 (인건비의3%)</v>
          </cell>
          <cell r="D1209" t="str">
            <v>M03.</v>
          </cell>
          <cell r="E1209">
            <v>0.03</v>
          </cell>
          <cell r="F1209" t="str">
            <v>식</v>
          </cell>
          <cell r="G1209">
            <v>0</v>
          </cell>
          <cell r="H1209">
            <v>0</v>
          </cell>
          <cell r="I1209">
            <v>0</v>
          </cell>
          <cell r="J1209">
            <v>0</v>
          </cell>
          <cell r="K1209">
            <v>1513193</v>
          </cell>
          <cell r="L1209">
            <v>45395</v>
          </cell>
          <cell r="N1209">
            <v>45395</v>
          </cell>
          <cell r="P1209" t="str">
            <v>a126</v>
          </cell>
        </row>
        <row r="1210">
          <cell r="A1210" t="str">
            <v>NO. 126호표</v>
          </cell>
          <cell r="B1210" t="str">
            <v>126</v>
          </cell>
          <cell r="C1210" t="str">
            <v>소   계</v>
          </cell>
          <cell r="H1210">
            <v>31779</v>
          </cell>
          <cell r="J1210">
            <v>1513171</v>
          </cell>
          <cell r="L1210">
            <v>54185</v>
          </cell>
          <cell r="N1210">
            <v>1599135</v>
          </cell>
          <cell r="P1210" t="str">
            <v>a126</v>
          </cell>
        </row>
        <row r="1211">
          <cell r="P1211" t="str">
            <v>a126</v>
          </cell>
        </row>
        <row r="1212">
          <cell r="A1212" t="str">
            <v>127</v>
          </cell>
          <cell r="B1212" t="str">
            <v>19-1</v>
          </cell>
          <cell r="C1212" t="str">
            <v>제 19 호표</v>
          </cell>
          <cell r="D1212" t="str">
            <v>잡철물제작비</v>
          </cell>
          <cell r="G1212" t="str">
            <v>(보통 120%)</v>
          </cell>
          <cell r="O1212" t="str">
            <v>t</v>
          </cell>
          <cell r="P1212" t="str">
            <v>a127</v>
          </cell>
        </row>
        <row r="1213">
          <cell r="A1213" t="str">
            <v>UAD20020</v>
          </cell>
          <cell r="B1213" t="str">
            <v>19-1</v>
          </cell>
          <cell r="C1213" t="str">
            <v>잡철물제작비</v>
          </cell>
          <cell r="D1213" t="str">
            <v>(자재,노임,경비)X1.2</v>
          </cell>
          <cell r="E1213">
            <v>1.2</v>
          </cell>
          <cell r="F1213" t="str">
            <v>t</v>
          </cell>
          <cell r="G1213">
            <v>36866</v>
          </cell>
          <cell r="H1213">
            <v>44239</v>
          </cell>
          <cell r="I1213">
            <v>1513193</v>
          </cell>
          <cell r="J1213">
            <v>1815831</v>
          </cell>
          <cell r="K1213">
            <v>54230</v>
          </cell>
          <cell r="L1213">
            <v>65076</v>
          </cell>
          <cell r="N1213">
            <v>1925146</v>
          </cell>
          <cell r="P1213" t="str">
            <v>a127</v>
          </cell>
        </row>
        <row r="1214">
          <cell r="A1214" t="str">
            <v>NO. 127호표</v>
          </cell>
          <cell r="B1214" t="str">
            <v>127</v>
          </cell>
          <cell r="C1214" t="str">
            <v>소   계</v>
          </cell>
          <cell r="H1214">
            <v>44239</v>
          </cell>
          <cell r="J1214">
            <v>1815831</v>
          </cell>
          <cell r="L1214">
            <v>65076</v>
          </cell>
          <cell r="N1214">
            <v>1925146</v>
          </cell>
          <cell r="P1214" t="str">
            <v>a127</v>
          </cell>
        </row>
        <row r="1215">
          <cell r="P1215" t="str">
            <v>a127</v>
          </cell>
        </row>
        <row r="1216">
          <cell r="A1216" t="str">
            <v>128</v>
          </cell>
          <cell r="B1216" t="str">
            <v>20-1</v>
          </cell>
          <cell r="C1216" t="str">
            <v>제 20 호표</v>
          </cell>
          <cell r="D1216" t="str">
            <v>잡철물제작비</v>
          </cell>
          <cell r="G1216" t="str">
            <v>(복잡 140%)</v>
          </cell>
          <cell r="O1216" t="str">
            <v>t</v>
          </cell>
          <cell r="P1216" t="str">
            <v>a128</v>
          </cell>
        </row>
        <row r="1217">
          <cell r="A1217" t="str">
            <v>UAD20030</v>
          </cell>
          <cell r="B1217" t="str">
            <v>20-1</v>
          </cell>
          <cell r="C1217" t="str">
            <v>잡철물제작비</v>
          </cell>
          <cell r="D1217" t="str">
            <v>(자재.노임,경비)X1.4</v>
          </cell>
          <cell r="E1217">
            <v>1.4</v>
          </cell>
          <cell r="F1217" t="str">
            <v>t</v>
          </cell>
          <cell r="G1217">
            <v>36866</v>
          </cell>
          <cell r="H1217">
            <v>51612</v>
          </cell>
          <cell r="I1217">
            <v>1513193</v>
          </cell>
          <cell r="J1217">
            <v>2118470</v>
          </cell>
          <cell r="K1217">
            <v>54230</v>
          </cell>
          <cell r="L1217">
            <v>75922</v>
          </cell>
          <cell r="N1217">
            <v>2246004</v>
          </cell>
          <cell r="P1217" t="str">
            <v>a128</v>
          </cell>
        </row>
        <row r="1218">
          <cell r="A1218" t="str">
            <v>NO. 128호표</v>
          </cell>
          <cell r="B1218" t="str">
            <v>128</v>
          </cell>
          <cell r="C1218" t="str">
            <v>소   계</v>
          </cell>
          <cell r="H1218">
            <v>51612</v>
          </cell>
          <cell r="J1218">
            <v>2118470</v>
          </cell>
          <cell r="L1218">
            <v>75922</v>
          </cell>
          <cell r="N1218">
            <v>2246004</v>
          </cell>
          <cell r="P1218" t="str">
            <v>a128</v>
          </cell>
        </row>
        <row r="1219">
          <cell r="P1219" t="str">
            <v>a128</v>
          </cell>
        </row>
        <row r="1220">
          <cell r="A1220" t="str">
            <v>129</v>
          </cell>
          <cell r="B1220" t="str">
            <v>21-1</v>
          </cell>
          <cell r="C1220" t="str">
            <v>제 21 호표</v>
          </cell>
          <cell r="D1220" t="str">
            <v>잡철물설치비</v>
          </cell>
          <cell r="G1220" t="str">
            <v>(간단 100%)</v>
          </cell>
          <cell r="O1220" t="str">
            <v>t</v>
          </cell>
          <cell r="P1220" t="str">
            <v>a129</v>
          </cell>
        </row>
        <row r="1221">
          <cell r="A1221" t="str">
            <v>UAD20040</v>
          </cell>
          <cell r="B1221" t="str">
            <v>21-1</v>
          </cell>
          <cell r="C1221" t="str">
            <v>임시전력비(전력량요금)</v>
          </cell>
          <cell r="D1221" t="str">
            <v>1년이하</v>
          </cell>
          <cell r="E1221">
            <v>18.899999999999999</v>
          </cell>
          <cell r="F1221" t="str">
            <v>kwh</v>
          </cell>
          <cell r="G1221">
            <v>0</v>
          </cell>
          <cell r="H1221">
            <v>0</v>
          </cell>
          <cell r="I1221">
            <v>0</v>
          </cell>
          <cell r="J1221">
            <v>0</v>
          </cell>
          <cell r="K1221">
            <v>71</v>
          </cell>
          <cell r="L1221">
            <v>1341</v>
          </cell>
          <cell r="N1221">
            <v>1341</v>
          </cell>
          <cell r="P1221" t="str">
            <v>a129</v>
          </cell>
        </row>
        <row r="1222">
          <cell r="A1222" t="str">
            <v>UAD20040</v>
          </cell>
          <cell r="B1222" t="str">
            <v>21-2</v>
          </cell>
          <cell r="C1222" t="str">
            <v>용접봉</v>
          </cell>
          <cell r="D1222" t="str">
            <v>전기KSE4313,D-4</v>
          </cell>
          <cell r="E1222">
            <v>2.77</v>
          </cell>
          <cell r="F1222" t="str">
            <v>kg</v>
          </cell>
          <cell r="G1222">
            <v>1007</v>
          </cell>
          <cell r="H1222">
            <v>2789</v>
          </cell>
          <cell r="I1222">
            <v>0</v>
          </cell>
          <cell r="J1222">
            <v>0</v>
          </cell>
          <cell r="K1222">
            <v>0</v>
          </cell>
          <cell r="L1222">
            <v>0</v>
          </cell>
          <cell r="N1222">
            <v>2789</v>
          </cell>
          <cell r="P1222" t="str">
            <v>a129</v>
          </cell>
        </row>
        <row r="1223">
          <cell r="A1223" t="str">
            <v>UAD20040</v>
          </cell>
          <cell r="B1223" t="str">
            <v>21-3</v>
          </cell>
          <cell r="C1223" t="str">
            <v>산 소</v>
          </cell>
          <cell r="D1223" t="str">
            <v>99.80%</v>
          </cell>
          <cell r="E1223">
            <v>945</v>
          </cell>
          <cell r="F1223" t="str">
            <v>l</v>
          </cell>
          <cell r="G1223">
            <v>0</v>
          </cell>
          <cell r="H1223">
            <v>0</v>
          </cell>
          <cell r="I1223">
            <v>0</v>
          </cell>
          <cell r="J1223">
            <v>0</v>
          </cell>
          <cell r="K1223">
            <v>0</v>
          </cell>
          <cell r="L1223">
            <v>0</v>
          </cell>
          <cell r="N1223">
            <v>0</v>
          </cell>
          <cell r="P1223" t="str">
            <v>a129</v>
          </cell>
        </row>
        <row r="1224">
          <cell r="A1224" t="str">
            <v>UAD20040</v>
          </cell>
          <cell r="B1224" t="str">
            <v>21-4</v>
          </cell>
          <cell r="C1224" t="str">
            <v>아세치렌</v>
          </cell>
          <cell r="D1224" t="str">
            <v>2KG A급</v>
          </cell>
          <cell r="E1224">
            <v>0.4</v>
          </cell>
          <cell r="F1224" t="str">
            <v>kg</v>
          </cell>
          <cell r="G1224">
            <v>6650</v>
          </cell>
          <cell r="H1224">
            <v>2660</v>
          </cell>
          <cell r="I1224">
            <v>0</v>
          </cell>
          <cell r="J1224">
            <v>0</v>
          </cell>
          <cell r="K1224">
            <v>0</v>
          </cell>
          <cell r="L1224">
            <v>0</v>
          </cell>
          <cell r="N1224">
            <v>2660</v>
          </cell>
          <cell r="P1224" t="str">
            <v>a129</v>
          </cell>
        </row>
        <row r="1225">
          <cell r="A1225" t="str">
            <v>UAD20040</v>
          </cell>
          <cell r="B1225" t="str">
            <v>21-5</v>
          </cell>
          <cell r="C1225" t="str">
            <v>철 공</v>
          </cell>
          <cell r="D1225" t="str">
            <v/>
          </cell>
          <cell r="E1225">
            <v>5.85</v>
          </cell>
          <cell r="F1225" t="str">
            <v>인</v>
          </cell>
          <cell r="G1225">
            <v>0</v>
          </cell>
          <cell r="H1225">
            <v>0</v>
          </cell>
          <cell r="I1225">
            <v>60764</v>
          </cell>
          <cell r="J1225">
            <v>355469</v>
          </cell>
          <cell r="K1225">
            <v>0</v>
          </cell>
          <cell r="L1225">
            <v>0</v>
          </cell>
          <cell r="N1225">
            <v>355469</v>
          </cell>
          <cell r="P1225" t="str">
            <v>a129</v>
          </cell>
        </row>
        <row r="1226">
          <cell r="A1226" t="str">
            <v>UAD20040</v>
          </cell>
          <cell r="B1226" t="str">
            <v>21-6</v>
          </cell>
          <cell r="C1226" t="str">
            <v>보통인부</v>
          </cell>
          <cell r="D1226" t="str">
            <v/>
          </cell>
          <cell r="E1226">
            <v>0.1</v>
          </cell>
          <cell r="F1226" t="str">
            <v>인</v>
          </cell>
          <cell r="G1226">
            <v>0</v>
          </cell>
          <cell r="H1226">
            <v>0</v>
          </cell>
          <cell r="I1226">
            <v>38875</v>
          </cell>
          <cell r="J1226">
            <v>3887</v>
          </cell>
          <cell r="K1226">
            <v>0</v>
          </cell>
          <cell r="L1226">
            <v>0</v>
          </cell>
          <cell r="N1226">
            <v>3887</v>
          </cell>
          <cell r="P1226" t="str">
            <v>a129</v>
          </cell>
        </row>
        <row r="1227">
          <cell r="A1227" t="str">
            <v>UAD20040</v>
          </cell>
          <cell r="B1227" t="str">
            <v>21-7</v>
          </cell>
          <cell r="C1227" t="str">
            <v>용접공(일반)</v>
          </cell>
          <cell r="D1227" t="str">
            <v/>
          </cell>
          <cell r="E1227">
            <v>0.39</v>
          </cell>
          <cell r="F1227" t="str">
            <v>인</v>
          </cell>
          <cell r="G1227">
            <v>0</v>
          </cell>
          <cell r="H1227">
            <v>0</v>
          </cell>
          <cell r="I1227">
            <v>60294</v>
          </cell>
          <cell r="J1227">
            <v>23514</v>
          </cell>
          <cell r="K1227">
            <v>0</v>
          </cell>
          <cell r="L1227">
            <v>0</v>
          </cell>
          <cell r="N1227">
            <v>23514</v>
          </cell>
          <cell r="P1227" t="str">
            <v>a129</v>
          </cell>
        </row>
        <row r="1228">
          <cell r="A1228" t="str">
            <v>UAD20040</v>
          </cell>
          <cell r="B1228" t="str">
            <v>21-8</v>
          </cell>
          <cell r="C1228" t="str">
            <v>특별인부</v>
          </cell>
          <cell r="D1228" t="str">
            <v/>
          </cell>
          <cell r="E1228">
            <v>0.11</v>
          </cell>
          <cell r="F1228" t="str">
            <v>인</v>
          </cell>
          <cell r="G1228">
            <v>0</v>
          </cell>
          <cell r="H1228">
            <v>0</v>
          </cell>
          <cell r="I1228">
            <v>53171</v>
          </cell>
          <cell r="J1228">
            <v>5848</v>
          </cell>
          <cell r="K1228">
            <v>0</v>
          </cell>
          <cell r="L1228">
            <v>0</v>
          </cell>
          <cell r="N1228">
            <v>5848</v>
          </cell>
          <cell r="P1228" t="str">
            <v>a129</v>
          </cell>
        </row>
        <row r="1229">
          <cell r="A1229" t="str">
            <v>UAD20040</v>
          </cell>
          <cell r="B1229" t="str">
            <v>21-9</v>
          </cell>
          <cell r="C1229" t="str">
            <v>용접기 (교류)</v>
          </cell>
          <cell r="D1229" t="str">
            <v xml:space="preserve"> 200AMP</v>
          </cell>
          <cell r="E1229">
            <v>3.12</v>
          </cell>
          <cell r="F1229" t="str">
            <v>시간</v>
          </cell>
          <cell r="G1229">
            <v>0</v>
          </cell>
          <cell r="H1229">
            <v>0</v>
          </cell>
          <cell r="I1229">
            <v>0</v>
          </cell>
          <cell r="J1229">
            <v>0</v>
          </cell>
          <cell r="K1229">
            <v>67</v>
          </cell>
          <cell r="L1229">
            <v>209</v>
          </cell>
          <cell r="N1229">
            <v>209</v>
          </cell>
          <cell r="P1229" t="str">
            <v>a129</v>
          </cell>
        </row>
        <row r="1230">
          <cell r="A1230" t="str">
            <v>UAD20040</v>
          </cell>
          <cell r="B1230" t="str">
            <v>21-10</v>
          </cell>
          <cell r="C1230" t="str">
            <v>기구 손료 (인건비의3%)</v>
          </cell>
          <cell r="D1230" t="str">
            <v>M03.</v>
          </cell>
          <cell r="E1230">
            <v>0.03</v>
          </cell>
          <cell r="F1230" t="str">
            <v>식</v>
          </cell>
          <cell r="G1230">
            <v>0</v>
          </cell>
          <cell r="H1230">
            <v>0</v>
          </cell>
          <cell r="I1230">
            <v>0</v>
          </cell>
          <cell r="J1230">
            <v>0</v>
          </cell>
          <cell r="K1230">
            <v>388725</v>
          </cell>
          <cell r="L1230">
            <v>11661</v>
          </cell>
          <cell r="N1230">
            <v>11661</v>
          </cell>
          <cell r="P1230" t="str">
            <v>a129</v>
          </cell>
        </row>
        <row r="1231">
          <cell r="A1231" t="str">
            <v>NO. 129호표</v>
          </cell>
          <cell r="B1231" t="str">
            <v>129</v>
          </cell>
          <cell r="C1231" t="str">
            <v>소   계</v>
          </cell>
          <cell r="H1231">
            <v>5449</v>
          </cell>
          <cell r="J1231">
            <v>388718</v>
          </cell>
          <cell r="L1231">
            <v>13211</v>
          </cell>
          <cell r="N1231">
            <v>407378</v>
          </cell>
          <cell r="P1231" t="str">
            <v>a129</v>
          </cell>
        </row>
        <row r="1232">
          <cell r="P1232" t="str">
            <v>a129</v>
          </cell>
        </row>
        <row r="1233">
          <cell r="A1233" t="str">
            <v>130</v>
          </cell>
          <cell r="B1233" t="str">
            <v>22-1</v>
          </cell>
          <cell r="C1233" t="str">
            <v>제 22 호표</v>
          </cell>
          <cell r="D1233" t="str">
            <v>잡철물설치비</v>
          </cell>
          <cell r="G1233" t="str">
            <v>(보통 120%)</v>
          </cell>
          <cell r="O1233" t="str">
            <v>t</v>
          </cell>
          <cell r="P1233" t="str">
            <v>a130</v>
          </cell>
        </row>
        <row r="1234">
          <cell r="A1234" t="str">
            <v>UAD20050</v>
          </cell>
          <cell r="B1234" t="str">
            <v>22-1</v>
          </cell>
          <cell r="C1234" t="str">
            <v>잡철물설치비</v>
          </cell>
          <cell r="D1234" t="str">
            <v>(자재, 노임, 경비)X1.2배</v>
          </cell>
          <cell r="E1234">
            <v>1.2</v>
          </cell>
          <cell r="F1234" t="str">
            <v>t</v>
          </cell>
          <cell r="G1234">
            <v>6346</v>
          </cell>
          <cell r="H1234">
            <v>7615</v>
          </cell>
          <cell r="I1234">
            <v>388724</v>
          </cell>
          <cell r="J1234">
            <v>466468</v>
          </cell>
          <cell r="K1234">
            <v>13220</v>
          </cell>
          <cell r="L1234">
            <v>15864</v>
          </cell>
          <cell r="N1234">
            <v>489947</v>
          </cell>
          <cell r="P1234" t="str">
            <v>a130</v>
          </cell>
        </row>
        <row r="1235">
          <cell r="A1235" t="str">
            <v>NO. 130호표</v>
          </cell>
          <cell r="B1235" t="str">
            <v>130</v>
          </cell>
          <cell r="C1235" t="str">
            <v>소   계</v>
          </cell>
          <cell r="H1235">
            <v>7615</v>
          </cell>
          <cell r="J1235">
            <v>466468</v>
          </cell>
          <cell r="L1235">
            <v>15864</v>
          </cell>
          <cell r="N1235">
            <v>489947</v>
          </cell>
          <cell r="P1235" t="str">
            <v>a130</v>
          </cell>
        </row>
        <row r="1236">
          <cell r="P1236" t="str">
            <v>a130</v>
          </cell>
        </row>
        <row r="1237">
          <cell r="A1237" t="str">
            <v>131</v>
          </cell>
          <cell r="B1237" t="str">
            <v>23-1</v>
          </cell>
          <cell r="C1237" t="str">
            <v>제 23 호표</v>
          </cell>
          <cell r="D1237" t="str">
            <v>잡철물설치비</v>
          </cell>
          <cell r="G1237" t="str">
            <v>(복잡 140%)</v>
          </cell>
          <cell r="O1237" t="str">
            <v>t</v>
          </cell>
          <cell r="P1237" t="str">
            <v>a131</v>
          </cell>
        </row>
        <row r="1238">
          <cell r="A1238" t="str">
            <v>UAD20060</v>
          </cell>
          <cell r="B1238" t="str">
            <v>23-1</v>
          </cell>
          <cell r="C1238" t="str">
            <v>잡철물설치비</v>
          </cell>
          <cell r="D1238" t="str">
            <v>(자재, 노임, 경비)X1.4배</v>
          </cell>
          <cell r="E1238">
            <v>1.4</v>
          </cell>
          <cell r="F1238" t="str">
            <v>t</v>
          </cell>
          <cell r="G1238">
            <v>6346</v>
          </cell>
          <cell r="H1238">
            <v>8884</v>
          </cell>
          <cell r="I1238">
            <v>388724</v>
          </cell>
          <cell r="J1238">
            <v>544213</v>
          </cell>
          <cell r="K1238">
            <v>13220</v>
          </cell>
          <cell r="L1238">
            <v>18508</v>
          </cell>
          <cell r="N1238">
            <v>571605</v>
          </cell>
          <cell r="P1238" t="str">
            <v>a131</v>
          </cell>
        </row>
        <row r="1239">
          <cell r="A1239" t="str">
            <v>NO. 131호표</v>
          </cell>
          <cell r="B1239" t="str">
            <v>131</v>
          </cell>
          <cell r="C1239" t="str">
            <v>소   계</v>
          </cell>
          <cell r="H1239">
            <v>8884</v>
          </cell>
          <cell r="J1239">
            <v>544213</v>
          </cell>
          <cell r="L1239">
            <v>18508</v>
          </cell>
          <cell r="N1239">
            <v>571605</v>
          </cell>
          <cell r="P1239" t="str">
            <v>a131</v>
          </cell>
        </row>
        <row r="1240">
          <cell r="P1240" t="str">
            <v>a131</v>
          </cell>
        </row>
        <row r="1241">
          <cell r="A1241" t="str">
            <v>132</v>
          </cell>
          <cell r="B1241" t="str">
            <v>24-1</v>
          </cell>
          <cell r="C1241" t="str">
            <v>제 24 호표</v>
          </cell>
          <cell r="D1241" t="str">
            <v>철물제작설치비</v>
          </cell>
          <cell r="G1241" t="str">
            <v>(간단 100%)</v>
          </cell>
          <cell r="O1241" t="str">
            <v>t</v>
          </cell>
          <cell r="P1241" t="str">
            <v>a132</v>
          </cell>
        </row>
        <row r="1242">
          <cell r="A1242" t="str">
            <v>UAD20120</v>
          </cell>
          <cell r="B1242" t="str">
            <v>24-1</v>
          </cell>
          <cell r="C1242" t="str">
            <v>용접봉</v>
          </cell>
          <cell r="D1242" t="str">
            <v>전기 KSE-4313 O-4</v>
          </cell>
          <cell r="E1242">
            <v>18.48</v>
          </cell>
          <cell r="F1242" t="str">
            <v>kg</v>
          </cell>
          <cell r="G1242">
            <v>1007</v>
          </cell>
          <cell r="H1242">
            <v>18609</v>
          </cell>
          <cell r="I1242">
            <v>0</v>
          </cell>
          <cell r="J1242">
            <v>0</v>
          </cell>
          <cell r="K1242">
            <v>0</v>
          </cell>
          <cell r="L1242">
            <v>0</v>
          </cell>
          <cell r="N1242">
            <v>18609</v>
          </cell>
          <cell r="P1242" t="str">
            <v>a132</v>
          </cell>
        </row>
        <row r="1243">
          <cell r="A1243" t="str">
            <v>UAD20120</v>
          </cell>
          <cell r="B1243" t="str">
            <v>24-2</v>
          </cell>
          <cell r="C1243" t="str">
            <v>산 소</v>
          </cell>
          <cell r="D1243" t="str">
            <v>99.80%</v>
          </cell>
          <cell r="E1243">
            <v>6300</v>
          </cell>
          <cell r="F1243" t="str">
            <v>l</v>
          </cell>
          <cell r="G1243">
            <v>0</v>
          </cell>
          <cell r="H1243">
            <v>0</v>
          </cell>
          <cell r="I1243">
            <v>0</v>
          </cell>
          <cell r="J1243">
            <v>0</v>
          </cell>
          <cell r="K1243">
            <v>0</v>
          </cell>
          <cell r="L1243">
            <v>0</v>
          </cell>
          <cell r="N1243">
            <v>0</v>
          </cell>
          <cell r="P1243" t="str">
            <v>a132</v>
          </cell>
        </row>
        <row r="1244">
          <cell r="A1244" t="str">
            <v>UAD20120</v>
          </cell>
          <cell r="B1244" t="str">
            <v>24-3</v>
          </cell>
          <cell r="C1244" t="str">
            <v>아세치렌</v>
          </cell>
          <cell r="D1244" t="str">
            <v>A 급</v>
          </cell>
          <cell r="E1244">
            <v>2.8</v>
          </cell>
          <cell r="F1244" t="str">
            <v>kg</v>
          </cell>
          <cell r="G1244">
            <v>6650</v>
          </cell>
          <cell r="H1244">
            <v>18620</v>
          </cell>
          <cell r="I1244">
            <v>0</v>
          </cell>
          <cell r="J1244">
            <v>0</v>
          </cell>
          <cell r="K1244">
            <v>0</v>
          </cell>
          <cell r="L1244">
            <v>0</v>
          </cell>
          <cell r="N1244">
            <v>18620</v>
          </cell>
          <cell r="P1244" t="str">
            <v>a132</v>
          </cell>
        </row>
        <row r="1245">
          <cell r="A1245" t="str">
            <v>UAD20120</v>
          </cell>
          <cell r="B1245" t="str">
            <v>24-4</v>
          </cell>
          <cell r="C1245" t="str">
            <v>임시전력비(전력량요금)</v>
          </cell>
          <cell r="D1245" t="str">
            <v>1년이하</v>
          </cell>
          <cell r="E1245">
            <v>126</v>
          </cell>
          <cell r="F1245" t="str">
            <v>kwh</v>
          </cell>
          <cell r="G1245">
            <v>0</v>
          </cell>
          <cell r="H1245">
            <v>0</v>
          </cell>
          <cell r="I1245">
            <v>0</v>
          </cell>
          <cell r="J1245">
            <v>0</v>
          </cell>
          <cell r="K1245">
            <v>71</v>
          </cell>
          <cell r="L1245">
            <v>8946</v>
          </cell>
          <cell r="N1245">
            <v>8946</v>
          </cell>
          <cell r="P1245" t="str">
            <v>a132</v>
          </cell>
        </row>
        <row r="1246">
          <cell r="A1246" t="str">
            <v>UAD20120</v>
          </cell>
          <cell r="B1246" t="str">
            <v>24-5</v>
          </cell>
          <cell r="C1246" t="str">
            <v>철 공</v>
          </cell>
          <cell r="D1246" t="str">
            <v/>
          </cell>
          <cell r="E1246">
            <v>27.65</v>
          </cell>
          <cell r="F1246" t="str">
            <v>인</v>
          </cell>
          <cell r="G1246">
            <v>0</v>
          </cell>
          <cell r="H1246">
            <v>0</v>
          </cell>
          <cell r="I1246">
            <v>60764</v>
          </cell>
          <cell r="J1246">
            <v>1680124</v>
          </cell>
          <cell r="K1246">
            <v>0</v>
          </cell>
          <cell r="L1246">
            <v>0</v>
          </cell>
          <cell r="N1246">
            <v>1680124</v>
          </cell>
          <cell r="P1246" t="str">
            <v>a132</v>
          </cell>
        </row>
        <row r="1247">
          <cell r="A1247" t="str">
            <v>UAD20120</v>
          </cell>
          <cell r="B1247" t="str">
            <v>24-6</v>
          </cell>
          <cell r="C1247" t="str">
            <v>보통인부</v>
          </cell>
          <cell r="D1247" t="str">
            <v/>
          </cell>
          <cell r="E1247">
            <v>0.66</v>
          </cell>
          <cell r="F1247" t="str">
            <v>인</v>
          </cell>
          <cell r="G1247">
            <v>0</v>
          </cell>
          <cell r="H1247">
            <v>0</v>
          </cell>
          <cell r="I1247">
            <v>38875</v>
          </cell>
          <cell r="J1247">
            <v>25657</v>
          </cell>
          <cell r="K1247">
            <v>0</v>
          </cell>
          <cell r="L1247">
            <v>0</v>
          </cell>
          <cell r="N1247">
            <v>25657</v>
          </cell>
          <cell r="P1247" t="str">
            <v>a132</v>
          </cell>
        </row>
        <row r="1248">
          <cell r="A1248" t="str">
            <v>UAD20120</v>
          </cell>
          <cell r="B1248" t="str">
            <v>24-7</v>
          </cell>
          <cell r="C1248" t="str">
            <v>용접공(일반)</v>
          </cell>
          <cell r="D1248" t="str">
            <v/>
          </cell>
          <cell r="E1248">
            <v>2.6</v>
          </cell>
          <cell r="F1248" t="str">
            <v>인</v>
          </cell>
          <cell r="G1248">
            <v>0</v>
          </cell>
          <cell r="H1248">
            <v>0</v>
          </cell>
          <cell r="I1248">
            <v>60294</v>
          </cell>
          <cell r="J1248">
            <v>156764</v>
          </cell>
          <cell r="K1248">
            <v>0</v>
          </cell>
          <cell r="L1248">
            <v>0</v>
          </cell>
          <cell r="N1248">
            <v>156764</v>
          </cell>
          <cell r="P1248" t="str">
            <v>a132</v>
          </cell>
        </row>
        <row r="1249">
          <cell r="A1249" t="str">
            <v>UAD20120</v>
          </cell>
          <cell r="B1249" t="str">
            <v>24-8</v>
          </cell>
          <cell r="C1249" t="str">
            <v>특별인부</v>
          </cell>
          <cell r="D1249" t="str">
            <v/>
          </cell>
          <cell r="E1249">
            <v>0.74</v>
          </cell>
          <cell r="F1249" t="str">
            <v>인</v>
          </cell>
          <cell r="G1249">
            <v>0</v>
          </cell>
          <cell r="H1249">
            <v>0</v>
          </cell>
          <cell r="I1249">
            <v>53171</v>
          </cell>
          <cell r="J1249">
            <v>39346</v>
          </cell>
          <cell r="K1249">
            <v>0</v>
          </cell>
          <cell r="L1249">
            <v>0</v>
          </cell>
          <cell r="N1249">
            <v>39346</v>
          </cell>
          <cell r="P1249" t="str">
            <v>a132</v>
          </cell>
        </row>
        <row r="1250">
          <cell r="A1250" t="str">
            <v>UAD20120</v>
          </cell>
          <cell r="B1250" t="str">
            <v>24-9</v>
          </cell>
          <cell r="C1250" t="str">
            <v>용접기 (교류)</v>
          </cell>
          <cell r="D1250" t="str">
            <v>교류 200AMP</v>
          </cell>
          <cell r="E1250">
            <v>20.83</v>
          </cell>
          <cell r="F1250" t="str">
            <v>시간</v>
          </cell>
          <cell r="G1250">
            <v>0</v>
          </cell>
          <cell r="H1250">
            <v>0</v>
          </cell>
          <cell r="I1250">
            <v>0</v>
          </cell>
          <cell r="J1250">
            <v>0</v>
          </cell>
          <cell r="K1250">
            <v>67</v>
          </cell>
          <cell r="L1250">
            <v>1395</v>
          </cell>
          <cell r="N1250">
            <v>1395</v>
          </cell>
          <cell r="P1250" t="str">
            <v>a132</v>
          </cell>
        </row>
        <row r="1251">
          <cell r="A1251" t="str">
            <v>UAD20120</v>
          </cell>
          <cell r="B1251" t="str">
            <v>24-10</v>
          </cell>
          <cell r="C1251" t="str">
            <v>기구 손료 (인건비의3%)</v>
          </cell>
          <cell r="D1251" t="str">
            <v>M03.</v>
          </cell>
          <cell r="E1251">
            <v>0.03</v>
          </cell>
          <cell r="F1251" t="str">
            <v>식</v>
          </cell>
          <cell r="G1251">
            <v>0</v>
          </cell>
          <cell r="H1251">
            <v>0</v>
          </cell>
          <cell r="I1251">
            <v>0</v>
          </cell>
          <cell r="J1251">
            <v>0</v>
          </cell>
          <cell r="K1251">
            <v>1901919</v>
          </cell>
          <cell r="L1251">
            <v>57057</v>
          </cell>
          <cell r="N1251">
            <v>57057</v>
          </cell>
          <cell r="P1251" t="str">
            <v>a132</v>
          </cell>
        </row>
        <row r="1252">
          <cell r="A1252" t="str">
            <v>NO. 132호표</v>
          </cell>
          <cell r="B1252" t="str">
            <v>132</v>
          </cell>
          <cell r="C1252" t="str">
            <v>소   계</v>
          </cell>
          <cell r="H1252">
            <v>37229</v>
          </cell>
          <cell r="J1252">
            <v>1901891</v>
          </cell>
          <cell r="L1252">
            <v>67398</v>
          </cell>
          <cell r="N1252">
            <v>2006518</v>
          </cell>
          <cell r="P1252" t="str">
            <v>a132</v>
          </cell>
        </row>
        <row r="1253">
          <cell r="P1253" t="str">
            <v>a132</v>
          </cell>
        </row>
        <row r="1254">
          <cell r="A1254" t="str">
            <v>133</v>
          </cell>
          <cell r="B1254" t="str">
            <v>25-1</v>
          </cell>
          <cell r="C1254" t="str">
            <v>제 25 호표</v>
          </cell>
          <cell r="D1254" t="str">
            <v>철물제작설치비</v>
          </cell>
          <cell r="G1254" t="str">
            <v>(보통 120%)</v>
          </cell>
          <cell r="O1254" t="str">
            <v>t</v>
          </cell>
          <cell r="P1254" t="str">
            <v>a133</v>
          </cell>
        </row>
        <row r="1255">
          <cell r="A1255" t="str">
            <v>UAD20130</v>
          </cell>
          <cell r="B1255" t="str">
            <v>25-1</v>
          </cell>
          <cell r="C1255" t="str">
            <v>철물제작설치비</v>
          </cell>
          <cell r="D1255" t="str">
            <v>(자재, 노임, 경비)X1.2배</v>
          </cell>
          <cell r="E1255">
            <v>1.2</v>
          </cell>
          <cell r="F1255" t="str">
            <v>t</v>
          </cell>
          <cell r="G1255">
            <v>43213</v>
          </cell>
          <cell r="H1255">
            <v>51855</v>
          </cell>
          <cell r="I1255">
            <v>1901919</v>
          </cell>
          <cell r="J1255">
            <v>2282302</v>
          </cell>
          <cell r="K1255">
            <v>67451</v>
          </cell>
          <cell r="L1255">
            <v>80941</v>
          </cell>
          <cell r="N1255">
            <v>2415098</v>
          </cell>
          <cell r="P1255" t="str">
            <v>a133</v>
          </cell>
        </row>
        <row r="1256">
          <cell r="A1256" t="str">
            <v>NO. 133호표</v>
          </cell>
          <cell r="B1256" t="str">
            <v>133</v>
          </cell>
          <cell r="C1256" t="str">
            <v>소   계</v>
          </cell>
          <cell r="H1256">
            <v>51855</v>
          </cell>
          <cell r="J1256">
            <v>2282302</v>
          </cell>
          <cell r="L1256">
            <v>80941</v>
          </cell>
          <cell r="N1256">
            <v>2415098</v>
          </cell>
          <cell r="P1256" t="str">
            <v>a133</v>
          </cell>
        </row>
        <row r="1257">
          <cell r="P1257" t="str">
            <v>a133</v>
          </cell>
        </row>
        <row r="1258">
          <cell r="A1258" t="str">
            <v>134</v>
          </cell>
          <cell r="B1258" t="str">
            <v>26-1</v>
          </cell>
          <cell r="C1258" t="str">
            <v>제 26 호표</v>
          </cell>
          <cell r="D1258" t="str">
            <v>모르터 (1:3) (토목,조경)</v>
          </cell>
          <cell r="G1258">
            <v>0</v>
          </cell>
          <cell r="O1258" t="str">
            <v>m3</v>
          </cell>
          <cell r="P1258" t="str">
            <v>a134</v>
          </cell>
        </row>
        <row r="1259">
          <cell r="A1259" t="str">
            <v>UAJ14810</v>
          </cell>
          <cell r="B1259" t="str">
            <v>26-1</v>
          </cell>
          <cell r="C1259" t="str">
            <v>시멘트</v>
          </cell>
          <cell r="D1259" t="str">
            <v>별    산</v>
          </cell>
          <cell r="E1259">
            <v>510</v>
          </cell>
          <cell r="F1259" t="str">
            <v>kg</v>
          </cell>
          <cell r="G1259">
            <v>0</v>
          </cell>
          <cell r="H1259">
            <v>0</v>
          </cell>
          <cell r="I1259">
            <v>0</v>
          </cell>
          <cell r="J1259">
            <v>0</v>
          </cell>
          <cell r="K1259">
            <v>0</v>
          </cell>
          <cell r="L1259">
            <v>0</v>
          </cell>
          <cell r="N1259">
            <v>0</v>
          </cell>
          <cell r="P1259" t="str">
            <v>a134</v>
          </cell>
        </row>
        <row r="1260">
          <cell r="A1260" t="str">
            <v>UAJ14810</v>
          </cell>
          <cell r="B1260" t="str">
            <v>26-2</v>
          </cell>
          <cell r="C1260" t="str">
            <v>모 래</v>
          </cell>
          <cell r="D1260" t="str">
            <v>별    산</v>
          </cell>
          <cell r="E1260">
            <v>1.1000000000000001</v>
          </cell>
          <cell r="F1260" t="str">
            <v>m3</v>
          </cell>
          <cell r="G1260">
            <v>0</v>
          </cell>
          <cell r="H1260">
            <v>0</v>
          </cell>
          <cell r="I1260">
            <v>0</v>
          </cell>
          <cell r="J1260">
            <v>0</v>
          </cell>
          <cell r="K1260">
            <v>0</v>
          </cell>
          <cell r="L1260">
            <v>0</v>
          </cell>
          <cell r="N1260">
            <v>0</v>
          </cell>
          <cell r="P1260" t="str">
            <v>a134</v>
          </cell>
        </row>
        <row r="1261">
          <cell r="A1261" t="str">
            <v>UAJ14810</v>
          </cell>
          <cell r="B1261" t="str">
            <v>26-3</v>
          </cell>
          <cell r="C1261" t="str">
            <v>보통인부</v>
          </cell>
          <cell r="D1261" t="str">
            <v/>
          </cell>
          <cell r="E1261">
            <v>0.92949999999999999</v>
          </cell>
          <cell r="F1261" t="str">
            <v>인</v>
          </cell>
          <cell r="G1261">
            <v>0</v>
          </cell>
          <cell r="H1261">
            <v>0</v>
          </cell>
          <cell r="I1261">
            <v>38875</v>
          </cell>
          <cell r="J1261">
            <v>36134</v>
          </cell>
          <cell r="K1261">
            <v>0</v>
          </cell>
          <cell r="L1261">
            <v>0</v>
          </cell>
          <cell r="N1261">
            <v>36134</v>
          </cell>
          <cell r="P1261" t="str">
            <v>a134</v>
          </cell>
        </row>
        <row r="1262">
          <cell r="A1262" t="str">
            <v>NO. 134호표</v>
          </cell>
          <cell r="B1262" t="str">
            <v>134</v>
          </cell>
          <cell r="C1262" t="str">
            <v>소   계</v>
          </cell>
          <cell r="H1262">
            <v>0</v>
          </cell>
          <cell r="J1262">
            <v>36134</v>
          </cell>
          <cell r="L1262">
            <v>0</v>
          </cell>
          <cell r="N1262">
            <v>36134</v>
          </cell>
          <cell r="P1262" t="str">
            <v>a134</v>
          </cell>
        </row>
        <row r="1263">
          <cell r="P1263" t="str">
            <v>a134</v>
          </cell>
        </row>
        <row r="1264">
          <cell r="A1264" t="str">
            <v>135</v>
          </cell>
          <cell r="B1264" t="str">
            <v>27-1</v>
          </cell>
          <cell r="C1264" t="str">
            <v>제 27 호표</v>
          </cell>
          <cell r="D1264" t="str">
            <v>쉬트방수</v>
          </cell>
          <cell r="G1264" t="str">
            <v>(1겹)</v>
          </cell>
          <cell r="O1264" t="str">
            <v>m2</v>
          </cell>
          <cell r="P1264" t="str">
            <v>a135</v>
          </cell>
        </row>
        <row r="1265">
          <cell r="A1265" t="str">
            <v>UAK40010</v>
          </cell>
          <cell r="B1265" t="str">
            <v>27-1</v>
          </cell>
          <cell r="C1265" t="str">
            <v>쉬트</v>
          </cell>
          <cell r="D1265" t="str">
            <v>2.0MM</v>
          </cell>
          <cell r="E1265">
            <v>1.2</v>
          </cell>
          <cell r="F1265" t="str">
            <v>m2</v>
          </cell>
          <cell r="G1265">
            <v>2042</v>
          </cell>
          <cell r="H1265">
            <v>2450</v>
          </cell>
          <cell r="I1265">
            <v>0</v>
          </cell>
          <cell r="J1265">
            <v>0</v>
          </cell>
          <cell r="K1265">
            <v>0</v>
          </cell>
          <cell r="L1265">
            <v>0</v>
          </cell>
          <cell r="N1265">
            <v>2450</v>
          </cell>
          <cell r="P1265" t="str">
            <v>a135</v>
          </cell>
        </row>
        <row r="1266">
          <cell r="A1266" t="str">
            <v>UAK40010</v>
          </cell>
          <cell r="B1266" t="str">
            <v>27-2</v>
          </cell>
          <cell r="C1266" t="str">
            <v>아스팔트 프라이머</v>
          </cell>
          <cell r="D1266">
            <v>0</v>
          </cell>
          <cell r="E1266">
            <v>0.3</v>
          </cell>
          <cell r="F1266" t="str">
            <v>l</v>
          </cell>
          <cell r="G1266">
            <v>546</v>
          </cell>
          <cell r="H1266">
            <v>163</v>
          </cell>
          <cell r="I1266">
            <v>0</v>
          </cell>
          <cell r="J1266">
            <v>0</v>
          </cell>
          <cell r="K1266">
            <v>0</v>
          </cell>
          <cell r="L1266">
            <v>0</v>
          </cell>
          <cell r="N1266">
            <v>163</v>
          </cell>
          <cell r="P1266" t="str">
            <v>a135</v>
          </cell>
        </row>
        <row r="1267">
          <cell r="A1267" t="str">
            <v>UAK40010</v>
          </cell>
          <cell r="B1267" t="str">
            <v>27-3</v>
          </cell>
          <cell r="C1267" t="str">
            <v>프로판가스(일반용)</v>
          </cell>
          <cell r="D1267">
            <v>0</v>
          </cell>
          <cell r="E1267">
            <v>0.08</v>
          </cell>
          <cell r="F1267" t="str">
            <v>kg</v>
          </cell>
          <cell r="G1267">
            <v>598</v>
          </cell>
          <cell r="H1267">
            <v>47</v>
          </cell>
          <cell r="I1267">
            <v>0</v>
          </cell>
          <cell r="J1267">
            <v>0</v>
          </cell>
          <cell r="K1267">
            <v>0</v>
          </cell>
          <cell r="L1267">
            <v>0</v>
          </cell>
          <cell r="N1267">
            <v>47</v>
          </cell>
          <cell r="P1267" t="str">
            <v>a135</v>
          </cell>
        </row>
        <row r="1268">
          <cell r="A1268" t="str">
            <v>UAK40010</v>
          </cell>
          <cell r="B1268" t="str">
            <v>27-4</v>
          </cell>
          <cell r="C1268" t="str">
            <v>방수공</v>
          </cell>
          <cell r="D1268" t="str">
            <v/>
          </cell>
          <cell r="E1268">
            <v>0.09</v>
          </cell>
          <cell r="F1268" t="str">
            <v>인</v>
          </cell>
          <cell r="G1268">
            <v>0</v>
          </cell>
          <cell r="H1268">
            <v>0</v>
          </cell>
          <cell r="I1268">
            <v>53767</v>
          </cell>
          <cell r="J1268">
            <v>4839</v>
          </cell>
          <cell r="K1268">
            <v>0</v>
          </cell>
          <cell r="L1268">
            <v>0</v>
          </cell>
          <cell r="N1268">
            <v>4839</v>
          </cell>
          <cell r="P1268" t="str">
            <v>a135</v>
          </cell>
        </row>
        <row r="1269">
          <cell r="A1269" t="str">
            <v>UAK40010</v>
          </cell>
          <cell r="B1269" t="str">
            <v>27-5</v>
          </cell>
          <cell r="C1269" t="str">
            <v>보통인부</v>
          </cell>
          <cell r="D1269" t="str">
            <v/>
          </cell>
          <cell r="E1269">
            <v>4.2999999999999997E-2</v>
          </cell>
          <cell r="F1269" t="str">
            <v>인</v>
          </cell>
          <cell r="G1269">
            <v>0</v>
          </cell>
          <cell r="H1269">
            <v>0</v>
          </cell>
          <cell r="I1269">
            <v>38875</v>
          </cell>
          <cell r="J1269">
            <v>1671</v>
          </cell>
          <cell r="K1269">
            <v>0</v>
          </cell>
          <cell r="L1269">
            <v>0</v>
          </cell>
          <cell r="N1269">
            <v>1671</v>
          </cell>
          <cell r="P1269" t="str">
            <v>a135</v>
          </cell>
        </row>
        <row r="1270">
          <cell r="A1270" t="str">
            <v>UAK40010</v>
          </cell>
          <cell r="B1270" t="str">
            <v>27-6</v>
          </cell>
          <cell r="C1270" t="str">
            <v>기구 손료 (인건비의3%)</v>
          </cell>
          <cell r="D1270" t="str">
            <v>M03.</v>
          </cell>
          <cell r="E1270">
            <v>0.03</v>
          </cell>
          <cell r="F1270" t="str">
            <v>식</v>
          </cell>
          <cell r="G1270">
            <v>0</v>
          </cell>
          <cell r="H1270">
            <v>0</v>
          </cell>
          <cell r="I1270">
            <v>0</v>
          </cell>
          <cell r="J1270">
            <v>0</v>
          </cell>
          <cell r="K1270">
            <v>6510</v>
          </cell>
          <cell r="L1270">
            <v>195</v>
          </cell>
          <cell r="N1270">
            <v>195</v>
          </cell>
          <cell r="P1270" t="str">
            <v>a135</v>
          </cell>
        </row>
        <row r="1271">
          <cell r="A1271" t="str">
            <v>NO. 135호표</v>
          </cell>
          <cell r="B1271" t="str">
            <v>135</v>
          </cell>
          <cell r="C1271" t="str">
            <v>소   계</v>
          </cell>
          <cell r="H1271">
            <v>2660</v>
          </cell>
          <cell r="J1271">
            <v>6510</v>
          </cell>
          <cell r="L1271">
            <v>195</v>
          </cell>
          <cell r="N1271">
            <v>9365</v>
          </cell>
          <cell r="P1271" t="str">
            <v>a135</v>
          </cell>
        </row>
        <row r="1272">
          <cell r="P1272" t="str">
            <v>a135</v>
          </cell>
        </row>
        <row r="1273">
          <cell r="A1273" t="str">
            <v>136</v>
          </cell>
          <cell r="B1273" t="str">
            <v>28-1</v>
          </cell>
          <cell r="C1273" t="str">
            <v>제 28 호표</v>
          </cell>
          <cell r="D1273" t="str">
            <v>수밀코킹(1CM각) (토목,조경)</v>
          </cell>
          <cell r="G1273">
            <v>0</v>
          </cell>
          <cell r="O1273" t="str">
            <v>m</v>
          </cell>
          <cell r="P1273" t="str">
            <v>a136</v>
          </cell>
        </row>
        <row r="1274">
          <cell r="A1274" t="str">
            <v>UAK80610</v>
          </cell>
          <cell r="B1274" t="str">
            <v>28-1</v>
          </cell>
          <cell r="C1274" t="str">
            <v>코킹</v>
          </cell>
          <cell r="D1274">
            <v>0</v>
          </cell>
          <cell r="E1274">
            <v>0.12</v>
          </cell>
          <cell r="F1274" t="str">
            <v>l</v>
          </cell>
          <cell r="G1274">
            <v>1265</v>
          </cell>
          <cell r="H1274">
            <v>151</v>
          </cell>
          <cell r="I1274">
            <v>0</v>
          </cell>
          <cell r="J1274">
            <v>0</v>
          </cell>
          <cell r="K1274">
            <v>0</v>
          </cell>
          <cell r="L1274">
            <v>0</v>
          </cell>
          <cell r="N1274">
            <v>151</v>
          </cell>
          <cell r="P1274" t="str">
            <v>a136</v>
          </cell>
        </row>
        <row r="1275">
          <cell r="A1275" t="str">
            <v>UAK80610</v>
          </cell>
          <cell r="B1275" t="str">
            <v>28-2</v>
          </cell>
          <cell r="C1275" t="str">
            <v>방수공</v>
          </cell>
          <cell r="D1275" t="str">
            <v/>
          </cell>
          <cell r="E1275">
            <v>0.01</v>
          </cell>
          <cell r="F1275" t="str">
            <v>인</v>
          </cell>
          <cell r="G1275">
            <v>0</v>
          </cell>
          <cell r="H1275">
            <v>0</v>
          </cell>
          <cell r="I1275">
            <v>53767</v>
          </cell>
          <cell r="J1275">
            <v>537</v>
          </cell>
          <cell r="K1275">
            <v>0</v>
          </cell>
          <cell r="L1275">
            <v>0</v>
          </cell>
          <cell r="N1275">
            <v>537</v>
          </cell>
          <cell r="P1275" t="str">
            <v>a136</v>
          </cell>
        </row>
        <row r="1276">
          <cell r="A1276" t="str">
            <v>NO. 136호표</v>
          </cell>
          <cell r="B1276" t="str">
            <v>136</v>
          </cell>
          <cell r="C1276" t="str">
            <v>소   계</v>
          </cell>
          <cell r="H1276">
            <v>151</v>
          </cell>
          <cell r="J1276">
            <v>537</v>
          </cell>
          <cell r="L1276">
            <v>0</v>
          </cell>
          <cell r="N1276">
            <v>688</v>
          </cell>
          <cell r="P1276" t="str">
            <v>a136</v>
          </cell>
        </row>
        <row r="1277">
          <cell r="P1277" t="str">
            <v>a136</v>
          </cell>
        </row>
        <row r="1278">
          <cell r="A1278" t="str">
            <v>137</v>
          </cell>
          <cell r="B1278" t="str">
            <v>29-1</v>
          </cell>
          <cell r="C1278" t="str">
            <v>제 29 호표</v>
          </cell>
          <cell r="D1278" t="str">
            <v>코킹콤파운드채우기(10MMX10MM)(토목,조경)</v>
          </cell>
          <cell r="G1278">
            <v>0</v>
          </cell>
          <cell r="O1278" t="str">
            <v>m</v>
          </cell>
          <cell r="P1278" t="str">
            <v>a137</v>
          </cell>
        </row>
        <row r="1279">
          <cell r="A1279" t="str">
            <v>UAK82110</v>
          </cell>
          <cell r="B1279" t="str">
            <v>29-1</v>
          </cell>
          <cell r="C1279" t="str">
            <v>코킹</v>
          </cell>
          <cell r="D1279">
            <v>0</v>
          </cell>
          <cell r="E1279">
            <v>0.06</v>
          </cell>
          <cell r="F1279" t="str">
            <v>l</v>
          </cell>
          <cell r="G1279">
            <v>1265</v>
          </cell>
          <cell r="H1279">
            <v>75</v>
          </cell>
          <cell r="I1279">
            <v>0</v>
          </cell>
          <cell r="J1279">
            <v>0</v>
          </cell>
          <cell r="K1279">
            <v>0</v>
          </cell>
          <cell r="L1279">
            <v>0</v>
          </cell>
          <cell r="N1279">
            <v>75</v>
          </cell>
          <cell r="P1279" t="str">
            <v>a137</v>
          </cell>
        </row>
        <row r="1280">
          <cell r="A1280" t="str">
            <v>UAK82110</v>
          </cell>
          <cell r="B1280" t="str">
            <v>29-2</v>
          </cell>
          <cell r="C1280" t="str">
            <v>방수공</v>
          </cell>
          <cell r="D1280" t="str">
            <v/>
          </cell>
          <cell r="E1280">
            <v>0.01</v>
          </cell>
          <cell r="F1280" t="str">
            <v>인</v>
          </cell>
          <cell r="G1280">
            <v>0</v>
          </cell>
          <cell r="H1280">
            <v>0</v>
          </cell>
          <cell r="I1280">
            <v>53767</v>
          </cell>
          <cell r="J1280">
            <v>537</v>
          </cell>
          <cell r="K1280">
            <v>0</v>
          </cell>
          <cell r="L1280">
            <v>0</v>
          </cell>
          <cell r="N1280">
            <v>537</v>
          </cell>
          <cell r="P1280" t="str">
            <v>a137</v>
          </cell>
        </row>
        <row r="1281">
          <cell r="A1281" t="str">
            <v>NO. 137호표</v>
          </cell>
          <cell r="B1281" t="str">
            <v>137</v>
          </cell>
          <cell r="C1281" t="str">
            <v>소   계</v>
          </cell>
          <cell r="H1281">
            <v>75</v>
          </cell>
          <cell r="J1281">
            <v>537</v>
          </cell>
          <cell r="L1281">
            <v>0</v>
          </cell>
          <cell r="N1281">
            <v>612</v>
          </cell>
          <cell r="P1281" t="str">
            <v>a137</v>
          </cell>
        </row>
        <row r="1282">
          <cell r="P1282" t="str">
            <v>a137</v>
          </cell>
        </row>
        <row r="1283">
          <cell r="A1283" t="str">
            <v>138</v>
          </cell>
          <cell r="B1283" t="str">
            <v>30-1</v>
          </cell>
          <cell r="C1283" t="str">
            <v>제 30 호표</v>
          </cell>
          <cell r="D1283" t="str">
            <v>폴리우레탄 2회도장</v>
          </cell>
          <cell r="G1283">
            <v>0</v>
          </cell>
          <cell r="O1283" t="str">
            <v>m2</v>
          </cell>
          <cell r="P1283" t="str">
            <v>a138</v>
          </cell>
        </row>
        <row r="1284">
          <cell r="A1284" t="str">
            <v>UAO05510</v>
          </cell>
          <cell r="B1284" t="str">
            <v>30-1</v>
          </cell>
          <cell r="C1284" t="str">
            <v>폴리우레탄 페인트</v>
          </cell>
          <cell r="D1284">
            <v>0</v>
          </cell>
          <cell r="E1284">
            <v>0.19900000000000001</v>
          </cell>
          <cell r="F1284" t="str">
            <v>l</v>
          </cell>
          <cell r="G1284">
            <v>3216</v>
          </cell>
          <cell r="H1284">
            <v>639</v>
          </cell>
          <cell r="I1284">
            <v>0</v>
          </cell>
          <cell r="J1284">
            <v>0</v>
          </cell>
          <cell r="K1284">
            <v>0</v>
          </cell>
          <cell r="L1284">
            <v>0</v>
          </cell>
          <cell r="N1284">
            <v>639</v>
          </cell>
          <cell r="P1284" t="str">
            <v>a138</v>
          </cell>
        </row>
        <row r="1285">
          <cell r="A1285" t="str">
            <v>UAO05510</v>
          </cell>
          <cell r="B1285" t="str">
            <v>30-2</v>
          </cell>
          <cell r="C1285" t="str">
            <v>페인트신너</v>
          </cell>
          <cell r="D1285" t="str">
            <v>KSM-5319(2종)</v>
          </cell>
          <cell r="E1285">
            <v>8.0000000000000002E-3</v>
          </cell>
          <cell r="F1285" t="str">
            <v>l</v>
          </cell>
          <cell r="G1285">
            <v>746</v>
          </cell>
          <cell r="H1285">
            <v>5</v>
          </cell>
          <cell r="I1285">
            <v>0</v>
          </cell>
          <cell r="J1285">
            <v>0</v>
          </cell>
          <cell r="K1285">
            <v>0</v>
          </cell>
          <cell r="L1285">
            <v>0</v>
          </cell>
          <cell r="N1285">
            <v>5</v>
          </cell>
          <cell r="P1285" t="str">
            <v>a138</v>
          </cell>
        </row>
        <row r="1286">
          <cell r="A1286" t="str">
            <v>UAO05510</v>
          </cell>
          <cell r="B1286" t="str">
            <v>30-3</v>
          </cell>
          <cell r="C1286" t="str">
            <v>연마지</v>
          </cell>
          <cell r="D1286" t="str">
            <v>0.1+0.5</v>
          </cell>
          <cell r="E1286">
            <v>0.6</v>
          </cell>
          <cell r="F1286" t="str">
            <v>매</v>
          </cell>
          <cell r="G1286">
            <v>95</v>
          </cell>
          <cell r="H1286">
            <v>57</v>
          </cell>
          <cell r="I1286">
            <v>0</v>
          </cell>
          <cell r="J1286">
            <v>0</v>
          </cell>
          <cell r="K1286">
            <v>0</v>
          </cell>
          <cell r="L1286">
            <v>0</v>
          </cell>
          <cell r="N1286">
            <v>57</v>
          </cell>
          <cell r="P1286" t="str">
            <v>a138</v>
          </cell>
        </row>
        <row r="1287">
          <cell r="A1287" t="str">
            <v>UAO05510</v>
          </cell>
          <cell r="B1287" t="str">
            <v>30-4</v>
          </cell>
          <cell r="C1287" t="str">
            <v>넝마</v>
          </cell>
          <cell r="D1287" t="str">
            <v>혼색B급</v>
          </cell>
          <cell r="E1287">
            <v>0.01</v>
          </cell>
          <cell r="F1287" t="str">
            <v>kg</v>
          </cell>
          <cell r="G1287">
            <v>123</v>
          </cell>
          <cell r="H1287">
            <v>1</v>
          </cell>
          <cell r="I1287">
            <v>0</v>
          </cell>
          <cell r="J1287">
            <v>0</v>
          </cell>
          <cell r="K1287">
            <v>0</v>
          </cell>
          <cell r="L1287">
            <v>0</v>
          </cell>
          <cell r="N1287">
            <v>1</v>
          </cell>
          <cell r="P1287" t="str">
            <v>a138</v>
          </cell>
        </row>
        <row r="1288">
          <cell r="A1288" t="str">
            <v>UAO05510</v>
          </cell>
          <cell r="B1288" t="str">
            <v>30-5</v>
          </cell>
          <cell r="C1288" t="str">
            <v>휘발유</v>
          </cell>
          <cell r="D1288" t="str">
            <v>보 통</v>
          </cell>
          <cell r="E1288">
            <v>0.05</v>
          </cell>
          <cell r="F1288" t="str">
            <v>l</v>
          </cell>
          <cell r="G1288">
            <v>1083</v>
          </cell>
          <cell r="H1288">
            <v>54</v>
          </cell>
          <cell r="I1288">
            <v>0</v>
          </cell>
          <cell r="J1288">
            <v>0</v>
          </cell>
          <cell r="K1288">
            <v>0</v>
          </cell>
          <cell r="L1288">
            <v>0</v>
          </cell>
          <cell r="N1288">
            <v>54</v>
          </cell>
          <cell r="P1288" t="str">
            <v>a138</v>
          </cell>
        </row>
        <row r="1289">
          <cell r="A1289" t="str">
            <v>UAO05510</v>
          </cell>
          <cell r="B1289" t="str">
            <v>30-6</v>
          </cell>
          <cell r="C1289" t="str">
            <v>도장공</v>
          </cell>
          <cell r="D1289" t="str">
            <v>0.015+0.055</v>
          </cell>
          <cell r="E1289">
            <v>7.0000000000000007E-2</v>
          </cell>
          <cell r="F1289" t="str">
            <v>인</v>
          </cell>
          <cell r="G1289">
            <v>0</v>
          </cell>
          <cell r="H1289">
            <v>0</v>
          </cell>
          <cell r="I1289">
            <v>56791</v>
          </cell>
          <cell r="J1289">
            <v>3975</v>
          </cell>
          <cell r="K1289">
            <v>0</v>
          </cell>
          <cell r="L1289">
            <v>0</v>
          </cell>
          <cell r="N1289">
            <v>3975</v>
          </cell>
          <cell r="P1289" t="str">
            <v>a138</v>
          </cell>
        </row>
        <row r="1290">
          <cell r="A1290" t="str">
            <v>UAO05510</v>
          </cell>
          <cell r="B1290" t="str">
            <v>30-7</v>
          </cell>
          <cell r="C1290" t="str">
            <v>기구 손료 (인건비의2%)</v>
          </cell>
          <cell r="D1290" t="str">
            <v>M02.</v>
          </cell>
          <cell r="E1290">
            <v>0.02</v>
          </cell>
          <cell r="F1290" t="str">
            <v>식</v>
          </cell>
          <cell r="G1290">
            <v>0</v>
          </cell>
          <cell r="H1290">
            <v>0</v>
          </cell>
          <cell r="I1290">
            <v>0</v>
          </cell>
          <cell r="J1290">
            <v>0</v>
          </cell>
          <cell r="K1290">
            <v>3975</v>
          </cell>
          <cell r="L1290">
            <v>79</v>
          </cell>
          <cell r="N1290">
            <v>79</v>
          </cell>
          <cell r="P1290" t="str">
            <v>a138</v>
          </cell>
        </row>
        <row r="1291">
          <cell r="A1291" t="str">
            <v>NO. 138호표</v>
          </cell>
          <cell r="B1291" t="str">
            <v>138</v>
          </cell>
          <cell r="C1291" t="str">
            <v>소   계</v>
          </cell>
          <cell r="H1291">
            <v>756</v>
          </cell>
          <cell r="J1291">
            <v>3975</v>
          </cell>
          <cell r="L1291">
            <v>79</v>
          </cell>
          <cell r="N1291">
            <v>4810</v>
          </cell>
          <cell r="P1291" t="str">
            <v>a138</v>
          </cell>
        </row>
        <row r="1292">
          <cell r="P1292" t="str">
            <v>a138</v>
          </cell>
        </row>
        <row r="1293">
          <cell r="A1293" t="str">
            <v>139</v>
          </cell>
          <cell r="B1293" t="str">
            <v>31-1</v>
          </cell>
          <cell r="C1293" t="str">
            <v>제 31 호표</v>
          </cell>
          <cell r="D1293" t="str">
            <v>광명단 2회 (토목,조경)</v>
          </cell>
          <cell r="G1293">
            <v>0</v>
          </cell>
          <cell r="O1293" t="str">
            <v>m2</v>
          </cell>
          <cell r="P1293" t="str">
            <v>a139</v>
          </cell>
        </row>
        <row r="1294">
          <cell r="A1294" t="str">
            <v>UAO75615</v>
          </cell>
          <cell r="B1294" t="str">
            <v>31-1</v>
          </cell>
          <cell r="C1294" t="str">
            <v>광명단 조합페인트</v>
          </cell>
          <cell r="D1294" t="str">
            <v>KSM-5311(2종)</v>
          </cell>
          <cell r="E1294">
            <v>0.161</v>
          </cell>
          <cell r="F1294" t="str">
            <v>l</v>
          </cell>
          <cell r="G1294">
            <v>4116</v>
          </cell>
          <cell r="H1294">
            <v>662</v>
          </cell>
          <cell r="I1294">
            <v>0</v>
          </cell>
          <cell r="J1294">
            <v>0</v>
          </cell>
          <cell r="K1294">
            <v>0</v>
          </cell>
          <cell r="L1294">
            <v>0</v>
          </cell>
          <cell r="N1294">
            <v>662</v>
          </cell>
          <cell r="P1294" t="str">
            <v>a139</v>
          </cell>
        </row>
        <row r="1295">
          <cell r="A1295" t="str">
            <v>UAO75615</v>
          </cell>
          <cell r="B1295" t="str">
            <v>31-2</v>
          </cell>
          <cell r="C1295" t="str">
            <v>페인트신너</v>
          </cell>
          <cell r="D1295" t="str">
            <v>KSM-5319(2종)</v>
          </cell>
          <cell r="E1295">
            <v>8.0000000000000002E-3</v>
          </cell>
          <cell r="F1295" t="str">
            <v>l</v>
          </cell>
          <cell r="G1295">
            <v>746</v>
          </cell>
          <cell r="H1295">
            <v>5</v>
          </cell>
          <cell r="I1295">
            <v>0</v>
          </cell>
          <cell r="J1295">
            <v>0</v>
          </cell>
          <cell r="K1295">
            <v>0</v>
          </cell>
          <cell r="L1295">
            <v>0</v>
          </cell>
          <cell r="N1295">
            <v>5</v>
          </cell>
          <cell r="P1295" t="str">
            <v>a139</v>
          </cell>
        </row>
        <row r="1296">
          <cell r="A1296" t="str">
            <v>UAO75615</v>
          </cell>
          <cell r="B1296" t="str">
            <v>31-3</v>
          </cell>
          <cell r="C1296" t="str">
            <v>연마지</v>
          </cell>
          <cell r="D1296" t="str">
            <v>연질용 #180-#240</v>
          </cell>
          <cell r="E1296">
            <v>0.3</v>
          </cell>
          <cell r="F1296" t="str">
            <v>매</v>
          </cell>
          <cell r="G1296">
            <v>95</v>
          </cell>
          <cell r="H1296">
            <v>28</v>
          </cell>
          <cell r="I1296">
            <v>0</v>
          </cell>
          <cell r="J1296">
            <v>0</v>
          </cell>
          <cell r="K1296">
            <v>0</v>
          </cell>
          <cell r="L1296">
            <v>0</v>
          </cell>
          <cell r="N1296">
            <v>28</v>
          </cell>
          <cell r="P1296" t="str">
            <v>a139</v>
          </cell>
        </row>
        <row r="1297">
          <cell r="A1297" t="str">
            <v>UAO75615</v>
          </cell>
          <cell r="B1297" t="str">
            <v>31-4</v>
          </cell>
          <cell r="C1297" t="str">
            <v>넝마</v>
          </cell>
          <cell r="D1297" t="str">
            <v>혼색B급</v>
          </cell>
          <cell r="E1297">
            <v>0.01</v>
          </cell>
          <cell r="F1297" t="str">
            <v>kg</v>
          </cell>
          <cell r="G1297">
            <v>123</v>
          </cell>
          <cell r="H1297">
            <v>1</v>
          </cell>
          <cell r="I1297">
            <v>0</v>
          </cell>
          <cell r="J1297">
            <v>0</v>
          </cell>
          <cell r="K1297">
            <v>0</v>
          </cell>
          <cell r="L1297">
            <v>0</v>
          </cell>
          <cell r="N1297">
            <v>1</v>
          </cell>
          <cell r="P1297" t="str">
            <v>a139</v>
          </cell>
        </row>
        <row r="1298">
          <cell r="A1298" t="str">
            <v>UAO75615</v>
          </cell>
          <cell r="B1298" t="str">
            <v>31-5</v>
          </cell>
          <cell r="C1298" t="str">
            <v>휘발유</v>
          </cell>
          <cell r="D1298" t="str">
            <v>보 통</v>
          </cell>
          <cell r="E1298">
            <v>0.05</v>
          </cell>
          <cell r="F1298" t="str">
            <v>l</v>
          </cell>
          <cell r="G1298">
            <v>1083</v>
          </cell>
          <cell r="H1298">
            <v>54</v>
          </cell>
          <cell r="I1298">
            <v>0</v>
          </cell>
          <cell r="J1298">
            <v>0</v>
          </cell>
          <cell r="K1298">
            <v>0</v>
          </cell>
          <cell r="L1298">
            <v>0</v>
          </cell>
          <cell r="N1298">
            <v>54</v>
          </cell>
          <cell r="P1298" t="str">
            <v>a139</v>
          </cell>
        </row>
        <row r="1299">
          <cell r="A1299" t="str">
            <v>UAO75615</v>
          </cell>
          <cell r="B1299" t="str">
            <v>31-6</v>
          </cell>
          <cell r="C1299" t="str">
            <v>도장공</v>
          </cell>
          <cell r="D1299" t="str">
            <v>바탕만들기+2회</v>
          </cell>
          <cell r="E1299">
            <v>4.4999999999999998E-2</v>
          </cell>
          <cell r="F1299" t="str">
            <v>인</v>
          </cell>
          <cell r="G1299">
            <v>0</v>
          </cell>
          <cell r="H1299">
            <v>0</v>
          </cell>
          <cell r="I1299">
            <v>56791</v>
          </cell>
          <cell r="J1299">
            <v>2555</v>
          </cell>
          <cell r="K1299">
            <v>0</v>
          </cell>
          <cell r="L1299">
            <v>0</v>
          </cell>
          <cell r="N1299">
            <v>2555</v>
          </cell>
          <cell r="P1299" t="str">
            <v>a139</v>
          </cell>
        </row>
        <row r="1300">
          <cell r="A1300" t="str">
            <v>UAO75615</v>
          </cell>
          <cell r="B1300" t="str">
            <v>31-7</v>
          </cell>
          <cell r="C1300" t="str">
            <v>기구 손료 (인건비의2%)</v>
          </cell>
          <cell r="D1300" t="str">
            <v>M02.</v>
          </cell>
          <cell r="E1300">
            <v>0.02</v>
          </cell>
          <cell r="F1300" t="str">
            <v>식</v>
          </cell>
          <cell r="G1300">
            <v>0</v>
          </cell>
          <cell r="H1300">
            <v>0</v>
          </cell>
          <cell r="I1300">
            <v>0</v>
          </cell>
          <cell r="J1300">
            <v>0</v>
          </cell>
          <cell r="K1300">
            <v>2555</v>
          </cell>
          <cell r="L1300">
            <v>51</v>
          </cell>
          <cell r="N1300">
            <v>51</v>
          </cell>
          <cell r="P1300" t="str">
            <v>a139</v>
          </cell>
        </row>
        <row r="1301">
          <cell r="A1301" t="str">
            <v>NO. 139호표</v>
          </cell>
          <cell r="B1301" t="str">
            <v>139</v>
          </cell>
          <cell r="C1301" t="str">
            <v>소   계</v>
          </cell>
          <cell r="H1301">
            <v>750</v>
          </cell>
          <cell r="J1301">
            <v>2555</v>
          </cell>
          <cell r="L1301">
            <v>51</v>
          </cell>
          <cell r="N1301">
            <v>3356</v>
          </cell>
          <cell r="P1301" t="str">
            <v>a139</v>
          </cell>
        </row>
        <row r="1302">
          <cell r="P1302" t="str">
            <v>a139</v>
          </cell>
        </row>
        <row r="1303">
          <cell r="A1303" t="str">
            <v>140</v>
          </cell>
          <cell r="B1303" t="str">
            <v>32-1</v>
          </cell>
          <cell r="C1303" t="str">
            <v>제 32 호표</v>
          </cell>
          <cell r="D1303" t="str">
            <v>조경시설철부페인트칠 (토목,조경)</v>
          </cell>
          <cell r="G1303" t="str">
            <v>(광명단1회+조합페인트2회)</v>
          </cell>
          <cell r="O1303" t="str">
            <v>m2</v>
          </cell>
          <cell r="P1303" t="str">
            <v>a140</v>
          </cell>
        </row>
        <row r="1304">
          <cell r="A1304" t="str">
            <v>UAO75710</v>
          </cell>
          <cell r="B1304" t="str">
            <v>32-1</v>
          </cell>
          <cell r="C1304" t="str">
            <v>와이어브러쉬</v>
          </cell>
          <cell r="D1304" t="str">
            <v>상품</v>
          </cell>
          <cell r="E1304">
            <v>2.4E-2</v>
          </cell>
          <cell r="F1304" t="str">
            <v>개</v>
          </cell>
          <cell r="G1304">
            <v>285</v>
          </cell>
          <cell r="H1304">
            <v>6</v>
          </cell>
          <cell r="I1304">
            <v>0</v>
          </cell>
          <cell r="J1304">
            <v>0</v>
          </cell>
          <cell r="K1304">
            <v>0</v>
          </cell>
          <cell r="L1304">
            <v>0</v>
          </cell>
          <cell r="N1304">
            <v>6</v>
          </cell>
          <cell r="P1304" t="str">
            <v>a140</v>
          </cell>
        </row>
        <row r="1305">
          <cell r="A1305" t="str">
            <v>UAO75710</v>
          </cell>
          <cell r="B1305" t="str">
            <v>32-2</v>
          </cell>
          <cell r="C1305" t="str">
            <v>휘발유</v>
          </cell>
          <cell r="D1305" t="str">
            <v>보 통</v>
          </cell>
          <cell r="E1305">
            <v>0.125</v>
          </cell>
          <cell r="F1305" t="str">
            <v>l</v>
          </cell>
          <cell r="G1305">
            <v>1083</v>
          </cell>
          <cell r="H1305">
            <v>135</v>
          </cell>
          <cell r="I1305">
            <v>0</v>
          </cell>
          <cell r="J1305">
            <v>0</v>
          </cell>
          <cell r="K1305">
            <v>0</v>
          </cell>
          <cell r="L1305">
            <v>0</v>
          </cell>
          <cell r="N1305">
            <v>135</v>
          </cell>
          <cell r="P1305" t="str">
            <v>a140</v>
          </cell>
        </row>
        <row r="1306">
          <cell r="A1306" t="str">
            <v>UAO75710</v>
          </cell>
          <cell r="B1306" t="str">
            <v>32-3</v>
          </cell>
          <cell r="C1306" t="str">
            <v>연마지</v>
          </cell>
          <cell r="D1306" t="str">
            <v>연질용 #180-#240</v>
          </cell>
          <cell r="E1306">
            <v>0.16500000000000001</v>
          </cell>
          <cell r="F1306" t="str">
            <v>매</v>
          </cell>
          <cell r="G1306">
            <v>95</v>
          </cell>
          <cell r="H1306">
            <v>15</v>
          </cell>
          <cell r="I1306">
            <v>0</v>
          </cell>
          <cell r="J1306">
            <v>0</v>
          </cell>
          <cell r="K1306">
            <v>0</v>
          </cell>
          <cell r="L1306">
            <v>0</v>
          </cell>
          <cell r="N1306">
            <v>15</v>
          </cell>
          <cell r="P1306" t="str">
            <v>a140</v>
          </cell>
        </row>
        <row r="1307">
          <cell r="A1307" t="str">
            <v>UAO75710</v>
          </cell>
          <cell r="B1307" t="str">
            <v>32-4</v>
          </cell>
          <cell r="C1307" t="str">
            <v>광명단 조합페인트</v>
          </cell>
          <cell r="D1307" t="str">
            <v>KSM-5311(2종)</v>
          </cell>
          <cell r="E1307">
            <v>0.14499999999999999</v>
          </cell>
          <cell r="F1307" t="str">
            <v>l</v>
          </cell>
          <cell r="G1307">
            <v>4116</v>
          </cell>
          <cell r="H1307">
            <v>596</v>
          </cell>
          <cell r="I1307">
            <v>0</v>
          </cell>
          <cell r="J1307">
            <v>0</v>
          </cell>
          <cell r="K1307">
            <v>0</v>
          </cell>
          <cell r="L1307">
            <v>0</v>
          </cell>
          <cell r="N1307">
            <v>596</v>
          </cell>
          <cell r="P1307" t="str">
            <v>a140</v>
          </cell>
        </row>
        <row r="1308">
          <cell r="A1308" t="str">
            <v>UAO75710</v>
          </cell>
          <cell r="B1308" t="str">
            <v>32-5</v>
          </cell>
          <cell r="C1308" t="str">
            <v>조합페인트</v>
          </cell>
          <cell r="D1308" t="str">
            <v>KSM-5312(담색1급)</v>
          </cell>
          <cell r="E1308">
            <v>0.224</v>
          </cell>
          <cell r="F1308" t="str">
            <v>l</v>
          </cell>
          <cell r="G1308">
            <v>3023</v>
          </cell>
          <cell r="H1308">
            <v>677</v>
          </cell>
          <cell r="I1308">
            <v>0</v>
          </cell>
          <cell r="J1308">
            <v>0</v>
          </cell>
          <cell r="K1308">
            <v>0</v>
          </cell>
          <cell r="L1308">
            <v>0</v>
          </cell>
          <cell r="N1308">
            <v>677</v>
          </cell>
          <cell r="P1308" t="str">
            <v>a140</v>
          </cell>
        </row>
        <row r="1309">
          <cell r="A1309" t="str">
            <v>UAO75710</v>
          </cell>
          <cell r="B1309" t="str">
            <v>32-6</v>
          </cell>
          <cell r="C1309" t="str">
            <v>페인트신너</v>
          </cell>
          <cell r="D1309" t="str">
            <v>KSM-5319(2종)</v>
          </cell>
          <cell r="E1309">
            <v>1.7999999999999999E-2</v>
          </cell>
          <cell r="F1309" t="str">
            <v>l</v>
          </cell>
          <cell r="G1309">
            <v>746</v>
          </cell>
          <cell r="H1309">
            <v>13</v>
          </cell>
          <cell r="I1309">
            <v>0</v>
          </cell>
          <cell r="J1309">
            <v>0</v>
          </cell>
          <cell r="K1309">
            <v>0</v>
          </cell>
          <cell r="L1309">
            <v>0</v>
          </cell>
          <cell r="N1309">
            <v>13</v>
          </cell>
          <cell r="P1309" t="str">
            <v>a140</v>
          </cell>
        </row>
        <row r="1310">
          <cell r="A1310" t="str">
            <v>UAO75710</v>
          </cell>
          <cell r="B1310" t="str">
            <v>32-7</v>
          </cell>
          <cell r="C1310" t="str">
            <v>퍼티</v>
          </cell>
          <cell r="D1310" t="str">
            <v>도장용</v>
          </cell>
          <cell r="E1310">
            <v>0.08</v>
          </cell>
          <cell r="F1310" t="str">
            <v>kg</v>
          </cell>
          <cell r="G1310">
            <v>632</v>
          </cell>
          <cell r="H1310">
            <v>50</v>
          </cell>
          <cell r="I1310">
            <v>0</v>
          </cell>
          <cell r="J1310">
            <v>0</v>
          </cell>
          <cell r="K1310">
            <v>0</v>
          </cell>
          <cell r="L1310">
            <v>0</v>
          </cell>
          <cell r="N1310">
            <v>50</v>
          </cell>
          <cell r="P1310" t="str">
            <v>a140</v>
          </cell>
        </row>
        <row r="1311">
          <cell r="A1311" t="str">
            <v>UAO75710</v>
          </cell>
          <cell r="B1311" t="str">
            <v>32-8</v>
          </cell>
          <cell r="C1311" t="str">
            <v>넝마</v>
          </cell>
          <cell r="D1311" t="str">
            <v>혼색B급</v>
          </cell>
          <cell r="E1311">
            <v>0.01</v>
          </cell>
          <cell r="F1311" t="str">
            <v>kg</v>
          </cell>
          <cell r="G1311">
            <v>123</v>
          </cell>
          <cell r="H1311">
            <v>1</v>
          </cell>
          <cell r="I1311">
            <v>0</v>
          </cell>
          <cell r="J1311">
            <v>0</v>
          </cell>
          <cell r="K1311">
            <v>0</v>
          </cell>
          <cell r="L1311">
            <v>0</v>
          </cell>
          <cell r="N1311">
            <v>1</v>
          </cell>
          <cell r="P1311" t="str">
            <v>a140</v>
          </cell>
        </row>
        <row r="1312">
          <cell r="A1312" t="str">
            <v>UAO75710</v>
          </cell>
          <cell r="B1312" t="str">
            <v>32-9</v>
          </cell>
          <cell r="C1312" t="str">
            <v>도장공</v>
          </cell>
          <cell r="D1312" t="str">
            <v/>
          </cell>
          <cell r="E1312">
            <v>0.14000000000000001</v>
          </cell>
          <cell r="F1312" t="str">
            <v>인</v>
          </cell>
          <cell r="G1312">
            <v>0</v>
          </cell>
          <cell r="H1312">
            <v>0</v>
          </cell>
          <cell r="I1312">
            <v>56791</v>
          </cell>
          <cell r="J1312">
            <v>7950</v>
          </cell>
          <cell r="K1312">
            <v>0</v>
          </cell>
          <cell r="L1312">
            <v>0</v>
          </cell>
          <cell r="N1312">
            <v>7950</v>
          </cell>
          <cell r="P1312" t="str">
            <v>a140</v>
          </cell>
        </row>
        <row r="1313">
          <cell r="A1313" t="str">
            <v>UAO75710</v>
          </cell>
          <cell r="B1313" t="str">
            <v>32-10</v>
          </cell>
          <cell r="C1313" t="str">
            <v>보통인부</v>
          </cell>
          <cell r="D1313" t="str">
            <v/>
          </cell>
          <cell r="E1313">
            <v>7.0000000000000007E-2</v>
          </cell>
          <cell r="F1313" t="str">
            <v>인</v>
          </cell>
          <cell r="G1313">
            <v>0</v>
          </cell>
          <cell r="H1313">
            <v>0</v>
          </cell>
          <cell r="I1313">
            <v>38875</v>
          </cell>
          <cell r="J1313">
            <v>2721</v>
          </cell>
          <cell r="K1313">
            <v>0</v>
          </cell>
          <cell r="L1313">
            <v>0</v>
          </cell>
          <cell r="N1313">
            <v>2721</v>
          </cell>
          <cell r="P1313" t="str">
            <v>a140</v>
          </cell>
        </row>
        <row r="1314">
          <cell r="A1314" t="str">
            <v>UAO75710</v>
          </cell>
          <cell r="B1314" t="str">
            <v>32-11</v>
          </cell>
          <cell r="C1314" t="str">
            <v>기구 손료 (인건비의2%)</v>
          </cell>
          <cell r="D1314" t="str">
            <v>M02.</v>
          </cell>
          <cell r="E1314">
            <v>0.02</v>
          </cell>
          <cell r="F1314" t="str">
            <v>식</v>
          </cell>
          <cell r="G1314">
            <v>0</v>
          </cell>
          <cell r="H1314">
            <v>0</v>
          </cell>
          <cell r="I1314">
            <v>0</v>
          </cell>
          <cell r="J1314">
            <v>0</v>
          </cell>
          <cell r="K1314">
            <v>10672</v>
          </cell>
          <cell r="L1314">
            <v>213</v>
          </cell>
          <cell r="N1314">
            <v>213</v>
          </cell>
          <cell r="P1314" t="str">
            <v>a140</v>
          </cell>
        </row>
        <row r="1315">
          <cell r="A1315" t="str">
            <v>NO. 140호표</v>
          </cell>
          <cell r="B1315" t="str">
            <v>140</v>
          </cell>
          <cell r="C1315" t="str">
            <v>소   계</v>
          </cell>
          <cell r="H1315">
            <v>1493</v>
          </cell>
          <cell r="J1315">
            <v>10671</v>
          </cell>
          <cell r="L1315">
            <v>213</v>
          </cell>
          <cell r="N1315">
            <v>12377</v>
          </cell>
          <cell r="P1315" t="str">
            <v>a140</v>
          </cell>
        </row>
        <row r="1316">
          <cell r="P1316" t="str">
            <v>a140</v>
          </cell>
        </row>
        <row r="1317">
          <cell r="A1317" t="str">
            <v>141</v>
          </cell>
          <cell r="B1317" t="str">
            <v>33-1</v>
          </cell>
          <cell r="C1317" t="str">
            <v>제 33 호표</v>
          </cell>
          <cell r="D1317" t="str">
            <v>화강석 붙임 (벽면) (토목,조경)</v>
          </cell>
          <cell r="G1317">
            <v>0</v>
          </cell>
          <cell r="O1317" t="str">
            <v>m2</v>
          </cell>
          <cell r="P1317" t="str">
            <v>a141</v>
          </cell>
        </row>
        <row r="1318">
          <cell r="A1318" t="str">
            <v>UAR20110</v>
          </cell>
          <cell r="B1318" t="str">
            <v>33-1</v>
          </cell>
          <cell r="C1318" t="str">
            <v>석 공</v>
          </cell>
          <cell r="D1318" t="str">
            <v/>
          </cell>
          <cell r="E1318">
            <v>0.56999999999999995</v>
          </cell>
          <cell r="F1318" t="str">
            <v>인</v>
          </cell>
          <cell r="G1318">
            <v>0</v>
          </cell>
          <cell r="H1318">
            <v>0</v>
          </cell>
          <cell r="I1318">
            <v>74381</v>
          </cell>
          <cell r="J1318">
            <v>42397</v>
          </cell>
          <cell r="K1318">
            <v>0</v>
          </cell>
          <cell r="L1318">
            <v>0</v>
          </cell>
          <cell r="N1318">
            <v>42397</v>
          </cell>
          <cell r="P1318" t="str">
            <v>a141</v>
          </cell>
        </row>
        <row r="1319">
          <cell r="A1319" t="str">
            <v>UAR20110</v>
          </cell>
          <cell r="B1319" t="str">
            <v>33-2</v>
          </cell>
          <cell r="C1319" t="str">
            <v>보통인부</v>
          </cell>
          <cell r="D1319" t="str">
            <v/>
          </cell>
          <cell r="E1319">
            <v>0.32</v>
          </cell>
          <cell r="F1319" t="str">
            <v>인</v>
          </cell>
          <cell r="G1319">
            <v>0</v>
          </cell>
          <cell r="H1319">
            <v>0</v>
          </cell>
          <cell r="I1319">
            <v>38875</v>
          </cell>
          <cell r="J1319">
            <v>12440</v>
          </cell>
          <cell r="K1319">
            <v>0</v>
          </cell>
          <cell r="L1319">
            <v>0</v>
          </cell>
          <cell r="N1319">
            <v>12440</v>
          </cell>
          <cell r="P1319" t="str">
            <v>a141</v>
          </cell>
        </row>
        <row r="1320">
          <cell r="A1320" t="str">
            <v>NO. 141호표</v>
          </cell>
          <cell r="B1320" t="str">
            <v>141</v>
          </cell>
          <cell r="C1320" t="str">
            <v>소   계</v>
          </cell>
          <cell r="H1320">
            <v>0</v>
          </cell>
          <cell r="J1320">
            <v>54837</v>
          </cell>
          <cell r="L1320">
            <v>0</v>
          </cell>
          <cell r="N1320">
            <v>54837</v>
          </cell>
          <cell r="P1320" t="str">
            <v>a141</v>
          </cell>
        </row>
        <row r="1321">
          <cell r="P1321" t="str">
            <v>a141</v>
          </cell>
        </row>
        <row r="1322">
          <cell r="A1322" t="str">
            <v>142</v>
          </cell>
          <cell r="B1322" t="str">
            <v>34-1</v>
          </cell>
          <cell r="C1322" t="str">
            <v>제 34 호표</v>
          </cell>
          <cell r="D1322" t="str">
            <v>화강석 도드락다듬 (토목,조경)</v>
          </cell>
          <cell r="G1322">
            <v>0</v>
          </cell>
          <cell r="O1322" t="str">
            <v>m2</v>
          </cell>
          <cell r="P1322" t="str">
            <v>a142</v>
          </cell>
        </row>
        <row r="1323">
          <cell r="A1323" t="str">
            <v>UAR20643</v>
          </cell>
          <cell r="B1323" t="str">
            <v>34-1</v>
          </cell>
          <cell r="C1323" t="str">
            <v>석 공</v>
          </cell>
          <cell r="D1323" t="str">
            <v/>
          </cell>
          <cell r="E1323">
            <v>0.41699999999999998</v>
          </cell>
          <cell r="F1323" t="str">
            <v>인</v>
          </cell>
          <cell r="G1323">
            <v>0</v>
          </cell>
          <cell r="H1323">
            <v>0</v>
          </cell>
          <cell r="I1323">
            <v>74381</v>
          </cell>
          <cell r="J1323">
            <v>31016</v>
          </cell>
          <cell r="K1323">
            <v>0</v>
          </cell>
          <cell r="L1323">
            <v>0</v>
          </cell>
          <cell r="N1323">
            <v>31016</v>
          </cell>
          <cell r="P1323" t="str">
            <v>a142</v>
          </cell>
        </row>
        <row r="1324">
          <cell r="A1324" t="str">
            <v>NO. 142호표</v>
          </cell>
          <cell r="B1324" t="str">
            <v>142</v>
          </cell>
          <cell r="C1324" t="str">
            <v>소   계</v>
          </cell>
          <cell r="H1324">
            <v>0</v>
          </cell>
          <cell r="J1324">
            <v>31016</v>
          </cell>
          <cell r="L1324">
            <v>0</v>
          </cell>
          <cell r="N1324">
            <v>31016</v>
          </cell>
          <cell r="P1324" t="str">
            <v>a142</v>
          </cell>
        </row>
        <row r="1325">
          <cell r="P1325" t="str">
            <v>a142</v>
          </cell>
        </row>
        <row r="1326">
          <cell r="A1326" t="str">
            <v>143</v>
          </cell>
          <cell r="B1326" t="str">
            <v>35-1</v>
          </cell>
          <cell r="C1326" t="str">
            <v>제 35 호표</v>
          </cell>
          <cell r="D1326" t="str">
            <v>화강석 기계절삭 (토목,조경)</v>
          </cell>
          <cell r="G1326">
            <v>0</v>
          </cell>
          <cell r="O1326" t="str">
            <v>m2</v>
          </cell>
          <cell r="P1326" t="str">
            <v>a143</v>
          </cell>
        </row>
        <row r="1327">
          <cell r="A1327" t="str">
            <v>UAR20660</v>
          </cell>
          <cell r="B1327" t="str">
            <v>35-1</v>
          </cell>
          <cell r="C1327" t="str">
            <v>석 공</v>
          </cell>
          <cell r="D1327" t="str">
            <v/>
          </cell>
          <cell r="E1327">
            <v>0.2</v>
          </cell>
          <cell r="F1327" t="str">
            <v>인</v>
          </cell>
          <cell r="G1327">
            <v>0</v>
          </cell>
          <cell r="H1327">
            <v>0</v>
          </cell>
          <cell r="I1327">
            <v>74381</v>
          </cell>
          <cell r="J1327">
            <v>14876</v>
          </cell>
          <cell r="K1327">
            <v>0</v>
          </cell>
          <cell r="L1327">
            <v>0</v>
          </cell>
          <cell r="N1327">
            <v>14876</v>
          </cell>
          <cell r="P1327" t="str">
            <v>a143</v>
          </cell>
        </row>
        <row r="1328">
          <cell r="A1328" t="str">
            <v>NO. 143호표</v>
          </cell>
          <cell r="B1328" t="str">
            <v>143</v>
          </cell>
          <cell r="C1328" t="str">
            <v>소   계</v>
          </cell>
          <cell r="H1328">
            <v>0</v>
          </cell>
          <cell r="J1328">
            <v>14876</v>
          </cell>
          <cell r="L1328">
            <v>0</v>
          </cell>
          <cell r="N1328">
            <v>14876</v>
          </cell>
          <cell r="P1328" t="str">
            <v>a143</v>
          </cell>
        </row>
        <row r="1329">
          <cell r="P1329" t="str">
            <v>a143</v>
          </cell>
        </row>
        <row r="1330">
          <cell r="A1330" t="str">
            <v>144</v>
          </cell>
          <cell r="B1330" t="str">
            <v>37-1</v>
          </cell>
          <cell r="C1330" t="str">
            <v>제 37 호표</v>
          </cell>
          <cell r="D1330" t="str">
            <v>인력 터파기</v>
          </cell>
          <cell r="G1330" t="str">
            <v>(굴착깊이0-1M,보통토사)</v>
          </cell>
          <cell r="O1330" t="str">
            <v>m3</v>
          </cell>
          <cell r="P1330" t="str">
            <v>a144</v>
          </cell>
        </row>
        <row r="1331">
          <cell r="A1331" t="str">
            <v>UCA20010</v>
          </cell>
          <cell r="B1331" t="str">
            <v>37-1</v>
          </cell>
          <cell r="C1331" t="str">
            <v>보통인부</v>
          </cell>
          <cell r="D1331" t="str">
            <v/>
          </cell>
          <cell r="E1331">
            <v>0.2</v>
          </cell>
          <cell r="F1331" t="str">
            <v>인</v>
          </cell>
          <cell r="G1331">
            <v>0</v>
          </cell>
          <cell r="H1331">
            <v>0</v>
          </cell>
          <cell r="I1331">
            <v>38875</v>
          </cell>
          <cell r="J1331">
            <v>7775</v>
          </cell>
          <cell r="K1331">
            <v>0</v>
          </cell>
          <cell r="L1331">
            <v>0</v>
          </cell>
          <cell r="N1331">
            <v>7775</v>
          </cell>
          <cell r="P1331" t="str">
            <v>a144</v>
          </cell>
        </row>
        <row r="1332">
          <cell r="A1332" t="str">
            <v>UCA20010</v>
          </cell>
          <cell r="B1332" t="str">
            <v>37-2</v>
          </cell>
          <cell r="C1332" t="str">
            <v>작업반장</v>
          </cell>
          <cell r="D1332" t="str">
            <v/>
          </cell>
          <cell r="E1332">
            <v>8.0000000000000002E-3</v>
          </cell>
          <cell r="F1332" t="str">
            <v>인</v>
          </cell>
          <cell r="G1332">
            <v>0</v>
          </cell>
          <cell r="H1332">
            <v>0</v>
          </cell>
          <cell r="I1332">
            <v>60708</v>
          </cell>
          <cell r="J1332">
            <v>485</v>
          </cell>
          <cell r="K1332">
            <v>0</v>
          </cell>
          <cell r="L1332">
            <v>0</v>
          </cell>
          <cell r="N1332">
            <v>485</v>
          </cell>
          <cell r="P1332" t="str">
            <v>a144</v>
          </cell>
        </row>
        <row r="1333">
          <cell r="A1333" t="str">
            <v>NO. 144호표</v>
          </cell>
          <cell r="B1333" t="str">
            <v>144</v>
          </cell>
          <cell r="C1333" t="str">
            <v>소   계</v>
          </cell>
          <cell r="H1333">
            <v>0</v>
          </cell>
          <cell r="J1333">
            <v>8260</v>
          </cell>
          <cell r="L1333">
            <v>0</v>
          </cell>
          <cell r="N1333">
            <v>8260</v>
          </cell>
          <cell r="P1333" t="str">
            <v>a144</v>
          </cell>
        </row>
        <row r="1334">
          <cell r="P1334" t="str">
            <v>a144</v>
          </cell>
        </row>
        <row r="1335">
          <cell r="A1335" t="str">
            <v>145</v>
          </cell>
          <cell r="B1335" t="str">
            <v>38-1</v>
          </cell>
          <cell r="C1335" t="str">
            <v>제 38 호표</v>
          </cell>
          <cell r="D1335" t="str">
            <v>인력 터파기</v>
          </cell>
          <cell r="G1335" t="str">
            <v>(굴착깊이1-2M,보통토사)</v>
          </cell>
          <cell r="O1335" t="str">
            <v>m3</v>
          </cell>
          <cell r="P1335" t="str">
            <v>a145</v>
          </cell>
        </row>
        <row r="1336">
          <cell r="A1336" t="str">
            <v>UCA20011</v>
          </cell>
          <cell r="B1336" t="str">
            <v>38-1</v>
          </cell>
          <cell r="C1336" t="str">
            <v>보통인부</v>
          </cell>
          <cell r="D1336" t="str">
            <v/>
          </cell>
          <cell r="E1336">
            <v>0.27</v>
          </cell>
          <cell r="F1336" t="str">
            <v>인</v>
          </cell>
          <cell r="G1336">
            <v>0</v>
          </cell>
          <cell r="H1336">
            <v>0</v>
          </cell>
          <cell r="I1336">
            <v>38875</v>
          </cell>
          <cell r="J1336">
            <v>10496</v>
          </cell>
          <cell r="K1336">
            <v>0</v>
          </cell>
          <cell r="L1336">
            <v>0</v>
          </cell>
          <cell r="N1336">
            <v>10496</v>
          </cell>
          <cell r="P1336" t="str">
            <v>a145</v>
          </cell>
        </row>
        <row r="1337">
          <cell r="A1337" t="str">
            <v>UCA20011</v>
          </cell>
          <cell r="B1337" t="str">
            <v>38-2</v>
          </cell>
          <cell r="C1337" t="str">
            <v>작업반장</v>
          </cell>
          <cell r="D1337" t="str">
            <v/>
          </cell>
          <cell r="E1337">
            <v>0.01</v>
          </cell>
          <cell r="F1337" t="str">
            <v>인</v>
          </cell>
          <cell r="G1337">
            <v>0</v>
          </cell>
          <cell r="H1337">
            <v>0</v>
          </cell>
          <cell r="I1337">
            <v>60708</v>
          </cell>
          <cell r="J1337">
            <v>607</v>
          </cell>
          <cell r="K1337">
            <v>0</v>
          </cell>
          <cell r="L1337">
            <v>0</v>
          </cell>
          <cell r="N1337">
            <v>607</v>
          </cell>
          <cell r="P1337" t="str">
            <v>a145</v>
          </cell>
        </row>
        <row r="1338">
          <cell r="A1338" t="str">
            <v>NO. 145호표</v>
          </cell>
          <cell r="B1338" t="str">
            <v>145</v>
          </cell>
          <cell r="C1338" t="str">
            <v>소   계</v>
          </cell>
          <cell r="H1338">
            <v>0</v>
          </cell>
          <cell r="J1338">
            <v>11103</v>
          </cell>
          <cell r="L1338">
            <v>0</v>
          </cell>
          <cell r="N1338">
            <v>11103</v>
          </cell>
          <cell r="P1338" t="str">
            <v>a145</v>
          </cell>
        </row>
        <row r="1339">
          <cell r="P1339" t="str">
            <v>a145</v>
          </cell>
        </row>
        <row r="1340">
          <cell r="A1340" t="str">
            <v>146</v>
          </cell>
          <cell r="B1340" t="str">
            <v>39-1</v>
          </cell>
          <cell r="C1340" t="str">
            <v>제 39 호표</v>
          </cell>
          <cell r="D1340" t="str">
            <v>인력 터파기</v>
          </cell>
          <cell r="G1340" t="str">
            <v>(굴착깊이0-1M,보통토사,협소)</v>
          </cell>
          <cell r="O1340" t="str">
            <v>m3</v>
          </cell>
          <cell r="P1340" t="str">
            <v>a146</v>
          </cell>
        </row>
        <row r="1341">
          <cell r="A1341" t="str">
            <v>UCA20210</v>
          </cell>
          <cell r="B1341" t="str">
            <v>39-1</v>
          </cell>
          <cell r="C1341" t="str">
            <v>보통인부</v>
          </cell>
          <cell r="D1341" t="str">
            <v/>
          </cell>
          <cell r="E1341">
            <v>0.25</v>
          </cell>
          <cell r="F1341" t="str">
            <v>인</v>
          </cell>
          <cell r="G1341">
            <v>0</v>
          </cell>
          <cell r="H1341">
            <v>0</v>
          </cell>
          <cell r="I1341">
            <v>38875</v>
          </cell>
          <cell r="J1341">
            <v>9718</v>
          </cell>
          <cell r="K1341">
            <v>0</v>
          </cell>
          <cell r="L1341">
            <v>0</v>
          </cell>
          <cell r="N1341">
            <v>9718</v>
          </cell>
          <cell r="P1341" t="str">
            <v>a146</v>
          </cell>
        </row>
        <row r="1342">
          <cell r="A1342" t="str">
            <v>UCA20210</v>
          </cell>
          <cell r="B1342" t="str">
            <v>39-2</v>
          </cell>
          <cell r="C1342" t="str">
            <v>작업반장</v>
          </cell>
          <cell r="D1342" t="str">
            <v/>
          </cell>
          <cell r="E1342">
            <v>0.01</v>
          </cell>
          <cell r="F1342" t="str">
            <v>인</v>
          </cell>
          <cell r="G1342">
            <v>0</v>
          </cell>
          <cell r="H1342">
            <v>0</v>
          </cell>
          <cell r="I1342">
            <v>60708</v>
          </cell>
          <cell r="J1342">
            <v>607</v>
          </cell>
          <cell r="K1342">
            <v>0</v>
          </cell>
          <cell r="L1342">
            <v>0</v>
          </cell>
          <cell r="N1342">
            <v>607</v>
          </cell>
          <cell r="P1342" t="str">
            <v>a146</v>
          </cell>
        </row>
        <row r="1343">
          <cell r="A1343" t="str">
            <v>NO. 146호표</v>
          </cell>
          <cell r="B1343" t="str">
            <v>146</v>
          </cell>
          <cell r="C1343" t="str">
            <v>소   계</v>
          </cell>
          <cell r="H1343">
            <v>0</v>
          </cell>
          <cell r="J1343">
            <v>10325</v>
          </cell>
          <cell r="L1343">
            <v>0</v>
          </cell>
          <cell r="N1343">
            <v>10325</v>
          </cell>
          <cell r="P1343" t="str">
            <v>a146</v>
          </cell>
        </row>
        <row r="1344">
          <cell r="P1344" t="str">
            <v>a146</v>
          </cell>
        </row>
        <row r="1345">
          <cell r="A1345" t="str">
            <v>147</v>
          </cell>
          <cell r="B1345" t="str">
            <v>40-1</v>
          </cell>
          <cell r="C1345" t="str">
            <v>제 40 호표</v>
          </cell>
          <cell r="D1345" t="str">
            <v>되메우기 및 다짐비</v>
          </cell>
          <cell r="G1345" t="str">
            <v>보통토사 인력</v>
          </cell>
          <cell r="O1345" t="str">
            <v>m3</v>
          </cell>
          <cell r="P1345" t="str">
            <v>a147</v>
          </cell>
        </row>
        <row r="1346">
          <cell r="A1346" t="str">
            <v>UCA30210</v>
          </cell>
          <cell r="B1346" t="str">
            <v>40-1</v>
          </cell>
          <cell r="C1346" t="str">
            <v>보통인부</v>
          </cell>
          <cell r="D1346" t="str">
            <v>되메우기</v>
          </cell>
          <cell r="E1346">
            <v>0.1</v>
          </cell>
          <cell r="F1346" t="str">
            <v>인</v>
          </cell>
          <cell r="G1346">
            <v>0</v>
          </cell>
          <cell r="H1346">
            <v>0</v>
          </cell>
          <cell r="I1346">
            <v>38875</v>
          </cell>
          <cell r="J1346">
            <v>3887</v>
          </cell>
          <cell r="K1346">
            <v>0</v>
          </cell>
          <cell r="L1346">
            <v>0</v>
          </cell>
          <cell r="N1346">
            <v>3887</v>
          </cell>
          <cell r="P1346" t="str">
            <v>a147</v>
          </cell>
        </row>
        <row r="1347">
          <cell r="A1347" t="str">
            <v>UCA30210</v>
          </cell>
          <cell r="B1347" t="str">
            <v>40-2</v>
          </cell>
          <cell r="C1347" t="str">
            <v>보통인부</v>
          </cell>
          <cell r="D1347" t="str">
            <v>다짐및 고르기</v>
          </cell>
          <cell r="E1347">
            <v>0.11</v>
          </cell>
          <cell r="F1347" t="str">
            <v>인</v>
          </cell>
          <cell r="G1347">
            <v>0</v>
          </cell>
          <cell r="H1347">
            <v>0</v>
          </cell>
          <cell r="I1347">
            <v>38875</v>
          </cell>
          <cell r="J1347">
            <v>4276</v>
          </cell>
          <cell r="K1347">
            <v>0</v>
          </cell>
          <cell r="L1347">
            <v>0</v>
          </cell>
          <cell r="N1347">
            <v>4276</v>
          </cell>
          <cell r="P1347" t="str">
            <v>a147</v>
          </cell>
        </row>
        <row r="1348">
          <cell r="A1348" t="str">
            <v>UCA30210</v>
          </cell>
          <cell r="B1348" t="str">
            <v>40-3</v>
          </cell>
          <cell r="C1348" t="str">
            <v>작업반장</v>
          </cell>
          <cell r="D1348" t="str">
            <v/>
          </cell>
          <cell r="E1348">
            <v>8.0000000000000002E-3</v>
          </cell>
          <cell r="F1348" t="str">
            <v>인</v>
          </cell>
          <cell r="G1348">
            <v>0</v>
          </cell>
          <cell r="H1348">
            <v>0</v>
          </cell>
          <cell r="I1348">
            <v>60708</v>
          </cell>
          <cell r="J1348">
            <v>485</v>
          </cell>
          <cell r="K1348">
            <v>0</v>
          </cell>
          <cell r="L1348">
            <v>0</v>
          </cell>
          <cell r="N1348">
            <v>485</v>
          </cell>
          <cell r="P1348" t="str">
            <v>a147</v>
          </cell>
        </row>
        <row r="1349">
          <cell r="A1349" t="str">
            <v>NO. 147호표</v>
          </cell>
          <cell r="B1349" t="str">
            <v>147</v>
          </cell>
          <cell r="C1349" t="str">
            <v>소   계</v>
          </cell>
          <cell r="H1349">
            <v>0</v>
          </cell>
          <cell r="J1349">
            <v>8648</v>
          </cell>
          <cell r="L1349">
            <v>0</v>
          </cell>
          <cell r="N1349">
            <v>8648</v>
          </cell>
          <cell r="P1349" t="str">
            <v>a147</v>
          </cell>
        </row>
        <row r="1350">
          <cell r="P1350" t="str">
            <v>a147</v>
          </cell>
        </row>
        <row r="1351">
          <cell r="A1351" t="str">
            <v>148</v>
          </cell>
          <cell r="B1351" t="str">
            <v>42-1</v>
          </cell>
          <cell r="C1351" t="str">
            <v>제 42 호표</v>
          </cell>
          <cell r="D1351" t="str">
            <v>잡석다짐</v>
          </cell>
          <cell r="G1351" t="str">
            <v>인력</v>
          </cell>
          <cell r="O1351" t="str">
            <v>m3</v>
          </cell>
          <cell r="P1351" t="str">
            <v>a148</v>
          </cell>
        </row>
        <row r="1352">
          <cell r="A1352" t="str">
            <v>UCA64330</v>
          </cell>
          <cell r="B1352" t="str">
            <v>42-1</v>
          </cell>
          <cell r="C1352" t="str">
            <v>잡석 (D-150)</v>
          </cell>
          <cell r="D1352" t="str">
            <v>별    산</v>
          </cell>
          <cell r="E1352">
            <v>1</v>
          </cell>
          <cell r="F1352" t="str">
            <v>m3</v>
          </cell>
          <cell r="G1352">
            <v>0</v>
          </cell>
          <cell r="H1352">
            <v>0</v>
          </cell>
          <cell r="I1352">
            <v>0</v>
          </cell>
          <cell r="J1352">
            <v>0</v>
          </cell>
          <cell r="K1352">
            <v>0</v>
          </cell>
          <cell r="L1352">
            <v>0</v>
          </cell>
          <cell r="N1352">
            <v>0</v>
          </cell>
          <cell r="P1352" t="str">
            <v>a148</v>
          </cell>
        </row>
        <row r="1353">
          <cell r="A1353" t="str">
            <v>UCA64330</v>
          </cell>
          <cell r="B1353" t="str">
            <v>42-2</v>
          </cell>
          <cell r="C1353" t="str">
            <v>보통인부</v>
          </cell>
          <cell r="D1353" t="str">
            <v/>
          </cell>
          <cell r="E1353">
            <v>0.6</v>
          </cell>
          <cell r="F1353" t="str">
            <v>인</v>
          </cell>
          <cell r="G1353">
            <v>0</v>
          </cell>
          <cell r="H1353">
            <v>0</v>
          </cell>
          <cell r="I1353">
            <v>38875</v>
          </cell>
          <cell r="J1353">
            <v>23325</v>
          </cell>
          <cell r="K1353">
            <v>0</v>
          </cell>
          <cell r="L1353">
            <v>0</v>
          </cell>
          <cell r="N1353">
            <v>23325</v>
          </cell>
          <cell r="P1353" t="str">
            <v>a148</v>
          </cell>
        </row>
        <row r="1354">
          <cell r="A1354" t="str">
            <v>UCA64330</v>
          </cell>
          <cell r="B1354" t="str">
            <v>42-3</v>
          </cell>
          <cell r="C1354" t="str">
            <v>작업반장</v>
          </cell>
          <cell r="D1354" t="str">
            <v/>
          </cell>
          <cell r="E1354">
            <v>2.4E-2</v>
          </cell>
          <cell r="F1354" t="str">
            <v>인</v>
          </cell>
          <cell r="G1354">
            <v>0</v>
          </cell>
          <cell r="H1354">
            <v>0</v>
          </cell>
          <cell r="I1354">
            <v>60708</v>
          </cell>
          <cell r="J1354">
            <v>1456</v>
          </cell>
          <cell r="K1354">
            <v>0</v>
          </cell>
          <cell r="L1354">
            <v>0</v>
          </cell>
          <cell r="N1354">
            <v>1456</v>
          </cell>
          <cell r="P1354" t="str">
            <v>a148</v>
          </cell>
        </row>
        <row r="1355">
          <cell r="A1355" t="str">
            <v>NO. 148호표</v>
          </cell>
          <cell r="B1355" t="str">
            <v>148</v>
          </cell>
          <cell r="C1355" t="str">
            <v>소   계</v>
          </cell>
          <cell r="H1355">
            <v>0</v>
          </cell>
          <cell r="J1355">
            <v>24781</v>
          </cell>
          <cell r="L1355">
            <v>0</v>
          </cell>
          <cell r="N1355">
            <v>24781</v>
          </cell>
          <cell r="P1355" t="str">
            <v>a148</v>
          </cell>
        </row>
        <row r="1356">
          <cell r="P1356" t="str">
            <v>a148</v>
          </cell>
        </row>
        <row r="1357">
          <cell r="A1357" t="str">
            <v>149</v>
          </cell>
          <cell r="B1357" t="str">
            <v>43-1</v>
          </cell>
          <cell r="C1357" t="str">
            <v>제 43 호표</v>
          </cell>
          <cell r="D1357" t="str">
            <v>조경용포장보조기층</v>
          </cell>
          <cell r="G1357" t="str">
            <v>T=100</v>
          </cell>
          <cell r="O1357" t="str">
            <v>m2</v>
          </cell>
          <cell r="P1357" t="str">
            <v>a149</v>
          </cell>
        </row>
        <row r="1358">
          <cell r="A1358" t="str">
            <v>UCD02610</v>
          </cell>
          <cell r="B1358" t="str">
            <v>43-1</v>
          </cell>
          <cell r="C1358" t="str">
            <v>특별인부</v>
          </cell>
          <cell r="D1358" t="str">
            <v>포설</v>
          </cell>
          <cell r="E1358">
            <v>1E-3</v>
          </cell>
          <cell r="F1358" t="str">
            <v>인</v>
          </cell>
          <cell r="G1358">
            <v>0</v>
          </cell>
          <cell r="H1358">
            <v>0</v>
          </cell>
          <cell r="I1358">
            <v>53171</v>
          </cell>
          <cell r="J1358">
            <v>53</v>
          </cell>
          <cell r="K1358">
            <v>0</v>
          </cell>
          <cell r="L1358">
            <v>0</v>
          </cell>
          <cell r="N1358">
            <v>53</v>
          </cell>
          <cell r="P1358" t="str">
            <v>a149</v>
          </cell>
        </row>
        <row r="1359">
          <cell r="A1359" t="str">
            <v>UCD02610</v>
          </cell>
          <cell r="B1359" t="str">
            <v>43-2</v>
          </cell>
          <cell r="C1359" t="str">
            <v>보통인부</v>
          </cell>
          <cell r="D1359" t="str">
            <v>포설</v>
          </cell>
          <cell r="E1359">
            <v>0.02</v>
          </cell>
          <cell r="F1359" t="str">
            <v>인</v>
          </cell>
          <cell r="G1359">
            <v>0</v>
          </cell>
          <cell r="H1359">
            <v>0</v>
          </cell>
          <cell r="I1359">
            <v>38875</v>
          </cell>
          <cell r="J1359">
            <v>777</v>
          </cell>
          <cell r="K1359">
            <v>0</v>
          </cell>
          <cell r="L1359">
            <v>0</v>
          </cell>
          <cell r="N1359">
            <v>777</v>
          </cell>
          <cell r="P1359" t="str">
            <v>a149</v>
          </cell>
        </row>
        <row r="1360">
          <cell r="A1360" t="str">
            <v>UCD02610</v>
          </cell>
          <cell r="B1360" t="str">
            <v>43-3</v>
          </cell>
          <cell r="C1360" t="str">
            <v>보통인부</v>
          </cell>
          <cell r="D1360" t="str">
            <v>살수</v>
          </cell>
          <cell r="E1360">
            <v>5.0000000000000001E-3</v>
          </cell>
          <cell r="F1360" t="str">
            <v>인</v>
          </cell>
          <cell r="G1360">
            <v>0</v>
          </cell>
          <cell r="H1360">
            <v>0</v>
          </cell>
          <cell r="I1360">
            <v>38875</v>
          </cell>
          <cell r="J1360">
            <v>194</v>
          </cell>
          <cell r="K1360">
            <v>0</v>
          </cell>
          <cell r="L1360">
            <v>0</v>
          </cell>
          <cell r="N1360">
            <v>194</v>
          </cell>
          <cell r="P1360" t="str">
            <v>a149</v>
          </cell>
        </row>
        <row r="1361">
          <cell r="A1361" t="str">
            <v>UCD02610</v>
          </cell>
          <cell r="B1361" t="str">
            <v>43-4</v>
          </cell>
          <cell r="C1361" t="str">
            <v>전압 4회 진동로라 (불량)</v>
          </cell>
          <cell r="D1361" t="str">
            <v>자주식 4.4T,불량</v>
          </cell>
          <cell r="E1361">
            <v>0.01</v>
          </cell>
          <cell r="F1361" t="str">
            <v>a</v>
          </cell>
          <cell r="G1361">
            <v>1988</v>
          </cell>
          <cell r="H1361">
            <v>19</v>
          </cell>
          <cell r="I1361">
            <v>14000</v>
          </cell>
          <cell r="J1361">
            <v>140</v>
          </cell>
          <cell r="K1361">
            <v>6230</v>
          </cell>
          <cell r="L1361">
            <v>62</v>
          </cell>
          <cell r="N1361">
            <v>221</v>
          </cell>
          <cell r="P1361" t="str">
            <v>a149</v>
          </cell>
        </row>
        <row r="1362">
          <cell r="A1362" t="str">
            <v>UCD02610</v>
          </cell>
          <cell r="B1362" t="str">
            <v>43-5</v>
          </cell>
          <cell r="C1362" t="str">
            <v>콤팩터 다짐3회 (불량)</v>
          </cell>
          <cell r="D1362" t="str">
            <v>불량</v>
          </cell>
          <cell r="E1362">
            <v>0.01</v>
          </cell>
          <cell r="F1362" t="str">
            <v>a</v>
          </cell>
          <cell r="G1362">
            <v>2166</v>
          </cell>
          <cell r="H1362">
            <v>21</v>
          </cell>
          <cell r="I1362">
            <v>15715</v>
          </cell>
          <cell r="J1362">
            <v>157</v>
          </cell>
          <cell r="K1362">
            <v>933</v>
          </cell>
          <cell r="L1362">
            <v>9</v>
          </cell>
          <cell r="N1362">
            <v>187</v>
          </cell>
          <cell r="P1362" t="str">
            <v>a149</v>
          </cell>
        </row>
        <row r="1363">
          <cell r="A1363" t="str">
            <v>NO. 149호표</v>
          </cell>
          <cell r="B1363" t="str">
            <v>149</v>
          </cell>
          <cell r="C1363" t="str">
            <v>소   계</v>
          </cell>
          <cell r="H1363">
            <v>40</v>
          </cell>
          <cell r="J1363">
            <v>1321</v>
          </cell>
          <cell r="L1363">
            <v>71</v>
          </cell>
          <cell r="N1363">
            <v>1432</v>
          </cell>
          <cell r="P1363" t="str">
            <v>a149</v>
          </cell>
        </row>
        <row r="1364">
          <cell r="P1364" t="str">
            <v>a149</v>
          </cell>
        </row>
        <row r="1365">
          <cell r="A1365" t="str">
            <v>150</v>
          </cell>
          <cell r="B1365" t="str">
            <v>44-1</v>
          </cell>
          <cell r="C1365" t="str">
            <v>제 44 호표</v>
          </cell>
          <cell r="D1365" t="str">
            <v>PVC PIPE 배관</v>
          </cell>
          <cell r="G1365" t="str">
            <v>HI 28MM</v>
          </cell>
          <cell r="O1365" t="str">
            <v>m</v>
          </cell>
          <cell r="P1365" t="str">
            <v>a150</v>
          </cell>
        </row>
        <row r="1366">
          <cell r="A1366" t="str">
            <v>UEA01280</v>
          </cell>
          <cell r="B1366" t="str">
            <v>44-1</v>
          </cell>
          <cell r="C1366" t="str">
            <v>PVC 파 이 프</v>
          </cell>
          <cell r="D1366" t="str">
            <v>HI 28</v>
          </cell>
          <cell r="E1366">
            <v>1.03</v>
          </cell>
          <cell r="F1366" t="str">
            <v>m</v>
          </cell>
          <cell r="G1366">
            <v>571</v>
          </cell>
          <cell r="H1366">
            <v>588</v>
          </cell>
          <cell r="I1366">
            <v>0</v>
          </cell>
          <cell r="J1366">
            <v>0</v>
          </cell>
          <cell r="K1366">
            <v>0</v>
          </cell>
          <cell r="L1366">
            <v>0</v>
          </cell>
          <cell r="N1366">
            <v>588</v>
          </cell>
          <cell r="P1366" t="str">
            <v>a150</v>
          </cell>
        </row>
        <row r="1367">
          <cell r="A1367" t="str">
            <v>UEA01280</v>
          </cell>
          <cell r="B1367" t="str">
            <v>44-2</v>
          </cell>
          <cell r="C1367" t="str">
            <v>부자재(주재료비의17.0%)</v>
          </cell>
          <cell r="D1367">
            <v>0</v>
          </cell>
          <cell r="E1367">
            <v>0.17</v>
          </cell>
          <cell r="F1367" t="str">
            <v>식</v>
          </cell>
          <cell r="G1367">
            <v>589</v>
          </cell>
          <cell r="H1367">
            <v>100</v>
          </cell>
          <cell r="I1367">
            <v>0</v>
          </cell>
          <cell r="J1367">
            <v>0</v>
          </cell>
          <cell r="K1367">
            <v>0</v>
          </cell>
          <cell r="L1367">
            <v>0</v>
          </cell>
          <cell r="N1367">
            <v>100</v>
          </cell>
          <cell r="P1367" t="str">
            <v>a150</v>
          </cell>
        </row>
        <row r="1368">
          <cell r="A1368" t="str">
            <v>UEA01280</v>
          </cell>
          <cell r="B1368" t="str">
            <v>44-3</v>
          </cell>
          <cell r="C1368" t="str">
            <v>내선전공</v>
          </cell>
          <cell r="D1368" t="str">
            <v/>
          </cell>
          <cell r="E1368">
            <v>6.4000000000000001E-2</v>
          </cell>
          <cell r="F1368" t="str">
            <v>인</v>
          </cell>
          <cell r="G1368">
            <v>0</v>
          </cell>
          <cell r="H1368">
            <v>0</v>
          </cell>
          <cell r="I1368">
            <v>53335</v>
          </cell>
          <cell r="J1368">
            <v>3413</v>
          </cell>
          <cell r="K1368">
            <v>0</v>
          </cell>
          <cell r="L1368">
            <v>0</v>
          </cell>
          <cell r="N1368">
            <v>3413</v>
          </cell>
          <cell r="P1368" t="str">
            <v>a150</v>
          </cell>
        </row>
        <row r="1369">
          <cell r="A1369" t="str">
            <v>UEA01280</v>
          </cell>
          <cell r="B1369" t="str">
            <v>44-4</v>
          </cell>
          <cell r="C1369" t="str">
            <v>기구 손료 (인건비의2%)</v>
          </cell>
          <cell r="D1369" t="str">
            <v>M02.</v>
          </cell>
          <cell r="E1369">
            <v>0.02</v>
          </cell>
          <cell r="F1369" t="str">
            <v>식</v>
          </cell>
          <cell r="G1369">
            <v>0</v>
          </cell>
          <cell r="H1369">
            <v>0</v>
          </cell>
          <cell r="I1369">
            <v>0</v>
          </cell>
          <cell r="J1369">
            <v>0</v>
          </cell>
          <cell r="K1369">
            <v>3413</v>
          </cell>
          <cell r="L1369">
            <v>68</v>
          </cell>
          <cell r="N1369">
            <v>68</v>
          </cell>
          <cell r="P1369" t="str">
            <v>a150</v>
          </cell>
        </row>
        <row r="1370">
          <cell r="A1370" t="str">
            <v>NO. 150호표</v>
          </cell>
          <cell r="B1370" t="str">
            <v>150</v>
          </cell>
          <cell r="C1370" t="str">
            <v>소   계</v>
          </cell>
          <cell r="H1370">
            <v>688</v>
          </cell>
          <cell r="J1370">
            <v>3413</v>
          </cell>
          <cell r="L1370">
            <v>68</v>
          </cell>
          <cell r="N1370">
            <v>4169</v>
          </cell>
          <cell r="P1370" t="str">
            <v>a150</v>
          </cell>
        </row>
        <row r="1371">
          <cell r="P1371" t="str">
            <v>a150</v>
          </cell>
        </row>
        <row r="1372">
          <cell r="A1372" t="str">
            <v>151</v>
          </cell>
          <cell r="B1372" t="str">
            <v>45-1</v>
          </cell>
          <cell r="C1372" t="str">
            <v>제 45 호표</v>
          </cell>
          <cell r="D1372" t="str">
            <v>조인트박스설치</v>
          </cell>
          <cell r="G1372" t="str">
            <v>100X100X50</v>
          </cell>
          <cell r="O1372" t="str">
            <v>개</v>
          </cell>
          <cell r="P1372" t="str">
            <v>a151</v>
          </cell>
        </row>
        <row r="1373">
          <cell r="A1373" t="str">
            <v>UEH01090</v>
          </cell>
          <cell r="B1373" t="str">
            <v>45-1</v>
          </cell>
          <cell r="C1373" t="str">
            <v>조인트 박스</v>
          </cell>
          <cell r="D1373" t="str">
            <v>100X100X50</v>
          </cell>
          <cell r="E1373">
            <v>1</v>
          </cell>
          <cell r="F1373" t="str">
            <v>개</v>
          </cell>
          <cell r="G1373">
            <v>740</v>
          </cell>
          <cell r="H1373">
            <v>740</v>
          </cell>
          <cell r="I1373">
            <v>0</v>
          </cell>
          <cell r="J1373">
            <v>0</v>
          </cell>
          <cell r="K1373">
            <v>0</v>
          </cell>
          <cell r="L1373">
            <v>0</v>
          </cell>
          <cell r="N1373">
            <v>740</v>
          </cell>
          <cell r="P1373" t="str">
            <v>a151</v>
          </cell>
        </row>
        <row r="1374">
          <cell r="A1374" t="str">
            <v>UEH01090</v>
          </cell>
          <cell r="B1374" t="str">
            <v>45-2</v>
          </cell>
          <cell r="C1374" t="str">
            <v>내선전공</v>
          </cell>
          <cell r="D1374" t="str">
            <v/>
          </cell>
          <cell r="E1374">
            <v>0.18</v>
          </cell>
          <cell r="F1374" t="str">
            <v>인</v>
          </cell>
          <cell r="G1374">
            <v>0</v>
          </cell>
          <cell r="H1374">
            <v>0</v>
          </cell>
          <cell r="I1374">
            <v>53335</v>
          </cell>
          <cell r="J1374">
            <v>9600</v>
          </cell>
          <cell r="K1374">
            <v>0</v>
          </cell>
          <cell r="L1374">
            <v>0</v>
          </cell>
          <cell r="N1374">
            <v>9600</v>
          </cell>
          <cell r="P1374" t="str">
            <v>a151</v>
          </cell>
        </row>
        <row r="1375">
          <cell r="A1375" t="str">
            <v>UEH01090</v>
          </cell>
          <cell r="B1375" t="str">
            <v>45-3</v>
          </cell>
          <cell r="C1375" t="str">
            <v>기구 손료 (인건비의2%)</v>
          </cell>
          <cell r="D1375" t="str">
            <v>M02.</v>
          </cell>
          <cell r="E1375">
            <v>0.02</v>
          </cell>
          <cell r="F1375" t="str">
            <v>식</v>
          </cell>
          <cell r="G1375">
            <v>0</v>
          </cell>
          <cell r="H1375">
            <v>0</v>
          </cell>
          <cell r="I1375">
            <v>0</v>
          </cell>
          <cell r="J1375">
            <v>0</v>
          </cell>
          <cell r="K1375">
            <v>9600</v>
          </cell>
          <cell r="L1375">
            <v>192</v>
          </cell>
          <cell r="N1375">
            <v>192</v>
          </cell>
          <cell r="P1375" t="str">
            <v>a151</v>
          </cell>
        </row>
        <row r="1376">
          <cell r="A1376" t="str">
            <v>NO. 151호표</v>
          </cell>
          <cell r="B1376" t="str">
            <v>151</v>
          </cell>
          <cell r="C1376" t="str">
            <v>소   계</v>
          </cell>
          <cell r="H1376">
            <v>740</v>
          </cell>
          <cell r="J1376">
            <v>9600</v>
          </cell>
          <cell r="L1376">
            <v>192</v>
          </cell>
          <cell r="N1376">
            <v>10532</v>
          </cell>
          <cell r="P1376" t="str">
            <v>a151</v>
          </cell>
        </row>
        <row r="1377">
          <cell r="P1377" t="str">
            <v>a151</v>
          </cell>
        </row>
        <row r="1378">
          <cell r="A1378" t="str">
            <v>152</v>
          </cell>
          <cell r="B1378" t="str">
            <v>46-1</v>
          </cell>
          <cell r="C1378" t="str">
            <v>제 46 호표</v>
          </cell>
          <cell r="D1378" t="str">
            <v>접지</v>
          </cell>
          <cell r="G1378" t="str">
            <v>E3(가로등)</v>
          </cell>
          <cell r="O1378" t="str">
            <v>개소</v>
          </cell>
          <cell r="P1378" t="str">
            <v>a152</v>
          </cell>
        </row>
        <row r="1379">
          <cell r="A1379" t="str">
            <v>UEZ02032</v>
          </cell>
          <cell r="B1379" t="str">
            <v>46-1</v>
          </cell>
          <cell r="C1379" t="str">
            <v>접 지 봉</v>
          </cell>
          <cell r="D1379" t="str">
            <v>14X1000</v>
          </cell>
          <cell r="E1379">
            <v>1</v>
          </cell>
          <cell r="F1379" t="str">
            <v>개</v>
          </cell>
          <cell r="G1379">
            <v>1995</v>
          </cell>
          <cell r="H1379">
            <v>1995</v>
          </cell>
          <cell r="I1379">
            <v>0</v>
          </cell>
          <cell r="J1379">
            <v>0</v>
          </cell>
          <cell r="K1379">
            <v>0</v>
          </cell>
          <cell r="L1379">
            <v>0</v>
          </cell>
          <cell r="N1379">
            <v>1995</v>
          </cell>
          <cell r="P1379" t="str">
            <v>a152</v>
          </cell>
        </row>
        <row r="1380">
          <cell r="A1380" t="str">
            <v>UEZ02032</v>
          </cell>
          <cell r="B1380" t="str">
            <v>46-2</v>
          </cell>
          <cell r="C1380" t="str">
            <v>내선전공</v>
          </cell>
          <cell r="D1380" t="str">
            <v/>
          </cell>
          <cell r="E1380">
            <v>0.2</v>
          </cell>
          <cell r="F1380" t="str">
            <v>인</v>
          </cell>
          <cell r="G1380">
            <v>0</v>
          </cell>
          <cell r="H1380">
            <v>0</v>
          </cell>
          <cell r="I1380">
            <v>53335</v>
          </cell>
          <cell r="J1380">
            <v>10667</v>
          </cell>
          <cell r="K1380">
            <v>0</v>
          </cell>
          <cell r="L1380">
            <v>0</v>
          </cell>
          <cell r="N1380">
            <v>10667</v>
          </cell>
          <cell r="P1380" t="str">
            <v>a152</v>
          </cell>
        </row>
        <row r="1381">
          <cell r="A1381" t="str">
            <v>UEZ02032</v>
          </cell>
          <cell r="B1381" t="str">
            <v>46-3</v>
          </cell>
          <cell r="C1381" t="str">
            <v>보통인부</v>
          </cell>
          <cell r="D1381" t="str">
            <v/>
          </cell>
          <cell r="E1381">
            <v>0.1</v>
          </cell>
          <cell r="F1381" t="str">
            <v>인</v>
          </cell>
          <cell r="G1381">
            <v>0</v>
          </cell>
          <cell r="H1381">
            <v>0</v>
          </cell>
          <cell r="I1381">
            <v>38875</v>
          </cell>
          <cell r="J1381">
            <v>3887</v>
          </cell>
          <cell r="K1381">
            <v>0</v>
          </cell>
          <cell r="L1381">
            <v>0</v>
          </cell>
          <cell r="N1381">
            <v>3887</v>
          </cell>
          <cell r="P1381" t="str">
            <v>a152</v>
          </cell>
        </row>
        <row r="1382">
          <cell r="A1382" t="str">
            <v>UEZ02032</v>
          </cell>
          <cell r="B1382" t="str">
            <v>46-4</v>
          </cell>
          <cell r="C1382" t="str">
            <v>기구 손료 (인건비의2%)</v>
          </cell>
          <cell r="D1382" t="str">
            <v/>
          </cell>
          <cell r="E1382">
            <v>0.02</v>
          </cell>
          <cell r="F1382" t="str">
            <v>식</v>
          </cell>
          <cell r="G1382">
            <v>0</v>
          </cell>
          <cell r="H1382">
            <v>0</v>
          </cell>
          <cell r="I1382">
            <v>0</v>
          </cell>
          <cell r="J1382">
            <v>0</v>
          </cell>
          <cell r="K1382">
            <v>14554</v>
          </cell>
          <cell r="L1382">
            <v>291</v>
          </cell>
          <cell r="N1382">
            <v>291</v>
          </cell>
          <cell r="P1382" t="str">
            <v>a152</v>
          </cell>
        </row>
        <row r="1383">
          <cell r="A1383" t="str">
            <v>NO. 152호표</v>
          </cell>
          <cell r="B1383" t="str">
            <v>152</v>
          </cell>
          <cell r="C1383" t="str">
            <v>소   계</v>
          </cell>
          <cell r="H1383">
            <v>1995</v>
          </cell>
          <cell r="J1383">
            <v>14554</v>
          </cell>
          <cell r="L1383">
            <v>291</v>
          </cell>
          <cell r="N1383">
            <v>16840</v>
          </cell>
          <cell r="P1383" t="str">
            <v>a152</v>
          </cell>
        </row>
        <row r="1384">
          <cell r="P1384" t="str">
            <v>a152</v>
          </cell>
        </row>
        <row r="1385">
          <cell r="A1385" t="str">
            <v>153</v>
          </cell>
          <cell r="B1385" t="str">
            <v>47-1</v>
          </cell>
          <cell r="C1385" t="str">
            <v>제 67 호표</v>
          </cell>
          <cell r="D1385" t="str">
            <v>부토 고르기 (T-20CM)</v>
          </cell>
          <cell r="G1385">
            <v>0</v>
          </cell>
          <cell r="O1385" t="str">
            <v>m2</v>
          </cell>
          <cell r="P1385" t="str">
            <v>a153</v>
          </cell>
        </row>
        <row r="1386">
          <cell r="A1386" t="str">
            <v>ULA10020</v>
          </cell>
          <cell r="B1386" t="str">
            <v>47-1</v>
          </cell>
          <cell r="C1386" t="str">
            <v>보통인부</v>
          </cell>
          <cell r="D1386" t="str">
            <v/>
          </cell>
          <cell r="E1386">
            <v>2.1999999999999999E-2</v>
          </cell>
          <cell r="F1386" t="str">
            <v>인</v>
          </cell>
          <cell r="G1386">
            <v>0</v>
          </cell>
          <cell r="H1386">
            <v>0</v>
          </cell>
          <cell r="I1386">
            <v>38875</v>
          </cell>
          <cell r="J1386">
            <v>855</v>
          </cell>
          <cell r="K1386">
            <v>0</v>
          </cell>
          <cell r="L1386">
            <v>0</v>
          </cell>
          <cell r="N1386">
            <v>855</v>
          </cell>
          <cell r="P1386" t="str">
            <v>a153</v>
          </cell>
        </row>
        <row r="1387">
          <cell r="A1387" t="str">
            <v>ULA10020</v>
          </cell>
          <cell r="B1387" t="str">
            <v>47-2</v>
          </cell>
          <cell r="C1387" t="str">
            <v>작업반장</v>
          </cell>
          <cell r="D1387" t="str">
            <v/>
          </cell>
          <cell r="E1387">
            <v>1E-3</v>
          </cell>
          <cell r="F1387" t="str">
            <v>인</v>
          </cell>
          <cell r="G1387">
            <v>0</v>
          </cell>
          <cell r="H1387">
            <v>0</v>
          </cell>
          <cell r="I1387">
            <v>60708</v>
          </cell>
          <cell r="J1387">
            <v>60</v>
          </cell>
          <cell r="K1387">
            <v>0</v>
          </cell>
          <cell r="L1387">
            <v>0</v>
          </cell>
          <cell r="N1387">
            <v>60</v>
          </cell>
          <cell r="P1387" t="str">
            <v>a153</v>
          </cell>
        </row>
        <row r="1388">
          <cell r="A1388" t="str">
            <v>NO. 153호표</v>
          </cell>
          <cell r="B1388" t="str">
            <v>153</v>
          </cell>
          <cell r="C1388" t="str">
            <v>소   계</v>
          </cell>
          <cell r="H1388">
            <v>0</v>
          </cell>
          <cell r="J1388">
            <v>915</v>
          </cell>
          <cell r="L1388">
            <v>0</v>
          </cell>
          <cell r="N1388">
            <v>915</v>
          </cell>
          <cell r="P1388" t="str">
            <v>a153</v>
          </cell>
        </row>
        <row r="1389">
          <cell r="P1389" t="str">
            <v>a153</v>
          </cell>
        </row>
        <row r="1390">
          <cell r="A1390" t="str">
            <v>154</v>
          </cell>
          <cell r="B1390" t="str">
            <v>48-1</v>
          </cell>
          <cell r="C1390" t="str">
            <v>제 68 호표</v>
          </cell>
          <cell r="D1390" t="str">
            <v>마운딩용 성토(단지)</v>
          </cell>
          <cell r="G1390">
            <v>0</v>
          </cell>
          <cell r="O1390" t="str">
            <v>m3</v>
          </cell>
          <cell r="P1390" t="str">
            <v>a154</v>
          </cell>
        </row>
        <row r="1391">
          <cell r="A1391" t="str">
            <v>ULA10100</v>
          </cell>
          <cell r="B1391" t="str">
            <v>48-1</v>
          </cell>
          <cell r="C1391" t="str">
            <v>보통인부</v>
          </cell>
          <cell r="D1391" t="str">
            <v>되메우기</v>
          </cell>
          <cell r="E1391">
            <v>0.1</v>
          </cell>
          <cell r="F1391" t="str">
            <v>인</v>
          </cell>
          <cell r="G1391">
            <v>0</v>
          </cell>
          <cell r="H1391">
            <v>0</v>
          </cell>
          <cell r="I1391">
            <v>38875</v>
          </cell>
          <cell r="J1391">
            <v>3887</v>
          </cell>
          <cell r="K1391">
            <v>0</v>
          </cell>
          <cell r="L1391">
            <v>0</v>
          </cell>
          <cell r="N1391">
            <v>3887</v>
          </cell>
          <cell r="P1391" t="str">
            <v>a154</v>
          </cell>
        </row>
        <row r="1392">
          <cell r="A1392" t="str">
            <v>ULA10100</v>
          </cell>
          <cell r="B1392" t="str">
            <v>48-2</v>
          </cell>
          <cell r="C1392" t="str">
            <v>보통인부</v>
          </cell>
          <cell r="D1392" t="str">
            <v>다짐및 고르기</v>
          </cell>
          <cell r="E1392">
            <v>0.11</v>
          </cell>
          <cell r="F1392" t="str">
            <v>인</v>
          </cell>
          <cell r="G1392">
            <v>0</v>
          </cell>
          <cell r="H1392">
            <v>0</v>
          </cell>
          <cell r="I1392">
            <v>38875</v>
          </cell>
          <cell r="J1392">
            <v>4276</v>
          </cell>
          <cell r="K1392">
            <v>0</v>
          </cell>
          <cell r="L1392">
            <v>0</v>
          </cell>
          <cell r="N1392">
            <v>4276</v>
          </cell>
          <cell r="P1392" t="str">
            <v>a154</v>
          </cell>
        </row>
        <row r="1393">
          <cell r="A1393" t="str">
            <v>ULA10100</v>
          </cell>
          <cell r="B1393" t="str">
            <v>48-3</v>
          </cell>
          <cell r="C1393" t="str">
            <v>작업반장</v>
          </cell>
          <cell r="D1393" t="str">
            <v/>
          </cell>
          <cell r="E1393">
            <v>8.0000000000000002E-3</v>
          </cell>
          <cell r="F1393" t="str">
            <v>인</v>
          </cell>
          <cell r="G1393">
            <v>0</v>
          </cell>
          <cell r="H1393">
            <v>0</v>
          </cell>
          <cell r="I1393">
            <v>60708</v>
          </cell>
          <cell r="J1393">
            <v>485</v>
          </cell>
          <cell r="K1393">
            <v>0</v>
          </cell>
          <cell r="L1393">
            <v>0</v>
          </cell>
          <cell r="N1393">
            <v>485</v>
          </cell>
          <cell r="P1393" t="str">
            <v>a154</v>
          </cell>
        </row>
        <row r="1394">
          <cell r="A1394" t="str">
            <v>NO. 154호표</v>
          </cell>
          <cell r="B1394" t="str">
            <v>154</v>
          </cell>
          <cell r="C1394" t="str">
            <v>소   계</v>
          </cell>
          <cell r="H1394">
            <v>0</v>
          </cell>
          <cell r="J1394">
            <v>8648</v>
          </cell>
          <cell r="L1394">
            <v>0</v>
          </cell>
          <cell r="N1394">
            <v>8648</v>
          </cell>
          <cell r="P1394" t="str">
            <v>a154</v>
          </cell>
        </row>
        <row r="1395">
          <cell r="P1395" t="str">
            <v>a154</v>
          </cell>
        </row>
        <row r="1396">
          <cell r="A1396" t="str">
            <v>155</v>
          </cell>
          <cell r="B1396" t="str">
            <v>10-1</v>
          </cell>
          <cell r="C1396" t="str">
            <v>제 154 호표</v>
          </cell>
          <cell r="D1396" t="str">
            <v>목재건조 및 방부 운반비</v>
          </cell>
          <cell r="G1396" t="str">
            <v>충북지역</v>
          </cell>
          <cell r="O1396" t="str">
            <v>대</v>
          </cell>
          <cell r="P1396" t="str">
            <v>a155</v>
          </cell>
        </row>
        <row r="1397">
          <cell r="A1397" t="str">
            <v>SLC90007</v>
          </cell>
          <cell r="B1397" t="str">
            <v>10-1</v>
          </cell>
          <cell r="C1397" t="str">
            <v>구역화물자동차운임</v>
          </cell>
          <cell r="D1397" t="str">
            <v>4.5TON,  70KM까지</v>
          </cell>
          <cell r="E1397">
            <v>2</v>
          </cell>
          <cell r="F1397" t="str">
            <v>대</v>
          </cell>
          <cell r="G1397">
            <v>0</v>
          </cell>
          <cell r="H1397">
            <v>0</v>
          </cell>
          <cell r="I1397">
            <v>0</v>
          </cell>
          <cell r="J1397">
            <v>0</v>
          </cell>
          <cell r="K1397">
            <v>86682</v>
          </cell>
          <cell r="L1397">
            <v>173364</v>
          </cell>
          <cell r="N1397">
            <v>173364</v>
          </cell>
          <cell r="P1397" t="str">
            <v>a155</v>
          </cell>
        </row>
        <row r="1398">
          <cell r="A1398" t="str">
            <v>NO. 155호표</v>
          </cell>
          <cell r="B1398" t="str">
            <v>155</v>
          </cell>
          <cell r="C1398" t="str">
            <v>소   계</v>
          </cell>
          <cell r="H1398">
            <v>0</v>
          </cell>
          <cell r="J1398">
            <v>0</v>
          </cell>
          <cell r="L1398">
            <v>173364</v>
          </cell>
          <cell r="N1398">
            <v>173364</v>
          </cell>
          <cell r="P1398" t="str">
            <v>a155</v>
          </cell>
        </row>
        <row r="1399">
          <cell r="P1399" t="str">
            <v>a155</v>
          </cell>
        </row>
        <row r="1400">
          <cell r="A1400" t="str">
            <v>156</v>
          </cell>
          <cell r="B1400" t="str">
            <v>112-1</v>
          </cell>
          <cell r="C1400" t="str">
            <v>제 112 호표</v>
          </cell>
          <cell r="D1400" t="str">
            <v>목재 가공및 설치 (보통구조,하)</v>
          </cell>
          <cell r="G1400">
            <v>0</v>
          </cell>
          <cell r="O1400" t="str">
            <v>m3</v>
          </cell>
          <cell r="P1400" t="str">
            <v>a156</v>
          </cell>
        </row>
        <row r="1401">
          <cell r="A1401" t="str">
            <v>ULC00020</v>
          </cell>
          <cell r="B1401" t="str">
            <v>112-1</v>
          </cell>
          <cell r="C1401" t="str">
            <v>건축목공</v>
          </cell>
          <cell r="D1401" t="str">
            <v/>
          </cell>
          <cell r="E1401">
            <v>6.2850000000000001</v>
          </cell>
          <cell r="F1401" t="str">
            <v>인</v>
          </cell>
          <cell r="G1401">
            <v>0</v>
          </cell>
          <cell r="H1401">
            <v>0</v>
          </cell>
          <cell r="I1401">
            <v>65631</v>
          </cell>
          <cell r="J1401">
            <v>412490</v>
          </cell>
          <cell r="K1401">
            <v>0</v>
          </cell>
          <cell r="L1401">
            <v>0</v>
          </cell>
          <cell r="N1401">
            <v>412490</v>
          </cell>
          <cell r="P1401" t="str">
            <v>a156</v>
          </cell>
        </row>
        <row r="1402">
          <cell r="A1402" t="str">
            <v>ULC00020</v>
          </cell>
          <cell r="B1402" t="str">
            <v>112-2</v>
          </cell>
          <cell r="C1402" t="str">
            <v>보통인부</v>
          </cell>
          <cell r="D1402" t="str">
            <v/>
          </cell>
          <cell r="E1402">
            <v>0.68200000000000005</v>
          </cell>
          <cell r="F1402" t="str">
            <v>인</v>
          </cell>
          <cell r="G1402">
            <v>0</v>
          </cell>
          <cell r="H1402">
            <v>0</v>
          </cell>
          <cell r="I1402">
            <v>38875</v>
          </cell>
          <cell r="J1402">
            <v>26512</v>
          </cell>
          <cell r="K1402">
            <v>0</v>
          </cell>
          <cell r="L1402">
            <v>0</v>
          </cell>
          <cell r="N1402">
            <v>26512</v>
          </cell>
          <cell r="P1402" t="str">
            <v>a156</v>
          </cell>
        </row>
        <row r="1403">
          <cell r="A1403" t="str">
            <v>NO. 156호표</v>
          </cell>
          <cell r="B1403" t="str">
            <v>156</v>
          </cell>
          <cell r="C1403" t="str">
            <v>소   계</v>
          </cell>
          <cell r="H1403">
            <v>0</v>
          </cell>
          <cell r="J1403">
            <v>439002</v>
          </cell>
          <cell r="L1403">
            <v>0</v>
          </cell>
          <cell r="N1403">
            <v>439002</v>
          </cell>
          <cell r="P1403" t="str">
            <v>a156</v>
          </cell>
        </row>
        <row r="1404">
          <cell r="P1404" t="str">
            <v>a156</v>
          </cell>
        </row>
        <row r="1405">
          <cell r="A1405" t="str">
            <v>157</v>
          </cell>
          <cell r="B1405" t="str">
            <v>113-1</v>
          </cell>
          <cell r="C1405" t="str">
            <v>제 113 호표</v>
          </cell>
          <cell r="D1405" t="str">
            <v>목재 가공및 설치 (보통구조,상)</v>
          </cell>
          <cell r="G1405">
            <v>0</v>
          </cell>
          <cell r="O1405" t="str">
            <v>m3</v>
          </cell>
          <cell r="P1405" t="str">
            <v>a157</v>
          </cell>
        </row>
        <row r="1406">
          <cell r="A1406" t="str">
            <v>ULC00022</v>
          </cell>
          <cell r="B1406" t="str">
            <v>113-1</v>
          </cell>
          <cell r="C1406" t="str">
            <v>건축목공</v>
          </cell>
          <cell r="D1406" t="str">
            <v/>
          </cell>
          <cell r="E1406">
            <v>8.7799999999999994</v>
          </cell>
          <cell r="F1406" t="str">
            <v>인</v>
          </cell>
          <cell r="G1406">
            <v>0</v>
          </cell>
          <cell r="H1406">
            <v>0</v>
          </cell>
          <cell r="I1406">
            <v>65631</v>
          </cell>
          <cell r="J1406">
            <v>576240</v>
          </cell>
          <cell r="K1406">
            <v>0</v>
          </cell>
          <cell r="L1406">
            <v>0</v>
          </cell>
          <cell r="N1406">
            <v>576240</v>
          </cell>
          <cell r="P1406" t="str">
            <v>a157</v>
          </cell>
        </row>
        <row r="1407">
          <cell r="A1407" t="str">
            <v>ULC00022</v>
          </cell>
          <cell r="B1407" t="str">
            <v>113-2</v>
          </cell>
          <cell r="C1407" t="str">
            <v>보통인부</v>
          </cell>
          <cell r="D1407" t="str">
            <v/>
          </cell>
          <cell r="E1407">
            <v>0.95799999999999996</v>
          </cell>
          <cell r="F1407" t="str">
            <v>인</v>
          </cell>
          <cell r="G1407">
            <v>0</v>
          </cell>
          <cell r="H1407">
            <v>0</v>
          </cell>
          <cell r="I1407">
            <v>38875</v>
          </cell>
          <cell r="J1407">
            <v>37242</v>
          </cell>
          <cell r="K1407">
            <v>0</v>
          </cell>
          <cell r="L1407">
            <v>0</v>
          </cell>
          <cell r="N1407">
            <v>37242</v>
          </cell>
          <cell r="P1407" t="str">
            <v>a157</v>
          </cell>
        </row>
        <row r="1408">
          <cell r="A1408" t="str">
            <v>NO. 157호표</v>
          </cell>
          <cell r="B1408" t="str">
            <v>157</v>
          </cell>
          <cell r="C1408" t="str">
            <v>소   계</v>
          </cell>
          <cell r="H1408">
            <v>0</v>
          </cell>
          <cell r="J1408">
            <v>613482</v>
          </cell>
          <cell r="L1408">
            <v>0</v>
          </cell>
          <cell r="N1408">
            <v>613482</v>
          </cell>
          <cell r="P1408" t="str">
            <v>a157</v>
          </cell>
        </row>
        <row r="1409">
          <cell r="P1409" t="str">
            <v>a157</v>
          </cell>
        </row>
        <row r="1410">
          <cell r="A1410" t="str">
            <v>158</v>
          </cell>
          <cell r="B1410" t="str">
            <v>114-1</v>
          </cell>
          <cell r="C1410" t="str">
            <v>제 114 호표</v>
          </cell>
          <cell r="D1410" t="str">
            <v>목재 가공및 설치(중등구조,보통)</v>
          </cell>
          <cell r="G1410">
            <v>0</v>
          </cell>
          <cell r="O1410" t="str">
            <v>m3</v>
          </cell>
          <cell r="P1410" t="str">
            <v>a158</v>
          </cell>
        </row>
        <row r="1411">
          <cell r="A1411" t="str">
            <v>ULC00023</v>
          </cell>
          <cell r="B1411" t="str">
            <v>114-1</v>
          </cell>
          <cell r="C1411" t="str">
            <v>건축목공</v>
          </cell>
          <cell r="D1411" t="str">
            <v/>
          </cell>
          <cell r="E1411">
            <v>10.612</v>
          </cell>
          <cell r="F1411" t="str">
            <v>인</v>
          </cell>
          <cell r="G1411">
            <v>0</v>
          </cell>
          <cell r="H1411">
            <v>0</v>
          </cell>
          <cell r="I1411">
            <v>65631</v>
          </cell>
          <cell r="J1411">
            <v>696476</v>
          </cell>
          <cell r="K1411">
            <v>0</v>
          </cell>
          <cell r="L1411">
            <v>0</v>
          </cell>
          <cell r="N1411">
            <v>696476</v>
          </cell>
          <cell r="P1411" t="str">
            <v>a158</v>
          </cell>
        </row>
        <row r="1412">
          <cell r="A1412" t="str">
            <v>ULC00023</v>
          </cell>
          <cell r="B1412" t="str">
            <v>114-2</v>
          </cell>
          <cell r="C1412" t="str">
            <v>보통인부</v>
          </cell>
          <cell r="D1412" t="str">
            <v/>
          </cell>
          <cell r="E1412">
            <v>1.1559999999999999</v>
          </cell>
          <cell r="F1412" t="str">
            <v>인</v>
          </cell>
          <cell r="G1412">
            <v>0</v>
          </cell>
          <cell r="H1412">
            <v>0</v>
          </cell>
          <cell r="I1412">
            <v>38875</v>
          </cell>
          <cell r="J1412">
            <v>44939</v>
          </cell>
          <cell r="K1412">
            <v>0</v>
          </cell>
          <cell r="L1412">
            <v>0</v>
          </cell>
          <cell r="N1412">
            <v>44939</v>
          </cell>
          <cell r="P1412" t="str">
            <v>a158</v>
          </cell>
        </row>
        <row r="1413">
          <cell r="A1413" t="str">
            <v>NO. 158호표</v>
          </cell>
          <cell r="B1413" t="str">
            <v>158</v>
          </cell>
          <cell r="C1413" t="str">
            <v>소   계</v>
          </cell>
          <cell r="H1413">
            <v>0</v>
          </cell>
          <cell r="J1413">
            <v>741415</v>
          </cell>
          <cell r="L1413">
            <v>0</v>
          </cell>
          <cell r="N1413">
            <v>741415</v>
          </cell>
          <cell r="P1413" t="str">
            <v>a158</v>
          </cell>
        </row>
        <row r="1414">
          <cell r="P1414" t="str">
            <v>a158</v>
          </cell>
        </row>
        <row r="1415">
          <cell r="A1415" t="str">
            <v>159</v>
          </cell>
          <cell r="B1415" t="str">
            <v>115-1</v>
          </cell>
          <cell r="C1415" t="str">
            <v>제 115 호표</v>
          </cell>
          <cell r="D1415" t="str">
            <v>목재 가공및 설치 (중등구조,상)</v>
          </cell>
          <cell r="G1415">
            <v>0</v>
          </cell>
          <cell r="O1415" t="str">
            <v>m3</v>
          </cell>
          <cell r="P1415" t="str">
            <v>a159</v>
          </cell>
        </row>
        <row r="1416">
          <cell r="A1416" t="str">
            <v>ULC00024</v>
          </cell>
          <cell r="B1416" t="str">
            <v>115-1</v>
          </cell>
          <cell r="C1416" t="str">
            <v>건축목공</v>
          </cell>
          <cell r="D1416" t="str">
            <v/>
          </cell>
          <cell r="E1416">
            <v>13.766999999999999</v>
          </cell>
          <cell r="F1416" t="str">
            <v>인</v>
          </cell>
          <cell r="G1416">
            <v>0</v>
          </cell>
          <cell r="H1416">
            <v>0</v>
          </cell>
          <cell r="I1416">
            <v>65631</v>
          </cell>
          <cell r="J1416">
            <v>903541</v>
          </cell>
          <cell r="K1416">
            <v>0</v>
          </cell>
          <cell r="L1416">
            <v>0</v>
          </cell>
          <cell r="N1416">
            <v>903541</v>
          </cell>
          <cell r="P1416" t="str">
            <v>a159</v>
          </cell>
        </row>
        <row r="1417">
          <cell r="A1417" t="str">
            <v>ULC00024</v>
          </cell>
          <cell r="B1417" t="str">
            <v>115-2</v>
          </cell>
          <cell r="C1417" t="str">
            <v>보통인부</v>
          </cell>
          <cell r="D1417" t="str">
            <v/>
          </cell>
          <cell r="E1417">
            <v>1.4970000000000001</v>
          </cell>
          <cell r="F1417" t="str">
            <v>인</v>
          </cell>
          <cell r="G1417">
            <v>0</v>
          </cell>
          <cell r="H1417">
            <v>0</v>
          </cell>
          <cell r="I1417">
            <v>38875</v>
          </cell>
          <cell r="J1417">
            <v>58195</v>
          </cell>
          <cell r="K1417">
            <v>0</v>
          </cell>
          <cell r="L1417">
            <v>0</v>
          </cell>
          <cell r="N1417">
            <v>58195</v>
          </cell>
          <cell r="P1417" t="str">
            <v>a159</v>
          </cell>
        </row>
        <row r="1418">
          <cell r="A1418" t="str">
            <v>NO. 159호표</v>
          </cell>
          <cell r="B1418" t="str">
            <v>159</v>
          </cell>
          <cell r="C1418" t="str">
            <v>소   계</v>
          </cell>
          <cell r="H1418">
            <v>0</v>
          </cell>
          <cell r="J1418">
            <v>961736</v>
          </cell>
          <cell r="L1418">
            <v>0</v>
          </cell>
          <cell r="N1418">
            <v>961736</v>
          </cell>
          <cell r="P1418" t="str">
            <v>a159</v>
          </cell>
        </row>
        <row r="1419">
          <cell r="P1419" t="str">
            <v>a159</v>
          </cell>
        </row>
        <row r="1420">
          <cell r="A1420" t="str">
            <v>160</v>
          </cell>
          <cell r="B1420" t="str">
            <v>116-1</v>
          </cell>
          <cell r="C1420" t="str">
            <v>제 116 호표</v>
          </cell>
          <cell r="D1420" t="str">
            <v>홀덮개설치(원형)</v>
          </cell>
          <cell r="G1420">
            <v>0</v>
          </cell>
          <cell r="O1420" t="str">
            <v>개소</v>
          </cell>
          <cell r="P1420" t="str">
            <v>a160</v>
          </cell>
        </row>
        <row r="1421">
          <cell r="A1421" t="str">
            <v>ULC00401</v>
          </cell>
          <cell r="B1421" t="str">
            <v>116-1</v>
          </cell>
          <cell r="C1421" t="str">
            <v>특별인부</v>
          </cell>
          <cell r="D1421" t="str">
            <v/>
          </cell>
          <cell r="E1421">
            <v>8.4000000000000005E-2</v>
          </cell>
          <cell r="F1421" t="str">
            <v>인</v>
          </cell>
          <cell r="G1421">
            <v>0</v>
          </cell>
          <cell r="H1421">
            <v>0</v>
          </cell>
          <cell r="I1421">
            <v>53171</v>
          </cell>
          <cell r="J1421">
            <v>4466</v>
          </cell>
          <cell r="K1421">
            <v>0</v>
          </cell>
          <cell r="L1421">
            <v>0</v>
          </cell>
          <cell r="N1421">
            <v>4466</v>
          </cell>
          <cell r="P1421" t="str">
            <v>a160</v>
          </cell>
        </row>
        <row r="1422">
          <cell r="A1422" t="str">
            <v>ULC00401</v>
          </cell>
          <cell r="B1422" t="str">
            <v>116-2</v>
          </cell>
          <cell r="C1422" t="str">
            <v>보통인부</v>
          </cell>
          <cell r="D1422" t="str">
            <v/>
          </cell>
          <cell r="E1422">
            <v>1.8599999999999998E-2</v>
          </cell>
          <cell r="F1422" t="str">
            <v>인</v>
          </cell>
          <cell r="G1422">
            <v>0</v>
          </cell>
          <cell r="H1422">
            <v>0</v>
          </cell>
          <cell r="I1422">
            <v>38875</v>
          </cell>
          <cell r="J1422">
            <v>723</v>
          </cell>
          <cell r="K1422">
            <v>0</v>
          </cell>
          <cell r="L1422">
            <v>0</v>
          </cell>
          <cell r="N1422">
            <v>723</v>
          </cell>
          <cell r="P1422" t="str">
            <v>a160</v>
          </cell>
        </row>
        <row r="1423">
          <cell r="A1423" t="str">
            <v>NO. 160호표</v>
          </cell>
          <cell r="B1423" t="str">
            <v>160</v>
          </cell>
          <cell r="C1423" t="str">
            <v>소   계</v>
          </cell>
          <cell r="H1423">
            <v>0</v>
          </cell>
          <cell r="J1423">
            <v>5189</v>
          </cell>
          <cell r="L1423">
            <v>0</v>
          </cell>
          <cell r="N1423">
            <v>5189</v>
          </cell>
          <cell r="P1423" t="str">
            <v>a160</v>
          </cell>
        </row>
        <row r="1424">
          <cell r="P1424" t="str">
            <v>a160</v>
          </cell>
        </row>
        <row r="1425">
          <cell r="A1425" t="str">
            <v>161</v>
          </cell>
          <cell r="B1425" t="str">
            <v>117-1</v>
          </cell>
          <cell r="C1425" t="str">
            <v>제 117 호표</v>
          </cell>
          <cell r="D1425" t="str">
            <v>받침틀설치(원형)</v>
          </cell>
          <cell r="G1425">
            <v>0</v>
          </cell>
          <cell r="O1425" t="str">
            <v>개소</v>
          </cell>
          <cell r="P1425" t="str">
            <v>a161</v>
          </cell>
        </row>
        <row r="1426">
          <cell r="A1426" t="str">
            <v>ULC00402</v>
          </cell>
          <cell r="B1426" t="str">
            <v>117-1</v>
          </cell>
          <cell r="C1426" t="str">
            <v>특별인부</v>
          </cell>
          <cell r="D1426" t="str">
            <v/>
          </cell>
          <cell r="E1426">
            <v>0.13600000000000001</v>
          </cell>
          <cell r="F1426" t="str">
            <v>인</v>
          </cell>
          <cell r="G1426">
            <v>0</v>
          </cell>
          <cell r="H1426">
            <v>0</v>
          </cell>
          <cell r="I1426">
            <v>53171</v>
          </cell>
          <cell r="J1426">
            <v>7231</v>
          </cell>
          <cell r="K1426">
            <v>0</v>
          </cell>
          <cell r="L1426">
            <v>0</v>
          </cell>
          <cell r="N1426">
            <v>7231</v>
          </cell>
          <cell r="P1426" t="str">
            <v>a161</v>
          </cell>
        </row>
        <row r="1427">
          <cell r="A1427" t="str">
            <v>ULC00402</v>
          </cell>
          <cell r="B1427" t="str">
            <v>117-2</v>
          </cell>
          <cell r="C1427" t="str">
            <v>보통인부</v>
          </cell>
          <cell r="D1427" t="str">
            <v/>
          </cell>
          <cell r="E1427">
            <v>0.19</v>
          </cell>
          <cell r="F1427" t="str">
            <v>인</v>
          </cell>
          <cell r="G1427">
            <v>0</v>
          </cell>
          <cell r="H1427">
            <v>0</v>
          </cell>
          <cell r="I1427">
            <v>38875</v>
          </cell>
          <cell r="J1427">
            <v>7386</v>
          </cell>
          <cell r="K1427">
            <v>0</v>
          </cell>
          <cell r="L1427">
            <v>0</v>
          </cell>
          <cell r="N1427">
            <v>7386</v>
          </cell>
          <cell r="P1427" t="str">
            <v>a161</v>
          </cell>
        </row>
        <row r="1428">
          <cell r="A1428" t="str">
            <v>NO. 161호표</v>
          </cell>
          <cell r="B1428" t="str">
            <v>161</v>
          </cell>
          <cell r="C1428" t="str">
            <v>소   계</v>
          </cell>
          <cell r="H1428">
            <v>0</v>
          </cell>
          <cell r="J1428">
            <v>14617</v>
          </cell>
          <cell r="L1428">
            <v>0</v>
          </cell>
          <cell r="N1428">
            <v>14617</v>
          </cell>
          <cell r="P1428" t="str">
            <v>a161</v>
          </cell>
        </row>
        <row r="1429">
          <cell r="P1429" t="str">
            <v>a161</v>
          </cell>
        </row>
        <row r="1430">
          <cell r="A1430" t="str">
            <v>162</v>
          </cell>
          <cell r="B1430" t="str">
            <v>118-1</v>
          </cell>
          <cell r="C1430" t="str">
            <v>제 118 호표</v>
          </cell>
          <cell r="D1430" t="str">
            <v>홀덮개설치(사각)</v>
          </cell>
          <cell r="G1430">
            <v>0</v>
          </cell>
          <cell r="O1430" t="str">
            <v>개소</v>
          </cell>
          <cell r="P1430" t="str">
            <v>a162</v>
          </cell>
        </row>
        <row r="1431">
          <cell r="A1431" t="str">
            <v>ULC00411</v>
          </cell>
          <cell r="B1431" t="str">
            <v>118-1</v>
          </cell>
          <cell r="C1431" t="str">
            <v>특별인부</v>
          </cell>
          <cell r="D1431" t="str">
            <v/>
          </cell>
          <cell r="E1431">
            <v>0.1119</v>
          </cell>
          <cell r="F1431" t="str">
            <v>인</v>
          </cell>
          <cell r="G1431">
            <v>0</v>
          </cell>
          <cell r="H1431">
            <v>0</v>
          </cell>
          <cell r="I1431">
            <v>53171</v>
          </cell>
          <cell r="J1431">
            <v>5949</v>
          </cell>
          <cell r="K1431">
            <v>0</v>
          </cell>
          <cell r="L1431">
            <v>0</v>
          </cell>
          <cell r="N1431">
            <v>5949</v>
          </cell>
          <cell r="P1431" t="str">
            <v>a162</v>
          </cell>
        </row>
        <row r="1432">
          <cell r="A1432" t="str">
            <v>ULC00411</v>
          </cell>
          <cell r="B1432" t="str">
            <v>118-1</v>
          </cell>
          <cell r="C1432" t="str">
            <v>특별인부</v>
          </cell>
          <cell r="D1432" t="str">
            <v/>
          </cell>
          <cell r="E1432">
            <v>0.1119</v>
          </cell>
          <cell r="F1432" t="str">
            <v>인</v>
          </cell>
          <cell r="G1432">
            <v>0</v>
          </cell>
          <cell r="H1432">
            <v>0</v>
          </cell>
          <cell r="I1432">
            <v>53171</v>
          </cell>
          <cell r="J1432">
            <v>5949</v>
          </cell>
          <cell r="K1432">
            <v>0</v>
          </cell>
          <cell r="L1432">
            <v>0</v>
          </cell>
          <cell r="N1432">
            <v>5949</v>
          </cell>
          <cell r="P1432" t="str">
            <v>a162</v>
          </cell>
        </row>
        <row r="1433">
          <cell r="A1433" t="str">
            <v>NO. 162호표</v>
          </cell>
          <cell r="B1433" t="str">
            <v>162</v>
          </cell>
          <cell r="C1433" t="str">
            <v>소   계</v>
          </cell>
          <cell r="H1433">
            <v>0</v>
          </cell>
          <cell r="J1433">
            <v>11898</v>
          </cell>
          <cell r="L1433">
            <v>0</v>
          </cell>
          <cell r="N1433">
            <v>11898</v>
          </cell>
          <cell r="P1433" t="str">
            <v>a162</v>
          </cell>
        </row>
        <row r="1434">
          <cell r="P1434" t="str">
            <v>a162</v>
          </cell>
        </row>
        <row r="1435">
          <cell r="A1435" t="str">
            <v>163</v>
          </cell>
          <cell r="B1435" t="str">
            <v>119-1</v>
          </cell>
          <cell r="C1435" t="str">
            <v>제 119 호표</v>
          </cell>
          <cell r="D1435" t="str">
            <v>받침틀설치(사각)</v>
          </cell>
          <cell r="G1435">
            <v>0</v>
          </cell>
          <cell r="O1435" t="str">
            <v>개소</v>
          </cell>
          <cell r="P1435" t="str">
            <v>a163</v>
          </cell>
        </row>
        <row r="1436">
          <cell r="A1436" t="str">
            <v>ULC00412</v>
          </cell>
          <cell r="B1436" t="str">
            <v>119-1</v>
          </cell>
          <cell r="C1436" t="str">
            <v>특별인부</v>
          </cell>
          <cell r="D1436" t="str">
            <v/>
          </cell>
          <cell r="E1436">
            <v>0.17499999999999999</v>
          </cell>
          <cell r="F1436" t="str">
            <v>인</v>
          </cell>
          <cell r="G1436">
            <v>0</v>
          </cell>
          <cell r="H1436">
            <v>0</v>
          </cell>
          <cell r="I1436">
            <v>53171</v>
          </cell>
          <cell r="J1436">
            <v>9304</v>
          </cell>
          <cell r="K1436">
            <v>0</v>
          </cell>
          <cell r="L1436">
            <v>0</v>
          </cell>
          <cell r="N1436">
            <v>9304</v>
          </cell>
          <cell r="P1436" t="str">
            <v>a163</v>
          </cell>
        </row>
        <row r="1437">
          <cell r="A1437" t="str">
            <v>ULC00412</v>
          </cell>
          <cell r="B1437" t="str">
            <v>119-1</v>
          </cell>
          <cell r="C1437" t="str">
            <v>특별인부</v>
          </cell>
          <cell r="D1437" t="str">
            <v/>
          </cell>
          <cell r="E1437">
            <v>0.17499999999999999</v>
          </cell>
          <cell r="F1437" t="str">
            <v>인</v>
          </cell>
          <cell r="G1437">
            <v>0</v>
          </cell>
          <cell r="H1437">
            <v>0</v>
          </cell>
          <cell r="I1437">
            <v>53171</v>
          </cell>
          <cell r="J1437">
            <v>9304</v>
          </cell>
          <cell r="K1437">
            <v>0</v>
          </cell>
          <cell r="L1437">
            <v>0</v>
          </cell>
          <cell r="N1437">
            <v>9304</v>
          </cell>
          <cell r="P1437" t="str">
            <v>a163</v>
          </cell>
        </row>
        <row r="1438">
          <cell r="A1438" t="str">
            <v>NO. 163호표</v>
          </cell>
          <cell r="B1438" t="str">
            <v>163</v>
          </cell>
          <cell r="C1438" t="str">
            <v>소   계</v>
          </cell>
          <cell r="H1438">
            <v>0</v>
          </cell>
          <cell r="J1438">
            <v>18608</v>
          </cell>
          <cell r="L1438">
            <v>0</v>
          </cell>
          <cell r="N1438">
            <v>18608</v>
          </cell>
          <cell r="P1438" t="str">
            <v>a163</v>
          </cell>
        </row>
        <row r="1439">
          <cell r="P1439" t="str">
            <v>a163</v>
          </cell>
        </row>
        <row r="1440">
          <cell r="A1440" t="str">
            <v>164</v>
          </cell>
          <cell r="B1440" t="str">
            <v>120-1</v>
          </cell>
          <cell r="C1440" t="str">
            <v>제 120 호표</v>
          </cell>
          <cell r="D1440" t="str">
            <v>오버코트 페인트칠</v>
          </cell>
          <cell r="G1440" t="str">
            <v>목부 2회</v>
          </cell>
          <cell r="O1440" t="str">
            <v>m2</v>
          </cell>
          <cell r="P1440" t="str">
            <v>a164</v>
          </cell>
        </row>
        <row r="1441">
          <cell r="A1441" t="str">
            <v>ULC00715</v>
          </cell>
          <cell r="B1441" t="str">
            <v>120-1</v>
          </cell>
          <cell r="C1441" t="str">
            <v>오버코트</v>
          </cell>
          <cell r="D1441" t="str">
            <v>수용성/내외장용</v>
          </cell>
          <cell r="E1441">
            <v>0.15</v>
          </cell>
          <cell r="F1441" t="str">
            <v>l</v>
          </cell>
          <cell r="G1441">
            <v>9549</v>
          </cell>
          <cell r="H1441">
            <v>1432</v>
          </cell>
          <cell r="I1441">
            <v>0</v>
          </cell>
          <cell r="J1441">
            <v>0</v>
          </cell>
          <cell r="K1441">
            <v>0</v>
          </cell>
          <cell r="L1441">
            <v>0</v>
          </cell>
          <cell r="N1441">
            <v>1432</v>
          </cell>
          <cell r="P1441" t="str">
            <v>a164</v>
          </cell>
        </row>
        <row r="1442">
          <cell r="A1442" t="str">
            <v>ULC00715</v>
          </cell>
          <cell r="B1442" t="str">
            <v>120-2</v>
          </cell>
          <cell r="C1442" t="str">
            <v>도장공</v>
          </cell>
          <cell r="D1442" t="str">
            <v/>
          </cell>
          <cell r="E1442">
            <v>4.4999999999999998E-2</v>
          </cell>
          <cell r="F1442" t="str">
            <v>인</v>
          </cell>
          <cell r="G1442">
            <v>0</v>
          </cell>
          <cell r="H1442">
            <v>0</v>
          </cell>
          <cell r="I1442">
            <v>56791</v>
          </cell>
          <cell r="J1442">
            <v>2555</v>
          </cell>
          <cell r="K1442">
            <v>0</v>
          </cell>
          <cell r="L1442">
            <v>0</v>
          </cell>
          <cell r="N1442">
            <v>2555</v>
          </cell>
          <cell r="P1442" t="str">
            <v>a164</v>
          </cell>
        </row>
        <row r="1443">
          <cell r="A1443" t="str">
            <v>ULC00715</v>
          </cell>
          <cell r="B1443" t="str">
            <v>120-3</v>
          </cell>
          <cell r="C1443" t="str">
            <v>기구 손료 (인건비의2%)</v>
          </cell>
          <cell r="D1443" t="str">
            <v/>
          </cell>
          <cell r="E1443">
            <v>0.02</v>
          </cell>
          <cell r="F1443" t="str">
            <v>식</v>
          </cell>
          <cell r="G1443">
            <v>0</v>
          </cell>
          <cell r="H1443">
            <v>0</v>
          </cell>
          <cell r="I1443">
            <v>0</v>
          </cell>
          <cell r="J1443">
            <v>0</v>
          </cell>
          <cell r="K1443">
            <v>2555</v>
          </cell>
          <cell r="L1443">
            <v>51</v>
          </cell>
          <cell r="N1443">
            <v>51</v>
          </cell>
          <cell r="P1443" t="str">
            <v>a164</v>
          </cell>
        </row>
        <row r="1444">
          <cell r="A1444" t="str">
            <v>NO. 164호표</v>
          </cell>
          <cell r="B1444" t="str">
            <v>164</v>
          </cell>
          <cell r="C1444" t="str">
            <v>소   계</v>
          </cell>
          <cell r="H1444">
            <v>1432</v>
          </cell>
          <cell r="J1444">
            <v>2555</v>
          </cell>
          <cell r="L1444">
            <v>51</v>
          </cell>
          <cell r="N1444">
            <v>4038</v>
          </cell>
          <cell r="P1444" t="str">
            <v>a164</v>
          </cell>
        </row>
        <row r="1445">
          <cell r="P1445" t="str">
            <v>a164</v>
          </cell>
        </row>
        <row r="1446">
          <cell r="A1446" t="str">
            <v>165</v>
          </cell>
          <cell r="B1446" t="str">
            <v>121-1</v>
          </cell>
          <cell r="C1446" t="str">
            <v>제 121 호표</v>
          </cell>
          <cell r="D1446" t="str">
            <v>단지안내판(1490X790)제작 및 설치</v>
          </cell>
          <cell r="G1446">
            <v>0</v>
          </cell>
          <cell r="O1446" t="str">
            <v>개소</v>
          </cell>
          <cell r="P1446" t="str">
            <v>a165</v>
          </cell>
        </row>
        <row r="1447">
          <cell r="A1447" t="str">
            <v>ULC00830</v>
          </cell>
          <cell r="B1447" t="str">
            <v>121-1</v>
          </cell>
          <cell r="C1447" t="str">
            <v>스텐레스판</v>
          </cell>
          <cell r="D1447" t="str">
            <v>27종 2.0MMX1MX2M</v>
          </cell>
          <cell r="E1447">
            <v>2.8</v>
          </cell>
          <cell r="F1447" t="str">
            <v>m2</v>
          </cell>
          <cell r="G1447">
            <v>30525</v>
          </cell>
          <cell r="H1447">
            <v>85470</v>
          </cell>
          <cell r="I1447">
            <v>0</v>
          </cell>
          <cell r="J1447">
            <v>0</v>
          </cell>
          <cell r="K1447">
            <v>0</v>
          </cell>
          <cell r="L1447">
            <v>0</v>
          </cell>
          <cell r="N1447">
            <v>85470</v>
          </cell>
          <cell r="P1447" t="str">
            <v>a165</v>
          </cell>
        </row>
        <row r="1448">
          <cell r="A1448" t="str">
            <v>ULC00830</v>
          </cell>
          <cell r="B1448" t="str">
            <v>121-2</v>
          </cell>
          <cell r="C1448" t="str">
            <v>스텐레스 각관</v>
          </cell>
          <cell r="D1448" t="str">
            <v>D2.0MM 40X80</v>
          </cell>
          <cell r="E1448">
            <v>4.47</v>
          </cell>
          <cell r="F1448" t="str">
            <v>m</v>
          </cell>
          <cell r="G1448">
            <v>11286</v>
          </cell>
          <cell r="H1448">
            <v>50448</v>
          </cell>
          <cell r="I1448">
            <v>0</v>
          </cell>
          <cell r="J1448">
            <v>0</v>
          </cell>
          <cell r="K1448">
            <v>0</v>
          </cell>
          <cell r="L1448">
            <v>0</v>
          </cell>
          <cell r="N1448">
            <v>50448</v>
          </cell>
          <cell r="P1448" t="str">
            <v>a165</v>
          </cell>
        </row>
        <row r="1449">
          <cell r="A1449" t="str">
            <v>ULC00830</v>
          </cell>
          <cell r="B1449" t="str">
            <v>121-3</v>
          </cell>
          <cell r="C1449" t="str">
            <v>스텐레스 환봉</v>
          </cell>
          <cell r="D1449" t="str">
            <v>STS304 D9</v>
          </cell>
          <cell r="E1449">
            <v>3.6</v>
          </cell>
          <cell r="F1449" t="str">
            <v>m</v>
          </cell>
          <cell r="G1449">
            <v>1405</v>
          </cell>
          <cell r="H1449">
            <v>5058</v>
          </cell>
          <cell r="I1449">
            <v>0</v>
          </cell>
          <cell r="J1449">
            <v>0</v>
          </cell>
          <cell r="K1449">
            <v>0</v>
          </cell>
          <cell r="L1449">
            <v>0</v>
          </cell>
          <cell r="N1449">
            <v>5058</v>
          </cell>
          <cell r="P1449" t="str">
            <v>a165</v>
          </cell>
        </row>
        <row r="1450">
          <cell r="A1450" t="str">
            <v>ULC00830</v>
          </cell>
          <cell r="B1450" t="str">
            <v>121-4</v>
          </cell>
          <cell r="C1450" t="str">
            <v>스테인레스강판 가공 및 조립(조경공사)</v>
          </cell>
          <cell r="D1450">
            <v>0</v>
          </cell>
          <cell r="E1450">
            <v>4.24E-2</v>
          </cell>
          <cell r="F1450" t="str">
            <v>t</v>
          </cell>
          <cell r="G1450">
            <v>17575</v>
          </cell>
          <cell r="H1450">
            <v>745</v>
          </cell>
          <cell r="I1450">
            <v>1773135</v>
          </cell>
          <cell r="J1450">
            <v>75180</v>
          </cell>
          <cell r="K1450">
            <v>35462</v>
          </cell>
          <cell r="L1450">
            <v>1503</v>
          </cell>
          <cell r="N1450">
            <v>77428</v>
          </cell>
          <cell r="P1450" t="str">
            <v>a165</v>
          </cell>
        </row>
        <row r="1451">
          <cell r="A1451" t="str">
            <v>ULC00830</v>
          </cell>
          <cell r="B1451" t="str">
            <v>121-5</v>
          </cell>
          <cell r="C1451" t="str">
            <v>스테인레스관 절단 (가스,조경)</v>
          </cell>
          <cell r="D1451" t="str">
            <v>D50 MM</v>
          </cell>
          <cell r="E1451">
            <v>4</v>
          </cell>
          <cell r="F1451" t="str">
            <v>개소</v>
          </cell>
          <cell r="G1451">
            <v>43</v>
          </cell>
          <cell r="H1451">
            <v>172</v>
          </cell>
          <cell r="I1451">
            <v>426</v>
          </cell>
          <cell r="J1451">
            <v>1704</v>
          </cell>
          <cell r="K1451">
            <v>7</v>
          </cell>
          <cell r="L1451">
            <v>28</v>
          </cell>
          <cell r="N1451">
            <v>1904</v>
          </cell>
          <cell r="P1451" t="str">
            <v>a165</v>
          </cell>
        </row>
        <row r="1452">
          <cell r="A1452" t="str">
            <v>ULC00830</v>
          </cell>
          <cell r="B1452" t="str">
            <v>121-6</v>
          </cell>
          <cell r="C1452" t="str">
            <v>고 자 재</v>
          </cell>
          <cell r="D1452" t="str">
            <v>주철, 고철</v>
          </cell>
          <cell r="E1452">
            <v>-3</v>
          </cell>
          <cell r="F1452" t="str">
            <v>kg</v>
          </cell>
          <cell r="G1452">
            <v>71</v>
          </cell>
          <cell r="H1452">
            <v>-213</v>
          </cell>
          <cell r="I1452">
            <v>0</v>
          </cell>
          <cell r="J1452">
            <v>0</v>
          </cell>
          <cell r="K1452">
            <v>0</v>
          </cell>
          <cell r="L1452">
            <v>0</v>
          </cell>
          <cell r="N1452">
            <v>-213</v>
          </cell>
          <cell r="P1452" t="str">
            <v>a165</v>
          </cell>
        </row>
        <row r="1453">
          <cell r="A1453" t="str">
            <v>ULC00830</v>
          </cell>
          <cell r="B1453" t="str">
            <v>121-7</v>
          </cell>
          <cell r="C1453" t="str">
            <v>단지안내판도안및 인쇄</v>
          </cell>
          <cell r="D1453" t="str">
            <v>1490X790</v>
          </cell>
          <cell r="E1453">
            <v>1</v>
          </cell>
          <cell r="F1453" t="str">
            <v>식</v>
          </cell>
          <cell r="G1453">
            <v>665000</v>
          </cell>
          <cell r="H1453">
            <v>665000</v>
          </cell>
          <cell r="I1453">
            <v>0</v>
          </cell>
          <cell r="J1453">
            <v>0</v>
          </cell>
          <cell r="K1453">
            <v>0</v>
          </cell>
          <cell r="L1453">
            <v>0</v>
          </cell>
          <cell r="N1453">
            <v>665000</v>
          </cell>
          <cell r="P1453" t="str">
            <v>a165</v>
          </cell>
        </row>
        <row r="1454">
          <cell r="A1454" t="str">
            <v>NO. 165호표</v>
          </cell>
          <cell r="B1454" t="str">
            <v>165</v>
          </cell>
          <cell r="C1454" t="str">
            <v>소   계</v>
          </cell>
          <cell r="H1454">
            <v>806680</v>
          </cell>
          <cell r="J1454">
            <v>76884</v>
          </cell>
          <cell r="L1454">
            <v>1531</v>
          </cell>
          <cell r="N1454">
            <v>885095</v>
          </cell>
          <cell r="P1454" t="str">
            <v>a165</v>
          </cell>
        </row>
        <row r="1455">
          <cell r="P1455" t="str">
            <v>a165</v>
          </cell>
        </row>
        <row r="1456">
          <cell r="A1456" t="str">
            <v>166</v>
          </cell>
          <cell r="B1456" t="str">
            <v>122-1</v>
          </cell>
          <cell r="C1456" t="str">
            <v>제 122 호표</v>
          </cell>
          <cell r="D1456" t="str">
            <v>쉬트지붙임</v>
          </cell>
          <cell r="G1456">
            <v>0</v>
          </cell>
          <cell r="O1456" t="str">
            <v>m2</v>
          </cell>
          <cell r="P1456" t="str">
            <v>a166</v>
          </cell>
        </row>
        <row r="1457">
          <cell r="A1457" t="str">
            <v>ULC00832</v>
          </cell>
          <cell r="B1457" t="str">
            <v>122-1</v>
          </cell>
          <cell r="C1457" t="str">
            <v>도배공</v>
          </cell>
          <cell r="D1457" t="str">
            <v/>
          </cell>
          <cell r="E1457">
            <v>0.05</v>
          </cell>
          <cell r="F1457" t="str">
            <v>인</v>
          </cell>
          <cell r="G1457">
            <v>0</v>
          </cell>
          <cell r="H1457">
            <v>0</v>
          </cell>
          <cell r="I1457">
            <v>51850</v>
          </cell>
          <cell r="J1457">
            <v>2592</v>
          </cell>
          <cell r="K1457">
            <v>0</v>
          </cell>
          <cell r="L1457">
            <v>0</v>
          </cell>
          <cell r="N1457">
            <v>2592</v>
          </cell>
          <cell r="P1457" t="str">
            <v>a166</v>
          </cell>
        </row>
        <row r="1458">
          <cell r="A1458" t="str">
            <v>ULC00832</v>
          </cell>
          <cell r="B1458" t="str">
            <v>122-2</v>
          </cell>
          <cell r="C1458" t="str">
            <v>보통인부</v>
          </cell>
          <cell r="D1458" t="str">
            <v/>
          </cell>
          <cell r="E1458">
            <v>0.05</v>
          </cell>
          <cell r="F1458" t="str">
            <v>인</v>
          </cell>
          <cell r="G1458">
            <v>0</v>
          </cell>
          <cell r="H1458">
            <v>0</v>
          </cell>
          <cell r="I1458">
            <v>38875</v>
          </cell>
          <cell r="J1458">
            <v>1943</v>
          </cell>
          <cell r="K1458">
            <v>0</v>
          </cell>
          <cell r="L1458">
            <v>0</v>
          </cell>
          <cell r="N1458">
            <v>1943</v>
          </cell>
          <cell r="P1458" t="str">
            <v>a166</v>
          </cell>
        </row>
        <row r="1459">
          <cell r="A1459" t="str">
            <v>ULC00832</v>
          </cell>
          <cell r="B1459" t="str">
            <v>122-3</v>
          </cell>
          <cell r="C1459" t="str">
            <v>접착재</v>
          </cell>
          <cell r="D1459" t="str">
            <v>쉬트지 부착용</v>
          </cell>
          <cell r="E1459">
            <v>0.05</v>
          </cell>
          <cell r="F1459" t="str">
            <v>kg</v>
          </cell>
          <cell r="G1459">
            <v>3325</v>
          </cell>
          <cell r="H1459">
            <v>166</v>
          </cell>
          <cell r="I1459">
            <v>0</v>
          </cell>
          <cell r="J1459">
            <v>0</v>
          </cell>
          <cell r="K1459">
            <v>0</v>
          </cell>
          <cell r="L1459">
            <v>0</v>
          </cell>
          <cell r="N1459">
            <v>166</v>
          </cell>
          <cell r="P1459" t="str">
            <v>a166</v>
          </cell>
        </row>
        <row r="1460">
          <cell r="A1460" t="str">
            <v>NO. 166호표</v>
          </cell>
          <cell r="B1460" t="str">
            <v>166</v>
          </cell>
          <cell r="C1460" t="str">
            <v>소   계</v>
          </cell>
          <cell r="H1460">
            <v>166</v>
          </cell>
          <cell r="J1460">
            <v>4535</v>
          </cell>
          <cell r="L1460">
            <v>0</v>
          </cell>
          <cell r="N1460">
            <v>4701</v>
          </cell>
          <cell r="P1460" t="str">
            <v>a166</v>
          </cell>
        </row>
        <row r="1461">
          <cell r="P1461" t="str">
            <v>a166</v>
          </cell>
        </row>
        <row r="1462">
          <cell r="A1462" t="str">
            <v>167</v>
          </cell>
          <cell r="B1462" t="str">
            <v>153-1</v>
          </cell>
          <cell r="C1462" t="str">
            <v>제 153 호표</v>
          </cell>
          <cell r="D1462" t="str">
            <v>철물운반 (10TON TRUCK)</v>
          </cell>
          <cell r="G1462">
            <v>0</v>
          </cell>
          <cell r="O1462" t="str">
            <v>t</v>
          </cell>
          <cell r="P1462" t="str">
            <v>a167</v>
          </cell>
        </row>
        <row r="1463">
          <cell r="A1463" t="str">
            <v>ULC80900</v>
          </cell>
          <cell r="B1463" t="str">
            <v>153-1</v>
          </cell>
          <cell r="C1463" t="str">
            <v>구역화물자동차운임</v>
          </cell>
          <cell r="D1463" t="str">
            <v>10TON,  10KM까지</v>
          </cell>
          <cell r="E1463">
            <v>0.1</v>
          </cell>
          <cell r="F1463" t="str">
            <v>대</v>
          </cell>
          <cell r="G1463">
            <v>0</v>
          </cell>
          <cell r="H1463">
            <v>0</v>
          </cell>
          <cell r="I1463">
            <v>0</v>
          </cell>
          <cell r="J1463">
            <v>0</v>
          </cell>
          <cell r="K1463">
            <v>72561</v>
          </cell>
          <cell r="L1463">
            <v>7256</v>
          </cell>
          <cell r="N1463">
            <v>7256</v>
          </cell>
          <cell r="P1463" t="str">
            <v>a167</v>
          </cell>
        </row>
        <row r="1464">
          <cell r="A1464" t="str">
            <v>ULC80900</v>
          </cell>
          <cell r="B1464" t="str">
            <v>153-2</v>
          </cell>
          <cell r="C1464" t="str">
            <v>보통인부</v>
          </cell>
          <cell r="D1464" t="str">
            <v>적상적하</v>
          </cell>
          <cell r="E1464">
            <v>0.27</v>
          </cell>
          <cell r="F1464" t="str">
            <v>인</v>
          </cell>
          <cell r="G1464">
            <v>0</v>
          </cell>
          <cell r="H1464">
            <v>0</v>
          </cell>
          <cell r="I1464">
            <v>38875</v>
          </cell>
          <cell r="J1464">
            <v>10496</v>
          </cell>
          <cell r="K1464">
            <v>0</v>
          </cell>
          <cell r="L1464">
            <v>0</v>
          </cell>
          <cell r="N1464">
            <v>10496</v>
          </cell>
          <cell r="P1464" t="str">
            <v>a167</v>
          </cell>
        </row>
        <row r="1465">
          <cell r="A1465" t="str">
            <v>NO. 167호표</v>
          </cell>
          <cell r="B1465" t="str">
            <v>167</v>
          </cell>
          <cell r="C1465" t="str">
            <v>소   계</v>
          </cell>
          <cell r="H1465">
            <v>0</v>
          </cell>
          <cell r="J1465">
            <v>10496</v>
          </cell>
          <cell r="L1465">
            <v>7256</v>
          </cell>
          <cell r="N1465">
            <v>17752</v>
          </cell>
          <cell r="P1465" t="str">
            <v>a167</v>
          </cell>
        </row>
        <row r="1466">
          <cell r="P1466" t="str">
            <v>a167</v>
          </cell>
        </row>
        <row r="1467">
          <cell r="A1467" t="str">
            <v>168</v>
          </cell>
          <cell r="B1467" t="str">
            <v>168-1</v>
          </cell>
          <cell r="C1467" t="str">
            <v>제 168 호표</v>
          </cell>
          <cell r="D1467" t="str">
            <v>스테인레스관 절단 (가스,조경)</v>
          </cell>
          <cell r="G1467" t="str">
            <v>D15 MM</v>
          </cell>
          <cell r="O1467" t="str">
            <v>개소</v>
          </cell>
          <cell r="P1467" t="str">
            <v>a168</v>
          </cell>
        </row>
        <row r="1468">
          <cell r="A1468" t="str">
            <v>UMC10905</v>
          </cell>
          <cell r="B1468" t="str">
            <v>168-1</v>
          </cell>
          <cell r="C1468" t="str">
            <v>용접공(일반)</v>
          </cell>
          <cell r="D1468" t="str">
            <v/>
          </cell>
          <cell r="E1468">
            <v>2.8E-3</v>
          </cell>
          <cell r="F1468" t="str">
            <v>인</v>
          </cell>
          <cell r="G1468">
            <v>0</v>
          </cell>
          <cell r="H1468">
            <v>0</v>
          </cell>
          <cell r="I1468">
            <v>60294</v>
          </cell>
          <cell r="J1468">
            <v>168</v>
          </cell>
          <cell r="K1468">
            <v>0</v>
          </cell>
          <cell r="L1468">
            <v>0</v>
          </cell>
          <cell r="N1468">
            <v>168</v>
          </cell>
          <cell r="P1468" t="str">
            <v>a168</v>
          </cell>
        </row>
        <row r="1469">
          <cell r="A1469" t="str">
            <v>UMC10905</v>
          </cell>
          <cell r="B1469" t="str">
            <v>168-2</v>
          </cell>
          <cell r="C1469" t="str">
            <v>특별인부</v>
          </cell>
          <cell r="D1469" t="str">
            <v/>
          </cell>
          <cell r="E1469">
            <v>1.2999999999999999E-3</v>
          </cell>
          <cell r="F1469" t="str">
            <v>인</v>
          </cell>
          <cell r="G1469">
            <v>0</v>
          </cell>
          <cell r="H1469">
            <v>0</v>
          </cell>
          <cell r="I1469">
            <v>53171</v>
          </cell>
          <cell r="J1469">
            <v>69</v>
          </cell>
          <cell r="K1469">
            <v>0</v>
          </cell>
          <cell r="L1469">
            <v>0</v>
          </cell>
          <cell r="N1469">
            <v>69</v>
          </cell>
          <cell r="P1469" t="str">
            <v>a168</v>
          </cell>
        </row>
        <row r="1470">
          <cell r="A1470" t="str">
            <v>UMC10905</v>
          </cell>
          <cell r="B1470" t="str">
            <v>168-3</v>
          </cell>
          <cell r="C1470" t="str">
            <v>산 소</v>
          </cell>
          <cell r="D1470" t="str">
            <v>공업용4800L</v>
          </cell>
          <cell r="E1470">
            <v>5.3680000000000003</v>
          </cell>
          <cell r="F1470" t="str">
            <v>l</v>
          </cell>
          <cell r="G1470">
            <v>0</v>
          </cell>
          <cell r="H1470">
            <v>0</v>
          </cell>
          <cell r="I1470">
            <v>0</v>
          </cell>
          <cell r="J1470">
            <v>0</v>
          </cell>
          <cell r="K1470">
            <v>0</v>
          </cell>
          <cell r="L1470">
            <v>0</v>
          </cell>
          <cell r="N1470">
            <v>0</v>
          </cell>
          <cell r="P1470" t="str">
            <v>a168</v>
          </cell>
        </row>
        <row r="1471">
          <cell r="A1471" t="str">
            <v>UMC10905</v>
          </cell>
          <cell r="B1471" t="str">
            <v>168-4</v>
          </cell>
          <cell r="C1471" t="str">
            <v>아세치렌</v>
          </cell>
          <cell r="D1471" t="str">
            <v>2KG A급</v>
          </cell>
          <cell r="E1471">
            <v>2.44</v>
          </cell>
          <cell r="F1471" t="str">
            <v>l</v>
          </cell>
          <cell r="G1471">
            <v>7</v>
          </cell>
          <cell r="H1471">
            <v>17</v>
          </cell>
          <cell r="I1471">
            <v>0</v>
          </cell>
          <cell r="J1471">
            <v>0</v>
          </cell>
          <cell r="K1471">
            <v>0</v>
          </cell>
          <cell r="L1471">
            <v>0</v>
          </cell>
          <cell r="N1471">
            <v>17</v>
          </cell>
          <cell r="P1471" t="str">
            <v>a168</v>
          </cell>
        </row>
        <row r="1472">
          <cell r="A1472" t="str">
            <v>UMC10905</v>
          </cell>
          <cell r="B1472" t="str">
            <v>168-5</v>
          </cell>
          <cell r="C1472" t="str">
            <v>기구 손료 (인건비의2%)</v>
          </cell>
          <cell r="D1472" t="str">
            <v>M02.</v>
          </cell>
          <cell r="E1472">
            <v>0.02</v>
          </cell>
          <cell r="F1472" t="str">
            <v>식</v>
          </cell>
          <cell r="G1472">
            <v>0</v>
          </cell>
          <cell r="H1472">
            <v>0</v>
          </cell>
          <cell r="I1472">
            <v>0</v>
          </cell>
          <cell r="J1472">
            <v>0</v>
          </cell>
          <cell r="K1472">
            <v>237</v>
          </cell>
          <cell r="L1472">
            <v>4</v>
          </cell>
          <cell r="N1472">
            <v>4</v>
          </cell>
          <cell r="P1472" t="str">
            <v>a168</v>
          </cell>
        </row>
        <row r="1473">
          <cell r="A1473" t="str">
            <v>NO. 168호표</v>
          </cell>
          <cell r="B1473" t="str">
            <v>168</v>
          </cell>
          <cell r="C1473" t="str">
            <v>소   계</v>
          </cell>
          <cell r="H1473">
            <v>17</v>
          </cell>
          <cell r="J1473">
            <v>237</v>
          </cell>
          <cell r="L1473">
            <v>4</v>
          </cell>
          <cell r="N1473">
            <v>258</v>
          </cell>
          <cell r="P1473" t="str">
            <v>a168</v>
          </cell>
        </row>
        <row r="1474">
          <cell r="P1474" t="str">
            <v>a168</v>
          </cell>
        </row>
        <row r="1475">
          <cell r="A1475" t="str">
            <v>169</v>
          </cell>
          <cell r="B1475" t="str">
            <v>169-1</v>
          </cell>
          <cell r="C1475" t="str">
            <v>제 169 호표</v>
          </cell>
          <cell r="D1475" t="str">
            <v>스테인레스관 절단 (가스,조경)</v>
          </cell>
          <cell r="G1475" t="str">
            <v>D50 MM</v>
          </cell>
          <cell r="O1475" t="str">
            <v>개소</v>
          </cell>
          <cell r="P1475" t="str">
            <v>a169</v>
          </cell>
        </row>
        <row r="1476">
          <cell r="A1476" t="str">
            <v>UMC10913</v>
          </cell>
          <cell r="B1476" t="str">
            <v>169-1</v>
          </cell>
          <cell r="C1476" t="str">
            <v>용접공(일반)</v>
          </cell>
          <cell r="D1476" t="str">
            <v/>
          </cell>
          <cell r="E1476">
            <v>5.4999999999999997E-3</v>
          </cell>
          <cell r="F1476" t="str">
            <v>인</v>
          </cell>
          <cell r="G1476">
            <v>0</v>
          </cell>
          <cell r="H1476">
            <v>0</v>
          </cell>
          <cell r="I1476">
            <v>60294</v>
          </cell>
          <cell r="J1476">
            <v>331</v>
          </cell>
          <cell r="K1476">
            <v>0</v>
          </cell>
          <cell r="L1476">
            <v>0</v>
          </cell>
          <cell r="N1476">
            <v>331</v>
          </cell>
          <cell r="P1476" t="str">
            <v>a169</v>
          </cell>
        </row>
        <row r="1477">
          <cell r="A1477" t="str">
            <v>UMC10913</v>
          </cell>
          <cell r="B1477" t="str">
            <v>169-2</v>
          </cell>
          <cell r="C1477" t="str">
            <v>특별인부</v>
          </cell>
          <cell r="D1477" t="str">
            <v/>
          </cell>
          <cell r="E1477">
            <v>1.8E-3</v>
          </cell>
          <cell r="F1477" t="str">
            <v>인</v>
          </cell>
          <cell r="G1477">
            <v>0</v>
          </cell>
          <cell r="H1477">
            <v>0</v>
          </cell>
          <cell r="I1477">
            <v>53171</v>
          </cell>
          <cell r="J1477">
            <v>95</v>
          </cell>
          <cell r="K1477">
            <v>0</v>
          </cell>
          <cell r="L1477">
            <v>0</v>
          </cell>
          <cell r="N1477">
            <v>95</v>
          </cell>
          <cell r="P1477" t="str">
            <v>a169</v>
          </cell>
        </row>
        <row r="1478">
          <cell r="A1478" t="str">
            <v>UMC10913</v>
          </cell>
          <cell r="B1478" t="str">
            <v>169-3</v>
          </cell>
          <cell r="C1478" t="str">
            <v>산 소</v>
          </cell>
          <cell r="D1478" t="str">
            <v>공업용4800L</v>
          </cell>
          <cell r="E1478">
            <v>9.2720000000000002</v>
          </cell>
          <cell r="F1478" t="str">
            <v>l</v>
          </cell>
          <cell r="G1478">
            <v>0</v>
          </cell>
          <cell r="H1478">
            <v>0</v>
          </cell>
          <cell r="I1478">
            <v>0</v>
          </cell>
          <cell r="J1478">
            <v>0</v>
          </cell>
          <cell r="K1478">
            <v>0</v>
          </cell>
          <cell r="L1478">
            <v>0</v>
          </cell>
          <cell r="N1478">
            <v>0</v>
          </cell>
          <cell r="P1478" t="str">
            <v>a169</v>
          </cell>
        </row>
        <row r="1479">
          <cell r="A1479" t="str">
            <v>UMC10913</v>
          </cell>
          <cell r="B1479" t="str">
            <v>169-4</v>
          </cell>
          <cell r="C1479" t="str">
            <v>아세치렌</v>
          </cell>
          <cell r="D1479" t="str">
            <v>2KG A급</v>
          </cell>
          <cell r="E1479">
            <v>4.6360000000000001</v>
          </cell>
          <cell r="F1479" t="str">
            <v>l</v>
          </cell>
          <cell r="G1479">
            <v>7</v>
          </cell>
          <cell r="H1479">
            <v>32</v>
          </cell>
          <cell r="I1479">
            <v>0</v>
          </cell>
          <cell r="J1479">
            <v>0</v>
          </cell>
          <cell r="K1479">
            <v>0</v>
          </cell>
          <cell r="L1479">
            <v>0</v>
          </cell>
          <cell r="N1479">
            <v>32</v>
          </cell>
          <cell r="P1479" t="str">
            <v>a169</v>
          </cell>
        </row>
        <row r="1480">
          <cell r="A1480" t="str">
            <v>UMC10913</v>
          </cell>
          <cell r="B1480" t="str">
            <v>169-5</v>
          </cell>
          <cell r="C1480" t="str">
            <v>기구 손료 (인건비의2%)</v>
          </cell>
          <cell r="D1480" t="str">
            <v>M02.</v>
          </cell>
          <cell r="E1480">
            <v>0.02</v>
          </cell>
          <cell r="F1480" t="str">
            <v>식</v>
          </cell>
          <cell r="G1480">
            <v>0</v>
          </cell>
          <cell r="H1480">
            <v>0</v>
          </cell>
          <cell r="I1480">
            <v>0</v>
          </cell>
          <cell r="J1480">
            <v>0</v>
          </cell>
          <cell r="K1480">
            <v>427</v>
          </cell>
          <cell r="L1480">
            <v>8</v>
          </cell>
          <cell r="N1480">
            <v>8</v>
          </cell>
          <cell r="P1480" t="str">
            <v>a169</v>
          </cell>
        </row>
        <row r="1481">
          <cell r="A1481" t="str">
            <v>NO. 169호표</v>
          </cell>
          <cell r="B1481" t="str">
            <v>169</v>
          </cell>
          <cell r="C1481" t="str">
            <v>소   계</v>
          </cell>
          <cell r="H1481">
            <v>32</v>
          </cell>
          <cell r="J1481">
            <v>426</v>
          </cell>
          <cell r="L1481">
            <v>8</v>
          </cell>
          <cell r="N1481">
            <v>466</v>
          </cell>
          <cell r="P1481" t="str">
            <v>a169</v>
          </cell>
        </row>
        <row r="1482">
          <cell r="P1482" t="str">
            <v>a169</v>
          </cell>
        </row>
        <row r="1483">
          <cell r="A1483" t="str">
            <v>170</v>
          </cell>
          <cell r="B1483" t="str">
            <v>170-1</v>
          </cell>
          <cell r="C1483" t="str">
            <v>제 170 호표</v>
          </cell>
          <cell r="D1483" t="str">
            <v>스테인레스관 절단 (가스,조경)</v>
          </cell>
          <cell r="G1483" t="str">
            <v>D80 MM</v>
          </cell>
          <cell r="O1483" t="str">
            <v>개소</v>
          </cell>
          <cell r="P1483" t="str">
            <v>a170</v>
          </cell>
        </row>
        <row r="1484">
          <cell r="A1484" t="str">
            <v>UMC10917</v>
          </cell>
          <cell r="B1484" t="str">
            <v>170-1</v>
          </cell>
          <cell r="C1484" t="str">
            <v>용접공(일반)</v>
          </cell>
          <cell r="D1484" t="str">
            <v/>
          </cell>
          <cell r="E1484">
            <v>9.1999999999999998E-3</v>
          </cell>
          <cell r="F1484" t="str">
            <v>인</v>
          </cell>
          <cell r="G1484">
            <v>0</v>
          </cell>
          <cell r="H1484">
            <v>0</v>
          </cell>
          <cell r="I1484">
            <v>60294</v>
          </cell>
          <cell r="J1484">
            <v>554</v>
          </cell>
          <cell r="K1484">
            <v>0</v>
          </cell>
          <cell r="L1484">
            <v>0</v>
          </cell>
          <cell r="N1484">
            <v>554</v>
          </cell>
          <cell r="P1484" t="str">
            <v>a170</v>
          </cell>
        </row>
        <row r="1485">
          <cell r="A1485" t="str">
            <v>UMC10917</v>
          </cell>
          <cell r="B1485" t="str">
            <v>170-2</v>
          </cell>
          <cell r="C1485" t="str">
            <v>특별인부</v>
          </cell>
          <cell r="D1485" t="str">
            <v/>
          </cell>
          <cell r="E1485">
            <v>3.7000000000000002E-3</v>
          </cell>
          <cell r="F1485" t="str">
            <v>인</v>
          </cell>
          <cell r="G1485">
            <v>0</v>
          </cell>
          <cell r="H1485">
            <v>0</v>
          </cell>
          <cell r="I1485">
            <v>53171</v>
          </cell>
          <cell r="J1485">
            <v>196</v>
          </cell>
          <cell r="K1485">
            <v>0</v>
          </cell>
          <cell r="L1485">
            <v>0</v>
          </cell>
          <cell r="N1485">
            <v>196</v>
          </cell>
          <cell r="P1485" t="str">
            <v>a170</v>
          </cell>
        </row>
        <row r="1486">
          <cell r="A1486" t="str">
            <v>UMC10917</v>
          </cell>
          <cell r="B1486" t="str">
            <v>170-3</v>
          </cell>
          <cell r="C1486" t="str">
            <v>산 소</v>
          </cell>
          <cell r="D1486" t="str">
            <v>공업용4800L</v>
          </cell>
          <cell r="E1486">
            <v>15.128</v>
          </cell>
          <cell r="F1486" t="str">
            <v>l</v>
          </cell>
          <cell r="G1486">
            <v>0</v>
          </cell>
          <cell r="H1486">
            <v>0</v>
          </cell>
          <cell r="I1486">
            <v>0</v>
          </cell>
          <cell r="J1486">
            <v>0</v>
          </cell>
          <cell r="K1486">
            <v>0</v>
          </cell>
          <cell r="L1486">
            <v>0</v>
          </cell>
          <cell r="N1486">
            <v>0</v>
          </cell>
          <cell r="P1486" t="str">
            <v>a170</v>
          </cell>
        </row>
        <row r="1487">
          <cell r="A1487" t="str">
            <v>UMC10917</v>
          </cell>
          <cell r="B1487" t="str">
            <v>170-4</v>
          </cell>
          <cell r="C1487" t="str">
            <v>아세치렌</v>
          </cell>
          <cell r="D1487" t="str">
            <v>2KG A급</v>
          </cell>
          <cell r="E1487">
            <v>7.5640000000000001</v>
          </cell>
          <cell r="F1487" t="str">
            <v>l</v>
          </cell>
          <cell r="G1487">
            <v>7</v>
          </cell>
          <cell r="H1487">
            <v>52</v>
          </cell>
          <cell r="I1487">
            <v>0</v>
          </cell>
          <cell r="J1487">
            <v>0</v>
          </cell>
          <cell r="K1487">
            <v>0</v>
          </cell>
          <cell r="L1487">
            <v>0</v>
          </cell>
          <cell r="N1487">
            <v>52</v>
          </cell>
          <cell r="P1487" t="str">
            <v>a170</v>
          </cell>
        </row>
        <row r="1488">
          <cell r="A1488" t="str">
            <v>UMC10917</v>
          </cell>
          <cell r="B1488" t="str">
            <v>170-5</v>
          </cell>
          <cell r="C1488" t="str">
            <v>기구 손료 (인건비의2%)</v>
          </cell>
          <cell r="D1488" t="str">
            <v>M02.</v>
          </cell>
          <cell r="E1488">
            <v>0.02</v>
          </cell>
          <cell r="F1488" t="str">
            <v>식</v>
          </cell>
          <cell r="G1488">
            <v>0</v>
          </cell>
          <cell r="H1488">
            <v>0</v>
          </cell>
          <cell r="I1488">
            <v>0</v>
          </cell>
          <cell r="J1488">
            <v>0</v>
          </cell>
          <cell r="K1488">
            <v>751</v>
          </cell>
          <cell r="L1488">
            <v>15</v>
          </cell>
          <cell r="N1488">
            <v>15</v>
          </cell>
          <cell r="P1488" t="str">
            <v>a170</v>
          </cell>
        </row>
        <row r="1489">
          <cell r="A1489" t="str">
            <v>NO. 170호표</v>
          </cell>
          <cell r="B1489" t="str">
            <v>170</v>
          </cell>
          <cell r="C1489" t="str">
            <v>소   계</v>
          </cell>
          <cell r="H1489">
            <v>52</v>
          </cell>
          <cell r="J1489">
            <v>750</v>
          </cell>
          <cell r="L1489">
            <v>15</v>
          </cell>
          <cell r="N1489">
            <v>817</v>
          </cell>
          <cell r="P1489" t="str">
            <v>a170</v>
          </cell>
        </row>
        <row r="1490">
          <cell r="P1490" t="str">
            <v>a170</v>
          </cell>
        </row>
        <row r="1491">
          <cell r="A1491" t="str">
            <v>171</v>
          </cell>
          <cell r="B1491" t="str">
            <v>171-1</v>
          </cell>
          <cell r="C1491" t="str">
            <v>제 171 호표</v>
          </cell>
          <cell r="D1491" t="str">
            <v>스테인레스관 절단 (가스,조경)</v>
          </cell>
          <cell r="G1491" t="str">
            <v>D100 MM</v>
          </cell>
          <cell r="O1491" t="str">
            <v>개소</v>
          </cell>
          <cell r="P1491" t="str">
            <v>a171</v>
          </cell>
        </row>
        <row r="1492">
          <cell r="A1492" t="str">
            <v>UMC10919</v>
          </cell>
          <cell r="B1492" t="str">
            <v>171-1</v>
          </cell>
          <cell r="C1492" t="str">
            <v>용접공(일반)</v>
          </cell>
          <cell r="D1492" t="str">
            <v/>
          </cell>
          <cell r="E1492">
            <v>1.66E-2</v>
          </cell>
          <cell r="F1492" t="str">
            <v>인</v>
          </cell>
          <cell r="G1492">
            <v>0</v>
          </cell>
          <cell r="H1492">
            <v>0</v>
          </cell>
          <cell r="I1492">
            <v>60294</v>
          </cell>
          <cell r="J1492">
            <v>1000</v>
          </cell>
          <cell r="K1492">
            <v>0</v>
          </cell>
          <cell r="L1492">
            <v>0</v>
          </cell>
          <cell r="N1492">
            <v>1000</v>
          </cell>
          <cell r="P1492" t="str">
            <v>a171</v>
          </cell>
        </row>
        <row r="1493">
          <cell r="A1493" t="str">
            <v>UMC10919</v>
          </cell>
          <cell r="B1493" t="str">
            <v>171-2</v>
          </cell>
          <cell r="C1493" t="str">
            <v>특별인부</v>
          </cell>
          <cell r="D1493" t="str">
            <v/>
          </cell>
          <cell r="E1493">
            <v>7.4000000000000003E-3</v>
          </cell>
          <cell r="F1493" t="str">
            <v>인</v>
          </cell>
          <cell r="G1493">
            <v>0</v>
          </cell>
          <cell r="H1493">
            <v>0</v>
          </cell>
          <cell r="I1493">
            <v>53171</v>
          </cell>
          <cell r="J1493">
            <v>393</v>
          </cell>
          <cell r="K1493">
            <v>0</v>
          </cell>
          <cell r="L1493">
            <v>0</v>
          </cell>
          <cell r="N1493">
            <v>393</v>
          </cell>
          <cell r="P1493" t="str">
            <v>a171</v>
          </cell>
        </row>
        <row r="1494">
          <cell r="A1494" t="str">
            <v>UMC10919</v>
          </cell>
          <cell r="B1494" t="str">
            <v>171-3</v>
          </cell>
          <cell r="C1494" t="str">
            <v>산 소</v>
          </cell>
          <cell r="D1494" t="str">
            <v>공업용4800L</v>
          </cell>
          <cell r="E1494">
            <v>29.28</v>
          </cell>
          <cell r="F1494" t="str">
            <v>l</v>
          </cell>
          <cell r="G1494">
            <v>0</v>
          </cell>
          <cell r="H1494">
            <v>0</v>
          </cell>
          <cell r="I1494">
            <v>0</v>
          </cell>
          <cell r="J1494">
            <v>0</v>
          </cell>
          <cell r="K1494">
            <v>0</v>
          </cell>
          <cell r="L1494">
            <v>0</v>
          </cell>
          <cell r="N1494">
            <v>0</v>
          </cell>
          <cell r="P1494" t="str">
            <v>a171</v>
          </cell>
        </row>
        <row r="1495">
          <cell r="A1495" t="str">
            <v>UMC10919</v>
          </cell>
          <cell r="B1495" t="str">
            <v>171-4</v>
          </cell>
          <cell r="C1495" t="str">
            <v>아세치렌</v>
          </cell>
          <cell r="D1495" t="str">
            <v>2KG A급</v>
          </cell>
          <cell r="E1495">
            <v>14.64</v>
          </cell>
          <cell r="F1495" t="str">
            <v>l</v>
          </cell>
          <cell r="G1495">
            <v>7</v>
          </cell>
          <cell r="H1495">
            <v>102</v>
          </cell>
          <cell r="I1495">
            <v>0</v>
          </cell>
          <cell r="J1495">
            <v>0</v>
          </cell>
          <cell r="K1495">
            <v>0</v>
          </cell>
          <cell r="L1495">
            <v>0</v>
          </cell>
          <cell r="N1495">
            <v>102</v>
          </cell>
          <cell r="P1495" t="str">
            <v>a171</v>
          </cell>
        </row>
        <row r="1496">
          <cell r="A1496" t="str">
            <v>UMC10919</v>
          </cell>
          <cell r="B1496" t="str">
            <v>171-5</v>
          </cell>
          <cell r="C1496" t="str">
            <v>기구 손료 (인건비의2%)</v>
          </cell>
          <cell r="D1496" t="str">
            <v>M02.</v>
          </cell>
          <cell r="E1496">
            <v>0.02</v>
          </cell>
          <cell r="F1496" t="str">
            <v>식</v>
          </cell>
          <cell r="G1496">
            <v>0</v>
          </cell>
          <cell r="H1496">
            <v>0</v>
          </cell>
          <cell r="I1496">
            <v>0</v>
          </cell>
          <cell r="J1496">
            <v>0</v>
          </cell>
          <cell r="K1496">
            <v>1394</v>
          </cell>
          <cell r="L1496">
            <v>27</v>
          </cell>
          <cell r="N1496">
            <v>27</v>
          </cell>
          <cell r="P1496" t="str">
            <v>a171</v>
          </cell>
        </row>
        <row r="1497">
          <cell r="A1497" t="str">
            <v>NO. 171호표</v>
          </cell>
          <cell r="B1497" t="str">
            <v>171</v>
          </cell>
          <cell r="C1497" t="str">
            <v>소   계</v>
          </cell>
          <cell r="H1497">
            <v>102</v>
          </cell>
          <cell r="J1497">
            <v>1393</v>
          </cell>
          <cell r="L1497">
            <v>27</v>
          </cell>
          <cell r="N1497">
            <v>1522</v>
          </cell>
          <cell r="P1497" t="str">
            <v>a171</v>
          </cell>
        </row>
        <row r="1498">
          <cell r="P1498" t="str">
            <v>a171</v>
          </cell>
        </row>
        <row r="1499">
          <cell r="A1499" t="str">
            <v>172</v>
          </cell>
          <cell r="B1499" t="str">
            <v>172-1</v>
          </cell>
          <cell r="C1499" t="str">
            <v>제 172 호표</v>
          </cell>
          <cell r="D1499" t="str">
            <v>스테인레스관 절단 (가스,조경)</v>
          </cell>
          <cell r="G1499" t="str">
            <v>D125 MM</v>
          </cell>
          <cell r="O1499" t="str">
            <v>개소</v>
          </cell>
          <cell r="P1499" t="str">
            <v>a172</v>
          </cell>
        </row>
        <row r="1500">
          <cell r="A1500" t="str">
            <v>UMC10920</v>
          </cell>
          <cell r="B1500" t="str">
            <v>172-1</v>
          </cell>
          <cell r="C1500" t="str">
            <v>용접공(일반)</v>
          </cell>
          <cell r="D1500" t="str">
            <v/>
          </cell>
          <cell r="E1500">
            <v>1.84E-2</v>
          </cell>
          <cell r="F1500" t="str">
            <v>인</v>
          </cell>
          <cell r="G1500">
            <v>0</v>
          </cell>
          <cell r="H1500">
            <v>0</v>
          </cell>
          <cell r="I1500">
            <v>60294</v>
          </cell>
          <cell r="J1500">
            <v>1109</v>
          </cell>
          <cell r="K1500">
            <v>0</v>
          </cell>
          <cell r="L1500">
            <v>0</v>
          </cell>
          <cell r="N1500">
            <v>1109</v>
          </cell>
          <cell r="P1500" t="str">
            <v>a172</v>
          </cell>
        </row>
        <row r="1501">
          <cell r="A1501" t="str">
            <v>UMC10920</v>
          </cell>
          <cell r="B1501" t="str">
            <v>172-2</v>
          </cell>
          <cell r="C1501" t="str">
            <v>특별인부</v>
          </cell>
          <cell r="D1501" t="str">
            <v/>
          </cell>
          <cell r="E1501">
            <v>9.1999999999999998E-3</v>
          </cell>
          <cell r="F1501" t="str">
            <v>인</v>
          </cell>
          <cell r="G1501">
            <v>0</v>
          </cell>
          <cell r="H1501">
            <v>0</v>
          </cell>
          <cell r="I1501">
            <v>53171</v>
          </cell>
          <cell r="J1501">
            <v>489</v>
          </cell>
          <cell r="K1501">
            <v>0</v>
          </cell>
          <cell r="L1501">
            <v>0</v>
          </cell>
          <cell r="N1501">
            <v>489</v>
          </cell>
          <cell r="P1501" t="str">
            <v>a172</v>
          </cell>
        </row>
        <row r="1502">
          <cell r="A1502" t="str">
            <v>UMC10920</v>
          </cell>
          <cell r="B1502" t="str">
            <v>172-3</v>
          </cell>
          <cell r="C1502" t="str">
            <v>산 소</v>
          </cell>
          <cell r="D1502" t="str">
            <v>공업용4800L</v>
          </cell>
          <cell r="E1502">
            <v>53.68</v>
          </cell>
          <cell r="F1502" t="str">
            <v>l</v>
          </cell>
          <cell r="G1502">
            <v>0</v>
          </cell>
          <cell r="H1502">
            <v>0</v>
          </cell>
          <cell r="I1502">
            <v>0</v>
          </cell>
          <cell r="J1502">
            <v>0</v>
          </cell>
          <cell r="K1502">
            <v>0</v>
          </cell>
          <cell r="L1502">
            <v>0</v>
          </cell>
          <cell r="N1502">
            <v>0</v>
          </cell>
          <cell r="P1502" t="str">
            <v>a172</v>
          </cell>
        </row>
        <row r="1503">
          <cell r="A1503" t="str">
            <v>UMC10920</v>
          </cell>
          <cell r="B1503" t="str">
            <v>172-4</v>
          </cell>
          <cell r="C1503" t="str">
            <v>아세치렌</v>
          </cell>
          <cell r="D1503" t="str">
            <v>2KG A급</v>
          </cell>
          <cell r="E1503">
            <v>26.84</v>
          </cell>
          <cell r="F1503" t="str">
            <v>l</v>
          </cell>
          <cell r="G1503">
            <v>7</v>
          </cell>
          <cell r="H1503">
            <v>187</v>
          </cell>
          <cell r="I1503">
            <v>0</v>
          </cell>
          <cell r="J1503">
            <v>0</v>
          </cell>
          <cell r="K1503">
            <v>0</v>
          </cell>
          <cell r="L1503">
            <v>0</v>
          </cell>
          <cell r="N1503">
            <v>187</v>
          </cell>
          <cell r="P1503" t="str">
            <v>a172</v>
          </cell>
        </row>
        <row r="1504">
          <cell r="A1504" t="str">
            <v>UMC10920</v>
          </cell>
          <cell r="B1504" t="str">
            <v>172-5</v>
          </cell>
          <cell r="C1504" t="str">
            <v>기구 손료 (인건비의2%)</v>
          </cell>
          <cell r="D1504" t="str">
            <v>M02.</v>
          </cell>
          <cell r="E1504">
            <v>0.02</v>
          </cell>
          <cell r="F1504" t="str">
            <v>식</v>
          </cell>
          <cell r="G1504">
            <v>0</v>
          </cell>
          <cell r="H1504">
            <v>0</v>
          </cell>
          <cell r="I1504">
            <v>0</v>
          </cell>
          <cell r="J1504">
            <v>0</v>
          </cell>
          <cell r="K1504">
            <v>1598</v>
          </cell>
          <cell r="L1504">
            <v>31</v>
          </cell>
          <cell r="N1504">
            <v>31</v>
          </cell>
          <cell r="P1504" t="str">
            <v>a172</v>
          </cell>
        </row>
        <row r="1505">
          <cell r="A1505" t="str">
            <v>NO. 172호표</v>
          </cell>
          <cell r="B1505" t="str">
            <v>172</v>
          </cell>
          <cell r="C1505" t="str">
            <v>소   계</v>
          </cell>
          <cell r="H1505">
            <v>187</v>
          </cell>
          <cell r="J1505">
            <v>1598</v>
          </cell>
          <cell r="L1505">
            <v>31</v>
          </cell>
          <cell r="N1505">
            <v>1816</v>
          </cell>
          <cell r="P1505" t="str">
            <v>a172</v>
          </cell>
        </row>
        <row r="1506">
          <cell r="P1506" t="str">
            <v>a172</v>
          </cell>
        </row>
        <row r="1507">
          <cell r="A1507" t="str">
            <v>173</v>
          </cell>
          <cell r="B1507" t="str">
            <v>173-1</v>
          </cell>
          <cell r="C1507" t="str">
            <v>제 173 호표</v>
          </cell>
          <cell r="D1507" t="str">
            <v>스테인레스강판 절단 (가스,조경)</v>
          </cell>
          <cell r="G1507" t="str">
            <v>T= 2MM</v>
          </cell>
          <cell r="O1507" t="str">
            <v>m</v>
          </cell>
          <cell r="P1507" t="str">
            <v>a173</v>
          </cell>
        </row>
        <row r="1508">
          <cell r="A1508" t="str">
            <v>UMC15702</v>
          </cell>
          <cell r="B1508" t="str">
            <v>173-1</v>
          </cell>
          <cell r="C1508" t="str">
            <v>산 소</v>
          </cell>
          <cell r="D1508" t="str">
            <v>공업용4800L</v>
          </cell>
          <cell r="E1508">
            <v>16.73</v>
          </cell>
          <cell r="F1508" t="str">
            <v>l</v>
          </cell>
          <cell r="G1508">
            <v>0</v>
          </cell>
          <cell r="H1508">
            <v>0</v>
          </cell>
          <cell r="I1508">
            <v>0</v>
          </cell>
          <cell r="J1508">
            <v>0</v>
          </cell>
          <cell r="K1508">
            <v>0</v>
          </cell>
          <cell r="L1508">
            <v>0</v>
          </cell>
          <cell r="N1508">
            <v>0</v>
          </cell>
          <cell r="P1508" t="str">
            <v>a173</v>
          </cell>
        </row>
        <row r="1509">
          <cell r="A1509" t="str">
            <v>UMC15702</v>
          </cell>
          <cell r="B1509" t="str">
            <v>173-2</v>
          </cell>
          <cell r="C1509" t="str">
            <v>아세치렌</v>
          </cell>
          <cell r="D1509" t="str">
            <v>2KG A급</v>
          </cell>
          <cell r="E1509">
            <v>8.6</v>
          </cell>
          <cell r="F1509" t="str">
            <v>l</v>
          </cell>
          <cell r="G1509">
            <v>7</v>
          </cell>
          <cell r="H1509">
            <v>60</v>
          </cell>
          <cell r="I1509">
            <v>0</v>
          </cell>
          <cell r="J1509">
            <v>0</v>
          </cell>
          <cell r="K1509">
            <v>0</v>
          </cell>
          <cell r="L1509">
            <v>0</v>
          </cell>
          <cell r="N1509">
            <v>60</v>
          </cell>
          <cell r="P1509" t="str">
            <v>a173</v>
          </cell>
        </row>
        <row r="1510">
          <cell r="A1510" t="str">
            <v>UMC15702</v>
          </cell>
          <cell r="B1510" t="str">
            <v>173-3</v>
          </cell>
          <cell r="C1510" t="str">
            <v>용접공(일반)</v>
          </cell>
          <cell r="D1510" t="str">
            <v/>
          </cell>
          <cell r="E1510">
            <v>5.1000000000000004E-3</v>
          </cell>
          <cell r="F1510" t="str">
            <v>인</v>
          </cell>
          <cell r="G1510">
            <v>0</v>
          </cell>
          <cell r="H1510">
            <v>0</v>
          </cell>
          <cell r="I1510">
            <v>60294</v>
          </cell>
          <cell r="J1510">
            <v>307</v>
          </cell>
          <cell r="K1510">
            <v>0</v>
          </cell>
          <cell r="L1510">
            <v>0</v>
          </cell>
          <cell r="N1510">
            <v>307</v>
          </cell>
          <cell r="P1510" t="str">
            <v>a173</v>
          </cell>
        </row>
        <row r="1511">
          <cell r="A1511" t="str">
            <v>UMC15702</v>
          </cell>
          <cell r="B1511" t="str">
            <v>173-4</v>
          </cell>
          <cell r="C1511" t="str">
            <v>특별인부</v>
          </cell>
          <cell r="D1511" t="str">
            <v/>
          </cell>
          <cell r="E1511">
            <v>2.5000000000000001E-3</v>
          </cell>
          <cell r="F1511" t="str">
            <v>인</v>
          </cell>
          <cell r="G1511">
            <v>0</v>
          </cell>
          <cell r="H1511">
            <v>0</v>
          </cell>
          <cell r="I1511">
            <v>53171</v>
          </cell>
          <cell r="J1511">
            <v>132</v>
          </cell>
          <cell r="K1511">
            <v>0</v>
          </cell>
          <cell r="L1511">
            <v>0</v>
          </cell>
          <cell r="N1511">
            <v>132</v>
          </cell>
          <cell r="P1511" t="str">
            <v>a173</v>
          </cell>
        </row>
        <row r="1512">
          <cell r="A1512" t="str">
            <v>UMC15702</v>
          </cell>
          <cell r="B1512" t="str">
            <v>173-5</v>
          </cell>
          <cell r="C1512" t="str">
            <v>기구 손료 (인건비의2%)</v>
          </cell>
          <cell r="D1512" t="str">
            <v>M02.</v>
          </cell>
          <cell r="E1512">
            <v>0.02</v>
          </cell>
          <cell r="F1512" t="str">
            <v>식</v>
          </cell>
          <cell r="G1512">
            <v>0</v>
          </cell>
          <cell r="H1512">
            <v>0</v>
          </cell>
          <cell r="I1512">
            <v>0</v>
          </cell>
          <cell r="J1512">
            <v>0</v>
          </cell>
          <cell r="K1512">
            <v>440</v>
          </cell>
          <cell r="L1512">
            <v>8</v>
          </cell>
          <cell r="N1512">
            <v>8</v>
          </cell>
          <cell r="P1512" t="str">
            <v>a173</v>
          </cell>
        </row>
        <row r="1513">
          <cell r="A1513" t="str">
            <v>NO. 173호표</v>
          </cell>
          <cell r="B1513" t="str">
            <v>173</v>
          </cell>
          <cell r="C1513" t="str">
            <v>소   계</v>
          </cell>
          <cell r="H1513">
            <v>60</v>
          </cell>
          <cell r="J1513">
            <v>439</v>
          </cell>
          <cell r="L1513">
            <v>8</v>
          </cell>
          <cell r="N1513">
            <v>507</v>
          </cell>
          <cell r="P1513" t="str">
            <v>a173</v>
          </cell>
        </row>
        <row r="1514">
          <cell r="P1514" t="str">
            <v>a173</v>
          </cell>
        </row>
        <row r="1515">
          <cell r="A1515" t="str">
            <v>174</v>
          </cell>
          <cell r="B1515" t="str">
            <v>174-1</v>
          </cell>
          <cell r="C1515" t="str">
            <v>제 174 호표</v>
          </cell>
          <cell r="D1515" t="str">
            <v>스테인레스강판 절단 (가스,조경)</v>
          </cell>
          <cell r="G1515" t="str">
            <v>T= 1.5 MM</v>
          </cell>
          <cell r="O1515" t="str">
            <v>m</v>
          </cell>
          <cell r="P1515" t="str">
            <v>a174</v>
          </cell>
        </row>
        <row r="1516">
          <cell r="A1516" t="str">
            <v>UMC15715</v>
          </cell>
          <cell r="B1516" t="str">
            <v>174-1</v>
          </cell>
          <cell r="C1516" t="str">
            <v>산 소</v>
          </cell>
          <cell r="D1516" t="str">
            <v>공업용4800L</v>
          </cell>
          <cell r="E1516">
            <v>12.55</v>
          </cell>
          <cell r="F1516" t="str">
            <v>l</v>
          </cell>
          <cell r="G1516">
            <v>0</v>
          </cell>
          <cell r="H1516">
            <v>0</v>
          </cell>
          <cell r="I1516">
            <v>0</v>
          </cell>
          <cell r="J1516">
            <v>0</v>
          </cell>
          <cell r="K1516">
            <v>0</v>
          </cell>
          <cell r="L1516">
            <v>0</v>
          </cell>
          <cell r="N1516">
            <v>0</v>
          </cell>
          <cell r="P1516" t="str">
            <v>a174</v>
          </cell>
        </row>
        <row r="1517">
          <cell r="A1517" t="str">
            <v>UMC15715</v>
          </cell>
          <cell r="B1517" t="str">
            <v>174-2</v>
          </cell>
          <cell r="C1517" t="str">
            <v>아세치렌</v>
          </cell>
          <cell r="D1517" t="str">
            <v>2KG A급</v>
          </cell>
          <cell r="E1517">
            <v>6.45</v>
          </cell>
          <cell r="F1517" t="str">
            <v>l</v>
          </cell>
          <cell r="G1517">
            <v>7</v>
          </cell>
          <cell r="H1517">
            <v>45</v>
          </cell>
          <cell r="I1517">
            <v>0</v>
          </cell>
          <cell r="J1517">
            <v>0</v>
          </cell>
          <cell r="K1517">
            <v>0</v>
          </cell>
          <cell r="L1517">
            <v>0</v>
          </cell>
          <cell r="N1517">
            <v>45</v>
          </cell>
          <cell r="P1517" t="str">
            <v>a174</v>
          </cell>
        </row>
        <row r="1518">
          <cell r="A1518" t="str">
            <v>UMC15715</v>
          </cell>
          <cell r="B1518" t="str">
            <v>174-3</v>
          </cell>
          <cell r="C1518" t="str">
            <v>용접공(일반)</v>
          </cell>
          <cell r="D1518" t="str">
            <v/>
          </cell>
          <cell r="E1518">
            <v>5.0000000000000001E-3</v>
          </cell>
          <cell r="F1518" t="str">
            <v>인</v>
          </cell>
          <cell r="G1518">
            <v>0</v>
          </cell>
          <cell r="H1518">
            <v>0</v>
          </cell>
          <cell r="I1518">
            <v>60294</v>
          </cell>
          <cell r="J1518">
            <v>301</v>
          </cell>
          <cell r="K1518">
            <v>0</v>
          </cell>
          <cell r="L1518">
            <v>0</v>
          </cell>
          <cell r="N1518">
            <v>301</v>
          </cell>
          <cell r="P1518" t="str">
            <v>a174</v>
          </cell>
        </row>
        <row r="1519">
          <cell r="A1519" t="str">
            <v>UMC15715</v>
          </cell>
          <cell r="B1519" t="str">
            <v>174-4</v>
          </cell>
          <cell r="C1519" t="str">
            <v>특별인부</v>
          </cell>
          <cell r="D1519" t="str">
            <v/>
          </cell>
          <cell r="E1519">
            <v>2.3999999999999998E-3</v>
          </cell>
          <cell r="F1519" t="str">
            <v>인</v>
          </cell>
          <cell r="G1519">
            <v>0</v>
          </cell>
          <cell r="H1519">
            <v>0</v>
          </cell>
          <cell r="I1519">
            <v>53171</v>
          </cell>
          <cell r="J1519">
            <v>127</v>
          </cell>
          <cell r="K1519">
            <v>0</v>
          </cell>
          <cell r="L1519">
            <v>0</v>
          </cell>
          <cell r="N1519">
            <v>127</v>
          </cell>
          <cell r="P1519" t="str">
            <v>a174</v>
          </cell>
        </row>
        <row r="1520">
          <cell r="A1520" t="str">
            <v>UMC15715</v>
          </cell>
          <cell r="B1520" t="str">
            <v>174-5</v>
          </cell>
          <cell r="C1520" t="str">
            <v>기구 손료 (인건비의2%)</v>
          </cell>
          <cell r="D1520" t="str">
            <v>M02.</v>
          </cell>
          <cell r="E1520">
            <v>0.02</v>
          </cell>
          <cell r="F1520" t="str">
            <v>식</v>
          </cell>
          <cell r="G1520">
            <v>0</v>
          </cell>
          <cell r="H1520">
            <v>0</v>
          </cell>
          <cell r="I1520">
            <v>0</v>
          </cell>
          <cell r="J1520">
            <v>0</v>
          </cell>
          <cell r="K1520">
            <v>429</v>
          </cell>
          <cell r="L1520">
            <v>8</v>
          </cell>
          <cell r="N1520">
            <v>8</v>
          </cell>
          <cell r="P1520" t="str">
            <v>a174</v>
          </cell>
        </row>
        <row r="1521">
          <cell r="A1521" t="str">
            <v>NO. 174호표</v>
          </cell>
          <cell r="B1521" t="str">
            <v>174</v>
          </cell>
          <cell r="C1521" t="str">
            <v>소   계</v>
          </cell>
          <cell r="H1521">
            <v>45</v>
          </cell>
          <cell r="J1521">
            <v>428</v>
          </cell>
          <cell r="L1521">
            <v>8</v>
          </cell>
          <cell r="N1521">
            <v>481</v>
          </cell>
          <cell r="P1521" t="str">
            <v>a174</v>
          </cell>
        </row>
        <row r="1522">
          <cell r="P1522" t="str">
            <v>a174</v>
          </cell>
        </row>
        <row r="1523">
          <cell r="A1523" t="str">
            <v>175</v>
          </cell>
          <cell r="B1523" t="str">
            <v>175-1</v>
          </cell>
          <cell r="C1523" t="str">
            <v>제 175 호표</v>
          </cell>
          <cell r="D1523" t="str">
            <v>스테인레스강관 아르곤용접(조경)</v>
          </cell>
          <cell r="G1523" t="str">
            <v>D15 MM</v>
          </cell>
          <cell r="O1523" t="str">
            <v>개소</v>
          </cell>
          <cell r="P1523" t="str">
            <v>a175</v>
          </cell>
        </row>
        <row r="1524">
          <cell r="A1524" t="str">
            <v>UMC24705</v>
          </cell>
          <cell r="B1524" t="str">
            <v>175-1</v>
          </cell>
          <cell r="C1524" t="str">
            <v>스테인레스 용접봉</v>
          </cell>
          <cell r="D1524" t="str">
            <v>KST308 D2.6</v>
          </cell>
          <cell r="E1524">
            <v>7.0000000000000001E-3</v>
          </cell>
          <cell r="F1524" t="str">
            <v>kg</v>
          </cell>
          <cell r="G1524">
            <v>6251</v>
          </cell>
          <cell r="H1524">
            <v>43</v>
          </cell>
          <cell r="I1524">
            <v>0</v>
          </cell>
          <cell r="J1524">
            <v>0</v>
          </cell>
          <cell r="K1524">
            <v>0</v>
          </cell>
          <cell r="L1524">
            <v>0</v>
          </cell>
          <cell r="N1524">
            <v>43</v>
          </cell>
          <cell r="P1524" t="str">
            <v>a175</v>
          </cell>
        </row>
        <row r="1525">
          <cell r="A1525" t="str">
            <v>UMC24705</v>
          </cell>
          <cell r="B1525" t="str">
            <v>175-2</v>
          </cell>
          <cell r="C1525" t="str">
            <v>아르곤 가스</v>
          </cell>
          <cell r="D1525">
            <v>0</v>
          </cell>
          <cell r="E1525">
            <v>64</v>
          </cell>
          <cell r="F1525" t="str">
            <v>l</v>
          </cell>
          <cell r="G1525">
            <v>4</v>
          </cell>
          <cell r="H1525">
            <v>256</v>
          </cell>
          <cell r="I1525">
            <v>0</v>
          </cell>
          <cell r="J1525">
            <v>0</v>
          </cell>
          <cell r="K1525">
            <v>0</v>
          </cell>
          <cell r="L1525">
            <v>0</v>
          </cell>
          <cell r="N1525">
            <v>256</v>
          </cell>
          <cell r="P1525" t="str">
            <v>a175</v>
          </cell>
        </row>
        <row r="1526">
          <cell r="A1526" t="str">
            <v>UMC24705</v>
          </cell>
          <cell r="B1526" t="str">
            <v>175-3</v>
          </cell>
          <cell r="C1526" t="str">
            <v>용접공(일반)</v>
          </cell>
          <cell r="D1526" t="str">
            <v/>
          </cell>
          <cell r="E1526">
            <v>0.112</v>
          </cell>
          <cell r="F1526" t="str">
            <v>인</v>
          </cell>
          <cell r="G1526">
            <v>0</v>
          </cell>
          <cell r="H1526">
            <v>0</v>
          </cell>
          <cell r="I1526">
            <v>60294</v>
          </cell>
          <cell r="J1526">
            <v>6752</v>
          </cell>
          <cell r="K1526">
            <v>0</v>
          </cell>
          <cell r="L1526">
            <v>0</v>
          </cell>
          <cell r="N1526">
            <v>6752</v>
          </cell>
          <cell r="P1526" t="str">
            <v>a175</v>
          </cell>
        </row>
        <row r="1527">
          <cell r="A1527" t="str">
            <v>UMC24705</v>
          </cell>
          <cell r="B1527" t="str">
            <v>175-4</v>
          </cell>
          <cell r="C1527" t="str">
            <v>임시 전력비</v>
          </cell>
          <cell r="D1527">
            <v>0</v>
          </cell>
          <cell r="E1527">
            <v>5.6000000000000001E-2</v>
          </cell>
          <cell r="F1527" t="str">
            <v>kwh</v>
          </cell>
          <cell r="G1527">
            <v>0</v>
          </cell>
          <cell r="H1527">
            <v>0</v>
          </cell>
          <cell r="I1527">
            <v>0</v>
          </cell>
          <cell r="J1527">
            <v>0</v>
          </cell>
          <cell r="K1527">
            <v>71</v>
          </cell>
          <cell r="L1527">
            <v>3</v>
          </cell>
          <cell r="N1527">
            <v>3</v>
          </cell>
          <cell r="P1527" t="str">
            <v>a175</v>
          </cell>
        </row>
        <row r="1528">
          <cell r="A1528" t="str">
            <v>UMC24705</v>
          </cell>
          <cell r="B1528" t="str">
            <v>175-5</v>
          </cell>
          <cell r="C1528" t="str">
            <v>기구 손료 (인건비의2%)</v>
          </cell>
          <cell r="D1528" t="str">
            <v>M02.</v>
          </cell>
          <cell r="E1528">
            <v>0.02</v>
          </cell>
          <cell r="F1528" t="str">
            <v>식</v>
          </cell>
          <cell r="G1528">
            <v>0</v>
          </cell>
          <cell r="H1528">
            <v>0</v>
          </cell>
          <cell r="I1528">
            <v>0</v>
          </cell>
          <cell r="J1528">
            <v>0</v>
          </cell>
          <cell r="K1528">
            <v>6752</v>
          </cell>
          <cell r="L1528">
            <v>135</v>
          </cell>
          <cell r="N1528">
            <v>135</v>
          </cell>
          <cell r="P1528" t="str">
            <v>a175</v>
          </cell>
        </row>
        <row r="1529">
          <cell r="A1529" t="str">
            <v>UMC24705</v>
          </cell>
          <cell r="B1529" t="str">
            <v>175-6</v>
          </cell>
          <cell r="C1529" t="str">
            <v>용접기 (교류)</v>
          </cell>
          <cell r="D1529" t="str">
            <v>(  200 AMP    )</v>
          </cell>
          <cell r="E1529">
            <v>0.01</v>
          </cell>
          <cell r="F1529" t="str">
            <v>시간</v>
          </cell>
          <cell r="G1529">
            <v>0</v>
          </cell>
          <cell r="H1529">
            <v>0</v>
          </cell>
          <cell r="I1529">
            <v>0</v>
          </cell>
          <cell r="J1529">
            <v>0</v>
          </cell>
          <cell r="K1529">
            <v>67</v>
          </cell>
          <cell r="L1529">
            <v>0</v>
          </cell>
          <cell r="N1529">
            <v>0</v>
          </cell>
          <cell r="P1529" t="str">
            <v>a175</v>
          </cell>
        </row>
        <row r="1530">
          <cell r="A1530" t="str">
            <v>NO. 175호표</v>
          </cell>
          <cell r="B1530" t="str">
            <v>175</v>
          </cell>
          <cell r="C1530" t="str">
            <v>소   계</v>
          </cell>
          <cell r="H1530">
            <v>299</v>
          </cell>
          <cell r="J1530">
            <v>6752</v>
          </cell>
          <cell r="L1530">
            <v>138</v>
          </cell>
          <cell r="N1530">
            <v>7189</v>
          </cell>
          <cell r="P1530" t="str">
            <v>a175</v>
          </cell>
        </row>
        <row r="1531">
          <cell r="P1531" t="str">
            <v>a175</v>
          </cell>
        </row>
        <row r="1532">
          <cell r="A1532" t="str">
            <v>176</v>
          </cell>
          <cell r="B1532" t="str">
            <v>176-1</v>
          </cell>
          <cell r="C1532" t="str">
            <v>제 176 호표</v>
          </cell>
          <cell r="D1532" t="str">
            <v>스테인레스강관 아르곤용접(조경)</v>
          </cell>
          <cell r="G1532" t="str">
            <v>D80 MM</v>
          </cell>
          <cell r="O1532" t="str">
            <v>개소</v>
          </cell>
          <cell r="P1532" t="str">
            <v>a176</v>
          </cell>
        </row>
        <row r="1533">
          <cell r="A1533" t="str">
            <v>UMC24717</v>
          </cell>
          <cell r="B1533" t="str">
            <v>176-1</v>
          </cell>
          <cell r="C1533" t="str">
            <v>스테인레스 용접봉</v>
          </cell>
          <cell r="D1533" t="str">
            <v>KST308 D2.6</v>
          </cell>
          <cell r="E1533">
            <v>0.21299999999999999</v>
          </cell>
          <cell r="F1533" t="str">
            <v>kg</v>
          </cell>
          <cell r="G1533">
            <v>6251</v>
          </cell>
          <cell r="H1533">
            <v>1331</v>
          </cell>
          <cell r="I1533">
            <v>0</v>
          </cell>
          <cell r="J1533">
            <v>0</v>
          </cell>
          <cell r="K1533">
            <v>0</v>
          </cell>
          <cell r="L1533">
            <v>0</v>
          </cell>
          <cell r="N1533">
            <v>1331</v>
          </cell>
          <cell r="P1533" t="str">
            <v>a176</v>
          </cell>
        </row>
        <row r="1534">
          <cell r="A1534" t="str">
            <v>UMC24717</v>
          </cell>
          <cell r="B1534" t="str">
            <v>176-2</v>
          </cell>
          <cell r="C1534" t="str">
            <v>아르곤 가스</v>
          </cell>
          <cell r="D1534">
            <v>0</v>
          </cell>
          <cell r="E1534">
            <v>430</v>
          </cell>
          <cell r="F1534" t="str">
            <v>l</v>
          </cell>
          <cell r="G1534">
            <v>4</v>
          </cell>
          <cell r="H1534">
            <v>1720</v>
          </cell>
          <cell r="I1534">
            <v>0</v>
          </cell>
          <cell r="J1534">
            <v>0</v>
          </cell>
          <cell r="K1534">
            <v>0</v>
          </cell>
          <cell r="L1534">
            <v>0</v>
          </cell>
          <cell r="N1534">
            <v>1720</v>
          </cell>
          <cell r="P1534" t="str">
            <v>a176</v>
          </cell>
        </row>
        <row r="1535">
          <cell r="A1535" t="str">
            <v>UMC24717</v>
          </cell>
          <cell r="B1535" t="str">
            <v>176-3</v>
          </cell>
          <cell r="C1535" t="str">
            <v>용접공(일반)</v>
          </cell>
          <cell r="D1535" t="str">
            <v/>
          </cell>
          <cell r="E1535">
            <v>0.20330000000000001</v>
          </cell>
          <cell r="F1535" t="str">
            <v>인</v>
          </cell>
          <cell r="G1535">
            <v>0</v>
          </cell>
          <cell r="H1535">
            <v>0</v>
          </cell>
          <cell r="I1535">
            <v>60294</v>
          </cell>
          <cell r="J1535">
            <v>12257</v>
          </cell>
          <cell r="K1535">
            <v>0</v>
          </cell>
          <cell r="L1535">
            <v>0</v>
          </cell>
          <cell r="N1535">
            <v>12257</v>
          </cell>
          <cell r="P1535" t="str">
            <v>a176</v>
          </cell>
        </row>
        <row r="1536">
          <cell r="A1536" t="str">
            <v>UMC24717</v>
          </cell>
          <cell r="B1536" t="str">
            <v>176-4</v>
          </cell>
          <cell r="C1536" t="str">
            <v>임시 전력비</v>
          </cell>
          <cell r="D1536">
            <v>0</v>
          </cell>
          <cell r="E1536">
            <v>0.5282</v>
          </cell>
          <cell r="F1536" t="str">
            <v>kwh</v>
          </cell>
          <cell r="G1536">
            <v>0</v>
          </cell>
          <cell r="H1536">
            <v>0</v>
          </cell>
          <cell r="I1536">
            <v>0</v>
          </cell>
          <cell r="J1536">
            <v>0</v>
          </cell>
          <cell r="K1536">
            <v>71</v>
          </cell>
          <cell r="L1536">
            <v>37</v>
          </cell>
          <cell r="N1536">
            <v>37</v>
          </cell>
          <cell r="P1536" t="str">
            <v>a176</v>
          </cell>
        </row>
        <row r="1537">
          <cell r="A1537" t="str">
            <v>UMC24717</v>
          </cell>
          <cell r="B1537" t="str">
            <v>176-5</v>
          </cell>
          <cell r="C1537" t="str">
            <v>기구 손료 (인건비의2%)</v>
          </cell>
          <cell r="D1537" t="str">
            <v>M02.</v>
          </cell>
          <cell r="E1537">
            <v>0.02</v>
          </cell>
          <cell r="F1537" t="str">
            <v>식</v>
          </cell>
          <cell r="G1537">
            <v>0</v>
          </cell>
          <cell r="H1537">
            <v>0</v>
          </cell>
          <cell r="I1537">
            <v>0</v>
          </cell>
          <cell r="J1537">
            <v>0</v>
          </cell>
          <cell r="K1537">
            <v>12257</v>
          </cell>
          <cell r="L1537">
            <v>245</v>
          </cell>
          <cell r="N1537">
            <v>245</v>
          </cell>
          <cell r="P1537" t="str">
            <v>a176</v>
          </cell>
        </row>
        <row r="1538">
          <cell r="A1538" t="str">
            <v>UMC24717</v>
          </cell>
          <cell r="B1538" t="str">
            <v>176-6</v>
          </cell>
          <cell r="C1538" t="str">
            <v>용접기 (교류)</v>
          </cell>
          <cell r="D1538" t="str">
            <v>(  200 AMP    )</v>
          </cell>
          <cell r="E1538">
            <v>8.7300000000000003E-2</v>
          </cell>
          <cell r="F1538" t="str">
            <v>시간</v>
          </cell>
          <cell r="G1538">
            <v>0</v>
          </cell>
          <cell r="H1538">
            <v>0</v>
          </cell>
          <cell r="I1538">
            <v>0</v>
          </cell>
          <cell r="J1538">
            <v>0</v>
          </cell>
          <cell r="K1538">
            <v>67</v>
          </cell>
          <cell r="L1538">
            <v>5</v>
          </cell>
          <cell r="N1538">
            <v>5</v>
          </cell>
          <cell r="P1538" t="str">
            <v>a176</v>
          </cell>
        </row>
        <row r="1539">
          <cell r="A1539" t="str">
            <v>NO. 176호표</v>
          </cell>
          <cell r="B1539" t="str">
            <v>176</v>
          </cell>
          <cell r="C1539" t="str">
            <v>소   계</v>
          </cell>
          <cell r="H1539">
            <v>3051</v>
          </cell>
          <cell r="J1539">
            <v>12257</v>
          </cell>
          <cell r="L1539">
            <v>287</v>
          </cell>
          <cell r="N1539">
            <v>15595</v>
          </cell>
          <cell r="P1539" t="str">
            <v>a176</v>
          </cell>
        </row>
        <row r="1540">
          <cell r="P1540" t="str">
            <v>a176</v>
          </cell>
        </row>
        <row r="1541">
          <cell r="A1541" t="str">
            <v>177</v>
          </cell>
          <cell r="B1541" t="str">
            <v>177-1</v>
          </cell>
          <cell r="C1541" t="str">
            <v>제 177 호표</v>
          </cell>
          <cell r="D1541" t="str">
            <v>스테인레스강관 아르곤용접(조경)</v>
          </cell>
          <cell r="G1541" t="str">
            <v>D100 MM</v>
          </cell>
          <cell r="O1541" t="str">
            <v>개소</v>
          </cell>
          <cell r="P1541" t="str">
            <v>a177</v>
          </cell>
        </row>
        <row r="1542">
          <cell r="A1542" t="str">
            <v>UMC24719</v>
          </cell>
          <cell r="B1542" t="str">
            <v>177-1</v>
          </cell>
          <cell r="C1542" t="str">
            <v>스테인레스 용접봉</v>
          </cell>
          <cell r="D1542" t="str">
            <v>KST308 D2.6</v>
          </cell>
          <cell r="E1542">
            <v>0.313</v>
          </cell>
          <cell r="F1542" t="str">
            <v>kg</v>
          </cell>
          <cell r="G1542">
            <v>6251</v>
          </cell>
          <cell r="H1542">
            <v>1956</v>
          </cell>
          <cell r="I1542">
            <v>0</v>
          </cell>
          <cell r="J1542">
            <v>0</v>
          </cell>
          <cell r="K1542">
            <v>0</v>
          </cell>
          <cell r="L1542">
            <v>0</v>
          </cell>
          <cell r="N1542">
            <v>1956</v>
          </cell>
          <cell r="P1542" t="str">
            <v>a177</v>
          </cell>
        </row>
        <row r="1543">
          <cell r="A1543" t="str">
            <v>UMC24719</v>
          </cell>
          <cell r="B1543" t="str">
            <v>177-2</v>
          </cell>
          <cell r="C1543" t="str">
            <v>아르곤 가스</v>
          </cell>
          <cell r="D1543">
            <v>0</v>
          </cell>
          <cell r="E1543">
            <v>699</v>
          </cell>
          <cell r="F1543" t="str">
            <v>l</v>
          </cell>
          <cell r="G1543">
            <v>4</v>
          </cell>
          <cell r="H1543">
            <v>2796</v>
          </cell>
          <cell r="I1543">
            <v>0</v>
          </cell>
          <cell r="J1543">
            <v>0</v>
          </cell>
          <cell r="K1543">
            <v>0</v>
          </cell>
          <cell r="L1543">
            <v>0</v>
          </cell>
          <cell r="N1543">
            <v>2796</v>
          </cell>
          <cell r="P1543" t="str">
            <v>a177</v>
          </cell>
        </row>
        <row r="1544">
          <cell r="A1544" t="str">
            <v>UMC24719</v>
          </cell>
          <cell r="B1544" t="str">
            <v>177-3</v>
          </cell>
          <cell r="C1544" t="str">
            <v>용접공(일반)</v>
          </cell>
          <cell r="D1544" t="str">
            <v/>
          </cell>
          <cell r="E1544">
            <v>0.20330000000000001</v>
          </cell>
          <cell r="F1544" t="str">
            <v>인</v>
          </cell>
          <cell r="G1544">
            <v>0</v>
          </cell>
          <cell r="H1544">
            <v>0</v>
          </cell>
          <cell r="I1544">
            <v>60294</v>
          </cell>
          <cell r="J1544">
            <v>12257</v>
          </cell>
          <cell r="K1544">
            <v>0</v>
          </cell>
          <cell r="L1544">
            <v>0</v>
          </cell>
          <cell r="N1544">
            <v>12257</v>
          </cell>
          <cell r="P1544" t="str">
            <v>a177</v>
          </cell>
        </row>
        <row r="1545">
          <cell r="A1545" t="str">
            <v>UMC24719</v>
          </cell>
          <cell r="B1545" t="str">
            <v>177-4</v>
          </cell>
          <cell r="C1545" t="str">
            <v>임시 전력비</v>
          </cell>
          <cell r="D1545">
            <v>0</v>
          </cell>
          <cell r="E1545">
            <v>0.87780000000000002</v>
          </cell>
          <cell r="F1545" t="str">
            <v>kwh</v>
          </cell>
          <cell r="G1545">
            <v>0</v>
          </cell>
          <cell r="H1545">
            <v>0</v>
          </cell>
          <cell r="I1545">
            <v>0</v>
          </cell>
          <cell r="J1545">
            <v>0</v>
          </cell>
          <cell r="K1545">
            <v>71</v>
          </cell>
          <cell r="L1545">
            <v>62</v>
          </cell>
          <cell r="N1545">
            <v>62</v>
          </cell>
          <cell r="P1545" t="str">
            <v>a177</v>
          </cell>
        </row>
        <row r="1546">
          <cell r="A1546" t="str">
            <v>UMC24719</v>
          </cell>
          <cell r="B1546" t="str">
            <v>177-5</v>
          </cell>
          <cell r="C1546" t="str">
            <v>기구 손료 (인건비의2%)</v>
          </cell>
          <cell r="D1546" t="str">
            <v>M03.</v>
          </cell>
          <cell r="E1546">
            <v>0.02</v>
          </cell>
          <cell r="F1546" t="str">
            <v>식</v>
          </cell>
          <cell r="G1546">
            <v>0</v>
          </cell>
          <cell r="H1546">
            <v>0</v>
          </cell>
          <cell r="I1546">
            <v>0</v>
          </cell>
          <cell r="J1546">
            <v>0</v>
          </cell>
          <cell r="K1546">
            <v>12257</v>
          </cell>
          <cell r="L1546">
            <v>245</v>
          </cell>
          <cell r="N1546">
            <v>245</v>
          </cell>
          <cell r="P1546" t="str">
            <v>a177</v>
          </cell>
        </row>
        <row r="1547">
          <cell r="A1547" t="str">
            <v>UMC24719</v>
          </cell>
          <cell r="B1547" t="str">
            <v>177-6</v>
          </cell>
          <cell r="C1547" t="str">
            <v>용접기 (교류)</v>
          </cell>
          <cell r="D1547" t="str">
            <v>(  200 AMP    )</v>
          </cell>
          <cell r="E1547">
            <v>0.14510000000000001</v>
          </cell>
          <cell r="F1547" t="str">
            <v>시간</v>
          </cell>
          <cell r="G1547">
            <v>0</v>
          </cell>
          <cell r="H1547">
            <v>0</v>
          </cell>
          <cell r="I1547">
            <v>0</v>
          </cell>
          <cell r="J1547">
            <v>0</v>
          </cell>
          <cell r="K1547">
            <v>67</v>
          </cell>
          <cell r="L1547">
            <v>9</v>
          </cell>
          <cell r="N1547">
            <v>9</v>
          </cell>
          <cell r="P1547" t="str">
            <v>a177</v>
          </cell>
        </row>
        <row r="1548">
          <cell r="A1548" t="str">
            <v>NO. 177호표</v>
          </cell>
          <cell r="B1548" t="str">
            <v>177</v>
          </cell>
          <cell r="C1548" t="str">
            <v>소   계</v>
          </cell>
          <cell r="H1548">
            <v>4752</v>
          </cell>
          <cell r="J1548">
            <v>12257</v>
          </cell>
          <cell r="L1548">
            <v>316</v>
          </cell>
          <cell r="N1548">
            <v>17325</v>
          </cell>
          <cell r="P1548" t="str">
            <v>a177</v>
          </cell>
        </row>
        <row r="1549">
          <cell r="P1549" t="str">
            <v>a177</v>
          </cell>
        </row>
        <row r="1550">
          <cell r="A1550" t="str">
            <v>178</v>
          </cell>
          <cell r="B1550" t="str">
            <v>178-1</v>
          </cell>
          <cell r="C1550" t="str">
            <v>제 178 호표</v>
          </cell>
          <cell r="D1550" t="str">
            <v>스테인레스강관 아르곤용접(조경)</v>
          </cell>
          <cell r="G1550" t="str">
            <v>D125 MM</v>
          </cell>
          <cell r="O1550" t="str">
            <v>개소</v>
          </cell>
          <cell r="P1550" t="str">
            <v>a178</v>
          </cell>
        </row>
        <row r="1551">
          <cell r="A1551" t="str">
            <v>UMC24720</v>
          </cell>
          <cell r="B1551" t="str">
            <v>178-1</v>
          </cell>
          <cell r="C1551" t="str">
            <v>스테인레스 용접봉</v>
          </cell>
          <cell r="D1551" t="str">
            <v>KST308 D2.6</v>
          </cell>
          <cell r="E1551">
            <v>0.44800000000000001</v>
          </cell>
          <cell r="F1551" t="str">
            <v>kg</v>
          </cell>
          <cell r="G1551">
            <v>6251</v>
          </cell>
          <cell r="H1551">
            <v>2800</v>
          </cell>
          <cell r="I1551">
            <v>0</v>
          </cell>
          <cell r="J1551">
            <v>0</v>
          </cell>
          <cell r="K1551">
            <v>0</v>
          </cell>
          <cell r="L1551">
            <v>0</v>
          </cell>
          <cell r="N1551">
            <v>2800</v>
          </cell>
          <cell r="P1551" t="str">
            <v>a178</v>
          </cell>
        </row>
        <row r="1552">
          <cell r="A1552" t="str">
            <v>UMC24720</v>
          </cell>
          <cell r="B1552" t="str">
            <v>178-2</v>
          </cell>
          <cell r="C1552" t="str">
            <v>아르곤 가스</v>
          </cell>
          <cell r="D1552">
            <v>0</v>
          </cell>
          <cell r="E1552">
            <v>1098</v>
          </cell>
          <cell r="F1552" t="str">
            <v>l</v>
          </cell>
          <cell r="G1552">
            <v>4</v>
          </cell>
          <cell r="H1552">
            <v>4392</v>
          </cell>
          <cell r="I1552">
            <v>0</v>
          </cell>
          <cell r="J1552">
            <v>0</v>
          </cell>
          <cell r="K1552">
            <v>0</v>
          </cell>
          <cell r="L1552">
            <v>0</v>
          </cell>
          <cell r="N1552">
            <v>4392</v>
          </cell>
          <cell r="P1552" t="str">
            <v>a178</v>
          </cell>
        </row>
        <row r="1553">
          <cell r="A1553" t="str">
            <v>UMC24720</v>
          </cell>
          <cell r="B1553" t="str">
            <v>178-3</v>
          </cell>
          <cell r="C1553" t="str">
            <v>용접공(일반)</v>
          </cell>
          <cell r="D1553" t="str">
            <v/>
          </cell>
          <cell r="E1553">
            <v>0.2248</v>
          </cell>
          <cell r="F1553" t="str">
            <v>인</v>
          </cell>
          <cell r="G1553">
            <v>0</v>
          </cell>
          <cell r="H1553">
            <v>0</v>
          </cell>
          <cell r="I1553">
            <v>60294</v>
          </cell>
          <cell r="J1553">
            <v>13554</v>
          </cell>
          <cell r="K1553">
            <v>0</v>
          </cell>
          <cell r="L1553">
            <v>0</v>
          </cell>
          <cell r="N1553">
            <v>13554</v>
          </cell>
          <cell r="P1553" t="str">
            <v>a178</v>
          </cell>
        </row>
        <row r="1554">
          <cell r="A1554" t="str">
            <v>UMC24720</v>
          </cell>
          <cell r="B1554" t="str">
            <v>178-4</v>
          </cell>
          <cell r="C1554" t="str">
            <v>임시 전력비</v>
          </cell>
          <cell r="D1554">
            <v>0</v>
          </cell>
          <cell r="E1554">
            <v>1.0980000000000001</v>
          </cell>
          <cell r="F1554" t="str">
            <v>kwh</v>
          </cell>
          <cell r="G1554">
            <v>0</v>
          </cell>
          <cell r="H1554">
            <v>0</v>
          </cell>
          <cell r="I1554">
            <v>0</v>
          </cell>
          <cell r="J1554">
            <v>0</v>
          </cell>
          <cell r="K1554">
            <v>71</v>
          </cell>
          <cell r="L1554">
            <v>77</v>
          </cell>
          <cell r="N1554">
            <v>77</v>
          </cell>
          <cell r="P1554" t="str">
            <v>a178</v>
          </cell>
        </row>
        <row r="1555">
          <cell r="A1555" t="str">
            <v>UMC24720</v>
          </cell>
          <cell r="B1555" t="str">
            <v>178-5</v>
          </cell>
          <cell r="C1555" t="str">
            <v>기구 손료 (인건비의2%)</v>
          </cell>
          <cell r="D1555" t="str">
            <v>M02.</v>
          </cell>
          <cell r="E1555">
            <v>0.02</v>
          </cell>
          <cell r="F1555" t="str">
            <v>식</v>
          </cell>
          <cell r="G1555">
            <v>0</v>
          </cell>
          <cell r="H1555">
            <v>0</v>
          </cell>
          <cell r="I1555">
            <v>0</v>
          </cell>
          <cell r="J1555">
            <v>0</v>
          </cell>
          <cell r="K1555">
            <v>13554</v>
          </cell>
          <cell r="L1555">
            <v>271</v>
          </cell>
          <cell r="N1555">
            <v>271</v>
          </cell>
          <cell r="P1555" t="str">
            <v>a178</v>
          </cell>
        </row>
        <row r="1556">
          <cell r="A1556" t="str">
            <v>UMC24720</v>
          </cell>
          <cell r="B1556" t="str">
            <v>178-6</v>
          </cell>
          <cell r="C1556" t="str">
            <v>용접기 (교류)</v>
          </cell>
          <cell r="D1556" t="str">
            <v>(  200 AMP    )</v>
          </cell>
          <cell r="E1556">
            <v>0.18149999999999999</v>
          </cell>
          <cell r="F1556" t="str">
            <v>시간</v>
          </cell>
          <cell r="G1556">
            <v>0</v>
          </cell>
          <cell r="H1556">
            <v>0</v>
          </cell>
          <cell r="I1556">
            <v>0</v>
          </cell>
          <cell r="J1556">
            <v>0</v>
          </cell>
          <cell r="K1556">
            <v>67</v>
          </cell>
          <cell r="L1556">
            <v>12</v>
          </cell>
          <cell r="N1556">
            <v>12</v>
          </cell>
          <cell r="P1556" t="str">
            <v>a178</v>
          </cell>
        </row>
        <row r="1557">
          <cell r="A1557" t="str">
            <v>NO. 178호표</v>
          </cell>
          <cell r="B1557" t="str">
            <v>178</v>
          </cell>
          <cell r="C1557" t="str">
            <v>소   계</v>
          </cell>
          <cell r="H1557">
            <v>7192</v>
          </cell>
          <cell r="J1557">
            <v>13554</v>
          </cell>
          <cell r="L1557">
            <v>360</v>
          </cell>
          <cell r="N1557">
            <v>21106</v>
          </cell>
          <cell r="P1557" t="str">
            <v>a178</v>
          </cell>
        </row>
        <row r="1558">
          <cell r="P1558" t="str">
            <v>a178</v>
          </cell>
        </row>
        <row r="1559">
          <cell r="A1559" t="str">
            <v>179</v>
          </cell>
          <cell r="B1559" t="str">
            <v>179-1</v>
          </cell>
          <cell r="C1559" t="str">
            <v>제 179 호표</v>
          </cell>
          <cell r="D1559" t="str">
            <v>스텐레스판 아르곤용접(KSD3698)조경</v>
          </cell>
          <cell r="G1559" t="str">
            <v>T= 2.0 MM</v>
          </cell>
          <cell r="O1559" t="str">
            <v>m</v>
          </cell>
          <cell r="P1559" t="str">
            <v>a179</v>
          </cell>
        </row>
        <row r="1560">
          <cell r="A1560" t="str">
            <v>UMC28902</v>
          </cell>
          <cell r="B1560" t="str">
            <v>179-1</v>
          </cell>
          <cell r="C1560" t="str">
            <v>스테인레스 용접봉</v>
          </cell>
          <cell r="D1560" t="str">
            <v>KST308 D2.0</v>
          </cell>
          <cell r="E1560">
            <v>0.35599999999999998</v>
          </cell>
          <cell r="F1560" t="str">
            <v>kg</v>
          </cell>
          <cell r="G1560">
            <v>6821</v>
          </cell>
          <cell r="H1560">
            <v>2428</v>
          </cell>
          <cell r="I1560">
            <v>0</v>
          </cell>
          <cell r="J1560">
            <v>0</v>
          </cell>
          <cell r="K1560">
            <v>0</v>
          </cell>
          <cell r="L1560">
            <v>0</v>
          </cell>
          <cell r="N1560">
            <v>2428</v>
          </cell>
          <cell r="P1560" t="str">
            <v>a179</v>
          </cell>
        </row>
        <row r="1561">
          <cell r="A1561" t="str">
            <v>UMC28902</v>
          </cell>
          <cell r="B1561" t="str">
            <v>179-2</v>
          </cell>
          <cell r="C1561" t="str">
            <v>아르곤 가스</v>
          </cell>
          <cell r="D1561">
            <v>0</v>
          </cell>
          <cell r="E1561">
            <v>962</v>
          </cell>
          <cell r="F1561" t="str">
            <v>l</v>
          </cell>
          <cell r="G1561">
            <v>4</v>
          </cell>
          <cell r="H1561">
            <v>3848</v>
          </cell>
          <cell r="I1561">
            <v>0</v>
          </cell>
          <cell r="J1561">
            <v>0</v>
          </cell>
          <cell r="K1561">
            <v>0</v>
          </cell>
          <cell r="L1561">
            <v>0</v>
          </cell>
          <cell r="N1561">
            <v>3848</v>
          </cell>
          <cell r="P1561" t="str">
            <v>a179</v>
          </cell>
        </row>
        <row r="1562">
          <cell r="A1562" t="str">
            <v>UMC28902</v>
          </cell>
          <cell r="B1562" t="str">
            <v>179-3</v>
          </cell>
          <cell r="C1562" t="str">
            <v>용접공(일반)</v>
          </cell>
          <cell r="D1562" t="str">
            <v/>
          </cell>
          <cell r="E1562">
            <v>0.15</v>
          </cell>
          <cell r="F1562" t="str">
            <v>인</v>
          </cell>
          <cell r="G1562">
            <v>0</v>
          </cell>
          <cell r="H1562">
            <v>0</v>
          </cell>
          <cell r="I1562">
            <v>60294</v>
          </cell>
          <cell r="J1562">
            <v>9044</v>
          </cell>
          <cell r="K1562">
            <v>0</v>
          </cell>
          <cell r="L1562">
            <v>0</v>
          </cell>
          <cell r="N1562">
            <v>9044</v>
          </cell>
          <cell r="P1562" t="str">
            <v>a179</v>
          </cell>
        </row>
        <row r="1563">
          <cell r="A1563" t="str">
            <v>UMC28902</v>
          </cell>
          <cell r="B1563" t="str">
            <v>179-4</v>
          </cell>
          <cell r="C1563" t="str">
            <v>특별인부</v>
          </cell>
          <cell r="D1563" t="str">
            <v/>
          </cell>
          <cell r="E1563">
            <v>0.04</v>
          </cell>
          <cell r="F1563" t="str">
            <v>인</v>
          </cell>
          <cell r="G1563">
            <v>0</v>
          </cell>
          <cell r="H1563">
            <v>0</v>
          </cell>
          <cell r="I1563">
            <v>53171</v>
          </cell>
          <cell r="J1563">
            <v>2126</v>
          </cell>
          <cell r="K1563">
            <v>0</v>
          </cell>
          <cell r="L1563">
            <v>0</v>
          </cell>
          <cell r="N1563">
            <v>2126</v>
          </cell>
          <cell r="P1563" t="str">
            <v>a179</v>
          </cell>
        </row>
        <row r="1564">
          <cell r="A1564" t="str">
            <v>UMC28902</v>
          </cell>
          <cell r="B1564" t="str">
            <v>179-5</v>
          </cell>
          <cell r="C1564" t="str">
            <v>임시 전력비</v>
          </cell>
          <cell r="D1564">
            <v>0</v>
          </cell>
          <cell r="E1564">
            <v>2.395</v>
          </cell>
          <cell r="F1564" t="str">
            <v>kwh</v>
          </cell>
          <cell r="G1564">
            <v>0</v>
          </cell>
          <cell r="H1564">
            <v>0</v>
          </cell>
          <cell r="I1564">
            <v>0</v>
          </cell>
          <cell r="J1564">
            <v>0</v>
          </cell>
          <cell r="K1564">
            <v>71</v>
          </cell>
          <cell r="L1564">
            <v>170</v>
          </cell>
          <cell r="N1564">
            <v>170</v>
          </cell>
          <cell r="P1564" t="str">
            <v>a179</v>
          </cell>
        </row>
        <row r="1565">
          <cell r="A1565" t="str">
            <v>UMC28902</v>
          </cell>
          <cell r="B1565" t="str">
            <v>179-6</v>
          </cell>
          <cell r="C1565" t="str">
            <v>기구 손료 (인건비의2%)</v>
          </cell>
          <cell r="D1565" t="str">
            <v>M02.</v>
          </cell>
          <cell r="E1565">
            <v>0.02</v>
          </cell>
          <cell r="F1565" t="str">
            <v>식</v>
          </cell>
          <cell r="G1565">
            <v>0</v>
          </cell>
          <cell r="H1565">
            <v>0</v>
          </cell>
          <cell r="I1565">
            <v>0</v>
          </cell>
          <cell r="J1565">
            <v>0</v>
          </cell>
          <cell r="K1565">
            <v>11170</v>
          </cell>
          <cell r="L1565">
            <v>223</v>
          </cell>
          <cell r="N1565">
            <v>223</v>
          </cell>
          <cell r="P1565" t="str">
            <v>a179</v>
          </cell>
        </row>
        <row r="1566">
          <cell r="A1566" t="str">
            <v>UMC28902</v>
          </cell>
          <cell r="B1566" t="str">
            <v>179-7</v>
          </cell>
          <cell r="C1566" t="str">
            <v>용접기 (교류)</v>
          </cell>
          <cell r="D1566" t="str">
            <v>(  200 AMP    )</v>
          </cell>
          <cell r="E1566">
            <v>0.41</v>
          </cell>
          <cell r="F1566" t="str">
            <v>시간</v>
          </cell>
          <cell r="G1566">
            <v>0</v>
          </cell>
          <cell r="H1566">
            <v>0</v>
          </cell>
          <cell r="I1566">
            <v>0</v>
          </cell>
          <cell r="J1566">
            <v>0</v>
          </cell>
          <cell r="K1566">
            <v>67</v>
          </cell>
          <cell r="L1566">
            <v>27</v>
          </cell>
          <cell r="N1566">
            <v>27</v>
          </cell>
          <cell r="P1566" t="str">
            <v>a179</v>
          </cell>
        </row>
        <row r="1567">
          <cell r="A1567" t="str">
            <v>NO. 179호표</v>
          </cell>
          <cell r="B1567" t="str">
            <v>179</v>
          </cell>
          <cell r="C1567" t="str">
            <v>소   계</v>
          </cell>
          <cell r="H1567">
            <v>6276</v>
          </cell>
          <cell r="J1567">
            <v>11170</v>
          </cell>
          <cell r="L1567">
            <v>420</v>
          </cell>
          <cell r="N1567">
            <v>17866</v>
          </cell>
          <cell r="P1567" t="str">
            <v>a179</v>
          </cell>
        </row>
        <row r="1568">
          <cell r="P1568" t="str">
            <v>a179</v>
          </cell>
        </row>
        <row r="1569">
          <cell r="A1569" t="str">
            <v>180</v>
          </cell>
          <cell r="B1569" t="str">
            <v>180-1</v>
          </cell>
          <cell r="C1569" t="str">
            <v>제 180 호표</v>
          </cell>
          <cell r="D1569" t="str">
            <v>스텐레스판 아르곤용접(KSD3698)조경</v>
          </cell>
          <cell r="G1569" t="str">
            <v>T= 5.0 MM</v>
          </cell>
          <cell r="O1569" t="str">
            <v>m</v>
          </cell>
          <cell r="P1569" t="str">
            <v>a180</v>
          </cell>
        </row>
        <row r="1570">
          <cell r="A1570" t="str">
            <v>UMC28905</v>
          </cell>
          <cell r="B1570" t="str">
            <v>180-1</v>
          </cell>
          <cell r="C1570" t="str">
            <v>스테인레스 용접봉</v>
          </cell>
          <cell r="D1570" t="str">
            <v>KST308 D5.0</v>
          </cell>
          <cell r="E1570">
            <v>0.89</v>
          </cell>
          <cell r="F1570" t="str">
            <v>kg</v>
          </cell>
          <cell r="G1570">
            <v>5966</v>
          </cell>
          <cell r="H1570">
            <v>5309</v>
          </cell>
          <cell r="I1570">
            <v>0</v>
          </cell>
          <cell r="J1570">
            <v>0</v>
          </cell>
          <cell r="K1570">
            <v>0</v>
          </cell>
          <cell r="L1570">
            <v>0</v>
          </cell>
          <cell r="N1570">
            <v>5309</v>
          </cell>
          <cell r="P1570" t="str">
            <v>a180</v>
          </cell>
        </row>
        <row r="1571">
          <cell r="A1571" t="str">
            <v>UMC28905</v>
          </cell>
          <cell r="B1571" t="str">
            <v>180-2</v>
          </cell>
          <cell r="C1571" t="str">
            <v>아르곤 가스</v>
          </cell>
          <cell r="D1571">
            <v>0</v>
          </cell>
          <cell r="E1571">
            <v>2404</v>
          </cell>
          <cell r="F1571" t="str">
            <v>l</v>
          </cell>
          <cell r="G1571">
            <v>4</v>
          </cell>
          <cell r="H1571">
            <v>9616</v>
          </cell>
          <cell r="I1571">
            <v>0</v>
          </cell>
          <cell r="J1571">
            <v>0</v>
          </cell>
          <cell r="K1571">
            <v>0</v>
          </cell>
          <cell r="L1571">
            <v>0</v>
          </cell>
          <cell r="N1571">
            <v>9616</v>
          </cell>
          <cell r="P1571" t="str">
            <v>a180</v>
          </cell>
        </row>
        <row r="1572">
          <cell r="A1572" t="str">
            <v>UMC28905</v>
          </cell>
          <cell r="B1572" t="str">
            <v>180-3</v>
          </cell>
          <cell r="C1572" t="str">
            <v>용접공(일반)</v>
          </cell>
          <cell r="D1572" t="str">
            <v/>
          </cell>
          <cell r="E1572">
            <v>0.24</v>
          </cell>
          <cell r="F1572" t="str">
            <v>인</v>
          </cell>
          <cell r="G1572">
            <v>0</v>
          </cell>
          <cell r="H1572">
            <v>0</v>
          </cell>
          <cell r="I1572">
            <v>60294</v>
          </cell>
          <cell r="J1572">
            <v>14470</v>
          </cell>
          <cell r="K1572">
            <v>0</v>
          </cell>
          <cell r="L1572">
            <v>0</v>
          </cell>
          <cell r="N1572">
            <v>14470</v>
          </cell>
          <cell r="P1572" t="str">
            <v>a180</v>
          </cell>
        </row>
        <row r="1573">
          <cell r="A1573" t="str">
            <v>UMC28905</v>
          </cell>
          <cell r="B1573" t="str">
            <v>180-4</v>
          </cell>
          <cell r="C1573" t="str">
            <v>특별인부</v>
          </cell>
          <cell r="D1573" t="str">
            <v/>
          </cell>
          <cell r="E1573">
            <v>7.0000000000000007E-2</v>
          </cell>
          <cell r="F1573" t="str">
            <v>인</v>
          </cell>
          <cell r="G1573">
            <v>0</v>
          </cell>
          <cell r="H1573">
            <v>0</v>
          </cell>
          <cell r="I1573">
            <v>53171</v>
          </cell>
          <cell r="J1573">
            <v>3721</v>
          </cell>
          <cell r="K1573">
            <v>0</v>
          </cell>
          <cell r="L1573">
            <v>0</v>
          </cell>
          <cell r="N1573">
            <v>3721</v>
          </cell>
          <cell r="P1573" t="str">
            <v>a180</v>
          </cell>
        </row>
        <row r="1574">
          <cell r="A1574" t="str">
            <v>UMC28905</v>
          </cell>
          <cell r="B1574" t="str">
            <v>180-5</v>
          </cell>
          <cell r="C1574" t="str">
            <v>임시 전력비</v>
          </cell>
          <cell r="D1574">
            <v>0</v>
          </cell>
          <cell r="E1574">
            <v>9.2360000000000007</v>
          </cell>
          <cell r="F1574" t="str">
            <v>kwh</v>
          </cell>
          <cell r="G1574">
            <v>0</v>
          </cell>
          <cell r="H1574">
            <v>0</v>
          </cell>
          <cell r="I1574">
            <v>0</v>
          </cell>
          <cell r="J1574">
            <v>0</v>
          </cell>
          <cell r="K1574">
            <v>71</v>
          </cell>
          <cell r="L1574">
            <v>655</v>
          </cell>
          <cell r="N1574">
            <v>655</v>
          </cell>
          <cell r="P1574" t="str">
            <v>a180</v>
          </cell>
        </row>
        <row r="1575">
          <cell r="A1575" t="str">
            <v>UMC28905</v>
          </cell>
          <cell r="B1575" t="str">
            <v>180-6</v>
          </cell>
          <cell r="C1575" t="str">
            <v>기구 손료 (인건비의2%)</v>
          </cell>
          <cell r="D1575" t="str">
            <v>M02.</v>
          </cell>
          <cell r="E1575">
            <v>0.02</v>
          </cell>
          <cell r="F1575" t="str">
            <v>식</v>
          </cell>
          <cell r="G1575">
            <v>0</v>
          </cell>
          <cell r="H1575">
            <v>0</v>
          </cell>
          <cell r="I1575">
            <v>0</v>
          </cell>
          <cell r="J1575">
            <v>0</v>
          </cell>
          <cell r="K1575">
            <v>18192</v>
          </cell>
          <cell r="L1575">
            <v>363</v>
          </cell>
          <cell r="N1575">
            <v>363</v>
          </cell>
          <cell r="P1575" t="str">
            <v>a180</v>
          </cell>
        </row>
        <row r="1576">
          <cell r="A1576" t="str">
            <v>UMC28905</v>
          </cell>
          <cell r="B1576" t="str">
            <v>180-7</v>
          </cell>
          <cell r="C1576" t="str">
            <v>용접기 (교류)</v>
          </cell>
          <cell r="D1576" t="str">
            <v>(  200 AMP    )</v>
          </cell>
          <cell r="E1576">
            <v>1.57</v>
          </cell>
          <cell r="F1576" t="str">
            <v>시간</v>
          </cell>
          <cell r="G1576">
            <v>0</v>
          </cell>
          <cell r="H1576">
            <v>0</v>
          </cell>
          <cell r="I1576">
            <v>0</v>
          </cell>
          <cell r="J1576">
            <v>0</v>
          </cell>
          <cell r="K1576">
            <v>67</v>
          </cell>
          <cell r="L1576">
            <v>105</v>
          </cell>
          <cell r="N1576">
            <v>105</v>
          </cell>
          <cell r="P1576" t="str">
            <v>a180</v>
          </cell>
        </row>
        <row r="1577">
          <cell r="A1577" t="str">
            <v>NO. 180호표</v>
          </cell>
          <cell r="B1577" t="str">
            <v>180</v>
          </cell>
          <cell r="C1577" t="str">
            <v>소   계</v>
          </cell>
          <cell r="H1577">
            <v>14925</v>
          </cell>
          <cell r="J1577">
            <v>18191</v>
          </cell>
          <cell r="L1577">
            <v>1123</v>
          </cell>
          <cell r="N1577">
            <v>34239</v>
          </cell>
          <cell r="P1577" t="str">
            <v>a180</v>
          </cell>
        </row>
        <row r="1578">
          <cell r="P1578" t="str">
            <v>a180</v>
          </cell>
        </row>
        <row r="1579">
          <cell r="A1579" t="str">
            <v>181</v>
          </cell>
          <cell r="B1579" t="str">
            <v>181-1</v>
          </cell>
          <cell r="C1579" t="str">
            <v>제 181 호표</v>
          </cell>
          <cell r="D1579" t="str">
            <v>스텐레스판 아르곤용접(KSD3698)조경</v>
          </cell>
          <cell r="G1579" t="str">
            <v>T= 1.5 MM</v>
          </cell>
          <cell r="O1579" t="str">
            <v>m</v>
          </cell>
          <cell r="P1579" t="str">
            <v>a181</v>
          </cell>
        </row>
        <row r="1580">
          <cell r="A1580" t="str">
            <v>UMC28915</v>
          </cell>
          <cell r="B1580" t="str">
            <v>181-1</v>
          </cell>
          <cell r="C1580" t="str">
            <v>스테인레스 용접봉</v>
          </cell>
          <cell r="D1580" t="str">
            <v>KST308 D2.0</v>
          </cell>
          <cell r="E1580">
            <v>0.26700000000000002</v>
          </cell>
          <cell r="F1580" t="str">
            <v>kg</v>
          </cell>
          <cell r="G1580">
            <v>6821</v>
          </cell>
          <cell r="H1580">
            <v>1821</v>
          </cell>
          <cell r="I1580">
            <v>0</v>
          </cell>
          <cell r="J1580">
            <v>0</v>
          </cell>
          <cell r="K1580">
            <v>0</v>
          </cell>
          <cell r="L1580">
            <v>0</v>
          </cell>
          <cell r="N1580">
            <v>1821</v>
          </cell>
          <cell r="P1580" t="str">
            <v>a181</v>
          </cell>
        </row>
        <row r="1581">
          <cell r="A1581" t="str">
            <v>UMC28915</v>
          </cell>
          <cell r="B1581" t="str">
            <v>181-2</v>
          </cell>
          <cell r="C1581" t="str">
            <v>아르곤 가스</v>
          </cell>
          <cell r="D1581">
            <v>0</v>
          </cell>
          <cell r="E1581">
            <v>721</v>
          </cell>
          <cell r="F1581" t="str">
            <v>l</v>
          </cell>
          <cell r="G1581">
            <v>4</v>
          </cell>
          <cell r="H1581">
            <v>2884</v>
          </cell>
          <cell r="I1581">
            <v>0</v>
          </cell>
          <cell r="J1581">
            <v>0</v>
          </cell>
          <cell r="K1581">
            <v>0</v>
          </cell>
          <cell r="L1581">
            <v>0</v>
          </cell>
          <cell r="N1581">
            <v>2884</v>
          </cell>
          <cell r="P1581" t="str">
            <v>a181</v>
          </cell>
        </row>
        <row r="1582">
          <cell r="A1582" t="str">
            <v>UMC28915</v>
          </cell>
          <cell r="B1582" t="str">
            <v>181-3</v>
          </cell>
          <cell r="C1582" t="str">
            <v>용접공(일반)</v>
          </cell>
          <cell r="D1582" t="str">
            <v/>
          </cell>
          <cell r="E1582">
            <v>0.14000000000000001</v>
          </cell>
          <cell r="F1582" t="str">
            <v>인</v>
          </cell>
          <cell r="G1582">
            <v>0</v>
          </cell>
          <cell r="H1582">
            <v>0</v>
          </cell>
          <cell r="I1582">
            <v>60294</v>
          </cell>
          <cell r="J1582">
            <v>8441</v>
          </cell>
          <cell r="K1582">
            <v>0</v>
          </cell>
          <cell r="L1582">
            <v>0</v>
          </cell>
          <cell r="N1582">
            <v>8441</v>
          </cell>
          <cell r="P1582" t="str">
            <v>a181</v>
          </cell>
        </row>
        <row r="1583">
          <cell r="A1583" t="str">
            <v>UMC28915</v>
          </cell>
          <cell r="B1583" t="str">
            <v>181-4</v>
          </cell>
          <cell r="C1583" t="str">
            <v>특별인부</v>
          </cell>
          <cell r="D1583" t="str">
            <v/>
          </cell>
          <cell r="E1583">
            <v>0.04</v>
          </cell>
          <cell r="F1583" t="str">
            <v>인</v>
          </cell>
          <cell r="G1583">
            <v>0</v>
          </cell>
          <cell r="H1583">
            <v>0</v>
          </cell>
          <cell r="I1583">
            <v>53171</v>
          </cell>
          <cell r="J1583">
            <v>2126</v>
          </cell>
          <cell r="K1583">
            <v>0</v>
          </cell>
          <cell r="L1583">
            <v>0</v>
          </cell>
          <cell r="N1583">
            <v>2126</v>
          </cell>
          <cell r="P1583" t="str">
            <v>a181</v>
          </cell>
        </row>
        <row r="1584">
          <cell r="A1584" t="str">
            <v>UMC28915</v>
          </cell>
          <cell r="B1584" t="str">
            <v>181-5</v>
          </cell>
          <cell r="C1584" t="str">
            <v>임시 전력비</v>
          </cell>
          <cell r="D1584">
            <v>0</v>
          </cell>
          <cell r="E1584">
            <v>1.796</v>
          </cell>
          <cell r="F1584" t="str">
            <v>kwh</v>
          </cell>
          <cell r="G1584">
            <v>0</v>
          </cell>
          <cell r="H1584">
            <v>0</v>
          </cell>
          <cell r="I1584">
            <v>0</v>
          </cell>
          <cell r="J1584">
            <v>0</v>
          </cell>
          <cell r="K1584">
            <v>71</v>
          </cell>
          <cell r="L1584">
            <v>127</v>
          </cell>
          <cell r="N1584">
            <v>127</v>
          </cell>
          <cell r="P1584" t="str">
            <v>a181</v>
          </cell>
        </row>
        <row r="1585">
          <cell r="A1585" t="str">
            <v>UMC28915</v>
          </cell>
          <cell r="B1585" t="str">
            <v>181-6</v>
          </cell>
          <cell r="C1585" t="str">
            <v>기구 손료 (인건비의2%)</v>
          </cell>
          <cell r="D1585" t="str">
            <v>M02.</v>
          </cell>
          <cell r="E1585">
            <v>0.02</v>
          </cell>
          <cell r="F1585" t="str">
            <v>식</v>
          </cell>
          <cell r="G1585">
            <v>0</v>
          </cell>
          <cell r="H1585">
            <v>0</v>
          </cell>
          <cell r="I1585">
            <v>0</v>
          </cell>
          <cell r="J1585">
            <v>0</v>
          </cell>
          <cell r="K1585">
            <v>10568</v>
          </cell>
          <cell r="L1585">
            <v>211</v>
          </cell>
          <cell r="N1585">
            <v>211</v>
          </cell>
          <cell r="P1585" t="str">
            <v>a181</v>
          </cell>
        </row>
        <row r="1586">
          <cell r="A1586" t="str">
            <v>UMC28915</v>
          </cell>
          <cell r="B1586" t="str">
            <v>181-7</v>
          </cell>
          <cell r="C1586" t="str">
            <v>용접기 (교류)</v>
          </cell>
          <cell r="D1586" t="str">
            <v>(  200 AMP    )</v>
          </cell>
          <cell r="E1586">
            <v>0.31</v>
          </cell>
          <cell r="F1586" t="str">
            <v>시간</v>
          </cell>
          <cell r="G1586">
            <v>0</v>
          </cell>
          <cell r="H1586">
            <v>0</v>
          </cell>
          <cell r="I1586">
            <v>0</v>
          </cell>
          <cell r="J1586">
            <v>0</v>
          </cell>
          <cell r="K1586">
            <v>67</v>
          </cell>
          <cell r="L1586">
            <v>20</v>
          </cell>
          <cell r="N1586">
            <v>20</v>
          </cell>
          <cell r="P1586" t="str">
            <v>a181</v>
          </cell>
        </row>
        <row r="1587">
          <cell r="A1587" t="str">
            <v>NO. 181호표</v>
          </cell>
          <cell r="B1587" t="str">
            <v>181</v>
          </cell>
          <cell r="C1587" t="str">
            <v>소   계</v>
          </cell>
          <cell r="H1587">
            <v>4705</v>
          </cell>
          <cell r="J1587">
            <v>10567</v>
          </cell>
          <cell r="L1587">
            <v>358</v>
          </cell>
          <cell r="N1587">
            <v>15630</v>
          </cell>
          <cell r="P1587" t="str">
            <v>a181</v>
          </cell>
        </row>
        <row r="1588">
          <cell r="P1588" t="str">
            <v>a181</v>
          </cell>
        </row>
        <row r="1589">
          <cell r="A1589" t="str">
            <v>182</v>
          </cell>
          <cell r="B1589" t="str">
            <v>182-1</v>
          </cell>
          <cell r="C1589" t="str">
            <v>제 182 호표</v>
          </cell>
          <cell r="D1589" t="str">
            <v>스테인레스관 벤딩 (90도이하)조경공사</v>
          </cell>
          <cell r="G1589" t="str">
            <v>D15 MM</v>
          </cell>
          <cell r="O1589" t="str">
            <v>개소</v>
          </cell>
          <cell r="P1589" t="str">
            <v>a182</v>
          </cell>
        </row>
        <row r="1590">
          <cell r="A1590" t="str">
            <v>UMC90605</v>
          </cell>
          <cell r="B1590" t="str">
            <v>182-1</v>
          </cell>
          <cell r="C1590" t="str">
            <v>배관공</v>
          </cell>
          <cell r="D1590" t="str">
            <v/>
          </cell>
          <cell r="E1590">
            <v>4.2000000000000003E-2</v>
          </cell>
          <cell r="F1590" t="str">
            <v>인</v>
          </cell>
          <cell r="G1590">
            <v>0</v>
          </cell>
          <cell r="H1590">
            <v>0</v>
          </cell>
          <cell r="I1590">
            <v>57560</v>
          </cell>
          <cell r="J1590">
            <v>2417</v>
          </cell>
          <cell r="K1590">
            <v>0</v>
          </cell>
          <cell r="L1590">
            <v>0</v>
          </cell>
          <cell r="N1590">
            <v>2417</v>
          </cell>
          <cell r="P1590" t="str">
            <v>a182</v>
          </cell>
        </row>
        <row r="1591">
          <cell r="A1591" t="str">
            <v>UMC90605</v>
          </cell>
          <cell r="B1591" t="str">
            <v>182-2</v>
          </cell>
          <cell r="C1591" t="str">
            <v>특별인부</v>
          </cell>
          <cell r="D1591" t="str">
            <v/>
          </cell>
          <cell r="E1591">
            <v>1.4999999999999999E-2</v>
          </cell>
          <cell r="F1591" t="str">
            <v>인</v>
          </cell>
          <cell r="G1591">
            <v>0</v>
          </cell>
          <cell r="H1591">
            <v>0</v>
          </cell>
          <cell r="I1591">
            <v>53171</v>
          </cell>
          <cell r="J1591">
            <v>797</v>
          </cell>
          <cell r="K1591">
            <v>0</v>
          </cell>
          <cell r="L1591">
            <v>0</v>
          </cell>
          <cell r="N1591">
            <v>797</v>
          </cell>
          <cell r="P1591" t="str">
            <v>a182</v>
          </cell>
        </row>
        <row r="1592">
          <cell r="A1592" t="str">
            <v>UMC90605</v>
          </cell>
          <cell r="B1592" t="str">
            <v>182-3</v>
          </cell>
          <cell r="C1592" t="str">
            <v>기구 손료 (인건비의2%)</v>
          </cell>
          <cell r="D1592" t="str">
            <v>M03.</v>
          </cell>
          <cell r="E1592">
            <v>0.02</v>
          </cell>
          <cell r="F1592" t="str">
            <v>식</v>
          </cell>
          <cell r="G1592">
            <v>0</v>
          </cell>
          <cell r="H1592">
            <v>0</v>
          </cell>
          <cell r="I1592">
            <v>0</v>
          </cell>
          <cell r="J1592">
            <v>0</v>
          </cell>
          <cell r="K1592">
            <v>3214</v>
          </cell>
          <cell r="L1592">
            <v>64</v>
          </cell>
          <cell r="N1592">
            <v>64</v>
          </cell>
          <cell r="P1592" t="str">
            <v>a182</v>
          </cell>
        </row>
        <row r="1593">
          <cell r="A1593" t="str">
            <v>NO. 182호표</v>
          </cell>
          <cell r="B1593" t="str">
            <v>182</v>
          </cell>
          <cell r="C1593" t="str">
            <v>소   계</v>
          </cell>
          <cell r="H1593">
            <v>0</v>
          </cell>
          <cell r="J1593">
            <v>3214</v>
          </cell>
          <cell r="L1593">
            <v>64</v>
          </cell>
          <cell r="N1593">
            <v>3278</v>
          </cell>
          <cell r="P1593" t="str">
            <v>a182</v>
          </cell>
        </row>
        <row r="1594">
          <cell r="P1594" t="str">
            <v>a182</v>
          </cell>
        </row>
        <row r="1595">
          <cell r="A1595" t="str">
            <v>183</v>
          </cell>
          <cell r="B1595" t="str">
            <v>183-1</v>
          </cell>
          <cell r="C1595" t="str">
            <v>제 183 호표</v>
          </cell>
          <cell r="D1595" t="str">
            <v>스테인레스관 벤딩 (90도이하)조경공사</v>
          </cell>
          <cell r="G1595" t="str">
            <v>D80 MM</v>
          </cell>
          <cell r="O1595" t="str">
            <v>개소</v>
          </cell>
          <cell r="P1595" t="str">
            <v>a183</v>
          </cell>
        </row>
        <row r="1596">
          <cell r="A1596" t="str">
            <v>UMC90617</v>
          </cell>
          <cell r="B1596" t="str">
            <v>183-1</v>
          </cell>
          <cell r="C1596" t="str">
            <v>배관공</v>
          </cell>
          <cell r="D1596" t="str">
            <v/>
          </cell>
          <cell r="E1596">
            <v>9.4500000000000001E-2</v>
          </cell>
          <cell r="F1596" t="str">
            <v>인</v>
          </cell>
          <cell r="G1596">
            <v>0</v>
          </cell>
          <cell r="H1596">
            <v>0</v>
          </cell>
          <cell r="I1596">
            <v>57560</v>
          </cell>
          <cell r="J1596">
            <v>5439</v>
          </cell>
          <cell r="K1596">
            <v>0</v>
          </cell>
          <cell r="L1596">
            <v>0</v>
          </cell>
          <cell r="N1596">
            <v>5439</v>
          </cell>
          <cell r="P1596" t="str">
            <v>a183</v>
          </cell>
        </row>
        <row r="1597">
          <cell r="A1597" t="str">
            <v>UMC90617</v>
          </cell>
          <cell r="B1597" t="str">
            <v>183-2</v>
          </cell>
          <cell r="C1597" t="str">
            <v>특별인부</v>
          </cell>
          <cell r="D1597" t="str">
            <v/>
          </cell>
          <cell r="E1597">
            <v>4.0500000000000001E-2</v>
          </cell>
          <cell r="F1597" t="str">
            <v>인</v>
          </cell>
          <cell r="G1597">
            <v>0</v>
          </cell>
          <cell r="H1597">
            <v>0</v>
          </cell>
          <cell r="I1597">
            <v>53171</v>
          </cell>
          <cell r="J1597">
            <v>2153</v>
          </cell>
          <cell r="K1597">
            <v>0</v>
          </cell>
          <cell r="L1597">
            <v>0</v>
          </cell>
          <cell r="N1597">
            <v>2153</v>
          </cell>
          <cell r="P1597" t="str">
            <v>a183</v>
          </cell>
        </row>
        <row r="1598">
          <cell r="A1598" t="str">
            <v>UMC90617</v>
          </cell>
          <cell r="B1598" t="str">
            <v>183-3</v>
          </cell>
          <cell r="C1598" t="str">
            <v>기구 손료 (인건비의2%)</v>
          </cell>
          <cell r="D1598" t="str">
            <v>M03.</v>
          </cell>
          <cell r="E1598">
            <v>0.02</v>
          </cell>
          <cell r="F1598" t="str">
            <v>식</v>
          </cell>
          <cell r="G1598">
            <v>0</v>
          </cell>
          <cell r="H1598">
            <v>0</v>
          </cell>
          <cell r="I1598">
            <v>0</v>
          </cell>
          <cell r="J1598">
            <v>0</v>
          </cell>
          <cell r="K1598">
            <v>7592</v>
          </cell>
          <cell r="L1598">
            <v>151</v>
          </cell>
          <cell r="N1598">
            <v>151</v>
          </cell>
          <cell r="P1598" t="str">
            <v>a183</v>
          </cell>
        </row>
        <row r="1599">
          <cell r="A1599" t="str">
            <v>NO. 183호표</v>
          </cell>
          <cell r="B1599" t="str">
            <v>183</v>
          </cell>
          <cell r="C1599" t="str">
            <v>소   계</v>
          </cell>
          <cell r="H1599">
            <v>0</v>
          </cell>
          <cell r="J1599">
            <v>7592</v>
          </cell>
          <cell r="L1599">
            <v>151</v>
          </cell>
          <cell r="N1599">
            <v>7743</v>
          </cell>
          <cell r="P1599" t="str">
            <v>a183</v>
          </cell>
        </row>
        <row r="1600">
          <cell r="P1600" t="str">
            <v>a183</v>
          </cell>
        </row>
        <row r="1601">
          <cell r="A1601" t="str">
            <v>184</v>
          </cell>
          <cell r="B1601" t="str">
            <v>184-1</v>
          </cell>
          <cell r="C1601" t="str">
            <v>제 184 호표</v>
          </cell>
          <cell r="D1601" t="str">
            <v>스테인레스강판 가공 및 조립(조경공사)</v>
          </cell>
          <cell r="G1601">
            <v>0</v>
          </cell>
          <cell r="O1601" t="str">
            <v>t</v>
          </cell>
          <cell r="P1601" t="str">
            <v>a184</v>
          </cell>
        </row>
        <row r="1602">
          <cell r="A1602" t="str">
            <v>UMC90900</v>
          </cell>
          <cell r="B1602" t="str">
            <v>184-1</v>
          </cell>
          <cell r="C1602" t="str">
            <v>철판공</v>
          </cell>
          <cell r="D1602" t="str">
            <v/>
          </cell>
          <cell r="E1602">
            <v>28.36</v>
          </cell>
          <cell r="F1602" t="str">
            <v>인</v>
          </cell>
          <cell r="G1602">
            <v>0</v>
          </cell>
          <cell r="H1602">
            <v>0</v>
          </cell>
          <cell r="I1602">
            <v>61370</v>
          </cell>
          <cell r="J1602">
            <v>1740453</v>
          </cell>
          <cell r="K1602">
            <v>0</v>
          </cell>
          <cell r="L1602">
            <v>0</v>
          </cell>
          <cell r="N1602">
            <v>1740453</v>
          </cell>
          <cell r="P1602" t="str">
            <v>a184</v>
          </cell>
        </row>
        <row r="1603">
          <cell r="A1603" t="str">
            <v>UMC90900</v>
          </cell>
          <cell r="B1603" t="str">
            <v>184-2</v>
          </cell>
          <cell r="C1603" t="str">
            <v>보통인부</v>
          </cell>
          <cell r="D1603" t="str">
            <v/>
          </cell>
          <cell r="E1603">
            <v>0.84</v>
          </cell>
          <cell r="F1603" t="str">
            <v>인</v>
          </cell>
          <cell r="G1603">
            <v>0</v>
          </cell>
          <cell r="H1603">
            <v>0</v>
          </cell>
          <cell r="I1603">
            <v>38875</v>
          </cell>
          <cell r="J1603">
            <v>32655</v>
          </cell>
          <cell r="K1603">
            <v>0</v>
          </cell>
          <cell r="L1603">
            <v>0</v>
          </cell>
          <cell r="N1603">
            <v>32655</v>
          </cell>
          <cell r="P1603" t="str">
            <v>a184</v>
          </cell>
        </row>
        <row r="1604">
          <cell r="A1604" t="str">
            <v>UMC90900</v>
          </cell>
          <cell r="B1604" t="str">
            <v>184-3</v>
          </cell>
          <cell r="C1604" t="str">
            <v>산 소</v>
          </cell>
          <cell r="D1604" t="str">
            <v>공업용4800L</v>
          </cell>
          <cell r="E1604">
            <v>4500</v>
          </cell>
          <cell r="F1604" t="str">
            <v>l</v>
          </cell>
          <cell r="G1604">
            <v>0</v>
          </cell>
          <cell r="H1604">
            <v>0</v>
          </cell>
          <cell r="I1604">
            <v>0</v>
          </cell>
          <cell r="J1604">
            <v>0</v>
          </cell>
          <cell r="K1604">
            <v>0</v>
          </cell>
          <cell r="L1604">
            <v>0</v>
          </cell>
          <cell r="N1604">
            <v>0</v>
          </cell>
          <cell r="P1604" t="str">
            <v>a184</v>
          </cell>
        </row>
        <row r="1605">
          <cell r="A1605" t="str">
            <v>UMC90900</v>
          </cell>
          <cell r="B1605" t="str">
            <v>184-4</v>
          </cell>
          <cell r="C1605" t="str">
            <v>아세치렌</v>
          </cell>
          <cell r="D1605" t="str">
            <v>2KG A급</v>
          </cell>
          <cell r="E1605">
            <v>2</v>
          </cell>
          <cell r="F1605" t="str">
            <v>kg</v>
          </cell>
          <cell r="G1605">
            <v>6650</v>
          </cell>
          <cell r="H1605">
            <v>13300</v>
          </cell>
          <cell r="I1605">
            <v>0</v>
          </cell>
          <cell r="J1605">
            <v>0</v>
          </cell>
          <cell r="K1605">
            <v>0</v>
          </cell>
          <cell r="L1605">
            <v>0</v>
          </cell>
          <cell r="N1605">
            <v>13300</v>
          </cell>
          <cell r="P1605" t="str">
            <v>a184</v>
          </cell>
        </row>
        <row r="1606">
          <cell r="A1606" t="str">
            <v>UMC90900</v>
          </cell>
          <cell r="B1606" t="str">
            <v>184-5</v>
          </cell>
          <cell r="C1606" t="str">
            <v>기구 손료 (인건비의2%)</v>
          </cell>
          <cell r="D1606" t="str">
            <v>M02.</v>
          </cell>
          <cell r="E1606">
            <v>0.02</v>
          </cell>
          <cell r="F1606" t="str">
            <v>식</v>
          </cell>
          <cell r="G1606">
            <v>0</v>
          </cell>
          <cell r="H1606">
            <v>0</v>
          </cell>
          <cell r="I1606">
            <v>0</v>
          </cell>
          <cell r="J1606">
            <v>0</v>
          </cell>
          <cell r="K1606">
            <v>1773135</v>
          </cell>
          <cell r="L1606">
            <v>35462</v>
          </cell>
          <cell r="N1606">
            <v>35462</v>
          </cell>
          <cell r="P1606" t="str">
            <v>a184</v>
          </cell>
        </row>
        <row r="1607">
          <cell r="A1607" t="str">
            <v>NO. 184호표</v>
          </cell>
          <cell r="B1607" t="str">
            <v>184</v>
          </cell>
          <cell r="C1607" t="str">
            <v>소   계</v>
          </cell>
          <cell r="H1607">
            <v>13300</v>
          </cell>
          <cell r="J1607">
            <v>1773108</v>
          </cell>
          <cell r="L1607">
            <v>35462</v>
          </cell>
          <cell r="N1607">
            <v>1821870</v>
          </cell>
          <cell r="P1607" t="str">
            <v>a184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 집계표"/>
      <sheetName val="집계표"/>
      <sheetName val="예산서"/>
      <sheetName val="한전수탁공사비"/>
      <sheetName val="일위대가집계표"/>
      <sheetName val="일위대가"/>
      <sheetName val="단가비교표"/>
      <sheetName val="-------&gt;&gt;"/>
      <sheetName val="노무비 근거"/>
      <sheetName val="일위대가분류체계"/>
      <sheetName val="wall"/>
    </sheetNames>
    <sheetDataSet>
      <sheetData sheetId="0"/>
      <sheetData sheetId="1" refreshError="1"/>
      <sheetData sheetId="2">
        <row r="6">
          <cell r="A6" t="str">
            <v>1.1.1</v>
          </cell>
          <cell r="C6" t="str">
            <v>1.1.1 간선 설비공사</v>
          </cell>
          <cell r="H6">
            <v>30856063</v>
          </cell>
          <cell r="J6">
            <v>18163435</v>
          </cell>
          <cell r="L6">
            <v>11569751</v>
          </cell>
          <cell r="N6">
            <v>1122877</v>
          </cell>
        </row>
        <row r="7">
          <cell r="A7">
            <v>4600</v>
          </cell>
          <cell r="C7" t="str">
            <v>전선(옥외)</v>
          </cell>
          <cell r="D7" t="str">
            <v>0.6/1kV F-GV 4㎟</v>
          </cell>
          <cell r="E7">
            <v>4</v>
          </cell>
          <cell r="F7" t="str">
            <v>m</v>
          </cell>
          <cell r="G7">
            <v>1543</v>
          </cell>
          <cell r="H7">
            <v>6172</v>
          </cell>
          <cell r="I7">
            <v>574</v>
          </cell>
          <cell r="J7">
            <v>2296</v>
          </cell>
          <cell r="K7">
            <v>941</v>
          </cell>
          <cell r="L7">
            <v>3764</v>
          </cell>
          <cell r="M7">
            <v>28</v>
          </cell>
          <cell r="N7">
            <v>112</v>
          </cell>
          <cell r="O7" t="str">
            <v>제4600호표</v>
          </cell>
        </row>
        <row r="8">
          <cell r="A8">
            <v>4107</v>
          </cell>
          <cell r="C8" t="str">
            <v>케이블(옥외)</v>
          </cell>
          <cell r="D8" t="str">
            <v>22.9kV FR-CN/CO-W 1C/60㎟</v>
          </cell>
          <cell r="E8">
            <v>696</v>
          </cell>
          <cell r="F8" t="str">
            <v>m</v>
          </cell>
          <cell r="G8">
            <v>18846</v>
          </cell>
          <cell r="H8">
            <v>13116816</v>
          </cell>
          <cell r="I8">
            <v>15034</v>
          </cell>
          <cell r="J8">
            <v>10463664</v>
          </cell>
          <cell r="K8">
            <v>3701</v>
          </cell>
          <cell r="L8">
            <v>2575896</v>
          </cell>
          <cell r="M8">
            <v>111</v>
          </cell>
          <cell r="N8">
            <v>77256</v>
          </cell>
          <cell r="O8" t="str">
            <v>제4107호표</v>
          </cell>
        </row>
        <row r="9">
          <cell r="A9">
            <v>4210</v>
          </cell>
          <cell r="C9" t="str">
            <v>케이블(옥내)</v>
          </cell>
          <cell r="D9" t="str">
            <v>0.6/1kV F-CV 2C/4㎟</v>
          </cell>
          <cell r="E9">
            <v>152</v>
          </cell>
          <cell r="F9" t="str">
            <v>m</v>
          </cell>
          <cell r="G9">
            <v>3411</v>
          </cell>
          <cell r="H9">
            <v>518472</v>
          </cell>
          <cell r="I9">
            <v>1486</v>
          </cell>
          <cell r="J9">
            <v>225872</v>
          </cell>
          <cell r="K9">
            <v>1869</v>
          </cell>
          <cell r="L9">
            <v>284088</v>
          </cell>
          <cell r="M9">
            <v>56</v>
          </cell>
          <cell r="N9">
            <v>8512</v>
          </cell>
          <cell r="O9" t="str">
            <v>제4210호표</v>
          </cell>
        </row>
        <row r="10">
          <cell r="A10">
            <v>4211</v>
          </cell>
          <cell r="C10" t="str">
            <v>케이블(옥내)</v>
          </cell>
          <cell r="D10" t="str">
            <v>0.6/1kV F-CV 2C/6㎟</v>
          </cell>
          <cell r="E10">
            <v>71</v>
          </cell>
          <cell r="F10" t="str">
            <v>m</v>
          </cell>
          <cell r="G10">
            <v>3894</v>
          </cell>
          <cell r="H10">
            <v>276474</v>
          </cell>
          <cell r="I10">
            <v>1729</v>
          </cell>
          <cell r="J10">
            <v>122759</v>
          </cell>
          <cell r="K10">
            <v>2102</v>
          </cell>
          <cell r="L10">
            <v>149242</v>
          </cell>
          <cell r="M10">
            <v>63</v>
          </cell>
          <cell r="N10">
            <v>4473</v>
          </cell>
          <cell r="O10" t="str">
            <v>제4211호표</v>
          </cell>
        </row>
        <row r="11">
          <cell r="A11">
            <v>4208</v>
          </cell>
          <cell r="C11" t="str">
            <v>케이블(옥내)</v>
          </cell>
          <cell r="D11" t="str">
            <v>0.6/1kV F-CV 3C/6㎟</v>
          </cell>
          <cell r="E11">
            <v>22</v>
          </cell>
          <cell r="F11" t="str">
            <v>m</v>
          </cell>
          <cell r="G11">
            <v>5701</v>
          </cell>
          <cell r="H11">
            <v>125422</v>
          </cell>
          <cell r="I11">
            <v>2573</v>
          </cell>
          <cell r="J11">
            <v>56606</v>
          </cell>
          <cell r="K11">
            <v>3037</v>
          </cell>
          <cell r="L11">
            <v>66814</v>
          </cell>
          <cell r="M11">
            <v>91</v>
          </cell>
          <cell r="N11">
            <v>2002</v>
          </cell>
          <cell r="O11" t="str">
            <v>제4208호표</v>
          </cell>
        </row>
        <row r="12">
          <cell r="A12">
            <v>4201</v>
          </cell>
          <cell r="C12" t="str">
            <v>케이블(옥내)</v>
          </cell>
          <cell r="D12" t="str">
            <v>0.6/1kV F-CV 4C/6㎟</v>
          </cell>
          <cell r="E12">
            <v>29</v>
          </cell>
          <cell r="F12" t="str">
            <v>m</v>
          </cell>
          <cell r="G12">
            <v>7509</v>
          </cell>
          <cell r="H12">
            <v>217761</v>
          </cell>
          <cell r="I12">
            <v>3418</v>
          </cell>
          <cell r="J12">
            <v>99122</v>
          </cell>
          <cell r="K12">
            <v>3972</v>
          </cell>
          <cell r="L12">
            <v>115188</v>
          </cell>
          <cell r="M12">
            <v>119</v>
          </cell>
          <cell r="N12">
            <v>3451</v>
          </cell>
          <cell r="O12" t="str">
            <v>제4201호표</v>
          </cell>
        </row>
        <row r="13">
          <cell r="A13">
            <v>4204</v>
          </cell>
          <cell r="C13" t="str">
            <v>케이블(옥내)</v>
          </cell>
          <cell r="D13" t="str">
            <v>0.6/1kV F-CV 4C/25㎟</v>
          </cell>
          <cell r="E13">
            <v>20</v>
          </cell>
          <cell r="F13" t="str">
            <v>m</v>
          </cell>
          <cell r="G13">
            <v>20973</v>
          </cell>
          <cell r="H13">
            <v>419460</v>
          </cell>
          <cell r="I13">
            <v>11588</v>
          </cell>
          <cell r="J13">
            <v>231760</v>
          </cell>
          <cell r="K13">
            <v>9112</v>
          </cell>
          <cell r="L13">
            <v>182240</v>
          </cell>
          <cell r="M13">
            <v>273</v>
          </cell>
          <cell r="N13">
            <v>5460</v>
          </cell>
          <cell r="O13" t="str">
            <v>제4204호표</v>
          </cell>
        </row>
        <row r="14">
          <cell r="A14">
            <v>4206</v>
          </cell>
          <cell r="C14" t="str">
            <v>케이블(옥내)</v>
          </cell>
          <cell r="D14" t="str">
            <v>0.6/1kV F-CV 4C/50㎟</v>
          </cell>
          <cell r="E14">
            <v>16</v>
          </cell>
          <cell r="F14" t="str">
            <v>m</v>
          </cell>
          <cell r="G14">
            <v>35015</v>
          </cell>
          <cell r="H14">
            <v>560240</v>
          </cell>
          <cell r="I14">
            <v>21563</v>
          </cell>
          <cell r="J14">
            <v>345008</v>
          </cell>
          <cell r="K14">
            <v>13061</v>
          </cell>
          <cell r="L14">
            <v>208976</v>
          </cell>
          <cell r="M14">
            <v>391</v>
          </cell>
          <cell r="N14">
            <v>6256</v>
          </cell>
          <cell r="O14" t="str">
            <v>제4206호표</v>
          </cell>
        </row>
        <row r="15">
          <cell r="A15">
            <v>3107</v>
          </cell>
          <cell r="C15" t="str">
            <v>전선관</v>
          </cell>
          <cell r="D15" t="str">
            <v>ST 28mm</v>
          </cell>
          <cell r="E15">
            <v>2</v>
          </cell>
          <cell r="F15" t="str">
            <v>m</v>
          </cell>
          <cell r="G15">
            <v>18231</v>
          </cell>
          <cell r="H15">
            <v>36462</v>
          </cell>
          <cell r="I15">
            <v>4650</v>
          </cell>
          <cell r="J15">
            <v>9300</v>
          </cell>
          <cell r="K15">
            <v>13186</v>
          </cell>
          <cell r="L15">
            <v>26372</v>
          </cell>
          <cell r="M15">
            <v>395</v>
          </cell>
          <cell r="N15">
            <v>790</v>
          </cell>
          <cell r="O15" t="str">
            <v>제3107호표</v>
          </cell>
        </row>
        <row r="16">
          <cell r="A16">
            <v>3109</v>
          </cell>
          <cell r="C16" t="str">
            <v>전선관</v>
          </cell>
          <cell r="D16" t="str">
            <v>ST 42mm</v>
          </cell>
          <cell r="E16">
            <v>2</v>
          </cell>
          <cell r="F16" t="str">
            <v>m</v>
          </cell>
          <cell r="G16">
            <v>31089</v>
          </cell>
          <cell r="H16">
            <v>62178</v>
          </cell>
          <cell r="I16">
            <v>6836</v>
          </cell>
          <cell r="J16">
            <v>13672</v>
          </cell>
          <cell r="K16">
            <v>23547</v>
          </cell>
          <cell r="L16">
            <v>47094</v>
          </cell>
          <cell r="M16">
            <v>706</v>
          </cell>
          <cell r="N16">
            <v>1412</v>
          </cell>
          <cell r="O16" t="str">
            <v>제3109호표</v>
          </cell>
        </row>
        <row r="17">
          <cell r="B17" t="str">
            <v>노말밴드ST 28mm</v>
          </cell>
          <cell r="C17" t="str">
            <v>노말밴드</v>
          </cell>
          <cell r="D17" t="str">
            <v>ST 28mm</v>
          </cell>
          <cell r="E17">
            <v>2</v>
          </cell>
          <cell r="F17" t="str">
            <v>개</v>
          </cell>
          <cell r="G17">
            <v>2231</v>
          </cell>
          <cell r="H17">
            <v>4462</v>
          </cell>
          <cell r="I17">
            <v>2231</v>
          </cell>
          <cell r="J17">
            <v>4462</v>
          </cell>
          <cell r="L17">
            <v>0</v>
          </cell>
          <cell r="N17">
            <v>0</v>
          </cell>
        </row>
        <row r="18">
          <cell r="A18">
            <v>3104</v>
          </cell>
          <cell r="C18" t="str">
            <v>전선관</v>
          </cell>
          <cell r="D18" t="str">
            <v>파형관 150mm</v>
          </cell>
          <cell r="E18">
            <v>152</v>
          </cell>
          <cell r="F18" t="str">
            <v>m</v>
          </cell>
          <cell r="G18">
            <v>12569</v>
          </cell>
          <cell r="H18">
            <v>1910488</v>
          </cell>
          <cell r="I18">
            <v>4706</v>
          </cell>
          <cell r="J18">
            <v>715312</v>
          </cell>
          <cell r="K18">
            <v>7634</v>
          </cell>
          <cell r="L18">
            <v>1160368</v>
          </cell>
          <cell r="M18">
            <v>229</v>
          </cell>
          <cell r="N18">
            <v>34808</v>
          </cell>
          <cell r="O18" t="str">
            <v>제3104호표</v>
          </cell>
        </row>
        <row r="19">
          <cell r="A19">
            <v>4801</v>
          </cell>
          <cell r="C19" t="str">
            <v>압착단자</v>
          </cell>
          <cell r="D19" t="str">
            <v>25㎟</v>
          </cell>
          <cell r="E19">
            <v>8</v>
          </cell>
          <cell r="F19" t="str">
            <v>개</v>
          </cell>
          <cell r="G19">
            <v>20400</v>
          </cell>
          <cell r="H19">
            <v>163200</v>
          </cell>
          <cell r="I19">
            <v>185</v>
          </cell>
          <cell r="J19">
            <v>1480</v>
          </cell>
          <cell r="K19">
            <v>19627</v>
          </cell>
          <cell r="L19">
            <v>157016</v>
          </cell>
          <cell r="M19">
            <v>588</v>
          </cell>
          <cell r="N19">
            <v>4704</v>
          </cell>
          <cell r="O19" t="str">
            <v>제4801호표</v>
          </cell>
        </row>
        <row r="20">
          <cell r="A20">
            <v>4802</v>
          </cell>
          <cell r="C20" t="str">
            <v>압착단자</v>
          </cell>
          <cell r="D20" t="str">
            <v>35㎟</v>
          </cell>
          <cell r="E20">
            <v>8</v>
          </cell>
          <cell r="F20" t="str">
            <v>개</v>
          </cell>
          <cell r="G20">
            <v>21889</v>
          </cell>
          <cell r="H20">
            <v>175112</v>
          </cell>
          <cell r="I20">
            <v>230</v>
          </cell>
          <cell r="J20">
            <v>1840</v>
          </cell>
          <cell r="K20">
            <v>21029</v>
          </cell>
          <cell r="L20">
            <v>168232</v>
          </cell>
          <cell r="M20">
            <v>630</v>
          </cell>
          <cell r="N20">
            <v>5040</v>
          </cell>
          <cell r="O20" t="str">
            <v>제4802호표</v>
          </cell>
        </row>
        <row r="21">
          <cell r="A21">
            <v>4805</v>
          </cell>
          <cell r="C21" t="str">
            <v>케이블헤드</v>
          </cell>
          <cell r="D21" t="str">
            <v>자기수축형, 60㎟</v>
          </cell>
          <cell r="E21">
            <v>2</v>
          </cell>
          <cell r="F21" t="str">
            <v>3상분/kit</v>
          </cell>
          <cell r="G21">
            <v>380742</v>
          </cell>
          <cell r="H21">
            <v>761484</v>
          </cell>
          <cell r="I21">
            <v>222000</v>
          </cell>
          <cell r="J21">
            <v>444000</v>
          </cell>
          <cell r="K21">
            <v>154119</v>
          </cell>
          <cell r="L21">
            <v>308238</v>
          </cell>
          <cell r="M21">
            <v>4623</v>
          </cell>
          <cell r="N21">
            <v>9246</v>
          </cell>
          <cell r="O21" t="str">
            <v>제4805호표</v>
          </cell>
        </row>
        <row r="22">
          <cell r="A22">
            <v>9123</v>
          </cell>
          <cell r="C22" t="str">
            <v>핸드홀</v>
          </cell>
          <cell r="D22" t="str">
            <v>600x600x900</v>
          </cell>
          <cell r="E22">
            <v>2</v>
          </cell>
          <cell r="F22" t="str">
            <v>개소</v>
          </cell>
          <cell r="G22">
            <v>562987</v>
          </cell>
          <cell r="H22">
            <v>1125974</v>
          </cell>
          <cell r="I22">
            <v>265353</v>
          </cell>
          <cell r="J22">
            <v>530706</v>
          </cell>
          <cell r="K22">
            <v>234970</v>
          </cell>
          <cell r="L22">
            <v>469940</v>
          </cell>
          <cell r="M22">
            <v>62664</v>
          </cell>
          <cell r="N22">
            <v>125328</v>
          </cell>
          <cell r="O22" t="str">
            <v>제9123호표</v>
          </cell>
        </row>
        <row r="23">
          <cell r="A23">
            <v>9122</v>
          </cell>
          <cell r="C23" t="str">
            <v>맨홀</v>
          </cell>
          <cell r="D23" t="str">
            <v>1200x1200x1500</v>
          </cell>
          <cell r="E23">
            <v>2</v>
          </cell>
          <cell r="F23" t="str">
            <v>개소</v>
          </cell>
          <cell r="G23">
            <v>1814432</v>
          </cell>
          <cell r="H23">
            <v>3628864</v>
          </cell>
          <cell r="I23">
            <v>750206</v>
          </cell>
          <cell r="J23">
            <v>1500412</v>
          </cell>
          <cell r="K23">
            <v>831392</v>
          </cell>
          <cell r="L23">
            <v>1662784</v>
          </cell>
          <cell r="M23">
            <v>232834</v>
          </cell>
          <cell r="N23">
            <v>465668</v>
          </cell>
          <cell r="O23" t="str">
            <v>제9122호표</v>
          </cell>
        </row>
        <row r="24">
          <cell r="A24">
            <v>9124</v>
          </cell>
          <cell r="C24" t="str">
            <v>관로구방수</v>
          </cell>
          <cell r="D24" t="str">
            <v>φ30</v>
          </cell>
          <cell r="E24">
            <v>14</v>
          </cell>
          <cell r="F24" t="str">
            <v>개</v>
          </cell>
          <cell r="G24">
            <v>39038</v>
          </cell>
          <cell r="H24">
            <v>546532</v>
          </cell>
          <cell r="I24">
            <v>5616</v>
          </cell>
          <cell r="J24">
            <v>78624</v>
          </cell>
          <cell r="K24">
            <v>32449</v>
          </cell>
          <cell r="L24">
            <v>454286</v>
          </cell>
          <cell r="M24">
            <v>973</v>
          </cell>
          <cell r="N24">
            <v>13622</v>
          </cell>
          <cell r="O24" t="str">
            <v>제9124호표</v>
          </cell>
        </row>
        <row r="25">
          <cell r="A25">
            <v>9125</v>
          </cell>
          <cell r="C25" t="str">
            <v>관로구방수</v>
          </cell>
          <cell r="D25" t="str">
            <v>φ40</v>
          </cell>
          <cell r="E25">
            <v>12</v>
          </cell>
          <cell r="F25" t="str">
            <v>개</v>
          </cell>
          <cell r="G25">
            <v>39600</v>
          </cell>
          <cell r="H25">
            <v>475200</v>
          </cell>
          <cell r="I25">
            <v>6178</v>
          </cell>
          <cell r="J25">
            <v>74136</v>
          </cell>
          <cell r="K25">
            <v>32449</v>
          </cell>
          <cell r="L25">
            <v>389388</v>
          </cell>
          <cell r="M25">
            <v>973</v>
          </cell>
          <cell r="N25">
            <v>11676</v>
          </cell>
          <cell r="O25" t="str">
            <v>제9125호표</v>
          </cell>
        </row>
        <row r="26">
          <cell r="A26">
            <v>9126</v>
          </cell>
          <cell r="C26" t="str">
            <v>관로구방수</v>
          </cell>
          <cell r="D26" t="str">
            <v>φ150</v>
          </cell>
          <cell r="E26">
            <v>10</v>
          </cell>
          <cell r="F26" t="str">
            <v>개</v>
          </cell>
          <cell r="G26">
            <v>58694</v>
          </cell>
          <cell r="H26">
            <v>586940</v>
          </cell>
          <cell r="I26">
            <v>25272</v>
          </cell>
          <cell r="J26">
            <v>252720</v>
          </cell>
          <cell r="K26">
            <v>32449</v>
          </cell>
          <cell r="L26">
            <v>324490</v>
          </cell>
          <cell r="M26">
            <v>973</v>
          </cell>
          <cell r="N26">
            <v>9730</v>
          </cell>
          <cell r="O26" t="str">
            <v>제9126호표</v>
          </cell>
        </row>
        <row r="27">
          <cell r="A27">
            <v>9100</v>
          </cell>
          <cell r="C27" t="str">
            <v>관로굴착</v>
          </cell>
          <cell r="D27" t="str">
            <v>400Wx800D</v>
          </cell>
          <cell r="E27">
            <v>173</v>
          </cell>
          <cell r="F27" t="str">
            <v>m</v>
          </cell>
          <cell r="G27">
            <v>6502</v>
          </cell>
          <cell r="H27">
            <v>1124846</v>
          </cell>
          <cell r="I27">
            <v>2267</v>
          </cell>
          <cell r="J27">
            <v>392191</v>
          </cell>
          <cell r="K27">
            <v>3264</v>
          </cell>
          <cell r="L27">
            <v>564672</v>
          </cell>
          <cell r="M27">
            <v>971</v>
          </cell>
          <cell r="N27">
            <v>167983</v>
          </cell>
          <cell r="O27" t="str">
            <v>제9100호표</v>
          </cell>
        </row>
        <row r="28">
          <cell r="A28">
            <v>9102</v>
          </cell>
          <cell r="C28" t="str">
            <v>관로굴착</v>
          </cell>
          <cell r="D28" t="str">
            <v>800Wx800D</v>
          </cell>
          <cell r="E28">
            <v>65</v>
          </cell>
          <cell r="F28" t="str">
            <v>m</v>
          </cell>
          <cell r="G28">
            <v>11422</v>
          </cell>
          <cell r="H28">
            <v>742430</v>
          </cell>
          <cell r="I28">
            <v>4310</v>
          </cell>
          <cell r="J28">
            <v>280150</v>
          </cell>
          <cell r="K28">
            <v>5443</v>
          </cell>
          <cell r="L28">
            <v>353795</v>
          </cell>
          <cell r="M28">
            <v>1669</v>
          </cell>
          <cell r="N28">
            <v>108485</v>
          </cell>
          <cell r="O28" t="str">
            <v>제9102호표</v>
          </cell>
        </row>
        <row r="29">
          <cell r="A29">
            <v>9137</v>
          </cell>
          <cell r="C29" t="str">
            <v>한전주 인입선로 설치</v>
          </cell>
          <cell r="D29" t="str">
            <v>2회선 수전</v>
          </cell>
          <cell r="E29">
            <v>1</v>
          </cell>
          <cell r="F29" t="str">
            <v>개소</v>
          </cell>
          <cell r="G29">
            <v>2377732</v>
          </cell>
          <cell r="H29">
            <v>2377732</v>
          </cell>
          <cell r="I29">
            <v>1449578</v>
          </cell>
          <cell r="J29">
            <v>1449578</v>
          </cell>
          <cell r="K29">
            <v>901130</v>
          </cell>
          <cell r="L29">
            <v>901130</v>
          </cell>
          <cell r="M29">
            <v>27024</v>
          </cell>
          <cell r="N29">
            <v>27024</v>
          </cell>
          <cell r="O29" t="str">
            <v>제9137호표</v>
          </cell>
        </row>
        <row r="30">
          <cell r="A30">
            <v>9119</v>
          </cell>
          <cell r="C30" t="str">
            <v>특고수배전반 부식방지공사</v>
          </cell>
          <cell r="D30" t="str">
            <v>600x400</v>
          </cell>
          <cell r="E30">
            <v>1</v>
          </cell>
          <cell r="F30" t="str">
            <v>개소</v>
          </cell>
          <cell r="G30">
            <v>201452</v>
          </cell>
          <cell r="H30">
            <v>201452</v>
          </cell>
          <cell r="I30">
            <v>110400</v>
          </cell>
          <cell r="J30">
            <v>110400</v>
          </cell>
          <cell r="K30">
            <v>88400</v>
          </cell>
          <cell r="L30">
            <v>88400</v>
          </cell>
          <cell r="M30">
            <v>2652</v>
          </cell>
          <cell r="N30">
            <v>2652</v>
          </cell>
          <cell r="O30" t="str">
            <v>제9119호표</v>
          </cell>
        </row>
        <row r="31">
          <cell r="A31">
            <v>9121</v>
          </cell>
          <cell r="C31" t="str">
            <v>저압반 부식방지공사</v>
          </cell>
          <cell r="D31" t="str">
            <v>400x400</v>
          </cell>
          <cell r="E31">
            <v>6</v>
          </cell>
          <cell r="F31" t="str">
            <v>개소</v>
          </cell>
          <cell r="G31">
            <v>137816</v>
          </cell>
          <cell r="H31">
            <v>826896</v>
          </cell>
          <cell r="I31">
            <v>73120</v>
          </cell>
          <cell r="J31">
            <v>438720</v>
          </cell>
          <cell r="K31">
            <v>62812</v>
          </cell>
          <cell r="L31">
            <v>376872</v>
          </cell>
          <cell r="M31">
            <v>1884</v>
          </cell>
          <cell r="N31">
            <v>11304</v>
          </cell>
          <cell r="O31" t="str">
            <v>제9121호표</v>
          </cell>
        </row>
        <row r="32">
          <cell r="A32">
            <v>9118</v>
          </cell>
          <cell r="C32" t="str">
            <v>MCC반 부식방지공사</v>
          </cell>
          <cell r="D32" t="str">
            <v>300x200</v>
          </cell>
          <cell r="E32">
            <v>11</v>
          </cell>
          <cell r="F32" t="str">
            <v>개소</v>
          </cell>
          <cell r="G32">
            <v>63109</v>
          </cell>
          <cell r="H32">
            <v>694199</v>
          </cell>
          <cell r="I32">
            <v>27420</v>
          </cell>
          <cell r="J32">
            <v>301620</v>
          </cell>
          <cell r="K32">
            <v>34650</v>
          </cell>
          <cell r="L32">
            <v>381150</v>
          </cell>
          <cell r="M32">
            <v>1039</v>
          </cell>
          <cell r="N32">
            <v>11429</v>
          </cell>
          <cell r="O32" t="str">
            <v>제9118호표</v>
          </cell>
        </row>
        <row r="33">
          <cell r="A33">
            <v>3100</v>
          </cell>
          <cell r="C33" t="str">
            <v>전선관</v>
          </cell>
          <cell r="D33" t="str">
            <v>파형관 30mm</v>
          </cell>
          <cell r="E33">
            <v>35</v>
          </cell>
          <cell r="F33" t="str">
            <v>m</v>
          </cell>
          <cell r="G33">
            <v>2999</v>
          </cell>
          <cell r="H33">
            <v>104965</v>
          </cell>
          <cell r="I33">
            <v>435</v>
          </cell>
          <cell r="J33">
            <v>15225</v>
          </cell>
          <cell r="K33">
            <v>2490</v>
          </cell>
          <cell r="L33">
            <v>87150</v>
          </cell>
          <cell r="M33">
            <v>74</v>
          </cell>
          <cell r="N33">
            <v>2590</v>
          </cell>
          <cell r="O33" t="str">
            <v>제3100호표</v>
          </cell>
        </row>
        <row r="34">
          <cell r="A34">
            <v>5500</v>
          </cell>
          <cell r="C34" t="str">
            <v>풀박스(PULL BOX)</v>
          </cell>
          <cell r="D34" t="str">
            <v>100x100x100</v>
          </cell>
          <cell r="E34">
            <v>1</v>
          </cell>
          <cell r="F34" t="str">
            <v>개</v>
          </cell>
          <cell r="G34">
            <v>65830</v>
          </cell>
          <cell r="H34">
            <v>65830</v>
          </cell>
          <cell r="I34">
            <v>1800</v>
          </cell>
          <cell r="J34">
            <v>1800</v>
          </cell>
          <cell r="K34">
            <v>62166</v>
          </cell>
          <cell r="L34">
            <v>62166</v>
          </cell>
          <cell r="M34">
            <v>1864</v>
          </cell>
          <cell r="N34">
            <v>1864</v>
          </cell>
          <cell r="O34" t="str">
            <v>제5500호표</v>
          </cell>
        </row>
        <row r="48">
          <cell r="A48" t="str">
            <v>1.1.2</v>
          </cell>
          <cell r="C48" t="str">
            <v>1.1.2 동력 설비공사</v>
          </cell>
          <cell r="H48">
            <v>34250215</v>
          </cell>
          <cell r="J48">
            <v>11419327</v>
          </cell>
          <cell r="L48">
            <v>22154904</v>
          </cell>
          <cell r="N48">
            <v>675984</v>
          </cell>
        </row>
        <row r="49">
          <cell r="A49">
            <v>4700</v>
          </cell>
          <cell r="C49" t="str">
            <v>전선(옥내)</v>
          </cell>
          <cell r="D49" t="str">
            <v>0.6/1kV F-GV 4㎟</v>
          </cell>
          <cell r="E49">
            <v>589</v>
          </cell>
          <cell r="F49" t="str">
            <v>m</v>
          </cell>
          <cell r="G49">
            <v>1570</v>
          </cell>
          <cell r="H49">
            <v>924730</v>
          </cell>
          <cell r="I49">
            <v>601</v>
          </cell>
          <cell r="J49">
            <v>353989</v>
          </cell>
          <cell r="K49">
            <v>941</v>
          </cell>
          <cell r="L49">
            <v>554249</v>
          </cell>
          <cell r="M49">
            <v>28</v>
          </cell>
          <cell r="N49">
            <v>16492</v>
          </cell>
          <cell r="O49" t="str">
            <v>제4700호표</v>
          </cell>
        </row>
        <row r="50">
          <cell r="A50">
            <v>4701</v>
          </cell>
          <cell r="C50" t="str">
            <v>전선(옥내)</v>
          </cell>
          <cell r="D50" t="str">
            <v>0.6/1kV F-GV 6㎟</v>
          </cell>
          <cell r="E50">
            <v>14</v>
          </cell>
          <cell r="F50" t="str">
            <v>m</v>
          </cell>
          <cell r="G50">
            <v>1655</v>
          </cell>
          <cell r="H50">
            <v>23170</v>
          </cell>
          <cell r="I50">
            <v>686</v>
          </cell>
          <cell r="J50">
            <v>9604</v>
          </cell>
          <cell r="K50">
            <v>941</v>
          </cell>
          <cell r="L50">
            <v>13174</v>
          </cell>
          <cell r="M50">
            <v>28</v>
          </cell>
          <cell r="N50">
            <v>392</v>
          </cell>
          <cell r="O50" t="str">
            <v>제4701호표</v>
          </cell>
        </row>
        <row r="51">
          <cell r="A51">
            <v>4207</v>
          </cell>
          <cell r="C51" t="str">
            <v>케이블(옥내)</v>
          </cell>
          <cell r="D51" t="str">
            <v>0.6/1kV F-CV 3C/4㎟</v>
          </cell>
          <cell r="E51">
            <v>637</v>
          </cell>
          <cell r="F51" t="str">
            <v>m</v>
          </cell>
          <cell r="G51">
            <v>4860</v>
          </cell>
          <cell r="H51">
            <v>3095820</v>
          </cell>
          <cell r="I51">
            <v>2213</v>
          </cell>
          <cell r="J51">
            <v>1409681</v>
          </cell>
          <cell r="K51">
            <v>2570</v>
          </cell>
          <cell r="L51">
            <v>1637090</v>
          </cell>
          <cell r="M51">
            <v>77</v>
          </cell>
          <cell r="N51">
            <v>49049</v>
          </cell>
          <cell r="O51" t="str">
            <v>제4207호표</v>
          </cell>
        </row>
        <row r="52">
          <cell r="A52">
            <v>4208</v>
          </cell>
          <cell r="C52" t="str">
            <v>케이블(옥내)</v>
          </cell>
          <cell r="D52" t="str">
            <v>0.6/1kV F-CV 3C/6㎟</v>
          </cell>
          <cell r="E52">
            <v>69</v>
          </cell>
          <cell r="F52" t="str">
            <v>m</v>
          </cell>
          <cell r="G52">
            <v>5701</v>
          </cell>
          <cell r="H52">
            <v>393369</v>
          </cell>
          <cell r="I52">
            <v>2573</v>
          </cell>
          <cell r="J52">
            <v>177537</v>
          </cell>
          <cell r="K52">
            <v>3037</v>
          </cell>
          <cell r="L52">
            <v>209553</v>
          </cell>
          <cell r="M52">
            <v>91</v>
          </cell>
          <cell r="N52">
            <v>6279</v>
          </cell>
          <cell r="O52" t="str">
            <v>제4208호표</v>
          </cell>
        </row>
        <row r="53">
          <cell r="A53">
            <v>4200</v>
          </cell>
          <cell r="C53" t="str">
            <v>케이블(옥내)</v>
          </cell>
          <cell r="D53" t="str">
            <v>0.6/1kV F-CV 4C/4㎟</v>
          </cell>
          <cell r="E53">
            <v>451</v>
          </cell>
          <cell r="F53" t="str">
            <v>m</v>
          </cell>
          <cell r="G53">
            <v>6426</v>
          </cell>
          <cell r="H53">
            <v>2898126</v>
          </cell>
          <cell r="I53">
            <v>2937</v>
          </cell>
          <cell r="J53">
            <v>1324587</v>
          </cell>
          <cell r="K53">
            <v>3388</v>
          </cell>
          <cell r="L53">
            <v>1527988</v>
          </cell>
          <cell r="M53">
            <v>101</v>
          </cell>
          <cell r="N53">
            <v>45551</v>
          </cell>
          <cell r="O53" t="str">
            <v>제4200호표</v>
          </cell>
        </row>
        <row r="54">
          <cell r="A54">
            <v>4202</v>
          </cell>
          <cell r="C54" t="str">
            <v>케이블(옥내)</v>
          </cell>
          <cell r="D54" t="str">
            <v>0.6/1kV F-CV 4C/10㎟</v>
          </cell>
          <cell r="E54">
            <v>31</v>
          </cell>
          <cell r="F54" t="str">
            <v>m</v>
          </cell>
          <cell r="G54">
            <v>11437</v>
          </cell>
          <cell r="H54">
            <v>354547</v>
          </cell>
          <cell r="I54">
            <v>5542</v>
          </cell>
          <cell r="J54">
            <v>171802</v>
          </cell>
          <cell r="K54">
            <v>5724</v>
          </cell>
          <cell r="L54">
            <v>177444</v>
          </cell>
          <cell r="M54">
            <v>171</v>
          </cell>
          <cell r="N54">
            <v>5301</v>
          </cell>
          <cell r="O54" t="str">
            <v>제4202호표</v>
          </cell>
        </row>
        <row r="55">
          <cell r="A55">
            <v>4204</v>
          </cell>
          <cell r="C55" t="str">
            <v>케이블(옥내)</v>
          </cell>
          <cell r="D55" t="str">
            <v>0.6/1kV F-CV 4C/25㎟</v>
          </cell>
          <cell r="E55">
            <v>51</v>
          </cell>
          <cell r="F55" t="str">
            <v>m</v>
          </cell>
          <cell r="G55">
            <v>20973</v>
          </cell>
          <cell r="H55">
            <v>1069623</v>
          </cell>
          <cell r="I55">
            <v>11588</v>
          </cell>
          <cell r="J55">
            <v>590988</v>
          </cell>
          <cell r="K55">
            <v>9112</v>
          </cell>
          <cell r="L55">
            <v>464712</v>
          </cell>
          <cell r="M55">
            <v>273</v>
          </cell>
          <cell r="N55">
            <v>13923</v>
          </cell>
          <cell r="O55" t="str">
            <v>제4204호표</v>
          </cell>
        </row>
        <row r="56">
          <cell r="A56">
            <v>4403</v>
          </cell>
          <cell r="C56" t="str">
            <v>케이블(옥내)</v>
          </cell>
          <cell r="D56" t="str">
            <v>0.6/1kV F-CVV 12C/2.5㎟</v>
          </cell>
          <cell r="E56">
            <v>251</v>
          </cell>
          <cell r="F56" t="str">
            <v>m</v>
          </cell>
          <cell r="G56">
            <v>11102</v>
          </cell>
          <cell r="H56">
            <v>2786602</v>
          </cell>
          <cell r="I56">
            <v>4605</v>
          </cell>
          <cell r="J56">
            <v>1155855</v>
          </cell>
          <cell r="K56">
            <v>6308</v>
          </cell>
          <cell r="L56">
            <v>1583308</v>
          </cell>
          <cell r="M56">
            <v>189</v>
          </cell>
          <cell r="N56">
            <v>47439</v>
          </cell>
          <cell r="O56" t="str">
            <v>제4403호표</v>
          </cell>
        </row>
        <row r="57">
          <cell r="A57">
            <v>4405</v>
          </cell>
          <cell r="C57" t="str">
            <v>케이블(옥내)</v>
          </cell>
          <cell r="D57" t="str">
            <v>0.6/1kV F-CVV 20C/2.5㎟</v>
          </cell>
          <cell r="E57">
            <v>172</v>
          </cell>
          <cell r="F57" t="str">
            <v>m</v>
          </cell>
          <cell r="G57">
            <v>17052</v>
          </cell>
          <cell r="H57">
            <v>2932944</v>
          </cell>
          <cell r="I57">
            <v>6945</v>
          </cell>
          <cell r="J57">
            <v>1194540</v>
          </cell>
          <cell r="K57">
            <v>9813</v>
          </cell>
          <cell r="L57">
            <v>1687836</v>
          </cell>
          <cell r="M57">
            <v>294</v>
          </cell>
          <cell r="N57">
            <v>50568</v>
          </cell>
          <cell r="O57" t="str">
            <v>제4405호표</v>
          </cell>
        </row>
        <row r="58">
          <cell r="A58">
            <v>4406</v>
          </cell>
          <cell r="C58" t="str">
            <v>케이블(옥내)</v>
          </cell>
          <cell r="D58" t="str">
            <v>0.6/1kV F-CVV 25C/2.5㎟</v>
          </cell>
          <cell r="E58">
            <v>34</v>
          </cell>
          <cell r="F58" t="str">
            <v>m</v>
          </cell>
          <cell r="G58">
            <v>20270</v>
          </cell>
          <cell r="H58">
            <v>689180</v>
          </cell>
          <cell r="I58">
            <v>8478</v>
          </cell>
          <cell r="J58">
            <v>288252</v>
          </cell>
          <cell r="K58">
            <v>11449</v>
          </cell>
          <cell r="L58">
            <v>389266</v>
          </cell>
          <cell r="M58">
            <v>343</v>
          </cell>
          <cell r="N58">
            <v>11662</v>
          </cell>
          <cell r="O58" t="str">
            <v>제4406호표</v>
          </cell>
        </row>
        <row r="59">
          <cell r="A59">
            <v>4407</v>
          </cell>
          <cell r="C59" t="str">
            <v>케이블(옥내)</v>
          </cell>
          <cell r="D59" t="str">
            <v>0.6/1kV F-CVV 30C/2.5㎟</v>
          </cell>
          <cell r="E59">
            <v>24</v>
          </cell>
          <cell r="F59" t="str">
            <v>m</v>
          </cell>
          <cell r="G59">
            <v>21854</v>
          </cell>
          <cell r="H59">
            <v>524496</v>
          </cell>
          <cell r="I59">
            <v>10062</v>
          </cell>
          <cell r="J59">
            <v>241488</v>
          </cell>
          <cell r="K59">
            <v>11449</v>
          </cell>
          <cell r="L59">
            <v>274776</v>
          </cell>
          <cell r="M59">
            <v>343</v>
          </cell>
          <cell r="N59">
            <v>8232</v>
          </cell>
          <cell r="O59" t="str">
            <v>제4407호표</v>
          </cell>
        </row>
        <row r="60">
          <cell r="A60">
            <v>3107</v>
          </cell>
          <cell r="C60" t="str">
            <v>전선관</v>
          </cell>
          <cell r="D60" t="str">
            <v>ST 28mm</v>
          </cell>
          <cell r="E60">
            <v>202</v>
          </cell>
          <cell r="F60" t="str">
            <v>m</v>
          </cell>
          <cell r="G60">
            <v>18231</v>
          </cell>
          <cell r="H60">
            <v>3682662</v>
          </cell>
          <cell r="I60">
            <v>4650</v>
          </cell>
          <cell r="J60">
            <v>939300</v>
          </cell>
          <cell r="K60">
            <v>13186</v>
          </cell>
          <cell r="L60">
            <v>2663572</v>
          </cell>
          <cell r="M60">
            <v>395</v>
          </cell>
          <cell r="N60">
            <v>79790</v>
          </cell>
          <cell r="O60" t="str">
            <v>제3107호표</v>
          </cell>
        </row>
        <row r="61">
          <cell r="A61">
            <v>3108</v>
          </cell>
          <cell r="C61" t="str">
            <v>전선관</v>
          </cell>
          <cell r="D61" t="str">
            <v>ST 36mm</v>
          </cell>
          <cell r="E61">
            <v>109</v>
          </cell>
          <cell r="F61" t="str">
            <v>m</v>
          </cell>
          <cell r="G61">
            <v>25350</v>
          </cell>
          <cell r="H61">
            <v>2763150</v>
          </cell>
          <cell r="I61">
            <v>5947</v>
          </cell>
          <cell r="J61">
            <v>648223</v>
          </cell>
          <cell r="K61">
            <v>18838</v>
          </cell>
          <cell r="L61">
            <v>2053342</v>
          </cell>
          <cell r="M61">
            <v>565</v>
          </cell>
          <cell r="N61">
            <v>61585</v>
          </cell>
          <cell r="O61" t="str">
            <v>제3108호표</v>
          </cell>
        </row>
        <row r="62">
          <cell r="A62">
            <v>3109</v>
          </cell>
          <cell r="C62" t="str">
            <v>전선관</v>
          </cell>
          <cell r="D62" t="str">
            <v>ST 42mm</v>
          </cell>
          <cell r="E62">
            <v>77</v>
          </cell>
          <cell r="F62" t="str">
            <v>m</v>
          </cell>
          <cell r="G62">
            <v>31089</v>
          </cell>
          <cell r="H62">
            <v>2393853</v>
          </cell>
          <cell r="I62">
            <v>6836</v>
          </cell>
          <cell r="J62">
            <v>526372</v>
          </cell>
          <cell r="K62">
            <v>23547</v>
          </cell>
          <cell r="L62">
            <v>1813119</v>
          </cell>
          <cell r="M62">
            <v>706</v>
          </cell>
          <cell r="N62">
            <v>54362</v>
          </cell>
          <cell r="O62" t="str">
            <v>제3109호표</v>
          </cell>
        </row>
        <row r="63">
          <cell r="A63">
            <v>3110</v>
          </cell>
          <cell r="C63" t="str">
            <v>전선관</v>
          </cell>
          <cell r="D63" t="str">
            <v>ST 54mm</v>
          </cell>
          <cell r="E63">
            <v>76</v>
          </cell>
          <cell r="F63" t="str">
            <v>m</v>
          </cell>
          <cell r="G63">
            <v>42587</v>
          </cell>
          <cell r="H63">
            <v>3236612</v>
          </cell>
          <cell r="I63">
            <v>9603</v>
          </cell>
          <cell r="J63">
            <v>729828</v>
          </cell>
          <cell r="K63">
            <v>32024</v>
          </cell>
          <cell r="L63">
            <v>2433824</v>
          </cell>
          <cell r="M63">
            <v>960</v>
          </cell>
          <cell r="N63">
            <v>72960</v>
          </cell>
          <cell r="O63" t="str">
            <v>제3110호표</v>
          </cell>
        </row>
        <row r="64">
          <cell r="B64" t="str">
            <v>노말밴드ST 28mm</v>
          </cell>
          <cell r="C64" t="str">
            <v>노말밴드</v>
          </cell>
          <cell r="D64" t="str">
            <v>ST 28mm</v>
          </cell>
          <cell r="E64">
            <v>47</v>
          </cell>
          <cell r="F64" t="str">
            <v>개</v>
          </cell>
          <cell r="G64">
            <v>2231</v>
          </cell>
          <cell r="H64">
            <v>104857</v>
          </cell>
          <cell r="I64">
            <v>2231</v>
          </cell>
          <cell r="J64">
            <v>104857</v>
          </cell>
          <cell r="L64">
            <v>0</v>
          </cell>
          <cell r="N64">
            <v>0</v>
          </cell>
        </row>
        <row r="65">
          <cell r="B65" t="str">
            <v>노말밴드ST 36mm</v>
          </cell>
          <cell r="C65" t="str">
            <v>노말밴드</v>
          </cell>
          <cell r="D65" t="str">
            <v>ST 36mm</v>
          </cell>
          <cell r="E65">
            <v>31</v>
          </cell>
          <cell r="F65" t="str">
            <v>개</v>
          </cell>
          <cell r="G65">
            <v>2979</v>
          </cell>
          <cell r="H65">
            <v>92349</v>
          </cell>
          <cell r="I65">
            <v>2979</v>
          </cell>
          <cell r="J65">
            <v>92349</v>
          </cell>
          <cell r="L65">
            <v>0</v>
          </cell>
          <cell r="N65">
            <v>0</v>
          </cell>
        </row>
        <row r="66">
          <cell r="B66" t="str">
            <v>노말밴드ST 42mm</v>
          </cell>
          <cell r="C66" t="str">
            <v>노말밴드</v>
          </cell>
          <cell r="D66" t="str">
            <v>ST 42mm</v>
          </cell>
          <cell r="E66">
            <v>13</v>
          </cell>
          <cell r="F66" t="str">
            <v>개</v>
          </cell>
          <cell r="G66">
            <v>3876</v>
          </cell>
          <cell r="H66">
            <v>50388</v>
          </cell>
          <cell r="I66">
            <v>3876</v>
          </cell>
          <cell r="J66">
            <v>50388</v>
          </cell>
          <cell r="L66">
            <v>0</v>
          </cell>
          <cell r="N66">
            <v>0</v>
          </cell>
        </row>
        <row r="67">
          <cell r="B67" t="str">
            <v>노말밴드ST 54mm</v>
          </cell>
          <cell r="C67" t="str">
            <v>노말밴드</v>
          </cell>
          <cell r="D67" t="str">
            <v>ST 54mm</v>
          </cell>
          <cell r="E67">
            <v>20</v>
          </cell>
          <cell r="F67" t="str">
            <v>개</v>
          </cell>
          <cell r="G67">
            <v>5520</v>
          </cell>
          <cell r="H67">
            <v>110400</v>
          </cell>
          <cell r="I67">
            <v>5520</v>
          </cell>
          <cell r="J67">
            <v>110400</v>
          </cell>
          <cell r="L67">
            <v>0</v>
          </cell>
          <cell r="N67">
            <v>0</v>
          </cell>
        </row>
        <row r="68">
          <cell r="A68">
            <v>3114</v>
          </cell>
          <cell r="C68" t="str">
            <v>가요전선관</v>
          </cell>
          <cell r="D68" t="str">
            <v>1종 방수 28mm</v>
          </cell>
          <cell r="E68">
            <v>22.5</v>
          </cell>
          <cell r="F68" t="str">
            <v>m</v>
          </cell>
          <cell r="G68">
            <v>11434</v>
          </cell>
          <cell r="H68">
            <v>257264</v>
          </cell>
          <cell r="I68">
            <v>2470</v>
          </cell>
          <cell r="J68">
            <v>55575</v>
          </cell>
          <cell r="K68">
            <v>8703</v>
          </cell>
          <cell r="L68">
            <v>195817</v>
          </cell>
          <cell r="M68">
            <v>261</v>
          </cell>
          <cell r="N68">
            <v>5872</v>
          </cell>
          <cell r="O68" t="str">
            <v>제3114호표</v>
          </cell>
        </row>
        <row r="69">
          <cell r="A69">
            <v>3115</v>
          </cell>
          <cell r="C69" t="str">
            <v>가요전선관</v>
          </cell>
          <cell r="D69" t="str">
            <v>1종 방수 36mm</v>
          </cell>
          <cell r="E69">
            <v>14.5</v>
          </cell>
          <cell r="F69" t="str">
            <v>m</v>
          </cell>
          <cell r="G69">
            <v>14749</v>
          </cell>
          <cell r="H69">
            <v>213860</v>
          </cell>
          <cell r="I69">
            <v>4156</v>
          </cell>
          <cell r="J69">
            <v>60262</v>
          </cell>
          <cell r="K69">
            <v>10285</v>
          </cell>
          <cell r="L69">
            <v>149132</v>
          </cell>
          <cell r="M69">
            <v>308</v>
          </cell>
          <cell r="N69">
            <v>4466</v>
          </cell>
          <cell r="O69" t="str">
            <v>제3115호표</v>
          </cell>
        </row>
        <row r="70">
          <cell r="A70">
            <v>3116</v>
          </cell>
          <cell r="C70" t="str">
            <v>가요전선관</v>
          </cell>
          <cell r="D70" t="str">
            <v>1종 방수 42mm</v>
          </cell>
          <cell r="E70">
            <v>4</v>
          </cell>
          <cell r="F70" t="str">
            <v>m</v>
          </cell>
          <cell r="G70">
            <v>20846</v>
          </cell>
          <cell r="H70">
            <v>83384</v>
          </cell>
          <cell r="I70">
            <v>5713</v>
          </cell>
          <cell r="J70">
            <v>22852</v>
          </cell>
          <cell r="K70">
            <v>14693</v>
          </cell>
          <cell r="L70">
            <v>58772</v>
          </cell>
          <cell r="M70">
            <v>440</v>
          </cell>
          <cell r="N70">
            <v>1760</v>
          </cell>
          <cell r="O70" t="str">
            <v>제3116호표</v>
          </cell>
        </row>
        <row r="71">
          <cell r="A71">
            <v>3117</v>
          </cell>
          <cell r="C71" t="str">
            <v>가요전선관</v>
          </cell>
          <cell r="D71" t="str">
            <v>1종 방수 54mm</v>
          </cell>
          <cell r="E71">
            <v>5</v>
          </cell>
          <cell r="F71" t="str">
            <v>m</v>
          </cell>
          <cell r="G71">
            <v>25209</v>
          </cell>
          <cell r="H71">
            <v>126045</v>
          </cell>
          <cell r="I71">
            <v>7747</v>
          </cell>
          <cell r="J71">
            <v>38735</v>
          </cell>
          <cell r="K71">
            <v>16954</v>
          </cell>
          <cell r="L71">
            <v>84770</v>
          </cell>
          <cell r="M71">
            <v>508</v>
          </cell>
          <cell r="N71">
            <v>2540</v>
          </cell>
          <cell r="O71" t="str">
            <v>제3117호표</v>
          </cell>
        </row>
        <row r="72">
          <cell r="A72">
            <v>4801</v>
          </cell>
          <cell r="C72" t="str">
            <v>압착단자</v>
          </cell>
          <cell r="D72" t="str">
            <v>25㎟</v>
          </cell>
          <cell r="E72">
            <v>16</v>
          </cell>
          <cell r="F72" t="str">
            <v>개</v>
          </cell>
          <cell r="G72">
            <v>20400</v>
          </cell>
          <cell r="H72">
            <v>326400</v>
          </cell>
          <cell r="I72">
            <v>185</v>
          </cell>
          <cell r="J72">
            <v>2960</v>
          </cell>
          <cell r="K72">
            <v>19627</v>
          </cell>
          <cell r="L72">
            <v>314032</v>
          </cell>
          <cell r="M72">
            <v>588</v>
          </cell>
          <cell r="N72">
            <v>9408</v>
          </cell>
          <cell r="O72" t="str">
            <v>제4801호표</v>
          </cell>
        </row>
        <row r="73">
          <cell r="A73">
            <v>5500</v>
          </cell>
          <cell r="C73" t="str">
            <v>풀박스(PULL BOX)</v>
          </cell>
          <cell r="D73" t="str">
            <v>100x100x100</v>
          </cell>
          <cell r="E73">
            <v>48</v>
          </cell>
          <cell r="F73" t="str">
            <v>개</v>
          </cell>
          <cell r="G73">
            <v>65830</v>
          </cell>
          <cell r="H73">
            <v>3159840</v>
          </cell>
          <cell r="I73">
            <v>1800</v>
          </cell>
          <cell r="J73">
            <v>86400</v>
          </cell>
          <cell r="K73">
            <v>62166</v>
          </cell>
          <cell r="L73">
            <v>2983968</v>
          </cell>
          <cell r="M73">
            <v>1864</v>
          </cell>
          <cell r="N73">
            <v>89472</v>
          </cell>
          <cell r="O73" t="str">
            <v>제5500호표</v>
          </cell>
        </row>
        <row r="74">
          <cell r="A74">
            <v>5502</v>
          </cell>
          <cell r="C74" t="str">
            <v>용접용전원함</v>
          </cell>
          <cell r="D74" t="str">
            <v>WP</v>
          </cell>
          <cell r="E74">
            <v>2</v>
          </cell>
          <cell r="F74" t="str">
            <v>개</v>
          </cell>
          <cell r="G74">
            <v>546632</v>
          </cell>
          <cell r="H74">
            <v>1093264</v>
          </cell>
          <cell r="I74">
            <v>461374</v>
          </cell>
          <cell r="J74">
            <v>922748</v>
          </cell>
          <cell r="K74">
            <v>82775</v>
          </cell>
          <cell r="L74">
            <v>165550</v>
          </cell>
          <cell r="M74">
            <v>2483</v>
          </cell>
          <cell r="N74">
            <v>4966</v>
          </cell>
          <cell r="O74" t="str">
            <v>제5502호표</v>
          </cell>
        </row>
        <row r="75">
          <cell r="A75">
            <v>9105</v>
          </cell>
          <cell r="C75" t="str">
            <v>현장반기초(옥내)</v>
          </cell>
          <cell r="D75" t="str">
            <v>400x400x100</v>
          </cell>
          <cell r="E75">
            <v>15</v>
          </cell>
          <cell r="F75" t="str">
            <v>개소</v>
          </cell>
          <cell r="G75">
            <v>57552</v>
          </cell>
          <cell r="H75">
            <v>863280</v>
          </cell>
          <cell r="I75">
            <v>7317</v>
          </cell>
          <cell r="J75">
            <v>109755</v>
          </cell>
          <cell r="K75">
            <v>47974</v>
          </cell>
          <cell r="L75">
            <v>719610</v>
          </cell>
          <cell r="M75">
            <v>2261</v>
          </cell>
          <cell r="N75">
            <v>33915</v>
          </cell>
          <cell r="O75" t="str">
            <v>제9105호표</v>
          </cell>
        </row>
        <row r="92">
          <cell r="A92" t="str">
            <v>1.1.3</v>
          </cell>
          <cell r="C92" t="str">
            <v>1.1.3 접지 및 피뢰설비 설비공사</v>
          </cell>
          <cell r="H92">
            <v>14785124</v>
          </cell>
          <cell r="J92">
            <v>6527330</v>
          </cell>
          <cell r="L92">
            <v>8000746</v>
          </cell>
          <cell r="N92">
            <v>257048</v>
          </cell>
        </row>
        <row r="93">
          <cell r="A93">
            <v>4702</v>
          </cell>
          <cell r="C93" t="str">
            <v>전선(옥내)</v>
          </cell>
          <cell r="D93" t="str">
            <v>0.6/1kV F-GV 10㎟</v>
          </cell>
          <cell r="E93">
            <v>67</v>
          </cell>
          <cell r="F93" t="str">
            <v>m</v>
          </cell>
          <cell r="G93">
            <v>3464</v>
          </cell>
          <cell r="H93">
            <v>232088</v>
          </cell>
          <cell r="I93">
            <v>1234</v>
          </cell>
          <cell r="J93">
            <v>82678</v>
          </cell>
          <cell r="K93">
            <v>2166</v>
          </cell>
          <cell r="L93">
            <v>145122</v>
          </cell>
          <cell r="M93">
            <v>64</v>
          </cell>
          <cell r="N93">
            <v>4288</v>
          </cell>
          <cell r="O93" t="str">
            <v>제4702호표</v>
          </cell>
        </row>
        <row r="94">
          <cell r="A94">
            <v>4704</v>
          </cell>
          <cell r="C94" t="str">
            <v>전선(옥내)</v>
          </cell>
          <cell r="D94" t="str">
            <v>0.6/1kV F-GV 50㎟</v>
          </cell>
          <cell r="E94">
            <v>138</v>
          </cell>
          <cell r="F94" t="str">
            <v>m</v>
          </cell>
          <cell r="G94">
            <v>9348</v>
          </cell>
          <cell r="H94">
            <v>1290024</v>
          </cell>
          <cell r="I94">
            <v>5177</v>
          </cell>
          <cell r="J94">
            <v>714426</v>
          </cell>
          <cell r="K94">
            <v>4050</v>
          </cell>
          <cell r="L94">
            <v>558900</v>
          </cell>
          <cell r="M94">
            <v>121</v>
          </cell>
          <cell r="N94">
            <v>16698</v>
          </cell>
          <cell r="O94" t="str">
            <v>제4704호표</v>
          </cell>
        </row>
        <row r="95">
          <cell r="A95">
            <v>4705</v>
          </cell>
          <cell r="C95" t="str">
            <v>전선(옥내)</v>
          </cell>
          <cell r="D95" t="str">
            <v>0.6/1kV F-GV 70㎟</v>
          </cell>
          <cell r="E95">
            <v>330</v>
          </cell>
          <cell r="F95" t="str">
            <v>m</v>
          </cell>
          <cell r="G95">
            <v>13236</v>
          </cell>
          <cell r="H95">
            <v>4367880</v>
          </cell>
          <cell r="I95">
            <v>7319</v>
          </cell>
          <cell r="J95">
            <v>2415270</v>
          </cell>
          <cell r="K95">
            <v>5745</v>
          </cell>
          <cell r="L95">
            <v>1895850</v>
          </cell>
          <cell r="M95">
            <v>172</v>
          </cell>
          <cell r="N95">
            <v>56760</v>
          </cell>
          <cell r="O95" t="str">
            <v>제4705호표</v>
          </cell>
        </row>
        <row r="96">
          <cell r="A96">
            <v>4605</v>
          </cell>
          <cell r="C96" t="str">
            <v>전선(옥외)</v>
          </cell>
          <cell r="D96" t="str">
            <v>AS 95㎟</v>
          </cell>
          <cell r="E96">
            <v>176</v>
          </cell>
          <cell r="F96" t="str">
            <v>m</v>
          </cell>
          <cell r="G96">
            <v>13594</v>
          </cell>
          <cell r="H96">
            <v>2392544</v>
          </cell>
          <cell r="I96">
            <v>7386</v>
          </cell>
          <cell r="J96">
            <v>1299936</v>
          </cell>
          <cell r="K96">
            <v>6028</v>
          </cell>
          <cell r="L96">
            <v>1060928</v>
          </cell>
          <cell r="M96">
            <v>180</v>
          </cell>
          <cell r="N96">
            <v>31680</v>
          </cell>
          <cell r="O96" t="str">
            <v>제4605호표</v>
          </cell>
        </row>
        <row r="97">
          <cell r="A97">
            <v>3123</v>
          </cell>
          <cell r="C97" t="str">
            <v>전선관</v>
          </cell>
          <cell r="D97" t="str">
            <v>HI-PVC 16mm</v>
          </cell>
          <cell r="E97">
            <v>6</v>
          </cell>
          <cell r="F97" t="str">
            <v>m</v>
          </cell>
          <cell r="G97">
            <v>5264</v>
          </cell>
          <cell r="H97">
            <v>31584</v>
          </cell>
          <cell r="I97">
            <v>414</v>
          </cell>
          <cell r="J97">
            <v>2484</v>
          </cell>
          <cell r="K97">
            <v>4709</v>
          </cell>
          <cell r="L97">
            <v>28254</v>
          </cell>
          <cell r="M97">
            <v>141</v>
          </cell>
          <cell r="N97">
            <v>846</v>
          </cell>
          <cell r="O97" t="str">
            <v>제3123호표</v>
          </cell>
        </row>
        <row r="98">
          <cell r="A98">
            <v>3125</v>
          </cell>
          <cell r="C98" t="str">
            <v>전선관</v>
          </cell>
          <cell r="D98" t="str">
            <v>HI-PVC 28mm</v>
          </cell>
          <cell r="E98">
            <v>138</v>
          </cell>
          <cell r="F98" t="str">
            <v>m</v>
          </cell>
          <cell r="G98">
            <v>8710</v>
          </cell>
          <cell r="H98">
            <v>1201980</v>
          </cell>
          <cell r="I98">
            <v>949</v>
          </cell>
          <cell r="J98">
            <v>130962</v>
          </cell>
          <cell r="K98">
            <v>7535</v>
          </cell>
          <cell r="L98">
            <v>1039830</v>
          </cell>
          <cell r="M98">
            <v>226</v>
          </cell>
          <cell r="N98">
            <v>31188</v>
          </cell>
          <cell r="O98" t="str">
            <v>제3125호표</v>
          </cell>
        </row>
        <row r="99">
          <cell r="A99">
            <v>3126</v>
          </cell>
          <cell r="C99" t="str">
            <v>전선관</v>
          </cell>
          <cell r="D99" t="str">
            <v>HI-PVC 36mm</v>
          </cell>
          <cell r="E99">
            <v>26</v>
          </cell>
          <cell r="F99" t="str">
            <v>m</v>
          </cell>
          <cell r="G99">
            <v>11180</v>
          </cell>
          <cell r="H99">
            <v>290680</v>
          </cell>
          <cell r="I99">
            <v>1479</v>
          </cell>
          <cell r="J99">
            <v>38454</v>
          </cell>
          <cell r="K99">
            <v>9419</v>
          </cell>
          <cell r="L99">
            <v>244894</v>
          </cell>
          <cell r="M99">
            <v>282</v>
          </cell>
          <cell r="N99">
            <v>7332</v>
          </cell>
          <cell r="O99" t="str">
            <v>제3126호표</v>
          </cell>
        </row>
        <row r="100">
          <cell r="A100">
            <v>3119</v>
          </cell>
          <cell r="C100" t="str">
            <v>전선관</v>
          </cell>
          <cell r="D100" t="str">
            <v>PE 16mm</v>
          </cell>
          <cell r="E100">
            <v>52</v>
          </cell>
          <cell r="F100" t="str">
            <v>m</v>
          </cell>
          <cell r="G100">
            <v>4163</v>
          </cell>
          <cell r="H100">
            <v>216476</v>
          </cell>
          <cell r="I100">
            <v>283</v>
          </cell>
          <cell r="J100">
            <v>14716</v>
          </cell>
          <cell r="K100">
            <v>3767</v>
          </cell>
          <cell r="L100">
            <v>195884</v>
          </cell>
          <cell r="M100">
            <v>113</v>
          </cell>
          <cell r="N100">
            <v>5876</v>
          </cell>
          <cell r="O100" t="str">
            <v>제3119호표</v>
          </cell>
        </row>
        <row r="101">
          <cell r="A101">
            <v>3122</v>
          </cell>
          <cell r="C101" t="str">
            <v>전선관</v>
          </cell>
          <cell r="D101" t="str">
            <v>PE 36mm</v>
          </cell>
          <cell r="E101">
            <v>60</v>
          </cell>
          <cell r="F101" t="str">
            <v>m</v>
          </cell>
          <cell r="G101">
            <v>8639</v>
          </cell>
          <cell r="H101">
            <v>518340</v>
          </cell>
          <cell r="I101">
            <v>878</v>
          </cell>
          <cell r="J101">
            <v>52680</v>
          </cell>
          <cell r="K101">
            <v>7535</v>
          </cell>
          <cell r="L101">
            <v>452100</v>
          </cell>
          <cell r="M101">
            <v>226</v>
          </cell>
          <cell r="N101">
            <v>13560</v>
          </cell>
          <cell r="O101" t="str">
            <v>제3122호표</v>
          </cell>
        </row>
        <row r="102">
          <cell r="A102">
            <v>6610</v>
          </cell>
          <cell r="C102" t="str">
            <v>"C"형 슬리브</v>
          </cell>
          <cell r="D102" t="str">
            <v>95㎟</v>
          </cell>
          <cell r="E102">
            <v>24</v>
          </cell>
          <cell r="F102" t="str">
            <v>개</v>
          </cell>
          <cell r="G102">
            <v>37720</v>
          </cell>
          <cell r="H102">
            <v>905280</v>
          </cell>
          <cell r="I102">
            <v>1620</v>
          </cell>
          <cell r="J102">
            <v>38880</v>
          </cell>
          <cell r="K102">
            <v>35049</v>
          </cell>
          <cell r="L102">
            <v>841176</v>
          </cell>
          <cell r="M102">
            <v>1051</v>
          </cell>
          <cell r="N102">
            <v>25224</v>
          </cell>
          <cell r="O102" t="str">
            <v>제6610호표</v>
          </cell>
        </row>
        <row r="103">
          <cell r="A103">
            <v>6606</v>
          </cell>
          <cell r="C103" t="str">
            <v>접지테스트 박스</v>
          </cell>
          <cell r="D103" t="str">
            <v>1CCT(STS)</v>
          </cell>
          <cell r="E103">
            <v>4</v>
          </cell>
          <cell r="F103" t="str">
            <v>개</v>
          </cell>
          <cell r="G103">
            <v>147030</v>
          </cell>
          <cell r="H103">
            <v>588120</v>
          </cell>
          <cell r="I103">
            <v>83000</v>
          </cell>
          <cell r="J103">
            <v>332000</v>
          </cell>
          <cell r="K103">
            <v>62166</v>
          </cell>
          <cell r="L103">
            <v>248664</v>
          </cell>
          <cell r="M103">
            <v>1864</v>
          </cell>
          <cell r="N103">
            <v>7456</v>
          </cell>
          <cell r="O103" t="str">
            <v>제6606호표</v>
          </cell>
        </row>
        <row r="104">
          <cell r="A104">
            <v>6607</v>
          </cell>
          <cell r="C104" t="str">
            <v>접지테스트 박스</v>
          </cell>
          <cell r="D104" t="str">
            <v>5CCT(STS)</v>
          </cell>
          <cell r="E104">
            <v>2</v>
          </cell>
          <cell r="F104" t="str">
            <v>개</v>
          </cell>
          <cell r="G104">
            <v>282030</v>
          </cell>
          <cell r="H104">
            <v>564060</v>
          </cell>
          <cell r="I104">
            <v>218000</v>
          </cell>
          <cell r="J104">
            <v>436000</v>
          </cell>
          <cell r="K104">
            <v>62166</v>
          </cell>
          <cell r="L104">
            <v>124332</v>
          </cell>
          <cell r="M104">
            <v>1864</v>
          </cell>
          <cell r="N104">
            <v>3728</v>
          </cell>
          <cell r="O104" t="str">
            <v>제6607호표</v>
          </cell>
        </row>
        <row r="105">
          <cell r="A105">
            <v>6611</v>
          </cell>
          <cell r="C105" t="str">
            <v>피뢰침 설치</v>
          </cell>
          <cell r="D105" t="str">
            <v>7m</v>
          </cell>
          <cell r="E105">
            <v>4</v>
          </cell>
          <cell r="F105" t="str">
            <v>개소</v>
          </cell>
          <cell r="G105">
            <v>438471</v>
          </cell>
          <cell r="H105">
            <v>1753884</v>
          </cell>
          <cell r="I105">
            <v>200426</v>
          </cell>
          <cell r="J105">
            <v>801704</v>
          </cell>
          <cell r="K105">
            <v>231109</v>
          </cell>
          <cell r="L105">
            <v>924436</v>
          </cell>
          <cell r="M105">
            <v>6936</v>
          </cell>
          <cell r="N105">
            <v>27744</v>
          </cell>
          <cell r="O105" t="str">
            <v>제6611호표</v>
          </cell>
        </row>
        <row r="106">
          <cell r="A106">
            <v>6601</v>
          </cell>
          <cell r="C106" t="str">
            <v>접지봉</v>
          </cell>
          <cell r="D106" t="str">
            <v>φ18x2400x3</v>
          </cell>
          <cell r="E106">
            <v>4</v>
          </cell>
          <cell r="F106" t="str">
            <v>개</v>
          </cell>
          <cell r="G106">
            <v>63106</v>
          </cell>
          <cell r="H106">
            <v>252424</v>
          </cell>
          <cell r="I106">
            <v>26100</v>
          </cell>
          <cell r="J106">
            <v>104400</v>
          </cell>
          <cell r="K106">
            <v>35929</v>
          </cell>
          <cell r="L106">
            <v>143716</v>
          </cell>
          <cell r="M106">
            <v>1077</v>
          </cell>
          <cell r="N106">
            <v>4308</v>
          </cell>
          <cell r="O106" t="str">
            <v>제6601호표</v>
          </cell>
        </row>
        <row r="107">
          <cell r="A107">
            <v>6600</v>
          </cell>
          <cell r="C107" t="str">
            <v>접지봉</v>
          </cell>
          <cell r="D107" t="str">
            <v>φ18x2400x1</v>
          </cell>
          <cell r="E107">
            <v>2</v>
          </cell>
          <cell r="F107" t="str">
            <v>개</v>
          </cell>
          <cell r="G107">
            <v>24860</v>
          </cell>
          <cell r="H107">
            <v>49720</v>
          </cell>
          <cell r="I107">
            <v>8700</v>
          </cell>
          <cell r="J107">
            <v>17400</v>
          </cell>
          <cell r="K107">
            <v>15690</v>
          </cell>
          <cell r="L107">
            <v>31380</v>
          </cell>
          <cell r="M107">
            <v>470</v>
          </cell>
          <cell r="N107">
            <v>940</v>
          </cell>
          <cell r="O107" t="str">
            <v>제6600호표</v>
          </cell>
        </row>
        <row r="108">
          <cell r="A108">
            <v>9100</v>
          </cell>
          <cell r="C108" t="str">
            <v>관로굴착</v>
          </cell>
          <cell r="D108" t="str">
            <v>400Wx800D</v>
          </cell>
          <cell r="E108">
            <v>20</v>
          </cell>
          <cell r="F108" t="str">
            <v>m</v>
          </cell>
          <cell r="G108">
            <v>6502</v>
          </cell>
          <cell r="H108">
            <v>130040</v>
          </cell>
          <cell r="I108">
            <v>2267</v>
          </cell>
          <cell r="J108">
            <v>45340</v>
          </cell>
          <cell r="K108">
            <v>3264</v>
          </cell>
          <cell r="L108">
            <v>65280</v>
          </cell>
          <cell r="M108">
            <v>971</v>
          </cell>
          <cell r="N108">
            <v>19420</v>
          </cell>
          <cell r="O108" t="str">
            <v>제9100호표</v>
          </cell>
        </row>
        <row r="114">
          <cell r="A114" t="str">
            <v>1.1.4</v>
          </cell>
          <cell r="C114" t="str">
            <v>1.1.4 케이블트레이 설비공사</v>
          </cell>
          <cell r="H114">
            <v>15848178</v>
          </cell>
          <cell r="J114">
            <v>7506310</v>
          </cell>
          <cell r="L114">
            <v>8099104</v>
          </cell>
          <cell r="N114">
            <v>242764</v>
          </cell>
        </row>
        <row r="115">
          <cell r="A115">
            <v>3301</v>
          </cell>
          <cell r="C115" t="str">
            <v>CABLE TRAY</v>
          </cell>
          <cell r="D115" t="str">
            <v>300Wx100H, 2.3t</v>
          </cell>
          <cell r="E115">
            <v>74</v>
          </cell>
          <cell r="F115" t="str">
            <v>m</v>
          </cell>
          <cell r="G115">
            <v>33832</v>
          </cell>
          <cell r="H115">
            <v>2503568</v>
          </cell>
          <cell r="I115">
            <v>11520</v>
          </cell>
          <cell r="J115">
            <v>852480</v>
          </cell>
          <cell r="K115">
            <v>21663</v>
          </cell>
          <cell r="L115">
            <v>1603062</v>
          </cell>
          <cell r="M115">
            <v>649</v>
          </cell>
          <cell r="N115">
            <v>48026</v>
          </cell>
          <cell r="O115" t="str">
            <v>제3301호표</v>
          </cell>
        </row>
        <row r="116">
          <cell r="A116">
            <v>3302</v>
          </cell>
          <cell r="C116" t="str">
            <v>CABLE TRAY</v>
          </cell>
          <cell r="D116" t="str">
            <v>450Wx100H, 2.3t</v>
          </cell>
          <cell r="E116">
            <v>49</v>
          </cell>
          <cell r="F116" t="str">
            <v>m</v>
          </cell>
          <cell r="G116">
            <v>41744</v>
          </cell>
          <cell r="H116">
            <v>2045456</v>
          </cell>
          <cell r="I116">
            <v>12640</v>
          </cell>
          <cell r="J116">
            <v>619360</v>
          </cell>
          <cell r="K116">
            <v>28257</v>
          </cell>
          <cell r="L116">
            <v>1384593</v>
          </cell>
          <cell r="M116">
            <v>847</v>
          </cell>
          <cell r="N116">
            <v>41503</v>
          </cell>
          <cell r="O116" t="str">
            <v>제3302호표</v>
          </cell>
        </row>
        <row r="117">
          <cell r="A117">
            <v>3303</v>
          </cell>
          <cell r="C117" t="str">
            <v>CABLE TRAY</v>
          </cell>
          <cell r="D117" t="str">
            <v>750Wx100H, 2.3t</v>
          </cell>
          <cell r="E117">
            <v>17</v>
          </cell>
          <cell r="F117" t="str">
            <v>m</v>
          </cell>
          <cell r="G117">
            <v>62467</v>
          </cell>
          <cell r="H117">
            <v>1061939</v>
          </cell>
          <cell r="I117">
            <v>15900</v>
          </cell>
          <cell r="J117">
            <v>270300</v>
          </cell>
          <cell r="K117">
            <v>45211</v>
          </cell>
          <cell r="L117">
            <v>768587</v>
          </cell>
          <cell r="M117">
            <v>1356</v>
          </cell>
          <cell r="N117">
            <v>23052</v>
          </cell>
          <cell r="O117" t="str">
            <v>제3303호표</v>
          </cell>
        </row>
        <row r="118">
          <cell r="A118">
            <v>3305</v>
          </cell>
          <cell r="C118" t="str">
            <v>TRAY COVER</v>
          </cell>
          <cell r="D118" t="str">
            <v>300Wx100H</v>
          </cell>
          <cell r="E118">
            <v>45</v>
          </cell>
          <cell r="F118" t="str">
            <v>m</v>
          </cell>
          <cell r="G118">
            <v>15721</v>
          </cell>
          <cell r="H118">
            <v>707445</v>
          </cell>
          <cell r="I118">
            <v>11260</v>
          </cell>
          <cell r="J118">
            <v>506700</v>
          </cell>
          <cell r="K118">
            <v>4332</v>
          </cell>
          <cell r="L118">
            <v>194940</v>
          </cell>
          <cell r="M118">
            <v>129</v>
          </cell>
          <cell r="N118">
            <v>5805</v>
          </cell>
          <cell r="O118" t="str">
            <v>제3305호표</v>
          </cell>
        </row>
        <row r="119">
          <cell r="A119">
            <v>3306</v>
          </cell>
          <cell r="C119" t="str">
            <v>TRAY COVER</v>
          </cell>
          <cell r="D119" t="str">
            <v>450Wx100H</v>
          </cell>
          <cell r="E119">
            <v>78</v>
          </cell>
          <cell r="F119" t="str">
            <v>m</v>
          </cell>
          <cell r="G119">
            <v>22040</v>
          </cell>
          <cell r="H119">
            <v>1719120</v>
          </cell>
          <cell r="I119">
            <v>16220</v>
          </cell>
          <cell r="J119">
            <v>1265160</v>
          </cell>
          <cell r="K119">
            <v>5651</v>
          </cell>
          <cell r="L119">
            <v>440778</v>
          </cell>
          <cell r="M119">
            <v>169</v>
          </cell>
          <cell r="N119">
            <v>13182</v>
          </cell>
          <cell r="O119" t="str">
            <v>제3306호표</v>
          </cell>
        </row>
        <row r="120">
          <cell r="A120">
            <v>3308</v>
          </cell>
          <cell r="C120" t="str">
            <v>CABLE DUCT</v>
          </cell>
          <cell r="D120" t="str">
            <v>450W(STS)</v>
          </cell>
          <cell r="E120">
            <v>8</v>
          </cell>
          <cell r="F120" t="str">
            <v>m</v>
          </cell>
          <cell r="G120">
            <v>184594</v>
          </cell>
          <cell r="H120">
            <v>1476752</v>
          </cell>
          <cell r="I120">
            <v>39070</v>
          </cell>
          <cell r="J120">
            <v>312560</v>
          </cell>
          <cell r="K120">
            <v>141286</v>
          </cell>
          <cell r="L120">
            <v>1130288</v>
          </cell>
          <cell r="M120">
            <v>4238</v>
          </cell>
          <cell r="N120">
            <v>33904</v>
          </cell>
          <cell r="O120" t="str">
            <v>제3308호표</v>
          </cell>
        </row>
        <row r="121">
          <cell r="B121" t="str">
            <v>Separator</v>
          </cell>
          <cell r="C121" t="str">
            <v>Separator</v>
          </cell>
          <cell r="E121">
            <v>86</v>
          </cell>
          <cell r="F121" t="str">
            <v>m</v>
          </cell>
          <cell r="G121">
            <v>6160</v>
          </cell>
          <cell r="H121">
            <v>529760</v>
          </cell>
          <cell r="I121">
            <v>6160</v>
          </cell>
          <cell r="J121">
            <v>529760</v>
          </cell>
          <cell r="L121">
            <v>0</v>
          </cell>
          <cell r="N121">
            <v>0</v>
          </cell>
        </row>
        <row r="122">
          <cell r="B122" t="str">
            <v>Joiner Connector</v>
          </cell>
          <cell r="C122" t="str">
            <v>Joiner Connector</v>
          </cell>
          <cell r="E122">
            <v>240</v>
          </cell>
          <cell r="F122" t="str">
            <v>개</v>
          </cell>
          <cell r="G122">
            <v>1200</v>
          </cell>
          <cell r="H122">
            <v>288000</v>
          </cell>
          <cell r="I122">
            <v>1200</v>
          </cell>
          <cell r="J122">
            <v>288000</v>
          </cell>
          <cell r="L122">
            <v>0</v>
          </cell>
          <cell r="N122">
            <v>0</v>
          </cell>
        </row>
        <row r="123">
          <cell r="B123" t="str">
            <v>Duct Connector</v>
          </cell>
          <cell r="C123" t="str">
            <v>Duct Connector</v>
          </cell>
          <cell r="E123">
            <v>36</v>
          </cell>
          <cell r="F123" t="str">
            <v>개</v>
          </cell>
          <cell r="G123">
            <v>4800</v>
          </cell>
          <cell r="H123">
            <v>172800</v>
          </cell>
          <cell r="I123">
            <v>4800</v>
          </cell>
          <cell r="J123">
            <v>172800</v>
          </cell>
          <cell r="L123">
            <v>0</v>
          </cell>
          <cell r="N123">
            <v>0</v>
          </cell>
        </row>
        <row r="124">
          <cell r="B124" t="str">
            <v>Shank B/N3/8"</v>
          </cell>
          <cell r="C124" t="str">
            <v>Shank B/N</v>
          </cell>
          <cell r="D124" t="str">
            <v>3/8"</v>
          </cell>
          <cell r="E124">
            <v>2484</v>
          </cell>
          <cell r="F124" t="str">
            <v>개</v>
          </cell>
          <cell r="G124">
            <v>110</v>
          </cell>
          <cell r="H124">
            <v>273240</v>
          </cell>
          <cell r="I124">
            <v>110</v>
          </cell>
          <cell r="J124">
            <v>273240</v>
          </cell>
          <cell r="L124">
            <v>0</v>
          </cell>
          <cell r="N124">
            <v>0</v>
          </cell>
        </row>
        <row r="125">
          <cell r="B125" t="str">
            <v>Grounding jumper38sq</v>
          </cell>
          <cell r="C125" t="str">
            <v>Grounding jumper</v>
          </cell>
          <cell r="D125" t="str">
            <v>38sq</v>
          </cell>
          <cell r="E125">
            <v>138</v>
          </cell>
          <cell r="F125" t="str">
            <v>개</v>
          </cell>
          <cell r="G125">
            <v>1750</v>
          </cell>
          <cell r="H125">
            <v>241500</v>
          </cell>
          <cell r="I125">
            <v>1750</v>
          </cell>
          <cell r="J125">
            <v>241500</v>
          </cell>
          <cell r="L125">
            <v>0</v>
          </cell>
          <cell r="N125">
            <v>0</v>
          </cell>
        </row>
        <row r="126">
          <cell r="B126" t="str">
            <v>Side Rail Clamp</v>
          </cell>
          <cell r="C126" t="str">
            <v>Side Rail Clamp</v>
          </cell>
          <cell r="E126">
            <v>228</v>
          </cell>
          <cell r="F126" t="str">
            <v>개</v>
          </cell>
          <cell r="G126">
            <v>1970</v>
          </cell>
          <cell r="H126">
            <v>449160</v>
          </cell>
          <cell r="I126">
            <v>1970</v>
          </cell>
          <cell r="J126">
            <v>449160</v>
          </cell>
          <cell r="L126">
            <v>0</v>
          </cell>
          <cell r="N126">
            <v>0</v>
          </cell>
        </row>
        <row r="127">
          <cell r="B127" t="str">
            <v>Spring B/N3/8"</v>
          </cell>
          <cell r="C127" t="str">
            <v>Spring B/N</v>
          </cell>
          <cell r="D127" t="str">
            <v>3/8"</v>
          </cell>
          <cell r="E127">
            <v>228</v>
          </cell>
          <cell r="F127" t="str">
            <v>개</v>
          </cell>
          <cell r="G127">
            <v>1700</v>
          </cell>
          <cell r="H127">
            <v>387600</v>
          </cell>
          <cell r="I127">
            <v>1700</v>
          </cell>
          <cell r="J127">
            <v>387600</v>
          </cell>
          <cell r="L127">
            <v>0</v>
          </cell>
          <cell r="N127">
            <v>0</v>
          </cell>
        </row>
        <row r="128">
          <cell r="B128" t="str">
            <v>Bracket300W</v>
          </cell>
          <cell r="C128" t="str">
            <v>Bracket</v>
          </cell>
          <cell r="D128" t="str">
            <v>300W</v>
          </cell>
          <cell r="E128">
            <v>47</v>
          </cell>
          <cell r="F128" t="str">
            <v>개</v>
          </cell>
          <cell r="G128">
            <v>4430</v>
          </cell>
          <cell r="H128">
            <v>208210</v>
          </cell>
          <cell r="I128">
            <v>4430</v>
          </cell>
          <cell r="J128">
            <v>208210</v>
          </cell>
          <cell r="L128">
            <v>0</v>
          </cell>
          <cell r="N128">
            <v>0</v>
          </cell>
        </row>
        <row r="129">
          <cell r="B129" t="str">
            <v>Bracket450W</v>
          </cell>
          <cell r="C129" t="str">
            <v>Bracket</v>
          </cell>
          <cell r="D129" t="str">
            <v>450W</v>
          </cell>
          <cell r="E129">
            <v>15</v>
          </cell>
          <cell r="F129" t="str">
            <v>개</v>
          </cell>
          <cell r="G129">
            <v>5740</v>
          </cell>
          <cell r="H129">
            <v>86100</v>
          </cell>
          <cell r="I129">
            <v>5740</v>
          </cell>
          <cell r="J129">
            <v>86100</v>
          </cell>
          <cell r="L129">
            <v>0</v>
          </cell>
          <cell r="N129">
            <v>0</v>
          </cell>
        </row>
        <row r="130">
          <cell r="A130">
            <v>9114</v>
          </cell>
          <cell r="C130" t="str">
            <v>SET ANCHOR</v>
          </cell>
          <cell r="D130" t="str">
            <v>3/8"(M10x70)</v>
          </cell>
          <cell r="E130">
            <v>228</v>
          </cell>
          <cell r="F130" t="str">
            <v>개</v>
          </cell>
          <cell r="G130">
            <v>12541</v>
          </cell>
          <cell r="H130">
            <v>2859348</v>
          </cell>
          <cell r="I130">
            <v>900</v>
          </cell>
          <cell r="J130">
            <v>205200</v>
          </cell>
          <cell r="K130">
            <v>11302</v>
          </cell>
          <cell r="L130">
            <v>2576856</v>
          </cell>
          <cell r="M130">
            <v>339</v>
          </cell>
          <cell r="N130">
            <v>77292</v>
          </cell>
          <cell r="O130" t="str">
            <v>제9114호표</v>
          </cell>
        </row>
        <row r="131">
          <cell r="B131" t="str">
            <v>"U"Channel41x41x2.6t</v>
          </cell>
          <cell r="C131" t="str">
            <v>"U"Channel</v>
          </cell>
          <cell r="D131" t="str">
            <v>41x41x2.6t</v>
          </cell>
          <cell r="E131">
            <v>18</v>
          </cell>
          <cell r="F131" t="str">
            <v>개</v>
          </cell>
          <cell r="G131">
            <v>2860</v>
          </cell>
          <cell r="H131">
            <v>51480</v>
          </cell>
          <cell r="I131">
            <v>2860</v>
          </cell>
          <cell r="J131">
            <v>51480</v>
          </cell>
          <cell r="L131">
            <v>0</v>
          </cell>
          <cell r="N131">
            <v>0</v>
          </cell>
        </row>
        <row r="132">
          <cell r="B132" t="str">
            <v>HORIZONTAL ELBOW450W</v>
          </cell>
          <cell r="C132" t="str">
            <v>HORIZONTAL ELBOW</v>
          </cell>
          <cell r="D132" t="str">
            <v>450W</v>
          </cell>
          <cell r="E132">
            <v>3</v>
          </cell>
          <cell r="F132" t="str">
            <v>개</v>
          </cell>
          <cell r="G132">
            <v>17400</v>
          </cell>
          <cell r="H132">
            <v>52200</v>
          </cell>
          <cell r="I132">
            <v>17400</v>
          </cell>
          <cell r="J132">
            <v>52200</v>
          </cell>
          <cell r="L132">
            <v>0</v>
          </cell>
          <cell r="N132">
            <v>0</v>
          </cell>
        </row>
        <row r="133">
          <cell r="B133" t="str">
            <v>HORIZONTAL ELBOW750W</v>
          </cell>
          <cell r="C133" t="str">
            <v>HORIZONTAL ELBOW</v>
          </cell>
          <cell r="D133" t="str">
            <v>750W</v>
          </cell>
          <cell r="E133">
            <v>2</v>
          </cell>
          <cell r="F133" t="str">
            <v>개</v>
          </cell>
          <cell r="G133">
            <v>25000</v>
          </cell>
          <cell r="H133">
            <v>50000</v>
          </cell>
          <cell r="I133">
            <v>25000</v>
          </cell>
          <cell r="J133">
            <v>50000</v>
          </cell>
          <cell r="L133">
            <v>0</v>
          </cell>
          <cell r="N133">
            <v>0</v>
          </cell>
        </row>
        <row r="134">
          <cell r="B134" t="str">
            <v>HORIZONTAL ELBOW(duct)450W</v>
          </cell>
          <cell r="C134" t="str">
            <v>HORIZONTAL ELBOW(duct)</v>
          </cell>
          <cell r="D134" t="str">
            <v>450W</v>
          </cell>
          <cell r="E134">
            <v>3</v>
          </cell>
          <cell r="F134" t="str">
            <v>개</v>
          </cell>
          <cell r="G134">
            <v>49100</v>
          </cell>
          <cell r="H134">
            <v>147300</v>
          </cell>
          <cell r="I134">
            <v>49100</v>
          </cell>
          <cell r="J134">
            <v>147300</v>
          </cell>
          <cell r="L134">
            <v>0</v>
          </cell>
          <cell r="N134">
            <v>0</v>
          </cell>
        </row>
        <row r="135">
          <cell r="B135" t="str">
            <v>VERTICAL ELBOW300W</v>
          </cell>
          <cell r="C135" t="str">
            <v>VERTICAL ELBOW</v>
          </cell>
          <cell r="D135" t="str">
            <v>300W</v>
          </cell>
          <cell r="E135">
            <v>1</v>
          </cell>
          <cell r="F135" t="str">
            <v>개</v>
          </cell>
          <cell r="G135">
            <v>13300</v>
          </cell>
          <cell r="H135">
            <v>13300</v>
          </cell>
          <cell r="I135">
            <v>13300</v>
          </cell>
          <cell r="J135">
            <v>13300</v>
          </cell>
          <cell r="L135">
            <v>0</v>
          </cell>
          <cell r="N135">
            <v>0</v>
          </cell>
        </row>
        <row r="136">
          <cell r="B136" t="str">
            <v>VERTICAL ELBOW450W</v>
          </cell>
          <cell r="C136" t="str">
            <v>VERTICAL ELBOW</v>
          </cell>
          <cell r="D136" t="str">
            <v>450W</v>
          </cell>
          <cell r="E136">
            <v>1</v>
          </cell>
          <cell r="F136" t="str">
            <v>개</v>
          </cell>
          <cell r="G136">
            <v>15100</v>
          </cell>
          <cell r="H136">
            <v>15100</v>
          </cell>
          <cell r="I136">
            <v>15100</v>
          </cell>
          <cell r="J136">
            <v>15100</v>
          </cell>
          <cell r="L136">
            <v>0</v>
          </cell>
          <cell r="N136">
            <v>0</v>
          </cell>
        </row>
        <row r="137">
          <cell r="B137" t="str">
            <v>VERTICAL ELBOW(duct)450W</v>
          </cell>
          <cell r="C137" t="str">
            <v>VERTICAL ELBOW(duct)</v>
          </cell>
          <cell r="D137" t="str">
            <v>450W</v>
          </cell>
          <cell r="E137">
            <v>5</v>
          </cell>
          <cell r="F137" t="str">
            <v>개</v>
          </cell>
          <cell r="G137">
            <v>39700</v>
          </cell>
          <cell r="H137">
            <v>198500</v>
          </cell>
          <cell r="I137">
            <v>39700</v>
          </cell>
          <cell r="J137">
            <v>198500</v>
          </cell>
          <cell r="L137">
            <v>0</v>
          </cell>
          <cell r="N137">
            <v>0</v>
          </cell>
        </row>
        <row r="138">
          <cell r="B138" t="str">
            <v>HORIZONTAL Tee300W</v>
          </cell>
          <cell r="C138" t="str">
            <v>HORIZONTAL Tee</v>
          </cell>
          <cell r="D138" t="str">
            <v>300W</v>
          </cell>
          <cell r="E138">
            <v>5</v>
          </cell>
          <cell r="F138" t="str">
            <v>개</v>
          </cell>
          <cell r="G138">
            <v>20740</v>
          </cell>
          <cell r="H138">
            <v>103700</v>
          </cell>
          <cell r="I138">
            <v>20740</v>
          </cell>
          <cell r="J138">
            <v>103700</v>
          </cell>
          <cell r="L138">
            <v>0</v>
          </cell>
          <cell r="N138">
            <v>0</v>
          </cell>
        </row>
        <row r="139">
          <cell r="B139" t="str">
            <v>HORIZONTAL Tee450W</v>
          </cell>
          <cell r="C139" t="str">
            <v>HORIZONTAL Tee</v>
          </cell>
          <cell r="D139" t="str">
            <v>450W</v>
          </cell>
          <cell r="E139">
            <v>2</v>
          </cell>
          <cell r="F139" t="str">
            <v>개</v>
          </cell>
          <cell r="G139">
            <v>22750</v>
          </cell>
          <cell r="H139">
            <v>45500</v>
          </cell>
          <cell r="I139">
            <v>22750</v>
          </cell>
          <cell r="J139">
            <v>45500</v>
          </cell>
          <cell r="L139">
            <v>0</v>
          </cell>
          <cell r="N139">
            <v>0</v>
          </cell>
        </row>
        <row r="140">
          <cell r="B140" t="str">
            <v>HORIZONTAL Tee750W</v>
          </cell>
          <cell r="C140" t="str">
            <v>HORIZONTAL Tee</v>
          </cell>
          <cell r="D140" t="str">
            <v>750W</v>
          </cell>
          <cell r="E140">
            <v>4</v>
          </cell>
          <cell r="F140" t="str">
            <v>개</v>
          </cell>
          <cell r="G140">
            <v>28900</v>
          </cell>
          <cell r="H140">
            <v>115600</v>
          </cell>
          <cell r="I140">
            <v>28900</v>
          </cell>
          <cell r="J140">
            <v>115600</v>
          </cell>
          <cell r="L140">
            <v>0</v>
          </cell>
          <cell r="N140">
            <v>0</v>
          </cell>
        </row>
        <row r="141">
          <cell r="B141" t="str">
            <v>Reducer750-300</v>
          </cell>
          <cell r="C141" t="str">
            <v>Reducer</v>
          </cell>
          <cell r="D141" t="str">
            <v>750-300</v>
          </cell>
          <cell r="E141">
            <v>1</v>
          </cell>
          <cell r="F141" t="str">
            <v>개</v>
          </cell>
          <cell r="G141">
            <v>9500</v>
          </cell>
          <cell r="H141">
            <v>9500</v>
          </cell>
          <cell r="I141">
            <v>9500</v>
          </cell>
          <cell r="J141">
            <v>9500</v>
          </cell>
          <cell r="L141">
            <v>0</v>
          </cell>
          <cell r="N141">
            <v>0</v>
          </cell>
        </row>
        <row r="142">
          <cell r="B142" t="str">
            <v>Reducer450-300</v>
          </cell>
          <cell r="C142" t="str">
            <v>Reducer</v>
          </cell>
          <cell r="D142" t="str">
            <v>450-300</v>
          </cell>
          <cell r="E142">
            <v>2</v>
          </cell>
          <cell r="F142" t="str">
            <v>개</v>
          </cell>
          <cell r="G142">
            <v>8500</v>
          </cell>
          <cell r="H142">
            <v>17000</v>
          </cell>
          <cell r="I142">
            <v>8500</v>
          </cell>
          <cell r="J142">
            <v>17000</v>
          </cell>
          <cell r="L142">
            <v>0</v>
          </cell>
          <cell r="N142">
            <v>0</v>
          </cell>
        </row>
        <row r="143">
          <cell r="B143" t="str">
            <v>Reducer750-450</v>
          </cell>
          <cell r="C143" t="str">
            <v>Reducer</v>
          </cell>
          <cell r="D143" t="str">
            <v>750-450</v>
          </cell>
          <cell r="E143">
            <v>2</v>
          </cell>
          <cell r="F143" t="str">
            <v>개</v>
          </cell>
          <cell r="G143">
            <v>9500</v>
          </cell>
          <cell r="H143">
            <v>19000</v>
          </cell>
          <cell r="I143">
            <v>9500</v>
          </cell>
          <cell r="J143">
            <v>19000</v>
          </cell>
          <cell r="L143">
            <v>0</v>
          </cell>
          <cell r="N143">
            <v>0</v>
          </cell>
        </row>
        <row r="158">
          <cell r="A158" t="str">
            <v>1.1.5</v>
          </cell>
          <cell r="C158" t="str">
            <v>1.1.5 외등 설비공사</v>
          </cell>
          <cell r="H158">
            <v>9529220</v>
          </cell>
          <cell r="J158">
            <v>7160425</v>
          </cell>
          <cell r="L158">
            <v>2149332</v>
          </cell>
          <cell r="N158">
            <v>219463</v>
          </cell>
        </row>
        <row r="159">
          <cell r="A159">
            <v>4706</v>
          </cell>
          <cell r="C159" t="str">
            <v>전선(옥내)</v>
          </cell>
          <cell r="D159" t="str">
            <v>0.6/1kV HIV 2.5㎟</v>
          </cell>
          <cell r="E159">
            <v>56</v>
          </cell>
          <cell r="F159" t="str">
            <v>m</v>
          </cell>
          <cell r="G159">
            <v>1224</v>
          </cell>
          <cell r="H159">
            <v>68544</v>
          </cell>
          <cell r="I159">
            <v>255</v>
          </cell>
          <cell r="J159">
            <v>14280</v>
          </cell>
          <cell r="K159">
            <v>941</v>
          </cell>
          <cell r="L159">
            <v>52696</v>
          </cell>
          <cell r="M159">
            <v>28</v>
          </cell>
          <cell r="N159">
            <v>1568</v>
          </cell>
          <cell r="O159" t="str">
            <v>제4706호표</v>
          </cell>
        </row>
        <row r="160">
          <cell r="A160">
            <v>4104</v>
          </cell>
          <cell r="C160" t="str">
            <v>케이블(옥외)</v>
          </cell>
          <cell r="D160" t="str">
            <v>0.6/1kV F-CV 2C/6㎟</v>
          </cell>
          <cell r="E160">
            <v>52</v>
          </cell>
          <cell r="F160" t="str">
            <v>m</v>
          </cell>
          <cell r="G160">
            <v>3862</v>
          </cell>
          <cell r="H160">
            <v>200824</v>
          </cell>
          <cell r="I160">
            <v>1697</v>
          </cell>
          <cell r="J160">
            <v>88244</v>
          </cell>
          <cell r="K160">
            <v>2102</v>
          </cell>
          <cell r="L160">
            <v>109304</v>
          </cell>
          <cell r="M160">
            <v>63</v>
          </cell>
          <cell r="N160">
            <v>3276</v>
          </cell>
          <cell r="O160" t="str">
            <v>제4104호표</v>
          </cell>
        </row>
        <row r="161">
          <cell r="A161">
            <v>4105</v>
          </cell>
          <cell r="C161" t="str">
            <v>케이블(옥외)</v>
          </cell>
          <cell r="D161" t="str">
            <v>0.6/1kV F-CV 2C/10㎟</v>
          </cell>
          <cell r="E161">
            <v>109</v>
          </cell>
          <cell r="F161" t="str">
            <v>m</v>
          </cell>
          <cell r="G161">
            <v>5746</v>
          </cell>
          <cell r="H161">
            <v>626314</v>
          </cell>
          <cell r="I161">
            <v>2739</v>
          </cell>
          <cell r="J161">
            <v>298551</v>
          </cell>
          <cell r="K161">
            <v>2920</v>
          </cell>
          <cell r="L161">
            <v>318280</v>
          </cell>
          <cell r="M161">
            <v>87</v>
          </cell>
          <cell r="N161">
            <v>9483</v>
          </cell>
          <cell r="O161" t="str">
            <v>제4105호표</v>
          </cell>
        </row>
        <row r="162">
          <cell r="A162">
            <v>3107</v>
          </cell>
          <cell r="C162" t="str">
            <v>전선관</v>
          </cell>
          <cell r="D162" t="str">
            <v>ST 28mm</v>
          </cell>
          <cell r="E162">
            <v>2</v>
          </cell>
          <cell r="F162" t="str">
            <v>m</v>
          </cell>
          <cell r="G162">
            <v>18231</v>
          </cell>
          <cell r="H162">
            <v>36462</v>
          </cell>
          <cell r="I162">
            <v>4650</v>
          </cell>
          <cell r="J162">
            <v>9300</v>
          </cell>
          <cell r="K162">
            <v>13186</v>
          </cell>
          <cell r="L162">
            <v>26372</v>
          </cell>
          <cell r="M162">
            <v>395</v>
          </cell>
          <cell r="N162">
            <v>790</v>
          </cell>
          <cell r="O162" t="str">
            <v>제3107호표</v>
          </cell>
        </row>
        <row r="163">
          <cell r="A163">
            <v>3100</v>
          </cell>
          <cell r="C163" t="str">
            <v>전선관</v>
          </cell>
          <cell r="D163" t="str">
            <v>파형관 30mm</v>
          </cell>
          <cell r="E163">
            <v>100</v>
          </cell>
          <cell r="F163" t="str">
            <v>m</v>
          </cell>
          <cell r="G163">
            <v>2999</v>
          </cell>
          <cell r="H163">
            <v>299900</v>
          </cell>
          <cell r="I163">
            <v>435</v>
          </cell>
          <cell r="J163">
            <v>43500</v>
          </cell>
          <cell r="K163">
            <v>2490</v>
          </cell>
          <cell r="L163">
            <v>249000</v>
          </cell>
          <cell r="M163">
            <v>74</v>
          </cell>
          <cell r="N163">
            <v>7400</v>
          </cell>
          <cell r="O163" t="str">
            <v>제3100호표</v>
          </cell>
        </row>
        <row r="164">
          <cell r="A164">
            <v>9100</v>
          </cell>
          <cell r="C164" t="str">
            <v>관로굴착</v>
          </cell>
          <cell r="D164" t="str">
            <v>400Wx800D</v>
          </cell>
          <cell r="E164">
            <v>50</v>
          </cell>
          <cell r="F164" t="str">
            <v>m</v>
          </cell>
          <cell r="G164">
            <v>6502</v>
          </cell>
          <cell r="H164">
            <v>325100</v>
          </cell>
          <cell r="I164">
            <v>2267</v>
          </cell>
          <cell r="J164">
            <v>113350</v>
          </cell>
          <cell r="K164">
            <v>3264</v>
          </cell>
          <cell r="L164">
            <v>163200</v>
          </cell>
          <cell r="M164">
            <v>971</v>
          </cell>
          <cell r="N164">
            <v>48550</v>
          </cell>
          <cell r="O164" t="str">
            <v>제9100호표</v>
          </cell>
        </row>
        <row r="165">
          <cell r="A165">
            <v>9110</v>
          </cell>
          <cell r="C165" t="str">
            <v>가로등기초</v>
          </cell>
          <cell r="D165" t="str">
            <v>700x1000x1000</v>
          </cell>
          <cell r="E165">
            <v>4</v>
          </cell>
          <cell r="F165" t="str">
            <v>개소</v>
          </cell>
          <cell r="G165">
            <v>315722</v>
          </cell>
          <cell r="H165">
            <v>1262888</v>
          </cell>
          <cell r="I165">
            <v>84541</v>
          </cell>
          <cell r="J165">
            <v>338164</v>
          </cell>
          <cell r="K165">
            <v>205269</v>
          </cell>
          <cell r="L165">
            <v>821076</v>
          </cell>
          <cell r="M165">
            <v>25912</v>
          </cell>
          <cell r="N165">
            <v>103648</v>
          </cell>
          <cell r="O165" t="str">
            <v>제9110호표</v>
          </cell>
        </row>
        <row r="166">
          <cell r="B166" t="str">
            <v>가로등주(MA1 TYPE)MH 250W</v>
          </cell>
          <cell r="C166" t="str">
            <v>가로등주(MA1 TYPE)</v>
          </cell>
          <cell r="D166" t="str">
            <v>MH 250W</v>
          </cell>
          <cell r="E166">
            <v>4</v>
          </cell>
          <cell r="F166" t="str">
            <v>개</v>
          </cell>
          <cell r="G166">
            <v>1500000</v>
          </cell>
          <cell r="H166">
            <v>6000000</v>
          </cell>
          <cell r="I166">
            <v>1500000</v>
          </cell>
          <cell r="J166">
            <v>6000000</v>
          </cell>
          <cell r="L166">
            <v>0</v>
          </cell>
          <cell r="N166">
            <v>0</v>
          </cell>
        </row>
        <row r="167">
          <cell r="B167" t="str">
            <v>가로등 접속함멀티콘</v>
          </cell>
          <cell r="C167" t="str">
            <v>가로등 접속함</v>
          </cell>
          <cell r="D167" t="str">
            <v>멀티콘</v>
          </cell>
          <cell r="E167">
            <v>4</v>
          </cell>
          <cell r="F167" t="str">
            <v>개</v>
          </cell>
          <cell r="G167">
            <v>55000</v>
          </cell>
          <cell r="H167">
            <v>220000</v>
          </cell>
          <cell r="I167">
            <v>55000</v>
          </cell>
          <cell r="J167">
            <v>220000</v>
          </cell>
          <cell r="L167">
            <v>0</v>
          </cell>
          <cell r="N167">
            <v>0</v>
          </cell>
        </row>
        <row r="168">
          <cell r="A168">
            <v>9111</v>
          </cell>
          <cell r="C168" t="str">
            <v>1본당 중기 사용료</v>
          </cell>
          <cell r="D168" t="str">
            <v>1본당</v>
          </cell>
          <cell r="E168">
            <v>4</v>
          </cell>
          <cell r="F168" t="str">
            <v>본</v>
          </cell>
          <cell r="G168">
            <v>122297</v>
          </cell>
          <cell r="H168">
            <v>489188</v>
          </cell>
          <cell r="I168">
            <v>8759</v>
          </cell>
          <cell r="J168">
            <v>35036</v>
          </cell>
          <cell r="K168">
            <v>102351</v>
          </cell>
          <cell r="L168">
            <v>409404</v>
          </cell>
          <cell r="M168">
            <v>11187</v>
          </cell>
          <cell r="N168">
            <v>44748</v>
          </cell>
          <cell r="O168" t="str">
            <v>제9111호표</v>
          </cell>
        </row>
        <row r="180">
          <cell r="A180" t="str">
            <v>1.1.6</v>
          </cell>
          <cell r="C180" t="str">
            <v>1.1.6 전등, 전열 설비공사</v>
          </cell>
          <cell r="H180">
            <v>34418133</v>
          </cell>
          <cell r="J180">
            <v>15769971</v>
          </cell>
          <cell r="L180">
            <v>18106187</v>
          </cell>
          <cell r="N180">
            <v>541975</v>
          </cell>
        </row>
        <row r="181">
          <cell r="A181">
            <v>4706</v>
          </cell>
          <cell r="C181" t="str">
            <v>전선(옥내)</v>
          </cell>
          <cell r="D181" t="str">
            <v>0.6/1kV HIV 2.5㎟</v>
          </cell>
          <cell r="E181">
            <v>3294</v>
          </cell>
          <cell r="F181" t="str">
            <v>m</v>
          </cell>
          <cell r="G181">
            <v>1224</v>
          </cell>
          <cell r="H181">
            <v>4031856</v>
          </cell>
          <cell r="I181">
            <v>255</v>
          </cell>
          <cell r="J181">
            <v>839970</v>
          </cell>
          <cell r="K181">
            <v>941</v>
          </cell>
          <cell r="L181">
            <v>3099654</v>
          </cell>
          <cell r="M181">
            <v>28</v>
          </cell>
          <cell r="N181">
            <v>92232</v>
          </cell>
          <cell r="O181" t="str">
            <v>제4706호표</v>
          </cell>
        </row>
        <row r="182">
          <cell r="A182">
            <v>4700</v>
          </cell>
          <cell r="C182" t="str">
            <v>전선(옥내)</v>
          </cell>
          <cell r="D182" t="str">
            <v>0.6/1kV F-GV 4㎟</v>
          </cell>
          <cell r="E182">
            <v>99</v>
          </cell>
          <cell r="F182" t="str">
            <v>m</v>
          </cell>
          <cell r="G182">
            <v>1570</v>
          </cell>
          <cell r="H182">
            <v>155430</v>
          </cell>
          <cell r="I182">
            <v>601</v>
          </cell>
          <cell r="J182">
            <v>59499</v>
          </cell>
          <cell r="K182">
            <v>941</v>
          </cell>
          <cell r="L182">
            <v>93159</v>
          </cell>
          <cell r="M182">
            <v>28</v>
          </cell>
          <cell r="N182">
            <v>2772</v>
          </cell>
          <cell r="O182" t="str">
            <v>제4700호표</v>
          </cell>
        </row>
        <row r="183">
          <cell r="A183">
            <v>4210</v>
          </cell>
          <cell r="C183" t="str">
            <v>케이블(옥내)</v>
          </cell>
          <cell r="D183" t="str">
            <v>0.6/1kV F-CV 2C/4㎟</v>
          </cell>
          <cell r="E183">
            <v>88</v>
          </cell>
          <cell r="F183" t="str">
            <v>m</v>
          </cell>
          <cell r="G183">
            <v>3411</v>
          </cell>
          <cell r="H183">
            <v>300168</v>
          </cell>
          <cell r="I183">
            <v>1486</v>
          </cell>
          <cell r="J183">
            <v>130768</v>
          </cell>
          <cell r="K183">
            <v>1869</v>
          </cell>
          <cell r="L183">
            <v>164472</v>
          </cell>
          <cell r="M183">
            <v>56</v>
          </cell>
          <cell r="N183">
            <v>4928</v>
          </cell>
          <cell r="O183" t="str">
            <v>제4210호표</v>
          </cell>
        </row>
        <row r="184">
          <cell r="A184">
            <v>4207</v>
          </cell>
          <cell r="C184" t="str">
            <v>케이블(옥내)</v>
          </cell>
          <cell r="D184" t="str">
            <v>0.6/1kV F-CV 3C/4㎟</v>
          </cell>
          <cell r="E184">
            <v>59</v>
          </cell>
          <cell r="F184" t="str">
            <v>m</v>
          </cell>
          <cell r="G184">
            <v>4860</v>
          </cell>
          <cell r="H184">
            <v>286740</v>
          </cell>
          <cell r="I184">
            <v>2213</v>
          </cell>
          <cell r="J184">
            <v>130567</v>
          </cell>
          <cell r="K184">
            <v>2570</v>
          </cell>
          <cell r="L184">
            <v>151630</v>
          </cell>
          <cell r="M184">
            <v>77</v>
          </cell>
          <cell r="N184">
            <v>4543</v>
          </cell>
          <cell r="O184" t="str">
            <v>제4207호표</v>
          </cell>
        </row>
        <row r="185">
          <cell r="A185">
            <v>3105</v>
          </cell>
          <cell r="C185" t="str">
            <v>전선관</v>
          </cell>
          <cell r="D185" t="str">
            <v>ST 16mm</v>
          </cell>
          <cell r="E185">
            <v>637</v>
          </cell>
          <cell r="F185" t="str">
            <v>m</v>
          </cell>
          <cell r="G185">
            <v>10562</v>
          </cell>
          <cell r="H185">
            <v>6727994</v>
          </cell>
          <cell r="I185">
            <v>2801</v>
          </cell>
          <cell r="J185">
            <v>1784237</v>
          </cell>
          <cell r="K185">
            <v>7535</v>
          </cell>
          <cell r="L185">
            <v>4799795</v>
          </cell>
          <cell r="M185">
            <v>226</v>
          </cell>
          <cell r="N185">
            <v>143962</v>
          </cell>
          <cell r="O185" t="str">
            <v>제3105호표</v>
          </cell>
        </row>
        <row r="186">
          <cell r="A186">
            <v>3106</v>
          </cell>
          <cell r="C186" t="str">
            <v>전선관</v>
          </cell>
          <cell r="D186" t="str">
            <v>ST 22mm</v>
          </cell>
          <cell r="E186">
            <v>324</v>
          </cell>
          <cell r="F186" t="str">
            <v>m</v>
          </cell>
          <cell r="G186">
            <v>14294</v>
          </cell>
          <cell r="H186">
            <v>4631256</v>
          </cell>
          <cell r="I186">
            <v>3623</v>
          </cell>
          <cell r="J186">
            <v>1173852</v>
          </cell>
          <cell r="K186">
            <v>10361</v>
          </cell>
          <cell r="L186">
            <v>3356964</v>
          </cell>
          <cell r="M186">
            <v>310</v>
          </cell>
          <cell r="N186">
            <v>100440</v>
          </cell>
          <cell r="O186" t="str">
            <v>제3106호표</v>
          </cell>
        </row>
        <row r="187">
          <cell r="A187">
            <v>3107</v>
          </cell>
          <cell r="C187" t="str">
            <v>전선관</v>
          </cell>
          <cell r="D187" t="str">
            <v>ST 28mm</v>
          </cell>
          <cell r="E187">
            <v>25</v>
          </cell>
          <cell r="F187" t="str">
            <v>m</v>
          </cell>
          <cell r="G187">
            <v>18231</v>
          </cell>
          <cell r="H187">
            <v>455775</v>
          </cell>
          <cell r="I187">
            <v>4650</v>
          </cell>
          <cell r="J187">
            <v>116250</v>
          </cell>
          <cell r="K187">
            <v>13186</v>
          </cell>
          <cell r="L187">
            <v>329650</v>
          </cell>
          <cell r="M187">
            <v>395</v>
          </cell>
          <cell r="N187">
            <v>9875</v>
          </cell>
          <cell r="O187" t="str">
            <v>제3107호표</v>
          </cell>
        </row>
        <row r="188">
          <cell r="A188">
            <v>3108</v>
          </cell>
          <cell r="C188" t="str">
            <v>전선관</v>
          </cell>
          <cell r="D188" t="str">
            <v>ST 36mm</v>
          </cell>
          <cell r="E188">
            <v>27</v>
          </cell>
          <cell r="F188" t="str">
            <v>m</v>
          </cell>
          <cell r="G188">
            <v>25350</v>
          </cell>
          <cell r="H188">
            <v>684450</v>
          </cell>
          <cell r="I188">
            <v>5947</v>
          </cell>
          <cell r="J188">
            <v>160569</v>
          </cell>
          <cell r="K188">
            <v>18838</v>
          </cell>
          <cell r="L188">
            <v>508626</v>
          </cell>
          <cell r="M188">
            <v>565</v>
          </cell>
          <cell r="N188">
            <v>15255</v>
          </cell>
          <cell r="O188" t="str">
            <v>제3108호표</v>
          </cell>
        </row>
        <row r="189">
          <cell r="A189">
            <v>3112</v>
          </cell>
          <cell r="C189" t="str">
            <v>가요전선관</v>
          </cell>
          <cell r="D189" t="str">
            <v>1종 방수 16mm</v>
          </cell>
          <cell r="E189">
            <v>70</v>
          </cell>
          <cell r="F189" t="str">
            <v>m</v>
          </cell>
          <cell r="G189">
            <v>7157</v>
          </cell>
          <cell r="H189">
            <v>500990</v>
          </cell>
          <cell r="I189">
            <v>1453</v>
          </cell>
          <cell r="J189">
            <v>101710</v>
          </cell>
          <cell r="K189">
            <v>5538</v>
          </cell>
          <cell r="L189">
            <v>387660</v>
          </cell>
          <cell r="M189">
            <v>166</v>
          </cell>
          <cell r="N189">
            <v>11620</v>
          </cell>
          <cell r="O189" t="str">
            <v>제3112호표</v>
          </cell>
        </row>
        <row r="190">
          <cell r="A190">
            <v>3115</v>
          </cell>
          <cell r="C190" t="str">
            <v>가요전선관</v>
          </cell>
          <cell r="D190" t="str">
            <v>1종 방수 36mm</v>
          </cell>
          <cell r="E190">
            <v>2</v>
          </cell>
          <cell r="F190" t="str">
            <v>m</v>
          </cell>
          <cell r="G190">
            <v>14749</v>
          </cell>
          <cell r="H190">
            <v>29498</v>
          </cell>
          <cell r="I190">
            <v>4156</v>
          </cell>
          <cell r="J190">
            <v>8312</v>
          </cell>
          <cell r="K190">
            <v>10285</v>
          </cell>
          <cell r="L190">
            <v>20570</v>
          </cell>
          <cell r="M190">
            <v>308</v>
          </cell>
          <cell r="N190">
            <v>616</v>
          </cell>
          <cell r="O190" t="str">
            <v>제3115호표</v>
          </cell>
        </row>
        <row r="191">
          <cell r="B191" t="str">
            <v>OUTLET BOX8각</v>
          </cell>
          <cell r="C191" t="str">
            <v>OUTLET BOX</v>
          </cell>
          <cell r="D191" t="str">
            <v>8각</v>
          </cell>
          <cell r="E191">
            <v>72</v>
          </cell>
          <cell r="F191" t="str">
            <v>개</v>
          </cell>
          <cell r="G191">
            <v>603</v>
          </cell>
          <cell r="H191">
            <v>43416</v>
          </cell>
          <cell r="I191">
            <v>603</v>
          </cell>
          <cell r="J191">
            <v>43416</v>
          </cell>
          <cell r="L191">
            <v>0</v>
          </cell>
          <cell r="N191">
            <v>0</v>
          </cell>
        </row>
        <row r="192">
          <cell r="B192" t="str">
            <v>BOX COVER4각 콘</v>
          </cell>
          <cell r="C192" t="str">
            <v>BOX COVER</v>
          </cell>
          <cell r="D192" t="str">
            <v>4각 콘</v>
          </cell>
          <cell r="E192">
            <v>42</v>
          </cell>
          <cell r="F192" t="str">
            <v>개</v>
          </cell>
          <cell r="G192">
            <v>240</v>
          </cell>
          <cell r="H192">
            <v>10080</v>
          </cell>
          <cell r="I192">
            <v>240</v>
          </cell>
          <cell r="J192">
            <v>10080</v>
          </cell>
          <cell r="L192">
            <v>0</v>
          </cell>
          <cell r="N192">
            <v>0</v>
          </cell>
        </row>
        <row r="193">
          <cell r="A193">
            <v>5503</v>
          </cell>
          <cell r="C193" t="str">
            <v>OUTLET BOX</v>
          </cell>
          <cell r="D193" t="str">
            <v>8각</v>
          </cell>
          <cell r="E193">
            <v>72</v>
          </cell>
          <cell r="F193" t="str">
            <v>개</v>
          </cell>
          <cell r="G193">
            <v>20006</v>
          </cell>
          <cell r="H193">
            <v>1440432</v>
          </cell>
          <cell r="I193">
            <v>603</v>
          </cell>
          <cell r="J193">
            <v>43416</v>
          </cell>
          <cell r="K193">
            <v>18838</v>
          </cell>
          <cell r="L193">
            <v>1356336</v>
          </cell>
          <cell r="M193">
            <v>565</v>
          </cell>
          <cell r="N193">
            <v>40680</v>
          </cell>
          <cell r="O193" t="str">
            <v>제5503호표</v>
          </cell>
        </row>
        <row r="194">
          <cell r="A194">
            <v>5504</v>
          </cell>
          <cell r="C194" t="str">
            <v>OUTLET BOX</v>
          </cell>
          <cell r="D194" t="str">
            <v>4각</v>
          </cell>
          <cell r="E194">
            <v>42</v>
          </cell>
          <cell r="F194" t="str">
            <v>개</v>
          </cell>
          <cell r="G194">
            <v>20243</v>
          </cell>
          <cell r="H194">
            <v>850206</v>
          </cell>
          <cell r="I194">
            <v>840</v>
          </cell>
          <cell r="J194">
            <v>35280</v>
          </cell>
          <cell r="K194">
            <v>18838</v>
          </cell>
          <cell r="L194">
            <v>791196</v>
          </cell>
          <cell r="M194">
            <v>565</v>
          </cell>
          <cell r="N194">
            <v>23730</v>
          </cell>
          <cell r="O194" t="str">
            <v>제5504호표</v>
          </cell>
        </row>
        <row r="195">
          <cell r="A195">
            <v>5403</v>
          </cell>
          <cell r="C195" t="str">
            <v>1로스위치</v>
          </cell>
          <cell r="D195" t="str">
            <v>1구(W/플레이트), 15A 250V</v>
          </cell>
          <cell r="E195">
            <v>6</v>
          </cell>
          <cell r="F195" t="str">
            <v>개</v>
          </cell>
          <cell r="G195">
            <v>9746</v>
          </cell>
          <cell r="H195">
            <v>58476</v>
          </cell>
          <cell r="I195">
            <v>1500</v>
          </cell>
          <cell r="J195">
            <v>9000</v>
          </cell>
          <cell r="K195">
            <v>8006</v>
          </cell>
          <cell r="L195">
            <v>48036</v>
          </cell>
          <cell r="M195">
            <v>240</v>
          </cell>
          <cell r="N195">
            <v>1440</v>
          </cell>
          <cell r="O195" t="str">
            <v>제5403호표</v>
          </cell>
        </row>
        <row r="196">
          <cell r="A196">
            <v>5404</v>
          </cell>
          <cell r="C196" t="str">
            <v>1로스위치</v>
          </cell>
          <cell r="D196" t="str">
            <v>2구(W/플레이트), 15A 250V</v>
          </cell>
          <cell r="E196">
            <v>10</v>
          </cell>
          <cell r="F196" t="str">
            <v>개</v>
          </cell>
          <cell r="G196">
            <v>11995</v>
          </cell>
          <cell r="H196">
            <v>119950</v>
          </cell>
          <cell r="I196">
            <v>2100</v>
          </cell>
          <cell r="J196">
            <v>21000</v>
          </cell>
          <cell r="K196">
            <v>9607</v>
          </cell>
          <cell r="L196">
            <v>96070</v>
          </cell>
          <cell r="M196">
            <v>288</v>
          </cell>
          <cell r="N196">
            <v>2880</v>
          </cell>
          <cell r="O196" t="str">
            <v>제5404호표</v>
          </cell>
        </row>
        <row r="197">
          <cell r="A197">
            <v>5405</v>
          </cell>
          <cell r="C197" t="str">
            <v>1로스위치</v>
          </cell>
          <cell r="D197" t="str">
            <v>3구(W/플레이트), 15A 250V</v>
          </cell>
          <cell r="E197">
            <v>2</v>
          </cell>
          <cell r="F197" t="str">
            <v>개</v>
          </cell>
          <cell r="G197">
            <v>14244</v>
          </cell>
          <cell r="H197">
            <v>28488</v>
          </cell>
          <cell r="I197">
            <v>2700</v>
          </cell>
          <cell r="J197">
            <v>5400</v>
          </cell>
          <cell r="K197">
            <v>11208</v>
          </cell>
          <cell r="L197">
            <v>22416</v>
          </cell>
          <cell r="M197">
            <v>336</v>
          </cell>
          <cell r="N197">
            <v>672</v>
          </cell>
          <cell r="O197" t="str">
            <v>제5405호표</v>
          </cell>
        </row>
        <row r="198">
          <cell r="B198" t="str">
            <v>SWITCH BOX1개용</v>
          </cell>
          <cell r="C198" t="str">
            <v>SWITCH BOX</v>
          </cell>
          <cell r="D198" t="str">
            <v>1개용</v>
          </cell>
          <cell r="E198">
            <v>6</v>
          </cell>
          <cell r="F198" t="str">
            <v>개</v>
          </cell>
          <cell r="G198">
            <v>528</v>
          </cell>
          <cell r="H198">
            <v>3168</v>
          </cell>
          <cell r="I198">
            <v>528</v>
          </cell>
          <cell r="J198">
            <v>3168</v>
          </cell>
          <cell r="L198">
            <v>0</v>
          </cell>
          <cell r="N198">
            <v>0</v>
          </cell>
        </row>
        <row r="199">
          <cell r="B199" t="str">
            <v>SWITCH BOX2개용</v>
          </cell>
          <cell r="C199" t="str">
            <v>SWITCH BOX</v>
          </cell>
          <cell r="D199" t="str">
            <v>2개용</v>
          </cell>
          <cell r="E199">
            <v>10</v>
          </cell>
          <cell r="F199" t="str">
            <v>개</v>
          </cell>
          <cell r="G199">
            <v>708</v>
          </cell>
          <cell r="H199">
            <v>7080</v>
          </cell>
          <cell r="I199">
            <v>708</v>
          </cell>
          <cell r="J199">
            <v>7080</v>
          </cell>
          <cell r="L199">
            <v>0</v>
          </cell>
          <cell r="N199">
            <v>0</v>
          </cell>
        </row>
        <row r="200">
          <cell r="B200" t="str">
            <v>SWITCH BOX3개용</v>
          </cell>
          <cell r="C200" t="str">
            <v>SWITCH BOX</v>
          </cell>
          <cell r="D200" t="str">
            <v>3개용</v>
          </cell>
          <cell r="E200">
            <v>2</v>
          </cell>
          <cell r="F200" t="str">
            <v>개</v>
          </cell>
          <cell r="G200">
            <v>1550</v>
          </cell>
          <cell r="H200">
            <v>3100</v>
          </cell>
          <cell r="I200">
            <v>1550</v>
          </cell>
          <cell r="J200">
            <v>3100</v>
          </cell>
          <cell r="L200">
            <v>0</v>
          </cell>
          <cell r="N200">
            <v>0</v>
          </cell>
        </row>
        <row r="201">
          <cell r="A201">
            <v>5400</v>
          </cell>
          <cell r="C201" t="str">
            <v>콘센트 접지 220V</v>
          </cell>
          <cell r="D201" t="str">
            <v>1구2P 15A(W/플레이트)</v>
          </cell>
          <cell r="E201">
            <v>15</v>
          </cell>
          <cell r="F201" t="str">
            <v>개</v>
          </cell>
          <cell r="G201">
            <v>9268</v>
          </cell>
          <cell r="H201">
            <v>139020</v>
          </cell>
          <cell r="I201">
            <v>1507</v>
          </cell>
          <cell r="J201">
            <v>22605</v>
          </cell>
          <cell r="K201">
            <v>7535</v>
          </cell>
          <cell r="L201">
            <v>113025</v>
          </cell>
          <cell r="M201">
            <v>226</v>
          </cell>
          <cell r="N201">
            <v>3390</v>
          </cell>
          <cell r="O201" t="str">
            <v>제5400호표</v>
          </cell>
        </row>
        <row r="202">
          <cell r="A202">
            <v>5401</v>
          </cell>
          <cell r="C202" t="str">
            <v>콘센트 접지 220V</v>
          </cell>
          <cell r="D202" t="str">
            <v>2구2P 15A(W/플레이트)</v>
          </cell>
          <cell r="E202">
            <v>2</v>
          </cell>
          <cell r="F202" t="str">
            <v>개</v>
          </cell>
          <cell r="G202">
            <v>11296</v>
          </cell>
          <cell r="H202">
            <v>22592</v>
          </cell>
          <cell r="I202">
            <v>1983</v>
          </cell>
          <cell r="J202">
            <v>3966</v>
          </cell>
          <cell r="K202">
            <v>9042</v>
          </cell>
          <cell r="L202">
            <v>18084</v>
          </cell>
          <cell r="M202">
            <v>271</v>
          </cell>
          <cell r="N202">
            <v>542</v>
          </cell>
          <cell r="O202" t="str">
            <v>제5401호표</v>
          </cell>
        </row>
        <row r="203">
          <cell r="A203">
            <v>5402</v>
          </cell>
          <cell r="C203" t="str">
            <v>콘센트 접지 220V</v>
          </cell>
          <cell r="D203" t="str">
            <v>2구(방우형)</v>
          </cell>
          <cell r="E203">
            <v>1</v>
          </cell>
          <cell r="F203" t="str">
            <v>개</v>
          </cell>
          <cell r="G203">
            <v>12399</v>
          </cell>
          <cell r="H203">
            <v>12399</v>
          </cell>
          <cell r="I203">
            <v>3086</v>
          </cell>
          <cell r="J203">
            <v>3086</v>
          </cell>
          <cell r="K203">
            <v>9042</v>
          </cell>
          <cell r="L203">
            <v>9042</v>
          </cell>
          <cell r="M203">
            <v>271</v>
          </cell>
          <cell r="N203">
            <v>271</v>
          </cell>
          <cell r="O203" t="str">
            <v>제5402호표</v>
          </cell>
        </row>
        <row r="204">
          <cell r="A204">
            <v>5500</v>
          </cell>
          <cell r="C204" t="str">
            <v>풀박스(PULL BOX)</v>
          </cell>
          <cell r="D204" t="str">
            <v>100x100x100</v>
          </cell>
          <cell r="E204">
            <v>6</v>
          </cell>
          <cell r="F204" t="str">
            <v>개</v>
          </cell>
          <cell r="G204">
            <v>65830</v>
          </cell>
          <cell r="H204">
            <v>394980</v>
          </cell>
          <cell r="I204">
            <v>1800</v>
          </cell>
          <cell r="J204">
            <v>10800</v>
          </cell>
          <cell r="K204">
            <v>62166</v>
          </cell>
          <cell r="L204">
            <v>372996</v>
          </cell>
          <cell r="M204">
            <v>1864</v>
          </cell>
          <cell r="N204">
            <v>11184</v>
          </cell>
          <cell r="O204" t="str">
            <v>제5500호표</v>
          </cell>
        </row>
        <row r="205">
          <cell r="A205">
            <v>5100</v>
          </cell>
          <cell r="C205" t="str">
            <v>조명기구(FA TYPE)</v>
          </cell>
          <cell r="D205" t="str">
            <v>매입하면개방형, FL 2/32W</v>
          </cell>
          <cell r="E205">
            <v>25</v>
          </cell>
          <cell r="F205" t="str">
            <v>개</v>
          </cell>
          <cell r="G205">
            <v>106032</v>
          </cell>
          <cell r="H205">
            <v>2650800</v>
          </cell>
          <cell r="I205">
            <v>65480</v>
          </cell>
          <cell r="J205">
            <v>1637000</v>
          </cell>
          <cell r="K205">
            <v>39371</v>
          </cell>
          <cell r="L205">
            <v>984275</v>
          </cell>
          <cell r="M205">
            <v>1181</v>
          </cell>
          <cell r="N205">
            <v>29525</v>
          </cell>
          <cell r="O205" t="str">
            <v>제5100호표</v>
          </cell>
        </row>
        <row r="206">
          <cell r="A206">
            <v>5102</v>
          </cell>
          <cell r="C206" t="str">
            <v>조명기구(FD TYPE)</v>
          </cell>
          <cell r="D206" t="str">
            <v>펜단트(방습)형, FL 2/32W</v>
          </cell>
          <cell r="E206">
            <v>15</v>
          </cell>
          <cell r="F206" t="str">
            <v>개</v>
          </cell>
          <cell r="G206">
            <v>140429</v>
          </cell>
          <cell r="H206">
            <v>2106435</v>
          </cell>
          <cell r="I206">
            <v>105000</v>
          </cell>
          <cell r="J206">
            <v>1575000</v>
          </cell>
          <cell r="K206">
            <v>34398</v>
          </cell>
          <cell r="L206">
            <v>515970</v>
          </cell>
          <cell r="M206">
            <v>1031</v>
          </cell>
          <cell r="N206">
            <v>15465</v>
          </cell>
          <cell r="O206" t="str">
            <v>제5102호표</v>
          </cell>
        </row>
        <row r="207">
          <cell r="A207">
            <v>5103</v>
          </cell>
          <cell r="C207" t="str">
            <v>조명기구(FE TYPE)</v>
          </cell>
          <cell r="D207" t="str">
            <v>EF 15W</v>
          </cell>
          <cell r="E207">
            <v>1</v>
          </cell>
          <cell r="F207" t="str">
            <v>개</v>
          </cell>
          <cell r="G207">
            <v>26768</v>
          </cell>
          <cell r="H207">
            <v>26768</v>
          </cell>
          <cell r="I207">
            <v>16000</v>
          </cell>
          <cell r="J207">
            <v>16000</v>
          </cell>
          <cell r="K207">
            <v>10455</v>
          </cell>
          <cell r="L207">
            <v>10455</v>
          </cell>
          <cell r="M207">
            <v>313</v>
          </cell>
          <cell r="N207">
            <v>313</v>
          </cell>
          <cell r="O207" t="str">
            <v>제5103호표</v>
          </cell>
        </row>
        <row r="208">
          <cell r="A208">
            <v>5105</v>
          </cell>
          <cell r="C208" t="str">
            <v>조명기구(FF TYPE)</v>
          </cell>
          <cell r="D208" t="str">
            <v>EF 15W</v>
          </cell>
          <cell r="E208">
            <v>1</v>
          </cell>
          <cell r="F208" t="str">
            <v>개</v>
          </cell>
          <cell r="G208">
            <v>32768</v>
          </cell>
          <cell r="H208">
            <v>32768</v>
          </cell>
          <cell r="I208">
            <v>22000</v>
          </cell>
          <cell r="J208">
            <v>22000</v>
          </cell>
          <cell r="K208">
            <v>10455</v>
          </cell>
          <cell r="L208">
            <v>10455</v>
          </cell>
          <cell r="M208">
            <v>313</v>
          </cell>
          <cell r="N208">
            <v>313</v>
          </cell>
          <cell r="O208" t="str">
            <v>제5105호표</v>
          </cell>
        </row>
        <row r="209">
          <cell r="A209">
            <v>5106</v>
          </cell>
          <cell r="C209" t="str">
            <v>조명기구(IA TYPE)</v>
          </cell>
          <cell r="D209" t="str">
            <v>IL 60W</v>
          </cell>
          <cell r="E209">
            <v>5</v>
          </cell>
          <cell r="F209" t="str">
            <v>개</v>
          </cell>
          <cell r="G209">
            <v>34768</v>
          </cell>
          <cell r="H209">
            <v>173840</v>
          </cell>
          <cell r="I209">
            <v>11000</v>
          </cell>
          <cell r="J209">
            <v>55000</v>
          </cell>
          <cell r="K209">
            <v>23076</v>
          </cell>
          <cell r="L209">
            <v>115380</v>
          </cell>
          <cell r="M209">
            <v>692</v>
          </cell>
          <cell r="N209">
            <v>3460</v>
          </cell>
          <cell r="O209" t="str">
            <v>제5106호표</v>
          </cell>
        </row>
        <row r="210">
          <cell r="A210">
            <v>5107</v>
          </cell>
          <cell r="C210" t="str">
            <v>조명기구(IB TYPE)</v>
          </cell>
          <cell r="D210" t="str">
            <v>IL 60W</v>
          </cell>
          <cell r="E210">
            <v>6</v>
          </cell>
          <cell r="F210" t="str">
            <v>개</v>
          </cell>
          <cell r="G210">
            <v>48768</v>
          </cell>
          <cell r="H210">
            <v>292608</v>
          </cell>
          <cell r="I210">
            <v>25000</v>
          </cell>
          <cell r="J210">
            <v>150000</v>
          </cell>
          <cell r="K210">
            <v>23076</v>
          </cell>
          <cell r="L210">
            <v>138456</v>
          </cell>
          <cell r="M210">
            <v>692</v>
          </cell>
          <cell r="N210">
            <v>4152</v>
          </cell>
          <cell r="O210" t="str">
            <v>제5107호표</v>
          </cell>
        </row>
        <row r="211">
          <cell r="A211">
            <v>5104</v>
          </cell>
          <cell r="C211" t="str">
            <v>조명기구(EFL9 TYPE)</v>
          </cell>
          <cell r="D211" t="str">
            <v>EL 90W</v>
          </cell>
          <cell r="E211">
            <v>41</v>
          </cell>
          <cell r="F211" t="str">
            <v>개</v>
          </cell>
          <cell r="G211">
            <v>123387</v>
          </cell>
          <cell r="H211">
            <v>5058867</v>
          </cell>
          <cell r="I211">
            <v>110000</v>
          </cell>
          <cell r="J211">
            <v>4510000</v>
          </cell>
          <cell r="K211">
            <v>12998</v>
          </cell>
          <cell r="L211">
            <v>532918</v>
          </cell>
          <cell r="M211">
            <v>389</v>
          </cell>
          <cell r="N211">
            <v>15949</v>
          </cell>
          <cell r="O211" t="str">
            <v>제5104호표</v>
          </cell>
        </row>
        <row r="212">
          <cell r="A212">
            <v>5506</v>
          </cell>
          <cell r="C212" t="str">
            <v>분전반</v>
          </cell>
          <cell r="D212" t="str">
            <v>LP</v>
          </cell>
          <cell r="E212">
            <v>1</v>
          </cell>
          <cell r="F212" t="str">
            <v>개</v>
          </cell>
          <cell r="G212">
            <v>2756663</v>
          </cell>
          <cell r="H212">
            <v>2756663</v>
          </cell>
          <cell r="I212">
            <v>2696000</v>
          </cell>
          <cell r="J212">
            <v>2696000</v>
          </cell>
          <cell r="K212">
            <v>58897</v>
          </cell>
          <cell r="L212">
            <v>58897</v>
          </cell>
          <cell r="M212">
            <v>1766</v>
          </cell>
          <cell r="N212">
            <v>1766</v>
          </cell>
          <cell r="O212" t="str">
            <v>제5506호표</v>
          </cell>
        </row>
        <row r="213">
          <cell r="B213" t="str">
            <v>와이어 콘넥타난연R형</v>
          </cell>
          <cell r="C213" t="str">
            <v>와이어 콘넥타</v>
          </cell>
          <cell r="D213" t="str">
            <v>난연R형</v>
          </cell>
          <cell r="E213">
            <v>351</v>
          </cell>
          <cell r="F213" t="str">
            <v>개</v>
          </cell>
          <cell r="G213">
            <v>240</v>
          </cell>
          <cell r="H213">
            <v>84240</v>
          </cell>
          <cell r="I213">
            <v>240</v>
          </cell>
          <cell r="J213">
            <v>84240</v>
          </cell>
          <cell r="L213">
            <v>0</v>
          </cell>
          <cell r="N213">
            <v>0</v>
          </cell>
        </row>
        <row r="214">
          <cell r="B214" t="str">
            <v>등기구 보강재M바(1M)</v>
          </cell>
          <cell r="C214" t="str">
            <v>등기구 보강재</v>
          </cell>
          <cell r="D214" t="str">
            <v>M바(1M)</v>
          </cell>
          <cell r="E214">
            <v>48</v>
          </cell>
          <cell r="F214" t="str">
            <v>개</v>
          </cell>
          <cell r="G214">
            <v>6200</v>
          </cell>
          <cell r="H214">
            <v>297600</v>
          </cell>
          <cell r="I214">
            <v>6200</v>
          </cell>
          <cell r="J214">
            <v>297600</v>
          </cell>
          <cell r="L214">
            <v>0</v>
          </cell>
          <cell r="N214">
            <v>0</v>
          </cell>
        </row>
        <row r="224">
          <cell r="A224" t="str">
            <v>1.1.7</v>
          </cell>
          <cell r="C224" t="str">
            <v>1.1.7 약전(전화, TV) 설비공사</v>
          </cell>
          <cell r="H224">
            <v>4845898</v>
          </cell>
          <cell r="J224">
            <v>1318361</v>
          </cell>
          <cell r="L224">
            <v>3424856</v>
          </cell>
          <cell r="N224">
            <v>102681</v>
          </cell>
        </row>
        <row r="225">
          <cell r="A225">
            <v>4413</v>
          </cell>
          <cell r="C225" t="str">
            <v>케이블(옥내)</v>
          </cell>
          <cell r="D225" t="str">
            <v>UTP Cat.5 4P/0.65mm</v>
          </cell>
          <cell r="E225">
            <v>10</v>
          </cell>
          <cell r="F225" t="str">
            <v>m</v>
          </cell>
          <cell r="G225">
            <v>1742</v>
          </cell>
          <cell r="H225">
            <v>17420</v>
          </cell>
          <cell r="I225">
            <v>291</v>
          </cell>
          <cell r="J225">
            <v>2910</v>
          </cell>
          <cell r="K225">
            <v>1409</v>
          </cell>
          <cell r="L225">
            <v>14090</v>
          </cell>
          <cell r="M225">
            <v>42</v>
          </cell>
          <cell r="N225">
            <v>420</v>
          </cell>
          <cell r="O225" t="str">
            <v>제4413호표</v>
          </cell>
        </row>
        <row r="226">
          <cell r="A226">
            <v>4415</v>
          </cell>
          <cell r="C226" t="str">
            <v>케이블(옥내)</v>
          </cell>
          <cell r="D226" t="str">
            <v>ECX 7C-2V</v>
          </cell>
          <cell r="E226">
            <v>13</v>
          </cell>
          <cell r="F226" t="str">
            <v>m</v>
          </cell>
          <cell r="G226">
            <v>3854</v>
          </cell>
          <cell r="H226">
            <v>50102</v>
          </cell>
          <cell r="I226">
            <v>291</v>
          </cell>
          <cell r="J226">
            <v>3783</v>
          </cell>
          <cell r="K226">
            <v>3460</v>
          </cell>
          <cell r="L226">
            <v>44980</v>
          </cell>
          <cell r="M226">
            <v>103</v>
          </cell>
          <cell r="N226">
            <v>1339</v>
          </cell>
          <cell r="O226" t="str">
            <v>제4415호표</v>
          </cell>
        </row>
        <row r="227">
          <cell r="A227">
            <v>4414</v>
          </cell>
          <cell r="C227" t="str">
            <v>케이블(옥내)</v>
          </cell>
          <cell r="D227" t="str">
            <v>ECX 5C-2V</v>
          </cell>
          <cell r="E227">
            <v>7</v>
          </cell>
          <cell r="F227" t="str">
            <v>m</v>
          </cell>
          <cell r="G227">
            <v>3206</v>
          </cell>
          <cell r="H227">
            <v>22442</v>
          </cell>
          <cell r="I227">
            <v>291</v>
          </cell>
          <cell r="J227">
            <v>2037</v>
          </cell>
          <cell r="K227">
            <v>2831</v>
          </cell>
          <cell r="L227">
            <v>19817</v>
          </cell>
          <cell r="M227">
            <v>84</v>
          </cell>
          <cell r="N227">
            <v>588</v>
          </cell>
          <cell r="O227" t="str">
            <v>제4414호표</v>
          </cell>
        </row>
        <row r="228">
          <cell r="A228">
            <v>4702</v>
          </cell>
          <cell r="C228" t="str">
            <v>전선(옥내)</v>
          </cell>
          <cell r="D228" t="str">
            <v>0.6/1kV F-GV 10㎟</v>
          </cell>
          <cell r="E228">
            <v>21</v>
          </cell>
          <cell r="F228" t="str">
            <v>m</v>
          </cell>
          <cell r="G228">
            <v>3464</v>
          </cell>
          <cell r="H228">
            <v>72744</v>
          </cell>
          <cell r="I228">
            <v>1234</v>
          </cell>
          <cell r="J228">
            <v>25914</v>
          </cell>
          <cell r="K228">
            <v>2166</v>
          </cell>
          <cell r="L228">
            <v>45486</v>
          </cell>
          <cell r="M228">
            <v>64</v>
          </cell>
          <cell r="N228">
            <v>1344</v>
          </cell>
          <cell r="O228" t="str">
            <v>제4702호표</v>
          </cell>
        </row>
        <row r="229">
          <cell r="A229">
            <v>3105</v>
          </cell>
          <cell r="C229" t="str">
            <v>전선관</v>
          </cell>
          <cell r="D229" t="str">
            <v>ST 16mm</v>
          </cell>
          <cell r="E229">
            <v>12</v>
          </cell>
          <cell r="F229" t="str">
            <v>m</v>
          </cell>
          <cell r="G229">
            <v>10562</v>
          </cell>
          <cell r="H229">
            <v>126744</v>
          </cell>
          <cell r="I229">
            <v>2801</v>
          </cell>
          <cell r="J229">
            <v>33612</v>
          </cell>
          <cell r="K229">
            <v>7535</v>
          </cell>
          <cell r="L229">
            <v>90420</v>
          </cell>
          <cell r="M229">
            <v>226</v>
          </cell>
          <cell r="N229">
            <v>2712</v>
          </cell>
          <cell r="O229" t="str">
            <v>제3105호표</v>
          </cell>
        </row>
        <row r="230">
          <cell r="A230">
            <v>3108</v>
          </cell>
          <cell r="C230" t="str">
            <v>전선관</v>
          </cell>
          <cell r="D230" t="str">
            <v>ST 36mm</v>
          </cell>
          <cell r="E230">
            <v>43</v>
          </cell>
          <cell r="F230" t="str">
            <v>m</v>
          </cell>
          <cell r="G230">
            <v>25350</v>
          </cell>
          <cell r="H230">
            <v>1090050</v>
          </cell>
          <cell r="I230">
            <v>5947</v>
          </cell>
          <cell r="J230">
            <v>255721</v>
          </cell>
          <cell r="K230">
            <v>18838</v>
          </cell>
          <cell r="L230">
            <v>810034</v>
          </cell>
          <cell r="M230">
            <v>565</v>
          </cell>
          <cell r="N230">
            <v>24295</v>
          </cell>
          <cell r="O230" t="str">
            <v>제3108호표</v>
          </cell>
        </row>
        <row r="231">
          <cell r="B231" t="str">
            <v>노말밴드ST 36mm</v>
          </cell>
          <cell r="C231" t="str">
            <v>노말밴드</v>
          </cell>
          <cell r="D231" t="str">
            <v>ST 36mm</v>
          </cell>
          <cell r="E231">
            <v>8</v>
          </cell>
          <cell r="F231" t="str">
            <v>개</v>
          </cell>
          <cell r="G231">
            <v>2979</v>
          </cell>
          <cell r="H231">
            <v>23832</v>
          </cell>
          <cell r="I231">
            <v>2979</v>
          </cell>
          <cell r="J231">
            <v>23832</v>
          </cell>
          <cell r="L231">
            <v>0</v>
          </cell>
          <cell r="N231">
            <v>0</v>
          </cell>
        </row>
        <row r="232">
          <cell r="A232">
            <v>3123</v>
          </cell>
          <cell r="C232" t="str">
            <v>전선관</v>
          </cell>
          <cell r="D232" t="str">
            <v>HI-PVC 16mm</v>
          </cell>
          <cell r="E232">
            <v>8</v>
          </cell>
          <cell r="F232" t="str">
            <v>m</v>
          </cell>
          <cell r="G232">
            <v>5264</v>
          </cell>
          <cell r="H232">
            <v>42112</v>
          </cell>
          <cell r="I232">
            <v>414</v>
          </cell>
          <cell r="J232">
            <v>3312</v>
          </cell>
          <cell r="K232">
            <v>4709</v>
          </cell>
          <cell r="L232">
            <v>37672</v>
          </cell>
          <cell r="M232">
            <v>141</v>
          </cell>
          <cell r="N232">
            <v>1128</v>
          </cell>
          <cell r="O232" t="str">
            <v>제3123호표</v>
          </cell>
        </row>
        <row r="233">
          <cell r="A233">
            <v>3119</v>
          </cell>
          <cell r="C233" t="str">
            <v>전선관</v>
          </cell>
          <cell r="D233" t="str">
            <v>PE 16mm</v>
          </cell>
          <cell r="E233">
            <v>12</v>
          </cell>
          <cell r="F233" t="str">
            <v>m</v>
          </cell>
          <cell r="G233">
            <v>4163</v>
          </cell>
          <cell r="H233">
            <v>49956</v>
          </cell>
          <cell r="I233">
            <v>283</v>
          </cell>
          <cell r="J233">
            <v>3396</v>
          </cell>
          <cell r="K233">
            <v>3767</v>
          </cell>
          <cell r="L233">
            <v>45204</v>
          </cell>
          <cell r="M233">
            <v>113</v>
          </cell>
          <cell r="N233">
            <v>1356</v>
          </cell>
          <cell r="O233" t="str">
            <v>제3119호표</v>
          </cell>
        </row>
        <row r="234">
          <cell r="A234">
            <v>3122</v>
          </cell>
          <cell r="C234" t="str">
            <v>전선관</v>
          </cell>
          <cell r="D234" t="str">
            <v>PE 36mm</v>
          </cell>
          <cell r="E234">
            <v>210</v>
          </cell>
          <cell r="F234" t="str">
            <v>m</v>
          </cell>
          <cell r="G234">
            <v>8639</v>
          </cell>
          <cell r="H234">
            <v>1814190</v>
          </cell>
          <cell r="I234">
            <v>878</v>
          </cell>
          <cell r="J234">
            <v>184380</v>
          </cell>
          <cell r="K234">
            <v>7535</v>
          </cell>
          <cell r="L234">
            <v>1582350</v>
          </cell>
          <cell r="M234">
            <v>226</v>
          </cell>
          <cell r="N234">
            <v>47460</v>
          </cell>
          <cell r="O234" t="str">
            <v>제3122호표</v>
          </cell>
        </row>
        <row r="235">
          <cell r="A235">
            <v>5504</v>
          </cell>
          <cell r="C235" t="str">
            <v>OUTLET BOX</v>
          </cell>
          <cell r="D235" t="str">
            <v>4각</v>
          </cell>
          <cell r="E235">
            <v>2</v>
          </cell>
          <cell r="F235" t="str">
            <v>개</v>
          </cell>
          <cell r="G235">
            <v>20243</v>
          </cell>
          <cell r="H235">
            <v>40486</v>
          </cell>
          <cell r="I235">
            <v>840</v>
          </cell>
          <cell r="J235">
            <v>1680</v>
          </cell>
          <cell r="K235">
            <v>18838</v>
          </cell>
          <cell r="L235">
            <v>37676</v>
          </cell>
          <cell r="M235">
            <v>565</v>
          </cell>
          <cell r="N235">
            <v>1130</v>
          </cell>
          <cell r="O235" t="str">
            <v>제5504호표</v>
          </cell>
        </row>
        <row r="236">
          <cell r="A236">
            <v>6100</v>
          </cell>
          <cell r="C236" t="str">
            <v>국선단자함</v>
          </cell>
          <cell r="D236" t="str">
            <v>국선4P+사선8P(240x400x130),STS</v>
          </cell>
          <cell r="E236">
            <v>1</v>
          </cell>
          <cell r="F236" t="str">
            <v>개</v>
          </cell>
          <cell r="G236">
            <v>155246</v>
          </cell>
          <cell r="H236">
            <v>155246</v>
          </cell>
          <cell r="I236">
            <v>56000</v>
          </cell>
          <cell r="J236">
            <v>56000</v>
          </cell>
          <cell r="K236">
            <v>96356</v>
          </cell>
          <cell r="L236">
            <v>96356</v>
          </cell>
          <cell r="M236">
            <v>2890</v>
          </cell>
          <cell r="N236">
            <v>2890</v>
          </cell>
          <cell r="O236" t="str">
            <v>제6100호표</v>
          </cell>
        </row>
        <row r="237">
          <cell r="A237">
            <v>6101</v>
          </cell>
          <cell r="C237" t="str">
            <v>모듈러잭</v>
          </cell>
          <cell r="D237" t="str">
            <v>8P</v>
          </cell>
          <cell r="E237">
            <v>1</v>
          </cell>
          <cell r="F237" t="str">
            <v>개</v>
          </cell>
          <cell r="G237">
            <v>6209</v>
          </cell>
          <cell r="H237">
            <v>6209</v>
          </cell>
          <cell r="I237">
            <v>3500</v>
          </cell>
          <cell r="J237">
            <v>3500</v>
          </cell>
          <cell r="K237">
            <v>2631</v>
          </cell>
          <cell r="L237">
            <v>2631</v>
          </cell>
          <cell r="M237">
            <v>78</v>
          </cell>
          <cell r="N237">
            <v>78</v>
          </cell>
          <cell r="O237" t="str">
            <v>제6101호표</v>
          </cell>
        </row>
        <row r="238">
          <cell r="A238">
            <v>6308</v>
          </cell>
          <cell r="C238" t="str">
            <v>TV 공청안테나</v>
          </cell>
          <cell r="D238" t="str">
            <v>STS</v>
          </cell>
          <cell r="E238">
            <v>1</v>
          </cell>
          <cell r="F238" t="str">
            <v>개소</v>
          </cell>
          <cell r="G238">
            <v>800534</v>
          </cell>
          <cell r="H238">
            <v>800534</v>
          </cell>
          <cell r="I238">
            <v>548072</v>
          </cell>
          <cell r="J238">
            <v>548072</v>
          </cell>
          <cell r="K238">
            <v>245109</v>
          </cell>
          <cell r="L238">
            <v>245109</v>
          </cell>
          <cell r="M238">
            <v>7353</v>
          </cell>
          <cell r="N238">
            <v>7353</v>
          </cell>
          <cell r="O238" t="str">
            <v>제6308호표</v>
          </cell>
        </row>
        <row r="239">
          <cell r="A239">
            <v>6306</v>
          </cell>
          <cell r="C239" t="str">
            <v>TV 장치함</v>
          </cell>
          <cell r="D239" t="str">
            <v>500x600x150</v>
          </cell>
          <cell r="E239">
            <v>1</v>
          </cell>
          <cell r="F239" t="str">
            <v>set</v>
          </cell>
          <cell r="G239">
            <v>423467</v>
          </cell>
          <cell r="H239">
            <v>423467</v>
          </cell>
          <cell r="I239">
            <v>167783</v>
          </cell>
          <cell r="J239">
            <v>167783</v>
          </cell>
          <cell r="K239">
            <v>248239</v>
          </cell>
          <cell r="L239">
            <v>248239</v>
          </cell>
          <cell r="M239">
            <v>7445</v>
          </cell>
          <cell r="N239">
            <v>7445</v>
          </cell>
          <cell r="O239" t="str">
            <v>제6306호표</v>
          </cell>
        </row>
        <row r="240">
          <cell r="A240">
            <v>6309</v>
          </cell>
          <cell r="C240" t="str">
            <v>TV UNIT</v>
          </cell>
          <cell r="D240" t="str">
            <v>종단</v>
          </cell>
          <cell r="E240">
            <v>1</v>
          </cell>
          <cell r="F240" t="str">
            <v>개</v>
          </cell>
          <cell r="G240">
            <v>110364</v>
          </cell>
          <cell r="H240">
            <v>110364</v>
          </cell>
          <cell r="I240">
            <v>2429</v>
          </cell>
          <cell r="J240">
            <v>2429</v>
          </cell>
          <cell r="K240">
            <v>104792</v>
          </cell>
          <cell r="L240">
            <v>104792</v>
          </cell>
          <cell r="M240">
            <v>3143</v>
          </cell>
          <cell r="N240">
            <v>3143</v>
          </cell>
          <cell r="O240" t="str">
            <v>제6309호표</v>
          </cell>
        </row>
        <row r="246">
          <cell r="A246" t="str">
            <v>1.1.8</v>
          </cell>
          <cell r="C246" t="str">
            <v>1.1.8 소방 설비공사</v>
          </cell>
          <cell r="H246">
            <v>5885616</v>
          </cell>
          <cell r="J246">
            <v>2845616</v>
          </cell>
          <cell r="L246">
            <v>2951600</v>
          </cell>
          <cell r="N246">
            <v>88400</v>
          </cell>
        </row>
        <row r="247">
          <cell r="A247">
            <v>4706</v>
          </cell>
          <cell r="C247" t="str">
            <v>전선(옥내)</v>
          </cell>
          <cell r="D247" t="str">
            <v>0.6/1kV HIV 2.5㎟</v>
          </cell>
          <cell r="E247">
            <v>427</v>
          </cell>
          <cell r="F247" t="str">
            <v>m</v>
          </cell>
          <cell r="G247">
            <v>1224</v>
          </cell>
          <cell r="H247">
            <v>522648</v>
          </cell>
          <cell r="I247">
            <v>255</v>
          </cell>
          <cell r="J247">
            <v>108885</v>
          </cell>
          <cell r="K247">
            <v>941</v>
          </cell>
          <cell r="L247">
            <v>401807</v>
          </cell>
          <cell r="M247">
            <v>28</v>
          </cell>
          <cell r="N247">
            <v>11956</v>
          </cell>
          <cell r="O247" t="str">
            <v>제4706호표</v>
          </cell>
        </row>
        <row r="248">
          <cell r="A248">
            <v>4412</v>
          </cell>
          <cell r="C248" t="str">
            <v>케이블(옥내)</v>
          </cell>
          <cell r="D248" t="str">
            <v>0.6/1kV FR-8 3C/2.5㎟</v>
          </cell>
          <cell r="E248">
            <v>20</v>
          </cell>
          <cell r="F248" t="str">
            <v>m</v>
          </cell>
          <cell r="G248">
            <v>5032</v>
          </cell>
          <cell r="H248">
            <v>100640</v>
          </cell>
          <cell r="I248">
            <v>2747</v>
          </cell>
          <cell r="J248">
            <v>54940</v>
          </cell>
          <cell r="K248">
            <v>2219</v>
          </cell>
          <cell r="L248">
            <v>44380</v>
          </cell>
          <cell r="M248">
            <v>66</v>
          </cell>
          <cell r="N248">
            <v>1320</v>
          </cell>
          <cell r="O248" t="str">
            <v>제4412호표</v>
          </cell>
        </row>
        <row r="249">
          <cell r="A249">
            <v>3105</v>
          </cell>
          <cell r="C249" t="str">
            <v>전선관</v>
          </cell>
          <cell r="D249" t="str">
            <v>ST 16mm</v>
          </cell>
          <cell r="E249">
            <v>75</v>
          </cell>
          <cell r="F249" t="str">
            <v>m</v>
          </cell>
          <cell r="G249">
            <v>10562</v>
          </cell>
          <cell r="H249">
            <v>792150</v>
          </cell>
          <cell r="I249">
            <v>2801</v>
          </cell>
          <cell r="J249">
            <v>210075</v>
          </cell>
          <cell r="K249">
            <v>7535</v>
          </cell>
          <cell r="L249">
            <v>565125</v>
          </cell>
          <cell r="M249">
            <v>226</v>
          </cell>
          <cell r="N249">
            <v>16950</v>
          </cell>
          <cell r="O249" t="str">
            <v>제3105호표</v>
          </cell>
        </row>
        <row r="250">
          <cell r="A250">
            <v>3107</v>
          </cell>
          <cell r="C250" t="str">
            <v>전선관</v>
          </cell>
          <cell r="D250" t="str">
            <v>ST 28mm</v>
          </cell>
          <cell r="E250">
            <v>42</v>
          </cell>
          <cell r="F250" t="str">
            <v>m</v>
          </cell>
          <cell r="G250">
            <v>18231</v>
          </cell>
          <cell r="H250">
            <v>765702</v>
          </cell>
          <cell r="I250">
            <v>4650</v>
          </cell>
          <cell r="J250">
            <v>195300</v>
          </cell>
          <cell r="K250">
            <v>13186</v>
          </cell>
          <cell r="L250">
            <v>553812</v>
          </cell>
          <cell r="M250">
            <v>395</v>
          </cell>
          <cell r="N250">
            <v>16590</v>
          </cell>
          <cell r="O250" t="str">
            <v>제3107호표</v>
          </cell>
        </row>
        <row r="251">
          <cell r="B251" t="str">
            <v>노말밴드ST 28mm</v>
          </cell>
          <cell r="C251" t="str">
            <v>노말밴드</v>
          </cell>
          <cell r="D251" t="str">
            <v>ST 28mm</v>
          </cell>
          <cell r="E251">
            <v>6</v>
          </cell>
          <cell r="F251" t="str">
            <v>개</v>
          </cell>
          <cell r="G251">
            <v>2231</v>
          </cell>
          <cell r="H251">
            <v>13386</v>
          </cell>
          <cell r="I251">
            <v>2231</v>
          </cell>
          <cell r="J251">
            <v>13386</v>
          </cell>
          <cell r="L251">
            <v>0</v>
          </cell>
          <cell r="N251">
            <v>0</v>
          </cell>
        </row>
        <row r="252">
          <cell r="A252">
            <v>6407</v>
          </cell>
          <cell r="C252" t="str">
            <v>수신기</v>
          </cell>
          <cell r="D252" t="str">
            <v>P형1급.5회로</v>
          </cell>
          <cell r="E252">
            <v>1</v>
          </cell>
          <cell r="F252" t="str">
            <v>개</v>
          </cell>
          <cell r="G252">
            <v>977624</v>
          </cell>
          <cell r="H252">
            <v>977624</v>
          </cell>
          <cell r="I252">
            <v>250000</v>
          </cell>
          <cell r="J252">
            <v>250000</v>
          </cell>
          <cell r="K252">
            <v>706432</v>
          </cell>
          <cell r="L252">
            <v>706432</v>
          </cell>
          <cell r="M252">
            <v>21192</v>
          </cell>
          <cell r="N252">
            <v>21192</v>
          </cell>
          <cell r="O252" t="str">
            <v>제6407호표</v>
          </cell>
        </row>
        <row r="253">
          <cell r="A253">
            <v>6406</v>
          </cell>
          <cell r="C253" t="str">
            <v>수동발신기 설치</v>
          </cell>
          <cell r="D253" t="str">
            <v>250x650x150</v>
          </cell>
          <cell r="E253">
            <v>2</v>
          </cell>
          <cell r="F253" t="str">
            <v>set</v>
          </cell>
          <cell r="G253">
            <v>184537</v>
          </cell>
          <cell r="H253">
            <v>369074</v>
          </cell>
          <cell r="I253">
            <v>67155</v>
          </cell>
          <cell r="J253">
            <v>134310</v>
          </cell>
          <cell r="K253">
            <v>113966</v>
          </cell>
          <cell r="L253">
            <v>227932</v>
          </cell>
          <cell r="M253">
            <v>3416</v>
          </cell>
          <cell r="N253">
            <v>6832</v>
          </cell>
          <cell r="O253" t="str">
            <v>제6406호표</v>
          </cell>
        </row>
        <row r="254">
          <cell r="A254">
            <v>6401</v>
          </cell>
          <cell r="C254" t="str">
            <v>유도등(냉음극관)</v>
          </cell>
          <cell r="D254" t="str">
            <v>피난구(소형)</v>
          </cell>
          <cell r="E254">
            <v>7</v>
          </cell>
          <cell r="F254" t="str">
            <v>개</v>
          </cell>
          <cell r="G254">
            <v>159403</v>
          </cell>
          <cell r="H254">
            <v>1115821</v>
          </cell>
          <cell r="I254">
            <v>140000</v>
          </cell>
          <cell r="J254">
            <v>980000</v>
          </cell>
          <cell r="K254">
            <v>18838</v>
          </cell>
          <cell r="L254">
            <v>131866</v>
          </cell>
          <cell r="M254">
            <v>565</v>
          </cell>
          <cell r="N254">
            <v>3955</v>
          </cell>
          <cell r="O254" t="str">
            <v>제6401호표</v>
          </cell>
        </row>
        <row r="255">
          <cell r="A255">
            <v>6400</v>
          </cell>
          <cell r="C255" t="str">
            <v>유도등(냉음극관)</v>
          </cell>
          <cell r="D255" t="str">
            <v>피난구(중형)</v>
          </cell>
          <cell r="E255">
            <v>3</v>
          </cell>
          <cell r="F255" t="str">
            <v>개</v>
          </cell>
          <cell r="G255">
            <v>219403</v>
          </cell>
          <cell r="H255">
            <v>658209</v>
          </cell>
          <cell r="I255">
            <v>200000</v>
          </cell>
          <cell r="J255">
            <v>600000</v>
          </cell>
          <cell r="K255">
            <v>18838</v>
          </cell>
          <cell r="L255">
            <v>56514</v>
          </cell>
          <cell r="M255">
            <v>565</v>
          </cell>
          <cell r="N255">
            <v>1695</v>
          </cell>
          <cell r="O255" t="str">
            <v>제6400호표</v>
          </cell>
        </row>
        <row r="256">
          <cell r="A256">
            <v>6402</v>
          </cell>
          <cell r="C256" t="str">
            <v>유도등(냉음극관)</v>
          </cell>
          <cell r="D256" t="str">
            <v>통로</v>
          </cell>
          <cell r="E256">
            <v>2</v>
          </cell>
          <cell r="F256" t="str">
            <v>개</v>
          </cell>
          <cell r="G256">
            <v>159403</v>
          </cell>
          <cell r="H256">
            <v>318806</v>
          </cell>
          <cell r="I256">
            <v>140000</v>
          </cell>
          <cell r="J256">
            <v>280000</v>
          </cell>
          <cell r="K256">
            <v>18838</v>
          </cell>
          <cell r="L256">
            <v>37676</v>
          </cell>
          <cell r="M256">
            <v>565</v>
          </cell>
          <cell r="N256">
            <v>1130</v>
          </cell>
          <cell r="O256" t="str">
            <v>제6402호표</v>
          </cell>
        </row>
        <row r="257">
          <cell r="A257">
            <v>5504</v>
          </cell>
          <cell r="C257" t="str">
            <v>OUTLET BOX</v>
          </cell>
          <cell r="D257" t="str">
            <v>4각</v>
          </cell>
          <cell r="E257">
            <v>12</v>
          </cell>
          <cell r="F257" t="str">
            <v>개</v>
          </cell>
          <cell r="G257">
            <v>20243</v>
          </cell>
          <cell r="H257">
            <v>242916</v>
          </cell>
          <cell r="I257">
            <v>840</v>
          </cell>
          <cell r="J257">
            <v>10080</v>
          </cell>
          <cell r="K257">
            <v>18838</v>
          </cell>
          <cell r="L257">
            <v>226056</v>
          </cell>
          <cell r="M257">
            <v>565</v>
          </cell>
          <cell r="N257">
            <v>6780</v>
          </cell>
          <cell r="O257" t="str">
            <v>제5504호표</v>
          </cell>
        </row>
        <row r="258">
          <cell r="B258" t="str">
            <v>와이어 콘넥타난연R형</v>
          </cell>
          <cell r="C258" t="str">
            <v>와이어 콘넥타</v>
          </cell>
          <cell r="D258" t="str">
            <v>난연R형</v>
          </cell>
          <cell r="E258">
            <v>36</v>
          </cell>
          <cell r="F258" t="str">
            <v>개</v>
          </cell>
          <cell r="G258">
            <v>240</v>
          </cell>
          <cell r="H258">
            <v>8640</v>
          </cell>
          <cell r="I258">
            <v>240</v>
          </cell>
          <cell r="J258">
            <v>8640</v>
          </cell>
          <cell r="L258">
            <v>0</v>
          </cell>
          <cell r="N258">
            <v>0</v>
          </cell>
        </row>
        <row r="268">
          <cell r="A268" t="str">
            <v>1.1.9</v>
          </cell>
          <cell r="C268" t="str">
            <v>1.1.9 계측제어 설비공사</v>
          </cell>
          <cell r="H268">
            <v>30366197</v>
          </cell>
          <cell r="J268">
            <v>10751769</v>
          </cell>
          <cell r="L268">
            <v>18986167</v>
          </cell>
          <cell r="N268">
            <v>628261</v>
          </cell>
        </row>
        <row r="269">
          <cell r="A269">
            <v>4700</v>
          </cell>
          <cell r="C269" t="str">
            <v>전선(옥내)</v>
          </cell>
          <cell r="D269" t="str">
            <v>0.6/1kV F-GV 4㎟</v>
          </cell>
          <cell r="E269">
            <v>243</v>
          </cell>
          <cell r="F269" t="str">
            <v>m</v>
          </cell>
          <cell r="G269">
            <v>1570</v>
          </cell>
          <cell r="H269">
            <v>381510</v>
          </cell>
          <cell r="I269">
            <v>601</v>
          </cell>
          <cell r="J269">
            <v>146043</v>
          </cell>
          <cell r="K269">
            <v>941</v>
          </cell>
          <cell r="L269">
            <v>228663</v>
          </cell>
          <cell r="M269">
            <v>28</v>
          </cell>
          <cell r="N269">
            <v>6804</v>
          </cell>
          <cell r="O269" t="str">
            <v>제4700호표</v>
          </cell>
        </row>
        <row r="270">
          <cell r="A270">
            <v>4210</v>
          </cell>
          <cell r="C270" t="str">
            <v>케이블(옥내)</v>
          </cell>
          <cell r="D270" t="str">
            <v>0.6/1kV F-CV 2C/4㎟</v>
          </cell>
          <cell r="E270">
            <v>519</v>
          </cell>
          <cell r="F270" t="str">
            <v>m</v>
          </cell>
          <cell r="G270">
            <v>3411</v>
          </cell>
          <cell r="H270">
            <v>1770309</v>
          </cell>
          <cell r="I270">
            <v>1486</v>
          </cell>
          <cell r="J270">
            <v>771234</v>
          </cell>
          <cell r="K270">
            <v>1869</v>
          </cell>
          <cell r="L270">
            <v>970011</v>
          </cell>
          <cell r="M270">
            <v>56</v>
          </cell>
          <cell r="N270">
            <v>29064</v>
          </cell>
          <cell r="O270" t="str">
            <v>제4210호표</v>
          </cell>
        </row>
        <row r="271">
          <cell r="A271">
            <v>4400</v>
          </cell>
          <cell r="C271" t="str">
            <v>케이블(옥내)</v>
          </cell>
          <cell r="D271" t="str">
            <v>0.6/1kV F-CVV 5C/2.5㎟</v>
          </cell>
          <cell r="E271">
            <v>100</v>
          </cell>
          <cell r="F271" t="str">
            <v>m</v>
          </cell>
          <cell r="G271">
            <v>6136</v>
          </cell>
          <cell r="H271">
            <v>613600</v>
          </cell>
          <cell r="I271">
            <v>2286</v>
          </cell>
          <cell r="J271">
            <v>228600</v>
          </cell>
          <cell r="K271">
            <v>3738</v>
          </cell>
          <cell r="L271">
            <v>373800</v>
          </cell>
          <cell r="M271">
            <v>112</v>
          </cell>
          <cell r="N271">
            <v>11200</v>
          </cell>
          <cell r="O271" t="str">
            <v>제4400호표</v>
          </cell>
        </row>
        <row r="272">
          <cell r="A272">
            <v>4402</v>
          </cell>
          <cell r="C272" t="str">
            <v>케이블(옥내)</v>
          </cell>
          <cell r="D272" t="str">
            <v>0.6/1kV F-CVV 10C/2.5㎟</v>
          </cell>
          <cell r="E272">
            <v>148</v>
          </cell>
          <cell r="F272" t="str">
            <v>m</v>
          </cell>
          <cell r="G272">
            <v>9797</v>
          </cell>
          <cell r="H272">
            <v>1449956</v>
          </cell>
          <cell r="I272">
            <v>4022</v>
          </cell>
          <cell r="J272">
            <v>595256</v>
          </cell>
          <cell r="K272">
            <v>5607</v>
          </cell>
          <cell r="L272">
            <v>829836</v>
          </cell>
          <cell r="M272">
            <v>168</v>
          </cell>
          <cell r="N272">
            <v>24864</v>
          </cell>
          <cell r="O272" t="str">
            <v>제4402호표</v>
          </cell>
        </row>
        <row r="273">
          <cell r="A273">
            <v>4403</v>
          </cell>
          <cell r="C273" t="str">
            <v>케이블(옥내)</v>
          </cell>
          <cell r="D273" t="str">
            <v>0.6/1kV F-CVV 12C/2.5㎟</v>
          </cell>
          <cell r="E273">
            <v>91</v>
          </cell>
          <cell r="F273" t="str">
            <v>m</v>
          </cell>
          <cell r="G273">
            <v>11102</v>
          </cell>
          <cell r="H273">
            <v>1010282</v>
          </cell>
          <cell r="I273">
            <v>4605</v>
          </cell>
          <cell r="J273">
            <v>419055</v>
          </cell>
          <cell r="K273">
            <v>6308</v>
          </cell>
          <cell r="L273">
            <v>574028</v>
          </cell>
          <cell r="M273">
            <v>189</v>
          </cell>
          <cell r="N273">
            <v>17199</v>
          </cell>
          <cell r="O273" t="str">
            <v>제4403호표</v>
          </cell>
        </row>
        <row r="274">
          <cell r="A274">
            <v>4404</v>
          </cell>
          <cell r="C274" t="str">
            <v>케이블(옥내)</v>
          </cell>
          <cell r="D274" t="str">
            <v>0.6/1kV F-CVV 15C/2.5㎟</v>
          </cell>
          <cell r="E274">
            <v>47</v>
          </cell>
          <cell r="F274" t="str">
            <v>m</v>
          </cell>
          <cell r="G274">
            <v>14149</v>
          </cell>
          <cell r="H274">
            <v>665003</v>
          </cell>
          <cell r="I274">
            <v>5486</v>
          </cell>
          <cell r="J274">
            <v>257842</v>
          </cell>
          <cell r="K274">
            <v>8411</v>
          </cell>
          <cell r="L274">
            <v>395317</v>
          </cell>
          <cell r="M274">
            <v>252</v>
          </cell>
          <cell r="N274">
            <v>11844</v>
          </cell>
          <cell r="O274" t="str">
            <v>제4404호표</v>
          </cell>
        </row>
        <row r="275">
          <cell r="A275">
            <v>4405</v>
          </cell>
          <cell r="C275" t="str">
            <v>케이블(옥내)</v>
          </cell>
          <cell r="D275" t="str">
            <v>0.6/1kV F-CVV 20C/2.5㎟</v>
          </cell>
          <cell r="E275">
            <v>71</v>
          </cell>
          <cell r="F275" t="str">
            <v>m</v>
          </cell>
          <cell r="G275">
            <v>17052</v>
          </cell>
          <cell r="H275">
            <v>1210692</v>
          </cell>
          <cell r="I275">
            <v>6945</v>
          </cell>
          <cell r="J275">
            <v>493095</v>
          </cell>
          <cell r="K275">
            <v>9813</v>
          </cell>
          <cell r="L275">
            <v>696723</v>
          </cell>
          <cell r="M275">
            <v>294</v>
          </cell>
          <cell r="N275">
            <v>20874</v>
          </cell>
          <cell r="O275" t="str">
            <v>제4405호표</v>
          </cell>
        </row>
        <row r="276">
          <cell r="A276">
            <v>4406</v>
          </cell>
          <cell r="C276" t="str">
            <v>케이블(옥내)</v>
          </cell>
          <cell r="D276" t="str">
            <v>0.6/1kV F-CVV 25C/2.5㎟</v>
          </cell>
          <cell r="E276">
            <v>12</v>
          </cell>
          <cell r="F276" t="str">
            <v>m</v>
          </cell>
          <cell r="G276">
            <v>20270</v>
          </cell>
          <cell r="H276">
            <v>243240</v>
          </cell>
          <cell r="I276">
            <v>8478</v>
          </cell>
          <cell r="J276">
            <v>101736</v>
          </cell>
          <cell r="K276">
            <v>11449</v>
          </cell>
          <cell r="L276">
            <v>137388</v>
          </cell>
          <cell r="M276">
            <v>343</v>
          </cell>
          <cell r="N276">
            <v>4116</v>
          </cell>
          <cell r="O276" t="str">
            <v>제4406호표</v>
          </cell>
        </row>
        <row r="277">
          <cell r="A277">
            <v>4407</v>
          </cell>
          <cell r="C277" t="str">
            <v>케이블(옥내)</v>
          </cell>
          <cell r="D277" t="str">
            <v>0.6/1kV F-CVV 30C/2.5㎟</v>
          </cell>
          <cell r="E277">
            <v>312</v>
          </cell>
          <cell r="F277" t="str">
            <v>m</v>
          </cell>
          <cell r="G277">
            <v>21854</v>
          </cell>
          <cell r="H277">
            <v>6818448</v>
          </cell>
          <cell r="I277">
            <v>10062</v>
          </cell>
          <cell r="J277">
            <v>3139344</v>
          </cell>
          <cell r="K277">
            <v>11449</v>
          </cell>
          <cell r="L277">
            <v>3572088</v>
          </cell>
          <cell r="M277">
            <v>343</v>
          </cell>
          <cell r="N277">
            <v>107016</v>
          </cell>
          <cell r="O277" t="str">
            <v>제4407호표</v>
          </cell>
        </row>
        <row r="278">
          <cell r="A278">
            <v>4408</v>
          </cell>
          <cell r="C278" t="str">
            <v>케이블(옥내)</v>
          </cell>
          <cell r="D278" t="str">
            <v>0.6/1kV F-CVVS 2C/2.5㎟</v>
          </cell>
          <cell r="E278">
            <v>863</v>
          </cell>
          <cell r="F278" t="str">
            <v>m</v>
          </cell>
          <cell r="G278">
            <v>3237</v>
          </cell>
          <cell r="H278">
            <v>2793531</v>
          </cell>
          <cell r="I278">
            <v>1553</v>
          </cell>
          <cell r="J278">
            <v>1340239</v>
          </cell>
          <cell r="K278">
            <v>1635</v>
          </cell>
          <cell r="L278">
            <v>1411005</v>
          </cell>
          <cell r="M278">
            <v>49</v>
          </cell>
          <cell r="N278">
            <v>42287</v>
          </cell>
          <cell r="O278" t="str">
            <v>제4408호표</v>
          </cell>
        </row>
        <row r="279">
          <cell r="A279">
            <v>4416</v>
          </cell>
          <cell r="C279" t="str">
            <v>케이블(옥내)</v>
          </cell>
          <cell r="D279" t="str">
            <v>0.6/1kV F-CVVS 3C/2.5㎟</v>
          </cell>
          <cell r="E279">
            <v>101</v>
          </cell>
          <cell r="F279" t="str">
            <v>m</v>
          </cell>
          <cell r="G279">
            <v>4151</v>
          </cell>
          <cell r="H279">
            <v>419251</v>
          </cell>
          <cell r="I279">
            <v>1866</v>
          </cell>
          <cell r="J279">
            <v>188466</v>
          </cell>
          <cell r="K279">
            <v>2219</v>
          </cell>
          <cell r="L279">
            <v>224119</v>
          </cell>
          <cell r="M279">
            <v>66</v>
          </cell>
          <cell r="N279">
            <v>6666</v>
          </cell>
          <cell r="O279" t="str">
            <v>제4416호표</v>
          </cell>
        </row>
        <row r="280">
          <cell r="A280">
            <v>4409</v>
          </cell>
          <cell r="C280" t="str">
            <v>케이블(옥내)</v>
          </cell>
          <cell r="D280" t="str">
            <v>0.6/1kV F-CVVS 4C/2.5㎟</v>
          </cell>
          <cell r="E280">
            <v>199</v>
          </cell>
          <cell r="F280" t="str">
            <v>m</v>
          </cell>
          <cell r="G280">
            <v>5352</v>
          </cell>
          <cell r="H280">
            <v>1065048</v>
          </cell>
          <cell r="I280">
            <v>2224</v>
          </cell>
          <cell r="J280">
            <v>442576</v>
          </cell>
          <cell r="K280">
            <v>3037</v>
          </cell>
          <cell r="L280">
            <v>604363</v>
          </cell>
          <cell r="M280">
            <v>91</v>
          </cell>
          <cell r="N280">
            <v>18109</v>
          </cell>
          <cell r="O280" t="str">
            <v>제4409호표</v>
          </cell>
        </row>
        <row r="281">
          <cell r="A281">
            <v>3106</v>
          </cell>
          <cell r="C281" t="str">
            <v>전선관</v>
          </cell>
          <cell r="D281" t="str">
            <v>ST 22mm</v>
          </cell>
          <cell r="E281">
            <v>137</v>
          </cell>
          <cell r="F281" t="str">
            <v>m</v>
          </cell>
          <cell r="G281">
            <v>14294</v>
          </cell>
          <cell r="H281">
            <v>1958278</v>
          </cell>
          <cell r="I281">
            <v>3623</v>
          </cell>
          <cell r="J281">
            <v>496351</v>
          </cell>
          <cell r="K281">
            <v>10361</v>
          </cell>
          <cell r="L281">
            <v>1419457</v>
          </cell>
          <cell r="M281">
            <v>310</v>
          </cell>
          <cell r="N281">
            <v>42470</v>
          </cell>
          <cell r="O281" t="str">
            <v>제3106호표</v>
          </cell>
        </row>
        <row r="282">
          <cell r="A282">
            <v>3107</v>
          </cell>
          <cell r="C282" t="str">
            <v>전선관</v>
          </cell>
          <cell r="D282" t="str">
            <v>ST 28mm</v>
          </cell>
          <cell r="E282">
            <v>146</v>
          </cell>
          <cell r="F282" t="str">
            <v>m</v>
          </cell>
          <cell r="G282">
            <v>18231</v>
          </cell>
          <cell r="H282">
            <v>2661726</v>
          </cell>
          <cell r="I282">
            <v>4650</v>
          </cell>
          <cell r="J282">
            <v>678900</v>
          </cell>
          <cell r="K282">
            <v>13186</v>
          </cell>
          <cell r="L282">
            <v>1925156</v>
          </cell>
          <cell r="M282">
            <v>395</v>
          </cell>
          <cell r="N282">
            <v>57670</v>
          </cell>
          <cell r="O282" t="str">
            <v>제3107호표</v>
          </cell>
        </row>
        <row r="283">
          <cell r="A283">
            <v>3108</v>
          </cell>
          <cell r="C283" t="str">
            <v>전선관</v>
          </cell>
          <cell r="D283" t="str">
            <v>ST 36mm</v>
          </cell>
          <cell r="E283">
            <v>62</v>
          </cell>
          <cell r="F283" t="str">
            <v>m</v>
          </cell>
          <cell r="G283">
            <v>25350</v>
          </cell>
          <cell r="H283">
            <v>1571700</v>
          </cell>
          <cell r="I283">
            <v>5947</v>
          </cell>
          <cell r="J283">
            <v>368714</v>
          </cell>
          <cell r="K283">
            <v>18838</v>
          </cell>
          <cell r="L283">
            <v>1167956</v>
          </cell>
          <cell r="M283">
            <v>565</v>
          </cell>
          <cell r="N283">
            <v>35030</v>
          </cell>
          <cell r="O283" t="str">
            <v>제3108호표</v>
          </cell>
        </row>
        <row r="284">
          <cell r="A284">
            <v>3109</v>
          </cell>
          <cell r="C284" t="str">
            <v>전선관</v>
          </cell>
          <cell r="D284" t="str">
            <v>ST 42mm</v>
          </cell>
          <cell r="E284">
            <v>36</v>
          </cell>
          <cell r="F284" t="str">
            <v>m</v>
          </cell>
          <cell r="G284">
            <v>31089</v>
          </cell>
          <cell r="H284">
            <v>1119204</v>
          </cell>
          <cell r="I284">
            <v>6836</v>
          </cell>
          <cell r="J284">
            <v>246096</v>
          </cell>
          <cell r="K284">
            <v>23547</v>
          </cell>
          <cell r="L284">
            <v>847692</v>
          </cell>
          <cell r="M284">
            <v>706</v>
          </cell>
          <cell r="N284">
            <v>25416</v>
          </cell>
          <cell r="O284" t="str">
            <v>제3109호표</v>
          </cell>
        </row>
        <row r="285">
          <cell r="A285">
            <v>3110</v>
          </cell>
          <cell r="C285" t="str">
            <v>전선관</v>
          </cell>
          <cell r="D285" t="str">
            <v>ST 54mm</v>
          </cell>
          <cell r="E285">
            <v>25</v>
          </cell>
          <cell r="F285" t="str">
            <v>m</v>
          </cell>
          <cell r="G285">
            <v>42587</v>
          </cell>
          <cell r="H285">
            <v>1064675</v>
          </cell>
          <cell r="I285">
            <v>9603</v>
          </cell>
          <cell r="J285">
            <v>240075</v>
          </cell>
          <cell r="K285">
            <v>32024</v>
          </cell>
          <cell r="L285">
            <v>800600</v>
          </cell>
          <cell r="M285">
            <v>960</v>
          </cell>
          <cell r="N285">
            <v>24000</v>
          </cell>
          <cell r="O285" t="str">
            <v>제3110호표</v>
          </cell>
        </row>
        <row r="286">
          <cell r="B286" t="str">
            <v>노말밴드ST 28mm</v>
          </cell>
          <cell r="C286" t="str">
            <v>노말밴드</v>
          </cell>
          <cell r="D286" t="str">
            <v>ST 28mm</v>
          </cell>
          <cell r="E286">
            <v>31</v>
          </cell>
          <cell r="F286" t="str">
            <v>개</v>
          </cell>
          <cell r="G286">
            <v>2231</v>
          </cell>
          <cell r="H286">
            <v>69161</v>
          </cell>
          <cell r="I286">
            <v>2231</v>
          </cell>
          <cell r="J286">
            <v>69161</v>
          </cell>
          <cell r="L286">
            <v>0</v>
          </cell>
          <cell r="N286">
            <v>0</v>
          </cell>
        </row>
        <row r="287">
          <cell r="B287" t="str">
            <v>노말밴드ST 36mm</v>
          </cell>
          <cell r="C287" t="str">
            <v>노말밴드</v>
          </cell>
          <cell r="D287" t="str">
            <v>ST 36mm</v>
          </cell>
          <cell r="E287">
            <v>16</v>
          </cell>
          <cell r="F287" t="str">
            <v>개</v>
          </cell>
          <cell r="G287">
            <v>2979</v>
          </cell>
          <cell r="H287">
            <v>47664</v>
          </cell>
          <cell r="I287">
            <v>2979</v>
          </cell>
          <cell r="J287">
            <v>47664</v>
          </cell>
          <cell r="L287">
            <v>0</v>
          </cell>
          <cell r="N287">
            <v>0</v>
          </cell>
        </row>
        <row r="288">
          <cell r="B288" t="str">
            <v>노말밴드ST 42mm</v>
          </cell>
          <cell r="C288" t="str">
            <v>노말밴드</v>
          </cell>
          <cell r="D288" t="str">
            <v>ST 42mm</v>
          </cell>
          <cell r="E288">
            <v>8</v>
          </cell>
          <cell r="F288" t="str">
            <v>개</v>
          </cell>
          <cell r="G288">
            <v>3876</v>
          </cell>
          <cell r="H288">
            <v>31008</v>
          </cell>
          <cell r="I288">
            <v>3876</v>
          </cell>
          <cell r="J288">
            <v>31008</v>
          </cell>
          <cell r="L288">
            <v>0</v>
          </cell>
          <cell r="N288">
            <v>0</v>
          </cell>
        </row>
        <row r="289">
          <cell r="B289" t="str">
            <v>노말밴드ST 54mm</v>
          </cell>
          <cell r="C289" t="str">
            <v>노말밴드</v>
          </cell>
          <cell r="D289" t="str">
            <v>ST 54mm</v>
          </cell>
          <cell r="E289">
            <v>6</v>
          </cell>
          <cell r="F289" t="str">
            <v>개</v>
          </cell>
          <cell r="G289">
            <v>5520</v>
          </cell>
          <cell r="H289">
            <v>33120</v>
          </cell>
          <cell r="I289">
            <v>5520</v>
          </cell>
          <cell r="J289">
            <v>33120</v>
          </cell>
          <cell r="L289">
            <v>0</v>
          </cell>
          <cell r="N289">
            <v>0</v>
          </cell>
        </row>
        <row r="290">
          <cell r="A290">
            <v>3100</v>
          </cell>
          <cell r="C290" t="str">
            <v>전선관</v>
          </cell>
          <cell r="D290" t="str">
            <v>파형관 30mm</v>
          </cell>
          <cell r="E290">
            <v>138</v>
          </cell>
          <cell r="F290" t="str">
            <v>m</v>
          </cell>
          <cell r="G290">
            <v>2999</v>
          </cell>
          <cell r="H290">
            <v>413862</v>
          </cell>
          <cell r="I290">
            <v>435</v>
          </cell>
          <cell r="J290">
            <v>60030</v>
          </cell>
          <cell r="K290">
            <v>2490</v>
          </cell>
          <cell r="L290">
            <v>343620</v>
          </cell>
          <cell r="M290">
            <v>74</v>
          </cell>
          <cell r="N290">
            <v>10212</v>
          </cell>
          <cell r="O290" t="str">
            <v>제3100호표</v>
          </cell>
        </row>
        <row r="291">
          <cell r="A291">
            <v>3113</v>
          </cell>
          <cell r="C291" t="str">
            <v>가요전선관</v>
          </cell>
          <cell r="D291" t="str">
            <v>1종 방수 22mm</v>
          </cell>
          <cell r="E291">
            <v>7</v>
          </cell>
          <cell r="F291" t="str">
            <v>m</v>
          </cell>
          <cell r="G291">
            <v>9429</v>
          </cell>
          <cell r="H291">
            <v>66003</v>
          </cell>
          <cell r="I291">
            <v>2096</v>
          </cell>
          <cell r="J291">
            <v>14672</v>
          </cell>
          <cell r="K291">
            <v>7120</v>
          </cell>
          <cell r="L291">
            <v>49840</v>
          </cell>
          <cell r="M291">
            <v>213</v>
          </cell>
          <cell r="N291">
            <v>1491</v>
          </cell>
          <cell r="O291" t="str">
            <v>제3113호표</v>
          </cell>
        </row>
        <row r="292">
          <cell r="A292">
            <v>3114</v>
          </cell>
          <cell r="C292" t="str">
            <v>가요전선관</v>
          </cell>
          <cell r="D292" t="str">
            <v>1종 방수 28mm</v>
          </cell>
          <cell r="E292">
            <v>8.5</v>
          </cell>
          <cell r="F292" t="str">
            <v>m</v>
          </cell>
          <cell r="G292">
            <v>11434</v>
          </cell>
          <cell r="H292">
            <v>97188</v>
          </cell>
          <cell r="I292">
            <v>2470</v>
          </cell>
          <cell r="J292">
            <v>20995</v>
          </cell>
          <cell r="K292">
            <v>8703</v>
          </cell>
          <cell r="L292">
            <v>73975</v>
          </cell>
          <cell r="M292">
            <v>261</v>
          </cell>
          <cell r="N292">
            <v>2218</v>
          </cell>
          <cell r="O292" t="str">
            <v>제3114호표</v>
          </cell>
        </row>
        <row r="293">
          <cell r="A293">
            <v>3115</v>
          </cell>
          <cell r="C293" t="str">
            <v>가요전선관</v>
          </cell>
          <cell r="D293" t="str">
            <v>1종 방수 36mm</v>
          </cell>
          <cell r="E293">
            <v>7</v>
          </cell>
          <cell r="F293" t="str">
            <v>m</v>
          </cell>
          <cell r="G293">
            <v>14749</v>
          </cell>
          <cell r="H293">
            <v>103243</v>
          </cell>
          <cell r="I293">
            <v>4156</v>
          </cell>
          <cell r="J293">
            <v>29092</v>
          </cell>
          <cell r="K293">
            <v>10285</v>
          </cell>
          <cell r="L293">
            <v>71995</v>
          </cell>
          <cell r="M293">
            <v>308</v>
          </cell>
          <cell r="N293">
            <v>2156</v>
          </cell>
          <cell r="O293" t="str">
            <v>제3115호표</v>
          </cell>
        </row>
        <row r="294">
          <cell r="A294">
            <v>3116</v>
          </cell>
          <cell r="C294" t="str">
            <v>가요전선관</v>
          </cell>
          <cell r="D294" t="str">
            <v>1종 방수 42mm</v>
          </cell>
          <cell r="E294">
            <v>1</v>
          </cell>
          <cell r="F294" t="str">
            <v>m</v>
          </cell>
          <cell r="G294">
            <v>20846</v>
          </cell>
          <cell r="H294">
            <v>20846</v>
          </cell>
          <cell r="I294">
            <v>5713</v>
          </cell>
          <cell r="J294">
            <v>5713</v>
          </cell>
          <cell r="K294">
            <v>14693</v>
          </cell>
          <cell r="L294">
            <v>14693</v>
          </cell>
          <cell r="M294">
            <v>440</v>
          </cell>
          <cell r="N294">
            <v>440</v>
          </cell>
          <cell r="O294" t="str">
            <v>제3116호표</v>
          </cell>
        </row>
        <row r="295">
          <cell r="A295">
            <v>3117</v>
          </cell>
          <cell r="C295" t="str">
            <v>가요전선관</v>
          </cell>
          <cell r="D295" t="str">
            <v>1종 방수 54mm</v>
          </cell>
          <cell r="E295">
            <v>1.5</v>
          </cell>
          <cell r="F295" t="str">
            <v>m</v>
          </cell>
          <cell r="G295">
            <v>25209</v>
          </cell>
          <cell r="H295">
            <v>37813</v>
          </cell>
          <cell r="I295">
            <v>7747</v>
          </cell>
          <cell r="J295">
            <v>11620</v>
          </cell>
          <cell r="K295">
            <v>16954</v>
          </cell>
          <cell r="L295">
            <v>25431</v>
          </cell>
          <cell r="M295">
            <v>508</v>
          </cell>
          <cell r="N295">
            <v>762</v>
          </cell>
          <cell r="O295" t="str">
            <v>제3117호표</v>
          </cell>
        </row>
        <row r="296">
          <cell r="A296">
            <v>3118</v>
          </cell>
          <cell r="C296" t="str">
            <v>가요전선관</v>
          </cell>
          <cell r="D296" t="str">
            <v>1종 방수 70mm</v>
          </cell>
          <cell r="E296">
            <v>1</v>
          </cell>
          <cell r="F296" t="str">
            <v>m</v>
          </cell>
          <cell r="G296">
            <v>29881</v>
          </cell>
          <cell r="H296">
            <v>29881</v>
          </cell>
          <cell r="I296">
            <v>12419</v>
          </cell>
          <cell r="J296">
            <v>12419</v>
          </cell>
          <cell r="K296">
            <v>16954</v>
          </cell>
          <cell r="L296">
            <v>16954</v>
          </cell>
          <cell r="M296">
            <v>508</v>
          </cell>
          <cell r="N296">
            <v>508</v>
          </cell>
          <cell r="O296" t="str">
            <v>제3118호표</v>
          </cell>
        </row>
        <row r="297">
          <cell r="A297">
            <v>5500</v>
          </cell>
          <cell r="C297" t="str">
            <v>풀박스(PULL BOX)</v>
          </cell>
          <cell r="D297" t="str">
            <v>100x100x100</v>
          </cell>
          <cell r="E297">
            <v>18</v>
          </cell>
          <cell r="F297" t="str">
            <v>개</v>
          </cell>
          <cell r="G297">
            <v>65830</v>
          </cell>
          <cell r="H297">
            <v>1184940</v>
          </cell>
          <cell r="I297">
            <v>1800</v>
          </cell>
          <cell r="J297">
            <v>32400</v>
          </cell>
          <cell r="K297">
            <v>62166</v>
          </cell>
          <cell r="L297">
            <v>1118988</v>
          </cell>
          <cell r="M297">
            <v>1864</v>
          </cell>
          <cell r="N297">
            <v>33552</v>
          </cell>
          <cell r="O297" t="str">
            <v>제5500호표</v>
          </cell>
        </row>
        <row r="298">
          <cell r="A298">
            <v>9105</v>
          </cell>
          <cell r="C298" t="str">
            <v>현장반기초(옥내)</v>
          </cell>
          <cell r="D298" t="str">
            <v>400x400x100</v>
          </cell>
          <cell r="E298">
            <v>11</v>
          </cell>
          <cell r="F298" t="str">
            <v>개소</v>
          </cell>
          <cell r="G298">
            <v>57552</v>
          </cell>
          <cell r="H298">
            <v>633072</v>
          </cell>
          <cell r="I298">
            <v>7317</v>
          </cell>
          <cell r="J298">
            <v>80487</v>
          </cell>
          <cell r="K298">
            <v>47974</v>
          </cell>
          <cell r="L298">
            <v>527714</v>
          </cell>
          <cell r="M298">
            <v>2261</v>
          </cell>
          <cell r="N298">
            <v>24871</v>
          </cell>
          <cell r="O298" t="str">
            <v>제9105호표</v>
          </cell>
        </row>
        <row r="299">
          <cell r="A299">
            <v>9138</v>
          </cell>
          <cell r="C299" t="str">
            <v>현장반기초(옥외)</v>
          </cell>
          <cell r="D299" t="str">
            <v>400x600x600</v>
          </cell>
          <cell r="E299">
            <v>1</v>
          </cell>
          <cell r="F299" t="str">
            <v>개소</v>
          </cell>
          <cell r="G299">
            <v>80593</v>
          </cell>
          <cell r="H299">
            <v>80593</v>
          </cell>
          <cell r="I299">
            <v>11559</v>
          </cell>
          <cell r="J299">
            <v>11559</v>
          </cell>
          <cell r="K299">
            <v>58623</v>
          </cell>
          <cell r="L299">
            <v>58623</v>
          </cell>
          <cell r="M299">
            <v>10411</v>
          </cell>
          <cell r="N299">
            <v>10411</v>
          </cell>
          <cell r="O299" t="str">
            <v>제9138호표</v>
          </cell>
        </row>
        <row r="300">
          <cell r="A300">
            <v>9100</v>
          </cell>
          <cell r="C300" t="str">
            <v>관로굴착</v>
          </cell>
          <cell r="D300" t="str">
            <v>400Wx800D</v>
          </cell>
          <cell r="E300">
            <v>48</v>
          </cell>
          <cell r="F300" t="str">
            <v>m</v>
          </cell>
          <cell r="G300">
            <v>6502</v>
          </cell>
          <cell r="H300">
            <v>312096</v>
          </cell>
          <cell r="I300">
            <v>2267</v>
          </cell>
          <cell r="J300">
            <v>108816</v>
          </cell>
          <cell r="K300">
            <v>3264</v>
          </cell>
          <cell r="L300">
            <v>156672</v>
          </cell>
          <cell r="M300">
            <v>971</v>
          </cell>
          <cell r="N300">
            <v>46608</v>
          </cell>
          <cell r="O300" t="str">
            <v>제9100호표</v>
          </cell>
        </row>
        <row r="301">
          <cell r="A301">
            <v>4415</v>
          </cell>
          <cell r="C301" t="str">
            <v>케이블(옥내)</v>
          </cell>
          <cell r="D301" t="str">
            <v>ECX 7C-2V</v>
          </cell>
          <cell r="E301">
            <v>101</v>
          </cell>
          <cell r="F301" t="str">
            <v>m</v>
          </cell>
          <cell r="G301">
            <v>3854</v>
          </cell>
          <cell r="H301">
            <v>389254</v>
          </cell>
          <cell r="I301">
            <v>291</v>
          </cell>
          <cell r="J301">
            <v>29391</v>
          </cell>
          <cell r="K301">
            <v>3460</v>
          </cell>
          <cell r="L301">
            <v>349460</v>
          </cell>
          <cell r="M301">
            <v>103</v>
          </cell>
          <cell r="N301">
            <v>10403</v>
          </cell>
          <cell r="O301" t="str">
            <v>제4415호표</v>
          </cell>
        </row>
        <row r="312">
          <cell r="A312">
            <v>1.2</v>
          </cell>
          <cell r="C312" t="str">
            <v>1.2 맨홀펌프장</v>
          </cell>
          <cell r="H312">
            <v>7550416</v>
          </cell>
          <cell r="J312">
            <v>5538286</v>
          </cell>
          <cell r="L312">
            <v>1864544</v>
          </cell>
          <cell r="N312">
            <v>147586</v>
          </cell>
        </row>
        <row r="313">
          <cell r="A313" t="str">
            <v>1.2.1</v>
          </cell>
          <cell r="C313" t="str">
            <v>1.2.1 홍산1 맨홀펌프장</v>
          </cell>
          <cell r="H313">
            <v>3806508</v>
          </cell>
          <cell r="J313">
            <v>2777998</v>
          </cell>
          <cell r="L313">
            <v>954067</v>
          </cell>
          <cell r="N313">
            <v>74443</v>
          </cell>
        </row>
        <row r="314">
          <cell r="A314">
            <v>4101</v>
          </cell>
          <cell r="C314" t="str">
            <v>케이블(옥외)</v>
          </cell>
          <cell r="D314" t="str">
            <v>0.6/1kV F-CV 4C/6㎟</v>
          </cell>
          <cell r="E314">
            <v>21</v>
          </cell>
          <cell r="F314" t="str">
            <v>m</v>
          </cell>
          <cell r="G314">
            <v>7443</v>
          </cell>
          <cell r="H314">
            <v>156303</v>
          </cell>
          <cell r="I314">
            <v>3352</v>
          </cell>
          <cell r="J314">
            <v>70392</v>
          </cell>
          <cell r="K314">
            <v>3972</v>
          </cell>
          <cell r="L314">
            <v>83412</v>
          </cell>
          <cell r="M314">
            <v>119</v>
          </cell>
          <cell r="N314">
            <v>2499</v>
          </cell>
          <cell r="O314" t="str">
            <v>제4101호표</v>
          </cell>
        </row>
        <row r="315">
          <cell r="A315">
            <v>4400</v>
          </cell>
          <cell r="C315" t="str">
            <v>케이블(옥내)</v>
          </cell>
          <cell r="D315" t="str">
            <v>0.6/1kV F-CVV 5C/2.5㎟</v>
          </cell>
          <cell r="E315">
            <v>14</v>
          </cell>
          <cell r="F315" t="str">
            <v>m</v>
          </cell>
          <cell r="G315">
            <v>6136</v>
          </cell>
          <cell r="H315">
            <v>85904</v>
          </cell>
          <cell r="I315">
            <v>2286</v>
          </cell>
          <cell r="J315">
            <v>32004</v>
          </cell>
          <cell r="K315">
            <v>3738</v>
          </cell>
          <cell r="L315">
            <v>52332</v>
          </cell>
          <cell r="M315">
            <v>112</v>
          </cell>
          <cell r="N315">
            <v>1568</v>
          </cell>
          <cell r="O315" t="str">
            <v>제4400호표</v>
          </cell>
        </row>
        <row r="316">
          <cell r="A316">
            <v>4600</v>
          </cell>
          <cell r="C316" t="str">
            <v>전선(옥외)</v>
          </cell>
          <cell r="D316" t="str">
            <v>0.6/1kV F-GV 4㎟</v>
          </cell>
          <cell r="E316">
            <v>21</v>
          </cell>
          <cell r="F316" t="str">
            <v>m</v>
          </cell>
          <cell r="G316">
            <v>1543</v>
          </cell>
          <cell r="H316">
            <v>32403</v>
          </cell>
          <cell r="I316">
            <v>574</v>
          </cell>
          <cell r="J316">
            <v>12054</v>
          </cell>
          <cell r="K316">
            <v>941</v>
          </cell>
          <cell r="L316">
            <v>19761</v>
          </cell>
          <cell r="M316">
            <v>28</v>
          </cell>
          <cell r="N316">
            <v>588</v>
          </cell>
          <cell r="O316" t="str">
            <v>제4600호표</v>
          </cell>
        </row>
        <row r="317">
          <cell r="A317">
            <v>3121</v>
          </cell>
          <cell r="C317" t="str">
            <v>전선관</v>
          </cell>
          <cell r="D317" t="str">
            <v>PE 28mm</v>
          </cell>
          <cell r="E317">
            <v>10</v>
          </cell>
          <cell r="F317" t="str">
            <v>m</v>
          </cell>
          <cell r="G317">
            <v>6799</v>
          </cell>
          <cell r="H317">
            <v>67990</v>
          </cell>
          <cell r="I317">
            <v>591</v>
          </cell>
          <cell r="J317">
            <v>5910</v>
          </cell>
          <cell r="K317">
            <v>6028</v>
          </cell>
          <cell r="L317">
            <v>60280</v>
          </cell>
          <cell r="M317">
            <v>180</v>
          </cell>
          <cell r="N317">
            <v>1800</v>
          </cell>
          <cell r="O317" t="str">
            <v>제3121호표</v>
          </cell>
        </row>
        <row r="318">
          <cell r="A318">
            <v>3100</v>
          </cell>
          <cell r="C318" t="str">
            <v>전선관</v>
          </cell>
          <cell r="D318" t="str">
            <v>파형관 30mm</v>
          </cell>
          <cell r="E318">
            <v>10</v>
          </cell>
          <cell r="F318" t="str">
            <v>m</v>
          </cell>
          <cell r="G318">
            <v>2999</v>
          </cell>
          <cell r="H318">
            <v>29990</v>
          </cell>
          <cell r="I318">
            <v>435</v>
          </cell>
          <cell r="J318">
            <v>4350</v>
          </cell>
          <cell r="K318">
            <v>2490</v>
          </cell>
          <cell r="L318">
            <v>24900</v>
          </cell>
          <cell r="M318">
            <v>74</v>
          </cell>
          <cell r="N318">
            <v>740</v>
          </cell>
          <cell r="O318" t="str">
            <v>제3100호표</v>
          </cell>
        </row>
        <row r="319">
          <cell r="A319">
            <v>3101</v>
          </cell>
          <cell r="C319" t="str">
            <v>전선관</v>
          </cell>
          <cell r="D319" t="str">
            <v>파형관 50mm</v>
          </cell>
          <cell r="E319">
            <v>20</v>
          </cell>
          <cell r="F319" t="str">
            <v>m</v>
          </cell>
          <cell r="G319">
            <v>3385</v>
          </cell>
          <cell r="H319">
            <v>67700</v>
          </cell>
          <cell r="I319">
            <v>821</v>
          </cell>
          <cell r="J319">
            <v>16420</v>
          </cell>
          <cell r="K319">
            <v>2490</v>
          </cell>
          <cell r="L319">
            <v>49800</v>
          </cell>
          <cell r="M319">
            <v>74</v>
          </cell>
          <cell r="N319">
            <v>1480</v>
          </cell>
          <cell r="O319" t="str">
            <v>제3101호표</v>
          </cell>
        </row>
        <row r="320">
          <cell r="A320">
            <v>3107</v>
          </cell>
          <cell r="C320" t="str">
            <v>전선관</v>
          </cell>
          <cell r="D320" t="str">
            <v>ST 28mm</v>
          </cell>
          <cell r="E320">
            <v>4</v>
          </cell>
          <cell r="F320" t="str">
            <v>m</v>
          </cell>
          <cell r="G320">
            <v>18231</v>
          </cell>
          <cell r="H320">
            <v>72924</v>
          </cell>
          <cell r="I320">
            <v>4650</v>
          </cell>
          <cell r="J320">
            <v>18600</v>
          </cell>
          <cell r="K320">
            <v>13186</v>
          </cell>
          <cell r="L320">
            <v>52744</v>
          </cell>
          <cell r="M320">
            <v>395</v>
          </cell>
          <cell r="N320">
            <v>1580</v>
          </cell>
          <cell r="O320" t="str">
            <v>제3107호표</v>
          </cell>
        </row>
        <row r="321">
          <cell r="A321">
            <v>3108</v>
          </cell>
          <cell r="C321" t="str">
            <v>전선관</v>
          </cell>
          <cell r="D321" t="str">
            <v>ST 36mm</v>
          </cell>
          <cell r="E321">
            <v>9</v>
          </cell>
          <cell r="F321" t="str">
            <v>m</v>
          </cell>
          <cell r="G321">
            <v>25350</v>
          </cell>
          <cell r="H321">
            <v>228150</v>
          </cell>
          <cell r="I321">
            <v>5947</v>
          </cell>
          <cell r="J321">
            <v>53523</v>
          </cell>
          <cell r="K321">
            <v>18838</v>
          </cell>
          <cell r="L321">
            <v>169542</v>
          </cell>
          <cell r="M321">
            <v>565</v>
          </cell>
          <cell r="N321">
            <v>5085</v>
          </cell>
          <cell r="O321" t="str">
            <v>제3108호표</v>
          </cell>
        </row>
        <row r="322">
          <cell r="A322">
            <v>3114</v>
          </cell>
          <cell r="C322" t="str">
            <v>가요전선관</v>
          </cell>
          <cell r="D322" t="str">
            <v>1종 방수 28mm</v>
          </cell>
          <cell r="E322">
            <v>1</v>
          </cell>
          <cell r="F322" t="str">
            <v>m</v>
          </cell>
          <cell r="G322">
            <v>11434</v>
          </cell>
          <cell r="H322">
            <v>11434</v>
          </cell>
          <cell r="I322">
            <v>2470</v>
          </cell>
          <cell r="J322">
            <v>2470</v>
          </cell>
          <cell r="K322">
            <v>8703</v>
          </cell>
          <cell r="L322">
            <v>8703</v>
          </cell>
          <cell r="M322">
            <v>261</v>
          </cell>
          <cell r="N322">
            <v>261</v>
          </cell>
          <cell r="O322" t="str">
            <v>제3114호표</v>
          </cell>
        </row>
        <row r="323">
          <cell r="A323">
            <v>3115</v>
          </cell>
          <cell r="C323" t="str">
            <v>가요전선관</v>
          </cell>
          <cell r="D323" t="str">
            <v>1종 방수 36mm</v>
          </cell>
          <cell r="E323">
            <v>1</v>
          </cell>
          <cell r="F323" t="str">
            <v>m</v>
          </cell>
          <cell r="G323">
            <v>14749</v>
          </cell>
          <cell r="H323">
            <v>14749</v>
          </cell>
          <cell r="I323">
            <v>4156</v>
          </cell>
          <cell r="J323">
            <v>4156</v>
          </cell>
          <cell r="K323">
            <v>10285</v>
          </cell>
          <cell r="L323">
            <v>10285</v>
          </cell>
          <cell r="M323">
            <v>308</v>
          </cell>
          <cell r="N323">
            <v>308</v>
          </cell>
          <cell r="O323" t="str">
            <v>제3115호표</v>
          </cell>
        </row>
        <row r="324">
          <cell r="A324">
            <v>9100</v>
          </cell>
          <cell r="C324" t="str">
            <v>관로굴착</v>
          </cell>
          <cell r="D324" t="str">
            <v>400Wx800D</v>
          </cell>
          <cell r="E324">
            <v>10</v>
          </cell>
          <cell r="F324" t="str">
            <v>m</v>
          </cell>
          <cell r="G324">
            <v>6502</v>
          </cell>
          <cell r="H324">
            <v>65020</v>
          </cell>
          <cell r="I324">
            <v>2267</v>
          </cell>
          <cell r="J324">
            <v>22670</v>
          </cell>
          <cell r="K324">
            <v>3264</v>
          </cell>
          <cell r="L324">
            <v>32640</v>
          </cell>
          <cell r="M324">
            <v>971</v>
          </cell>
          <cell r="N324">
            <v>9710</v>
          </cell>
          <cell r="O324" t="str">
            <v>제9100호표</v>
          </cell>
        </row>
        <row r="325">
          <cell r="B325" t="str">
            <v>인류애자소 75x65</v>
          </cell>
          <cell r="C325" t="str">
            <v>인류애자</v>
          </cell>
          <cell r="D325" t="str">
            <v>소 75x65</v>
          </cell>
          <cell r="E325">
            <v>5</v>
          </cell>
          <cell r="F325" t="str">
            <v>개</v>
          </cell>
          <cell r="G325">
            <v>850</v>
          </cell>
          <cell r="H325">
            <v>4250</v>
          </cell>
          <cell r="I325">
            <v>850</v>
          </cell>
          <cell r="J325">
            <v>4250</v>
          </cell>
          <cell r="L325">
            <v>0</v>
          </cell>
          <cell r="N325">
            <v>0</v>
          </cell>
        </row>
        <row r="326">
          <cell r="B326" t="str">
            <v>조립식 반할관φ130</v>
          </cell>
          <cell r="C326" t="str">
            <v>조립식 반할관</v>
          </cell>
          <cell r="D326" t="str">
            <v>φ130</v>
          </cell>
          <cell r="E326">
            <v>3</v>
          </cell>
          <cell r="F326" t="str">
            <v>개</v>
          </cell>
          <cell r="G326">
            <v>79385</v>
          </cell>
          <cell r="H326">
            <v>238155</v>
          </cell>
          <cell r="I326">
            <v>79385</v>
          </cell>
          <cell r="J326">
            <v>238155</v>
          </cell>
          <cell r="L326">
            <v>0</v>
          </cell>
          <cell r="N326">
            <v>0</v>
          </cell>
        </row>
        <row r="327">
          <cell r="B327" t="str">
            <v>랙크1P</v>
          </cell>
          <cell r="C327" t="str">
            <v>랙크</v>
          </cell>
          <cell r="D327" t="str">
            <v>1P</v>
          </cell>
          <cell r="E327">
            <v>4</v>
          </cell>
          <cell r="F327" t="str">
            <v>개</v>
          </cell>
          <cell r="G327">
            <v>1800</v>
          </cell>
          <cell r="H327">
            <v>7200</v>
          </cell>
          <cell r="I327">
            <v>1800</v>
          </cell>
          <cell r="J327">
            <v>7200</v>
          </cell>
          <cell r="L327">
            <v>0</v>
          </cell>
          <cell r="N327">
            <v>0</v>
          </cell>
        </row>
        <row r="328">
          <cell r="B328" t="str">
            <v>랙크4P</v>
          </cell>
          <cell r="C328" t="str">
            <v>랙크</v>
          </cell>
          <cell r="D328" t="str">
            <v>4P</v>
          </cell>
          <cell r="E328">
            <v>1</v>
          </cell>
          <cell r="F328" t="str">
            <v>개</v>
          </cell>
          <cell r="G328">
            <v>9100</v>
          </cell>
          <cell r="H328">
            <v>9100</v>
          </cell>
          <cell r="I328">
            <v>9100</v>
          </cell>
          <cell r="J328">
            <v>9100</v>
          </cell>
          <cell r="L328">
            <v>0</v>
          </cell>
          <cell r="N328">
            <v>0</v>
          </cell>
        </row>
        <row r="329">
          <cell r="B329" t="str">
            <v>반경 써비스관D80</v>
          </cell>
          <cell r="C329" t="str">
            <v>반경 써비스관</v>
          </cell>
          <cell r="D329" t="str">
            <v>D80</v>
          </cell>
          <cell r="E329">
            <v>3</v>
          </cell>
          <cell r="F329" t="str">
            <v>개</v>
          </cell>
          <cell r="G329">
            <v>34465</v>
          </cell>
          <cell r="H329">
            <v>103395</v>
          </cell>
          <cell r="I329">
            <v>34465</v>
          </cell>
          <cell r="J329">
            <v>103395</v>
          </cell>
          <cell r="L329">
            <v>0</v>
          </cell>
          <cell r="N329">
            <v>0</v>
          </cell>
        </row>
        <row r="330">
          <cell r="B330" t="str">
            <v>반경관 취부밴드전주용</v>
          </cell>
          <cell r="C330" t="str">
            <v>반경관 취부밴드</v>
          </cell>
          <cell r="D330" t="str">
            <v>전주용</v>
          </cell>
          <cell r="E330">
            <v>5</v>
          </cell>
          <cell r="F330" t="str">
            <v>개</v>
          </cell>
          <cell r="G330">
            <v>2400</v>
          </cell>
          <cell r="H330">
            <v>12000</v>
          </cell>
          <cell r="I330">
            <v>2400</v>
          </cell>
          <cell r="J330">
            <v>12000</v>
          </cell>
          <cell r="L330">
            <v>0</v>
          </cell>
          <cell r="N330">
            <v>0</v>
          </cell>
        </row>
        <row r="331">
          <cell r="B331" t="str">
            <v>노말밴드ST 28mm</v>
          </cell>
          <cell r="C331" t="str">
            <v>노말밴드</v>
          </cell>
          <cell r="D331" t="str">
            <v>ST 28mm</v>
          </cell>
          <cell r="E331">
            <v>1</v>
          </cell>
          <cell r="F331" t="str">
            <v>개</v>
          </cell>
          <cell r="G331">
            <v>2231</v>
          </cell>
          <cell r="H331">
            <v>2231</v>
          </cell>
          <cell r="I331">
            <v>2231</v>
          </cell>
          <cell r="J331">
            <v>2231</v>
          </cell>
          <cell r="L331">
            <v>0</v>
          </cell>
          <cell r="N331">
            <v>0</v>
          </cell>
        </row>
        <row r="332">
          <cell r="B332" t="str">
            <v>노말밴드ST 36mm</v>
          </cell>
          <cell r="C332" t="str">
            <v>노말밴드</v>
          </cell>
          <cell r="D332" t="str">
            <v>ST 36mm</v>
          </cell>
          <cell r="E332">
            <v>1</v>
          </cell>
          <cell r="F332" t="str">
            <v>개</v>
          </cell>
          <cell r="G332">
            <v>2979</v>
          </cell>
          <cell r="H332">
            <v>2979</v>
          </cell>
          <cell r="I332">
            <v>2979</v>
          </cell>
          <cell r="J332">
            <v>2979</v>
          </cell>
          <cell r="L332">
            <v>0</v>
          </cell>
          <cell r="N332">
            <v>0</v>
          </cell>
        </row>
        <row r="333">
          <cell r="B333" t="str">
            <v>위샤캪28C</v>
          </cell>
          <cell r="C333" t="str">
            <v>위샤캪</v>
          </cell>
          <cell r="D333" t="str">
            <v>28C</v>
          </cell>
          <cell r="E333">
            <v>1</v>
          </cell>
          <cell r="F333" t="str">
            <v>개</v>
          </cell>
          <cell r="G333">
            <v>3286</v>
          </cell>
          <cell r="H333">
            <v>3286</v>
          </cell>
          <cell r="I333">
            <v>3286</v>
          </cell>
          <cell r="J333">
            <v>3286</v>
          </cell>
          <cell r="L333">
            <v>0</v>
          </cell>
          <cell r="N333">
            <v>0</v>
          </cell>
        </row>
        <row r="334">
          <cell r="B334" t="str">
            <v>위샤캪36C</v>
          </cell>
          <cell r="C334" t="str">
            <v>위샤캪</v>
          </cell>
          <cell r="D334" t="str">
            <v>36C</v>
          </cell>
          <cell r="E334">
            <v>1</v>
          </cell>
          <cell r="F334" t="str">
            <v>개</v>
          </cell>
          <cell r="G334">
            <v>4016</v>
          </cell>
          <cell r="H334">
            <v>4016</v>
          </cell>
          <cell r="I334">
            <v>4016</v>
          </cell>
          <cell r="J334">
            <v>4016</v>
          </cell>
          <cell r="L334">
            <v>0</v>
          </cell>
          <cell r="N334">
            <v>0</v>
          </cell>
        </row>
        <row r="335">
          <cell r="A335">
            <v>9106</v>
          </cell>
          <cell r="C335" t="str">
            <v>맨홀펌프제어반기초</v>
          </cell>
          <cell r="D335" t="str">
            <v>1200x700x850</v>
          </cell>
          <cell r="E335">
            <v>1</v>
          </cell>
          <cell r="F335" t="str">
            <v>개소</v>
          </cell>
          <cell r="G335">
            <v>507992</v>
          </cell>
          <cell r="H335">
            <v>507992</v>
          </cell>
          <cell r="I335">
            <v>167329</v>
          </cell>
          <cell r="J335">
            <v>167329</v>
          </cell>
          <cell r="K335">
            <v>299733</v>
          </cell>
          <cell r="L335">
            <v>299733</v>
          </cell>
          <cell r="M335">
            <v>40930</v>
          </cell>
          <cell r="N335">
            <v>40930</v>
          </cell>
          <cell r="O335" t="str">
            <v>제9106호표</v>
          </cell>
        </row>
        <row r="336">
          <cell r="B336" t="str">
            <v>휀스설치 및 기초포함</v>
          </cell>
          <cell r="C336" t="str">
            <v>휀스</v>
          </cell>
          <cell r="D336" t="str">
            <v>설치 및 기초포함</v>
          </cell>
          <cell r="E336">
            <v>1</v>
          </cell>
          <cell r="F336" t="str">
            <v>식</v>
          </cell>
          <cell r="G336">
            <v>1237503</v>
          </cell>
          <cell r="H336">
            <v>1237503</v>
          </cell>
          <cell r="I336">
            <v>1237503</v>
          </cell>
          <cell r="J336">
            <v>1237503</v>
          </cell>
          <cell r="L336">
            <v>0</v>
          </cell>
          <cell r="N336">
            <v>0</v>
          </cell>
          <cell r="O336" t="str">
            <v>견적</v>
          </cell>
        </row>
        <row r="337">
          <cell r="A337">
            <v>9127</v>
          </cell>
          <cell r="C337" t="str">
            <v>가드레일 설치</v>
          </cell>
          <cell r="D337" t="str">
            <v>U자형볼라드(기초포함)</v>
          </cell>
          <cell r="E337">
            <v>1</v>
          </cell>
          <cell r="F337" t="str">
            <v>개소</v>
          </cell>
          <cell r="G337">
            <v>298178</v>
          </cell>
          <cell r="H337">
            <v>298178</v>
          </cell>
          <cell r="I337">
            <v>244005</v>
          </cell>
          <cell r="J337">
            <v>244005</v>
          </cell>
          <cell r="K337">
            <v>47550</v>
          </cell>
          <cell r="L337">
            <v>47550</v>
          </cell>
          <cell r="M337">
            <v>6623</v>
          </cell>
          <cell r="N337">
            <v>6623</v>
          </cell>
          <cell r="O337" t="str">
            <v>제9127호표</v>
          </cell>
        </row>
        <row r="338">
          <cell r="A338">
            <v>5507</v>
          </cell>
          <cell r="C338" t="str">
            <v>전력량계 외함</v>
          </cell>
          <cell r="D338" t="str">
            <v>500W x 200D x 600H</v>
          </cell>
          <cell r="E338">
            <v>1</v>
          </cell>
          <cell r="F338" t="str">
            <v>개</v>
          </cell>
          <cell r="G338">
            <v>543656</v>
          </cell>
          <cell r="H338">
            <v>543656</v>
          </cell>
          <cell r="I338">
            <v>500000</v>
          </cell>
          <cell r="J338">
            <v>500000</v>
          </cell>
          <cell r="K338">
            <v>42385</v>
          </cell>
          <cell r="L338">
            <v>42385</v>
          </cell>
          <cell r="M338">
            <v>1271</v>
          </cell>
          <cell r="N338">
            <v>1271</v>
          </cell>
          <cell r="O338" t="str">
            <v>제5507호표</v>
          </cell>
        </row>
        <row r="356">
          <cell r="A356" t="str">
            <v>1.2.2</v>
          </cell>
          <cell r="C356" t="str">
            <v>1.2.2 홍산2 맨홀펌프장</v>
          </cell>
          <cell r="H356">
            <v>3743908</v>
          </cell>
          <cell r="J356">
            <v>2760288</v>
          </cell>
          <cell r="L356">
            <v>910477</v>
          </cell>
          <cell r="N356">
            <v>73143</v>
          </cell>
        </row>
        <row r="357">
          <cell r="A357">
            <v>4101</v>
          </cell>
          <cell r="C357" t="str">
            <v>케이블(옥외)</v>
          </cell>
          <cell r="D357" t="str">
            <v>0.6/1kV F-CV 4C/6㎟</v>
          </cell>
          <cell r="E357">
            <v>21</v>
          </cell>
          <cell r="F357" t="str">
            <v>m</v>
          </cell>
          <cell r="G357">
            <v>7443</v>
          </cell>
          <cell r="H357">
            <v>156303</v>
          </cell>
          <cell r="I357">
            <v>3352</v>
          </cell>
          <cell r="J357">
            <v>70392</v>
          </cell>
          <cell r="K357">
            <v>3972</v>
          </cell>
          <cell r="L357">
            <v>83412</v>
          </cell>
          <cell r="M357">
            <v>119</v>
          </cell>
          <cell r="N357">
            <v>2499</v>
          </cell>
          <cell r="O357" t="str">
            <v>제4101호표</v>
          </cell>
        </row>
        <row r="358">
          <cell r="A358">
            <v>4400</v>
          </cell>
          <cell r="C358" t="str">
            <v>케이블(옥내)</v>
          </cell>
          <cell r="D358" t="str">
            <v>0.6/1kV F-CVV 5C/2.5㎟</v>
          </cell>
          <cell r="E358">
            <v>9</v>
          </cell>
          <cell r="F358" t="str">
            <v>m</v>
          </cell>
          <cell r="G358">
            <v>6136</v>
          </cell>
          <cell r="H358">
            <v>55224</v>
          </cell>
          <cell r="I358">
            <v>2286</v>
          </cell>
          <cell r="J358">
            <v>20574</v>
          </cell>
          <cell r="K358">
            <v>3738</v>
          </cell>
          <cell r="L358">
            <v>33642</v>
          </cell>
          <cell r="M358">
            <v>112</v>
          </cell>
          <cell r="N358">
            <v>1008</v>
          </cell>
          <cell r="O358" t="str">
            <v>제4400호표</v>
          </cell>
        </row>
        <row r="359">
          <cell r="A359">
            <v>4600</v>
          </cell>
          <cell r="C359" t="str">
            <v>전선(옥외)</v>
          </cell>
          <cell r="D359" t="str">
            <v>0.6/1kV F-GV 4㎟</v>
          </cell>
          <cell r="E359">
            <v>21</v>
          </cell>
          <cell r="F359" t="str">
            <v>m</v>
          </cell>
          <cell r="G359">
            <v>1543</v>
          </cell>
          <cell r="H359">
            <v>32403</v>
          </cell>
          <cell r="I359">
            <v>574</v>
          </cell>
          <cell r="J359">
            <v>12054</v>
          </cell>
          <cell r="K359">
            <v>941</v>
          </cell>
          <cell r="L359">
            <v>19761</v>
          </cell>
          <cell r="M359">
            <v>28</v>
          </cell>
          <cell r="N359">
            <v>588</v>
          </cell>
          <cell r="O359" t="str">
            <v>제4600호표</v>
          </cell>
        </row>
        <row r="360">
          <cell r="A360">
            <v>3121</v>
          </cell>
          <cell r="C360" t="str">
            <v>전선관</v>
          </cell>
          <cell r="D360" t="str">
            <v>PE 28mm</v>
          </cell>
          <cell r="E360">
            <v>10</v>
          </cell>
          <cell r="F360" t="str">
            <v>m</v>
          </cell>
          <cell r="G360">
            <v>6799</v>
          </cell>
          <cell r="H360">
            <v>67990</v>
          </cell>
          <cell r="I360">
            <v>591</v>
          </cell>
          <cell r="J360">
            <v>5910</v>
          </cell>
          <cell r="K360">
            <v>6028</v>
          </cell>
          <cell r="L360">
            <v>60280</v>
          </cell>
          <cell r="M360">
            <v>180</v>
          </cell>
          <cell r="N360">
            <v>1800</v>
          </cell>
          <cell r="O360" t="str">
            <v>제3121호표</v>
          </cell>
        </row>
        <row r="361">
          <cell r="A361">
            <v>3100</v>
          </cell>
          <cell r="C361" t="str">
            <v>전선관</v>
          </cell>
          <cell r="D361" t="str">
            <v>파형관 30mm</v>
          </cell>
          <cell r="E361">
            <v>5</v>
          </cell>
          <cell r="F361" t="str">
            <v>m</v>
          </cell>
          <cell r="G361">
            <v>2999</v>
          </cell>
          <cell r="H361">
            <v>14995</v>
          </cell>
          <cell r="I361">
            <v>435</v>
          </cell>
          <cell r="J361">
            <v>2175</v>
          </cell>
          <cell r="K361">
            <v>2490</v>
          </cell>
          <cell r="L361">
            <v>12450</v>
          </cell>
          <cell r="M361">
            <v>74</v>
          </cell>
          <cell r="N361">
            <v>370</v>
          </cell>
          <cell r="O361" t="str">
            <v>제3100호표</v>
          </cell>
        </row>
        <row r="362">
          <cell r="A362">
            <v>3101</v>
          </cell>
          <cell r="C362" t="str">
            <v>전선관</v>
          </cell>
          <cell r="D362" t="str">
            <v>파형관 50mm</v>
          </cell>
          <cell r="E362">
            <v>15</v>
          </cell>
          <cell r="F362" t="str">
            <v>m</v>
          </cell>
          <cell r="G362">
            <v>3385</v>
          </cell>
          <cell r="H362">
            <v>50775</v>
          </cell>
          <cell r="I362">
            <v>821</v>
          </cell>
          <cell r="J362">
            <v>12315</v>
          </cell>
          <cell r="K362">
            <v>2490</v>
          </cell>
          <cell r="L362">
            <v>37350</v>
          </cell>
          <cell r="M362">
            <v>74</v>
          </cell>
          <cell r="N362">
            <v>1110</v>
          </cell>
          <cell r="O362" t="str">
            <v>제3101호표</v>
          </cell>
        </row>
        <row r="363">
          <cell r="A363">
            <v>3107</v>
          </cell>
          <cell r="C363" t="str">
            <v>전선관</v>
          </cell>
          <cell r="D363" t="str">
            <v>ST 28mm</v>
          </cell>
          <cell r="E363">
            <v>4</v>
          </cell>
          <cell r="F363" t="str">
            <v>m</v>
          </cell>
          <cell r="G363">
            <v>18231</v>
          </cell>
          <cell r="H363">
            <v>72924</v>
          </cell>
          <cell r="I363">
            <v>4650</v>
          </cell>
          <cell r="J363">
            <v>18600</v>
          </cell>
          <cell r="K363">
            <v>13186</v>
          </cell>
          <cell r="L363">
            <v>52744</v>
          </cell>
          <cell r="M363">
            <v>395</v>
          </cell>
          <cell r="N363">
            <v>1580</v>
          </cell>
          <cell r="O363" t="str">
            <v>제3107호표</v>
          </cell>
        </row>
        <row r="364">
          <cell r="A364">
            <v>3108</v>
          </cell>
          <cell r="C364" t="str">
            <v>전선관</v>
          </cell>
          <cell r="D364" t="str">
            <v>ST 36mm</v>
          </cell>
          <cell r="E364">
            <v>9</v>
          </cell>
          <cell r="F364" t="str">
            <v>m</v>
          </cell>
          <cell r="G364">
            <v>25350</v>
          </cell>
          <cell r="H364">
            <v>228150</v>
          </cell>
          <cell r="I364">
            <v>5947</v>
          </cell>
          <cell r="J364">
            <v>53523</v>
          </cell>
          <cell r="K364">
            <v>18838</v>
          </cell>
          <cell r="L364">
            <v>169542</v>
          </cell>
          <cell r="M364">
            <v>565</v>
          </cell>
          <cell r="N364">
            <v>5085</v>
          </cell>
          <cell r="O364" t="str">
            <v>제3108호표</v>
          </cell>
        </row>
        <row r="365">
          <cell r="A365">
            <v>3114</v>
          </cell>
          <cell r="C365" t="str">
            <v>가요전선관</v>
          </cell>
          <cell r="D365" t="str">
            <v>1종 방수 28mm</v>
          </cell>
          <cell r="E365">
            <v>1</v>
          </cell>
          <cell r="F365" t="str">
            <v>m</v>
          </cell>
          <cell r="G365">
            <v>11434</v>
          </cell>
          <cell r="H365">
            <v>11434</v>
          </cell>
          <cell r="I365">
            <v>2470</v>
          </cell>
          <cell r="J365">
            <v>2470</v>
          </cell>
          <cell r="K365">
            <v>8703</v>
          </cell>
          <cell r="L365">
            <v>8703</v>
          </cell>
          <cell r="M365">
            <v>261</v>
          </cell>
          <cell r="N365">
            <v>261</v>
          </cell>
          <cell r="O365" t="str">
            <v>제3114호표</v>
          </cell>
        </row>
        <row r="366">
          <cell r="A366">
            <v>3115</v>
          </cell>
          <cell r="C366" t="str">
            <v>가요전선관</v>
          </cell>
          <cell r="D366" t="str">
            <v>1종 방수 36mm</v>
          </cell>
          <cell r="E366">
            <v>1</v>
          </cell>
          <cell r="F366" t="str">
            <v>m</v>
          </cell>
          <cell r="G366">
            <v>14749</v>
          </cell>
          <cell r="H366">
            <v>14749</v>
          </cell>
          <cell r="I366">
            <v>4156</v>
          </cell>
          <cell r="J366">
            <v>4156</v>
          </cell>
          <cell r="K366">
            <v>10285</v>
          </cell>
          <cell r="L366">
            <v>10285</v>
          </cell>
          <cell r="M366">
            <v>308</v>
          </cell>
          <cell r="N366">
            <v>308</v>
          </cell>
          <cell r="O366" t="str">
            <v>제3115호표</v>
          </cell>
        </row>
        <row r="367">
          <cell r="A367">
            <v>9100</v>
          </cell>
          <cell r="C367" t="str">
            <v>관로굴착</v>
          </cell>
          <cell r="D367" t="str">
            <v>400Wx800D</v>
          </cell>
          <cell r="E367">
            <v>10</v>
          </cell>
          <cell r="F367" t="str">
            <v>m</v>
          </cell>
          <cell r="G367">
            <v>6502</v>
          </cell>
          <cell r="H367">
            <v>65020</v>
          </cell>
          <cell r="I367">
            <v>2267</v>
          </cell>
          <cell r="J367">
            <v>22670</v>
          </cell>
          <cell r="K367">
            <v>3264</v>
          </cell>
          <cell r="L367">
            <v>32640</v>
          </cell>
          <cell r="M367">
            <v>971</v>
          </cell>
          <cell r="N367">
            <v>9710</v>
          </cell>
          <cell r="O367" t="str">
            <v>제9100호표</v>
          </cell>
        </row>
        <row r="368">
          <cell r="B368" t="str">
            <v>인류애자소 75x65</v>
          </cell>
          <cell r="C368" t="str">
            <v>인류애자</v>
          </cell>
          <cell r="D368" t="str">
            <v>소 75x65</v>
          </cell>
          <cell r="E368">
            <v>5</v>
          </cell>
          <cell r="F368" t="str">
            <v>개</v>
          </cell>
          <cell r="G368">
            <v>850</v>
          </cell>
          <cell r="H368">
            <v>4250</v>
          </cell>
          <cell r="I368">
            <v>850</v>
          </cell>
          <cell r="J368">
            <v>4250</v>
          </cell>
          <cell r="L368">
            <v>0</v>
          </cell>
          <cell r="N368">
            <v>0</v>
          </cell>
        </row>
        <row r="369">
          <cell r="B369" t="str">
            <v>조립식 반할관φ130</v>
          </cell>
          <cell r="C369" t="str">
            <v>조립식 반할관</v>
          </cell>
          <cell r="D369" t="str">
            <v>φ130</v>
          </cell>
          <cell r="E369">
            <v>3</v>
          </cell>
          <cell r="F369" t="str">
            <v>개</v>
          </cell>
          <cell r="G369">
            <v>79385</v>
          </cell>
          <cell r="H369">
            <v>238155</v>
          </cell>
          <cell r="I369">
            <v>79385</v>
          </cell>
          <cell r="J369">
            <v>238155</v>
          </cell>
          <cell r="L369">
            <v>0</v>
          </cell>
          <cell r="N369">
            <v>0</v>
          </cell>
        </row>
        <row r="370">
          <cell r="B370" t="str">
            <v>랙크1P</v>
          </cell>
          <cell r="C370" t="str">
            <v>랙크</v>
          </cell>
          <cell r="D370" t="str">
            <v>1P</v>
          </cell>
          <cell r="E370">
            <v>4</v>
          </cell>
          <cell r="F370" t="str">
            <v>개</v>
          </cell>
          <cell r="G370">
            <v>1800</v>
          </cell>
          <cell r="H370">
            <v>7200</v>
          </cell>
          <cell r="I370">
            <v>1800</v>
          </cell>
          <cell r="J370">
            <v>7200</v>
          </cell>
          <cell r="L370">
            <v>0</v>
          </cell>
          <cell r="N370">
            <v>0</v>
          </cell>
        </row>
        <row r="371">
          <cell r="B371" t="str">
            <v>랙크4P</v>
          </cell>
          <cell r="C371" t="str">
            <v>랙크</v>
          </cell>
          <cell r="D371" t="str">
            <v>4P</v>
          </cell>
          <cell r="E371">
            <v>1</v>
          </cell>
          <cell r="F371" t="str">
            <v>개</v>
          </cell>
          <cell r="G371">
            <v>9100</v>
          </cell>
          <cell r="H371">
            <v>9100</v>
          </cell>
          <cell r="I371">
            <v>9100</v>
          </cell>
          <cell r="J371">
            <v>9100</v>
          </cell>
          <cell r="L371">
            <v>0</v>
          </cell>
          <cell r="N371">
            <v>0</v>
          </cell>
        </row>
        <row r="372">
          <cell r="B372" t="str">
            <v>반경 써비스관D80</v>
          </cell>
          <cell r="C372" t="str">
            <v>반경 써비스관</v>
          </cell>
          <cell r="D372" t="str">
            <v>D80</v>
          </cell>
          <cell r="E372">
            <v>3</v>
          </cell>
          <cell r="F372" t="str">
            <v>개</v>
          </cell>
          <cell r="G372">
            <v>34465</v>
          </cell>
          <cell r="H372">
            <v>103395</v>
          </cell>
          <cell r="I372">
            <v>34465</v>
          </cell>
          <cell r="J372">
            <v>103395</v>
          </cell>
          <cell r="L372">
            <v>0</v>
          </cell>
          <cell r="N372">
            <v>0</v>
          </cell>
        </row>
        <row r="373">
          <cell r="B373" t="str">
            <v>반경관 취부밴드전주용</v>
          </cell>
          <cell r="C373" t="str">
            <v>반경관 취부밴드</v>
          </cell>
          <cell r="D373" t="str">
            <v>전주용</v>
          </cell>
          <cell r="E373">
            <v>5</v>
          </cell>
          <cell r="F373" t="str">
            <v>개</v>
          </cell>
          <cell r="G373">
            <v>2400</v>
          </cell>
          <cell r="H373">
            <v>12000</v>
          </cell>
          <cell r="I373">
            <v>2400</v>
          </cell>
          <cell r="J373">
            <v>12000</v>
          </cell>
          <cell r="L373">
            <v>0</v>
          </cell>
          <cell r="N373">
            <v>0</v>
          </cell>
        </row>
        <row r="374">
          <cell r="B374" t="str">
            <v>노말밴드ST 28mm</v>
          </cell>
          <cell r="C374" t="str">
            <v>노말밴드</v>
          </cell>
          <cell r="D374" t="str">
            <v>ST 28mm</v>
          </cell>
          <cell r="E374">
            <v>1</v>
          </cell>
          <cell r="F374" t="str">
            <v>개</v>
          </cell>
          <cell r="G374">
            <v>2231</v>
          </cell>
          <cell r="H374">
            <v>2231</v>
          </cell>
          <cell r="I374">
            <v>2231</v>
          </cell>
          <cell r="J374">
            <v>2231</v>
          </cell>
          <cell r="L374">
            <v>0</v>
          </cell>
          <cell r="N374">
            <v>0</v>
          </cell>
        </row>
        <row r="375">
          <cell r="B375" t="str">
            <v>노말밴드ST 36mm</v>
          </cell>
          <cell r="C375" t="str">
            <v>노말밴드</v>
          </cell>
          <cell r="D375" t="str">
            <v>ST 36mm</v>
          </cell>
          <cell r="E375">
            <v>1</v>
          </cell>
          <cell r="F375" t="str">
            <v>개</v>
          </cell>
          <cell r="G375">
            <v>2979</v>
          </cell>
          <cell r="H375">
            <v>2979</v>
          </cell>
          <cell r="I375">
            <v>2979</v>
          </cell>
          <cell r="J375">
            <v>2979</v>
          </cell>
          <cell r="L375">
            <v>0</v>
          </cell>
          <cell r="N375">
            <v>0</v>
          </cell>
        </row>
        <row r="376">
          <cell r="B376" t="str">
            <v>위샤캪28C</v>
          </cell>
          <cell r="C376" t="str">
            <v>위샤캪</v>
          </cell>
          <cell r="D376" t="str">
            <v>28C</v>
          </cell>
          <cell r="E376">
            <v>1</v>
          </cell>
          <cell r="F376" t="str">
            <v>개</v>
          </cell>
          <cell r="G376">
            <v>3286</v>
          </cell>
          <cell r="H376">
            <v>3286</v>
          </cell>
          <cell r="I376">
            <v>3286</v>
          </cell>
          <cell r="J376">
            <v>3286</v>
          </cell>
          <cell r="L376">
            <v>0</v>
          </cell>
          <cell r="N376">
            <v>0</v>
          </cell>
        </row>
        <row r="377">
          <cell r="B377" t="str">
            <v>위샤캪36C</v>
          </cell>
          <cell r="C377" t="str">
            <v>위샤캪</v>
          </cell>
          <cell r="D377" t="str">
            <v>36C</v>
          </cell>
          <cell r="E377">
            <v>1</v>
          </cell>
          <cell r="F377" t="str">
            <v>개</v>
          </cell>
          <cell r="G377">
            <v>4016</v>
          </cell>
          <cell r="H377">
            <v>4016</v>
          </cell>
          <cell r="I377">
            <v>4016</v>
          </cell>
          <cell r="J377">
            <v>4016</v>
          </cell>
          <cell r="L377">
            <v>0</v>
          </cell>
          <cell r="N377">
            <v>0</v>
          </cell>
        </row>
        <row r="378">
          <cell r="A378">
            <v>9106</v>
          </cell>
          <cell r="C378" t="str">
            <v>맨홀펌프제어반기초</v>
          </cell>
          <cell r="D378" t="str">
            <v>1200x700x850</v>
          </cell>
          <cell r="E378">
            <v>1</v>
          </cell>
          <cell r="F378" t="str">
            <v>개소</v>
          </cell>
          <cell r="G378">
            <v>507992</v>
          </cell>
          <cell r="H378">
            <v>507992</v>
          </cell>
          <cell r="I378">
            <v>167329</v>
          </cell>
          <cell r="J378">
            <v>167329</v>
          </cell>
          <cell r="K378">
            <v>299733</v>
          </cell>
          <cell r="L378">
            <v>299733</v>
          </cell>
          <cell r="M378">
            <v>40930</v>
          </cell>
          <cell r="N378">
            <v>40930</v>
          </cell>
          <cell r="O378" t="str">
            <v>제9106호표</v>
          </cell>
        </row>
        <row r="379">
          <cell r="B379" t="str">
            <v>휀스설치 및 기초포함</v>
          </cell>
          <cell r="C379" t="str">
            <v>휀스</v>
          </cell>
          <cell r="D379" t="str">
            <v>설치 및 기초포함</v>
          </cell>
          <cell r="E379">
            <v>1</v>
          </cell>
          <cell r="F379" t="str">
            <v>식</v>
          </cell>
          <cell r="G379">
            <v>1237503</v>
          </cell>
          <cell r="H379">
            <v>1237503</v>
          </cell>
          <cell r="I379">
            <v>1237503</v>
          </cell>
          <cell r="J379">
            <v>1237503</v>
          </cell>
          <cell r="L379">
            <v>0</v>
          </cell>
          <cell r="N379">
            <v>0</v>
          </cell>
          <cell r="O379" t="str">
            <v>견적</v>
          </cell>
        </row>
        <row r="380">
          <cell r="A380">
            <v>9127</v>
          </cell>
          <cell r="C380" t="str">
            <v>가드레일 설치</v>
          </cell>
          <cell r="D380" t="str">
            <v>U자형볼라드(기초포함)</v>
          </cell>
          <cell r="E380">
            <v>1</v>
          </cell>
          <cell r="F380" t="str">
            <v>개소</v>
          </cell>
          <cell r="G380">
            <v>298178</v>
          </cell>
          <cell r="H380">
            <v>298178</v>
          </cell>
          <cell r="I380">
            <v>244005</v>
          </cell>
          <cell r="J380">
            <v>244005</v>
          </cell>
          <cell r="K380">
            <v>47550</v>
          </cell>
          <cell r="L380">
            <v>47550</v>
          </cell>
          <cell r="M380">
            <v>6623</v>
          </cell>
          <cell r="N380">
            <v>6623</v>
          </cell>
          <cell r="O380" t="str">
            <v>제9127호표</v>
          </cell>
        </row>
        <row r="381">
          <cell r="A381">
            <v>5507</v>
          </cell>
          <cell r="C381" t="str">
            <v>전력량계 외함</v>
          </cell>
          <cell r="D381" t="str">
            <v>500W x 200D x 600H</v>
          </cell>
          <cell r="E381">
            <v>1</v>
          </cell>
          <cell r="F381" t="str">
            <v>개</v>
          </cell>
          <cell r="G381">
            <v>543656</v>
          </cell>
          <cell r="H381">
            <v>543656</v>
          </cell>
          <cell r="I381">
            <v>500000</v>
          </cell>
          <cell r="J381">
            <v>500000</v>
          </cell>
          <cell r="K381">
            <v>42385</v>
          </cell>
          <cell r="L381">
            <v>42385</v>
          </cell>
          <cell r="M381">
            <v>1271</v>
          </cell>
          <cell r="N381">
            <v>1271</v>
          </cell>
          <cell r="O381" t="str">
            <v>제5507호표</v>
          </cell>
        </row>
        <row r="400">
          <cell r="A400">
            <v>1.3</v>
          </cell>
          <cell r="C400" t="str">
            <v>1.3. 자가펌프장</v>
          </cell>
          <cell r="E400">
            <v>6</v>
          </cell>
          <cell r="F400" t="str">
            <v>개소</v>
          </cell>
          <cell r="G400">
            <v>1219690</v>
          </cell>
          <cell r="H400">
            <v>7318140</v>
          </cell>
          <cell r="I400">
            <v>533050</v>
          </cell>
          <cell r="J400">
            <v>3198300</v>
          </cell>
          <cell r="K400">
            <v>619815</v>
          </cell>
          <cell r="L400">
            <v>3718890</v>
          </cell>
          <cell r="M400">
            <v>66825</v>
          </cell>
          <cell r="N400">
            <v>400950</v>
          </cell>
        </row>
        <row r="401">
          <cell r="A401" t="str">
            <v>1.3.1</v>
          </cell>
          <cell r="C401" t="str">
            <v>1.3.1 전기공사</v>
          </cell>
          <cell r="E401">
            <v>1</v>
          </cell>
          <cell r="F401" t="str">
            <v>식</v>
          </cell>
          <cell r="H401">
            <v>1219690</v>
          </cell>
          <cell r="J401">
            <v>533050</v>
          </cell>
          <cell r="L401">
            <v>619815</v>
          </cell>
          <cell r="N401">
            <v>66825</v>
          </cell>
        </row>
        <row r="402">
          <cell r="A402">
            <v>4104</v>
          </cell>
          <cell r="C402" t="str">
            <v>케이블(옥외)</v>
          </cell>
          <cell r="D402" t="str">
            <v>0.6/1kV F-CV 2C/6㎟</v>
          </cell>
          <cell r="E402">
            <v>38</v>
          </cell>
          <cell r="F402" t="str">
            <v>m</v>
          </cell>
          <cell r="G402">
            <v>3862</v>
          </cell>
          <cell r="H402">
            <v>146756</v>
          </cell>
          <cell r="I402">
            <v>1697</v>
          </cell>
          <cell r="J402">
            <v>64486</v>
          </cell>
          <cell r="K402">
            <v>2102</v>
          </cell>
          <cell r="L402">
            <v>79876</v>
          </cell>
          <cell r="M402">
            <v>63</v>
          </cell>
          <cell r="N402">
            <v>2394</v>
          </cell>
          <cell r="O402" t="str">
            <v>제4104호표</v>
          </cell>
        </row>
        <row r="403">
          <cell r="A403">
            <v>4400</v>
          </cell>
          <cell r="C403" t="str">
            <v>케이블(옥내)</v>
          </cell>
          <cell r="D403" t="str">
            <v>0.6/1kV F-CVV 5C/2.5㎟</v>
          </cell>
          <cell r="E403">
            <v>24</v>
          </cell>
          <cell r="F403" t="str">
            <v>m</v>
          </cell>
          <cell r="G403">
            <v>6136</v>
          </cell>
          <cell r="H403">
            <v>147264</v>
          </cell>
          <cell r="I403">
            <v>2286</v>
          </cell>
          <cell r="J403">
            <v>54864</v>
          </cell>
          <cell r="K403">
            <v>3738</v>
          </cell>
          <cell r="L403">
            <v>89712</v>
          </cell>
          <cell r="M403">
            <v>112</v>
          </cell>
          <cell r="N403">
            <v>2688</v>
          </cell>
          <cell r="O403" t="str">
            <v>제4400호표</v>
          </cell>
        </row>
        <row r="404">
          <cell r="A404">
            <v>4600</v>
          </cell>
          <cell r="C404" t="str">
            <v>전선(옥외)</v>
          </cell>
          <cell r="D404" t="str">
            <v>0.6/1kV F-GV 4㎟</v>
          </cell>
          <cell r="E404">
            <v>20</v>
          </cell>
          <cell r="F404" t="str">
            <v>m</v>
          </cell>
          <cell r="G404">
            <v>1543</v>
          </cell>
          <cell r="H404">
            <v>30860</v>
          </cell>
          <cell r="I404">
            <v>574</v>
          </cell>
          <cell r="J404">
            <v>11480</v>
          </cell>
          <cell r="K404">
            <v>941</v>
          </cell>
          <cell r="L404">
            <v>18820</v>
          </cell>
          <cell r="M404">
            <v>28</v>
          </cell>
          <cell r="N404">
            <v>560</v>
          </cell>
          <cell r="O404" t="str">
            <v>제4600호표</v>
          </cell>
        </row>
        <row r="405">
          <cell r="A405">
            <v>3107</v>
          </cell>
          <cell r="C405" t="str">
            <v>전선관</v>
          </cell>
          <cell r="D405" t="str">
            <v>ST 28mm</v>
          </cell>
          <cell r="E405">
            <v>5</v>
          </cell>
          <cell r="F405" t="str">
            <v>m</v>
          </cell>
          <cell r="G405">
            <v>18231</v>
          </cell>
          <cell r="H405">
            <v>91155</v>
          </cell>
          <cell r="I405">
            <v>4650</v>
          </cell>
          <cell r="J405">
            <v>23250</v>
          </cell>
          <cell r="K405">
            <v>13186</v>
          </cell>
          <cell r="L405">
            <v>65930</v>
          </cell>
          <cell r="M405">
            <v>395</v>
          </cell>
          <cell r="N405">
            <v>1975</v>
          </cell>
          <cell r="O405" t="str">
            <v>제3107호표</v>
          </cell>
        </row>
        <row r="406">
          <cell r="A406">
            <v>3100</v>
          </cell>
          <cell r="C406" t="str">
            <v>전선관</v>
          </cell>
          <cell r="D406" t="str">
            <v>파형관 30mm</v>
          </cell>
          <cell r="E406">
            <v>70</v>
          </cell>
          <cell r="F406" t="str">
            <v>m</v>
          </cell>
          <cell r="G406">
            <v>2999</v>
          </cell>
          <cell r="H406">
            <v>209930</v>
          </cell>
          <cell r="I406">
            <v>435</v>
          </cell>
          <cell r="J406">
            <v>30450</v>
          </cell>
          <cell r="K406">
            <v>2490</v>
          </cell>
          <cell r="L406">
            <v>174300</v>
          </cell>
          <cell r="M406">
            <v>74</v>
          </cell>
          <cell r="N406">
            <v>5180</v>
          </cell>
          <cell r="O406" t="str">
            <v>제3100호표</v>
          </cell>
        </row>
        <row r="407">
          <cell r="A407">
            <v>3114</v>
          </cell>
          <cell r="C407" t="str">
            <v>가요전선관</v>
          </cell>
          <cell r="D407" t="str">
            <v>1종 방수 28mm</v>
          </cell>
          <cell r="E407">
            <v>1</v>
          </cell>
          <cell r="F407" t="str">
            <v>m</v>
          </cell>
          <cell r="G407">
            <v>11434</v>
          </cell>
          <cell r="H407">
            <v>11434</v>
          </cell>
          <cell r="I407">
            <v>2470</v>
          </cell>
          <cell r="J407">
            <v>2470</v>
          </cell>
          <cell r="K407">
            <v>8703</v>
          </cell>
          <cell r="L407">
            <v>8703</v>
          </cell>
          <cell r="M407">
            <v>261</v>
          </cell>
          <cell r="N407">
            <v>261</v>
          </cell>
          <cell r="O407" t="str">
            <v>제3114호표</v>
          </cell>
        </row>
        <row r="408">
          <cell r="A408">
            <v>9100</v>
          </cell>
          <cell r="C408" t="str">
            <v>관로굴착</v>
          </cell>
          <cell r="D408" t="str">
            <v>400Wx800D</v>
          </cell>
          <cell r="E408">
            <v>50</v>
          </cell>
          <cell r="F408" t="str">
            <v>m</v>
          </cell>
          <cell r="G408">
            <v>6502</v>
          </cell>
          <cell r="H408">
            <v>325100</v>
          </cell>
          <cell r="I408">
            <v>2267</v>
          </cell>
          <cell r="J408">
            <v>113350</v>
          </cell>
          <cell r="K408">
            <v>3264</v>
          </cell>
          <cell r="L408">
            <v>163200</v>
          </cell>
          <cell r="M408">
            <v>971</v>
          </cell>
          <cell r="N408">
            <v>48550</v>
          </cell>
          <cell r="O408" t="str">
            <v>제9100호표</v>
          </cell>
        </row>
        <row r="409">
          <cell r="A409">
            <v>9107</v>
          </cell>
          <cell r="C409" t="str">
            <v>자가펌프 제어반기초 설치</v>
          </cell>
          <cell r="D409" t="str">
            <v>중공기초, 500x800x700(정방형)</v>
          </cell>
          <cell r="E409">
            <v>1</v>
          </cell>
          <cell r="F409" t="str">
            <v>개소</v>
          </cell>
          <cell r="G409">
            <v>257191</v>
          </cell>
          <cell r="H409">
            <v>257191</v>
          </cell>
          <cell r="I409">
            <v>232700</v>
          </cell>
          <cell r="J409">
            <v>232700</v>
          </cell>
          <cell r="K409">
            <v>19274</v>
          </cell>
          <cell r="L409">
            <v>19274</v>
          </cell>
          <cell r="M409">
            <v>5217</v>
          </cell>
          <cell r="N409">
            <v>5217</v>
          </cell>
          <cell r="O409" t="str">
            <v>제9107호표</v>
          </cell>
        </row>
        <row r="422">
          <cell r="A422">
            <v>2</v>
          </cell>
          <cell r="C422" t="str">
            <v>2. 관급자재</v>
          </cell>
          <cell r="H422">
            <v>524932461</v>
          </cell>
          <cell r="J422">
            <v>524932461</v>
          </cell>
          <cell r="L422">
            <v>0</v>
          </cell>
          <cell r="N422">
            <v>0</v>
          </cell>
        </row>
        <row r="423">
          <cell r="A423">
            <v>2.1</v>
          </cell>
          <cell r="C423" t="str">
            <v>2.1 하수처리시설</v>
          </cell>
          <cell r="H423">
            <v>490714461</v>
          </cell>
          <cell r="J423">
            <v>490714461</v>
          </cell>
          <cell r="L423">
            <v>0</v>
          </cell>
          <cell r="N423">
            <v>0</v>
          </cell>
        </row>
        <row r="424">
          <cell r="A424" t="str">
            <v>2.1.1</v>
          </cell>
          <cell r="C424" t="str">
            <v>2.1.1 수배전반설비</v>
          </cell>
          <cell r="H424">
            <v>252980461</v>
          </cell>
          <cell r="J424">
            <v>252980461</v>
          </cell>
          <cell r="L424">
            <v>0</v>
          </cell>
          <cell r="N424">
            <v>0</v>
          </cell>
        </row>
        <row r="425">
          <cell r="B425" t="str">
            <v>EHV-11600Wx2550Hx2500D(옥내)</v>
          </cell>
          <cell r="C425" t="str">
            <v>EHV-1</v>
          </cell>
          <cell r="D425" t="str">
            <v>1600Wx2550Hx2500D(옥내)</v>
          </cell>
          <cell r="E425">
            <v>1</v>
          </cell>
          <cell r="F425" t="str">
            <v>면</v>
          </cell>
          <cell r="G425">
            <v>31590068</v>
          </cell>
          <cell r="H425">
            <v>31590068</v>
          </cell>
          <cell r="I425">
            <v>31590068</v>
          </cell>
          <cell r="J425">
            <v>31590068</v>
          </cell>
          <cell r="L425">
            <v>0</v>
          </cell>
          <cell r="N425">
            <v>0</v>
          </cell>
          <cell r="O425" t="str">
            <v>견적</v>
          </cell>
        </row>
        <row r="426">
          <cell r="B426" t="str">
            <v>EHV-21300Wx2550Hx2500D(옥내)</v>
          </cell>
          <cell r="C426" t="str">
            <v>EHV-2</v>
          </cell>
          <cell r="D426" t="str">
            <v>1300Wx2550Hx2500D(옥내)</v>
          </cell>
          <cell r="E426">
            <v>1</v>
          </cell>
          <cell r="F426" t="str">
            <v>면</v>
          </cell>
          <cell r="G426">
            <v>9525000</v>
          </cell>
          <cell r="H426">
            <v>9525000</v>
          </cell>
          <cell r="I426">
            <v>9525000</v>
          </cell>
          <cell r="J426">
            <v>9525000</v>
          </cell>
          <cell r="L426">
            <v>0</v>
          </cell>
          <cell r="N426">
            <v>0</v>
          </cell>
          <cell r="O426" t="str">
            <v>견적</v>
          </cell>
        </row>
        <row r="427">
          <cell r="B427" t="str">
            <v>EHV-31300Wx2550Hx2500D(옥내)</v>
          </cell>
          <cell r="C427" t="str">
            <v>EHV-3</v>
          </cell>
          <cell r="D427" t="str">
            <v>1300Wx2550Hx2500D(옥내)</v>
          </cell>
          <cell r="E427">
            <v>1</v>
          </cell>
          <cell r="F427" t="str">
            <v>면</v>
          </cell>
          <cell r="G427">
            <v>8904000</v>
          </cell>
          <cell r="H427">
            <v>8904000</v>
          </cell>
          <cell r="I427">
            <v>8904000</v>
          </cell>
          <cell r="J427">
            <v>8904000</v>
          </cell>
          <cell r="L427">
            <v>0</v>
          </cell>
          <cell r="N427">
            <v>0</v>
          </cell>
          <cell r="O427" t="str">
            <v>견적</v>
          </cell>
        </row>
        <row r="428">
          <cell r="B428" t="str">
            <v>EHV-41300Wx2550Hx2500D(옥내)</v>
          </cell>
          <cell r="C428" t="str">
            <v>EHV-4</v>
          </cell>
          <cell r="D428" t="str">
            <v>1300Wx2550Hx2500D(옥내)</v>
          </cell>
          <cell r="E428">
            <v>1</v>
          </cell>
          <cell r="F428" t="str">
            <v>면</v>
          </cell>
          <cell r="G428">
            <v>10309000</v>
          </cell>
          <cell r="H428">
            <v>10309000</v>
          </cell>
          <cell r="I428">
            <v>10309000</v>
          </cell>
          <cell r="J428">
            <v>10309000</v>
          </cell>
          <cell r="L428">
            <v>0</v>
          </cell>
          <cell r="N428">
            <v>0</v>
          </cell>
          <cell r="O428" t="str">
            <v>견적</v>
          </cell>
        </row>
        <row r="429">
          <cell r="B429" t="str">
            <v>EHV-5,61300Wx2550Hx2500D(옥내)</v>
          </cell>
          <cell r="C429" t="str">
            <v>EHV-5,6</v>
          </cell>
          <cell r="D429" t="str">
            <v>1300Wx2550Hx2500D(옥내)</v>
          </cell>
          <cell r="E429">
            <v>2</v>
          </cell>
          <cell r="F429" t="str">
            <v>면</v>
          </cell>
          <cell r="G429">
            <v>15619000</v>
          </cell>
          <cell r="H429">
            <v>31238000</v>
          </cell>
          <cell r="I429">
            <v>15619000</v>
          </cell>
          <cell r="J429">
            <v>31238000</v>
          </cell>
          <cell r="L429">
            <v>0</v>
          </cell>
          <cell r="N429">
            <v>0</v>
          </cell>
          <cell r="O429" t="str">
            <v>견적</v>
          </cell>
        </row>
        <row r="430">
          <cell r="B430" t="str">
            <v>TR-1,21800Wx2350Hx2000D(옥내)</v>
          </cell>
          <cell r="C430" t="str">
            <v>TR-1,2</v>
          </cell>
          <cell r="D430" t="str">
            <v>1800Wx2350Hx2000D(옥내)</v>
          </cell>
          <cell r="E430">
            <v>2</v>
          </cell>
          <cell r="F430" t="str">
            <v>면</v>
          </cell>
          <cell r="G430">
            <v>12149000</v>
          </cell>
          <cell r="H430">
            <v>24298000</v>
          </cell>
          <cell r="I430">
            <v>12149000</v>
          </cell>
          <cell r="J430">
            <v>24298000</v>
          </cell>
          <cell r="L430">
            <v>0</v>
          </cell>
          <cell r="N430">
            <v>0</v>
          </cell>
          <cell r="O430" t="str">
            <v>견적</v>
          </cell>
        </row>
        <row r="431">
          <cell r="B431" t="str">
            <v>LV-1800Wx2350Hx1500D(옥내)</v>
          </cell>
          <cell r="C431" t="str">
            <v>LV-1</v>
          </cell>
          <cell r="D431" t="str">
            <v>800Wx2350Hx1500D(옥내)</v>
          </cell>
          <cell r="E431">
            <v>1</v>
          </cell>
          <cell r="F431" t="str">
            <v>면</v>
          </cell>
          <cell r="G431">
            <v>13066000</v>
          </cell>
          <cell r="H431">
            <v>13066000</v>
          </cell>
          <cell r="I431">
            <v>13066000</v>
          </cell>
          <cell r="J431">
            <v>13066000</v>
          </cell>
          <cell r="L431">
            <v>0</v>
          </cell>
          <cell r="N431">
            <v>0</v>
          </cell>
          <cell r="O431" t="str">
            <v>견적</v>
          </cell>
        </row>
        <row r="432">
          <cell r="B432" t="str">
            <v>LV-2800Wx2350Hx1500D(옥내)</v>
          </cell>
          <cell r="C432" t="str">
            <v>LV-2</v>
          </cell>
          <cell r="D432" t="str">
            <v>800Wx2350Hx1500D(옥내)</v>
          </cell>
          <cell r="E432">
            <v>1</v>
          </cell>
          <cell r="F432" t="str">
            <v>면</v>
          </cell>
          <cell r="G432">
            <v>11292000</v>
          </cell>
          <cell r="H432">
            <v>11292000</v>
          </cell>
          <cell r="I432">
            <v>11292000</v>
          </cell>
          <cell r="J432">
            <v>11292000</v>
          </cell>
          <cell r="L432">
            <v>0</v>
          </cell>
          <cell r="N432">
            <v>0</v>
          </cell>
          <cell r="O432" t="str">
            <v>견적</v>
          </cell>
        </row>
        <row r="433">
          <cell r="B433" t="str">
            <v>BC-HS800Wx2350Hx1500D(옥내)</v>
          </cell>
          <cell r="C433" t="str">
            <v>BC-HS</v>
          </cell>
          <cell r="D433" t="str">
            <v>800Wx2350Hx1500D(옥내)</v>
          </cell>
          <cell r="E433">
            <v>1</v>
          </cell>
          <cell r="F433" t="str">
            <v>면</v>
          </cell>
          <cell r="G433">
            <v>8536000</v>
          </cell>
          <cell r="H433">
            <v>8536000</v>
          </cell>
          <cell r="I433">
            <v>8536000</v>
          </cell>
          <cell r="J433">
            <v>8536000</v>
          </cell>
          <cell r="L433">
            <v>0</v>
          </cell>
          <cell r="N433">
            <v>0</v>
          </cell>
          <cell r="O433" t="str">
            <v>견적</v>
          </cell>
        </row>
        <row r="434">
          <cell r="B434" t="str">
            <v>MCC-HS1600Wx2300Hx600D</v>
          </cell>
          <cell r="C434" t="str">
            <v>MCC-HS1</v>
          </cell>
          <cell r="D434" t="str">
            <v>600Wx2300Hx600D</v>
          </cell>
          <cell r="E434">
            <v>1</v>
          </cell>
          <cell r="F434" t="str">
            <v>식</v>
          </cell>
          <cell r="G434">
            <v>20413000</v>
          </cell>
          <cell r="H434">
            <v>20413000</v>
          </cell>
          <cell r="I434">
            <v>20413000</v>
          </cell>
          <cell r="J434">
            <v>20413000</v>
          </cell>
          <cell r="L434">
            <v>0</v>
          </cell>
          <cell r="N434">
            <v>0</v>
          </cell>
          <cell r="O434" t="str">
            <v>견적</v>
          </cell>
        </row>
        <row r="435">
          <cell r="B435" t="str">
            <v>MCC-HS2600Wx2300Hx600D</v>
          </cell>
          <cell r="C435" t="str">
            <v>MCC-HS2</v>
          </cell>
          <cell r="D435" t="str">
            <v>600Wx2300Hx600D</v>
          </cell>
          <cell r="E435">
            <v>1</v>
          </cell>
          <cell r="F435" t="str">
            <v>식</v>
          </cell>
          <cell r="G435">
            <v>41731000</v>
          </cell>
          <cell r="H435">
            <v>41731000</v>
          </cell>
          <cell r="I435">
            <v>41731000</v>
          </cell>
          <cell r="J435">
            <v>41731000</v>
          </cell>
          <cell r="L435">
            <v>0</v>
          </cell>
          <cell r="N435">
            <v>0</v>
          </cell>
          <cell r="O435" t="str">
            <v>견적</v>
          </cell>
        </row>
        <row r="436">
          <cell r="B436" t="str">
            <v>LOP, 누수 및 온도센서포함300Wx500Hx250D(1회로)</v>
          </cell>
          <cell r="C436" t="str">
            <v>LOP, 누수 및 온도센서포함</v>
          </cell>
          <cell r="D436" t="str">
            <v>300Wx500Hx250D(1회로)</v>
          </cell>
          <cell r="E436">
            <v>6</v>
          </cell>
          <cell r="F436" t="str">
            <v>면</v>
          </cell>
          <cell r="G436">
            <v>1353000</v>
          </cell>
          <cell r="H436">
            <v>8118000</v>
          </cell>
          <cell r="I436">
            <v>1353000</v>
          </cell>
          <cell r="J436">
            <v>8118000</v>
          </cell>
          <cell r="L436">
            <v>0</v>
          </cell>
          <cell r="N436">
            <v>0</v>
          </cell>
          <cell r="O436" t="str">
            <v>견적</v>
          </cell>
        </row>
        <row r="437">
          <cell r="B437" t="str">
            <v>LOP, 온도센서 포함400Wx500Hx250D(2회로)</v>
          </cell>
          <cell r="C437" t="str">
            <v>LOP, 온도센서 포함</v>
          </cell>
          <cell r="D437" t="str">
            <v>400Wx500Hx250D(2회로)</v>
          </cell>
          <cell r="E437">
            <v>1</v>
          </cell>
          <cell r="F437" t="str">
            <v>면</v>
          </cell>
          <cell r="G437">
            <v>1326000</v>
          </cell>
          <cell r="H437">
            <v>1326000</v>
          </cell>
          <cell r="I437">
            <v>1326000</v>
          </cell>
          <cell r="J437">
            <v>1326000</v>
          </cell>
          <cell r="L437">
            <v>0</v>
          </cell>
          <cell r="N437">
            <v>0</v>
          </cell>
          <cell r="O437" t="str">
            <v>견적</v>
          </cell>
        </row>
        <row r="438">
          <cell r="B438" t="str">
            <v>LOP300Wx400Hx250D(2회로)</v>
          </cell>
          <cell r="C438" t="str">
            <v>LOP</v>
          </cell>
          <cell r="D438" t="str">
            <v>300Wx400Hx250D(2회로)</v>
          </cell>
          <cell r="E438">
            <v>6</v>
          </cell>
          <cell r="F438" t="str">
            <v>면</v>
          </cell>
          <cell r="G438">
            <v>1419340</v>
          </cell>
          <cell r="H438">
            <v>8516040</v>
          </cell>
          <cell r="I438">
            <v>1419340</v>
          </cell>
          <cell r="J438">
            <v>8516040</v>
          </cell>
          <cell r="L438">
            <v>0</v>
          </cell>
          <cell r="N438">
            <v>0</v>
          </cell>
          <cell r="O438" t="str">
            <v>견적</v>
          </cell>
        </row>
        <row r="439">
          <cell r="B439" t="str">
            <v>LOP400Wx500Hx250D(3회로)</v>
          </cell>
          <cell r="C439" t="str">
            <v>LOP</v>
          </cell>
          <cell r="D439" t="str">
            <v>400Wx500Hx250D(3회로)</v>
          </cell>
          <cell r="E439">
            <v>1</v>
          </cell>
          <cell r="F439" t="str">
            <v>면</v>
          </cell>
          <cell r="G439">
            <v>1678353</v>
          </cell>
          <cell r="H439">
            <v>1678353</v>
          </cell>
          <cell r="I439">
            <v>1678353</v>
          </cell>
          <cell r="J439">
            <v>1678353</v>
          </cell>
          <cell r="L439">
            <v>0</v>
          </cell>
          <cell r="N439">
            <v>0</v>
          </cell>
          <cell r="O439" t="str">
            <v>견적</v>
          </cell>
        </row>
        <row r="440">
          <cell r="B440" t="str">
            <v>LOP300Wx400Hx250D(1회로)</v>
          </cell>
          <cell r="C440" t="str">
            <v>LOP</v>
          </cell>
          <cell r="D440" t="str">
            <v>300Wx400Hx250D(1회로)</v>
          </cell>
          <cell r="E440">
            <v>1</v>
          </cell>
          <cell r="F440" t="str">
            <v>면</v>
          </cell>
          <cell r="G440">
            <v>1123000</v>
          </cell>
          <cell r="H440">
            <v>1123000</v>
          </cell>
          <cell r="I440">
            <v>1123000</v>
          </cell>
          <cell r="J440">
            <v>1123000</v>
          </cell>
          <cell r="L440">
            <v>0</v>
          </cell>
          <cell r="N440">
            <v>0</v>
          </cell>
          <cell r="O440" t="str">
            <v>견적</v>
          </cell>
        </row>
        <row r="441">
          <cell r="B441" t="str">
            <v>설치 및 운반비</v>
          </cell>
          <cell r="C441" t="str">
            <v>설치 및 운반비</v>
          </cell>
          <cell r="E441">
            <v>1</v>
          </cell>
          <cell r="F441" t="str">
            <v>식</v>
          </cell>
          <cell r="G441">
            <v>17590000</v>
          </cell>
          <cell r="H441">
            <v>17590000</v>
          </cell>
          <cell r="I441">
            <v>17590000</v>
          </cell>
          <cell r="J441">
            <v>17590000</v>
          </cell>
          <cell r="L441">
            <v>0</v>
          </cell>
          <cell r="N441">
            <v>0</v>
          </cell>
          <cell r="O441" t="str">
            <v>견적</v>
          </cell>
        </row>
        <row r="442">
          <cell r="B442" t="str">
            <v>예비품</v>
          </cell>
          <cell r="C442" t="str">
            <v>예비품</v>
          </cell>
          <cell r="E442">
            <v>1</v>
          </cell>
          <cell r="F442" t="str">
            <v>식</v>
          </cell>
          <cell r="G442">
            <v>3727000</v>
          </cell>
          <cell r="H442">
            <v>3727000</v>
          </cell>
          <cell r="I442">
            <v>3727000</v>
          </cell>
          <cell r="J442">
            <v>3727000</v>
          </cell>
          <cell r="L442">
            <v>0</v>
          </cell>
          <cell r="N442">
            <v>0</v>
          </cell>
          <cell r="O442" t="str">
            <v>견적</v>
          </cell>
        </row>
        <row r="444">
          <cell r="A444" t="str">
            <v>2.1.2</v>
          </cell>
          <cell r="C444" t="str">
            <v>2.1.2 감시제어설비</v>
          </cell>
          <cell r="H444">
            <v>102154000</v>
          </cell>
          <cell r="J444">
            <v>102154000</v>
          </cell>
          <cell r="L444">
            <v>0</v>
          </cell>
          <cell r="N444">
            <v>0</v>
          </cell>
        </row>
        <row r="445">
          <cell r="B445" t="str">
            <v>1) 감시제어시스템</v>
          </cell>
          <cell r="C445" t="str">
            <v>1) 감시제어시스템</v>
          </cell>
          <cell r="E445">
            <v>1</v>
          </cell>
          <cell r="F445" t="str">
            <v>식</v>
          </cell>
          <cell r="G445">
            <v>33421600</v>
          </cell>
          <cell r="H445">
            <v>33421600</v>
          </cell>
          <cell r="I445">
            <v>33421600</v>
          </cell>
          <cell r="J445">
            <v>33421600</v>
          </cell>
          <cell r="L445">
            <v>0</v>
          </cell>
          <cell r="N445">
            <v>0</v>
          </cell>
          <cell r="O445" t="str">
            <v>견적</v>
          </cell>
        </row>
        <row r="446">
          <cell r="C446" t="str">
            <v>LOS &amp; EWS COMPUTER</v>
          </cell>
          <cell r="E446">
            <v>1</v>
          </cell>
          <cell r="F446" t="str">
            <v>set</v>
          </cell>
        </row>
        <row r="447">
          <cell r="C447" t="str">
            <v>TFT LCD Monitor</v>
          </cell>
          <cell r="D447" t="str">
            <v>21" 이상</v>
          </cell>
          <cell r="E447">
            <v>1</v>
          </cell>
          <cell r="F447" t="str">
            <v>set</v>
          </cell>
        </row>
        <row r="448">
          <cell r="C448" t="str">
            <v>HMI Software Package</v>
          </cell>
          <cell r="E448">
            <v>1</v>
          </cell>
          <cell r="F448" t="str">
            <v>pkg</v>
          </cell>
        </row>
        <row r="449">
          <cell r="C449" t="str">
            <v>LOS &amp; EWS MMI Application</v>
          </cell>
          <cell r="D449" t="str">
            <v>홍산하수처리시설</v>
          </cell>
          <cell r="E449">
            <v>1</v>
          </cell>
          <cell r="F449" t="str">
            <v>식</v>
          </cell>
        </row>
        <row r="450">
          <cell r="C450" t="str">
            <v>LOS &amp; EWS MMI Application</v>
          </cell>
          <cell r="D450" t="str">
            <v>맨홀펌프장 2개소</v>
          </cell>
          <cell r="E450">
            <v>1</v>
          </cell>
          <cell r="F450" t="str">
            <v>식</v>
          </cell>
        </row>
        <row r="451">
          <cell r="C451" t="str">
            <v>System Software</v>
          </cell>
          <cell r="E451">
            <v>1</v>
          </cell>
          <cell r="F451" t="str">
            <v>pkg</v>
          </cell>
        </row>
        <row r="452">
          <cell r="C452" t="str">
            <v>Logging Printer</v>
          </cell>
          <cell r="E452">
            <v>1</v>
          </cell>
          <cell r="F452" t="str">
            <v>set</v>
          </cell>
        </row>
        <row r="453">
          <cell r="C453" t="str">
            <v>Alarm Printer</v>
          </cell>
          <cell r="E453">
            <v>1</v>
          </cell>
          <cell r="F453" t="str">
            <v>set</v>
          </cell>
        </row>
        <row r="454">
          <cell r="C454" t="str">
            <v>Printer Server</v>
          </cell>
          <cell r="E454">
            <v>1</v>
          </cell>
          <cell r="F454" t="str">
            <v>set</v>
          </cell>
        </row>
        <row r="455">
          <cell r="C455" t="str">
            <v>Switching HUB</v>
          </cell>
          <cell r="E455">
            <v>1</v>
          </cell>
          <cell r="F455" t="str">
            <v>set</v>
          </cell>
        </row>
        <row r="456">
          <cell r="C456" t="str">
            <v>IP 공유기</v>
          </cell>
          <cell r="E456">
            <v>1</v>
          </cell>
          <cell r="F456" t="str">
            <v>set</v>
          </cell>
        </row>
        <row r="457">
          <cell r="C457" t="str">
            <v>VNC Server</v>
          </cell>
          <cell r="E457">
            <v>1</v>
          </cell>
          <cell r="F457" t="str">
            <v>set</v>
          </cell>
        </row>
        <row r="458">
          <cell r="C458" t="str">
            <v>Operator Console Desk</v>
          </cell>
          <cell r="E458">
            <v>2</v>
          </cell>
          <cell r="F458" t="str">
            <v>set</v>
          </cell>
        </row>
        <row r="459">
          <cell r="C459" t="str">
            <v>Printer Desk</v>
          </cell>
          <cell r="E459">
            <v>2</v>
          </cell>
          <cell r="F459" t="str">
            <v>set</v>
          </cell>
        </row>
        <row r="460">
          <cell r="C460" t="str">
            <v>광 NETWORK 구축</v>
          </cell>
          <cell r="E460">
            <v>1</v>
          </cell>
          <cell r="F460" t="str">
            <v>식</v>
          </cell>
        </row>
        <row r="461">
          <cell r="B461" t="str">
            <v>2) RCS</v>
          </cell>
          <cell r="C461" t="str">
            <v>2) RCS</v>
          </cell>
          <cell r="E461">
            <v>1</v>
          </cell>
          <cell r="F461" t="str">
            <v>식</v>
          </cell>
          <cell r="G461">
            <v>47813400</v>
          </cell>
          <cell r="H461">
            <v>47813400</v>
          </cell>
          <cell r="I461">
            <v>47813400</v>
          </cell>
          <cell r="J461">
            <v>47813400</v>
          </cell>
          <cell r="L461">
            <v>0</v>
          </cell>
          <cell r="N461">
            <v>0</v>
          </cell>
          <cell r="O461" t="str">
            <v>견적</v>
          </cell>
        </row>
        <row r="462">
          <cell r="C462" t="str">
            <v>외함</v>
          </cell>
          <cell r="E462">
            <v>2</v>
          </cell>
          <cell r="F462" t="str">
            <v>면</v>
          </cell>
        </row>
        <row r="463">
          <cell r="C463" t="str">
            <v>CPU Module</v>
          </cell>
          <cell r="E463">
            <v>1</v>
          </cell>
          <cell r="F463" t="str">
            <v>EA</v>
          </cell>
        </row>
        <row r="464">
          <cell r="C464" t="str">
            <v>D/I Module</v>
          </cell>
          <cell r="E464">
            <v>9</v>
          </cell>
          <cell r="F464" t="str">
            <v>EA</v>
          </cell>
        </row>
        <row r="465">
          <cell r="C465" t="str">
            <v>D/O Module</v>
          </cell>
          <cell r="E465">
            <v>2</v>
          </cell>
          <cell r="F465" t="str">
            <v>EA</v>
          </cell>
        </row>
        <row r="466">
          <cell r="C466" t="str">
            <v>A/I Module</v>
          </cell>
          <cell r="E466">
            <v>5</v>
          </cell>
          <cell r="F466" t="str">
            <v>EA</v>
          </cell>
        </row>
        <row r="467">
          <cell r="C467" t="str">
            <v>A/O Module</v>
          </cell>
          <cell r="E467">
            <v>2</v>
          </cell>
          <cell r="F467" t="str">
            <v>EA</v>
          </cell>
        </row>
        <row r="468">
          <cell r="C468" t="str">
            <v>Ethernet 통신 Module</v>
          </cell>
          <cell r="E468">
            <v>1</v>
          </cell>
          <cell r="F468" t="str">
            <v>EA</v>
          </cell>
        </row>
        <row r="469">
          <cell r="C469" t="str">
            <v>전원 Module</v>
          </cell>
          <cell r="E469">
            <v>3</v>
          </cell>
          <cell r="F469" t="str">
            <v>EA</v>
          </cell>
        </row>
        <row r="470">
          <cell r="C470" t="str">
            <v>기본 Base Unit</v>
          </cell>
          <cell r="E470">
            <v>1</v>
          </cell>
          <cell r="F470" t="str">
            <v>EA</v>
          </cell>
        </row>
        <row r="471">
          <cell r="C471" t="str">
            <v>증설 Base Unit</v>
          </cell>
          <cell r="E471">
            <v>2</v>
          </cell>
          <cell r="F471" t="str">
            <v>EA</v>
          </cell>
        </row>
        <row r="472">
          <cell r="C472" t="str">
            <v>DUMMY Module</v>
          </cell>
          <cell r="E472">
            <v>5</v>
          </cell>
          <cell r="F472" t="str">
            <v>EA</v>
          </cell>
        </row>
        <row r="473">
          <cell r="C473" t="str">
            <v>장거리 증설 드라이버 Module</v>
          </cell>
          <cell r="E473">
            <v>1</v>
          </cell>
          <cell r="F473" t="str">
            <v>EA</v>
          </cell>
        </row>
        <row r="474">
          <cell r="C474" t="str">
            <v>UPS</v>
          </cell>
          <cell r="E474">
            <v>1</v>
          </cell>
          <cell r="F474" t="str">
            <v>set</v>
          </cell>
        </row>
        <row r="475">
          <cell r="C475" t="str">
            <v>피뢰기</v>
          </cell>
          <cell r="D475" t="str">
            <v>전원용, 통신용, UPS용</v>
          </cell>
          <cell r="E475">
            <v>1</v>
          </cell>
          <cell r="F475" t="str">
            <v>식</v>
          </cell>
        </row>
        <row r="476">
          <cell r="C476" t="str">
            <v>전기부속자재</v>
          </cell>
          <cell r="E476">
            <v>1</v>
          </cell>
          <cell r="F476" t="str">
            <v>식</v>
          </cell>
        </row>
        <row r="477">
          <cell r="C477" t="str">
            <v>제작 및 조립인건비</v>
          </cell>
          <cell r="E477">
            <v>1</v>
          </cell>
          <cell r="F477" t="str">
            <v>식</v>
          </cell>
        </row>
        <row r="478">
          <cell r="C478" t="str">
            <v>PLC Program Fee</v>
          </cell>
          <cell r="E478">
            <v>1</v>
          </cell>
          <cell r="F478" t="str">
            <v>식</v>
          </cell>
        </row>
        <row r="479">
          <cell r="C479" t="str">
            <v>설치비</v>
          </cell>
          <cell r="E479">
            <v>1</v>
          </cell>
          <cell r="F479" t="str">
            <v>식</v>
          </cell>
        </row>
        <row r="480">
          <cell r="B480" t="str">
            <v>3) CCTV설비옥내:1대, 옥외:1대</v>
          </cell>
          <cell r="C480" t="str">
            <v>3) CCTV설비</v>
          </cell>
          <cell r="D480" t="str">
            <v>옥내:1대, 옥외:1대</v>
          </cell>
          <cell r="E480">
            <v>1</v>
          </cell>
          <cell r="F480" t="str">
            <v>식</v>
          </cell>
          <cell r="G480">
            <v>8400000</v>
          </cell>
          <cell r="H480">
            <v>8400000</v>
          </cell>
          <cell r="I480">
            <v>8400000</v>
          </cell>
          <cell r="J480">
            <v>8400000</v>
          </cell>
          <cell r="L480">
            <v>0</v>
          </cell>
          <cell r="N480">
            <v>0</v>
          </cell>
          <cell r="O480" t="str">
            <v>견적</v>
          </cell>
        </row>
        <row r="481">
          <cell r="B481" t="str">
            <v>4) 시운전 및 교육</v>
          </cell>
          <cell r="C481" t="str">
            <v>4) 시운전 및 교육</v>
          </cell>
          <cell r="E481">
            <v>1</v>
          </cell>
          <cell r="F481" t="str">
            <v>식</v>
          </cell>
          <cell r="G481">
            <v>7150000</v>
          </cell>
          <cell r="H481">
            <v>7150000</v>
          </cell>
          <cell r="I481">
            <v>7150000</v>
          </cell>
          <cell r="J481">
            <v>7150000</v>
          </cell>
          <cell r="L481">
            <v>0</v>
          </cell>
          <cell r="N481">
            <v>0</v>
          </cell>
          <cell r="O481" t="str">
            <v>견적</v>
          </cell>
        </row>
        <row r="482">
          <cell r="C482" t="str">
            <v>승인도서 작성</v>
          </cell>
          <cell r="E482">
            <v>1</v>
          </cell>
          <cell r="F482" t="str">
            <v>식</v>
          </cell>
        </row>
        <row r="483">
          <cell r="C483" t="str">
            <v>제작도서 및 준공도서 작성</v>
          </cell>
          <cell r="E483">
            <v>1</v>
          </cell>
          <cell r="F483" t="str">
            <v>식</v>
          </cell>
        </row>
        <row r="484">
          <cell r="C484" t="str">
            <v>유지보수 지침서 작성</v>
          </cell>
          <cell r="E484">
            <v>1</v>
          </cell>
          <cell r="F484" t="str">
            <v>식</v>
          </cell>
        </row>
        <row r="485">
          <cell r="C485" t="str">
            <v>시운전 및 교육</v>
          </cell>
          <cell r="E485">
            <v>1</v>
          </cell>
          <cell r="F485" t="str">
            <v>식</v>
          </cell>
        </row>
        <row r="486">
          <cell r="C486" t="str">
            <v>승인도서 작성</v>
          </cell>
          <cell r="E486">
            <v>1</v>
          </cell>
          <cell r="F486" t="str">
            <v>식</v>
          </cell>
        </row>
        <row r="487">
          <cell r="C487" t="str">
            <v>제작도서 및 준공도서 작성</v>
          </cell>
          <cell r="E487">
            <v>1</v>
          </cell>
          <cell r="F487" t="str">
            <v>식</v>
          </cell>
        </row>
        <row r="488">
          <cell r="C488" t="str">
            <v>유지보수 지침서 작성</v>
          </cell>
          <cell r="E488">
            <v>1</v>
          </cell>
          <cell r="F488" t="str">
            <v>식</v>
          </cell>
        </row>
        <row r="489">
          <cell r="C489" t="str">
            <v>시운전 및 교육</v>
          </cell>
          <cell r="E489">
            <v>1</v>
          </cell>
          <cell r="F489" t="str">
            <v>식</v>
          </cell>
        </row>
        <row r="490">
          <cell r="B490" t="str">
            <v>5) 예비품</v>
          </cell>
          <cell r="C490" t="str">
            <v>5) 예비품</v>
          </cell>
          <cell r="E490">
            <v>1</v>
          </cell>
          <cell r="F490" t="str">
            <v>식</v>
          </cell>
          <cell r="G490">
            <v>5369000</v>
          </cell>
          <cell r="H490">
            <v>5369000</v>
          </cell>
          <cell r="I490">
            <v>5369000</v>
          </cell>
          <cell r="J490">
            <v>5369000</v>
          </cell>
          <cell r="L490">
            <v>0</v>
          </cell>
          <cell r="N490">
            <v>0</v>
          </cell>
          <cell r="O490" t="str">
            <v>견적</v>
          </cell>
        </row>
        <row r="491">
          <cell r="C491" t="str">
            <v>Ethernet 통신 Module</v>
          </cell>
          <cell r="E491">
            <v>1</v>
          </cell>
          <cell r="F491" t="str">
            <v>EA</v>
          </cell>
        </row>
        <row r="492">
          <cell r="C492" t="str">
            <v>A/I Module(16Point)</v>
          </cell>
          <cell r="E492">
            <v>1</v>
          </cell>
          <cell r="F492" t="str">
            <v>EA</v>
          </cell>
        </row>
        <row r="493">
          <cell r="C493" t="str">
            <v>D/I Module(32Point)</v>
          </cell>
          <cell r="E493">
            <v>1</v>
          </cell>
          <cell r="F493" t="str">
            <v>EA</v>
          </cell>
        </row>
        <row r="494">
          <cell r="C494" t="str">
            <v>D/O Module(32Point)</v>
          </cell>
          <cell r="E494">
            <v>1</v>
          </cell>
          <cell r="F494" t="str">
            <v>EA</v>
          </cell>
        </row>
        <row r="495">
          <cell r="C495" t="str">
            <v>Alarm Printer 용지(1000매)</v>
          </cell>
          <cell r="E495">
            <v>5</v>
          </cell>
          <cell r="F495" t="str">
            <v>BOX</v>
          </cell>
        </row>
        <row r="496">
          <cell r="C496" t="str">
            <v>Alarm Printer 리본 카트리지</v>
          </cell>
          <cell r="E496">
            <v>5</v>
          </cell>
          <cell r="F496" t="str">
            <v>EA</v>
          </cell>
        </row>
        <row r="497">
          <cell r="C497" t="str">
            <v>A3 Paper(2500매)</v>
          </cell>
          <cell r="E497">
            <v>5</v>
          </cell>
          <cell r="F497" t="str">
            <v>BOX</v>
          </cell>
        </row>
        <row r="498">
          <cell r="C498" t="str">
            <v>A4 Paper(2500매)</v>
          </cell>
          <cell r="E498">
            <v>5</v>
          </cell>
          <cell r="F498" t="str">
            <v>BOX</v>
          </cell>
        </row>
        <row r="499">
          <cell r="C499" t="str">
            <v>Laser Printer 카트리지</v>
          </cell>
          <cell r="E499">
            <v>3</v>
          </cell>
          <cell r="F499" t="str">
            <v>EA</v>
          </cell>
        </row>
        <row r="500">
          <cell r="C500" t="str">
            <v>계측기 전원용 피뢰기</v>
          </cell>
          <cell r="E500">
            <v>2</v>
          </cell>
          <cell r="F500" t="str">
            <v>EA</v>
          </cell>
        </row>
        <row r="501">
          <cell r="C501" t="str">
            <v>계측기 신호용 피뢰기</v>
          </cell>
          <cell r="E501">
            <v>2</v>
          </cell>
          <cell r="F501" t="str">
            <v>EA</v>
          </cell>
        </row>
        <row r="510">
          <cell r="A510" t="str">
            <v>2.1.3</v>
          </cell>
          <cell r="C510" t="str">
            <v>2.1.3 계측기기</v>
          </cell>
          <cell r="H510">
            <v>135580000</v>
          </cell>
          <cell r="J510">
            <v>135580000</v>
          </cell>
          <cell r="L510">
            <v>0</v>
          </cell>
          <cell r="N510">
            <v>0</v>
          </cell>
        </row>
        <row r="511">
          <cell r="B511" t="str">
            <v>초음파수위계초음파식</v>
          </cell>
          <cell r="C511" t="str">
            <v>초음파수위계</v>
          </cell>
          <cell r="D511" t="str">
            <v>초음파식</v>
          </cell>
          <cell r="E511">
            <v>3</v>
          </cell>
          <cell r="F511" t="str">
            <v>식</v>
          </cell>
          <cell r="G511">
            <v>3220000</v>
          </cell>
          <cell r="H511">
            <v>9660000</v>
          </cell>
          <cell r="I511">
            <v>3220000</v>
          </cell>
          <cell r="J511">
            <v>9660000</v>
          </cell>
          <cell r="L511">
            <v>0</v>
          </cell>
          <cell r="N511">
            <v>0</v>
          </cell>
          <cell r="O511" t="str">
            <v>견적</v>
          </cell>
        </row>
        <row r="512">
          <cell r="B512" t="str">
            <v>전자유량계32A</v>
          </cell>
          <cell r="C512" t="str">
            <v>전자유량계</v>
          </cell>
          <cell r="D512" t="str">
            <v>32A</v>
          </cell>
          <cell r="E512">
            <v>1</v>
          </cell>
          <cell r="F512" t="str">
            <v>식</v>
          </cell>
          <cell r="G512">
            <v>5740000</v>
          </cell>
          <cell r="H512">
            <v>5740000</v>
          </cell>
          <cell r="I512">
            <v>5740000</v>
          </cell>
          <cell r="J512">
            <v>5740000</v>
          </cell>
          <cell r="L512">
            <v>0</v>
          </cell>
          <cell r="N512">
            <v>0</v>
          </cell>
          <cell r="O512" t="str">
            <v>견적</v>
          </cell>
        </row>
        <row r="513">
          <cell r="B513" t="str">
            <v>전자유량계80A</v>
          </cell>
          <cell r="C513" t="str">
            <v>전자유량계</v>
          </cell>
          <cell r="D513" t="str">
            <v>80A</v>
          </cell>
          <cell r="E513">
            <v>1</v>
          </cell>
          <cell r="F513" t="str">
            <v>식</v>
          </cell>
          <cell r="G513">
            <v>6220000</v>
          </cell>
          <cell r="H513">
            <v>6220000</v>
          </cell>
          <cell r="I513">
            <v>6220000</v>
          </cell>
          <cell r="J513">
            <v>6220000</v>
          </cell>
          <cell r="L513">
            <v>0</v>
          </cell>
          <cell r="N513">
            <v>0</v>
          </cell>
          <cell r="O513" t="str">
            <v>견적</v>
          </cell>
        </row>
        <row r="514">
          <cell r="B514" t="str">
            <v>전자유량계100A</v>
          </cell>
          <cell r="C514" t="str">
            <v>전자유량계</v>
          </cell>
          <cell r="D514" t="str">
            <v>100A</v>
          </cell>
          <cell r="E514">
            <v>2</v>
          </cell>
          <cell r="F514" t="str">
            <v>식</v>
          </cell>
          <cell r="G514">
            <v>6400000</v>
          </cell>
          <cell r="H514">
            <v>6400000</v>
          </cell>
          <cell r="I514">
            <v>6400000</v>
          </cell>
          <cell r="J514">
            <v>6400000</v>
          </cell>
          <cell r="L514">
            <v>0</v>
          </cell>
          <cell r="N514">
            <v>0</v>
          </cell>
          <cell r="O514" t="str">
            <v>견적</v>
          </cell>
        </row>
        <row r="515">
          <cell r="B515" t="str">
            <v>ORP계복합전극식</v>
          </cell>
          <cell r="C515" t="str">
            <v>ORP계</v>
          </cell>
          <cell r="D515" t="str">
            <v>복합전극식</v>
          </cell>
          <cell r="E515">
            <v>2</v>
          </cell>
          <cell r="F515" t="str">
            <v>식</v>
          </cell>
          <cell r="G515">
            <v>5970000</v>
          </cell>
          <cell r="H515">
            <v>11940000</v>
          </cell>
          <cell r="I515">
            <v>5970000</v>
          </cell>
          <cell r="J515">
            <v>11940000</v>
          </cell>
          <cell r="L515">
            <v>0</v>
          </cell>
          <cell r="N515">
            <v>0</v>
          </cell>
          <cell r="O515" t="str">
            <v>견적</v>
          </cell>
        </row>
        <row r="516">
          <cell r="B516" t="str">
            <v>DO계폴라로그랙픽법</v>
          </cell>
          <cell r="C516" t="str">
            <v>DO계</v>
          </cell>
          <cell r="D516" t="str">
            <v>폴라로그랙픽법</v>
          </cell>
          <cell r="E516">
            <v>1</v>
          </cell>
          <cell r="F516" t="str">
            <v>식</v>
          </cell>
          <cell r="G516">
            <v>7570000</v>
          </cell>
          <cell r="H516">
            <v>7570000</v>
          </cell>
          <cell r="I516">
            <v>7570000</v>
          </cell>
          <cell r="J516">
            <v>7570000</v>
          </cell>
          <cell r="L516">
            <v>0</v>
          </cell>
          <cell r="N516">
            <v>0</v>
          </cell>
          <cell r="O516" t="str">
            <v>견적</v>
          </cell>
        </row>
        <row r="517">
          <cell r="B517" t="str">
            <v>MLSS계적외선 산란광방식</v>
          </cell>
          <cell r="C517" t="str">
            <v>MLSS계</v>
          </cell>
          <cell r="D517" t="str">
            <v>적외선 산란광방식</v>
          </cell>
          <cell r="E517">
            <v>1</v>
          </cell>
          <cell r="F517" t="str">
            <v>식</v>
          </cell>
          <cell r="G517">
            <v>10720000</v>
          </cell>
          <cell r="H517">
            <v>10720000</v>
          </cell>
          <cell r="I517">
            <v>10720000</v>
          </cell>
          <cell r="J517">
            <v>10720000</v>
          </cell>
          <cell r="L517">
            <v>0</v>
          </cell>
          <cell r="N517">
            <v>0</v>
          </cell>
          <cell r="O517" t="str">
            <v>견적</v>
          </cell>
        </row>
        <row r="518">
          <cell r="B518" t="str">
            <v>pH계복합전극식</v>
          </cell>
          <cell r="C518" t="str">
            <v>pH계</v>
          </cell>
          <cell r="D518" t="str">
            <v>복합전극식</v>
          </cell>
          <cell r="E518">
            <v>1</v>
          </cell>
          <cell r="F518" t="str">
            <v>식</v>
          </cell>
          <cell r="G518">
            <v>5640000</v>
          </cell>
          <cell r="H518">
            <v>5640000</v>
          </cell>
          <cell r="I518">
            <v>5640000</v>
          </cell>
          <cell r="J518">
            <v>5640000</v>
          </cell>
          <cell r="L518">
            <v>0</v>
          </cell>
          <cell r="N518">
            <v>0</v>
          </cell>
          <cell r="O518" t="str">
            <v>견적</v>
          </cell>
        </row>
        <row r="519">
          <cell r="B519" t="str">
            <v>수위스위치오뚜기식</v>
          </cell>
          <cell r="C519" t="str">
            <v>수위스위치</v>
          </cell>
          <cell r="D519" t="str">
            <v>오뚜기식</v>
          </cell>
          <cell r="E519">
            <v>1</v>
          </cell>
          <cell r="F519" t="str">
            <v>식</v>
          </cell>
          <cell r="G519">
            <v>500000</v>
          </cell>
          <cell r="H519">
            <v>500000</v>
          </cell>
          <cell r="I519">
            <v>500000</v>
          </cell>
          <cell r="J519">
            <v>500000</v>
          </cell>
          <cell r="L519">
            <v>0</v>
          </cell>
          <cell r="N519">
            <v>0</v>
          </cell>
          <cell r="O519" t="str">
            <v>견적</v>
          </cell>
        </row>
        <row r="520">
          <cell r="B520" t="str">
            <v>COD계전기화학식</v>
          </cell>
          <cell r="C520" t="str">
            <v>COD계</v>
          </cell>
          <cell r="D520" t="str">
            <v>전기화학식</v>
          </cell>
          <cell r="E520">
            <v>1</v>
          </cell>
          <cell r="F520" t="str">
            <v>식</v>
          </cell>
          <cell r="G520">
            <v>65720000</v>
          </cell>
          <cell r="H520">
            <v>65720000</v>
          </cell>
          <cell r="I520">
            <v>65720000</v>
          </cell>
          <cell r="J520">
            <v>65720000</v>
          </cell>
          <cell r="L520">
            <v>0</v>
          </cell>
          <cell r="N520">
            <v>0</v>
          </cell>
          <cell r="O520" t="str">
            <v>견적</v>
          </cell>
        </row>
        <row r="521">
          <cell r="B521" t="str">
            <v>퍄샬프롬 유량계2"</v>
          </cell>
          <cell r="C521" t="str">
            <v>퍄샬프롬 유량계</v>
          </cell>
          <cell r="D521" t="str">
            <v>2"</v>
          </cell>
          <cell r="E521">
            <v>1</v>
          </cell>
          <cell r="F521" t="str">
            <v>식</v>
          </cell>
          <cell r="G521">
            <v>5470000</v>
          </cell>
          <cell r="H521">
            <v>5470000</v>
          </cell>
          <cell r="I521">
            <v>5470000</v>
          </cell>
          <cell r="J521">
            <v>5470000</v>
          </cell>
          <cell r="L521">
            <v>0</v>
          </cell>
          <cell r="N521">
            <v>0</v>
          </cell>
          <cell r="O521" t="str">
            <v>견적</v>
          </cell>
        </row>
        <row r="532">
          <cell r="A532">
            <v>2.2000000000000002</v>
          </cell>
          <cell r="C532" t="str">
            <v>2.2 맨홀펌프장</v>
          </cell>
          <cell r="H532">
            <v>23940000</v>
          </cell>
          <cell r="J532">
            <v>23940000</v>
          </cell>
          <cell r="L532">
            <v>0</v>
          </cell>
          <cell r="N532">
            <v>0</v>
          </cell>
        </row>
        <row r="533">
          <cell r="A533" t="str">
            <v>2.2.1</v>
          </cell>
          <cell r="C533" t="str">
            <v>2.2.1 홍산1 맨홀펌프장</v>
          </cell>
          <cell r="H533">
            <v>11970000</v>
          </cell>
          <cell r="J533">
            <v>11970000</v>
          </cell>
          <cell r="L533">
            <v>0</v>
          </cell>
          <cell r="N533">
            <v>0</v>
          </cell>
        </row>
        <row r="534">
          <cell r="B534" t="str">
            <v>맨홀펌프장제어반</v>
          </cell>
          <cell r="C534" t="str">
            <v>맨홀펌프장제어반</v>
          </cell>
          <cell r="E534">
            <v>1</v>
          </cell>
          <cell r="F534" t="str">
            <v>식</v>
          </cell>
          <cell r="G534">
            <v>11970000</v>
          </cell>
          <cell r="H534">
            <v>11970000</v>
          </cell>
          <cell r="I534">
            <v>11970000</v>
          </cell>
          <cell r="J534">
            <v>11970000</v>
          </cell>
          <cell r="L534">
            <v>0</v>
          </cell>
          <cell r="N534">
            <v>0</v>
          </cell>
          <cell r="O534" t="str">
            <v>견적</v>
          </cell>
        </row>
        <row r="535">
          <cell r="C535" t="str">
            <v>TM/TC</v>
          </cell>
          <cell r="D535" t="str">
            <v>Shelter 포함</v>
          </cell>
        </row>
        <row r="536">
          <cell r="C536" t="str">
            <v>수위스위치</v>
          </cell>
        </row>
        <row r="537">
          <cell r="C537" t="str">
            <v>Engineering Fee</v>
          </cell>
        </row>
        <row r="538">
          <cell r="C538" t="str">
            <v>시운전 및 설치비</v>
          </cell>
        </row>
        <row r="541">
          <cell r="A541" t="str">
            <v>2.2.2</v>
          </cell>
          <cell r="C541" t="str">
            <v>2.2.2 홍산2 맨홀펌프장</v>
          </cell>
          <cell r="H541">
            <v>11970000</v>
          </cell>
          <cell r="J541">
            <v>11970000</v>
          </cell>
          <cell r="L541">
            <v>0</v>
          </cell>
          <cell r="N541">
            <v>0</v>
          </cell>
        </row>
        <row r="542">
          <cell r="B542" t="str">
            <v>맨홀펌프장제어반</v>
          </cell>
          <cell r="C542" t="str">
            <v>맨홀펌프장제어반</v>
          </cell>
          <cell r="E542">
            <v>1</v>
          </cell>
          <cell r="F542" t="str">
            <v>식</v>
          </cell>
          <cell r="G542">
            <v>11970000</v>
          </cell>
          <cell r="H542">
            <v>11970000</v>
          </cell>
          <cell r="I542">
            <v>11970000</v>
          </cell>
          <cell r="J542">
            <v>11970000</v>
          </cell>
          <cell r="L542">
            <v>0</v>
          </cell>
          <cell r="N542">
            <v>0</v>
          </cell>
          <cell r="O542" t="str">
            <v>견적</v>
          </cell>
        </row>
        <row r="543">
          <cell r="C543" t="str">
            <v>TM/TC</v>
          </cell>
          <cell r="D543" t="str">
            <v>Shelter 포함</v>
          </cell>
        </row>
        <row r="544">
          <cell r="C544" t="str">
            <v>수위스위치</v>
          </cell>
        </row>
        <row r="545">
          <cell r="C545" t="str">
            <v>Engineering Fee</v>
          </cell>
        </row>
        <row r="546">
          <cell r="C546" t="str">
            <v>시운전 및 설치비</v>
          </cell>
        </row>
        <row r="554">
          <cell r="A554">
            <v>2.2999999999999998</v>
          </cell>
          <cell r="C554" t="str">
            <v>2.3 자가펌프장</v>
          </cell>
          <cell r="E554">
            <v>6</v>
          </cell>
          <cell r="F554" t="str">
            <v>개소</v>
          </cell>
          <cell r="H554">
            <v>10278000</v>
          </cell>
          <cell r="I554">
            <v>1713000</v>
          </cell>
          <cell r="J554">
            <v>10278000</v>
          </cell>
          <cell r="L554">
            <v>0</v>
          </cell>
          <cell r="N554">
            <v>0</v>
          </cell>
        </row>
        <row r="555">
          <cell r="B555" t="str">
            <v>자가펌프제어반</v>
          </cell>
          <cell r="C555" t="str">
            <v>자가펌프제어반</v>
          </cell>
          <cell r="E555">
            <v>1</v>
          </cell>
          <cell r="F555" t="str">
            <v>식</v>
          </cell>
          <cell r="G555">
            <v>1713000</v>
          </cell>
          <cell r="H555">
            <v>1713000</v>
          </cell>
          <cell r="I555">
            <v>1713000</v>
          </cell>
          <cell r="J555">
            <v>1713000</v>
          </cell>
          <cell r="L555">
            <v>0</v>
          </cell>
          <cell r="N555">
            <v>0</v>
          </cell>
          <cell r="O555" t="str">
            <v>견적</v>
          </cell>
        </row>
        <row r="556">
          <cell r="C556" t="str">
            <v>수위스위치</v>
          </cell>
        </row>
      </sheetData>
      <sheetData sheetId="3" refreshError="1"/>
      <sheetData sheetId="4" refreshError="1"/>
      <sheetData sheetId="5">
        <row r="1">
          <cell r="C1" t="str">
            <v>홍산 하수처리시설 설치공사[일위대가]</v>
          </cell>
        </row>
        <row r="2">
          <cell r="C2" t="str">
            <v>호표</v>
          </cell>
          <cell r="D2" t="str">
            <v>품명</v>
          </cell>
          <cell r="E2" t="str">
            <v>규 격</v>
          </cell>
          <cell r="F2" t="str">
            <v>수량</v>
          </cell>
          <cell r="G2" t="str">
            <v>단위</v>
          </cell>
          <cell r="H2" t="str">
            <v>총     액</v>
          </cell>
          <cell r="J2" t="str">
            <v>재  료  비</v>
          </cell>
          <cell r="L2" t="str">
            <v>노  무  비</v>
          </cell>
          <cell r="N2" t="str">
            <v>경     비</v>
          </cell>
          <cell r="P2" t="str">
            <v>비  고</v>
          </cell>
        </row>
        <row r="3">
          <cell r="H3" t="str">
            <v>단가</v>
          </cell>
          <cell r="I3" t="str">
            <v>금  액</v>
          </cell>
          <cell r="J3" t="str">
            <v>단가</v>
          </cell>
          <cell r="K3" t="str">
            <v>금  액</v>
          </cell>
          <cell r="L3" t="str">
            <v>단가</v>
          </cell>
          <cell r="M3" t="str">
            <v>금  액</v>
          </cell>
          <cell r="N3" t="str">
            <v>단가</v>
          </cell>
          <cell r="O3" t="str">
            <v>금  액</v>
          </cell>
        </row>
        <row r="4">
          <cell r="A4">
            <v>3100</v>
          </cell>
          <cell r="B4">
            <v>3</v>
          </cell>
          <cell r="C4" t="str">
            <v>제3100호표</v>
          </cell>
          <cell r="D4" t="str">
            <v>전선관</v>
          </cell>
          <cell r="E4" t="str">
            <v>파형관 30mm</v>
          </cell>
          <cell r="F4">
            <v>1.03</v>
          </cell>
          <cell r="G4" t="str">
            <v>m</v>
          </cell>
          <cell r="I4">
            <v>2999</v>
          </cell>
          <cell r="K4">
            <v>435</v>
          </cell>
          <cell r="M4">
            <v>2490</v>
          </cell>
          <cell r="O4">
            <v>74</v>
          </cell>
          <cell r="P4" t="str">
            <v>전 4-31</v>
          </cell>
        </row>
        <row r="6">
          <cell r="B6" t="str">
            <v>전선관파형관 30mm</v>
          </cell>
          <cell r="C6" t="str">
            <v>재료비</v>
          </cell>
          <cell r="D6" t="str">
            <v>전선관</v>
          </cell>
          <cell r="E6" t="str">
            <v>파형관 30mm</v>
          </cell>
          <cell r="F6">
            <v>1.03</v>
          </cell>
          <cell r="G6" t="str">
            <v>m</v>
          </cell>
          <cell r="I6">
            <v>373</v>
          </cell>
          <cell r="J6">
            <v>363</v>
          </cell>
          <cell r="K6">
            <v>373</v>
          </cell>
          <cell r="L6">
            <v>0</v>
          </cell>
          <cell r="N6">
            <v>0</v>
          </cell>
        </row>
        <row r="7">
          <cell r="D7" t="str">
            <v>잡재료비</v>
          </cell>
          <cell r="E7" t="str">
            <v>배관배선의</v>
          </cell>
          <cell r="F7">
            <v>2</v>
          </cell>
          <cell r="G7" t="str">
            <v>%</v>
          </cell>
          <cell r="I7">
            <v>7</v>
          </cell>
          <cell r="K7">
            <v>7</v>
          </cell>
        </row>
        <row r="8">
          <cell r="D8" t="str">
            <v>전선관 부속자재</v>
          </cell>
          <cell r="E8" t="str">
            <v>배관의</v>
          </cell>
          <cell r="F8">
            <v>15</v>
          </cell>
          <cell r="G8" t="str">
            <v>%</v>
          </cell>
          <cell r="I8">
            <v>55</v>
          </cell>
          <cell r="K8">
            <v>55</v>
          </cell>
        </row>
        <row r="10">
          <cell r="C10" t="str">
            <v>노무비</v>
          </cell>
          <cell r="D10" t="str">
            <v>배전전공</v>
          </cell>
          <cell r="E10">
            <v>7.0000000000000001E-3</v>
          </cell>
          <cell r="F10">
            <v>7.0000000000000001E-3</v>
          </cell>
          <cell r="G10" t="str">
            <v>인</v>
          </cell>
          <cell r="I10">
            <v>1291</v>
          </cell>
          <cell r="L10">
            <v>184446</v>
          </cell>
          <cell r="M10">
            <v>1291</v>
          </cell>
        </row>
        <row r="11">
          <cell r="D11" t="str">
            <v>보통인부</v>
          </cell>
          <cell r="E11">
            <v>1.7999999999999999E-2</v>
          </cell>
          <cell r="F11">
            <v>1.7999999999999999E-2</v>
          </cell>
          <cell r="G11" t="str">
            <v>인</v>
          </cell>
          <cell r="I11">
            <v>1199</v>
          </cell>
          <cell r="L11">
            <v>66622</v>
          </cell>
          <cell r="M11">
            <v>1199</v>
          </cell>
        </row>
        <row r="13">
          <cell r="C13" t="str">
            <v>공구손료</v>
          </cell>
          <cell r="E13" t="str">
            <v>노무비의</v>
          </cell>
          <cell r="F13">
            <v>3</v>
          </cell>
          <cell r="G13" t="str">
            <v>%</v>
          </cell>
          <cell r="I13">
            <v>74</v>
          </cell>
          <cell r="O13">
            <v>74</v>
          </cell>
        </row>
        <row r="15">
          <cell r="A15">
            <v>3101</v>
          </cell>
          <cell r="B15">
            <v>3</v>
          </cell>
          <cell r="C15" t="str">
            <v>제3101호표</v>
          </cell>
          <cell r="D15" t="str">
            <v>전선관</v>
          </cell>
          <cell r="E15" t="str">
            <v>파형관 50mm</v>
          </cell>
          <cell r="F15">
            <v>1.03</v>
          </cell>
          <cell r="G15" t="str">
            <v>m</v>
          </cell>
          <cell r="I15">
            <v>3385</v>
          </cell>
          <cell r="K15">
            <v>821</v>
          </cell>
          <cell r="M15">
            <v>2490</v>
          </cell>
          <cell r="O15">
            <v>74</v>
          </cell>
          <cell r="P15" t="str">
            <v>전 4-31</v>
          </cell>
        </row>
        <row r="17">
          <cell r="B17" t="str">
            <v>전선관파형관 50mm</v>
          </cell>
          <cell r="C17" t="str">
            <v>재료비</v>
          </cell>
          <cell r="D17" t="str">
            <v>전선관</v>
          </cell>
          <cell r="E17" t="str">
            <v>파형관 50mm</v>
          </cell>
          <cell r="F17">
            <v>1.03</v>
          </cell>
          <cell r="G17" t="str">
            <v>m</v>
          </cell>
          <cell r="I17">
            <v>702</v>
          </cell>
          <cell r="J17">
            <v>682</v>
          </cell>
          <cell r="K17">
            <v>702</v>
          </cell>
          <cell r="L17">
            <v>0</v>
          </cell>
          <cell r="N17">
            <v>0</v>
          </cell>
        </row>
        <row r="18">
          <cell r="D18" t="str">
            <v>잡재료비</v>
          </cell>
          <cell r="E18" t="str">
            <v>배관배선의</v>
          </cell>
          <cell r="F18">
            <v>2</v>
          </cell>
          <cell r="G18" t="str">
            <v>%</v>
          </cell>
          <cell r="I18">
            <v>14</v>
          </cell>
          <cell r="K18">
            <v>14</v>
          </cell>
        </row>
        <row r="19">
          <cell r="D19" t="str">
            <v>전선관 부속자재</v>
          </cell>
          <cell r="E19" t="str">
            <v>배관의</v>
          </cell>
          <cell r="F19">
            <v>15</v>
          </cell>
          <cell r="G19" t="str">
            <v>%</v>
          </cell>
          <cell r="I19">
            <v>105</v>
          </cell>
          <cell r="K19">
            <v>105</v>
          </cell>
        </row>
        <row r="21">
          <cell r="C21" t="str">
            <v>노무비</v>
          </cell>
          <cell r="D21" t="str">
            <v>배전전공</v>
          </cell>
          <cell r="E21">
            <v>7.0000000000000001E-3</v>
          </cell>
          <cell r="F21">
            <v>7.0000000000000001E-3</v>
          </cell>
          <cell r="G21" t="str">
            <v>인</v>
          </cell>
          <cell r="I21">
            <v>1291</v>
          </cell>
          <cell r="L21">
            <v>184446</v>
          </cell>
          <cell r="M21">
            <v>1291</v>
          </cell>
        </row>
        <row r="22">
          <cell r="D22" t="str">
            <v>보통인부</v>
          </cell>
          <cell r="E22">
            <v>1.7999999999999999E-2</v>
          </cell>
          <cell r="F22">
            <v>1.7999999999999999E-2</v>
          </cell>
          <cell r="G22" t="str">
            <v>인</v>
          </cell>
          <cell r="I22">
            <v>1199</v>
          </cell>
          <cell r="L22">
            <v>66622</v>
          </cell>
          <cell r="M22">
            <v>1199</v>
          </cell>
        </row>
        <row r="24">
          <cell r="C24" t="str">
            <v>공구손료</v>
          </cell>
          <cell r="E24" t="str">
            <v>노무비의</v>
          </cell>
          <cell r="F24">
            <v>3</v>
          </cell>
          <cell r="G24" t="str">
            <v>%</v>
          </cell>
          <cell r="I24">
            <v>74</v>
          </cell>
          <cell r="O24">
            <v>74</v>
          </cell>
        </row>
        <row r="26">
          <cell r="A26">
            <v>3102</v>
          </cell>
          <cell r="B26">
            <v>3</v>
          </cell>
          <cell r="C26" t="str">
            <v>제3102호표</v>
          </cell>
          <cell r="D26" t="str">
            <v>전선관</v>
          </cell>
          <cell r="E26" t="str">
            <v>파형관 80mm</v>
          </cell>
          <cell r="F26">
            <v>1.03</v>
          </cell>
          <cell r="G26" t="str">
            <v>m</v>
          </cell>
          <cell r="I26">
            <v>4794</v>
          </cell>
          <cell r="K26">
            <v>1576</v>
          </cell>
          <cell r="M26">
            <v>3125</v>
          </cell>
          <cell r="O26">
            <v>93</v>
          </cell>
          <cell r="P26" t="str">
            <v>전 4-31</v>
          </cell>
        </row>
        <row r="28">
          <cell r="B28" t="str">
            <v>전선관파형관 80mm</v>
          </cell>
          <cell r="C28" t="str">
            <v>재료비</v>
          </cell>
          <cell r="D28" t="str">
            <v>전선관</v>
          </cell>
          <cell r="E28" t="str">
            <v>파형관 80mm</v>
          </cell>
          <cell r="F28">
            <v>1.03</v>
          </cell>
          <cell r="G28" t="str">
            <v>m</v>
          </cell>
          <cell r="I28">
            <v>1348</v>
          </cell>
          <cell r="J28">
            <v>1309</v>
          </cell>
          <cell r="K28">
            <v>1348</v>
          </cell>
          <cell r="L28">
            <v>0</v>
          </cell>
          <cell r="N28">
            <v>0</v>
          </cell>
        </row>
        <row r="29">
          <cell r="D29" t="str">
            <v>잡재료비</v>
          </cell>
          <cell r="E29" t="str">
            <v>배관배선의</v>
          </cell>
          <cell r="F29">
            <v>2</v>
          </cell>
          <cell r="G29" t="str">
            <v>%</v>
          </cell>
          <cell r="I29">
            <v>26</v>
          </cell>
          <cell r="K29">
            <v>26</v>
          </cell>
        </row>
        <row r="30">
          <cell r="D30" t="str">
            <v>전선관 부속자재</v>
          </cell>
          <cell r="E30" t="str">
            <v>배관의</v>
          </cell>
          <cell r="F30">
            <v>15</v>
          </cell>
          <cell r="G30" t="str">
            <v>%</v>
          </cell>
          <cell r="I30">
            <v>202</v>
          </cell>
          <cell r="K30">
            <v>202</v>
          </cell>
        </row>
        <row r="32">
          <cell r="C32" t="str">
            <v>노무비</v>
          </cell>
          <cell r="D32" t="str">
            <v>배전전공</v>
          </cell>
          <cell r="E32">
            <v>8.9999999999999993E-3</v>
          </cell>
          <cell r="F32">
            <v>8.9999999999999993E-3</v>
          </cell>
          <cell r="G32" t="str">
            <v>인</v>
          </cell>
          <cell r="I32">
            <v>1660</v>
          </cell>
          <cell r="L32">
            <v>184446</v>
          </cell>
          <cell r="M32">
            <v>1660</v>
          </cell>
        </row>
        <row r="33">
          <cell r="D33" t="str">
            <v>보통인부</v>
          </cell>
          <cell r="E33">
            <v>2.1999999999999999E-2</v>
          </cell>
          <cell r="F33">
            <v>2.1999999999999999E-2</v>
          </cell>
          <cell r="G33" t="str">
            <v>인</v>
          </cell>
          <cell r="I33">
            <v>1465</v>
          </cell>
          <cell r="L33">
            <v>66622</v>
          </cell>
          <cell r="M33">
            <v>1465</v>
          </cell>
        </row>
        <row r="35">
          <cell r="C35" t="str">
            <v>공구손료</v>
          </cell>
          <cell r="E35" t="str">
            <v>노무비의</v>
          </cell>
          <cell r="F35">
            <v>3</v>
          </cell>
          <cell r="G35" t="str">
            <v>%</v>
          </cell>
          <cell r="I35">
            <v>93</v>
          </cell>
          <cell r="O35">
            <v>93</v>
          </cell>
        </row>
        <row r="37">
          <cell r="A37">
            <v>3103</v>
          </cell>
          <cell r="B37">
            <v>3</v>
          </cell>
          <cell r="C37" t="str">
            <v>제3103호표</v>
          </cell>
          <cell r="D37" t="str">
            <v>전선관</v>
          </cell>
          <cell r="E37" t="str">
            <v>파형관 100mm</v>
          </cell>
          <cell r="F37">
            <v>1.03</v>
          </cell>
          <cell r="G37" t="str">
            <v>m</v>
          </cell>
          <cell r="I37">
            <v>7121</v>
          </cell>
          <cell r="K37">
            <v>2372</v>
          </cell>
          <cell r="M37">
            <v>4611</v>
          </cell>
          <cell r="O37">
            <v>138</v>
          </cell>
          <cell r="P37" t="str">
            <v>전 4-31</v>
          </cell>
        </row>
        <row r="39">
          <cell r="B39" t="str">
            <v>전선관파형관 100mm</v>
          </cell>
          <cell r="C39" t="str">
            <v>재료비</v>
          </cell>
          <cell r="D39" t="str">
            <v>전선관</v>
          </cell>
          <cell r="E39" t="str">
            <v>파형관 100mm</v>
          </cell>
          <cell r="F39">
            <v>1.03</v>
          </cell>
          <cell r="G39" t="str">
            <v>m</v>
          </cell>
          <cell r="I39">
            <v>2028</v>
          </cell>
          <cell r="J39">
            <v>1969</v>
          </cell>
          <cell r="K39">
            <v>2028</v>
          </cell>
          <cell r="L39">
            <v>0</v>
          </cell>
          <cell r="N39">
            <v>0</v>
          </cell>
        </row>
        <row r="40">
          <cell r="D40" t="str">
            <v>잡재료비</v>
          </cell>
          <cell r="E40" t="str">
            <v>배관배선의</v>
          </cell>
          <cell r="F40">
            <v>2</v>
          </cell>
          <cell r="G40" t="str">
            <v>%</v>
          </cell>
          <cell r="I40">
            <v>40</v>
          </cell>
          <cell r="K40">
            <v>40</v>
          </cell>
        </row>
        <row r="41">
          <cell r="D41" t="str">
            <v>전선관 부속자재</v>
          </cell>
          <cell r="E41" t="str">
            <v>배관의</v>
          </cell>
          <cell r="F41">
            <v>15</v>
          </cell>
          <cell r="G41" t="str">
            <v>%</v>
          </cell>
          <cell r="I41">
            <v>304</v>
          </cell>
          <cell r="K41">
            <v>304</v>
          </cell>
        </row>
        <row r="43">
          <cell r="C43" t="str">
            <v>노무비</v>
          </cell>
          <cell r="D43" t="str">
            <v>배전전공</v>
          </cell>
          <cell r="E43">
            <v>1.2E-2</v>
          </cell>
          <cell r="F43">
            <v>1.2E-2</v>
          </cell>
          <cell r="G43" t="str">
            <v>인</v>
          </cell>
          <cell r="I43">
            <v>2213</v>
          </cell>
          <cell r="L43">
            <v>184446</v>
          </cell>
          <cell r="M43">
            <v>2213</v>
          </cell>
        </row>
        <row r="44">
          <cell r="D44" t="str">
            <v>보통인부</v>
          </cell>
          <cell r="E44">
            <v>3.5999999999999997E-2</v>
          </cell>
          <cell r="F44">
            <v>3.5999999999999997E-2</v>
          </cell>
          <cell r="G44" t="str">
            <v>인</v>
          </cell>
          <cell r="I44">
            <v>2398</v>
          </cell>
          <cell r="L44">
            <v>66622</v>
          </cell>
          <cell r="M44">
            <v>2398</v>
          </cell>
        </row>
        <row r="46">
          <cell r="C46" t="str">
            <v>공구손료</v>
          </cell>
          <cell r="E46" t="str">
            <v>노무비의</v>
          </cell>
          <cell r="F46">
            <v>3</v>
          </cell>
          <cell r="G46" t="str">
            <v>%</v>
          </cell>
          <cell r="I46">
            <v>138</v>
          </cell>
          <cell r="O46">
            <v>138</v>
          </cell>
        </row>
        <row r="48">
          <cell r="A48">
            <v>3104</v>
          </cell>
          <cell r="B48">
            <v>3</v>
          </cell>
          <cell r="C48" t="str">
            <v>제3104호표</v>
          </cell>
          <cell r="D48" t="str">
            <v>전선관</v>
          </cell>
          <cell r="E48" t="str">
            <v>파형관 150mm</v>
          </cell>
          <cell r="F48">
            <v>1.03</v>
          </cell>
          <cell r="G48" t="str">
            <v>m</v>
          </cell>
          <cell r="I48">
            <v>12569</v>
          </cell>
          <cell r="K48">
            <v>4706</v>
          </cell>
          <cell r="M48">
            <v>7634</v>
          </cell>
          <cell r="O48">
            <v>229</v>
          </cell>
          <cell r="P48" t="str">
            <v>전 4-31</v>
          </cell>
        </row>
        <row r="50">
          <cell r="B50" t="str">
            <v>전선관파형관 150mm</v>
          </cell>
          <cell r="C50" t="str">
            <v>재료비</v>
          </cell>
          <cell r="D50" t="str">
            <v>전선관</v>
          </cell>
          <cell r="E50" t="str">
            <v>파형관 150mm</v>
          </cell>
          <cell r="F50">
            <v>1.03</v>
          </cell>
          <cell r="G50" t="str">
            <v>m</v>
          </cell>
          <cell r="I50">
            <v>4023</v>
          </cell>
          <cell r="J50">
            <v>3906</v>
          </cell>
          <cell r="K50">
            <v>4023</v>
          </cell>
          <cell r="L50">
            <v>0</v>
          </cell>
          <cell r="N50">
            <v>0</v>
          </cell>
        </row>
        <row r="51">
          <cell r="D51" t="str">
            <v>잡재료비</v>
          </cell>
          <cell r="E51" t="str">
            <v>배관배선의</v>
          </cell>
          <cell r="F51">
            <v>2</v>
          </cell>
          <cell r="G51" t="str">
            <v>%</v>
          </cell>
          <cell r="I51">
            <v>80</v>
          </cell>
          <cell r="K51">
            <v>80</v>
          </cell>
        </row>
        <row r="52">
          <cell r="D52" t="str">
            <v>전선관 부속자재</v>
          </cell>
          <cell r="E52" t="str">
            <v>배관의</v>
          </cell>
          <cell r="F52">
            <v>15</v>
          </cell>
          <cell r="G52" t="str">
            <v>%</v>
          </cell>
          <cell r="I52">
            <v>603</v>
          </cell>
          <cell r="K52">
            <v>603</v>
          </cell>
        </row>
        <row r="54">
          <cell r="C54" t="str">
            <v>노무비</v>
          </cell>
          <cell r="D54" t="str">
            <v>배전전공</v>
          </cell>
          <cell r="E54">
            <v>1.9E-2</v>
          </cell>
          <cell r="F54">
            <v>1.9E-2</v>
          </cell>
          <cell r="G54" t="str">
            <v>인</v>
          </cell>
          <cell r="I54">
            <v>3504</v>
          </cell>
          <cell r="L54">
            <v>184446</v>
          </cell>
          <cell r="M54">
            <v>3504</v>
          </cell>
        </row>
        <row r="55">
          <cell r="D55" t="str">
            <v>보통인부</v>
          </cell>
          <cell r="E55">
            <v>6.2E-2</v>
          </cell>
          <cell r="F55">
            <v>6.2E-2</v>
          </cell>
          <cell r="G55" t="str">
            <v>인</v>
          </cell>
          <cell r="I55">
            <v>4130</v>
          </cell>
          <cell r="L55">
            <v>66622</v>
          </cell>
          <cell r="M55">
            <v>4130</v>
          </cell>
        </row>
        <row r="57">
          <cell r="C57" t="str">
            <v>공구손료</v>
          </cell>
          <cell r="E57" t="str">
            <v>노무비의</v>
          </cell>
          <cell r="F57">
            <v>3</v>
          </cell>
          <cell r="G57" t="str">
            <v>%</v>
          </cell>
          <cell r="I57">
            <v>229</v>
          </cell>
          <cell r="O57">
            <v>229</v>
          </cell>
        </row>
        <row r="59">
          <cell r="A59">
            <v>3105</v>
          </cell>
          <cell r="B59">
            <v>3</v>
          </cell>
          <cell r="C59" t="str">
            <v>제3105호표</v>
          </cell>
          <cell r="D59" t="str">
            <v>전선관</v>
          </cell>
          <cell r="E59" t="str">
            <v>ST 16mm</v>
          </cell>
          <cell r="F59">
            <v>1.1000000000000001</v>
          </cell>
          <cell r="G59" t="str">
            <v>m</v>
          </cell>
          <cell r="I59">
            <v>10562</v>
          </cell>
          <cell r="K59">
            <v>2801</v>
          </cell>
          <cell r="M59">
            <v>7535</v>
          </cell>
          <cell r="O59">
            <v>226</v>
          </cell>
          <cell r="P59" t="str">
            <v>전 5-1</v>
          </cell>
        </row>
        <row r="61">
          <cell r="B61" t="str">
            <v>전선관ST 16mm</v>
          </cell>
          <cell r="C61" t="str">
            <v>재료비</v>
          </cell>
          <cell r="D61" t="str">
            <v>전선관</v>
          </cell>
          <cell r="E61" t="str">
            <v>ST 16mm</v>
          </cell>
          <cell r="F61">
            <v>1.1000000000000001</v>
          </cell>
          <cell r="G61" t="str">
            <v>m</v>
          </cell>
          <cell r="I61">
            <v>2395</v>
          </cell>
          <cell r="J61">
            <v>2178</v>
          </cell>
          <cell r="K61">
            <v>2395</v>
          </cell>
          <cell r="L61">
            <v>0</v>
          </cell>
          <cell r="N61">
            <v>0</v>
          </cell>
        </row>
        <row r="62">
          <cell r="D62" t="str">
            <v>잡재료비</v>
          </cell>
          <cell r="E62" t="str">
            <v>배관배선의</v>
          </cell>
          <cell r="F62">
            <v>2</v>
          </cell>
          <cell r="G62" t="str">
            <v>%</v>
          </cell>
          <cell r="I62">
            <v>47</v>
          </cell>
          <cell r="K62">
            <v>47</v>
          </cell>
        </row>
        <row r="63">
          <cell r="D63" t="str">
            <v>전선관 부속자재</v>
          </cell>
          <cell r="E63" t="str">
            <v>배관의</v>
          </cell>
          <cell r="F63">
            <v>15</v>
          </cell>
          <cell r="G63" t="str">
            <v>%</v>
          </cell>
          <cell r="I63">
            <v>359</v>
          </cell>
          <cell r="K63">
            <v>359</v>
          </cell>
        </row>
        <row r="65">
          <cell r="C65" t="str">
            <v>노무비</v>
          </cell>
          <cell r="D65" t="str">
            <v>내선전공</v>
          </cell>
          <cell r="E65">
            <v>0.08</v>
          </cell>
          <cell r="F65">
            <v>0.08</v>
          </cell>
          <cell r="G65" t="str">
            <v>인</v>
          </cell>
          <cell r="I65">
            <v>7535</v>
          </cell>
          <cell r="L65">
            <v>94191</v>
          </cell>
          <cell r="M65">
            <v>7535</v>
          </cell>
        </row>
        <row r="67">
          <cell r="C67" t="str">
            <v>공구손료</v>
          </cell>
          <cell r="E67" t="str">
            <v>노무비의</v>
          </cell>
          <cell r="F67">
            <v>3</v>
          </cell>
          <cell r="G67" t="str">
            <v>%</v>
          </cell>
          <cell r="I67">
            <v>226</v>
          </cell>
          <cell r="O67">
            <v>226</v>
          </cell>
        </row>
        <row r="70">
          <cell r="A70">
            <v>3106</v>
          </cell>
          <cell r="B70">
            <v>3</v>
          </cell>
          <cell r="C70" t="str">
            <v>제3106호표</v>
          </cell>
          <cell r="D70" t="str">
            <v>전선관</v>
          </cell>
          <cell r="E70" t="str">
            <v>ST 22mm</v>
          </cell>
          <cell r="F70">
            <v>1.1000000000000001</v>
          </cell>
          <cell r="G70" t="str">
            <v>m</v>
          </cell>
          <cell r="I70">
            <v>14294</v>
          </cell>
          <cell r="K70">
            <v>3623</v>
          </cell>
          <cell r="M70">
            <v>10361</v>
          </cell>
          <cell r="O70">
            <v>310</v>
          </cell>
          <cell r="P70" t="str">
            <v>전 5-1</v>
          </cell>
        </row>
        <row r="72">
          <cell r="B72" t="str">
            <v>전선관ST 22mm</v>
          </cell>
          <cell r="C72" t="str">
            <v>재료비</v>
          </cell>
          <cell r="D72" t="str">
            <v>전선관</v>
          </cell>
          <cell r="E72" t="str">
            <v>ST 22mm</v>
          </cell>
          <cell r="F72">
            <v>1.1000000000000001</v>
          </cell>
          <cell r="G72" t="str">
            <v>m</v>
          </cell>
          <cell r="I72">
            <v>3098</v>
          </cell>
          <cell r="J72">
            <v>2817</v>
          </cell>
          <cell r="K72">
            <v>3098</v>
          </cell>
          <cell r="L72">
            <v>0</v>
          </cell>
          <cell r="N72">
            <v>0</v>
          </cell>
        </row>
        <row r="73">
          <cell r="D73" t="str">
            <v>잡재료비</v>
          </cell>
          <cell r="E73" t="str">
            <v>배관배선의</v>
          </cell>
          <cell r="F73">
            <v>2</v>
          </cell>
          <cell r="G73" t="str">
            <v>%</v>
          </cell>
          <cell r="I73">
            <v>61</v>
          </cell>
          <cell r="K73">
            <v>61</v>
          </cell>
        </row>
        <row r="74">
          <cell r="D74" t="str">
            <v>전선관 부속자재</v>
          </cell>
          <cell r="E74" t="str">
            <v>배관의</v>
          </cell>
          <cell r="F74">
            <v>15</v>
          </cell>
          <cell r="G74" t="str">
            <v>%</v>
          </cell>
          <cell r="I74">
            <v>464</v>
          </cell>
          <cell r="K74">
            <v>464</v>
          </cell>
        </row>
        <row r="76">
          <cell r="C76" t="str">
            <v>노무비</v>
          </cell>
          <cell r="D76" t="str">
            <v>내선전공</v>
          </cell>
          <cell r="E76">
            <v>0.11</v>
          </cell>
          <cell r="F76">
            <v>0.11</v>
          </cell>
          <cell r="G76" t="str">
            <v>인</v>
          </cell>
          <cell r="I76">
            <v>10361</v>
          </cell>
          <cell r="L76">
            <v>94191</v>
          </cell>
          <cell r="M76">
            <v>10361</v>
          </cell>
        </row>
        <row r="78">
          <cell r="C78" t="str">
            <v>공구손료</v>
          </cell>
          <cell r="E78" t="str">
            <v>노무비의</v>
          </cell>
          <cell r="F78">
            <v>3</v>
          </cell>
          <cell r="G78" t="str">
            <v>%</v>
          </cell>
          <cell r="I78">
            <v>310</v>
          </cell>
          <cell r="O78">
            <v>310</v>
          </cell>
        </row>
        <row r="81">
          <cell r="A81">
            <v>3107</v>
          </cell>
          <cell r="B81">
            <v>3</v>
          </cell>
          <cell r="C81" t="str">
            <v>제3107호표</v>
          </cell>
          <cell r="D81" t="str">
            <v>전선관</v>
          </cell>
          <cell r="E81" t="str">
            <v>ST 28mm</v>
          </cell>
          <cell r="F81">
            <v>1.1000000000000001</v>
          </cell>
          <cell r="G81" t="str">
            <v>m</v>
          </cell>
          <cell r="I81">
            <v>18231</v>
          </cell>
          <cell r="K81">
            <v>4650</v>
          </cell>
          <cell r="M81">
            <v>13186</v>
          </cell>
          <cell r="O81">
            <v>395</v>
          </cell>
          <cell r="P81" t="str">
            <v>전 5-1</v>
          </cell>
        </row>
        <row r="83">
          <cell r="B83" t="str">
            <v>전선관ST 28mm</v>
          </cell>
          <cell r="C83" t="str">
            <v>재료비</v>
          </cell>
          <cell r="D83" t="str">
            <v>전선관</v>
          </cell>
          <cell r="E83" t="str">
            <v>ST 28mm</v>
          </cell>
          <cell r="F83">
            <v>1.1000000000000001</v>
          </cell>
          <cell r="G83" t="str">
            <v>m</v>
          </cell>
          <cell r="I83">
            <v>3975</v>
          </cell>
          <cell r="J83">
            <v>3614</v>
          </cell>
          <cell r="K83">
            <v>3975</v>
          </cell>
          <cell r="L83">
            <v>0</v>
          </cell>
          <cell r="N83">
            <v>0</v>
          </cell>
        </row>
        <row r="84">
          <cell r="D84" t="str">
            <v>잡재료비</v>
          </cell>
          <cell r="E84" t="str">
            <v>배관배선의</v>
          </cell>
          <cell r="F84">
            <v>2</v>
          </cell>
          <cell r="G84" t="str">
            <v>%</v>
          </cell>
          <cell r="I84">
            <v>79</v>
          </cell>
          <cell r="K84">
            <v>79</v>
          </cell>
        </row>
        <row r="85">
          <cell r="D85" t="str">
            <v>전선관 부속자재</v>
          </cell>
          <cell r="E85" t="str">
            <v>배관의</v>
          </cell>
          <cell r="F85">
            <v>15</v>
          </cell>
          <cell r="G85" t="str">
            <v>%</v>
          </cell>
          <cell r="I85">
            <v>596</v>
          </cell>
          <cell r="K85">
            <v>596</v>
          </cell>
        </row>
        <row r="87">
          <cell r="C87" t="str">
            <v>노무비</v>
          </cell>
          <cell r="D87" t="str">
            <v>내선전공</v>
          </cell>
          <cell r="E87">
            <v>0.14000000000000001</v>
          </cell>
          <cell r="F87">
            <v>0.14000000000000001</v>
          </cell>
          <cell r="G87" t="str">
            <v>인</v>
          </cell>
          <cell r="I87">
            <v>13186</v>
          </cell>
          <cell r="L87">
            <v>94191</v>
          </cell>
          <cell r="M87">
            <v>13186</v>
          </cell>
        </row>
        <row r="89">
          <cell r="C89" t="str">
            <v>공구손료</v>
          </cell>
          <cell r="E89" t="str">
            <v>노무비의</v>
          </cell>
          <cell r="F89">
            <v>3</v>
          </cell>
          <cell r="G89" t="str">
            <v>%</v>
          </cell>
          <cell r="I89">
            <v>395</v>
          </cell>
          <cell r="O89">
            <v>395</v>
          </cell>
        </row>
        <row r="92">
          <cell r="A92">
            <v>3108</v>
          </cell>
          <cell r="B92">
            <v>3</v>
          </cell>
          <cell r="C92" t="str">
            <v>제3108호표</v>
          </cell>
          <cell r="D92" t="str">
            <v>전선관</v>
          </cell>
          <cell r="E92" t="str">
            <v>ST 36mm</v>
          </cell>
          <cell r="F92">
            <v>1.1000000000000001</v>
          </cell>
          <cell r="G92" t="str">
            <v>m</v>
          </cell>
          <cell r="I92">
            <v>25350</v>
          </cell>
          <cell r="K92">
            <v>5947</v>
          </cell>
          <cell r="M92">
            <v>18838</v>
          </cell>
          <cell r="O92">
            <v>565</v>
          </cell>
          <cell r="P92" t="str">
            <v>전 5-1</v>
          </cell>
        </row>
        <row r="94">
          <cell r="B94" t="str">
            <v>전선관ST 36mm</v>
          </cell>
          <cell r="C94" t="str">
            <v>재료비</v>
          </cell>
          <cell r="D94" t="str">
            <v>전선관</v>
          </cell>
          <cell r="E94" t="str">
            <v>ST 36mm</v>
          </cell>
          <cell r="F94">
            <v>1.1000000000000001</v>
          </cell>
          <cell r="G94" t="str">
            <v>m</v>
          </cell>
          <cell r="I94">
            <v>5084</v>
          </cell>
          <cell r="J94">
            <v>4622</v>
          </cell>
          <cell r="K94">
            <v>5084</v>
          </cell>
          <cell r="L94">
            <v>0</v>
          </cell>
          <cell r="N94">
            <v>0</v>
          </cell>
        </row>
        <row r="95">
          <cell r="D95" t="str">
            <v>잡재료비</v>
          </cell>
          <cell r="E95" t="str">
            <v>배관배선의</v>
          </cell>
          <cell r="F95">
            <v>2</v>
          </cell>
          <cell r="G95" t="str">
            <v>%</v>
          </cell>
          <cell r="I95">
            <v>101</v>
          </cell>
          <cell r="K95">
            <v>101</v>
          </cell>
        </row>
        <row r="96">
          <cell r="D96" t="str">
            <v>전선관 부속자재</v>
          </cell>
          <cell r="E96" t="str">
            <v>배관의</v>
          </cell>
          <cell r="F96">
            <v>15</v>
          </cell>
          <cell r="G96" t="str">
            <v>%</v>
          </cell>
          <cell r="I96">
            <v>762</v>
          </cell>
          <cell r="K96">
            <v>762</v>
          </cell>
        </row>
        <row r="98">
          <cell r="C98" t="str">
            <v>노무비</v>
          </cell>
          <cell r="D98" t="str">
            <v>내선전공</v>
          </cell>
          <cell r="E98">
            <v>0.2</v>
          </cell>
          <cell r="F98">
            <v>0.2</v>
          </cell>
          <cell r="G98" t="str">
            <v>인</v>
          </cell>
          <cell r="I98">
            <v>18838</v>
          </cell>
          <cell r="L98">
            <v>94191</v>
          </cell>
          <cell r="M98">
            <v>18838</v>
          </cell>
        </row>
        <row r="100">
          <cell r="C100" t="str">
            <v>공구손료</v>
          </cell>
          <cell r="E100" t="str">
            <v>노무비의</v>
          </cell>
          <cell r="F100">
            <v>3</v>
          </cell>
          <cell r="G100" t="str">
            <v>%</v>
          </cell>
          <cell r="I100">
            <v>565</v>
          </cell>
          <cell r="O100">
            <v>565</v>
          </cell>
        </row>
        <row r="103">
          <cell r="A103">
            <v>3109</v>
          </cell>
          <cell r="B103">
            <v>3</v>
          </cell>
          <cell r="C103" t="str">
            <v>제3109호표</v>
          </cell>
          <cell r="D103" t="str">
            <v>전선관</v>
          </cell>
          <cell r="E103" t="str">
            <v>ST 42mm</v>
          </cell>
          <cell r="F103">
            <v>1.1000000000000001</v>
          </cell>
          <cell r="G103" t="str">
            <v>m</v>
          </cell>
          <cell r="I103">
            <v>31089</v>
          </cell>
          <cell r="K103">
            <v>6836</v>
          </cell>
          <cell r="M103">
            <v>23547</v>
          </cell>
          <cell r="O103">
            <v>706</v>
          </cell>
          <cell r="P103" t="str">
            <v>전 5-1</v>
          </cell>
        </row>
        <row r="105">
          <cell r="B105" t="str">
            <v>전선관ST 42mm</v>
          </cell>
          <cell r="C105" t="str">
            <v>재료비</v>
          </cell>
          <cell r="D105" t="str">
            <v>전선관</v>
          </cell>
          <cell r="E105" t="str">
            <v>ST 42mm</v>
          </cell>
          <cell r="F105">
            <v>1.1000000000000001</v>
          </cell>
          <cell r="G105" t="str">
            <v>m</v>
          </cell>
          <cell r="I105">
            <v>5844</v>
          </cell>
          <cell r="J105">
            <v>5313</v>
          </cell>
          <cell r="K105">
            <v>5844</v>
          </cell>
          <cell r="L105">
            <v>0</v>
          </cell>
          <cell r="N105">
            <v>0</v>
          </cell>
        </row>
        <row r="106">
          <cell r="D106" t="str">
            <v>잡재료비</v>
          </cell>
          <cell r="E106" t="str">
            <v>배관배선의</v>
          </cell>
          <cell r="F106">
            <v>2</v>
          </cell>
          <cell r="G106" t="str">
            <v>%</v>
          </cell>
          <cell r="I106">
            <v>116</v>
          </cell>
          <cell r="K106">
            <v>116</v>
          </cell>
        </row>
        <row r="107">
          <cell r="D107" t="str">
            <v>전선관 부속자재</v>
          </cell>
          <cell r="E107" t="str">
            <v>배관의</v>
          </cell>
          <cell r="F107">
            <v>15</v>
          </cell>
          <cell r="G107" t="str">
            <v>%</v>
          </cell>
          <cell r="I107">
            <v>876</v>
          </cell>
          <cell r="K107">
            <v>876</v>
          </cell>
        </row>
        <row r="109">
          <cell r="C109" t="str">
            <v>노무비</v>
          </cell>
          <cell r="D109" t="str">
            <v>내선전공</v>
          </cell>
          <cell r="E109">
            <v>0.25</v>
          </cell>
          <cell r="F109">
            <v>0.25</v>
          </cell>
          <cell r="G109" t="str">
            <v>인</v>
          </cell>
          <cell r="I109">
            <v>23547</v>
          </cell>
          <cell r="L109">
            <v>94191</v>
          </cell>
          <cell r="M109">
            <v>23547</v>
          </cell>
        </row>
        <row r="111">
          <cell r="C111" t="str">
            <v>공구손료</v>
          </cell>
          <cell r="E111" t="str">
            <v>노무비의</v>
          </cell>
          <cell r="F111">
            <v>3</v>
          </cell>
          <cell r="G111" t="str">
            <v>%</v>
          </cell>
          <cell r="I111">
            <v>706</v>
          </cell>
          <cell r="O111">
            <v>706</v>
          </cell>
        </row>
        <row r="114">
          <cell r="A114">
            <v>3110</v>
          </cell>
          <cell r="B114">
            <v>3</v>
          </cell>
          <cell r="C114" t="str">
            <v>제3110호표</v>
          </cell>
          <cell r="D114" t="str">
            <v>전선관</v>
          </cell>
          <cell r="E114" t="str">
            <v>ST 54mm</v>
          </cell>
          <cell r="F114">
            <v>1.1000000000000001</v>
          </cell>
          <cell r="G114" t="str">
            <v>m</v>
          </cell>
          <cell r="I114">
            <v>42587</v>
          </cell>
          <cell r="K114">
            <v>9603</v>
          </cell>
          <cell r="M114">
            <v>32024</v>
          </cell>
          <cell r="O114">
            <v>960</v>
          </cell>
          <cell r="P114" t="str">
            <v>전 5-1</v>
          </cell>
        </row>
        <row r="116">
          <cell r="B116" t="str">
            <v>전선관ST 54mm</v>
          </cell>
          <cell r="C116" t="str">
            <v>재료비</v>
          </cell>
          <cell r="D116" t="str">
            <v>전선관</v>
          </cell>
          <cell r="E116" t="str">
            <v>ST 54mm</v>
          </cell>
          <cell r="F116">
            <v>1.1000000000000001</v>
          </cell>
          <cell r="G116" t="str">
            <v>m</v>
          </cell>
          <cell r="I116">
            <v>8208</v>
          </cell>
          <cell r="J116">
            <v>7462</v>
          </cell>
          <cell r="K116">
            <v>8208</v>
          </cell>
          <cell r="L116">
            <v>0</v>
          </cell>
          <cell r="N116">
            <v>0</v>
          </cell>
        </row>
        <row r="117">
          <cell r="D117" t="str">
            <v>잡재료비</v>
          </cell>
          <cell r="E117" t="str">
            <v>배관배선의</v>
          </cell>
          <cell r="F117">
            <v>2</v>
          </cell>
          <cell r="G117" t="str">
            <v>%</v>
          </cell>
          <cell r="I117">
            <v>164</v>
          </cell>
          <cell r="K117">
            <v>164</v>
          </cell>
        </row>
        <row r="118">
          <cell r="D118" t="str">
            <v>전선관 부속자재</v>
          </cell>
          <cell r="E118" t="str">
            <v>배관의</v>
          </cell>
          <cell r="F118">
            <v>15</v>
          </cell>
          <cell r="G118" t="str">
            <v>%</v>
          </cell>
          <cell r="I118">
            <v>1231</v>
          </cell>
          <cell r="K118">
            <v>1231</v>
          </cell>
        </row>
        <row r="120">
          <cell r="C120" t="str">
            <v>노무비</v>
          </cell>
          <cell r="D120" t="str">
            <v>내선전공</v>
          </cell>
          <cell r="E120">
            <v>0.34</v>
          </cell>
          <cell r="F120">
            <v>0.34</v>
          </cell>
          <cell r="G120" t="str">
            <v>인</v>
          </cell>
          <cell r="I120">
            <v>32024</v>
          </cell>
          <cell r="L120">
            <v>94191</v>
          </cell>
          <cell r="M120">
            <v>32024</v>
          </cell>
        </row>
        <row r="122">
          <cell r="C122" t="str">
            <v>공구손료</v>
          </cell>
          <cell r="E122" t="str">
            <v>노무비의</v>
          </cell>
          <cell r="F122">
            <v>3</v>
          </cell>
          <cell r="G122" t="str">
            <v>%</v>
          </cell>
          <cell r="I122">
            <v>960</v>
          </cell>
          <cell r="O122">
            <v>960</v>
          </cell>
        </row>
        <row r="125">
          <cell r="A125">
            <v>3111</v>
          </cell>
          <cell r="B125">
            <v>3</v>
          </cell>
          <cell r="C125" t="str">
            <v>제3111호표</v>
          </cell>
          <cell r="D125" t="str">
            <v>전선관</v>
          </cell>
          <cell r="E125" t="str">
            <v>ST 70mm</v>
          </cell>
          <cell r="F125">
            <v>1.1000000000000001</v>
          </cell>
          <cell r="G125" t="str">
            <v>m</v>
          </cell>
          <cell r="I125">
            <v>54843</v>
          </cell>
          <cell r="K125">
            <v>12156</v>
          </cell>
          <cell r="M125">
            <v>41444</v>
          </cell>
          <cell r="O125">
            <v>1243</v>
          </cell>
          <cell r="P125" t="str">
            <v>전 5-1</v>
          </cell>
        </row>
        <row r="127">
          <cell r="B127" t="str">
            <v>전선관ST 70mm</v>
          </cell>
          <cell r="C127" t="str">
            <v>재료비</v>
          </cell>
          <cell r="D127" t="str">
            <v>전선관</v>
          </cell>
          <cell r="E127" t="str">
            <v>ST 70mm</v>
          </cell>
          <cell r="F127">
            <v>1.1000000000000001</v>
          </cell>
          <cell r="G127" t="str">
            <v>m</v>
          </cell>
          <cell r="I127">
            <v>10391</v>
          </cell>
          <cell r="J127">
            <v>9447</v>
          </cell>
          <cell r="K127">
            <v>10391</v>
          </cell>
          <cell r="L127">
            <v>0</v>
          </cell>
          <cell r="N127">
            <v>0</v>
          </cell>
        </row>
        <row r="128">
          <cell r="D128" t="str">
            <v>잡재료비</v>
          </cell>
          <cell r="E128" t="str">
            <v>배관배선의</v>
          </cell>
          <cell r="F128">
            <v>2</v>
          </cell>
          <cell r="G128" t="str">
            <v>%</v>
          </cell>
          <cell r="I128">
            <v>207</v>
          </cell>
          <cell r="K128">
            <v>207</v>
          </cell>
        </row>
        <row r="129">
          <cell r="D129" t="str">
            <v>전선관 부속자재</v>
          </cell>
          <cell r="E129" t="str">
            <v>배관의</v>
          </cell>
          <cell r="F129">
            <v>15</v>
          </cell>
          <cell r="G129" t="str">
            <v>%</v>
          </cell>
          <cell r="I129">
            <v>1558</v>
          </cell>
          <cell r="K129">
            <v>1558</v>
          </cell>
        </row>
        <row r="131">
          <cell r="C131" t="str">
            <v>노무비</v>
          </cell>
          <cell r="D131" t="str">
            <v>내선전공</v>
          </cell>
          <cell r="E131">
            <v>0.44</v>
          </cell>
          <cell r="F131">
            <v>0.44</v>
          </cell>
          <cell r="G131" t="str">
            <v>인</v>
          </cell>
          <cell r="I131">
            <v>41444</v>
          </cell>
          <cell r="L131">
            <v>94191</v>
          </cell>
          <cell r="M131">
            <v>41444</v>
          </cell>
        </row>
        <row r="133">
          <cell r="C133" t="str">
            <v>공구손료</v>
          </cell>
          <cell r="E133" t="str">
            <v>노무비의</v>
          </cell>
          <cell r="F133">
            <v>3</v>
          </cell>
          <cell r="G133" t="str">
            <v>%</v>
          </cell>
          <cell r="I133">
            <v>1243</v>
          </cell>
          <cell r="O133">
            <v>1243</v>
          </cell>
        </row>
        <row r="136">
          <cell r="A136">
            <v>3112</v>
          </cell>
          <cell r="B136">
            <v>3</v>
          </cell>
          <cell r="C136" t="str">
            <v>제3112호표</v>
          </cell>
          <cell r="D136" t="str">
            <v>가요전선관</v>
          </cell>
          <cell r="E136" t="str">
            <v>1종 방수 16mm</v>
          </cell>
          <cell r="F136">
            <v>1.1000000000000001</v>
          </cell>
          <cell r="G136" t="str">
            <v>m</v>
          </cell>
          <cell r="I136">
            <v>7157</v>
          </cell>
          <cell r="K136">
            <v>1453</v>
          </cell>
          <cell r="M136">
            <v>5538</v>
          </cell>
          <cell r="O136">
            <v>166</v>
          </cell>
          <cell r="P136" t="str">
            <v>전 5-1</v>
          </cell>
        </row>
        <row r="138">
          <cell r="B138" t="str">
            <v>가요전선관1종 방수 16mm</v>
          </cell>
          <cell r="C138" t="str">
            <v>재료비</v>
          </cell>
          <cell r="D138" t="str">
            <v>가요전선관</v>
          </cell>
          <cell r="E138" t="str">
            <v>1종 방수 16mm</v>
          </cell>
          <cell r="F138">
            <v>1.1000000000000001</v>
          </cell>
          <cell r="G138" t="str">
            <v>m</v>
          </cell>
          <cell r="I138">
            <v>1243</v>
          </cell>
          <cell r="J138">
            <v>1130</v>
          </cell>
          <cell r="K138">
            <v>1243</v>
          </cell>
          <cell r="L138">
            <v>0</v>
          </cell>
          <cell r="N138">
            <v>0</v>
          </cell>
        </row>
        <row r="139">
          <cell r="D139" t="str">
            <v>잡재료비</v>
          </cell>
          <cell r="E139" t="str">
            <v>배관배선의</v>
          </cell>
          <cell r="F139">
            <v>2</v>
          </cell>
          <cell r="G139" t="str">
            <v>%</v>
          </cell>
          <cell r="I139">
            <v>24</v>
          </cell>
          <cell r="K139">
            <v>24</v>
          </cell>
        </row>
        <row r="140">
          <cell r="D140" t="str">
            <v>전선관 부속자재</v>
          </cell>
          <cell r="E140" t="str">
            <v>배관의</v>
          </cell>
          <cell r="F140">
            <v>15</v>
          </cell>
          <cell r="G140" t="str">
            <v>%</v>
          </cell>
          <cell r="I140">
            <v>186</v>
          </cell>
          <cell r="K140">
            <v>186</v>
          </cell>
        </row>
        <row r="142">
          <cell r="C142" t="str">
            <v>노무비</v>
          </cell>
          <cell r="D142" t="str">
            <v>내선전공</v>
          </cell>
          <cell r="E142" t="str">
            <v>0.049*1.2</v>
          </cell>
          <cell r="F142">
            <v>5.8799999999999998E-2</v>
          </cell>
          <cell r="G142" t="str">
            <v>인</v>
          </cell>
          <cell r="I142">
            <v>5538</v>
          </cell>
          <cell r="L142">
            <v>94191</v>
          </cell>
          <cell r="M142">
            <v>5538</v>
          </cell>
        </row>
        <row r="144">
          <cell r="C144" t="str">
            <v>공구손료</v>
          </cell>
          <cell r="E144" t="str">
            <v>노무비의</v>
          </cell>
          <cell r="F144">
            <v>3</v>
          </cell>
          <cell r="G144" t="str">
            <v>%</v>
          </cell>
          <cell r="I144">
            <v>166</v>
          </cell>
          <cell r="O144">
            <v>166</v>
          </cell>
        </row>
        <row r="147">
          <cell r="A147">
            <v>3113</v>
          </cell>
          <cell r="B147">
            <v>3</v>
          </cell>
          <cell r="C147" t="str">
            <v>제3113호표</v>
          </cell>
          <cell r="D147" t="str">
            <v>가요전선관</v>
          </cell>
          <cell r="E147" t="str">
            <v>1종 방수 22mm</v>
          </cell>
          <cell r="F147">
            <v>1.1000000000000001</v>
          </cell>
          <cell r="G147" t="str">
            <v>m</v>
          </cell>
          <cell r="I147">
            <v>9429</v>
          </cell>
          <cell r="K147">
            <v>2096</v>
          </cell>
          <cell r="M147">
            <v>7120</v>
          </cell>
          <cell r="O147">
            <v>213</v>
          </cell>
          <cell r="P147" t="str">
            <v>전 5-1</v>
          </cell>
        </row>
        <row r="149">
          <cell r="B149" t="str">
            <v>가요전선관1종 방수 22mm</v>
          </cell>
          <cell r="C149" t="str">
            <v>재료비</v>
          </cell>
          <cell r="D149" t="str">
            <v>가요전선관</v>
          </cell>
          <cell r="E149" t="str">
            <v>1종 방수 22mm</v>
          </cell>
          <cell r="F149">
            <v>1.1000000000000001</v>
          </cell>
          <cell r="G149" t="str">
            <v>m</v>
          </cell>
          <cell r="I149">
            <v>1793</v>
          </cell>
          <cell r="J149">
            <v>1630</v>
          </cell>
          <cell r="K149">
            <v>1793</v>
          </cell>
          <cell r="L149">
            <v>0</v>
          </cell>
          <cell r="N149">
            <v>0</v>
          </cell>
        </row>
        <row r="150">
          <cell r="D150" t="str">
            <v>잡재료비</v>
          </cell>
          <cell r="E150" t="str">
            <v>배관배선의</v>
          </cell>
          <cell r="F150">
            <v>2</v>
          </cell>
          <cell r="G150" t="str">
            <v>%</v>
          </cell>
          <cell r="I150">
            <v>35</v>
          </cell>
          <cell r="K150">
            <v>35</v>
          </cell>
        </row>
        <row r="151">
          <cell r="D151" t="str">
            <v>전선관 부속자재</v>
          </cell>
          <cell r="E151" t="str">
            <v>배관의</v>
          </cell>
          <cell r="F151">
            <v>15</v>
          </cell>
          <cell r="G151" t="str">
            <v>%</v>
          </cell>
          <cell r="I151">
            <v>268</v>
          </cell>
          <cell r="K151">
            <v>268</v>
          </cell>
        </row>
        <row r="153">
          <cell r="C153" t="str">
            <v>노무비</v>
          </cell>
          <cell r="D153" t="str">
            <v>내선전공</v>
          </cell>
          <cell r="E153" t="str">
            <v>0.063*1.2</v>
          </cell>
          <cell r="F153">
            <v>7.5600000000000001E-2</v>
          </cell>
          <cell r="G153" t="str">
            <v>인</v>
          </cell>
          <cell r="I153">
            <v>7120</v>
          </cell>
          <cell r="L153">
            <v>94191</v>
          </cell>
          <cell r="M153">
            <v>7120</v>
          </cell>
        </row>
        <row r="155">
          <cell r="C155" t="str">
            <v>공구손료</v>
          </cell>
          <cell r="E155" t="str">
            <v>노무비의</v>
          </cell>
          <cell r="F155">
            <v>3</v>
          </cell>
          <cell r="G155" t="str">
            <v>%</v>
          </cell>
          <cell r="I155">
            <v>213</v>
          </cell>
          <cell r="O155">
            <v>213</v>
          </cell>
        </row>
        <row r="158">
          <cell r="A158">
            <v>3114</v>
          </cell>
          <cell r="B158">
            <v>3</v>
          </cell>
          <cell r="C158" t="str">
            <v>제3114호표</v>
          </cell>
          <cell r="D158" t="str">
            <v>가요전선관</v>
          </cell>
          <cell r="E158" t="str">
            <v>1종 방수 28mm</v>
          </cell>
          <cell r="F158">
            <v>1.1000000000000001</v>
          </cell>
          <cell r="G158" t="str">
            <v>m</v>
          </cell>
          <cell r="I158">
            <v>11434</v>
          </cell>
          <cell r="K158">
            <v>2470</v>
          </cell>
          <cell r="M158">
            <v>8703</v>
          </cell>
          <cell r="O158">
            <v>261</v>
          </cell>
          <cell r="P158" t="str">
            <v>전 5-1</v>
          </cell>
        </row>
        <row r="160">
          <cell r="B160" t="str">
            <v>가요전선관1종 방수 28mm</v>
          </cell>
          <cell r="C160" t="str">
            <v>재료비</v>
          </cell>
          <cell r="D160" t="str">
            <v>가요전선관</v>
          </cell>
          <cell r="E160" t="str">
            <v>1종 방수 28mm</v>
          </cell>
          <cell r="F160">
            <v>1.1000000000000001</v>
          </cell>
          <cell r="G160" t="str">
            <v>m</v>
          </cell>
          <cell r="I160">
            <v>2112</v>
          </cell>
          <cell r="J160">
            <v>1920</v>
          </cell>
          <cell r="K160">
            <v>2112</v>
          </cell>
          <cell r="L160">
            <v>0</v>
          </cell>
          <cell r="N160">
            <v>0</v>
          </cell>
        </row>
        <row r="161">
          <cell r="D161" t="str">
            <v>잡재료비</v>
          </cell>
          <cell r="E161" t="str">
            <v>배관배선의</v>
          </cell>
          <cell r="F161">
            <v>2</v>
          </cell>
          <cell r="G161" t="str">
            <v>%</v>
          </cell>
          <cell r="I161">
            <v>42</v>
          </cell>
          <cell r="K161">
            <v>42</v>
          </cell>
        </row>
        <row r="162">
          <cell r="D162" t="str">
            <v>전선관 부속자재</v>
          </cell>
          <cell r="E162" t="str">
            <v>배관의</v>
          </cell>
          <cell r="F162">
            <v>15</v>
          </cell>
          <cell r="G162" t="str">
            <v>%</v>
          </cell>
          <cell r="I162">
            <v>316</v>
          </cell>
          <cell r="K162">
            <v>316</v>
          </cell>
        </row>
        <row r="164">
          <cell r="C164" t="str">
            <v>노무비</v>
          </cell>
          <cell r="D164" t="str">
            <v>내선전공</v>
          </cell>
          <cell r="E164" t="str">
            <v>0.077*1.2</v>
          </cell>
          <cell r="F164">
            <v>9.2399999999999996E-2</v>
          </cell>
          <cell r="G164" t="str">
            <v>인</v>
          </cell>
          <cell r="I164">
            <v>8703</v>
          </cell>
          <cell r="L164">
            <v>94191</v>
          </cell>
          <cell r="M164">
            <v>8703</v>
          </cell>
        </row>
        <row r="166">
          <cell r="C166" t="str">
            <v>공구손료</v>
          </cell>
          <cell r="E166" t="str">
            <v>노무비의</v>
          </cell>
          <cell r="F166">
            <v>3</v>
          </cell>
          <cell r="G166" t="str">
            <v>%</v>
          </cell>
          <cell r="I166">
            <v>261</v>
          </cell>
          <cell r="O166">
            <v>261</v>
          </cell>
        </row>
        <row r="169">
          <cell r="A169">
            <v>3115</v>
          </cell>
          <cell r="B169">
            <v>3</v>
          </cell>
          <cell r="C169" t="str">
            <v>제3115호표</v>
          </cell>
          <cell r="D169" t="str">
            <v>가요전선관</v>
          </cell>
          <cell r="E169" t="str">
            <v>1종 방수 36mm</v>
          </cell>
          <cell r="F169">
            <v>1.1000000000000001</v>
          </cell>
          <cell r="G169" t="str">
            <v>m</v>
          </cell>
          <cell r="I169">
            <v>14749</v>
          </cell>
          <cell r="K169">
            <v>4156</v>
          </cell>
          <cell r="M169">
            <v>10285</v>
          </cell>
          <cell r="O169">
            <v>308</v>
          </cell>
          <cell r="P169" t="str">
            <v>전 5-1</v>
          </cell>
        </row>
        <row r="171">
          <cell r="B171" t="str">
            <v>가요전선관1종 방수 36mm</v>
          </cell>
          <cell r="C171" t="str">
            <v>재료비</v>
          </cell>
          <cell r="D171" t="str">
            <v>가요전선관</v>
          </cell>
          <cell r="E171" t="str">
            <v>1종 방수 36mm</v>
          </cell>
          <cell r="F171">
            <v>1.1000000000000001</v>
          </cell>
          <cell r="G171" t="str">
            <v>m</v>
          </cell>
          <cell r="I171">
            <v>3553</v>
          </cell>
          <cell r="J171">
            <v>3230</v>
          </cell>
          <cell r="K171">
            <v>3553</v>
          </cell>
          <cell r="L171">
            <v>0</v>
          </cell>
          <cell r="N171">
            <v>0</v>
          </cell>
        </row>
        <row r="172">
          <cell r="D172" t="str">
            <v>잡재료비</v>
          </cell>
          <cell r="E172" t="str">
            <v>배관배선의</v>
          </cell>
          <cell r="F172">
            <v>2</v>
          </cell>
          <cell r="G172" t="str">
            <v>%</v>
          </cell>
          <cell r="I172">
            <v>71</v>
          </cell>
          <cell r="K172">
            <v>71</v>
          </cell>
        </row>
        <row r="173">
          <cell r="D173" t="str">
            <v>전선관 부속자재</v>
          </cell>
          <cell r="E173" t="str">
            <v>배관의</v>
          </cell>
          <cell r="F173">
            <v>15</v>
          </cell>
          <cell r="G173" t="str">
            <v>%</v>
          </cell>
          <cell r="I173">
            <v>532</v>
          </cell>
          <cell r="K173">
            <v>532</v>
          </cell>
        </row>
        <row r="175">
          <cell r="C175" t="str">
            <v>노무비</v>
          </cell>
          <cell r="D175" t="str">
            <v>내선전공</v>
          </cell>
          <cell r="E175" t="str">
            <v>0.091*1.2</v>
          </cell>
          <cell r="F175">
            <v>0.10919999999999999</v>
          </cell>
          <cell r="G175" t="str">
            <v>인</v>
          </cell>
          <cell r="I175">
            <v>10285</v>
          </cell>
          <cell r="L175">
            <v>94191</v>
          </cell>
          <cell r="M175">
            <v>10285</v>
          </cell>
        </row>
        <row r="177">
          <cell r="C177" t="str">
            <v>공구손료</v>
          </cell>
          <cell r="E177" t="str">
            <v>노무비의</v>
          </cell>
          <cell r="F177">
            <v>3</v>
          </cell>
          <cell r="G177" t="str">
            <v>%</v>
          </cell>
          <cell r="I177">
            <v>308</v>
          </cell>
          <cell r="O177">
            <v>308</v>
          </cell>
        </row>
        <row r="180">
          <cell r="A180">
            <v>3116</v>
          </cell>
          <cell r="B180">
            <v>3</v>
          </cell>
          <cell r="C180" t="str">
            <v>제3116호표</v>
          </cell>
          <cell r="D180" t="str">
            <v>가요전선관</v>
          </cell>
          <cell r="E180" t="str">
            <v>1종 방수 42mm</v>
          </cell>
          <cell r="F180">
            <v>1.1000000000000001</v>
          </cell>
          <cell r="G180" t="str">
            <v>m</v>
          </cell>
          <cell r="I180">
            <v>20846</v>
          </cell>
          <cell r="K180">
            <v>5713</v>
          </cell>
          <cell r="M180">
            <v>14693</v>
          </cell>
          <cell r="O180">
            <v>440</v>
          </cell>
          <cell r="P180" t="str">
            <v>전 5-1</v>
          </cell>
        </row>
        <row r="182">
          <cell r="B182" t="str">
            <v>가요전선관1종 방수 42mm</v>
          </cell>
          <cell r="C182" t="str">
            <v>재료비</v>
          </cell>
          <cell r="D182" t="str">
            <v>가요전선관</v>
          </cell>
          <cell r="E182" t="str">
            <v>1종 방수 42mm</v>
          </cell>
          <cell r="F182">
            <v>1.1000000000000001</v>
          </cell>
          <cell r="G182" t="str">
            <v>m</v>
          </cell>
          <cell r="I182">
            <v>4884</v>
          </cell>
          <cell r="J182">
            <v>4440</v>
          </cell>
          <cell r="K182">
            <v>4884</v>
          </cell>
          <cell r="L182">
            <v>0</v>
          </cell>
          <cell r="N182">
            <v>0</v>
          </cell>
        </row>
        <row r="183">
          <cell r="D183" t="str">
            <v>잡재료비</v>
          </cell>
          <cell r="E183" t="str">
            <v>배관배선의</v>
          </cell>
          <cell r="F183">
            <v>2</v>
          </cell>
          <cell r="G183" t="str">
            <v>%</v>
          </cell>
          <cell r="I183">
            <v>97</v>
          </cell>
          <cell r="K183">
            <v>97</v>
          </cell>
        </row>
        <row r="184">
          <cell r="D184" t="str">
            <v>전선관 부속자재</v>
          </cell>
          <cell r="E184" t="str">
            <v>배관의</v>
          </cell>
          <cell r="F184">
            <v>15</v>
          </cell>
          <cell r="G184" t="str">
            <v>%</v>
          </cell>
          <cell r="I184">
            <v>732</v>
          </cell>
          <cell r="K184">
            <v>732</v>
          </cell>
        </row>
        <row r="186">
          <cell r="C186" t="str">
            <v>노무비</v>
          </cell>
          <cell r="D186" t="str">
            <v>내선전공</v>
          </cell>
          <cell r="E186" t="str">
            <v>0.13*1.2</v>
          </cell>
          <cell r="F186">
            <v>0.156</v>
          </cell>
          <cell r="G186" t="str">
            <v>인</v>
          </cell>
          <cell r="I186">
            <v>14693</v>
          </cell>
          <cell r="L186">
            <v>94191</v>
          </cell>
          <cell r="M186">
            <v>14693</v>
          </cell>
        </row>
        <row r="188">
          <cell r="C188" t="str">
            <v>공구손료</v>
          </cell>
          <cell r="E188" t="str">
            <v>노무비의</v>
          </cell>
          <cell r="F188">
            <v>3</v>
          </cell>
          <cell r="G188" t="str">
            <v>%</v>
          </cell>
          <cell r="I188">
            <v>440</v>
          </cell>
          <cell r="O188">
            <v>440</v>
          </cell>
        </row>
        <row r="191">
          <cell r="A191">
            <v>3117</v>
          </cell>
          <cell r="B191">
            <v>3</v>
          </cell>
          <cell r="C191" t="str">
            <v>제3117호표</v>
          </cell>
          <cell r="D191" t="str">
            <v>가요전선관</v>
          </cell>
          <cell r="E191" t="str">
            <v>1종 방수 54mm</v>
          </cell>
          <cell r="F191">
            <v>1.1000000000000001</v>
          </cell>
          <cell r="G191" t="str">
            <v>m</v>
          </cell>
          <cell r="I191">
            <v>25209</v>
          </cell>
          <cell r="K191">
            <v>7747</v>
          </cell>
          <cell r="M191">
            <v>16954</v>
          </cell>
          <cell r="O191">
            <v>508</v>
          </cell>
          <cell r="P191" t="str">
            <v>전 5-1</v>
          </cell>
        </row>
        <row r="193">
          <cell r="B193" t="str">
            <v>가요전선관1종 방수 54mm</v>
          </cell>
          <cell r="C193" t="str">
            <v>재료비</v>
          </cell>
          <cell r="D193" t="str">
            <v>가요전선관</v>
          </cell>
          <cell r="E193" t="str">
            <v>1종 방수 54mm</v>
          </cell>
          <cell r="F193">
            <v>1.1000000000000001</v>
          </cell>
          <cell r="G193" t="str">
            <v>m</v>
          </cell>
          <cell r="I193">
            <v>6622</v>
          </cell>
          <cell r="J193">
            <v>6020</v>
          </cell>
          <cell r="K193">
            <v>6622</v>
          </cell>
          <cell r="L193">
            <v>0</v>
          </cell>
          <cell r="N193">
            <v>0</v>
          </cell>
        </row>
        <row r="194">
          <cell r="D194" t="str">
            <v>잡재료비</v>
          </cell>
          <cell r="E194" t="str">
            <v>배관배선의</v>
          </cell>
          <cell r="F194">
            <v>2</v>
          </cell>
          <cell r="G194" t="str">
            <v>%</v>
          </cell>
          <cell r="I194">
            <v>132</v>
          </cell>
          <cell r="K194">
            <v>132</v>
          </cell>
        </row>
        <row r="195">
          <cell r="D195" t="str">
            <v>전선관 부속자재</v>
          </cell>
          <cell r="E195" t="str">
            <v>배관의</v>
          </cell>
          <cell r="F195">
            <v>15</v>
          </cell>
          <cell r="G195" t="str">
            <v>%</v>
          </cell>
          <cell r="I195">
            <v>993</v>
          </cell>
          <cell r="K195">
            <v>993</v>
          </cell>
        </row>
        <row r="197">
          <cell r="C197" t="str">
            <v>노무비</v>
          </cell>
          <cell r="D197" t="str">
            <v>내선전공</v>
          </cell>
          <cell r="E197" t="str">
            <v>0.15*1.2</v>
          </cell>
          <cell r="F197">
            <v>0.18</v>
          </cell>
          <cell r="G197" t="str">
            <v>인</v>
          </cell>
          <cell r="I197">
            <v>16954</v>
          </cell>
          <cell r="L197">
            <v>94191</v>
          </cell>
          <cell r="M197">
            <v>16954</v>
          </cell>
        </row>
        <row r="199">
          <cell r="C199" t="str">
            <v>공구손료</v>
          </cell>
          <cell r="E199" t="str">
            <v>노무비의</v>
          </cell>
          <cell r="F199">
            <v>3</v>
          </cell>
          <cell r="G199" t="str">
            <v>%</v>
          </cell>
          <cell r="I199">
            <v>508</v>
          </cell>
          <cell r="O199">
            <v>508</v>
          </cell>
        </row>
        <row r="202">
          <cell r="A202">
            <v>3118</v>
          </cell>
          <cell r="B202">
            <v>3</v>
          </cell>
          <cell r="C202" t="str">
            <v>제3118호표</v>
          </cell>
          <cell r="D202" t="str">
            <v>가요전선관</v>
          </cell>
          <cell r="E202" t="str">
            <v>1종 방수 70mm</v>
          </cell>
          <cell r="F202">
            <v>1.1000000000000001</v>
          </cell>
          <cell r="G202" t="str">
            <v>m</v>
          </cell>
          <cell r="I202">
            <v>29881</v>
          </cell>
          <cell r="K202">
            <v>12419</v>
          </cell>
          <cell r="M202">
            <v>16954</v>
          </cell>
          <cell r="O202">
            <v>508</v>
          </cell>
          <cell r="P202" t="str">
            <v>전 5-1</v>
          </cell>
        </row>
        <row r="204">
          <cell r="B204" t="str">
            <v>가요전선관1종 방수 70mm</v>
          </cell>
          <cell r="C204" t="str">
            <v>재료비</v>
          </cell>
          <cell r="D204" t="str">
            <v>가요전선관</v>
          </cell>
          <cell r="E204" t="str">
            <v>1종 방수 70mm</v>
          </cell>
          <cell r="F204">
            <v>1.1000000000000001</v>
          </cell>
          <cell r="G204" t="str">
            <v>m</v>
          </cell>
          <cell r="I204">
            <v>10615</v>
          </cell>
          <cell r="J204">
            <v>9650</v>
          </cell>
          <cell r="K204">
            <v>10615</v>
          </cell>
          <cell r="L204">
            <v>0</v>
          </cell>
          <cell r="N204">
            <v>0</v>
          </cell>
        </row>
        <row r="205">
          <cell r="D205" t="str">
            <v>잡재료비</v>
          </cell>
          <cell r="E205" t="str">
            <v>배관배선의</v>
          </cell>
          <cell r="F205">
            <v>2</v>
          </cell>
          <cell r="G205" t="str">
            <v>%</v>
          </cell>
          <cell r="I205">
            <v>212</v>
          </cell>
          <cell r="K205">
            <v>212</v>
          </cell>
        </row>
        <row r="206">
          <cell r="D206" t="str">
            <v>전선관 부속자재</v>
          </cell>
          <cell r="E206" t="str">
            <v>배관의</v>
          </cell>
          <cell r="F206">
            <v>15</v>
          </cell>
          <cell r="G206" t="str">
            <v>%</v>
          </cell>
          <cell r="I206">
            <v>1592</v>
          </cell>
          <cell r="K206">
            <v>1592</v>
          </cell>
        </row>
        <row r="208">
          <cell r="C208" t="str">
            <v>노무비</v>
          </cell>
          <cell r="D208" t="str">
            <v>내선전공</v>
          </cell>
          <cell r="E208" t="str">
            <v>0.15*1.2</v>
          </cell>
          <cell r="F208">
            <v>0.18</v>
          </cell>
          <cell r="G208" t="str">
            <v>인</v>
          </cell>
          <cell r="I208">
            <v>16954</v>
          </cell>
          <cell r="L208">
            <v>94191</v>
          </cell>
          <cell r="M208">
            <v>16954</v>
          </cell>
        </row>
        <row r="210">
          <cell r="C210" t="str">
            <v>공구손료</v>
          </cell>
          <cell r="E210" t="str">
            <v>노무비의</v>
          </cell>
          <cell r="F210">
            <v>3</v>
          </cell>
          <cell r="G210" t="str">
            <v>%</v>
          </cell>
          <cell r="I210">
            <v>508</v>
          </cell>
          <cell r="O210">
            <v>508</v>
          </cell>
        </row>
        <row r="213">
          <cell r="A213">
            <v>3119</v>
          </cell>
          <cell r="B213">
            <v>3</v>
          </cell>
          <cell r="C213" t="str">
            <v>제3119호표</v>
          </cell>
          <cell r="D213" t="str">
            <v>전선관</v>
          </cell>
          <cell r="E213" t="str">
            <v>PE 16mm</v>
          </cell>
          <cell r="F213">
            <v>1.1000000000000001</v>
          </cell>
          <cell r="G213" t="str">
            <v>m</v>
          </cell>
          <cell r="I213">
            <v>4163</v>
          </cell>
          <cell r="K213">
            <v>283</v>
          </cell>
          <cell r="M213">
            <v>3767</v>
          </cell>
          <cell r="O213">
            <v>113</v>
          </cell>
          <cell r="P213" t="str">
            <v>전 5-1</v>
          </cell>
        </row>
        <row r="215">
          <cell r="B215" t="str">
            <v>전선관PE 16mm</v>
          </cell>
          <cell r="C215" t="str">
            <v>재료비</v>
          </cell>
          <cell r="D215" t="str">
            <v>전선관</v>
          </cell>
          <cell r="E215" t="str">
            <v>PE 16mm</v>
          </cell>
          <cell r="F215">
            <v>1.1000000000000001</v>
          </cell>
          <cell r="G215" t="str">
            <v>m</v>
          </cell>
          <cell r="I215">
            <v>243</v>
          </cell>
          <cell r="J215">
            <v>221</v>
          </cell>
          <cell r="K215">
            <v>243</v>
          </cell>
          <cell r="L215">
            <v>0</v>
          </cell>
          <cell r="N215">
            <v>0</v>
          </cell>
        </row>
        <row r="216">
          <cell r="D216" t="str">
            <v>잡재료비</v>
          </cell>
          <cell r="E216" t="str">
            <v>배관배선의</v>
          </cell>
          <cell r="F216">
            <v>2</v>
          </cell>
          <cell r="G216" t="str">
            <v>%</v>
          </cell>
          <cell r="I216">
            <v>4</v>
          </cell>
          <cell r="K216">
            <v>4</v>
          </cell>
        </row>
        <row r="217">
          <cell r="D217" t="str">
            <v>전선관 부속자재</v>
          </cell>
          <cell r="E217" t="str">
            <v>배관의</v>
          </cell>
          <cell r="F217">
            <v>15</v>
          </cell>
          <cell r="G217" t="str">
            <v>%</v>
          </cell>
          <cell r="I217">
            <v>36</v>
          </cell>
          <cell r="K217">
            <v>36</v>
          </cell>
        </row>
        <row r="219">
          <cell r="C219" t="str">
            <v>노무비</v>
          </cell>
          <cell r="D219" t="str">
            <v>내선전공</v>
          </cell>
          <cell r="E219" t="str">
            <v>0.05*0.8</v>
          </cell>
          <cell r="F219">
            <v>4.0000000000000008E-2</v>
          </cell>
          <cell r="G219" t="str">
            <v>인</v>
          </cell>
          <cell r="I219">
            <v>3767</v>
          </cell>
          <cell r="L219">
            <v>94191</v>
          </cell>
          <cell r="M219">
            <v>3767</v>
          </cell>
        </row>
        <row r="221">
          <cell r="C221" t="str">
            <v>공구손료</v>
          </cell>
          <cell r="E221" t="str">
            <v>노무비의</v>
          </cell>
          <cell r="F221">
            <v>3</v>
          </cell>
          <cell r="G221" t="str">
            <v>%</v>
          </cell>
          <cell r="I221">
            <v>113</v>
          </cell>
          <cell r="O221">
            <v>113</v>
          </cell>
        </row>
        <row r="224">
          <cell r="A224">
            <v>3120</v>
          </cell>
          <cell r="B224">
            <v>3</v>
          </cell>
          <cell r="C224" t="str">
            <v>제3120호표</v>
          </cell>
          <cell r="D224" t="str">
            <v>전선관</v>
          </cell>
          <cell r="E224" t="str">
            <v>PE 22mm</v>
          </cell>
          <cell r="F224">
            <v>1.1000000000000001</v>
          </cell>
          <cell r="G224" t="str">
            <v>m</v>
          </cell>
          <cell r="I224">
            <v>5077</v>
          </cell>
          <cell r="K224">
            <v>421</v>
          </cell>
          <cell r="M224">
            <v>4521</v>
          </cell>
          <cell r="O224">
            <v>135</v>
          </cell>
          <cell r="P224" t="str">
            <v>전 5-1</v>
          </cell>
        </row>
        <row r="226">
          <cell r="B226" t="str">
            <v>전선관PE 22mm</v>
          </cell>
          <cell r="C226" t="str">
            <v>재료비</v>
          </cell>
          <cell r="D226" t="str">
            <v>전선관</v>
          </cell>
          <cell r="E226" t="str">
            <v>PE 22mm</v>
          </cell>
          <cell r="F226">
            <v>1.1000000000000001</v>
          </cell>
          <cell r="G226" t="str">
            <v>m</v>
          </cell>
          <cell r="I226">
            <v>360</v>
          </cell>
          <cell r="J226">
            <v>328</v>
          </cell>
          <cell r="K226">
            <v>360</v>
          </cell>
          <cell r="L226">
            <v>0</v>
          </cell>
          <cell r="N226">
            <v>0</v>
          </cell>
        </row>
        <row r="227">
          <cell r="D227" t="str">
            <v>잡재료비</v>
          </cell>
          <cell r="E227" t="str">
            <v>배관배선의</v>
          </cell>
          <cell r="F227">
            <v>2</v>
          </cell>
          <cell r="G227" t="str">
            <v>%</v>
          </cell>
          <cell r="I227">
            <v>7</v>
          </cell>
          <cell r="K227">
            <v>7</v>
          </cell>
        </row>
        <row r="228">
          <cell r="D228" t="str">
            <v>전선관 부속자재</v>
          </cell>
          <cell r="E228" t="str">
            <v>배관의</v>
          </cell>
          <cell r="F228">
            <v>15</v>
          </cell>
          <cell r="G228" t="str">
            <v>%</v>
          </cell>
          <cell r="I228">
            <v>54</v>
          </cell>
          <cell r="K228">
            <v>54</v>
          </cell>
        </row>
        <row r="230">
          <cell r="C230" t="str">
            <v>노무비</v>
          </cell>
          <cell r="D230" t="str">
            <v>내선전공</v>
          </cell>
          <cell r="E230" t="str">
            <v>0.06*0.8</v>
          </cell>
          <cell r="F230">
            <v>4.8000000000000001E-2</v>
          </cell>
          <cell r="G230" t="str">
            <v>인</v>
          </cell>
          <cell r="I230">
            <v>4521</v>
          </cell>
          <cell r="L230">
            <v>94191</v>
          </cell>
          <cell r="M230">
            <v>4521</v>
          </cell>
        </row>
        <row r="232">
          <cell r="C232" t="str">
            <v>공구손료</v>
          </cell>
          <cell r="E232" t="str">
            <v>노무비의</v>
          </cell>
          <cell r="F232">
            <v>3</v>
          </cell>
          <cell r="G232" t="str">
            <v>%</v>
          </cell>
          <cell r="I232">
            <v>135</v>
          </cell>
          <cell r="O232">
            <v>135</v>
          </cell>
        </row>
        <row r="235">
          <cell r="A235">
            <v>3121</v>
          </cell>
          <cell r="B235">
            <v>3</v>
          </cell>
          <cell r="C235" t="str">
            <v>제3121호표</v>
          </cell>
          <cell r="D235" t="str">
            <v>전선관</v>
          </cell>
          <cell r="E235" t="str">
            <v>PE 28mm</v>
          </cell>
          <cell r="F235">
            <v>1.1000000000000001</v>
          </cell>
          <cell r="G235" t="str">
            <v>m</v>
          </cell>
          <cell r="I235">
            <v>6799</v>
          </cell>
          <cell r="K235">
            <v>591</v>
          </cell>
          <cell r="M235">
            <v>6028</v>
          </cell>
          <cell r="O235">
            <v>180</v>
          </cell>
          <cell r="P235" t="str">
            <v>전 5-1</v>
          </cell>
        </row>
        <row r="237">
          <cell r="B237" t="str">
            <v>전선관PE 28mm</v>
          </cell>
          <cell r="C237" t="str">
            <v>재료비</v>
          </cell>
          <cell r="D237" t="str">
            <v>전선관</v>
          </cell>
          <cell r="E237" t="str">
            <v>PE 28mm</v>
          </cell>
          <cell r="F237">
            <v>1.1000000000000001</v>
          </cell>
          <cell r="G237" t="str">
            <v>m</v>
          </cell>
          <cell r="I237">
            <v>506</v>
          </cell>
          <cell r="J237">
            <v>460</v>
          </cell>
          <cell r="K237">
            <v>506</v>
          </cell>
          <cell r="L237">
            <v>0</v>
          </cell>
          <cell r="N237">
            <v>0</v>
          </cell>
        </row>
        <row r="238">
          <cell r="D238" t="str">
            <v>잡재료비</v>
          </cell>
          <cell r="E238" t="str">
            <v>배관배선의</v>
          </cell>
          <cell r="F238">
            <v>2</v>
          </cell>
          <cell r="G238" t="str">
            <v>%</v>
          </cell>
          <cell r="I238">
            <v>10</v>
          </cell>
          <cell r="K238">
            <v>10</v>
          </cell>
        </row>
        <row r="239">
          <cell r="D239" t="str">
            <v>전선관 부속자재</v>
          </cell>
          <cell r="E239" t="str">
            <v>배관의</v>
          </cell>
          <cell r="F239">
            <v>15</v>
          </cell>
          <cell r="G239" t="str">
            <v>%</v>
          </cell>
          <cell r="I239">
            <v>75</v>
          </cell>
          <cell r="K239">
            <v>75</v>
          </cell>
        </row>
        <row r="241">
          <cell r="C241" t="str">
            <v>노무비</v>
          </cell>
          <cell r="D241" t="str">
            <v>내선전공</v>
          </cell>
          <cell r="E241" t="str">
            <v>0.08*0.8</v>
          </cell>
          <cell r="F241">
            <v>6.4000000000000001E-2</v>
          </cell>
          <cell r="G241" t="str">
            <v>인</v>
          </cell>
          <cell r="I241">
            <v>6028</v>
          </cell>
          <cell r="L241">
            <v>94191</v>
          </cell>
          <cell r="M241">
            <v>6028</v>
          </cell>
        </row>
        <row r="243">
          <cell r="C243" t="str">
            <v>공구손료</v>
          </cell>
          <cell r="E243" t="str">
            <v>노무비의</v>
          </cell>
          <cell r="F243">
            <v>3</v>
          </cell>
          <cell r="G243" t="str">
            <v>%</v>
          </cell>
          <cell r="I243">
            <v>180</v>
          </cell>
          <cell r="O243">
            <v>180</v>
          </cell>
        </row>
        <row r="246">
          <cell r="A246">
            <v>3122</v>
          </cell>
          <cell r="B246">
            <v>3</v>
          </cell>
          <cell r="C246" t="str">
            <v>제3122호표</v>
          </cell>
          <cell r="D246" t="str">
            <v>전선관</v>
          </cell>
          <cell r="E246" t="str">
            <v>PE 36mm</v>
          </cell>
          <cell r="F246">
            <v>1.1000000000000001</v>
          </cell>
          <cell r="G246" t="str">
            <v>m</v>
          </cell>
          <cell r="I246">
            <v>8639</v>
          </cell>
          <cell r="K246">
            <v>878</v>
          </cell>
          <cell r="M246">
            <v>7535</v>
          </cell>
          <cell r="O246">
            <v>226</v>
          </cell>
          <cell r="P246" t="str">
            <v>전 5-1</v>
          </cell>
        </row>
        <row r="248">
          <cell r="B248" t="str">
            <v>전선관PE 36mm</v>
          </cell>
          <cell r="C248" t="str">
            <v>재료비</v>
          </cell>
          <cell r="D248" t="str">
            <v>전선관</v>
          </cell>
          <cell r="E248" t="str">
            <v>PE 36mm</v>
          </cell>
          <cell r="F248">
            <v>1.1000000000000001</v>
          </cell>
          <cell r="G248" t="str">
            <v>m</v>
          </cell>
          <cell r="I248">
            <v>751</v>
          </cell>
          <cell r="J248">
            <v>683</v>
          </cell>
          <cell r="K248">
            <v>751</v>
          </cell>
          <cell r="L248">
            <v>0</v>
          </cell>
          <cell r="N248">
            <v>0</v>
          </cell>
        </row>
        <row r="249">
          <cell r="D249" t="str">
            <v>잡재료비</v>
          </cell>
          <cell r="E249" t="str">
            <v>배관배선의</v>
          </cell>
          <cell r="F249">
            <v>2</v>
          </cell>
          <cell r="G249" t="str">
            <v>%</v>
          </cell>
          <cell r="I249">
            <v>15</v>
          </cell>
          <cell r="K249">
            <v>15</v>
          </cell>
        </row>
        <row r="250">
          <cell r="D250" t="str">
            <v>전선관 부속자재</v>
          </cell>
          <cell r="E250" t="str">
            <v>배관의</v>
          </cell>
          <cell r="F250">
            <v>15</v>
          </cell>
          <cell r="G250" t="str">
            <v>%</v>
          </cell>
          <cell r="I250">
            <v>112</v>
          </cell>
          <cell r="K250">
            <v>112</v>
          </cell>
        </row>
        <row r="252">
          <cell r="C252" t="str">
            <v>노무비</v>
          </cell>
          <cell r="D252" t="str">
            <v>내선전공</v>
          </cell>
          <cell r="E252" t="str">
            <v>0.1*0.8</v>
          </cell>
          <cell r="F252">
            <v>8.0000000000000016E-2</v>
          </cell>
          <cell r="G252" t="str">
            <v>인</v>
          </cell>
          <cell r="I252">
            <v>7535</v>
          </cell>
          <cell r="L252">
            <v>94191</v>
          </cell>
          <cell r="M252">
            <v>7535</v>
          </cell>
        </row>
        <row r="254">
          <cell r="C254" t="str">
            <v>공구손료</v>
          </cell>
          <cell r="E254" t="str">
            <v>노무비의</v>
          </cell>
          <cell r="F254">
            <v>3</v>
          </cell>
          <cell r="G254" t="str">
            <v>%</v>
          </cell>
          <cell r="I254">
            <v>226</v>
          </cell>
          <cell r="O254">
            <v>226</v>
          </cell>
        </row>
        <row r="257">
          <cell r="A257">
            <v>3123</v>
          </cell>
          <cell r="B257">
            <v>3</v>
          </cell>
          <cell r="C257" t="str">
            <v>제3123호표</v>
          </cell>
          <cell r="D257" t="str">
            <v>전선관</v>
          </cell>
          <cell r="E257" t="str">
            <v>HI-PVC 16mm</v>
          </cell>
          <cell r="F257">
            <v>1.1000000000000001</v>
          </cell>
          <cell r="G257" t="str">
            <v>m</v>
          </cell>
          <cell r="I257">
            <v>5264</v>
          </cell>
          <cell r="K257">
            <v>414</v>
          </cell>
          <cell r="M257">
            <v>4709</v>
          </cell>
          <cell r="O257">
            <v>141</v>
          </cell>
          <cell r="P257" t="str">
            <v>전 5-1</v>
          </cell>
        </row>
        <row r="259">
          <cell r="B259" t="str">
            <v>전선관HI-PVC 16mm</v>
          </cell>
          <cell r="C259" t="str">
            <v>재료비</v>
          </cell>
          <cell r="D259" t="str">
            <v>전선관</v>
          </cell>
          <cell r="E259" t="str">
            <v>HI-PVC 16mm</v>
          </cell>
          <cell r="F259">
            <v>1.1000000000000001</v>
          </cell>
          <cell r="G259" t="str">
            <v>m</v>
          </cell>
          <cell r="I259">
            <v>354</v>
          </cell>
          <cell r="J259">
            <v>322</v>
          </cell>
          <cell r="K259">
            <v>354</v>
          </cell>
          <cell r="L259">
            <v>0</v>
          </cell>
          <cell r="N259">
            <v>0</v>
          </cell>
        </row>
        <row r="260">
          <cell r="D260" t="str">
            <v>잡재료비</v>
          </cell>
          <cell r="E260" t="str">
            <v>배관배선의</v>
          </cell>
          <cell r="F260">
            <v>2</v>
          </cell>
          <cell r="G260" t="str">
            <v>%</v>
          </cell>
          <cell r="I260">
            <v>7</v>
          </cell>
          <cell r="K260">
            <v>7</v>
          </cell>
        </row>
        <row r="261">
          <cell r="D261" t="str">
            <v>전선관 부속자재</v>
          </cell>
          <cell r="E261" t="str">
            <v>배관의</v>
          </cell>
          <cell r="F261">
            <v>15</v>
          </cell>
          <cell r="G261" t="str">
            <v>%</v>
          </cell>
          <cell r="I261">
            <v>53</v>
          </cell>
          <cell r="K261">
            <v>53</v>
          </cell>
        </row>
        <row r="263">
          <cell r="C263" t="str">
            <v>노무비</v>
          </cell>
          <cell r="D263" t="str">
            <v>내선전공</v>
          </cell>
          <cell r="E263">
            <v>0.05</v>
          </cell>
          <cell r="F263">
            <v>0.05</v>
          </cell>
          <cell r="G263" t="str">
            <v>인</v>
          </cell>
          <cell r="I263">
            <v>4709</v>
          </cell>
          <cell r="L263">
            <v>94191</v>
          </cell>
          <cell r="M263">
            <v>4709</v>
          </cell>
        </row>
        <row r="265">
          <cell r="C265" t="str">
            <v>공구손료</v>
          </cell>
          <cell r="E265" t="str">
            <v>노무비의</v>
          </cell>
          <cell r="F265">
            <v>3</v>
          </cell>
          <cell r="G265" t="str">
            <v>%</v>
          </cell>
          <cell r="I265">
            <v>141</v>
          </cell>
          <cell r="O265">
            <v>141</v>
          </cell>
        </row>
        <row r="268">
          <cell r="A268">
            <v>3124</v>
          </cell>
          <cell r="B268">
            <v>3</v>
          </cell>
          <cell r="C268" t="str">
            <v>제3124호표</v>
          </cell>
          <cell r="D268" t="str">
            <v>전선관</v>
          </cell>
          <cell r="E268" t="str">
            <v>HI-PVC 22mm</v>
          </cell>
          <cell r="F268">
            <v>1.1000000000000001</v>
          </cell>
          <cell r="G268" t="str">
            <v>m</v>
          </cell>
          <cell r="I268">
            <v>6309</v>
          </cell>
          <cell r="K268">
            <v>489</v>
          </cell>
          <cell r="M268">
            <v>5651</v>
          </cell>
          <cell r="O268">
            <v>169</v>
          </cell>
          <cell r="P268" t="str">
            <v>전 5-1</v>
          </cell>
        </row>
        <row r="270">
          <cell r="B270" t="str">
            <v>전선관HI-PVC 22mm</v>
          </cell>
          <cell r="C270" t="str">
            <v>재료비</v>
          </cell>
          <cell r="D270" t="str">
            <v>전선관</v>
          </cell>
          <cell r="E270" t="str">
            <v>HI-PVC 22mm</v>
          </cell>
          <cell r="F270">
            <v>1.1000000000000001</v>
          </cell>
          <cell r="G270" t="str">
            <v>m</v>
          </cell>
          <cell r="I270">
            <v>419</v>
          </cell>
          <cell r="J270">
            <v>381</v>
          </cell>
          <cell r="K270">
            <v>419</v>
          </cell>
          <cell r="L270">
            <v>0</v>
          </cell>
          <cell r="N270">
            <v>0</v>
          </cell>
        </row>
        <row r="271">
          <cell r="D271" t="str">
            <v>잡재료비</v>
          </cell>
          <cell r="E271" t="str">
            <v>배관배선의</v>
          </cell>
          <cell r="F271">
            <v>2</v>
          </cell>
          <cell r="G271" t="str">
            <v>%</v>
          </cell>
          <cell r="I271">
            <v>8</v>
          </cell>
          <cell r="K271">
            <v>8</v>
          </cell>
        </row>
        <row r="272">
          <cell r="D272" t="str">
            <v>전선관 부속자재</v>
          </cell>
          <cell r="E272" t="str">
            <v>배관의</v>
          </cell>
          <cell r="F272">
            <v>15</v>
          </cell>
          <cell r="G272" t="str">
            <v>%</v>
          </cell>
          <cell r="I272">
            <v>62</v>
          </cell>
          <cell r="K272">
            <v>62</v>
          </cell>
        </row>
        <row r="274">
          <cell r="C274" t="str">
            <v>노무비</v>
          </cell>
          <cell r="D274" t="str">
            <v>내선전공</v>
          </cell>
          <cell r="E274">
            <v>0.06</v>
          </cell>
          <cell r="F274">
            <v>0.06</v>
          </cell>
          <cell r="G274" t="str">
            <v>인</v>
          </cell>
          <cell r="I274">
            <v>5651</v>
          </cell>
          <cell r="L274">
            <v>94191</v>
          </cell>
          <cell r="M274">
            <v>5651</v>
          </cell>
        </row>
        <row r="276">
          <cell r="C276" t="str">
            <v>공구손료</v>
          </cell>
          <cell r="E276" t="str">
            <v>노무비의</v>
          </cell>
          <cell r="F276">
            <v>3</v>
          </cell>
          <cell r="G276" t="str">
            <v>%</v>
          </cell>
          <cell r="I276">
            <v>169</v>
          </cell>
          <cell r="O276">
            <v>169</v>
          </cell>
        </row>
        <row r="279">
          <cell r="A279">
            <v>3125</v>
          </cell>
          <cell r="B279">
            <v>3</v>
          </cell>
          <cell r="C279" t="str">
            <v>제3125호표</v>
          </cell>
          <cell r="D279" t="str">
            <v>전선관</v>
          </cell>
          <cell r="E279" t="str">
            <v>HI-PVC 28mm</v>
          </cell>
          <cell r="F279">
            <v>1.1000000000000001</v>
          </cell>
          <cell r="G279" t="str">
            <v>m</v>
          </cell>
          <cell r="I279">
            <v>8710</v>
          </cell>
          <cell r="K279">
            <v>949</v>
          </cell>
          <cell r="M279">
            <v>7535</v>
          </cell>
          <cell r="O279">
            <v>226</v>
          </cell>
          <cell r="P279" t="str">
            <v>전 5-1</v>
          </cell>
        </row>
        <row r="281">
          <cell r="B281" t="str">
            <v>전선관HI-PVC 28mm</v>
          </cell>
          <cell r="C281" t="str">
            <v>재료비</v>
          </cell>
          <cell r="D281" t="str">
            <v>전선관</v>
          </cell>
          <cell r="E281" t="str">
            <v>HI-PVC 28mm</v>
          </cell>
          <cell r="F281">
            <v>1.1000000000000001</v>
          </cell>
          <cell r="G281" t="str">
            <v>m</v>
          </cell>
          <cell r="I281">
            <v>812</v>
          </cell>
          <cell r="J281">
            <v>739</v>
          </cell>
          <cell r="K281">
            <v>812</v>
          </cell>
          <cell r="L281">
            <v>0</v>
          </cell>
          <cell r="N281">
            <v>0</v>
          </cell>
        </row>
        <row r="282">
          <cell r="D282" t="str">
            <v>잡재료비</v>
          </cell>
          <cell r="E282" t="str">
            <v>배관배선의</v>
          </cell>
          <cell r="F282">
            <v>2</v>
          </cell>
          <cell r="G282" t="str">
            <v>%</v>
          </cell>
          <cell r="I282">
            <v>16</v>
          </cell>
          <cell r="K282">
            <v>16</v>
          </cell>
        </row>
        <row r="283">
          <cell r="D283" t="str">
            <v>전선관 부속자재</v>
          </cell>
          <cell r="E283" t="str">
            <v>배관의</v>
          </cell>
          <cell r="F283">
            <v>15</v>
          </cell>
          <cell r="G283" t="str">
            <v>%</v>
          </cell>
          <cell r="I283">
            <v>121</v>
          </cell>
          <cell r="K283">
            <v>121</v>
          </cell>
        </row>
        <row r="285">
          <cell r="C285" t="str">
            <v>노무비</v>
          </cell>
          <cell r="D285" t="str">
            <v>내선전공</v>
          </cell>
          <cell r="E285">
            <v>0.08</v>
          </cell>
          <cell r="F285">
            <v>0.08</v>
          </cell>
          <cell r="G285" t="str">
            <v>인</v>
          </cell>
          <cell r="I285">
            <v>7535</v>
          </cell>
          <cell r="L285">
            <v>94191</v>
          </cell>
          <cell r="M285">
            <v>7535</v>
          </cell>
        </row>
        <row r="287">
          <cell r="C287" t="str">
            <v>공구손료</v>
          </cell>
          <cell r="E287" t="str">
            <v>노무비의</v>
          </cell>
          <cell r="F287">
            <v>3</v>
          </cell>
          <cell r="G287" t="str">
            <v>%</v>
          </cell>
          <cell r="I287">
            <v>226</v>
          </cell>
          <cell r="O287">
            <v>226</v>
          </cell>
        </row>
        <row r="290">
          <cell r="A290">
            <v>3126</v>
          </cell>
          <cell r="B290">
            <v>3</v>
          </cell>
          <cell r="C290" t="str">
            <v>제3126호표</v>
          </cell>
          <cell r="D290" t="str">
            <v>전선관</v>
          </cell>
          <cell r="E290" t="str">
            <v>HI-PVC 36mm</v>
          </cell>
          <cell r="F290">
            <v>1.1000000000000001</v>
          </cell>
          <cell r="G290" t="str">
            <v>m</v>
          </cell>
          <cell r="I290">
            <v>11180</v>
          </cell>
          <cell r="K290">
            <v>1479</v>
          </cell>
          <cell r="M290">
            <v>9419</v>
          </cell>
          <cell r="O290">
            <v>282</v>
          </cell>
          <cell r="P290" t="str">
            <v>전 5-1</v>
          </cell>
        </row>
        <row r="292">
          <cell r="B292" t="str">
            <v>전선관HI-PVC 36mm</v>
          </cell>
          <cell r="C292" t="str">
            <v>재료비</v>
          </cell>
          <cell r="D292" t="str">
            <v>전선관</v>
          </cell>
          <cell r="E292" t="str">
            <v>HI-PVC 36mm</v>
          </cell>
          <cell r="F292">
            <v>1.1000000000000001</v>
          </cell>
          <cell r="G292" t="str">
            <v>m</v>
          </cell>
          <cell r="I292">
            <v>1265</v>
          </cell>
          <cell r="J292">
            <v>1150</v>
          </cell>
          <cell r="K292">
            <v>1265</v>
          </cell>
          <cell r="L292">
            <v>0</v>
          </cell>
          <cell r="N292">
            <v>0</v>
          </cell>
        </row>
        <row r="293">
          <cell r="D293" t="str">
            <v>잡재료비</v>
          </cell>
          <cell r="E293" t="str">
            <v>배관배선의</v>
          </cell>
          <cell r="F293">
            <v>2</v>
          </cell>
          <cell r="G293" t="str">
            <v>%</v>
          </cell>
          <cell r="I293">
            <v>25</v>
          </cell>
          <cell r="K293">
            <v>25</v>
          </cell>
        </row>
        <row r="294">
          <cell r="D294" t="str">
            <v>전선관 부속자재</v>
          </cell>
          <cell r="E294" t="str">
            <v>배관의</v>
          </cell>
          <cell r="F294">
            <v>15</v>
          </cell>
          <cell r="G294" t="str">
            <v>%</v>
          </cell>
          <cell r="I294">
            <v>189</v>
          </cell>
          <cell r="K294">
            <v>189</v>
          </cell>
        </row>
        <row r="296">
          <cell r="C296" t="str">
            <v>노무비</v>
          </cell>
          <cell r="D296" t="str">
            <v>내선전공</v>
          </cell>
          <cell r="E296">
            <v>0.1</v>
          </cell>
          <cell r="F296">
            <v>0.1</v>
          </cell>
          <cell r="G296" t="str">
            <v>인</v>
          </cell>
          <cell r="I296">
            <v>9419</v>
          </cell>
          <cell r="L296">
            <v>94191</v>
          </cell>
          <cell r="M296">
            <v>9419</v>
          </cell>
        </row>
        <row r="298">
          <cell r="C298" t="str">
            <v>공구손료</v>
          </cell>
          <cell r="E298" t="str">
            <v>노무비의</v>
          </cell>
          <cell r="F298">
            <v>3</v>
          </cell>
          <cell r="G298" t="str">
            <v>%</v>
          </cell>
          <cell r="I298">
            <v>282</v>
          </cell>
          <cell r="O298">
            <v>282</v>
          </cell>
        </row>
        <row r="301">
          <cell r="A301">
            <v>3127</v>
          </cell>
          <cell r="B301">
            <v>3</v>
          </cell>
          <cell r="C301" t="str">
            <v>제3127호표</v>
          </cell>
          <cell r="D301" t="str">
            <v>전선관</v>
          </cell>
          <cell r="E301" t="str">
            <v>HI-PVC 54mm</v>
          </cell>
          <cell r="F301">
            <v>1.1000000000000001</v>
          </cell>
          <cell r="G301" t="str">
            <v>m</v>
          </cell>
          <cell r="I301">
            <v>20996</v>
          </cell>
          <cell r="K301">
            <v>2564</v>
          </cell>
          <cell r="M301">
            <v>17896</v>
          </cell>
          <cell r="O301">
            <v>536</v>
          </cell>
          <cell r="P301" t="str">
            <v>전 5-1</v>
          </cell>
        </row>
        <row r="303">
          <cell r="B303" t="str">
            <v>전선관HI-PVC 54mm</v>
          </cell>
          <cell r="C303" t="str">
            <v>재료비</v>
          </cell>
          <cell r="D303" t="str">
            <v>전선관</v>
          </cell>
          <cell r="E303" t="str">
            <v>HI-PVC 54mm</v>
          </cell>
          <cell r="F303">
            <v>1.1000000000000001</v>
          </cell>
          <cell r="G303" t="str">
            <v>m</v>
          </cell>
          <cell r="I303">
            <v>2193</v>
          </cell>
          <cell r="J303">
            <v>1994</v>
          </cell>
          <cell r="K303">
            <v>2193</v>
          </cell>
          <cell r="L303">
            <v>0</v>
          </cell>
          <cell r="N303">
            <v>0</v>
          </cell>
        </row>
        <row r="304">
          <cell r="D304" t="str">
            <v>잡재료비</v>
          </cell>
          <cell r="E304" t="str">
            <v>배관배선의</v>
          </cell>
          <cell r="F304">
            <v>2</v>
          </cell>
          <cell r="G304" t="str">
            <v>%</v>
          </cell>
          <cell r="I304">
            <v>43</v>
          </cell>
          <cell r="K304">
            <v>43</v>
          </cell>
        </row>
        <row r="305">
          <cell r="D305" t="str">
            <v>전선관 부속자재</v>
          </cell>
          <cell r="E305" t="str">
            <v>배관의</v>
          </cell>
          <cell r="F305">
            <v>15</v>
          </cell>
          <cell r="G305" t="str">
            <v>%</v>
          </cell>
          <cell r="I305">
            <v>328</v>
          </cell>
          <cell r="K305">
            <v>328</v>
          </cell>
        </row>
        <row r="307">
          <cell r="C307" t="str">
            <v>노무비</v>
          </cell>
          <cell r="D307" t="str">
            <v>내선전공</v>
          </cell>
          <cell r="E307">
            <v>0.19</v>
          </cell>
          <cell r="F307">
            <v>0.19</v>
          </cell>
          <cell r="G307" t="str">
            <v>인</v>
          </cell>
          <cell r="I307">
            <v>17896</v>
          </cell>
          <cell r="L307">
            <v>94191</v>
          </cell>
          <cell r="M307">
            <v>17896</v>
          </cell>
        </row>
        <row r="309">
          <cell r="C309" t="str">
            <v>공구손료</v>
          </cell>
          <cell r="E309" t="str">
            <v>노무비의</v>
          </cell>
          <cell r="F309">
            <v>3</v>
          </cell>
          <cell r="G309" t="str">
            <v>%</v>
          </cell>
          <cell r="I309">
            <v>536</v>
          </cell>
          <cell r="O309">
            <v>536</v>
          </cell>
        </row>
        <row r="312">
          <cell r="A312">
            <v>3300</v>
          </cell>
          <cell r="B312">
            <v>3</v>
          </cell>
          <cell r="C312" t="str">
            <v>제3300호표</v>
          </cell>
          <cell r="D312" t="str">
            <v>CABLE TRAY</v>
          </cell>
          <cell r="E312" t="str">
            <v>200Wx100H, 2.3t</v>
          </cell>
          <cell r="F312">
            <v>1</v>
          </cell>
          <cell r="G312" t="str">
            <v>m</v>
          </cell>
          <cell r="I312">
            <v>33072</v>
          </cell>
          <cell r="K312">
            <v>10760</v>
          </cell>
          <cell r="M312">
            <v>21663</v>
          </cell>
          <cell r="O312">
            <v>649</v>
          </cell>
          <cell r="P312" t="str">
            <v>전 5-8</v>
          </cell>
        </row>
        <row r="314">
          <cell r="B314" t="str">
            <v>CABLE TRAY200Wx100H, 2.3t</v>
          </cell>
          <cell r="C314" t="str">
            <v>재료비</v>
          </cell>
          <cell r="D314" t="str">
            <v>CABLE TRAY</v>
          </cell>
          <cell r="E314" t="str">
            <v>200Wx100H, 2.3t</v>
          </cell>
          <cell r="F314">
            <v>1</v>
          </cell>
          <cell r="G314" t="str">
            <v>m</v>
          </cell>
          <cell r="I314">
            <v>10760</v>
          </cell>
          <cell r="J314">
            <v>10760</v>
          </cell>
          <cell r="K314">
            <v>10760</v>
          </cell>
          <cell r="L314">
            <v>0</v>
          </cell>
          <cell r="N314">
            <v>0</v>
          </cell>
        </row>
        <row r="316">
          <cell r="C316" t="str">
            <v>노무비</v>
          </cell>
          <cell r="D316" t="str">
            <v>내선전공</v>
          </cell>
          <cell r="E316">
            <v>0.23</v>
          </cell>
          <cell r="F316">
            <v>0.23</v>
          </cell>
          <cell r="G316" t="str">
            <v>인</v>
          </cell>
          <cell r="I316">
            <v>21663</v>
          </cell>
          <cell r="L316">
            <v>94191</v>
          </cell>
          <cell r="M316">
            <v>21663</v>
          </cell>
        </row>
        <row r="318">
          <cell r="C318" t="str">
            <v>공구손료</v>
          </cell>
          <cell r="E318" t="str">
            <v>노무비의</v>
          </cell>
          <cell r="F318">
            <v>3</v>
          </cell>
          <cell r="G318" t="str">
            <v>%</v>
          </cell>
          <cell r="I318">
            <v>649</v>
          </cell>
          <cell r="O318">
            <v>649</v>
          </cell>
        </row>
        <row r="323">
          <cell r="A323">
            <v>3301</v>
          </cell>
          <cell r="B323">
            <v>3</v>
          </cell>
          <cell r="C323" t="str">
            <v>제3301호표</v>
          </cell>
          <cell r="D323" t="str">
            <v>CABLE TRAY</v>
          </cell>
          <cell r="E323" t="str">
            <v>300Wx100H, 2.3t</v>
          </cell>
          <cell r="F323">
            <v>1</v>
          </cell>
          <cell r="G323" t="str">
            <v>m</v>
          </cell>
          <cell r="I323">
            <v>33832</v>
          </cell>
          <cell r="K323">
            <v>11520</v>
          </cell>
          <cell r="M323">
            <v>21663</v>
          </cell>
          <cell r="O323">
            <v>649</v>
          </cell>
          <cell r="P323" t="str">
            <v>전 5-8</v>
          </cell>
        </row>
        <row r="325">
          <cell r="B325" t="str">
            <v>CABLE TRAY300Wx100H, 2.3t</v>
          </cell>
          <cell r="C325" t="str">
            <v>재료비</v>
          </cell>
          <cell r="D325" t="str">
            <v>CABLE TRAY</v>
          </cell>
          <cell r="E325" t="str">
            <v>300Wx100H, 2.3t</v>
          </cell>
          <cell r="F325">
            <v>1</v>
          </cell>
          <cell r="G325" t="str">
            <v>m</v>
          </cell>
          <cell r="I325">
            <v>11520</v>
          </cell>
          <cell r="J325">
            <v>11520</v>
          </cell>
          <cell r="K325">
            <v>11520</v>
          </cell>
          <cell r="L325">
            <v>0</v>
          </cell>
          <cell r="N325">
            <v>0</v>
          </cell>
        </row>
        <row r="327">
          <cell r="C327" t="str">
            <v>노무비</v>
          </cell>
          <cell r="D327" t="str">
            <v>내선전공</v>
          </cell>
          <cell r="E327">
            <v>0.23</v>
          </cell>
          <cell r="F327">
            <v>0.23</v>
          </cell>
          <cell r="G327" t="str">
            <v>인</v>
          </cell>
          <cell r="I327">
            <v>21663</v>
          </cell>
          <cell r="L327">
            <v>94191</v>
          </cell>
          <cell r="M327">
            <v>21663</v>
          </cell>
        </row>
        <row r="329">
          <cell r="C329" t="str">
            <v>공구손료</v>
          </cell>
          <cell r="E329" t="str">
            <v>노무비의</v>
          </cell>
          <cell r="F329">
            <v>3</v>
          </cell>
          <cell r="G329" t="str">
            <v>%</v>
          </cell>
          <cell r="I329">
            <v>649</v>
          </cell>
          <cell r="O329">
            <v>649</v>
          </cell>
        </row>
        <row r="334">
          <cell r="A334">
            <v>3302</v>
          </cell>
          <cell r="B334">
            <v>3</v>
          </cell>
          <cell r="C334" t="str">
            <v>제3302호표</v>
          </cell>
          <cell r="D334" t="str">
            <v>CABLE TRAY</v>
          </cell>
          <cell r="E334" t="str">
            <v>450Wx100H, 2.3t</v>
          </cell>
          <cell r="F334">
            <v>1</v>
          </cell>
          <cell r="G334" t="str">
            <v>m</v>
          </cell>
          <cell r="I334">
            <v>41744</v>
          </cell>
          <cell r="K334">
            <v>12640</v>
          </cell>
          <cell r="M334">
            <v>28257</v>
          </cell>
          <cell r="O334">
            <v>847</v>
          </cell>
          <cell r="P334" t="str">
            <v>전 5-8</v>
          </cell>
        </row>
        <row r="336">
          <cell r="B336" t="str">
            <v>CABLE TRAY450Wx100H, 2.3t</v>
          </cell>
          <cell r="C336" t="str">
            <v>재료비</v>
          </cell>
          <cell r="D336" t="str">
            <v>CABLE TRAY</v>
          </cell>
          <cell r="E336" t="str">
            <v>450Wx100H, 2.3t</v>
          </cell>
          <cell r="F336">
            <v>1</v>
          </cell>
          <cell r="G336" t="str">
            <v>m</v>
          </cell>
          <cell r="I336">
            <v>12640</v>
          </cell>
          <cell r="J336">
            <v>12640</v>
          </cell>
          <cell r="K336">
            <v>12640</v>
          </cell>
          <cell r="L336">
            <v>0</v>
          </cell>
          <cell r="N336">
            <v>0</v>
          </cell>
        </row>
        <row r="338">
          <cell r="C338" t="str">
            <v>노무비</v>
          </cell>
          <cell r="D338" t="str">
            <v>내선전공</v>
          </cell>
          <cell r="E338">
            <v>0.3</v>
          </cell>
          <cell r="F338">
            <v>0.3</v>
          </cell>
          <cell r="G338" t="str">
            <v>인</v>
          </cell>
          <cell r="I338">
            <v>28257</v>
          </cell>
          <cell r="L338">
            <v>94191</v>
          </cell>
          <cell r="M338">
            <v>28257</v>
          </cell>
        </row>
        <row r="340">
          <cell r="C340" t="str">
            <v>공구손료</v>
          </cell>
          <cell r="E340" t="str">
            <v>노무비의</v>
          </cell>
          <cell r="F340">
            <v>3</v>
          </cell>
          <cell r="G340" t="str">
            <v>%</v>
          </cell>
          <cell r="I340">
            <v>847</v>
          </cell>
          <cell r="O340">
            <v>847</v>
          </cell>
        </row>
        <row r="345">
          <cell r="A345">
            <v>3303</v>
          </cell>
          <cell r="B345">
            <v>3</v>
          </cell>
          <cell r="C345" t="str">
            <v>제3303호표</v>
          </cell>
          <cell r="D345" t="str">
            <v>CABLE TRAY</v>
          </cell>
          <cell r="E345" t="str">
            <v>750Wx100H, 2.3t</v>
          </cell>
          <cell r="F345">
            <v>1</v>
          </cell>
          <cell r="G345" t="str">
            <v>m</v>
          </cell>
          <cell r="I345">
            <v>62467</v>
          </cell>
          <cell r="K345">
            <v>15900</v>
          </cell>
          <cell r="M345">
            <v>45211</v>
          </cell>
          <cell r="O345">
            <v>1356</v>
          </cell>
          <cell r="P345" t="str">
            <v>전 5-8</v>
          </cell>
        </row>
        <row r="347">
          <cell r="B347" t="str">
            <v>CABLE TRAY750Wx100H, 2.3t</v>
          </cell>
          <cell r="C347" t="str">
            <v>재료비</v>
          </cell>
          <cell r="D347" t="str">
            <v>CABLE TRAY</v>
          </cell>
          <cell r="E347" t="str">
            <v>750Wx100H, 2.3t</v>
          </cell>
          <cell r="F347">
            <v>1</v>
          </cell>
          <cell r="G347" t="str">
            <v>m</v>
          </cell>
          <cell r="I347">
            <v>15900</v>
          </cell>
          <cell r="J347">
            <v>15900</v>
          </cell>
          <cell r="K347">
            <v>15900</v>
          </cell>
          <cell r="L347">
            <v>0</v>
          </cell>
          <cell r="N347">
            <v>0</v>
          </cell>
        </row>
        <row r="349">
          <cell r="C349" t="str">
            <v>노무비</v>
          </cell>
          <cell r="D349" t="str">
            <v>내선전공</v>
          </cell>
          <cell r="E349">
            <v>0.48</v>
          </cell>
          <cell r="F349">
            <v>0.48</v>
          </cell>
          <cell r="G349" t="str">
            <v>인</v>
          </cell>
          <cell r="I349">
            <v>45211</v>
          </cell>
          <cell r="L349">
            <v>94191</v>
          </cell>
          <cell r="M349">
            <v>45211</v>
          </cell>
        </row>
        <row r="351">
          <cell r="C351" t="str">
            <v>공구손료</v>
          </cell>
          <cell r="E351" t="str">
            <v>노무비의</v>
          </cell>
          <cell r="F351">
            <v>3</v>
          </cell>
          <cell r="G351" t="str">
            <v>%</v>
          </cell>
          <cell r="I351">
            <v>1356</v>
          </cell>
          <cell r="O351">
            <v>1356</v>
          </cell>
        </row>
        <row r="356">
          <cell r="A356">
            <v>3304</v>
          </cell>
          <cell r="B356">
            <v>3</v>
          </cell>
          <cell r="C356" t="str">
            <v>제3304호표</v>
          </cell>
          <cell r="D356" t="str">
            <v>TRAY COVER</v>
          </cell>
          <cell r="E356" t="str">
            <v>200Wx100H</v>
          </cell>
          <cell r="F356">
            <v>1</v>
          </cell>
          <cell r="G356" t="str">
            <v>m</v>
          </cell>
          <cell r="I356">
            <v>12401</v>
          </cell>
          <cell r="K356">
            <v>7940</v>
          </cell>
          <cell r="M356">
            <v>4332</v>
          </cell>
          <cell r="O356">
            <v>129</v>
          </cell>
          <cell r="P356" t="str">
            <v>전 5-8</v>
          </cell>
        </row>
        <row r="358">
          <cell r="B358" t="str">
            <v>TRAY COVER200Wx100H</v>
          </cell>
          <cell r="C358" t="str">
            <v>재료비</v>
          </cell>
          <cell r="D358" t="str">
            <v>TRAY COVER</v>
          </cell>
          <cell r="E358" t="str">
            <v>200Wx100H</v>
          </cell>
          <cell r="F358">
            <v>1</v>
          </cell>
          <cell r="G358" t="str">
            <v>m</v>
          </cell>
          <cell r="I358">
            <v>7940</v>
          </cell>
          <cell r="J358">
            <v>7940</v>
          </cell>
          <cell r="K358">
            <v>7940</v>
          </cell>
          <cell r="L358">
            <v>0</v>
          </cell>
          <cell r="N358">
            <v>0</v>
          </cell>
        </row>
        <row r="360">
          <cell r="C360" t="str">
            <v>노무비</v>
          </cell>
          <cell r="D360" t="str">
            <v>내선전공</v>
          </cell>
          <cell r="E360" t="str">
            <v>0.23*0.2</v>
          </cell>
          <cell r="F360">
            <v>4.6000000000000006E-2</v>
          </cell>
          <cell r="G360" t="str">
            <v>인</v>
          </cell>
          <cell r="I360">
            <v>4332</v>
          </cell>
          <cell r="L360">
            <v>94191</v>
          </cell>
          <cell r="M360">
            <v>4332</v>
          </cell>
        </row>
        <row r="362">
          <cell r="C362" t="str">
            <v>공구손료</v>
          </cell>
          <cell r="E362" t="str">
            <v>노무비의</v>
          </cell>
          <cell r="F362">
            <v>3</v>
          </cell>
          <cell r="G362" t="str">
            <v>%</v>
          </cell>
          <cell r="I362">
            <v>129</v>
          </cell>
          <cell r="O362">
            <v>129</v>
          </cell>
        </row>
        <row r="367">
          <cell r="A367">
            <v>3305</v>
          </cell>
          <cell r="B367">
            <v>3</v>
          </cell>
          <cell r="C367" t="str">
            <v>제3305호표</v>
          </cell>
          <cell r="D367" t="str">
            <v>TRAY COVER</v>
          </cell>
          <cell r="E367" t="str">
            <v>300Wx100H</v>
          </cell>
          <cell r="F367">
            <v>1</v>
          </cell>
          <cell r="G367" t="str">
            <v>m</v>
          </cell>
          <cell r="I367">
            <v>15721</v>
          </cell>
          <cell r="K367">
            <v>11260</v>
          </cell>
          <cell r="M367">
            <v>4332</v>
          </cell>
          <cell r="O367">
            <v>129</v>
          </cell>
          <cell r="P367" t="str">
            <v>전 5-8</v>
          </cell>
        </row>
        <row r="369">
          <cell r="B369" t="str">
            <v>TRAY COVER300Wx100H</v>
          </cell>
          <cell r="C369" t="str">
            <v>재료비</v>
          </cell>
          <cell r="D369" t="str">
            <v>TRAY COVER</v>
          </cell>
          <cell r="E369" t="str">
            <v>300Wx100H</v>
          </cell>
          <cell r="F369">
            <v>1</v>
          </cell>
          <cell r="G369" t="str">
            <v>m</v>
          </cell>
          <cell r="I369">
            <v>11260</v>
          </cell>
          <cell r="J369">
            <v>11260</v>
          </cell>
          <cell r="K369">
            <v>11260</v>
          </cell>
          <cell r="L369">
            <v>0</v>
          </cell>
          <cell r="N369">
            <v>0</v>
          </cell>
        </row>
        <row r="371">
          <cell r="C371" t="str">
            <v>노무비</v>
          </cell>
          <cell r="D371" t="str">
            <v>내선전공</v>
          </cell>
          <cell r="E371" t="str">
            <v>0.23*0.2</v>
          </cell>
          <cell r="F371">
            <v>4.6000000000000006E-2</v>
          </cell>
          <cell r="G371" t="str">
            <v>인</v>
          </cell>
          <cell r="I371">
            <v>4332</v>
          </cell>
          <cell r="L371">
            <v>94191</v>
          </cell>
          <cell r="M371">
            <v>4332</v>
          </cell>
        </row>
        <row r="373">
          <cell r="C373" t="str">
            <v>공구손료</v>
          </cell>
          <cell r="E373" t="str">
            <v>노무비의</v>
          </cell>
          <cell r="F373">
            <v>3</v>
          </cell>
          <cell r="G373" t="str">
            <v>%</v>
          </cell>
          <cell r="I373">
            <v>129</v>
          </cell>
          <cell r="O373">
            <v>129</v>
          </cell>
        </row>
        <row r="378">
          <cell r="A378">
            <v>3306</v>
          </cell>
          <cell r="B378">
            <v>3</v>
          </cell>
          <cell r="C378" t="str">
            <v>제3306호표</v>
          </cell>
          <cell r="D378" t="str">
            <v>TRAY COVER</v>
          </cell>
          <cell r="E378" t="str">
            <v>450Wx100H</v>
          </cell>
          <cell r="F378">
            <v>1</v>
          </cell>
          <cell r="G378" t="str">
            <v>m</v>
          </cell>
          <cell r="I378">
            <v>22040</v>
          </cell>
          <cell r="K378">
            <v>16220</v>
          </cell>
          <cell r="M378">
            <v>5651</v>
          </cell>
          <cell r="O378">
            <v>169</v>
          </cell>
          <cell r="P378" t="str">
            <v>전 5-8</v>
          </cell>
        </row>
        <row r="380">
          <cell r="B380" t="str">
            <v>TRAY COVER450Wx100H</v>
          </cell>
          <cell r="C380" t="str">
            <v>재료비</v>
          </cell>
          <cell r="D380" t="str">
            <v>TRAY COVER</v>
          </cell>
          <cell r="E380" t="str">
            <v>450Wx100H</v>
          </cell>
          <cell r="F380">
            <v>1</v>
          </cell>
          <cell r="G380" t="str">
            <v>m</v>
          </cell>
          <cell r="I380">
            <v>16220</v>
          </cell>
          <cell r="J380">
            <v>16220</v>
          </cell>
          <cell r="K380">
            <v>16220</v>
          </cell>
          <cell r="L380">
            <v>0</v>
          </cell>
          <cell r="N380">
            <v>0</v>
          </cell>
        </row>
        <row r="382">
          <cell r="C382" t="str">
            <v>노무비</v>
          </cell>
          <cell r="D382" t="str">
            <v>내선전공</v>
          </cell>
          <cell r="E382" t="str">
            <v>0.3*0.2</v>
          </cell>
          <cell r="F382">
            <v>0.06</v>
          </cell>
          <cell r="G382" t="str">
            <v>인</v>
          </cell>
          <cell r="I382">
            <v>5651</v>
          </cell>
          <cell r="L382">
            <v>94191</v>
          </cell>
          <cell r="M382">
            <v>5651</v>
          </cell>
        </row>
        <row r="384">
          <cell r="C384" t="str">
            <v>공구손료</v>
          </cell>
          <cell r="E384" t="str">
            <v>노무비의</v>
          </cell>
          <cell r="F384">
            <v>3</v>
          </cell>
          <cell r="G384" t="str">
            <v>%</v>
          </cell>
          <cell r="I384">
            <v>169</v>
          </cell>
          <cell r="O384">
            <v>169</v>
          </cell>
        </row>
        <row r="389">
          <cell r="A389">
            <v>3307</v>
          </cell>
          <cell r="B389">
            <v>3</v>
          </cell>
          <cell r="C389" t="str">
            <v>제3307호표</v>
          </cell>
          <cell r="D389" t="str">
            <v>TRAY COVER</v>
          </cell>
          <cell r="E389" t="str">
            <v>750Wx100H</v>
          </cell>
          <cell r="F389">
            <v>1</v>
          </cell>
          <cell r="G389" t="str">
            <v>m</v>
          </cell>
          <cell r="I389">
            <v>38293</v>
          </cell>
          <cell r="K389">
            <v>28980</v>
          </cell>
          <cell r="M389">
            <v>9042</v>
          </cell>
          <cell r="O389">
            <v>271</v>
          </cell>
          <cell r="P389" t="str">
            <v>전 5-8</v>
          </cell>
        </row>
        <row r="391">
          <cell r="B391" t="str">
            <v>TRAY COVER750Wx100H</v>
          </cell>
          <cell r="C391" t="str">
            <v>재료비</v>
          </cell>
          <cell r="D391" t="str">
            <v>TRAY COVER</v>
          </cell>
          <cell r="E391" t="str">
            <v>750Wx100H</v>
          </cell>
          <cell r="F391">
            <v>1</v>
          </cell>
          <cell r="G391" t="str">
            <v>m</v>
          </cell>
          <cell r="I391">
            <v>28980</v>
          </cell>
          <cell r="J391">
            <v>28980</v>
          </cell>
          <cell r="K391">
            <v>28980</v>
          </cell>
          <cell r="L391">
            <v>0</v>
          </cell>
          <cell r="N391">
            <v>0</v>
          </cell>
        </row>
        <row r="393">
          <cell r="C393" t="str">
            <v>노무비</v>
          </cell>
          <cell r="D393" t="str">
            <v>내선전공</v>
          </cell>
          <cell r="E393" t="str">
            <v>0.48*0.2</v>
          </cell>
          <cell r="F393">
            <v>9.6000000000000002E-2</v>
          </cell>
          <cell r="G393" t="str">
            <v>인</v>
          </cell>
          <cell r="I393">
            <v>9042</v>
          </cell>
          <cell r="L393">
            <v>94191</v>
          </cell>
          <cell r="M393">
            <v>9042</v>
          </cell>
        </row>
        <row r="395">
          <cell r="C395" t="str">
            <v>공구손료</v>
          </cell>
          <cell r="E395" t="str">
            <v>노무비의</v>
          </cell>
          <cell r="F395">
            <v>3</v>
          </cell>
          <cell r="G395" t="str">
            <v>%</v>
          </cell>
          <cell r="I395">
            <v>271</v>
          </cell>
          <cell r="O395">
            <v>271</v>
          </cell>
        </row>
        <row r="400">
          <cell r="A400">
            <v>3308</v>
          </cell>
          <cell r="B400">
            <v>3</v>
          </cell>
          <cell r="C400" t="str">
            <v>제3308호표</v>
          </cell>
          <cell r="D400" t="str">
            <v>CABLE DUCT</v>
          </cell>
          <cell r="E400" t="str">
            <v>450W(STS)</v>
          </cell>
          <cell r="F400">
            <v>1</v>
          </cell>
          <cell r="G400" t="str">
            <v>m</v>
          </cell>
          <cell r="I400">
            <v>184594</v>
          </cell>
          <cell r="K400">
            <v>39070</v>
          </cell>
          <cell r="M400">
            <v>141286</v>
          </cell>
          <cell r="O400">
            <v>4238</v>
          </cell>
          <cell r="P400" t="str">
            <v>전 5-7</v>
          </cell>
        </row>
        <row r="402">
          <cell r="B402" t="str">
            <v>CABLE DUCT450W(STS)</v>
          </cell>
          <cell r="C402" t="str">
            <v>재료비</v>
          </cell>
          <cell r="D402" t="str">
            <v>CABLE DUCT</v>
          </cell>
          <cell r="E402" t="str">
            <v>450W(STS)</v>
          </cell>
          <cell r="F402">
            <v>1</v>
          </cell>
          <cell r="G402" t="str">
            <v>m</v>
          </cell>
          <cell r="I402">
            <v>39070</v>
          </cell>
          <cell r="J402">
            <v>39070</v>
          </cell>
          <cell r="K402">
            <v>39070</v>
          </cell>
          <cell r="L402">
            <v>0</v>
          </cell>
          <cell r="N402">
            <v>0</v>
          </cell>
        </row>
        <row r="404">
          <cell r="C404" t="str">
            <v>노무비</v>
          </cell>
          <cell r="D404" t="str">
            <v>내선전공</v>
          </cell>
          <cell r="E404">
            <v>1.5</v>
          </cell>
          <cell r="F404">
            <v>1.5</v>
          </cell>
          <cell r="G404" t="str">
            <v>인</v>
          </cell>
          <cell r="I404">
            <v>141286</v>
          </cell>
          <cell r="L404">
            <v>94191</v>
          </cell>
          <cell r="M404">
            <v>141286</v>
          </cell>
        </row>
        <row r="406">
          <cell r="C406" t="str">
            <v>공구손료</v>
          </cell>
          <cell r="E406" t="str">
            <v>노무비의</v>
          </cell>
          <cell r="F406">
            <v>3</v>
          </cell>
          <cell r="G406" t="str">
            <v>%</v>
          </cell>
          <cell r="I406">
            <v>4238</v>
          </cell>
          <cell r="O406">
            <v>4238</v>
          </cell>
        </row>
        <row r="411">
          <cell r="A411">
            <v>4100</v>
          </cell>
          <cell r="B411">
            <v>3</v>
          </cell>
          <cell r="C411" t="str">
            <v>제4100호표</v>
          </cell>
          <cell r="D411" t="str">
            <v>케이블(옥외)</v>
          </cell>
          <cell r="E411" t="str">
            <v>0.6/1kV F-CV 4C/4㎟</v>
          </cell>
          <cell r="F411">
            <v>1.03</v>
          </cell>
          <cell r="G411" t="str">
            <v>m</v>
          </cell>
          <cell r="I411">
            <v>6370</v>
          </cell>
          <cell r="K411">
            <v>2881</v>
          </cell>
          <cell r="M411">
            <v>3388</v>
          </cell>
          <cell r="O411">
            <v>101</v>
          </cell>
          <cell r="P411" t="str">
            <v>전 5-13</v>
          </cell>
        </row>
        <row r="413">
          <cell r="B413" t="str">
            <v>케이블0.6/1kV F-CV 4C/4㎟</v>
          </cell>
          <cell r="C413" t="str">
            <v>재료비</v>
          </cell>
          <cell r="D413" t="str">
            <v>케이블</v>
          </cell>
          <cell r="E413" t="str">
            <v>0.6/1kV F-CV 4C/4㎟</v>
          </cell>
          <cell r="F413">
            <v>1.03</v>
          </cell>
          <cell r="G413" t="str">
            <v>m</v>
          </cell>
          <cell r="I413">
            <v>2825</v>
          </cell>
          <cell r="J413">
            <v>2743</v>
          </cell>
          <cell r="K413">
            <v>2825</v>
          </cell>
          <cell r="L413">
            <v>0</v>
          </cell>
          <cell r="N413">
            <v>0</v>
          </cell>
        </row>
        <row r="414">
          <cell r="D414" t="str">
            <v>잡재료비</v>
          </cell>
          <cell r="E414" t="str">
            <v>배관배선의</v>
          </cell>
          <cell r="F414">
            <v>2</v>
          </cell>
          <cell r="G414" t="str">
            <v>%</v>
          </cell>
          <cell r="I414">
            <v>56</v>
          </cell>
          <cell r="K414">
            <v>56</v>
          </cell>
        </row>
        <row r="416">
          <cell r="C416" t="str">
            <v>노무비</v>
          </cell>
          <cell r="D416" t="str">
            <v>저압케이블공</v>
          </cell>
          <cell r="E416">
            <v>2.9000000000000001E-2</v>
          </cell>
          <cell r="F416">
            <v>2.9000000000000001E-2</v>
          </cell>
          <cell r="G416" t="str">
            <v>인</v>
          </cell>
          <cell r="I416">
            <v>3388</v>
          </cell>
          <cell r="L416">
            <v>116832</v>
          </cell>
          <cell r="M416">
            <v>3388</v>
          </cell>
        </row>
        <row r="418">
          <cell r="C418" t="str">
            <v>공구손료</v>
          </cell>
          <cell r="E418" t="str">
            <v>노무비의</v>
          </cell>
          <cell r="F418">
            <v>3</v>
          </cell>
          <cell r="G418" t="str">
            <v>%</v>
          </cell>
          <cell r="I418">
            <v>101</v>
          </cell>
          <cell r="O418">
            <v>101</v>
          </cell>
        </row>
        <row r="422">
          <cell r="A422">
            <v>4101</v>
          </cell>
          <cell r="B422">
            <v>3</v>
          </cell>
          <cell r="C422" t="str">
            <v>제4101호표</v>
          </cell>
          <cell r="D422" t="str">
            <v>케이블(옥외)</v>
          </cell>
          <cell r="E422" t="str">
            <v>0.6/1kV F-CV 4C/6㎟</v>
          </cell>
          <cell r="F422">
            <v>1.03</v>
          </cell>
          <cell r="G422" t="str">
            <v>m</v>
          </cell>
          <cell r="I422">
            <v>7443</v>
          </cell>
          <cell r="K422">
            <v>3352</v>
          </cell>
          <cell r="M422">
            <v>3972</v>
          </cell>
          <cell r="O422">
            <v>119</v>
          </cell>
          <cell r="P422" t="str">
            <v>전 5-13</v>
          </cell>
        </row>
        <row r="424">
          <cell r="B424" t="str">
            <v>케이블0.6/1kV F-CV 4C/6㎟</v>
          </cell>
          <cell r="C424" t="str">
            <v>재료비</v>
          </cell>
          <cell r="D424" t="str">
            <v>케이블</v>
          </cell>
          <cell r="E424" t="str">
            <v>0.6/1kV F-CV 4C/6㎟</v>
          </cell>
          <cell r="F424">
            <v>1.03</v>
          </cell>
          <cell r="G424" t="str">
            <v>m</v>
          </cell>
          <cell r="I424">
            <v>3287</v>
          </cell>
          <cell r="J424">
            <v>3192</v>
          </cell>
          <cell r="K424">
            <v>3287</v>
          </cell>
          <cell r="L424">
            <v>0</v>
          </cell>
          <cell r="N424">
            <v>0</v>
          </cell>
        </row>
        <row r="425">
          <cell r="D425" t="str">
            <v>잡재료비</v>
          </cell>
          <cell r="E425" t="str">
            <v>배관배선의</v>
          </cell>
          <cell r="F425">
            <v>2</v>
          </cell>
          <cell r="G425" t="str">
            <v>%</v>
          </cell>
          <cell r="I425">
            <v>65</v>
          </cell>
          <cell r="K425">
            <v>65</v>
          </cell>
        </row>
        <row r="427">
          <cell r="C427" t="str">
            <v>노무비</v>
          </cell>
          <cell r="D427" t="str">
            <v>저압케이블공</v>
          </cell>
          <cell r="E427">
            <v>3.4000000000000002E-2</v>
          </cell>
          <cell r="F427">
            <v>3.4000000000000002E-2</v>
          </cell>
          <cell r="G427" t="str">
            <v>인</v>
          </cell>
          <cell r="I427">
            <v>3972</v>
          </cell>
          <cell r="L427">
            <v>116832</v>
          </cell>
          <cell r="M427">
            <v>3972</v>
          </cell>
        </row>
        <row r="429">
          <cell r="C429" t="str">
            <v>공구손료</v>
          </cell>
          <cell r="E429" t="str">
            <v>노무비의</v>
          </cell>
          <cell r="F429">
            <v>3</v>
          </cell>
          <cell r="G429" t="str">
            <v>%</v>
          </cell>
          <cell r="I429">
            <v>119</v>
          </cell>
          <cell r="O429">
            <v>119</v>
          </cell>
        </row>
        <row r="433">
          <cell r="A433">
            <v>4102</v>
          </cell>
          <cell r="B433">
            <v>3</v>
          </cell>
          <cell r="C433" t="str">
            <v>제4102호표</v>
          </cell>
          <cell r="D433" t="str">
            <v>케이블(옥외)</v>
          </cell>
          <cell r="E433" t="str">
            <v>0.6/1kV F-CV 4C/10㎟</v>
          </cell>
          <cell r="F433">
            <v>1.03</v>
          </cell>
          <cell r="G433" t="str">
            <v>m</v>
          </cell>
          <cell r="I433">
            <v>11332</v>
          </cell>
          <cell r="K433">
            <v>5437</v>
          </cell>
          <cell r="M433">
            <v>5724</v>
          </cell>
          <cell r="O433">
            <v>171</v>
          </cell>
          <cell r="P433" t="str">
            <v>전 5-13</v>
          </cell>
        </row>
        <row r="435">
          <cell r="B435" t="str">
            <v>케이블0.6/1kV F-CV 4C/10㎟</v>
          </cell>
          <cell r="C435" t="str">
            <v>재료비</v>
          </cell>
          <cell r="D435" t="str">
            <v>케이블</v>
          </cell>
          <cell r="E435" t="str">
            <v>0.6/1kV F-CV 4C/10㎟</v>
          </cell>
          <cell r="F435">
            <v>1.03</v>
          </cell>
          <cell r="G435" t="str">
            <v>m</v>
          </cell>
          <cell r="I435">
            <v>5331</v>
          </cell>
          <cell r="J435">
            <v>5176</v>
          </cell>
          <cell r="K435">
            <v>5331</v>
          </cell>
          <cell r="L435">
            <v>0</v>
          </cell>
          <cell r="N435">
            <v>0</v>
          </cell>
        </row>
        <row r="436">
          <cell r="D436" t="str">
            <v>잡재료비</v>
          </cell>
          <cell r="E436" t="str">
            <v>배관배선의</v>
          </cell>
          <cell r="F436">
            <v>2</v>
          </cell>
          <cell r="G436" t="str">
            <v>%</v>
          </cell>
          <cell r="I436">
            <v>106</v>
          </cell>
          <cell r="K436">
            <v>106</v>
          </cell>
        </row>
        <row r="438">
          <cell r="C438" t="str">
            <v>노무비</v>
          </cell>
          <cell r="D438" t="str">
            <v>저압케이블공</v>
          </cell>
          <cell r="E438">
            <v>4.9000000000000002E-2</v>
          </cell>
          <cell r="F438">
            <v>4.9000000000000002E-2</v>
          </cell>
          <cell r="G438" t="str">
            <v>인</v>
          </cell>
          <cell r="I438">
            <v>5724</v>
          </cell>
          <cell r="L438">
            <v>116832</v>
          </cell>
          <cell r="M438">
            <v>5724</v>
          </cell>
        </row>
        <row r="440">
          <cell r="C440" t="str">
            <v>공구손료</v>
          </cell>
          <cell r="E440" t="str">
            <v>노무비의</v>
          </cell>
          <cell r="F440">
            <v>3</v>
          </cell>
          <cell r="G440" t="str">
            <v>%</v>
          </cell>
          <cell r="I440">
            <v>171</v>
          </cell>
          <cell r="O440">
            <v>171</v>
          </cell>
        </row>
        <row r="444">
          <cell r="A444">
            <v>4103</v>
          </cell>
          <cell r="B444">
            <v>3</v>
          </cell>
          <cell r="C444" t="str">
            <v>제4103호표</v>
          </cell>
          <cell r="D444" t="str">
            <v>케이블(옥외)</v>
          </cell>
          <cell r="E444" t="str">
            <v>0.6/1kV F-CV 4C/50㎟</v>
          </cell>
          <cell r="F444">
            <v>1.03</v>
          </cell>
          <cell r="G444" t="str">
            <v>m</v>
          </cell>
          <cell r="I444">
            <v>34605</v>
          </cell>
          <cell r="K444">
            <v>21153</v>
          </cell>
          <cell r="M444">
            <v>13061</v>
          </cell>
          <cell r="O444">
            <v>391</v>
          </cell>
          <cell r="P444" t="str">
            <v>전 5-11</v>
          </cell>
        </row>
        <row r="446">
          <cell r="B446" t="str">
            <v>케이블0.6/1kV F-CV 4C/50㎟</v>
          </cell>
          <cell r="C446" t="str">
            <v>재료비</v>
          </cell>
          <cell r="D446" t="str">
            <v>케이블</v>
          </cell>
          <cell r="E446" t="str">
            <v>0.6/1kV F-CV 4C/50㎟</v>
          </cell>
          <cell r="F446">
            <v>1.03</v>
          </cell>
          <cell r="G446" t="str">
            <v>m</v>
          </cell>
          <cell r="I446">
            <v>20739</v>
          </cell>
          <cell r="J446">
            <v>20135</v>
          </cell>
          <cell r="K446">
            <v>20739</v>
          </cell>
          <cell r="L446">
            <v>0</v>
          </cell>
          <cell r="N446">
            <v>0</v>
          </cell>
        </row>
        <row r="447">
          <cell r="D447" t="str">
            <v>잡재료비</v>
          </cell>
          <cell r="E447" t="str">
            <v>배관배선의</v>
          </cell>
          <cell r="F447">
            <v>2</v>
          </cell>
          <cell r="G447" t="str">
            <v>%</v>
          </cell>
          <cell r="I447">
            <v>414</v>
          </cell>
          <cell r="K447">
            <v>414</v>
          </cell>
        </row>
        <row r="449">
          <cell r="C449" t="str">
            <v>노무비</v>
          </cell>
          <cell r="D449" t="str">
            <v>저압케이블공</v>
          </cell>
          <cell r="E449" t="str">
            <v>0.043*2.6</v>
          </cell>
          <cell r="F449">
            <v>0.1118</v>
          </cell>
          <cell r="G449" t="str">
            <v>인</v>
          </cell>
          <cell r="I449">
            <v>13061</v>
          </cell>
          <cell r="L449">
            <v>116832</v>
          </cell>
          <cell r="M449">
            <v>13061</v>
          </cell>
        </row>
        <row r="451">
          <cell r="C451" t="str">
            <v>공구손료</v>
          </cell>
          <cell r="E451" t="str">
            <v>노무비의</v>
          </cell>
          <cell r="F451">
            <v>3</v>
          </cell>
          <cell r="G451" t="str">
            <v>%</v>
          </cell>
          <cell r="I451">
            <v>391</v>
          </cell>
          <cell r="O451">
            <v>391</v>
          </cell>
        </row>
        <row r="455">
          <cell r="A455">
            <v>4104</v>
          </cell>
          <cell r="B455">
            <v>3</v>
          </cell>
          <cell r="C455" t="str">
            <v>제4104호표</v>
          </cell>
          <cell r="D455" t="str">
            <v>케이블(옥외)</v>
          </cell>
          <cell r="E455" t="str">
            <v>0.6/1kV F-CV 2C/6㎟</v>
          </cell>
          <cell r="F455">
            <v>1.03</v>
          </cell>
          <cell r="G455" t="str">
            <v>m</v>
          </cell>
          <cell r="I455">
            <v>3862</v>
          </cell>
          <cell r="K455">
            <v>1697</v>
          </cell>
          <cell r="M455">
            <v>2102</v>
          </cell>
          <cell r="O455">
            <v>63</v>
          </cell>
          <cell r="P455" t="str">
            <v>전 5-13</v>
          </cell>
        </row>
        <row r="457">
          <cell r="B457" t="str">
            <v>케이블0.6/1kV F-CV 2C/6㎟</v>
          </cell>
          <cell r="C457" t="str">
            <v>재료비</v>
          </cell>
          <cell r="D457" t="str">
            <v>케이블</v>
          </cell>
          <cell r="E457" t="str">
            <v>0.6/1kV F-CV 2C/6㎟</v>
          </cell>
          <cell r="F457">
            <v>1.03</v>
          </cell>
          <cell r="G457" t="str">
            <v>m</v>
          </cell>
          <cell r="I457">
            <v>1664</v>
          </cell>
          <cell r="J457">
            <v>1616</v>
          </cell>
          <cell r="K457">
            <v>1664</v>
          </cell>
          <cell r="L457">
            <v>0</v>
          </cell>
          <cell r="N457">
            <v>0</v>
          </cell>
        </row>
        <row r="458">
          <cell r="D458" t="str">
            <v>잡재료비</v>
          </cell>
          <cell r="E458" t="str">
            <v>배관배선의</v>
          </cell>
          <cell r="F458">
            <v>2</v>
          </cell>
          <cell r="G458" t="str">
            <v>%</v>
          </cell>
          <cell r="I458">
            <v>33</v>
          </cell>
          <cell r="K458">
            <v>33</v>
          </cell>
        </row>
        <row r="460">
          <cell r="C460" t="str">
            <v>노무비</v>
          </cell>
          <cell r="D460" t="str">
            <v>저압케이블공</v>
          </cell>
          <cell r="E460">
            <v>1.7999999999999999E-2</v>
          </cell>
          <cell r="F460">
            <v>1.7999999999999999E-2</v>
          </cell>
          <cell r="G460" t="str">
            <v>인</v>
          </cell>
          <cell r="I460">
            <v>2102</v>
          </cell>
          <cell r="L460">
            <v>116832</v>
          </cell>
          <cell r="M460">
            <v>2102</v>
          </cell>
        </row>
        <row r="462">
          <cell r="C462" t="str">
            <v>공구손료</v>
          </cell>
          <cell r="E462" t="str">
            <v>노무비의</v>
          </cell>
          <cell r="F462">
            <v>3</v>
          </cell>
          <cell r="G462" t="str">
            <v>%</v>
          </cell>
          <cell r="I462">
            <v>63</v>
          </cell>
          <cell r="O462">
            <v>63</v>
          </cell>
        </row>
        <row r="466">
          <cell r="A466">
            <v>4105</v>
          </cell>
          <cell r="B466">
            <v>3</v>
          </cell>
          <cell r="C466" t="str">
            <v>제4105호표</v>
          </cell>
          <cell r="D466" t="str">
            <v>케이블(옥외)</v>
          </cell>
          <cell r="E466" t="str">
            <v>0.6/1kV F-CV 2C/10㎟</v>
          </cell>
          <cell r="F466">
            <v>1.03</v>
          </cell>
          <cell r="G466" t="str">
            <v>m</v>
          </cell>
          <cell r="I466">
            <v>5746</v>
          </cell>
          <cell r="K466">
            <v>2739</v>
          </cell>
          <cell r="M466">
            <v>2920</v>
          </cell>
          <cell r="O466">
            <v>87</v>
          </cell>
          <cell r="P466" t="str">
            <v>전 5-13</v>
          </cell>
        </row>
        <row r="468">
          <cell r="B468" t="str">
            <v>케이블0.6/1kV F-CV 2C/10㎟</v>
          </cell>
          <cell r="C468" t="str">
            <v>재료비</v>
          </cell>
          <cell r="D468" t="str">
            <v>케이블</v>
          </cell>
          <cell r="E468" t="str">
            <v>0.6/1kV F-CV 2C/10㎟</v>
          </cell>
          <cell r="F468">
            <v>1.03</v>
          </cell>
          <cell r="G468" t="str">
            <v>m</v>
          </cell>
          <cell r="I468">
            <v>2686</v>
          </cell>
          <cell r="J468">
            <v>2608</v>
          </cell>
          <cell r="K468">
            <v>2686</v>
          </cell>
          <cell r="L468">
            <v>0</v>
          </cell>
          <cell r="N468">
            <v>0</v>
          </cell>
        </row>
        <row r="469">
          <cell r="D469" t="str">
            <v>잡재료비</v>
          </cell>
          <cell r="E469" t="str">
            <v>배관배선의</v>
          </cell>
          <cell r="F469">
            <v>2</v>
          </cell>
          <cell r="G469" t="str">
            <v>%</v>
          </cell>
          <cell r="I469">
            <v>53</v>
          </cell>
          <cell r="K469">
            <v>53</v>
          </cell>
        </row>
        <row r="471">
          <cell r="C471" t="str">
            <v>노무비</v>
          </cell>
          <cell r="D471" t="str">
            <v>저압케이블공</v>
          </cell>
          <cell r="E471">
            <v>2.5000000000000001E-2</v>
          </cell>
          <cell r="F471">
            <v>2.5000000000000001E-2</v>
          </cell>
          <cell r="G471" t="str">
            <v>인</v>
          </cell>
          <cell r="I471">
            <v>2920</v>
          </cell>
          <cell r="L471">
            <v>116832</v>
          </cell>
          <cell r="M471">
            <v>2920</v>
          </cell>
        </row>
        <row r="473">
          <cell r="C473" t="str">
            <v>공구손료</v>
          </cell>
          <cell r="E473" t="str">
            <v>노무비의</v>
          </cell>
          <cell r="F473">
            <v>3</v>
          </cell>
          <cell r="G473" t="str">
            <v>%</v>
          </cell>
          <cell r="I473">
            <v>87</v>
          </cell>
          <cell r="O473">
            <v>87</v>
          </cell>
        </row>
        <row r="477">
          <cell r="A477">
            <v>4106</v>
          </cell>
          <cell r="B477">
            <v>3</v>
          </cell>
          <cell r="C477" t="str">
            <v>제4106호표</v>
          </cell>
          <cell r="D477" t="str">
            <v>케이블(옥외)</v>
          </cell>
          <cell r="E477" t="str">
            <v>0.6/1kV F-CV 1C/70㎟</v>
          </cell>
          <cell r="F477">
            <v>1.03</v>
          </cell>
          <cell r="G477" t="str">
            <v>m</v>
          </cell>
          <cell r="I477">
            <v>14299</v>
          </cell>
          <cell r="K477">
            <v>7441</v>
          </cell>
          <cell r="M477">
            <v>6659</v>
          </cell>
          <cell r="O477">
            <v>199</v>
          </cell>
          <cell r="P477" t="str">
            <v>전 5-11</v>
          </cell>
        </row>
        <row r="479">
          <cell r="B479" t="str">
            <v>케이블0.6/1kV F-CV 1C/70㎟</v>
          </cell>
          <cell r="C479" t="str">
            <v>재료비</v>
          </cell>
          <cell r="D479" t="str">
            <v>케이블</v>
          </cell>
          <cell r="E479" t="str">
            <v>0.6/1kV F-CV 1C/70㎟</v>
          </cell>
          <cell r="F479">
            <v>1.03</v>
          </cell>
          <cell r="G479" t="str">
            <v>m</v>
          </cell>
          <cell r="I479">
            <v>7296</v>
          </cell>
          <cell r="J479">
            <v>7084</v>
          </cell>
          <cell r="K479">
            <v>7296</v>
          </cell>
          <cell r="L479">
            <v>0</v>
          </cell>
          <cell r="N479">
            <v>0</v>
          </cell>
        </row>
        <row r="480">
          <cell r="D480" t="str">
            <v>잡재료비</v>
          </cell>
          <cell r="E480" t="str">
            <v>배관배선의</v>
          </cell>
          <cell r="F480">
            <v>2</v>
          </cell>
          <cell r="G480" t="str">
            <v>%</v>
          </cell>
          <cell r="I480">
            <v>145</v>
          </cell>
          <cell r="K480">
            <v>145</v>
          </cell>
        </row>
        <row r="482">
          <cell r="C482" t="str">
            <v>노무비</v>
          </cell>
          <cell r="D482" t="str">
            <v>저압케이블공</v>
          </cell>
          <cell r="E482">
            <v>5.7000000000000002E-2</v>
          </cell>
          <cell r="F482">
            <v>5.7000000000000002E-2</v>
          </cell>
          <cell r="G482" t="str">
            <v>인</v>
          </cell>
          <cell r="I482">
            <v>6659</v>
          </cell>
          <cell r="L482">
            <v>116832</v>
          </cell>
          <cell r="M482">
            <v>6659</v>
          </cell>
        </row>
        <row r="484">
          <cell r="C484" t="str">
            <v>공구손료</v>
          </cell>
          <cell r="E484" t="str">
            <v>노무비의</v>
          </cell>
          <cell r="F484">
            <v>3</v>
          </cell>
          <cell r="G484" t="str">
            <v>%</v>
          </cell>
          <cell r="I484">
            <v>199</v>
          </cell>
          <cell r="O484">
            <v>199</v>
          </cell>
        </row>
        <row r="488">
          <cell r="A488">
            <v>4107</v>
          </cell>
          <cell r="B488">
            <v>3</v>
          </cell>
          <cell r="C488" t="str">
            <v>제4107호표</v>
          </cell>
          <cell r="D488" t="str">
            <v>케이블(옥외)</v>
          </cell>
          <cell r="E488" t="str">
            <v>22.9kV FR-CN/CO-W 1C/60㎟</v>
          </cell>
          <cell r="F488">
            <v>1.03</v>
          </cell>
          <cell r="G488" t="str">
            <v>m</v>
          </cell>
          <cell r="I488">
            <v>18846</v>
          </cell>
          <cell r="K488">
            <v>15034</v>
          </cell>
          <cell r="M488">
            <v>3701</v>
          </cell>
          <cell r="O488">
            <v>111</v>
          </cell>
          <cell r="P488" t="str">
            <v>전 4-34</v>
          </cell>
        </row>
        <row r="490">
          <cell r="B490" t="str">
            <v>케이블22.9kV FR-CN/CO-W 1C/60㎟</v>
          </cell>
          <cell r="C490" t="str">
            <v>재료비</v>
          </cell>
          <cell r="D490" t="str">
            <v>케이블</v>
          </cell>
          <cell r="E490" t="str">
            <v>22.9kV FR-CN/CO-W 1C/60㎟</v>
          </cell>
          <cell r="F490">
            <v>1.03</v>
          </cell>
          <cell r="G490" t="str">
            <v>m</v>
          </cell>
          <cell r="I490">
            <v>14740</v>
          </cell>
          <cell r="J490">
            <v>14311</v>
          </cell>
          <cell r="K490">
            <v>14740</v>
          </cell>
          <cell r="L490">
            <v>0</v>
          </cell>
          <cell r="N490">
            <v>0</v>
          </cell>
        </row>
        <row r="491">
          <cell r="D491" t="str">
            <v>잡재료비</v>
          </cell>
          <cell r="E491" t="str">
            <v>배관배선의</v>
          </cell>
          <cell r="F491">
            <v>2</v>
          </cell>
          <cell r="G491" t="str">
            <v>%</v>
          </cell>
          <cell r="I491">
            <v>294</v>
          </cell>
          <cell r="K491">
            <v>294</v>
          </cell>
        </row>
        <row r="493">
          <cell r="C493" t="str">
            <v>노무비</v>
          </cell>
          <cell r="D493" t="str">
            <v>특고케이블공</v>
          </cell>
          <cell r="E493" t="str">
            <v>(1+0.3)*0.0156*0.5*1.1*0.9*1.5</v>
          </cell>
          <cell r="F493">
            <v>1.5057900000000003E-2</v>
          </cell>
          <cell r="G493" t="str">
            <v>인</v>
          </cell>
          <cell r="I493">
            <v>2698</v>
          </cell>
          <cell r="L493">
            <v>179209</v>
          </cell>
          <cell r="M493">
            <v>2698</v>
          </cell>
        </row>
        <row r="494">
          <cell r="C494" t="str">
            <v>노무비</v>
          </cell>
          <cell r="D494" t="str">
            <v>보통인부</v>
          </cell>
          <cell r="E494" t="str">
            <v>(1+0.3)*0.0156*0.5*1.1*0.9*1.5</v>
          </cell>
          <cell r="F494">
            <v>1.5057900000000003E-2</v>
          </cell>
          <cell r="G494" t="str">
            <v>인</v>
          </cell>
          <cell r="I494">
            <v>1003</v>
          </cell>
          <cell r="L494">
            <v>66622</v>
          </cell>
          <cell r="M494">
            <v>1003</v>
          </cell>
        </row>
        <row r="496">
          <cell r="C496" t="str">
            <v>공구손료</v>
          </cell>
          <cell r="E496" t="str">
            <v>노무비의</v>
          </cell>
          <cell r="F496">
            <v>3</v>
          </cell>
          <cell r="G496" t="str">
            <v>%</v>
          </cell>
          <cell r="I496">
            <v>111</v>
          </cell>
          <cell r="O496">
            <v>111</v>
          </cell>
        </row>
        <row r="499">
          <cell r="A499">
            <v>4200</v>
          </cell>
          <cell r="B499">
            <v>3</v>
          </cell>
          <cell r="C499" t="str">
            <v>제4200호표</v>
          </cell>
          <cell r="D499" t="str">
            <v>케이블(옥내)</v>
          </cell>
          <cell r="E499" t="str">
            <v>0.6/1kV F-CV 4C/4㎟</v>
          </cell>
          <cell r="F499">
            <v>1.05</v>
          </cell>
          <cell r="G499" t="str">
            <v>m</v>
          </cell>
          <cell r="I499">
            <v>6426</v>
          </cell>
          <cell r="K499">
            <v>2937</v>
          </cell>
          <cell r="M499">
            <v>3388</v>
          </cell>
          <cell r="O499">
            <v>101</v>
          </cell>
          <cell r="P499" t="str">
            <v>전 5-13</v>
          </cell>
        </row>
        <row r="501">
          <cell r="B501" t="str">
            <v>케이블0.6/1kV F-CV 4C/4㎟</v>
          </cell>
          <cell r="C501" t="str">
            <v>재료비</v>
          </cell>
          <cell r="D501" t="str">
            <v>케이블</v>
          </cell>
          <cell r="E501" t="str">
            <v>0.6/1kV F-CV 4C/4㎟</v>
          </cell>
          <cell r="F501">
            <v>1.05</v>
          </cell>
          <cell r="G501" t="str">
            <v>m</v>
          </cell>
          <cell r="I501">
            <v>2880</v>
          </cell>
          <cell r="J501">
            <v>2743</v>
          </cell>
          <cell r="K501">
            <v>2880</v>
          </cell>
          <cell r="L501">
            <v>0</v>
          </cell>
          <cell r="N501">
            <v>0</v>
          </cell>
        </row>
        <row r="502">
          <cell r="D502" t="str">
            <v>잡재료비</v>
          </cell>
          <cell r="E502" t="str">
            <v>배관배선의</v>
          </cell>
          <cell r="F502">
            <v>2</v>
          </cell>
          <cell r="G502" t="str">
            <v>%</v>
          </cell>
          <cell r="I502">
            <v>57</v>
          </cell>
          <cell r="K502">
            <v>57</v>
          </cell>
        </row>
        <row r="504">
          <cell r="C504" t="str">
            <v>노무비</v>
          </cell>
          <cell r="D504" t="str">
            <v>저압케이블공</v>
          </cell>
          <cell r="E504">
            <v>2.9000000000000001E-2</v>
          </cell>
          <cell r="F504">
            <v>2.9000000000000001E-2</v>
          </cell>
          <cell r="G504" t="str">
            <v>인</v>
          </cell>
          <cell r="I504">
            <v>3388</v>
          </cell>
          <cell r="L504">
            <v>116832</v>
          </cell>
          <cell r="M504">
            <v>3388</v>
          </cell>
        </row>
        <row r="506">
          <cell r="C506" t="str">
            <v>공구손료</v>
          </cell>
          <cell r="E506" t="str">
            <v>노무비의</v>
          </cell>
          <cell r="F506">
            <v>3</v>
          </cell>
          <cell r="G506" t="str">
            <v>%</v>
          </cell>
          <cell r="I506">
            <v>101</v>
          </cell>
          <cell r="O506">
            <v>101</v>
          </cell>
        </row>
        <row r="510">
          <cell r="A510">
            <v>4201</v>
          </cell>
          <cell r="B510">
            <v>3</v>
          </cell>
          <cell r="C510" t="str">
            <v>제4201호표</v>
          </cell>
          <cell r="D510" t="str">
            <v>케이블(옥내)</v>
          </cell>
          <cell r="E510" t="str">
            <v>0.6/1kV F-CV 4C/6㎟</v>
          </cell>
          <cell r="F510">
            <v>1.05</v>
          </cell>
          <cell r="G510" t="str">
            <v>m</v>
          </cell>
          <cell r="I510">
            <v>7509</v>
          </cell>
          <cell r="K510">
            <v>3418</v>
          </cell>
          <cell r="M510">
            <v>3972</v>
          </cell>
          <cell r="O510">
            <v>119</v>
          </cell>
          <cell r="P510" t="str">
            <v>전 5-13</v>
          </cell>
        </row>
        <row r="512">
          <cell r="B512" t="str">
            <v>케이블0.6/1kV F-CV 4C/6㎟</v>
          </cell>
          <cell r="C512" t="str">
            <v>재료비</v>
          </cell>
          <cell r="D512" t="str">
            <v>케이블</v>
          </cell>
          <cell r="E512" t="str">
            <v>0.6/1kV F-CV 4C/6㎟</v>
          </cell>
          <cell r="F512">
            <v>1.05</v>
          </cell>
          <cell r="G512" t="str">
            <v>m</v>
          </cell>
          <cell r="I512">
            <v>3351</v>
          </cell>
          <cell r="J512">
            <v>3192</v>
          </cell>
          <cell r="K512">
            <v>3351</v>
          </cell>
          <cell r="L512">
            <v>0</v>
          </cell>
          <cell r="N512">
            <v>0</v>
          </cell>
        </row>
        <row r="513">
          <cell r="D513" t="str">
            <v>잡재료비</v>
          </cell>
          <cell r="E513" t="str">
            <v>배관배선의</v>
          </cell>
          <cell r="F513">
            <v>2</v>
          </cell>
          <cell r="G513" t="str">
            <v>%</v>
          </cell>
          <cell r="I513">
            <v>67</v>
          </cell>
          <cell r="K513">
            <v>67</v>
          </cell>
        </row>
        <row r="515">
          <cell r="C515" t="str">
            <v>노무비</v>
          </cell>
          <cell r="D515" t="str">
            <v>저압케이블공</v>
          </cell>
          <cell r="E515">
            <v>3.4000000000000002E-2</v>
          </cell>
          <cell r="F515">
            <v>3.4000000000000002E-2</v>
          </cell>
          <cell r="G515" t="str">
            <v>인</v>
          </cell>
          <cell r="I515">
            <v>3972</v>
          </cell>
          <cell r="L515">
            <v>116832</v>
          </cell>
          <cell r="M515">
            <v>3972</v>
          </cell>
        </row>
        <row r="517">
          <cell r="C517" t="str">
            <v>공구손료</v>
          </cell>
          <cell r="E517" t="str">
            <v>노무비의</v>
          </cell>
          <cell r="F517">
            <v>3</v>
          </cell>
          <cell r="G517" t="str">
            <v>%</v>
          </cell>
          <cell r="I517">
            <v>119</v>
          </cell>
          <cell r="O517">
            <v>119</v>
          </cell>
        </row>
        <row r="521">
          <cell r="A521">
            <v>4202</v>
          </cell>
          <cell r="B521">
            <v>3</v>
          </cell>
          <cell r="C521" t="str">
            <v>제4202호표</v>
          </cell>
          <cell r="D521" t="str">
            <v>케이블(옥내)</v>
          </cell>
          <cell r="E521" t="str">
            <v>0.6/1kV F-CV 4C/10㎟</v>
          </cell>
          <cell r="F521">
            <v>1.05</v>
          </cell>
          <cell r="G521" t="str">
            <v>m</v>
          </cell>
          <cell r="I521">
            <v>11437</v>
          </cell>
          <cell r="K521">
            <v>5542</v>
          </cell>
          <cell r="M521">
            <v>5724</v>
          </cell>
          <cell r="O521">
            <v>171</v>
          </cell>
          <cell r="P521" t="str">
            <v>전 5-13</v>
          </cell>
        </row>
        <row r="523">
          <cell r="B523" t="str">
            <v>케이블0.6/1kV F-CV 4C/10㎟</v>
          </cell>
          <cell r="C523" t="str">
            <v>재료비</v>
          </cell>
          <cell r="D523" t="str">
            <v>케이블</v>
          </cell>
          <cell r="E523" t="str">
            <v>0.6/1kV F-CV 4C/10㎟</v>
          </cell>
          <cell r="F523">
            <v>1.05</v>
          </cell>
          <cell r="G523" t="str">
            <v>m</v>
          </cell>
          <cell r="I523">
            <v>5434</v>
          </cell>
          <cell r="J523">
            <v>5176</v>
          </cell>
          <cell r="K523">
            <v>5434</v>
          </cell>
          <cell r="L523">
            <v>0</v>
          </cell>
          <cell r="N523">
            <v>0</v>
          </cell>
        </row>
        <row r="524">
          <cell r="D524" t="str">
            <v>잡재료비</v>
          </cell>
          <cell r="E524" t="str">
            <v>배관배선의</v>
          </cell>
          <cell r="F524">
            <v>2</v>
          </cell>
          <cell r="G524" t="str">
            <v>%</v>
          </cell>
          <cell r="I524">
            <v>108</v>
          </cell>
          <cell r="K524">
            <v>108</v>
          </cell>
        </row>
        <row r="526">
          <cell r="C526" t="str">
            <v>노무비</v>
          </cell>
          <cell r="D526" t="str">
            <v>저압케이블공</v>
          </cell>
          <cell r="E526">
            <v>4.9000000000000002E-2</v>
          </cell>
          <cell r="F526">
            <v>4.9000000000000002E-2</v>
          </cell>
          <cell r="G526" t="str">
            <v>인</v>
          </cell>
          <cell r="I526">
            <v>5724</v>
          </cell>
          <cell r="L526">
            <v>116832</v>
          </cell>
          <cell r="M526">
            <v>5724</v>
          </cell>
        </row>
        <row r="528">
          <cell r="C528" t="str">
            <v>공구손료</v>
          </cell>
          <cell r="E528" t="str">
            <v>노무비의</v>
          </cell>
          <cell r="F528">
            <v>3</v>
          </cell>
          <cell r="G528" t="str">
            <v>%</v>
          </cell>
          <cell r="I528">
            <v>171</v>
          </cell>
          <cell r="O528">
            <v>171</v>
          </cell>
        </row>
        <row r="532">
          <cell r="A532">
            <v>4203</v>
          </cell>
          <cell r="B532">
            <v>3</v>
          </cell>
          <cell r="C532" t="str">
            <v>제4203호표</v>
          </cell>
          <cell r="D532" t="str">
            <v>케이블(옥내)</v>
          </cell>
          <cell r="E532" t="str">
            <v>0.6/1kV F-CV 4C/16㎟</v>
          </cell>
          <cell r="F532">
            <v>1.05</v>
          </cell>
          <cell r="G532" t="str">
            <v>m</v>
          </cell>
          <cell r="I532">
            <v>14659</v>
          </cell>
          <cell r="K532">
            <v>7464</v>
          </cell>
          <cell r="M532">
            <v>6986</v>
          </cell>
          <cell r="O532">
            <v>209</v>
          </cell>
          <cell r="P532" t="str">
            <v>전 5-13</v>
          </cell>
        </row>
        <row r="534">
          <cell r="B534" t="str">
            <v>케이블0.6/1kV F-CV 4C/16㎟</v>
          </cell>
          <cell r="C534" t="str">
            <v>재료비</v>
          </cell>
          <cell r="D534" t="str">
            <v>케이블</v>
          </cell>
          <cell r="E534" t="str">
            <v>0.6/1kV F-CV 4C/16㎟</v>
          </cell>
          <cell r="F534">
            <v>1.05</v>
          </cell>
          <cell r="G534" t="str">
            <v>m</v>
          </cell>
          <cell r="I534">
            <v>7318</v>
          </cell>
          <cell r="J534">
            <v>6970</v>
          </cell>
          <cell r="K534">
            <v>7318</v>
          </cell>
          <cell r="L534">
            <v>0</v>
          </cell>
          <cell r="N534">
            <v>0</v>
          </cell>
        </row>
        <row r="535">
          <cell r="D535" t="str">
            <v>잡재료비</v>
          </cell>
          <cell r="E535" t="str">
            <v>배관배선의</v>
          </cell>
          <cell r="F535">
            <v>2</v>
          </cell>
          <cell r="G535" t="str">
            <v>%</v>
          </cell>
          <cell r="I535">
            <v>146</v>
          </cell>
          <cell r="K535">
            <v>146</v>
          </cell>
        </row>
        <row r="537">
          <cell r="C537" t="str">
            <v>노무비</v>
          </cell>
          <cell r="D537" t="str">
            <v>저압케이블공</v>
          </cell>
          <cell r="E537">
            <v>5.9799999999999999E-2</v>
          </cell>
          <cell r="F537">
            <v>5.9799999999999999E-2</v>
          </cell>
          <cell r="G537" t="str">
            <v>인</v>
          </cell>
          <cell r="I537">
            <v>6986</v>
          </cell>
          <cell r="L537">
            <v>116832</v>
          </cell>
          <cell r="M537">
            <v>6986</v>
          </cell>
        </row>
        <row r="539">
          <cell r="C539" t="str">
            <v>공구손료</v>
          </cell>
          <cell r="E539" t="str">
            <v>노무비의</v>
          </cell>
          <cell r="F539">
            <v>3</v>
          </cell>
          <cell r="G539" t="str">
            <v>%</v>
          </cell>
          <cell r="I539">
            <v>209</v>
          </cell>
          <cell r="O539">
            <v>209</v>
          </cell>
        </row>
        <row r="543">
          <cell r="A543">
            <v>4204</v>
          </cell>
          <cell r="B543">
            <v>3</v>
          </cell>
          <cell r="C543" t="str">
            <v>제4204호표</v>
          </cell>
          <cell r="D543" t="str">
            <v>케이블(옥내)</v>
          </cell>
          <cell r="E543" t="str">
            <v>0.6/1kV F-CV 4C/25㎟</v>
          </cell>
          <cell r="F543">
            <v>1.05</v>
          </cell>
          <cell r="G543" t="str">
            <v>m</v>
          </cell>
          <cell r="I543">
            <v>20973</v>
          </cell>
          <cell r="K543">
            <v>11588</v>
          </cell>
          <cell r="M543">
            <v>9112</v>
          </cell>
          <cell r="O543">
            <v>273</v>
          </cell>
          <cell r="P543" t="str">
            <v>전 5-13</v>
          </cell>
        </row>
        <row r="545">
          <cell r="B545" t="str">
            <v>케이블0.6/1kV F-CV 4C/25㎟</v>
          </cell>
          <cell r="C545" t="str">
            <v>재료비</v>
          </cell>
          <cell r="D545" t="str">
            <v>케이블</v>
          </cell>
          <cell r="E545" t="str">
            <v>0.6/1kV F-CV 4C/25㎟</v>
          </cell>
          <cell r="F545">
            <v>1.05</v>
          </cell>
          <cell r="G545" t="str">
            <v>m</v>
          </cell>
          <cell r="I545">
            <v>11361</v>
          </cell>
          <cell r="J545">
            <v>10820</v>
          </cell>
          <cell r="K545">
            <v>11361</v>
          </cell>
          <cell r="L545">
            <v>0</v>
          </cell>
          <cell r="N545">
            <v>0</v>
          </cell>
        </row>
        <row r="546">
          <cell r="D546" t="str">
            <v>잡재료비</v>
          </cell>
          <cell r="E546" t="str">
            <v>배관배선의</v>
          </cell>
          <cell r="F546">
            <v>2</v>
          </cell>
          <cell r="G546" t="str">
            <v>%</v>
          </cell>
          <cell r="I546">
            <v>227</v>
          </cell>
          <cell r="K546">
            <v>227</v>
          </cell>
        </row>
        <row r="548">
          <cell r="C548" t="str">
            <v>노무비</v>
          </cell>
          <cell r="D548" t="str">
            <v>저압케이블공</v>
          </cell>
          <cell r="E548" t="str">
            <v>0.03*2.6</v>
          </cell>
          <cell r="F548">
            <v>7.8E-2</v>
          </cell>
          <cell r="G548" t="str">
            <v>인</v>
          </cell>
          <cell r="I548">
            <v>9112</v>
          </cell>
          <cell r="L548">
            <v>116832</v>
          </cell>
          <cell r="M548">
            <v>9112</v>
          </cell>
        </row>
        <row r="550">
          <cell r="C550" t="str">
            <v>공구손료</v>
          </cell>
          <cell r="E550" t="str">
            <v>노무비의</v>
          </cell>
          <cell r="F550">
            <v>3</v>
          </cell>
          <cell r="G550" t="str">
            <v>%</v>
          </cell>
          <cell r="I550">
            <v>273</v>
          </cell>
          <cell r="O550">
            <v>273</v>
          </cell>
        </row>
        <row r="554">
          <cell r="A554">
            <v>4205</v>
          </cell>
          <cell r="B554">
            <v>3</v>
          </cell>
          <cell r="C554" t="str">
            <v>제4205호표</v>
          </cell>
          <cell r="D554" t="str">
            <v>케이블(옥내)</v>
          </cell>
          <cell r="E554" t="str">
            <v>0.6/1kV F-CV 4C/35㎟</v>
          </cell>
          <cell r="F554">
            <v>1.05</v>
          </cell>
          <cell r="G554" t="str">
            <v>m</v>
          </cell>
          <cell r="I554">
            <v>27253</v>
          </cell>
          <cell r="K554">
            <v>15990</v>
          </cell>
          <cell r="M554">
            <v>10935</v>
          </cell>
          <cell r="O554">
            <v>328</v>
          </cell>
          <cell r="P554" t="str">
            <v>전 5-11</v>
          </cell>
        </row>
        <row r="556">
          <cell r="B556" t="str">
            <v>케이블0.6/1kV F-CV 4C/35㎟</v>
          </cell>
          <cell r="C556" t="str">
            <v>재료비</v>
          </cell>
          <cell r="D556" t="str">
            <v>케이블</v>
          </cell>
          <cell r="E556" t="str">
            <v>0.6/1kV F-CV 4C/35㎟</v>
          </cell>
          <cell r="F556">
            <v>1.05</v>
          </cell>
          <cell r="G556" t="str">
            <v>m</v>
          </cell>
          <cell r="I556">
            <v>15677</v>
          </cell>
          <cell r="J556">
            <v>14931</v>
          </cell>
          <cell r="K556">
            <v>15677</v>
          </cell>
          <cell r="L556">
            <v>0</v>
          </cell>
          <cell r="N556">
            <v>0</v>
          </cell>
        </row>
        <row r="557">
          <cell r="D557" t="str">
            <v>잡재료비</v>
          </cell>
          <cell r="E557" t="str">
            <v>배관배선의</v>
          </cell>
          <cell r="F557">
            <v>2</v>
          </cell>
          <cell r="G557" t="str">
            <v>%</v>
          </cell>
          <cell r="I557">
            <v>313</v>
          </cell>
          <cell r="K557">
            <v>313</v>
          </cell>
        </row>
        <row r="559">
          <cell r="C559" t="str">
            <v>노무비</v>
          </cell>
          <cell r="D559" t="str">
            <v>저압케이블공</v>
          </cell>
          <cell r="E559" t="str">
            <v>0.036*2.6</v>
          </cell>
          <cell r="F559">
            <v>9.3600000000000003E-2</v>
          </cell>
          <cell r="G559" t="str">
            <v>인</v>
          </cell>
          <cell r="I559">
            <v>10935</v>
          </cell>
          <cell r="L559">
            <v>116832</v>
          </cell>
          <cell r="M559">
            <v>10935</v>
          </cell>
        </row>
        <row r="561">
          <cell r="C561" t="str">
            <v>공구손료</v>
          </cell>
          <cell r="E561" t="str">
            <v>노무비의</v>
          </cell>
          <cell r="F561">
            <v>3</v>
          </cell>
          <cell r="G561" t="str">
            <v>%</v>
          </cell>
          <cell r="I561">
            <v>328</v>
          </cell>
          <cell r="O561">
            <v>328</v>
          </cell>
        </row>
        <row r="565">
          <cell r="A565">
            <v>4206</v>
          </cell>
          <cell r="B565">
            <v>3</v>
          </cell>
          <cell r="C565" t="str">
            <v>제4206호표</v>
          </cell>
          <cell r="D565" t="str">
            <v>케이블(옥내)</v>
          </cell>
          <cell r="E565" t="str">
            <v>0.6/1kV F-CV 4C/50㎟</v>
          </cell>
          <cell r="F565">
            <v>1.05</v>
          </cell>
          <cell r="G565" t="str">
            <v>m</v>
          </cell>
          <cell r="I565">
            <v>35015</v>
          </cell>
          <cell r="K565">
            <v>21563</v>
          </cell>
          <cell r="M565">
            <v>13061</v>
          </cell>
          <cell r="O565">
            <v>391</v>
          </cell>
          <cell r="P565" t="str">
            <v>전 5-11</v>
          </cell>
        </row>
        <row r="567">
          <cell r="B567" t="str">
            <v>케이블0.6/1kV F-CV 4C/50㎟</v>
          </cell>
          <cell r="C567" t="str">
            <v>재료비</v>
          </cell>
          <cell r="D567" t="str">
            <v>케이블</v>
          </cell>
          <cell r="E567" t="str">
            <v>0.6/1kV F-CV 4C/50㎟</v>
          </cell>
          <cell r="F567">
            <v>1.05</v>
          </cell>
          <cell r="G567" t="str">
            <v>m</v>
          </cell>
          <cell r="I567">
            <v>21141</v>
          </cell>
          <cell r="J567">
            <v>20135</v>
          </cell>
          <cell r="K567">
            <v>21141</v>
          </cell>
          <cell r="L567">
            <v>0</v>
          </cell>
          <cell r="N567">
            <v>0</v>
          </cell>
        </row>
        <row r="568">
          <cell r="D568" t="str">
            <v>잡재료비</v>
          </cell>
          <cell r="E568" t="str">
            <v>배관배선의</v>
          </cell>
          <cell r="F568">
            <v>2</v>
          </cell>
          <cell r="G568" t="str">
            <v>%</v>
          </cell>
          <cell r="I568">
            <v>422</v>
          </cell>
          <cell r="K568">
            <v>422</v>
          </cell>
        </row>
        <row r="570">
          <cell r="C570" t="str">
            <v>노무비</v>
          </cell>
          <cell r="D570" t="str">
            <v>저압케이블공</v>
          </cell>
          <cell r="E570" t="str">
            <v>0.043*2.6</v>
          </cell>
          <cell r="F570">
            <v>0.1118</v>
          </cell>
          <cell r="G570" t="str">
            <v>인</v>
          </cell>
          <cell r="I570">
            <v>13061</v>
          </cell>
          <cell r="L570">
            <v>116832</v>
          </cell>
          <cell r="M570">
            <v>13061</v>
          </cell>
        </row>
        <row r="572">
          <cell r="C572" t="str">
            <v>공구손료</v>
          </cell>
          <cell r="E572" t="str">
            <v>노무비의</v>
          </cell>
          <cell r="F572">
            <v>3</v>
          </cell>
          <cell r="G572" t="str">
            <v>%</v>
          </cell>
          <cell r="I572">
            <v>391</v>
          </cell>
          <cell r="O572">
            <v>391</v>
          </cell>
        </row>
        <row r="576">
          <cell r="A576">
            <v>4207</v>
          </cell>
          <cell r="B576">
            <v>3</v>
          </cell>
          <cell r="C576" t="str">
            <v>제4207호표</v>
          </cell>
          <cell r="D576" t="str">
            <v>케이블(옥내)</v>
          </cell>
          <cell r="E576" t="str">
            <v>0.6/1kV F-CV 3C/4㎟</v>
          </cell>
          <cell r="F576">
            <v>1.05</v>
          </cell>
          <cell r="G576" t="str">
            <v>m</v>
          </cell>
          <cell r="I576">
            <v>4860</v>
          </cell>
          <cell r="K576">
            <v>2213</v>
          </cell>
          <cell r="M576">
            <v>2570</v>
          </cell>
          <cell r="O576">
            <v>77</v>
          </cell>
          <cell r="P576" t="str">
            <v>전 5-13</v>
          </cell>
        </row>
        <row r="578">
          <cell r="B578" t="str">
            <v>케이블0.6/1kV F-CV 3C/4㎟</v>
          </cell>
          <cell r="C578" t="str">
            <v>재료비</v>
          </cell>
          <cell r="D578" t="str">
            <v>케이블</v>
          </cell>
          <cell r="E578" t="str">
            <v>0.6/1kV F-CV 3C/4㎟</v>
          </cell>
          <cell r="F578">
            <v>1.05</v>
          </cell>
          <cell r="G578" t="str">
            <v>m</v>
          </cell>
          <cell r="I578">
            <v>2170</v>
          </cell>
          <cell r="J578">
            <v>2067</v>
          </cell>
          <cell r="K578">
            <v>2170</v>
          </cell>
          <cell r="L578">
            <v>0</v>
          </cell>
          <cell r="N578">
            <v>0</v>
          </cell>
        </row>
        <row r="579">
          <cell r="D579" t="str">
            <v>잡재료비</v>
          </cell>
          <cell r="E579" t="str">
            <v>배관배선의</v>
          </cell>
          <cell r="F579">
            <v>2</v>
          </cell>
          <cell r="G579" t="str">
            <v>%</v>
          </cell>
          <cell r="I579">
            <v>43</v>
          </cell>
          <cell r="K579">
            <v>43</v>
          </cell>
        </row>
        <row r="581">
          <cell r="C581" t="str">
            <v>노무비</v>
          </cell>
          <cell r="D581" t="str">
            <v>저압케이블공</v>
          </cell>
          <cell r="E581">
            <v>2.1999999999999999E-2</v>
          </cell>
          <cell r="F581">
            <v>2.1999999999999999E-2</v>
          </cell>
          <cell r="G581" t="str">
            <v>인</v>
          </cell>
          <cell r="I581">
            <v>2570</v>
          </cell>
          <cell r="L581">
            <v>116832</v>
          </cell>
          <cell r="M581">
            <v>2570</v>
          </cell>
        </row>
        <row r="583">
          <cell r="C583" t="str">
            <v>공구손료</v>
          </cell>
          <cell r="E583" t="str">
            <v>노무비의</v>
          </cell>
          <cell r="F583">
            <v>3</v>
          </cell>
          <cell r="G583" t="str">
            <v>%</v>
          </cell>
          <cell r="I583">
            <v>77</v>
          </cell>
          <cell r="O583">
            <v>77</v>
          </cell>
        </row>
        <row r="587">
          <cell r="A587">
            <v>4208</v>
          </cell>
          <cell r="B587">
            <v>3</v>
          </cell>
          <cell r="C587" t="str">
            <v>제4208호표</v>
          </cell>
          <cell r="D587" t="str">
            <v>케이블(옥내)</v>
          </cell>
          <cell r="E587" t="str">
            <v>0.6/1kV F-CV 3C/6㎟</v>
          </cell>
          <cell r="F587">
            <v>1.05</v>
          </cell>
          <cell r="G587" t="str">
            <v>m</v>
          </cell>
          <cell r="I587">
            <v>5701</v>
          </cell>
          <cell r="K587">
            <v>2573</v>
          </cell>
          <cell r="M587">
            <v>3037</v>
          </cell>
          <cell r="O587">
            <v>91</v>
          </cell>
          <cell r="P587" t="str">
            <v>전 5-13</v>
          </cell>
        </row>
        <row r="589">
          <cell r="B589" t="str">
            <v>케이블0.6/1kV F-CV 3C/6㎟</v>
          </cell>
          <cell r="C589" t="str">
            <v>재료비</v>
          </cell>
          <cell r="D589" t="str">
            <v>케이블</v>
          </cell>
          <cell r="E589" t="str">
            <v>0.6/1kV F-CV 3C/6㎟</v>
          </cell>
          <cell r="F589">
            <v>1.05</v>
          </cell>
          <cell r="G589" t="str">
            <v>m</v>
          </cell>
          <cell r="I589">
            <v>2523</v>
          </cell>
          <cell r="J589">
            <v>2403</v>
          </cell>
          <cell r="K589">
            <v>2523</v>
          </cell>
          <cell r="L589">
            <v>0</v>
          </cell>
          <cell r="N589">
            <v>0</v>
          </cell>
        </row>
        <row r="590">
          <cell r="D590" t="str">
            <v>잡재료비</v>
          </cell>
          <cell r="E590" t="str">
            <v>배관배선의</v>
          </cell>
          <cell r="F590">
            <v>2</v>
          </cell>
          <cell r="G590" t="str">
            <v>%</v>
          </cell>
          <cell r="I590">
            <v>50</v>
          </cell>
          <cell r="K590">
            <v>50</v>
          </cell>
        </row>
        <row r="592">
          <cell r="C592" t="str">
            <v>노무비</v>
          </cell>
          <cell r="D592" t="str">
            <v>저압케이블공</v>
          </cell>
          <cell r="E592">
            <v>2.5999999999999999E-2</v>
          </cell>
          <cell r="F592">
            <v>2.5999999999999999E-2</v>
          </cell>
          <cell r="G592" t="str">
            <v>인</v>
          </cell>
          <cell r="I592">
            <v>3037</v>
          </cell>
          <cell r="L592">
            <v>116832</v>
          </cell>
          <cell r="M592">
            <v>3037</v>
          </cell>
        </row>
        <row r="594">
          <cell r="C594" t="str">
            <v>공구손료</v>
          </cell>
          <cell r="E594" t="str">
            <v>노무비의</v>
          </cell>
          <cell r="F594">
            <v>3</v>
          </cell>
          <cell r="G594" t="str">
            <v>%</v>
          </cell>
          <cell r="I594">
            <v>91</v>
          </cell>
          <cell r="O594">
            <v>91</v>
          </cell>
        </row>
        <row r="598">
          <cell r="A598">
            <v>4209</v>
          </cell>
          <cell r="B598">
            <v>3</v>
          </cell>
          <cell r="C598" t="str">
            <v>제4209호표</v>
          </cell>
          <cell r="D598" t="str">
            <v>케이블(옥내)</v>
          </cell>
          <cell r="E598" t="str">
            <v>0.6/1kV F-CV 3C/10㎟</v>
          </cell>
          <cell r="F598">
            <v>1.05</v>
          </cell>
          <cell r="G598" t="str">
            <v>m</v>
          </cell>
          <cell r="I598">
            <v>8501</v>
          </cell>
          <cell r="K598">
            <v>4170</v>
          </cell>
          <cell r="M598">
            <v>4205</v>
          </cell>
          <cell r="O598">
            <v>126</v>
          </cell>
          <cell r="P598" t="str">
            <v>전 5-13</v>
          </cell>
        </row>
        <row r="600">
          <cell r="B600" t="str">
            <v>케이블0.6/1kV F-CV 3C/10㎟</v>
          </cell>
          <cell r="C600" t="str">
            <v>재료비</v>
          </cell>
          <cell r="D600" t="str">
            <v>케이블</v>
          </cell>
          <cell r="E600" t="str">
            <v>0.6/1kV F-CV 3C/10㎟</v>
          </cell>
          <cell r="F600">
            <v>1.05</v>
          </cell>
          <cell r="G600" t="str">
            <v>m</v>
          </cell>
          <cell r="I600">
            <v>4089</v>
          </cell>
          <cell r="J600">
            <v>3895</v>
          </cell>
          <cell r="K600">
            <v>4089</v>
          </cell>
          <cell r="L600">
            <v>0</v>
          </cell>
          <cell r="N600">
            <v>0</v>
          </cell>
        </row>
        <row r="601">
          <cell r="D601" t="str">
            <v>잡재료비</v>
          </cell>
          <cell r="E601" t="str">
            <v>배관배선의</v>
          </cell>
          <cell r="F601">
            <v>2</v>
          </cell>
          <cell r="G601" t="str">
            <v>%</v>
          </cell>
          <cell r="I601">
            <v>81</v>
          </cell>
          <cell r="K601">
            <v>81</v>
          </cell>
        </row>
        <row r="603">
          <cell r="C603" t="str">
            <v>노무비</v>
          </cell>
          <cell r="D603" t="str">
            <v>저압케이블공</v>
          </cell>
          <cell r="E603">
            <v>3.5999999999999997E-2</v>
          </cell>
          <cell r="F603">
            <v>3.5999999999999997E-2</v>
          </cell>
          <cell r="G603" t="str">
            <v>인</v>
          </cell>
          <cell r="I603">
            <v>4205</v>
          </cell>
          <cell r="L603">
            <v>116832</v>
          </cell>
          <cell r="M603">
            <v>4205</v>
          </cell>
        </row>
        <row r="605">
          <cell r="C605" t="str">
            <v>공구손료</v>
          </cell>
          <cell r="E605" t="str">
            <v>노무비의</v>
          </cell>
          <cell r="F605">
            <v>3</v>
          </cell>
          <cell r="G605" t="str">
            <v>%</v>
          </cell>
          <cell r="I605">
            <v>126</v>
          </cell>
          <cell r="O605">
            <v>126</v>
          </cell>
        </row>
        <row r="609">
          <cell r="A609">
            <v>4210</v>
          </cell>
          <cell r="B609">
            <v>3</v>
          </cell>
          <cell r="C609" t="str">
            <v>제4210호표</v>
          </cell>
          <cell r="D609" t="str">
            <v>케이블(옥내)</v>
          </cell>
          <cell r="E609" t="str">
            <v>0.6/1kV F-CV 2C/4㎟</v>
          </cell>
          <cell r="F609">
            <v>1.05</v>
          </cell>
          <cell r="G609" t="str">
            <v>m</v>
          </cell>
          <cell r="I609">
            <v>3411</v>
          </cell>
          <cell r="K609">
            <v>1486</v>
          </cell>
          <cell r="M609">
            <v>1869</v>
          </cell>
          <cell r="O609">
            <v>56</v>
          </cell>
          <cell r="P609" t="str">
            <v>전 5-13</v>
          </cell>
        </row>
        <row r="611">
          <cell r="B611" t="str">
            <v>케이블0.6/1kV F-CV 2C/4㎟</v>
          </cell>
          <cell r="C611" t="str">
            <v>재료비</v>
          </cell>
          <cell r="D611" t="str">
            <v>케이블</v>
          </cell>
          <cell r="E611" t="str">
            <v>0.6/1kV F-CV 2C/4㎟</v>
          </cell>
          <cell r="F611">
            <v>1.05</v>
          </cell>
          <cell r="G611" t="str">
            <v>m</v>
          </cell>
          <cell r="I611">
            <v>1457</v>
          </cell>
          <cell r="J611">
            <v>1388</v>
          </cell>
          <cell r="K611">
            <v>1457</v>
          </cell>
          <cell r="L611">
            <v>0</v>
          </cell>
          <cell r="N611">
            <v>0</v>
          </cell>
        </row>
        <row r="612">
          <cell r="D612" t="str">
            <v>잡재료비</v>
          </cell>
          <cell r="E612" t="str">
            <v>배관배선의</v>
          </cell>
          <cell r="F612">
            <v>2</v>
          </cell>
          <cell r="G612" t="str">
            <v>%</v>
          </cell>
          <cell r="I612">
            <v>29</v>
          </cell>
          <cell r="K612">
            <v>29</v>
          </cell>
        </row>
        <row r="614">
          <cell r="C614" t="str">
            <v>노무비</v>
          </cell>
          <cell r="D614" t="str">
            <v>저압케이블공</v>
          </cell>
          <cell r="E614">
            <v>1.6E-2</v>
          </cell>
          <cell r="F614">
            <v>1.6E-2</v>
          </cell>
          <cell r="G614" t="str">
            <v>인</v>
          </cell>
          <cell r="I614">
            <v>1869</v>
          </cell>
          <cell r="L614">
            <v>116832</v>
          </cell>
          <cell r="M614">
            <v>1869</v>
          </cell>
        </row>
        <row r="616">
          <cell r="C616" t="str">
            <v>공구손료</v>
          </cell>
          <cell r="E616" t="str">
            <v>노무비의</v>
          </cell>
          <cell r="F616">
            <v>3</v>
          </cell>
          <cell r="G616" t="str">
            <v>%</v>
          </cell>
          <cell r="I616">
            <v>56</v>
          </cell>
          <cell r="O616">
            <v>56</v>
          </cell>
        </row>
        <row r="620">
          <cell r="A620">
            <v>4211</v>
          </cell>
          <cell r="B620">
            <v>3</v>
          </cell>
          <cell r="C620" t="str">
            <v>제4211호표</v>
          </cell>
          <cell r="D620" t="str">
            <v>케이블(옥내)</v>
          </cell>
          <cell r="E620" t="str">
            <v>0.6/1kV F-CV 2C/6㎟</v>
          </cell>
          <cell r="F620">
            <v>1.05</v>
          </cell>
          <cell r="G620" t="str">
            <v>m</v>
          </cell>
          <cell r="I620">
            <v>3894</v>
          </cell>
          <cell r="K620">
            <v>1729</v>
          </cell>
          <cell r="M620">
            <v>2102</v>
          </cell>
          <cell r="O620">
            <v>63</v>
          </cell>
          <cell r="P620" t="str">
            <v>전 5-13</v>
          </cell>
        </row>
        <row r="622">
          <cell r="B622" t="str">
            <v>케이블0.6/1kV F-CV 2C/6㎟</v>
          </cell>
          <cell r="C622" t="str">
            <v>재료비</v>
          </cell>
          <cell r="D622" t="str">
            <v>케이블</v>
          </cell>
          <cell r="E622" t="str">
            <v>0.6/1kV F-CV 2C/6㎟</v>
          </cell>
          <cell r="F622">
            <v>1.05</v>
          </cell>
          <cell r="G622" t="str">
            <v>m</v>
          </cell>
          <cell r="I622">
            <v>1696</v>
          </cell>
          <cell r="J622">
            <v>1616</v>
          </cell>
          <cell r="K622">
            <v>1696</v>
          </cell>
          <cell r="L622">
            <v>0</v>
          </cell>
          <cell r="N622">
            <v>0</v>
          </cell>
        </row>
        <row r="623">
          <cell r="D623" t="str">
            <v>잡재료비</v>
          </cell>
          <cell r="E623" t="str">
            <v>배관배선의</v>
          </cell>
          <cell r="F623">
            <v>2</v>
          </cell>
          <cell r="G623" t="str">
            <v>%</v>
          </cell>
          <cell r="I623">
            <v>33</v>
          </cell>
          <cell r="K623">
            <v>33</v>
          </cell>
        </row>
        <row r="625">
          <cell r="C625" t="str">
            <v>노무비</v>
          </cell>
          <cell r="D625" t="str">
            <v>저압케이블공</v>
          </cell>
          <cell r="E625">
            <v>1.7999999999999999E-2</v>
          </cell>
          <cell r="F625">
            <v>1.7999999999999999E-2</v>
          </cell>
          <cell r="G625" t="str">
            <v>인</v>
          </cell>
          <cell r="I625">
            <v>2102</v>
          </cell>
          <cell r="L625">
            <v>116832</v>
          </cell>
          <cell r="M625">
            <v>2102</v>
          </cell>
        </row>
        <row r="627">
          <cell r="C627" t="str">
            <v>공구손료</v>
          </cell>
          <cell r="E627" t="str">
            <v>노무비의</v>
          </cell>
          <cell r="F627">
            <v>3</v>
          </cell>
          <cell r="G627" t="str">
            <v>%</v>
          </cell>
          <cell r="I627">
            <v>63</v>
          </cell>
          <cell r="O627">
            <v>63</v>
          </cell>
        </row>
        <row r="631">
          <cell r="A631">
            <v>4212</v>
          </cell>
          <cell r="B631">
            <v>3</v>
          </cell>
          <cell r="C631" t="str">
            <v>제4212호표</v>
          </cell>
          <cell r="D631" t="str">
            <v>케이블(옥내)</v>
          </cell>
          <cell r="E631" t="str">
            <v>0.6/1kV F-CV 2C/10㎟</v>
          </cell>
          <cell r="F631">
            <v>1.05</v>
          </cell>
          <cell r="G631" t="str">
            <v>m</v>
          </cell>
          <cell r="I631">
            <v>5799</v>
          </cell>
          <cell r="K631">
            <v>2792</v>
          </cell>
          <cell r="M631">
            <v>2920</v>
          </cell>
          <cell r="O631">
            <v>87</v>
          </cell>
          <cell r="P631" t="str">
            <v>전 5-13</v>
          </cell>
        </row>
        <row r="633">
          <cell r="B633" t="str">
            <v>케이블0.6/1kV F-CV 2C/10㎟</v>
          </cell>
          <cell r="C633" t="str">
            <v>재료비</v>
          </cell>
          <cell r="D633" t="str">
            <v>케이블</v>
          </cell>
          <cell r="E633" t="str">
            <v>0.6/1kV F-CV 2C/10㎟</v>
          </cell>
          <cell r="F633">
            <v>1.05</v>
          </cell>
          <cell r="G633" t="str">
            <v>m</v>
          </cell>
          <cell r="I633">
            <v>2738</v>
          </cell>
          <cell r="J633">
            <v>2608</v>
          </cell>
          <cell r="K633">
            <v>2738</v>
          </cell>
          <cell r="L633">
            <v>0</v>
          </cell>
          <cell r="N633">
            <v>0</v>
          </cell>
        </row>
        <row r="634">
          <cell r="D634" t="str">
            <v>잡재료비</v>
          </cell>
          <cell r="E634" t="str">
            <v>배관배선의</v>
          </cell>
          <cell r="F634">
            <v>2</v>
          </cell>
          <cell r="G634" t="str">
            <v>%</v>
          </cell>
          <cell r="I634">
            <v>54</v>
          </cell>
          <cell r="K634">
            <v>54</v>
          </cell>
        </row>
        <row r="636">
          <cell r="C636" t="str">
            <v>노무비</v>
          </cell>
          <cell r="D636" t="str">
            <v>저압케이블공</v>
          </cell>
          <cell r="E636">
            <v>2.5000000000000001E-2</v>
          </cell>
          <cell r="F636">
            <v>2.5000000000000001E-2</v>
          </cell>
          <cell r="G636" t="str">
            <v>인</v>
          </cell>
          <cell r="I636">
            <v>2920</v>
          </cell>
          <cell r="L636">
            <v>116832</v>
          </cell>
          <cell r="M636">
            <v>2920</v>
          </cell>
        </row>
        <row r="638">
          <cell r="C638" t="str">
            <v>공구손료</v>
          </cell>
          <cell r="E638" t="str">
            <v>노무비의</v>
          </cell>
          <cell r="F638">
            <v>3</v>
          </cell>
          <cell r="G638" t="str">
            <v>%</v>
          </cell>
          <cell r="I638">
            <v>87</v>
          </cell>
          <cell r="O638">
            <v>87</v>
          </cell>
        </row>
        <row r="642">
          <cell r="A642">
            <v>4213</v>
          </cell>
          <cell r="B642">
            <v>3</v>
          </cell>
          <cell r="C642" t="str">
            <v>제4213호표</v>
          </cell>
          <cell r="D642" t="str">
            <v>케이블(옥내)</v>
          </cell>
          <cell r="E642" t="str">
            <v>0.6/1kV F-CV 1C/70㎟</v>
          </cell>
          <cell r="F642">
            <v>1.05</v>
          </cell>
          <cell r="G642" t="str">
            <v>m</v>
          </cell>
          <cell r="I642">
            <v>14444</v>
          </cell>
          <cell r="K642">
            <v>7586</v>
          </cell>
          <cell r="M642">
            <v>6659</v>
          </cell>
          <cell r="O642">
            <v>199</v>
          </cell>
          <cell r="P642" t="str">
            <v>전 5-11</v>
          </cell>
        </row>
        <row r="644">
          <cell r="B644" t="str">
            <v>케이블0.6/1kV F-CV 1C/70㎟</v>
          </cell>
          <cell r="C644" t="str">
            <v>재료비</v>
          </cell>
          <cell r="D644" t="str">
            <v>케이블</v>
          </cell>
          <cell r="E644" t="str">
            <v>0.6/1kV F-CV 1C/70㎟</v>
          </cell>
          <cell r="F644">
            <v>1.05</v>
          </cell>
          <cell r="G644" t="str">
            <v>m</v>
          </cell>
          <cell r="I644">
            <v>7438</v>
          </cell>
          <cell r="J644">
            <v>7084</v>
          </cell>
          <cell r="K644">
            <v>7438</v>
          </cell>
          <cell r="L644">
            <v>0</v>
          </cell>
          <cell r="N644">
            <v>0</v>
          </cell>
        </row>
        <row r="645">
          <cell r="D645" t="str">
            <v>잡재료비</v>
          </cell>
          <cell r="E645" t="str">
            <v>배관배선의</v>
          </cell>
          <cell r="F645">
            <v>2</v>
          </cell>
          <cell r="G645" t="str">
            <v>%</v>
          </cell>
          <cell r="I645">
            <v>148</v>
          </cell>
          <cell r="K645">
            <v>148</v>
          </cell>
        </row>
        <row r="647">
          <cell r="C647" t="str">
            <v>노무비</v>
          </cell>
          <cell r="D647" t="str">
            <v>저압케이블공</v>
          </cell>
          <cell r="E647">
            <v>5.7000000000000002E-2</v>
          </cell>
          <cell r="F647">
            <v>5.7000000000000002E-2</v>
          </cell>
          <cell r="G647" t="str">
            <v>인</v>
          </cell>
          <cell r="I647">
            <v>6659</v>
          </cell>
          <cell r="L647">
            <v>116832</v>
          </cell>
          <cell r="M647">
            <v>6659</v>
          </cell>
        </row>
        <row r="649">
          <cell r="C649" t="str">
            <v>공구손료</v>
          </cell>
          <cell r="E649" t="str">
            <v>노무비의</v>
          </cell>
          <cell r="F649">
            <v>3</v>
          </cell>
          <cell r="G649" t="str">
            <v>%</v>
          </cell>
          <cell r="I649">
            <v>199</v>
          </cell>
          <cell r="O649">
            <v>199</v>
          </cell>
        </row>
        <row r="653">
          <cell r="A653">
            <v>4214</v>
          </cell>
          <cell r="B653">
            <v>3</v>
          </cell>
          <cell r="C653" t="str">
            <v>제4214호표</v>
          </cell>
          <cell r="D653" t="str">
            <v>케이블(옥내)</v>
          </cell>
          <cell r="E653" t="str">
            <v>22.9kV FR-CN/CO-W 1C/60㎟</v>
          </cell>
          <cell r="F653">
            <v>1.05</v>
          </cell>
          <cell r="G653" t="str">
            <v>m</v>
          </cell>
          <cell r="I653">
            <v>19138</v>
          </cell>
          <cell r="K653">
            <v>15326</v>
          </cell>
          <cell r="M653">
            <v>3701</v>
          </cell>
          <cell r="O653">
            <v>111</v>
          </cell>
          <cell r="P653" t="str">
            <v>전 4-34</v>
          </cell>
        </row>
        <row r="655">
          <cell r="B655" t="str">
            <v>케이블22.9kV FR-CN/CO-W 1C/60㎟</v>
          </cell>
          <cell r="C655" t="str">
            <v>재료비</v>
          </cell>
          <cell r="D655" t="str">
            <v>케이블</v>
          </cell>
          <cell r="E655" t="str">
            <v>22.9kV FR-CN/CO-W 1C/60㎟</v>
          </cell>
          <cell r="F655">
            <v>1.05</v>
          </cell>
          <cell r="G655" t="str">
            <v>m</v>
          </cell>
          <cell r="I655">
            <v>15026</v>
          </cell>
          <cell r="J655">
            <v>14311</v>
          </cell>
          <cell r="K655">
            <v>15026</v>
          </cell>
          <cell r="L655">
            <v>0</v>
          </cell>
          <cell r="N655">
            <v>0</v>
          </cell>
        </row>
        <row r="656">
          <cell r="D656" t="str">
            <v>잡재료비</v>
          </cell>
          <cell r="E656" t="str">
            <v>배관배선의</v>
          </cell>
          <cell r="F656">
            <v>2</v>
          </cell>
          <cell r="G656" t="str">
            <v>%</v>
          </cell>
          <cell r="I656">
            <v>300</v>
          </cell>
          <cell r="K656">
            <v>300</v>
          </cell>
        </row>
        <row r="658">
          <cell r="C658" t="str">
            <v>노무비</v>
          </cell>
          <cell r="D658" t="str">
            <v>특고케이블공</v>
          </cell>
          <cell r="E658" t="str">
            <v>(1+0.3)*0.0156*0.5*1.1*0.9*1.5</v>
          </cell>
          <cell r="F658">
            <v>1.5057900000000003E-2</v>
          </cell>
          <cell r="G658" t="str">
            <v>인</v>
          </cell>
          <cell r="I658">
            <v>2698</v>
          </cell>
          <cell r="L658">
            <v>179209</v>
          </cell>
          <cell r="M658">
            <v>2698</v>
          </cell>
        </row>
        <row r="659">
          <cell r="C659" t="str">
            <v>노무비</v>
          </cell>
          <cell r="D659" t="str">
            <v>보통인부</v>
          </cell>
          <cell r="E659" t="str">
            <v>(1+0.3)*0.0156*0.5*1.1*0.9*1.5</v>
          </cell>
          <cell r="F659">
            <v>1.5057900000000003E-2</v>
          </cell>
          <cell r="G659" t="str">
            <v>인</v>
          </cell>
          <cell r="I659">
            <v>1003</v>
          </cell>
          <cell r="L659">
            <v>66622</v>
          </cell>
          <cell r="M659">
            <v>1003</v>
          </cell>
        </row>
        <row r="661">
          <cell r="C661" t="str">
            <v>공구손료</v>
          </cell>
          <cell r="E661" t="str">
            <v>노무비의</v>
          </cell>
          <cell r="F661">
            <v>3</v>
          </cell>
          <cell r="G661" t="str">
            <v>%</v>
          </cell>
          <cell r="I661">
            <v>111</v>
          </cell>
          <cell r="O661">
            <v>111</v>
          </cell>
        </row>
        <row r="664">
          <cell r="A664">
            <v>4400</v>
          </cell>
          <cell r="B664">
            <v>3</v>
          </cell>
          <cell r="C664" t="str">
            <v>제4400호표</v>
          </cell>
          <cell r="D664" t="str">
            <v>케이블(옥내)</v>
          </cell>
          <cell r="E664" t="str">
            <v>0.6/1kV F-CVV 5C/2.5㎟</v>
          </cell>
          <cell r="F664">
            <v>1.05</v>
          </cell>
          <cell r="G664" t="str">
            <v>m</v>
          </cell>
          <cell r="I664">
            <v>6136</v>
          </cell>
          <cell r="K664">
            <v>2286</v>
          </cell>
          <cell r="M664">
            <v>3738</v>
          </cell>
          <cell r="O664">
            <v>112</v>
          </cell>
          <cell r="P664" t="str">
            <v>전 5-13</v>
          </cell>
        </row>
        <row r="666">
          <cell r="B666" t="str">
            <v>케이블0.6/1kV F-CVV 5C/2.5㎟</v>
          </cell>
          <cell r="C666" t="str">
            <v>재료비</v>
          </cell>
          <cell r="D666" t="str">
            <v>케이블</v>
          </cell>
          <cell r="E666" t="str">
            <v>0.6/1kV F-CVV 5C/2.5㎟</v>
          </cell>
          <cell r="F666">
            <v>1.05</v>
          </cell>
          <cell r="G666" t="str">
            <v>m</v>
          </cell>
          <cell r="I666">
            <v>2242</v>
          </cell>
          <cell r="J666">
            <v>2136</v>
          </cell>
          <cell r="K666">
            <v>2242</v>
          </cell>
          <cell r="L666">
            <v>0</v>
          </cell>
          <cell r="N666">
            <v>0</v>
          </cell>
        </row>
        <row r="667">
          <cell r="D667" t="str">
            <v>잡재료비</v>
          </cell>
          <cell r="E667" t="str">
            <v>배관배선의</v>
          </cell>
          <cell r="F667">
            <v>2</v>
          </cell>
          <cell r="G667" t="str">
            <v>%</v>
          </cell>
          <cell r="I667">
            <v>44</v>
          </cell>
          <cell r="K667">
            <v>44</v>
          </cell>
        </row>
        <row r="669">
          <cell r="C669" t="str">
            <v>노무비</v>
          </cell>
          <cell r="D669" t="str">
            <v>저압케이블공</v>
          </cell>
          <cell r="E669">
            <v>3.2000000000000001E-2</v>
          </cell>
          <cell r="F669">
            <v>3.2000000000000001E-2</v>
          </cell>
          <cell r="G669" t="str">
            <v>인</v>
          </cell>
          <cell r="I669">
            <v>3738</v>
          </cell>
          <cell r="L669">
            <v>116832</v>
          </cell>
          <cell r="M669">
            <v>3738</v>
          </cell>
        </row>
        <row r="671">
          <cell r="C671" t="str">
            <v>공구손료</v>
          </cell>
          <cell r="E671" t="str">
            <v>노무비의</v>
          </cell>
          <cell r="F671">
            <v>3</v>
          </cell>
          <cell r="G671" t="str">
            <v>%</v>
          </cell>
          <cell r="I671">
            <v>112</v>
          </cell>
          <cell r="O671">
            <v>112</v>
          </cell>
        </row>
        <row r="675">
          <cell r="A675">
            <v>4401</v>
          </cell>
          <cell r="B675">
            <v>3</v>
          </cell>
          <cell r="C675" t="str">
            <v>제4401호표</v>
          </cell>
          <cell r="D675" t="str">
            <v>케이블(옥내)</v>
          </cell>
          <cell r="E675" t="str">
            <v>0.6/1kV F-CVV 6C/2.5㎟</v>
          </cell>
          <cell r="F675">
            <v>1.05</v>
          </cell>
          <cell r="G675" t="str">
            <v>m</v>
          </cell>
          <cell r="I675">
            <v>6857</v>
          </cell>
          <cell r="K675">
            <v>2646</v>
          </cell>
          <cell r="M675">
            <v>4089</v>
          </cell>
          <cell r="O675">
            <v>122</v>
          </cell>
          <cell r="P675" t="str">
            <v>전 5-13</v>
          </cell>
        </row>
        <row r="677">
          <cell r="B677" t="str">
            <v>케이블0.6/1kV F-CVV 6C/2.5㎟</v>
          </cell>
          <cell r="C677" t="str">
            <v>재료비</v>
          </cell>
          <cell r="D677" t="str">
            <v>케이블</v>
          </cell>
          <cell r="E677" t="str">
            <v>0.6/1kV F-CVV 6C/2.5㎟</v>
          </cell>
          <cell r="F677">
            <v>1.05</v>
          </cell>
          <cell r="G677" t="str">
            <v>m</v>
          </cell>
          <cell r="I677">
            <v>2595</v>
          </cell>
          <cell r="J677">
            <v>2472</v>
          </cell>
          <cell r="K677">
            <v>2595</v>
          </cell>
          <cell r="L677">
            <v>0</v>
          </cell>
          <cell r="N677">
            <v>0</v>
          </cell>
        </row>
        <row r="678">
          <cell r="D678" t="str">
            <v>잡재료비</v>
          </cell>
          <cell r="E678" t="str">
            <v>배관배선의</v>
          </cell>
          <cell r="F678">
            <v>2</v>
          </cell>
          <cell r="G678" t="str">
            <v>%</v>
          </cell>
          <cell r="I678">
            <v>51</v>
          </cell>
          <cell r="K678">
            <v>51</v>
          </cell>
        </row>
        <row r="680">
          <cell r="C680" t="str">
            <v>노무비</v>
          </cell>
          <cell r="D680" t="str">
            <v>저압케이블공</v>
          </cell>
          <cell r="E680">
            <v>3.5000000000000003E-2</v>
          </cell>
          <cell r="F680">
            <v>3.5000000000000003E-2</v>
          </cell>
          <cell r="G680" t="str">
            <v>인</v>
          </cell>
          <cell r="I680">
            <v>4089</v>
          </cell>
          <cell r="L680">
            <v>116832</v>
          </cell>
          <cell r="M680">
            <v>4089</v>
          </cell>
        </row>
        <row r="682">
          <cell r="C682" t="str">
            <v>공구손료</v>
          </cell>
          <cell r="E682" t="str">
            <v>노무비의</v>
          </cell>
          <cell r="F682">
            <v>3</v>
          </cell>
          <cell r="G682" t="str">
            <v>%</v>
          </cell>
          <cell r="I682">
            <v>122</v>
          </cell>
          <cell r="O682">
            <v>122</v>
          </cell>
        </row>
        <row r="686">
          <cell r="A686">
            <v>4402</v>
          </cell>
          <cell r="B686">
            <v>3</v>
          </cell>
          <cell r="C686" t="str">
            <v>제4402호표</v>
          </cell>
          <cell r="D686" t="str">
            <v>케이블(옥내)</v>
          </cell>
          <cell r="E686" t="str">
            <v>0.6/1kV F-CVV 10C/2.5㎟</v>
          </cell>
          <cell r="F686">
            <v>1.05</v>
          </cell>
          <cell r="G686" t="str">
            <v>m</v>
          </cell>
          <cell r="I686">
            <v>9797</v>
          </cell>
          <cell r="K686">
            <v>4022</v>
          </cell>
          <cell r="M686">
            <v>5607</v>
          </cell>
          <cell r="O686">
            <v>168</v>
          </cell>
          <cell r="P686" t="str">
            <v>전 5-13</v>
          </cell>
        </row>
        <row r="688">
          <cell r="B688" t="str">
            <v>케이블0.6/1kV F-CVV 10C/2.5㎟</v>
          </cell>
          <cell r="C688" t="str">
            <v>재료비</v>
          </cell>
          <cell r="D688" t="str">
            <v>케이블</v>
          </cell>
          <cell r="E688" t="str">
            <v>0.6/1kV F-CVV 10C/2.5㎟</v>
          </cell>
          <cell r="F688">
            <v>1.05</v>
          </cell>
          <cell r="G688" t="str">
            <v>m</v>
          </cell>
          <cell r="I688">
            <v>3944</v>
          </cell>
          <cell r="J688">
            <v>3757</v>
          </cell>
          <cell r="K688">
            <v>3944</v>
          </cell>
          <cell r="L688">
            <v>0</v>
          </cell>
          <cell r="N688">
            <v>0</v>
          </cell>
        </row>
        <row r="689">
          <cell r="D689" t="str">
            <v>잡재료비</v>
          </cell>
          <cell r="E689" t="str">
            <v>배관배선의</v>
          </cell>
          <cell r="F689">
            <v>2</v>
          </cell>
          <cell r="G689" t="str">
            <v>%</v>
          </cell>
          <cell r="I689">
            <v>78</v>
          </cell>
          <cell r="K689">
            <v>78</v>
          </cell>
        </row>
        <row r="691">
          <cell r="C691" t="str">
            <v>노무비</v>
          </cell>
          <cell r="D691" t="str">
            <v>저압케이블공</v>
          </cell>
          <cell r="E691">
            <v>4.8000000000000001E-2</v>
          </cell>
          <cell r="F691">
            <v>4.8000000000000001E-2</v>
          </cell>
          <cell r="G691" t="str">
            <v>인</v>
          </cell>
          <cell r="I691">
            <v>5607</v>
          </cell>
          <cell r="L691">
            <v>116832</v>
          </cell>
          <cell r="M691">
            <v>5607</v>
          </cell>
        </row>
        <row r="693">
          <cell r="C693" t="str">
            <v>공구손료</v>
          </cell>
          <cell r="E693" t="str">
            <v>노무비의</v>
          </cell>
          <cell r="F693">
            <v>3</v>
          </cell>
          <cell r="G693" t="str">
            <v>%</v>
          </cell>
          <cell r="I693">
            <v>168</v>
          </cell>
          <cell r="O693">
            <v>168</v>
          </cell>
        </row>
        <row r="697">
          <cell r="A697">
            <v>4403</v>
          </cell>
          <cell r="B697">
            <v>3</v>
          </cell>
          <cell r="C697" t="str">
            <v>제4403호표</v>
          </cell>
          <cell r="D697" t="str">
            <v>케이블(옥내)</v>
          </cell>
          <cell r="E697" t="str">
            <v>0.6/1kV F-CVV 12C/2.5㎟</v>
          </cell>
          <cell r="F697">
            <v>1.05</v>
          </cell>
          <cell r="G697" t="str">
            <v>m</v>
          </cell>
          <cell r="I697">
            <v>11102</v>
          </cell>
          <cell r="K697">
            <v>4605</v>
          </cell>
          <cell r="M697">
            <v>6308</v>
          </cell>
          <cell r="O697">
            <v>189</v>
          </cell>
          <cell r="P697" t="str">
            <v>전 5-13</v>
          </cell>
        </row>
        <row r="699">
          <cell r="B699" t="str">
            <v>케이블0.6/1kV F-CVV 12C/2.5㎟</v>
          </cell>
          <cell r="C699" t="str">
            <v>재료비</v>
          </cell>
          <cell r="D699" t="str">
            <v>케이블</v>
          </cell>
          <cell r="E699" t="str">
            <v>0.6/1kV F-CVV 12C/2.5㎟</v>
          </cell>
          <cell r="F699">
            <v>1.05</v>
          </cell>
          <cell r="G699" t="str">
            <v>m</v>
          </cell>
          <cell r="I699">
            <v>4515</v>
          </cell>
          <cell r="J699">
            <v>4300</v>
          </cell>
          <cell r="K699">
            <v>4515</v>
          </cell>
          <cell r="L699">
            <v>0</v>
          </cell>
          <cell r="N699">
            <v>0</v>
          </cell>
        </row>
        <row r="700">
          <cell r="D700" t="str">
            <v>잡재료비</v>
          </cell>
          <cell r="E700" t="str">
            <v>배관배선의</v>
          </cell>
          <cell r="F700">
            <v>2</v>
          </cell>
          <cell r="G700" t="str">
            <v>%</v>
          </cell>
          <cell r="I700">
            <v>90</v>
          </cell>
          <cell r="K700">
            <v>90</v>
          </cell>
        </row>
        <row r="702">
          <cell r="C702" t="str">
            <v>노무비</v>
          </cell>
          <cell r="D702" t="str">
            <v>저압케이블공</v>
          </cell>
          <cell r="E702">
            <v>5.3999999999999999E-2</v>
          </cell>
          <cell r="F702">
            <v>5.3999999999999999E-2</v>
          </cell>
          <cell r="G702" t="str">
            <v>인</v>
          </cell>
          <cell r="I702">
            <v>6308</v>
          </cell>
          <cell r="L702">
            <v>116832</v>
          </cell>
          <cell r="M702">
            <v>6308</v>
          </cell>
        </row>
        <row r="704">
          <cell r="C704" t="str">
            <v>공구손료</v>
          </cell>
          <cell r="E704" t="str">
            <v>노무비의</v>
          </cell>
          <cell r="F704">
            <v>3</v>
          </cell>
          <cell r="G704" t="str">
            <v>%</v>
          </cell>
          <cell r="I704">
            <v>189</v>
          </cell>
          <cell r="O704">
            <v>189</v>
          </cell>
        </row>
        <row r="708">
          <cell r="A708">
            <v>4404</v>
          </cell>
          <cell r="B708">
            <v>3</v>
          </cell>
          <cell r="C708" t="str">
            <v>제4404호표</v>
          </cell>
          <cell r="D708" t="str">
            <v>케이블(옥내)</v>
          </cell>
          <cell r="E708" t="str">
            <v>0.6/1kV F-CVV 15C/2.5㎟</v>
          </cell>
          <cell r="F708">
            <v>1.05</v>
          </cell>
          <cell r="G708" t="str">
            <v>m</v>
          </cell>
          <cell r="I708">
            <v>14149</v>
          </cell>
          <cell r="K708">
            <v>5486</v>
          </cell>
          <cell r="M708">
            <v>8411</v>
          </cell>
          <cell r="O708">
            <v>252</v>
          </cell>
          <cell r="P708" t="str">
            <v>전 5-13</v>
          </cell>
        </row>
        <row r="710">
          <cell r="B710" t="str">
            <v>케이블0.6/1kV F-CVV 15C/2.5㎟</v>
          </cell>
          <cell r="C710" t="str">
            <v>재료비</v>
          </cell>
          <cell r="D710" t="str">
            <v>케이블</v>
          </cell>
          <cell r="E710" t="str">
            <v>0.6/1kV F-CVV 15C/2.5㎟</v>
          </cell>
          <cell r="F710">
            <v>1.05</v>
          </cell>
          <cell r="G710" t="str">
            <v>m</v>
          </cell>
          <cell r="I710">
            <v>5379</v>
          </cell>
          <cell r="J710">
            <v>5123</v>
          </cell>
          <cell r="K710">
            <v>5379</v>
          </cell>
          <cell r="L710">
            <v>0</v>
          </cell>
          <cell r="N710">
            <v>0</v>
          </cell>
        </row>
        <row r="711">
          <cell r="D711" t="str">
            <v>잡재료비</v>
          </cell>
          <cell r="E711" t="str">
            <v>배관배선의</v>
          </cell>
          <cell r="F711">
            <v>2</v>
          </cell>
          <cell r="G711" t="str">
            <v>%</v>
          </cell>
          <cell r="I711">
            <v>107</v>
          </cell>
          <cell r="K711">
            <v>107</v>
          </cell>
        </row>
        <row r="713">
          <cell r="C713" t="str">
            <v>노무비</v>
          </cell>
          <cell r="D713" t="str">
            <v>저압케이블공</v>
          </cell>
          <cell r="E713">
            <v>7.1999999999999995E-2</v>
          </cell>
          <cell r="F713">
            <v>7.1999999999999995E-2</v>
          </cell>
          <cell r="G713" t="str">
            <v>인</v>
          </cell>
          <cell r="I713">
            <v>8411</v>
          </cell>
          <cell r="L713">
            <v>116832</v>
          </cell>
          <cell r="M713">
            <v>8411</v>
          </cell>
        </row>
        <row r="715">
          <cell r="C715" t="str">
            <v>공구손료</v>
          </cell>
          <cell r="E715" t="str">
            <v>노무비의</v>
          </cell>
          <cell r="F715">
            <v>3</v>
          </cell>
          <cell r="G715" t="str">
            <v>%</v>
          </cell>
          <cell r="I715">
            <v>252</v>
          </cell>
          <cell r="O715">
            <v>252</v>
          </cell>
        </row>
        <row r="719">
          <cell r="A719">
            <v>4405</v>
          </cell>
          <cell r="B719">
            <v>3</v>
          </cell>
          <cell r="C719" t="str">
            <v>제4405호표</v>
          </cell>
          <cell r="D719" t="str">
            <v>케이블(옥내)</v>
          </cell>
          <cell r="E719" t="str">
            <v>0.6/1kV F-CVV 20C/2.5㎟</v>
          </cell>
          <cell r="F719">
            <v>1.05</v>
          </cell>
          <cell r="G719" t="str">
            <v>m</v>
          </cell>
          <cell r="I719">
            <v>17052</v>
          </cell>
          <cell r="K719">
            <v>6945</v>
          </cell>
          <cell r="M719">
            <v>9813</v>
          </cell>
          <cell r="O719">
            <v>294</v>
          </cell>
          <cell r="P719" t="str">
            <v>전 5-13</v>
          </cell>
        </row>
        <row r="721">
          <cell r="B721" t="str">
            <v>케이블0.6/1kV F-CVV 20C/2.5㎟</v>
          </cell>
          <cell r="C721" t="str">
            <v>재료비</v>
          </cell>
          <cell r="D721" t="str">
            <v>케이블</v>
          </cell>
          <cell r="E721" t="str">
            <v>0.6/1kV F-CVV 20C/2.5㎟</v>
          </cell>
          <cell r="F721">
            <v>1.05</v>
          </cell>
          <cell r="G721" t="str">
            <v>m</v>
          </cell>
          <cell r="I721">
            <v>6809</v>
          </cell>
          <cell r="J721">
            <v>6485</v>
          </cell>
          <cell r="K721">
            <v>6809</v>
          </cell>
          <cell r="L721">
            <v>0</v>
          </cell>
          <cell r="N721">
            <v>0</v>
          </cell>
        </row>
        <row r="722">
          <cell r="D722" t="str">
            <v>잡재료비</v>
          </cell>
          <cell r="E722" t="str">
            <v>배관배선의</v>
          </cell>
          <cell r="F722">
            <v>2</v>
          </cell>
          <cell r="G722" t="str">
            <v>%</v>
          </cell>
          <cell r="I722">
            <v>136</v>
          </cell>
          <cell r="K722">
            <v>136</v>
          </cell>
        </row>
        <row r="724">
          <cell r="C724" t="str">
            <v>노무비</v>
          </cell>
          <cell r="D724" t="str">
            <v>저압케이블공</v>
          </cell>
          <cell r="E724">
            <v>8.4000000000000005E-2</v>
          </cell>
          <cell r="F724">
            <v>8.4000000000000005E-2</v>
          </cell>
          <cell r="G724" t="str">
            <v>인</v>
          </cell>
          <cell r="I724">
            <v>9813</v>
          </cell>
          <cell r="L724">
            <v>116832</v>
          </cell>
          <cell r="M724">
            <v>9813</v>
          </cell>
        </row>
        <row r="726">
          <cell r="C726" t="str">
            <v>공구손료</v>
          </cell>
          <cell r="E726" t="str">
            <v>노무비의</v>
          </cell>
          <cell r="F726">
            <v>3</v>
          </cell>
          <cell r="G726" t="str">
            <v>%</v>
          </cell>
          <cell r="I726">
            <v>294</v>
          </cell>
          <cell r="O726">
            <v>294</v>
          </cell>
        </row>
        <row r="730">
          <cell r="A730">
            <v>4406</v>
          </cell>
          <cell r="B730">
            <v>3</v>
          </cell>
          <cell r="C730" t="str">
            <v>제4406호표</v>
          </cell>
          <cell r="D730" t="str">
            <v>케이블(옥내)</v>
          </cell>
          <cell r="E730" t="str">
            <v>0.6/1kV F-CVV 25C/2.5㎟</v>
          </cell>
          <cell r="F730">
            <v>1.05</v>
          </cell>
          <cell r="G730" t="str">
            <v>m</v>
          </cell>
          <cell r="I730">
            <v>20270</v>
          </cell>
          <cell r="K730">
            <v>8478</v>
          </cell>
          <cell r="M730">
            <v>11449</v>
          </cell>
          <cell r="O730">
            <v>343</v>
          </cell>
          <cell r="P730" t="str">
            <v>전 5-13</v>
          </cell>
        </row>
        <row r="732">
          <cell r="B732" t="str">
            <v>케이블0.6/1kV F-CVV 25C/2.5㎟</v>
          </cell>
          <cell r="C732" t="str">
            <v>재료비</v>
          </cell>
          <cell r="D732" t="str">
            <v>케이블</v>
          </cell>
          <cell r="E732" t="str">
            <v>0.6/1kV F-CVV 25C/2.5㎟</v>
          </cell>
          <cell r="F732">
            <v>1.05</v>
          </cell>
          <cell r="G732" t="str">
            <v>m</v>
          </cell>
          <cell r="I732">
            <v>8312</v>
          </cell>
          <cell r="J732">
            <v>7917</v>
          </cell>
          <cell r="K732">
            <v>8312</v>
          </cell>
          <cell r="L732">
            <v>0</v>
          </cell>
          <cell r="N732">
            <v>0</v>
          </cell>
        </row>
        <row r="733">
          <cell r="D733" t="str">
            <v>잡재료비</v>
          </cell>
          <cell r="E733" t="str">
            <v>배관배선의</v>
          </cell>
          <cell r="F733">
            <v>2</v>
          </cell>
          <cell r="G733" t="str">
            <v>%</v>
          </cell>
          <cell r="I733">
            <v>166</v>
          </cell>
          <cell r="K733">
            <v>166</v>
          </cell>
        </row>
        <row r="735">
          <cell r="C735" t="str">
            <v>노무비</v>
          </cell>
          <cell r="D735" t="str">
            <v>저압케이블공</v>
          </cell>
          <cell r="E735">
            <v>9.8000000000000004E-2</v>
          </cell>
          <cell r="F735">
            <v>9.8000000000000004E-2</v>
          </cell>
          <cell r="G735" t="str">
            <v>인</v>
          </cell>
          <cell r="I735">
            <v>11449</v>
          </cell>
          <cell r="L735">
            <v>116832</v>
          </cell>
          <cell r="M735">
            <v>11449</v>
          </cell>
        </row>
        <row r="737">
          <cell r="C737" t="str">
            <v>공구손료</v>
          </cell>
          <cell r="E737" t="str">
            <v>노무비의</v>
          </cell>
          <cell r="F737">
            <v>3</v>
          </cell>
          <cell r="G737" t="str">
            <v>%</v>
          </cell>
          <cell r="I737">
            <v>343</v>
          </cell>
          <cell r="O737">
            <v>343</v>
          </cell>
        </row>
        <row r="741">
          <cell r="A741">
            <v>4407</v>
          </cell>
          <cell r="B741">
            <v>3</v>
          </cell>
          <cell r="C741" t="str">
            <v>제4407호표</v>
          </cell>
          <cell r="D741" t="str">
            <v>케이블(옥내)</v>
          </cell>
          <cell r="E741" t="str">
            <v>0.6/1kV F-CVV 30C/2.5㎟</v>
          </cell>
          <cell r="F741">
            <v>1.05</v>
          </cell>
          <cell r="G741" t="str">
            <v>m</v>
          </cell>
          <cell r="I741">
            <v>21854</v>
          </cell>
          <cell r="K741">
            <v>10062</v>
          </cell>
          <cell r="M741">
            <v>11449</v>
          </cell>
          <cell r="O741">
            <v>343</v>
          </cell>
          <cell r="P741" t="str">
            <v>전 5-13</v>
          </cell>
        </row>
        <row r="743">
          <cell r="B743" t="str">
            <v>케이블0.6/1kV F-CVV 30C/2.5㎟</v>
          </cell>
          <cell r="C743" t="str">
            <v>재료비</v>
          </cell>
          <cell r="D743" t="str">
            <v>케이블</v>
          </cell>
          <cell r="E743" t="str">
            <v>0.6/1kV F-CVV 30C/2.5㎟</v>
          </cell>
          <cell r="F743">
            <v>1.05</v>
          </cell>
          <cell r="G743" t="str">
            <v>m</v>
          </cell>
          <cell r="I743">
            <v>9865</v>
          </cell>
          <cell r="J743">
            <v>9396</v>
          </cell>
          <cell r="K743">
            <v>9865</v>
          </cell>
          <cell r="L743">
            <v>0</v>
          </cell>
          <cell r="N743">
            <v>0</v>
          </cell>
        </row>
        <row r="744">
          <cell r="D744" t="str">
            <v>잡재료비</v>
          </cell>
          <cell r="E744" t="str">
            <v>배관배선의</v>
          </cell>
          <cell r="F744">
            <v>2</v>
          </cell>
          <cell r="G744" t="str">
            <v>%</v>
          </cell>
          <cell r="I744">
            <v>197</v>
          </cell>
          <cell r="K744">
            <v>197</v>
          </cell>
        </row>
        <row r="746">
          <cell r="C746" t="str">
            <v>노무비</v>
          </cell>
          <cell r="D746" t="str">
            <v>저압케이블공</v>
          </cell>
          <cell r="E746">
            <v>9.8000000000000004E-2</v>
          </cell>
          <cell r="F746">
            <v>9.8000000000000004E-2</v>
          </cell>
          <cell r="G746" t="str">
            <v>인</v>
          </cell>
          <cell r="I746">
            <v>11449</v>
          </cell>
          <cell r="L746">
            <v>116832</v>
          </cell>
          <cell r="M746">
            <v>11449</v>
          </cell>
        </row>
        <row r="748">
          <cell r="C748" t="str">
            <v>공구손료</v>
          </cell>
          <cell r="E748" t="str">
            <v>노무비의</v>
          </cell>
          <cell r="F748">
            <v>3</v>
          </cell>
          <cell r="G748" t="str">
            <v>%</v>
          </cell>
          <cell r="I748">
            <v>343</v>
          </cell>
          <cell r="O748">
            <v>343</v>
          </cell>
        </row>
        <row r="752">
          <cell r="A752">
            <v>4408</v>
          </cell>
          <cell r="B752">
            <v>3</v>
          </cell>
          <cell r="C752" t="str">
            <v>제4408호표</v>
          </cell>
          <cell r="D752" t="str">
            <v>케이블(옥내)</v>
          </cell>
          <cell r="E752" t="str">
            <v>0.6/1kV F-CVVS 2C/2.5㎟</v>
          </cell>
          <cell r="F752">
            <v>1.05</v>
          </cell>
          <cell r="G752" t="str">
            <v>m</v>
          </cell>
          <cell r="I752">
            <v>3237</v>
          </cell>
          <cell r="K752">
            <v>1553</v>
          </cell>
          <cell r="M752">
            <v>1635</v>
          </cell>
          <cell r="O752">
            <v>49</v>
          </cell>
          <cell r="P752" t="str">
            <v>전 5-13</v>
          </cell>
        </row>
        <row r="754">
          <cell r="B754" t="str">
            <v>케이블0.6/1kV F-CVVS 2C/2.5㎟</v>
          </cell>
          <cell r="C754" t="str">
            <v>재료비</v>
          </cell>
          <cell r="D754" t="str">
            <v>케이블</v>
          </cell>
          <cell r="E754" t="str">
            <v>0.6/1kV F-CVVS 2C/2.5㎟</v>
          </cell>
          <cell r="F754">
            <v>1.05</v>
          </cell>
          <cell r="G754" t="str">
            <v>m</v>
          </cell>
          <cell r="I754">
            <v>1523</v>
          </cell>
          <cell r="J754">
            <v>1451</v>
          </cell>
          <cell r="K754">
            <v>1523</v>
          </cell>
          <cell r="L754">
            <v>0</v>
          </cell>
          <cell r="N754">
            <v>0</v>
          </cell>
        </row>
        <row r="755">
          <cell r="D755" t="str">
            <v>잡재료비</v>
          </cell>
          <cell r="E755" t="str">
            <v>배관배선의</v>
          </cell>
          <cell r="F755">
            <v>2</v>
          </cell>
          <cell r="G755" t="str">
            <v>%</v>
          </cell>
          <cell r="I755">
            <v>30</v>
          </cell>
          <cell r="K755">
            <v>30</v>
          </cell>
        </row>
        <row r="757">
          <cell r="C757" t="str">
            <v>노무비</v>
          </cell>
          <cell r="D757" t="str">
            <v>저압케이블공</v>
          </cell>
          <cell r="E757">
            <v>1.4E-2</v>
          </cell>
          <cell r="F757">
            <v>1.4E-2</v>
          </cell>
          <cell r="G757" t="str">
            <v>인</v>
          </cell>
          <cell r="I757">
            <v>1635</v>
          </cell>
          <cell r="L757">
            <v>116832</v>
          </cell>
          <cell r="M757">
            <v>1635</v>
          </cell>
        </row>
        <row r="759">
          <cell r="C759" t="str">
            <v>공구손료</v>
          </cell>
          <cell r="E759" t="str">
            <v>노무비의</v>
          </cell>
          <cell r="F759">
            <v>3</v>
          </cell>
          <cell r="G759" t="str">
            <v>%</v>
          </cell>
          <cell r="I759">
            <v>49</v>
          </cell>
          <cell r="O759">
            <v>49</v>
          </cell>
        </row>
        <row r="763">
          <cell r="A763">
            <v>4409</v>
          </cell>
          <cell r="B763">
            <v>3</v>
          </cell>
          <cell r="C763" t="str">
            <v>제4409호표</v>
          </cell>
          <cell r="D763" t="str">
            <v>케이블(옥내)</v>
          </cell>
          <cell r="E763" t="str">
            <v>0.6/1kV F-CVVS 4C/2.5㎟</v>
          </cell>
          <cell r="F763">
            <v>1.05</v>
          </cell>
          <cell r="G763" t="str">
            <v>m</v>
          </cell>
          <cell r="I763">
            <v>5352</v>
          </cell>
          <cell r="K763">
            <v>2224</v>
          </cell>
          <cell r="M763">
            <v>3037</v>
          </cell>
          <cell r="O763">
            <v>91</v>
          </cell>
          <cell r="P763" t="str">
            <v>전 5-13</v>
          </cell>
        </row>
        <row r="765">
          <cell r="B765" t="str">
            <v>케이블0.6/1kV F-CVVS 4C/2.5㎟</v>
          </cell>
          <cell r="C765" t="str">
            <v>재료비</v>
          </cell>
          <cell r="D765" t="str">
            <v>케이블</v>
          </cell>
          <cell r="E765" t="str">
            <v>0.6/1kV F-CVVS 4C/2.5㎟</v>
          </cell>
          <cell r="F765">
            <v>1.05</v>
          </cell>
          <cell r="G765" t="str">
            <v>m</v>
          </cell>
          <cell r="I765">
            <v>2181</v>
          </cell>
          <cell r="J765">
            <v>2078</v>
          </cell>
          <cell r="K765">
            <v>2181</v>
          </cell>
          <cell r="L765">
            <v>0</v>
          </cell>
          <cell r="N765">
            <v>0</v>
          </cell>
        </row>
        <row r="766">
          <cell r="D766" t="str">
            <v>잡재료비</v>
          </cell>
          <cell r="E766" t="str">
            <v>배관배선의</v>
          </cell>
          <cell r="F766">
            <v>2</v>
          </cell>
          <cell r="G766" t="str">
            <v>%</v>
          </cell>
          <cell r="I766">
            <v>43</v>
          </cell>
          <cell r="K766">
            <v>43</v>
          </cell>
        </row>
        <row r="768">
          <cell r="C768" t="str">
            <v>노무비</v>
          </cell>
          <cell r="D768" t="str">
            <v>저압케이블공</v>
          </cell>
          <cell r="E768">
            <v>2.5999999999999999E-2</v>
          </cell>
          <cell r="F768">
            <v>2.5999999999999999E-2</v>
          </cell>
          <cell r="G768" t="str">
            <v>인</v>
          </cell>
          <cell r="I768">
            <v>3037</v>
          </cell>
          <cell r="L768">
            <v>116832</v>
          </cell>
          <cell r="M768">
            <v>3037</v>
          </cell>
        </row>
        <row r="770">
          <cell r="C770" t="str">
            <v>공구손료</v>
          </cell>
          <cell r="E770" t="str">
            <v>노무비의</v>
          </cell>
          <cell r="F770">
            <v>3</v>
          </cell>
          <cell r="G770" t="str">
            <v>%</v>
          </cell>
          <cell r="I770">
            <v>91</v>
          </cell>
          <cell r="O770">
            <v>91</v>
          </cell>
        </row>
        <row r="774">
          <cell r="A774">
            <v>4410</v>
          </cell>
          <cell r="B774">
            <v>3</v>
          </cell>
          <cell r="C774" t="str">
            <v>제4410호표</v>
          </cell>
          <cell r="D774" t="str">
            <v>케이블(옥내)</v>
          </cell>
          <cell r="E774" t="str">
            <v>0.6/1kV F-CVVS 6C/2.5㎟</v>
          </cell>
          <cell r="F774">
            <v>1.05</v>
          </cell>
          <cell r="G774" t="str">
            <v>m</v>
          </cell>
          <cell r="I774">
            <v>7188</v>
          </cell>
          <cell r="K774">
            <v>2977</v>
          </cell>
          <cell r="M774">
            <v>4089</v>
          </cell>
          <cell r="O774">
            <v>122</v>
          </cell>
          <cell r="P774" t="str">
            <v>전 5-13</v>
          </cell>
        </row>
        <row r="776">
          <cell r="B776" t="str">
            <v>케이블0.6/1kV F-CVVS 6C/2.5㎟</v>
          </cell>
          <cell r="C776" t="str">
            <v>재료비</v>
          </cell>
          <cell r="D776" t="str">
            <v>케이블</v>
          </cell>
          <cell r="E776" t="str">
            <v>0.6/1kV F-CVVS 6C/2.5㎟</v>
          </cell>
          <cell r="F776">
            <v>1.05</v>
          </cell>
          <cell r="G776" t="str">
            <v>m</v>
          </cell>
          <cell r="I776">
            <v>2919</v>
          </cell>
          <cell r="J776">
            <v>2780</v>
          </cell>
          <cell r="K776">
            <v>2919</v>
          </cell>
          <cell r="L776">
            <v>0</v>
          </cell>
          <cell r="N776">
            <v>0</v>
          </cell>
        </row>
        <row r="777">
          <cell r="D777" t="str">
            <v>잡재료비</v>
          </cell>
          <cell r="E777" t="str">
            <v>배관배선의</v>
          </cell>
          <cell r="F777">
            <v>2</v>
          </cell>
          <cell r="G777" t="str">
            <v>%</v>
          </cell>
          <cell r="I777">
            <v>58</v>
          </cell>
          <cell r="K777">
            <v>58</v>
          </cell>
        </row>
        <row r="779">
          <cell r="C779" t="str">
            <v>노무비</v>
          </cell>
          <cell r="D779" t="str">
            <v>저압케이블공</v>
          </cell>
          <cell r="E779">
            <v>3.5000000000000003E-2</v>
          </cell>
          <cell r="F779">
            <v>3.5000000000000003E-2</v>
          </cell>
          <cell r="G779" t="str">
            <v>인</v>
          </cell>
          <cell r="I779">
            <v>4089</v>
          </cell>
          <cell r="L779">
            <v>116832</v>
          </cell>
          <cell r="M779">
            <v>4089</v>
          </cell>
        </row>
        <row r="781">
          <cell r="C781" t="str">
            <v>공구손료</v>
          </cell>
          <cell r="E781" t="str">
            <v>노무비의</v>
          </cell>
          <cell r="F781">
            <v>3</v>
          </cell>
          <cell r="G781" t="str">
            <v>%</v>
          </cell>
          <cell r="I781">
            <v>122</v>
          </cell>
          <cell r="O781">
            <v>122</v>
          </cell>
        </row>
        <row r="785">
          <cell r="A785">
            <v>4411</v>
          </cell>
          <cell r="B785">
            <v>3</v>
          </cell>
          <cell r="C785" t="str">
            <v>제4411호표</v>
          </cell>
          <cell r="D785" t="str">
            <v>케이블(옥내)</v>
          </cell>
          <cell r="E785" t="str">
            <v>0.6/1kV FR-3 8C/2.5㎟</v>
          </cell>
          <cell r="F785">
            <v>1.05</v>
          </cell>
          <cell r="G785" t="str">
            <v>m</v>
          </cell>
          <cell r="I785">
            <v>9058</v>
          </cell>
          <cell r="K785">
            <v>4005</v>
          </cell>
          <cell r="M785">
            <v>4906</v>
          </cell>
          <cell r="O785">
            <v>147</v>
          </cell>
          <cell r="P785" t="str">
            <v>전 5-13</v>
          </cell>
        </row>
        <row r="787">
          <cell r="B787" t="str">
            <v>케이블0.6/1kV FR-3 8C/2.5㎟</v>
          </cell>
          <cell r="C787" t="str">
            <v>재료비</v>
          </cell>
          <cell r="D787" t="str">
            <v>케이블</v>
          </cell>
          <cell r="E787" t="str">
            <v>0.6/1kV FR-3 8C/2.5㎟</v>
          </cell>
          <cell r="F787">
            <v>1.05</v>
          </cell>
          <cell r="G787" t="str">
            <v>m</v>
          </cell>
          <cell r="I787">
            <v>3927</v>
          </cell>
          <cell r="J787">
            <v>3740</v>
          </cell>
          <cell r="K787">
            <v>3927</v>
          </cell>
          <cell r="L787">
            <v>0</v>
          </cell>
          <cell r="N787">
            <v>0</v>
          </cell>
        </row>
        <row r="788">
          <cell r="D788" t="str">
            <v>잡재료비</v>
          </cell>
          <cell r="E788" t="str">
            <v>배관배선의</v>
          </cell>
          <cell r="F788">
            <v>2</v>
          </cell>
          <cell r="G788" t="str">
            <v>%</v>
          </cell>
          <cell r="I788">
            <v>78</v>
          </cell>
          <cell r="K788">
            <v>78</v>
          </cell>
        </row>
        <row r="790">
          <cell r="C790" t="str">
            <v>노무비</v>
          </cell>
          <cell r="D790" t="str">
            <v>저압케이블공</v>
          </cell>
          <cell r="E790">
            <v>4.2000000000000003E-2</v>
          </cell>
          <cell r="F790">
            <v>4.2000000000000003E-2</v>
          </cell>
          <cell r="G790" t="str">
            <v>인</v>
          </cell>
          <cell r="I790">
            <v>4906</v>
          </cell>
          <cell r="L790">
            <v>116832</v>
          </cell>
          <cell r="M790">
            <v>4906</v>
          </cell>
        </row>
        <row r="792">
          <cell r="C792" t="str">
            <v>공구손료</v>
          </cell>
          <cell r="E792" t="str">
            <v>노무비의</v>
          </cell>
          <cell r="F792">
            <v>3</v>
          </cell>
          <cell r="G792" t="str">
            <v>%</v>
          </cell>
          <cell r="I792">
            <v>147</v>
          </cell>
          <cell r="O792">
            <v>147</v>
          </cell>
        </row>
        <row r="796">
          <cell r="A796">
            <v>4412</v>
          </cell>
          <cell r="B796">
            <v>3</v>
          </cell>
          <cell r="C796" t="str">
            <v>제4412호표</v>
          </cell>
          <cell r="D796" t="str">
            <v>케이블(옥내)</v>
          </cell>
          <cell r="E796" t="str">
            <v>0.6/1kV FR-8 3C/2.5㎟</v>
          </cell>
          <cell r="F796">
            <v>1.05</v>
          </cell>
          <cell r="G796" t="str">
            <v>m</v>
          </cell>
          <cell r="I796">
            <v>5032</v>
          </cell>
          <cell r="K796">
            <v>2747</v>
          </cell>
          <cell r="M796">
            <v>2219</v>
          </cell>
          <cell r="O796">
            <v>66</v>
          </cell>
          <cell r="P796" t="str">
            <v>전 5-13</v>
          </cell>
        </row>
        <row r="798">
          <cell r="B798" t="str">
            <v>케이블0.6/1kV FR-8 3C/2.5㎟</v>
          </cell>
          <cell r="C798" t="str">
            <v>재료비</v>
          </cell>
          <cell r="D798" t="str">
            <v>케이블</v>
          </cell>
          <cell r="E798" t="str">
            <v>0.6/1kV FR-8 3C/2.5㎟</v>
          </cell>
          <cell r="F798">
            <v>1.05</v>
          </cell>
          <cell r="G798" t="str">
            <v>m</v>
          </cell>
          <cell r="I798">
            <v>2694</v>
          </cell>
          <cell r="J798">
            <v>2566</v>
          </cell>
          <cell r="K798">
            <v>2694</v>
          </cell>
          <cell r="L798">
            <v>0</v>
          </cell>
          <cell r="N798">
            <v>0</v>
          </cell>
        </row>
        <row r="799">
          <cell r="D799" t="str">
            <v>잡재료비</v>
          </cell>
          <cell r="E799" t="str">
            <v>배관배선의</v>
          </cell>
          <cell r="F799">
            <v>2</v>
          </cell>
          <cell r="G799" t="str">
            <v>%</v>
          </cell>
          <cell r="I799">
            <v>53</v>
          </cell>
          <cell r="K799">
            <v>53</v>
          </cell>
        </row>
        <row r="801">
          <cell r="C801" t="str">
            <v>노무비</v>
          </cell>
          <cell r="D801" t="str">
            <v>저압케이블공</v>
          </cell>
          <cell r="E801">
            <v>1.9E-2</v>
          </cell>
          <cell r="F801">
            <v>1.9E-2</v>
          </cell>
          <cell r="G801" t="str">
            <v>인</v>
          </cell>
          <cell r="I801">
            <v>2219</v>
          </cell>
          <cell r="L801">
            <v>116832</v>
          </cell>
          <cell r="M801">
            <v>2219</v>
          </cell>
        </row>
        <row r="803">
          <cell r="C803" t="str">
            <v>공구손료</v>
          </cell>
          <cell r="E803" t="str">
            <v>노무비의</v>
          </cell>
          <cell r="F803">
            <v>3</v>
          </cell>
          <cell r="G803" t="str">
            <v>%</v>
          </cell>
          <cell r="I803">
            <v>66</v>
          </cell>
          <cell r="O803">
            <v>66</v>
          </cell>
        </row>
        <row r="807">
          <cell r="A807">
            <v>4413</v>
          </cell>
          <cell r="B807">
            <v>3</v>
          </cell>
          <cell r="C807" t="str">
            <v>제4413호표</v>
          </cell>
          <cell r="D807" t="str">
            <v>케이블(옥내)</v>
          </cell>
          <cell r="E807" t="str">
            <v>UTP Cat.5 4P/0.65mm</v>
          </cell>
          <cell r="F807">
            <v>1.05</v>
          </cell>
          <cell r="G807" t="str">
            <v>m</v>
          </cell>
          <cell r="I807">
            <v>1742</v>
          </cell>
          <cell r="K807">
            <v>291</v>
          </cell>
          <cell r="M807">
            <v>1409</v>
          </cell>
          <cell r="O807">
            <v>42</v>
          </cell>
          <cell r="P807" t="str">
            <v>통 7-1-1</v>
          </cell>
        </row>
        <row r="809">
          <cell r="B809" t="str">
            <v>케이블UTP Cat.5 4P/0.65mm</v>
          </cell>
          <cell r="C809" t="str">
            <v>재료비</v>
          </cell>
          <cell r="D809" t="str">
            <v>케이블</v>
          </cell>
          <cell r="E809" t="str">
            <v>UTP Cat.5 4P/0.65mm</v>
          </cell>
          <cell r="F809">
            <v>1.05</v>
          </cell>
          <cell r="G809" t="str">
            <v>m</v>
          </cell>
          <cell r="I809">
            <v>286</v>
          </cell>
          <cell r="J809">
            <v>273</v>
          </cell>
          <cell r="K809">
            <v>286</v>
          </cell>
          <cell r="L809">
            <v>0</v>
          </cell>
          <cell r="N809">
            <v>0</v>
          </cell>
        </row>
        <row r="810">
          <cell r="D810" t="str">
            <v>잡재료비</v>
          </cell>
          <cell r="E810" t="str">
            <v>배관배선의</v>
          </cell>
          <cell r="F810">
            <v>2</v>
          </cell>
          <cell r="G810" t="str">
            <v>%</v>
          </cell>
          <cell r="I810">
            <v>5</v>
          </cell>
          <cell r="K810">
            <v>5</v>
          </cell>
        </row>
        <row r="812">
          <cell r="C812" t="str">
            <v>노무비</v>
          </cell>
          <cell r="D812" t="str">
            <v>통신내선공</v>
          </cell>
          <cell r="E812" t="str">
            <v>0.015</v>
          </cell>
          <cell r="F812">
            <v>1.4999999999999999E-2</v>
          </cell>
          <cell r="G812" t="str">
            <v>인</v>
          </cell>
          <cell r="I812">
            <v>1409</v>
          </cell>
          <cell r="L812">
            <v>93973</v>
          </cell>
          <cell r="M812">
            <v>1409</v>
          </cell>
        </row>
        <row r="814">
          <cell r="C814" t="str">
            <v>공구손료</v>
          </cell>
          <cell r="E814" t="str">
            <v>노무비의</v>
          </cell>
          <cell r="F814">
            <v>3</v>
          </cell>
          <cell r="G814" t="str">
            <v>%</v>
          </cell>
          <cell r="I814">
            <v>42</v>
          </cell>
          <cell r="O814">
            <v>42</v>
          </cell>
        </row>
        <row r="818">
          <cell r="A818">
            <v>4414</v>
          </cell>
          <cell r="B818">
            <v>3</v>
          </cell>
          <cell r="C818" t="str">
            <v>제4414호표</v>
          </cell>
          <cell r="D818" t="str">
            <v>케이블(옥내)</v>
          </cell>
          <cell r="E818" t="str">
            <v>ECX 5C-2V</v>
          </cell>
          <cell r="F818">
            <v>1.05</v>
          </cell>
          <cell r="G818" t="str">
            <v>m</v>
          </cell>
          <cell r="I818">
            <v>3206</v>
          </cell>
          <cell r="K818">
            <v>291</v>
          </cell>
          <cell r="M818">
            <v>2831</v>
          </cell>
          <cell r="O818">
            <v>84</v>
          </cell>
          <cell r="P818" t="str">
            <v>통 5-13</v>
          </cell>
        </row>
        <row r="820">
          <cell r="B820" t="str">
            <v>케이블ECX 5C-2V</v>
          </cell>
          <cell r="C820" t="str">
            <v>재료비</v>
          </cell>
          <cell r="D820" t="str">
            <v>케이블</v>
          </cell>
          <cell r="E820" t="str">
            <v>ECX 5C-2V</v>
          </cell>
          <cell r="F820">
            <v>1.05</v>
          </cell>
          <cell r="G820" t="str">
            <v>m</v>
          </cell>
          <cell r="I820">
            <v>286</v>
          </cell>
          <cell r="J820">
            <v>273</v>
          </cell>
          <cell r="K820">
            <v>286</v>
          </cell>
          <cell r="L820">
            <v>0</v>
          </cell>
          <cell r="N820">
            <v>0</v>
          </cell>
        </row>
        <row r="821">
          <cell r="D821" t="str">
            <v>잡재료비</v>
          </cell>
          <cell r="E821" t="str">
            <v>배관배선의</v>
          </cell>
          <cell r="F821">
            <v>2</v>
          </cell>
          <cell r="G821" t="str">
            <v>%</v>
          </cell>
          <cell r="I821">
            <v>5</v>
          </cell>
          <cell r="K821">
            <v>5</v>
          </cell>
        </row>
        <row r="823">
          <cell r="C823" t="str">
            <v>노무비</v>
          </cell>
          <cell r="D823" t="str">
            <v>통신케이블공</v>
          </cell>
          <cell r="E823">
            <v>1.7999999999999999E-2</v>
          </cell>
          <cell r="F823">
            <v>1.7999999999999999E-2</v>
          </cell>
          <cell r="G823" t="str">
            <v>인</v>
          </cell>
          <cell r="I823">
            <v>2831</v>
          </cell>
          <cell r="L823">
            <v>157299</v>
          </cell>
          <cell r="M823">
            <v>2831</v>
          </cell>
        </row>
        <row r="825">
          <cell r="C825" t="str">
            <v>공구손료</v>
          </cell>
          <cell r="E825" t="str">
            <v>노무비의</v>
          </cell>
          <cell r="F825">
            <v>3</v>
          </cell>
          <cell r="G825" t="str">
            <v>%</v>
          </cell>
          <cell r="I825">
            <v>84</v>
          </cell>
          <cell r="O825">
            <v>84</v>
          </cell>
        </row>
        <row r="829">
          <cell r="A829">
            <v>4415</v>
          </cell>
          <cell r="B829">
            <v>3</v>
          </cell>
          <cell r="C829" t="str">
            <v>제4415호표</v>
          </cell>
          <cell r="D829" t="str">
            <v>케이블(옥내)</v>
          </cell>
          <cell r="E829" t="str">
            <v>ECX 7C-2V</v>
          </cell>
          <cell r="F829">
            <v>1.05</v>
          </cell>
          <cell r="G829" t="str">
            <v>m</v>
          </cell>
          <cell r="I829">
            <v>3854</v>
          </cell>
          <cell r="K829">
            <v>291</v>
          </cell>
          <cell r="M829">
            <v>3460</v>
          </cell>
          <cell r="O829">
            <v>103</v>
          </cell>
          <cell r="P829" t="str">
            <v>통 5-3-1</v>
          </cell>
        </row>
        <row r="831">
          <cell r="B831" t="str">
            <v>케이블ECX 7C-2V</v>
          </cell>
          <cell r="C831" t="str">
            <v>재료비</v>
          </cell>
          <cell r="D831" t="str">
            <v>케이블</v>
          </cell>
          <cell r="E831" t="str">
            <v>ECX 7C-2V</v>
          </cell>
          <cell r="F831">
            <v>1.05</v>
          </cell>
          <cell r="G831" t="str">
            <v>m</v>
          </cell>
          <cell r="I831">
            <v>286</v>
          </cell>
          <cell r="J831">
            <v>273</v>
          </cell>
          <cell r="K831">
            <v>286</v>
          </cell>
          <cell r="L831">
            <v>0</v>
          </cell>
          <cell r="N831">
            <v>0</v>
          </cell>
        </row>
        <row r="832">
          <cell r="D832" t="str">
            <v>잡재료비</v>
          </cell>
          <cell r="E832" t="str">
            <v>배관배선의</v>
          </cell>
          <cell r="F832">
            <v>2</v>
          </cell>
          <cell r="G832" t="str">
            <v>%</v>
          </cell>
          <cell r="I832">
            <v>5</v>
          </cell>
          <cell r="K832">
            <v>5</v>
          </cell>
        </row>
        <row r="834">
          <cell r="C834" t="str">
            <v>노무비</v>
          </cell>
          <cell r="D834" t="str">
            <v>통신케이블공</v>
          </cell>
          <cell r="E834">
            <v>2.1999999999999999E-2</v>
          </cell>
          <cell r="F834">
            <v>2.1999999999999999E-2</v>
          </cell>
          <cell r="G834" t="str">
            <v>인</v>
          </cell>
          <cell r="I834">
            <v>3460</v>
          </cell>
          <cell r="L834">
            <v>157299</v>
          </cell>
          <cell r="M834">
            <v>3460</v>
          </cell>
        </row>
        <row r="836">
          <cell r="C836" t="str">
            <v>공구손료</v>
          </cell>
          <cell r="E836" t="str">
            <v>노무비의</v>
          </cell>
          <cell r="F836">
            <v>3</v>
          </cell>
          <cell r="G836" t="str">
            <v>%</v>
          </cell>
          <cell r="I836">
            <v>103</v>
          </cell>
          <cell r="O836">
            <v>103</v>
          </cell>
        </row>
        <row r="840">
          <cell r="A840">
            <v>4416</v>
          </cell>
          <cell r="B840">
            <v>3</v>
          </cell>
          <cell r="C840" t="str">
            <v>제4416호표</v>
          </cell>
          <cell r="D840" t="str">
            <v>케이블(옥내)</v>
          </cell>
          <cell r="E840" t="str">
            <v>0.6/1kV F-CVVS 3C/2.5㎟</v>
          </cell>
          <cell r="F840">
            <v>1.05</v>
          </cell>
          <cell r="G840" t="str">
            <v>m</v>
          </cell>
          <cell r="I840">
            <v>4151</v>
          </cell>
          <cell r="K840">
            <v>1866</v>
          </cell>
          <cell r="M840">
            <v>2219</v>
          </cell>
          <cell r="O840">
            <v>66</v>
          </cell>
          <cell r="P840" t="str">
            <v>전 5-13</v>
          </cell>
        </row>
        <row r="842">
          <cell r="B842" t="str">
            <v>케이블0.6/1kV F-CVVS 3C/2.5㎟</v>
          </cell>
          <cell r="C842" t="str">
            <v>재료비</v>
          </cell>
          <cell r="D842" t="str">
            <v>케이블</v>
          </cell>
          <cell r="E842" t="str">
            <v>0.6/1kV F-CVVS 3C/2.5㎟</v>
          </cell>
          <cell r="F842">
            <v>1.05</v>
          </cell>
          <cell r="G842" t="str">
            <v>m</v>
          </cell>
          <cell r="I842">
            <v>1830</v>
          </cell>
          <cell r="J842">
            <v>1743</v>
          </cell>
          <cell r="K842">
            <v>1830</v>
          </cell>
          <cell r="L842">
            <v>0</v>
          </cell>
          <cell r="N842">
            <v>0</v>
          </cell>
        </row>
        <row r="843">
          <cell r="D843" t="str">
            <v>잡재료비</v>
          </cell>
          <cell r="E843" t="str">
            <v>배관배선의</v>
          </cell>
          <cell r="F843">
            <v>2</v>
          </cell>
          <cell r="G843" t="str">
            <v>%</v>
          </cell>
          <cell r="I843">
            <v>36</v>
          </cell>
          <cell r="K843">
            <v>36</v>
          </cell>
        </row>
        <row r="845">
          <cell r="C845" t="str">
            <v>노무비</v>
          </cell>
          <cell r="D845" t="str">
            <v>저압케이블공</v>
          </cell>
          <cell r="E845">
            <v>1.9E-2</v>
          </cell>
          <cell r="F845">
            <v>1.9E-2</v>
          </cell>
          <cell r="G845" t="str">
            <v>인</v>
          </cell>
          <cell r="I845">
            <v>2219</v>
          </cell>
          <cell r="L845">
            <v>116832</v>
          </cell>
          <cell r="M845">
            <v>2219</v>
          </cell>
        </row>
        <row r="847">
          <cell r="C847" t="str">
            <v>공구손료</v>
          </cell>
          <cell r="E847" t="str">
            <v>노무비의</v>
          </cell>
          <cell r="F847">
            <v>3</v>
          </cell>
          <cell r="G847" t="str">
            <v>%</v>
          </cell>
          <cell r="I847">
            <v>66</v>
          </cell>
          <cell r="O847">
            <v>66</v>
          </cell>
        </row>
        <row r="851">
          <cell r="A851">
            <v>4417</v>
          </cell>
          <cell r="B851">
            <v>3</v>
          </cell>
          <cell r="C851" t="str">
            <v>제4417호표</v>
          </cell>
          <cell r="D851" t="str">
            <v>케이블(옥내)</v>
          </cell>
          <cell r="E851" t="str">
            <v>0.6/1kV F-CVVS 3C/2.5㎟</v>
          </cell>
          <cell r="F851">
            <v>1.05</v>
          </cell>
          <cell r="G851" t="str">
            <v>m</v>
          </cell>
          <cell r="I851">
            <v>4994</v>
          </cell>
          <cell r="K851">
            <v>1866</v>
          </cell>
          <cell r="M851">
            <v>3037</v>
          </cell>
          <cell r="O851">
            <v>91</v>
          </cell>
          <cell r="P851" t="str">
            <v>전 5-13</v>
          </cell>
        </row>
        <row r="853">
          <cell r="B853" t="str">
            <v>케이블0.6/1kV F-CVVS 3C/2.5㎟</v>
          </cell>
          <cell r="C853" t="str">
            <v>재료비</v>
          </cell>
          <cell r="D853" t="str">
            <v>케이블</v>
          </cell>
          <cell r="E853" t="str">
            <v>0.6/1kV F-CVVS 3C/2.5㎟</v>
          </cell>
          <cell r="F853">
            <v>1.05</v>
          </cell>
          <cell r="G853" t="str">
            <v>m</v>
          </cell>
          <cell r="I853">
            <v>1830</v>
          </cell>
          <cell r="J853">
            <v>1743</v>
          </cell>
          <cell r="K853">
            <v>1830</v>
          </cell>
          <cell r="L853">
            <v>0</v>
          </cell>
          <cell r="N853">
            <v>0</v>
          </cell>
        </row>
        <row r="854">
          <cell r="D854" t="str">
            <v>잡재료비</v>
          </cell>
          <cell r="E854" t="str">
            <v>배관배선의</v>
          </cell>
          <cell r="F854">
            <v>2</v>
          </cell>
          <cell r="G854" t="str">
            <v>%</v>
          </cell>
          <cell r="I854">
            <v>36</v>
          </cell>
          <cell r="K854">
            <v>36</v>
          </cell>
        </row>
        <row r="856">
          <cell r="C856" t="str">
            <v>노무비</v>
          </cell>
          <cell r="D856" t="str">
            <v>저압케이블공</v>
          </cell>
          <cell r="E856">
            <v>2.5999999999999999E-2</v>
          </cell>
          <cell r="F856">
            <v>2.5999999999999999E-2</v>
          </cell>
          <cell r="G856" t="str">
            <v>인</v>
          </cell>
          <cell r="I856">
            <v>3037</v>
          </cell>
          <cell r="L856">
            <v>116832</v>
          </cell>
          <cell r="M856">
            <v>3037</v>
          </cell>
        </row>
        <row r="858">
          <cell r="C858" t="str">
            <v>공구손료</v>
          </cell>
          <cell r="E858" t="str">
            <v>노무비의</v>
          </cell>
          <cell r="F858">
            <v>3</v>
          </cell>
          <cell r="G858" t="str">
            <v>%</v>
          </cell>
          <cell r="I858">
            <v>91</v>
          </cell>
          <cell r="O858">
            <v>91</v>
          </cell>
        </row>
        <row r="862">
          <cell r="A862">
            <v>4600</v>
          </cell>
          <cell r="B862">
            <v>3</v>
          </cell>
          <cell r="C862" t="str">
            <v>제4600호표</v>
          </cell>
          <cell r="D862" t="str">
            <v>전선(옥외)</v>
          </cell>
          <cell r="E862" t="str">
            <v>0.6/1kV F-GV 4㎟</v>
          </cell>
          <cell r="F862">
            <v>1.05</v>
          </cell>
          <cell r="G862" t="str">
            <v>m</v>
          </cell>
          <cell r="I862">
            <v>1543</v>
          </cell>
          <cell r="K862">
            <v>574</v>
          </cell>
          <cell r="M862">
            <v>941</v>
          </cell>
          <cell r="O862">
            <v>28</v>
          </cell>
          <cell r="P862" t="str">
            <v>전 5-10</v>
          </cell>
        </row>
        <row r="864">
          <cell r="B864" t="str">
            <v>전선0.6/1kV F-GV 4㎟</v>
          </cell>
          <cell r="C864" t="str">
            <v>재료비</v>
          </cell>
          <cell r="D864" t="str">
            <v>전선</v>
          </cell>
          <cell r="E864" t="str">
            <v>0.6/1kV F-GV 4㎟</v>
          </cell>
          <cell r="F864">
            <v>1.05</v>
          </cell>
          <cell r="G864" t="str">
            <v>m</v>
          </cell>
          <cell r="I864">
            <v>563</v>
          </cell>
          <cell r="J864">
            <v>537</v>
          </cell>
          <cell r="K864">
            <v>563</v>
          </cell>
          <cell r="L864">
            <v>0</v>
          </cell>
          <cell r="N864">
            <v>0</v>
          </cell>
        </row>
        <row r="865">
          <cell r="D865" t="str">
            <v>잡재료비</v>
          </cell>
          <cell r="E865" t="str">
            <v>배관배선의</v>
          </cell>
          <cell r="F865">
            <v>2</v>
          </cell>
          <cell r="G865" t="str">
            <v>%</v>
          </cell>
          <cell r="I865">
            <v>11</v>
          </cell>
          <cell r="K865">
            <v>11</v>
          </cell>
        </row>
        <row r="867">
          <cell r="C867" t="str">
            <v>노무비</v>
          </cell>
          <cell r="D867" t="str">
            <v>내선전공</v>
          </cell>
          <cell r="E867">
            <v>0.01</v>
          </cell>
          <cell r="F867">
            <v>0.01</v>
          </cell>
          <cell r="G867" t="str">
            <v>인</v>
          </cell>
          <cell r="I867">
            <v>941</v>
          </cell>
          <cell r="L867">
            <v>94191</v>
          </cell>
          <cell r="M867">
            <v>941</v>
          </cell>
        </row>
        <row r="869">
          <cell r="C869" t="str">
            <v>공구손료</v>
          </cell>
          <cell r="E869" t="str">
            <v>노무비의</v>
          </cell>
          <cell r="F869">
            <v>3</v>
          </cell>
          <cell r="G869" t="str">
            <v>%</v>
          </cell>
          <cell r="I869">
            <v>28</v>
          </cell>
          <cell r="O869">
            <v>28</v>
          </cell>
        </row>
        <row r="873">
          <cell r="A873">
            <v>4601</v>
          </cell>
          <cell r="B873">
            <v>3</v>
          </cell>
          <cell r="C873" t="str">
            <v>제4601호표</v>
          </cell>
          <cell r="D873" t="str">
            <v>전선(옥외)</v>
          </cell>
          <cell r="E873" t="str">
            <v>0.6/1kV F-GV 6㎟</v>
          </cell>
          <cell r="F873">
            <v>1.05</v>
          </cell>
          <cell r="G873" t="str">
            <v>m</v>
          </cell>
          <cell r="I873">
            <v>1623</v>
          </cell>
          <cell r="K873">
            <v>654</v>
          </cell>
          <cell r="M873">
            <v>941</v>
          </cell>
          <cell r="O873">
            <v>28</v>
          </cell>
          <cell r="P873" t="str">
            <v>전 5-10</v>
          </cell>
        </row>
        <row r="875">
          <cell r="B875" t="str">
            <v>전선0.6/1kV F-GV 6㎟</v>
          </cell>
          <cell r="C875" t="str">
            <v>재료비</v>
          </cell>
          <cell r="D875" t="str">
            <v>전선</v>
          </cell>
          <cell r="E875" t="str">
            <v>0.6/1kV F-GV 6㎟</v>
          </cell>
          <cell r="F875">
            <v>1.05</v>
          </cell>
          <cell r="G875" t="str">
            <v>m</v>
          </cell>
          <cell r="I875">
            <v>642</v>
          </cell>
          <cell r="J875">
            <v>612</v>
          </cell>
          <cell r="K875">
            <v>642</v>
          </cell>
          <cell r="L875">
            <v>0</v>
          </cell>
          <cell r="N875">
            <v>0</v>
          </cell>
        </row>
        <row r="876">
          <cell r="D876" t="str">
            <v>잡재료비</v>
          </cell>
          <cell r="E876" t="str">
            <v>배관배선의</v>
          </cell>
          <cell r="F876">
            <v>2</v>
          </cell>
          <cell r="G876" t="str">
            <v>%</v>
          </cell>
          <cell r="I876">
            <v>12</v>
          </cell>
          <cell r="K876">
            <v>12</v>
          </cell>
        </row>
        <row r="878">
          <cell r="C878" t="str">
            <v>노무비</v>
          </cell>
          <cell r="D878" t="str">
            <v>내선전공</v>
          </cell>
          <cell r="E878">
            <v>0.01</v>
          </cell>
          <cell r="F878">
            <v>0.01</v>
          </cell>
          <cell r="G878" t="str">
            <v>인</v>
          </cell>
          <cell r="I878">
            <v>941</v>
          </cell>
          <cell r="L878">
            <v>94191</v>
          </cell>
          <cell r="M878">
            <v>941</v>
          </cell>
        </row>
        <row r="880">
          <cell r="C880" t="str">
            <v>공구손료</v>
          </cell>
          <cell r="E880" t="str">
            <v>노무비의</v>
          </cell>
          <cell r="F880">
            <v>3</v>
          </cell>
          <cell r="G880" t="str">
            <v>%</v>
          </cell>
          <cell r="I880">
            <v>28</v>
          </cell>
          <cell r="O880">
            <v>28</v>
          </cell>
        </row>
        <row r="884">
          <cell r="A884">
            <v>4602</v>
          </cell>
          <cell r="B884">
            <v>3</v>
          </cell>
          <cell r="C884" t="str">
            <v>제4602호표</v>
          </cell>
          <cell r="D884" t="str">
            <v>전선(옥외)</v>
          </cell>
          <cell r="E884" t="str">
            <v>0.6/1kV F-GV 10㎟</v>
          </cell>
          <cell r="F884">
            <v>1.05</v>
          </cell>
          <cell r="G884" t="str">
            <v>m</v>
          </cell>
          <cell r="I884">
            <v>3408</v>
          </cell>
          <cell r="K884">
            <v>1178</v>
          </cell>
          <cell r="M884">
            <v>2166</v>
          </cell>
          <cell r="O884">
            <v>64</v>
          </cell>
          <cell r="P884" t="str">
            <v>전 5-10</v>
          </cell>
        </row>
        <row r="886">
          <cell r="B886" t="str">
            <v>전선0.6/1kV F-GV 10㎟</v>
          </cell>
          <cell r="C886" t="str">
            <v>재료비</v>
          </cell>
          <cell r="D886" t="str">
            <v>전선</v>
          </cell>
          <cell r="E886" t="str">
            <v>0.6/1kV F-GV 10㎟</v>
          </cell>
          <cell r="F886">
            <v>1.05</v>
          </cell>
          <cell r="G886" t="str">
            <v>m</v>
          </cell>
          <cell r="I886">
            <v>1155</v>
          </cell>
          <cell r="J886">
            <v>1100</v>
          </cell>
          <cell r="K886">
            <v>1155</v>
          </cell>
          <cell r="L886">
            <v>0</v>
          </cell>
          <cell r="N886">
            <v>0</v>
          </cell>
        </row>
        <row r="887">
          <cell r="D887" t="str">
            <v>잡재료비</v>
          </cell>
          <cell r="E887" t="str">
            <v>배관배선의</v>
          </cell>
          <cell r="F887">
            <v>2</v>
          </cell>
          <cell r="G887" t="str">
            <v>%</v>
          </cell>
          <cell r="I887">
            <v>23</v>
          </cell>
          <cell r="K887">
            <v>23</v>
          </cell>
        </row>
        <row r="889">
          <cell r="C889" t="str">
            <v>노무비</v>
          </cell>
          <cell r="D889" t="str">
            <v>내선전공</v>
          </cell>
          <cell r="E889">
            <v>2.3E-2</v>
          </cell>
          <cell r="F889">
            <v>2.3E-2</v>
          </cell>
          <cell r="G889" t="str">
            <v>인</v>
          </cell>
          <cell r="I889">
            <v>2166</v>
          </cell>
          <cell r="L889">
            <v>94191</v>
          </cell>
          <cell r="M889">
            <v>2166</v>
          </cell>
        </row>
        <row r="891">
          <cell r="C891" t="str">
            <v>공구손료</v>
          </cell>
          <cell r="E891" t="str">
            <v>노무비의</v>
          </cell>
          <cell r="F891">
            <v>3</v>
          </cell>
          <cell r="G891" t="str">
            <v>%</v>
          </cell>
          <cell r="I891">
            <v>64</v>
          </cell>
          <cell r="O891">
            <v>64</v>
          </cell>
        </row>
        <row r="895">
          <cell r="A895">
            <v>4603</v>
          </cell>
          <cell r="B895">
            <v>3</v>
          </cell>
          <cell r="C895" t="str">
            <v>제4603호표</v>
          </cell>
          <cell r="D895" t="str">
            <v>전선(옥외)</v>
          </cell>
          <cell r="E895" t="str">
            <v>0.6/1kV F-GV 50㎟</v>
          </cell>
          <cell r="F895">
            <v>1.05</v>
          </cell>
          <cell r="G895" t="str">
            <v>m</v>
          </cell>
          <cell r="I895">
            <v>9112</v>
          </cell>
          <cell r="K895">
            <v>4941</v>
          </cell>
          <cell r="M895">
            <v>4050</v>
          </cell>
          <cell r="O895">
            <v>121</v>
          </cell>
          <cell r="P895" t="str">
            <v>전 5-10</v>
          </cell>
        </row>
        <row r="897">
          <cell r="B897" t="str">
            <v>전선0.6/1kV F-GV 50㎟</v>
          </cell>
          <cell r="C897" t="str">
            <v>재료비</v>
          </cell>
          <cell r="D897" t="str">
            <v>전선</v>
          </cell>
          <cell r="E897" t="str">
            <v>0.6/1kV F-GV 50㎟</v>
          </cell>
          <cell r="F897">
            <v>1.05</v>
          </cell>
          <cell r="G897" t="str">
            <v>m</v>
          </cell>
          <cell r="I897">
            <v>4845</v>
          </cell>
          <cell r="J897">
            <v>4615</v>
          </cell>
          <cell r="K897">
            <v>4845</v>
          </cell>
          <cell r="L897">
            <v>0</v>
          </cell>
          <cell r="N897">
            <v>0</v>
          </cell>
        </row>
        <row r="898">
          <cell r="D898" t="str">
            <v>잡재료비</v>
          </cell>
          <cell r="E898" t="str">
            <v>배관배선의</v>
          </cell>
          <cell r="F898">
            <v>2</v>
          </cell>
          <cell r="G898" t="str">
            <v>%</v>
          </cell>
          <cell r="I898">
            <v>96</v>
          </cell>
          <cell r="K898">
            <v>96</v>
          </cell>
        </row>
        <row r="900">
          <cell r="C900" t="str">
            <v>노무비</v>
          </cell>
          <cell r="D900" t="str">
            <v>내선전공</v>
          </cell>
          <cell r="E900">
            <v>4.2999999999999997E-2</v>
          </cell>
          <cell r="F900">
            <v>4.2999999999999997E-2</v>
          </cell>
          <cell r="G900" t="str">
            <v>인</v>
          </cell>
          <cell r="I900">
            <v>4050</v>
          </cell>
          <cell r="L900">
            <v>94191</v>
          </cell>
          <cell r="M900">
            <v>4050</v>
          </cell>
        </row>
        <row r="902">
          <cell r="C902" t="str">
            <v>공구손료</v>
          </cell>
          <cell r="E902" t="str">
            <v>노무비의</v>
          </cell>
          <cell r="F902">
            <v>3</v>
          </cell>
          <cell r="G902" t="str">
            <v>%</v>
          </cell>
          <cell r="I902">
            <v>121</v>
          </cell>
          <cell r="O902">
            <v>121</v>
          </cell>
        </row>
        <row r="906">
          <cell r="A906">
            <v>4604</v>
          </cell>
          <cell r="B906">
            <v>3</v>
          </cell>
          <cell r="C906" t="str">
            <v>제4604호표</v>
          </cell>
          <cell r="D906" t="str">
            <v>전선(옥외)</v>
          </cell>
          <cell r="E906" t="str">
            <v>AS 50㎟</v>
          </cell>
          <cell r="F906">
            <v>1.05</v>
          </cell>
          <cell r="G906" t="str">
            <v>m</v>
          </cell>
          <cell r="I906">
            <v>8037</v>
          </cell>
          <cell r="K906">
            <v>3866</v>
          </cell>
          <cell r="M906">
            <v>4050</v>
          </cell>
          <cell r="O906">
            <v>121</v>
          </cell>
          <cell r="P906" t="str">
            <v>전 5-10</v>
          </cell>
        </row>
        <row r="908">
          <cell r="B908" t="str">
            <v>전선AS 50㎟</v>
          </cell>
          <cell r="C908" t="str">
            <v>재료비</v>
          </cell>
          <cell r="D908" t="str">
            <v>전선</v>
          </cell>
          <cell r="E908" t="str">
            <v>AS 50㎟</v>
          </cell>
          <cell r="F908">
            <v>1.05</v>
          </cell>
          <cell r="G908" t="str">
            <v>m</v>
          </cell>
          <cell r="I908">
            <v>3791</v>
          </cell>
          <cell r="J908">
            <v>3611</v>
          </cell>
          <cell r="K908">
            <v>3791</v>
          </cell>
          <cell r="L908">
            <v>0</v>
          </cell>
          <cell r="N908">
            <v>0</v>
          </cell>
        </row>
        <row r="909">
          <cell r="D909" t="str">
            <v>잡재료비</v>
          </cell>
          <cell r="E909" t="str">
            <v>배관배선의</v>
          </cell>
          <cell r="F909">
            <v>2</v>
          </cell>
          <cell r="G909" t="str">
            <v>%</v>
          </cell>
          <cell r="I909">
            <v>75</v>
          </cell>
          <cell r="K909">
            <v>75</v>
          </cell>
        </row>
        <row r="911">
          <cell r="C911" t="str">
            <v>노무비</v>
          </cell>
          <cell r="D911" t="str">
            <v>내선전공</v>
          </cell>
          <cell r="E911">
            <v>4.2999999999999997E-2</v>
          </cell>
          <cell r="F911">
            <v>4.2999999999999997E-2</v>
          </cell>
          <cell r="G911" t="str">
            <v>인</v>
          </cell>
          <cell r="I911">
            <v>4050</v>
          </cell>
          <cell r="L911">
            <v>94191</v>
          </cell>
          <cell r="M911">
            <v>4050</v>
          </cell>
        </row>
        <row r="913">
          <cell r="C913" t="str">
            <v>공구손료</v>
          </cell>
          <cell r="E913" t="str">
            <v>노무비의</v>
          </cell>
          <cell r="F913">
            <v>3</v>
          </cell>
          <cell r="G913" t="str">
            <v>%</v>
          </cell>
          <cell r="I913">
            <v>121</v>
          </cell>
          <cell r="O913">
            <v>121</v>
          </cell>
        </row>
        <row r="917">
          <cell r="A917">
            <v>4605</v>
          </cell>
          <cell r="B917">
            <v>3</v>
          </cell>
          <cell r="C917" t="str">
            <v>제4605호표</v>
          </cell>
          <cell r="D917" t="str">
            <v>전선(옥외)</v>
          </cell>
          <cell r="E917" t="str">
            <v>AS 95㎟</v>
          </cell>
          <cell r="F917">
            <v>1.05</v>
          </cell>
          <cell r="G917" t="str">
            <v>m</v>
          </cell>
          <cell r="I917">
            <v>13594</v>
          </cell>
          <cell r="K917">
            <v>7386</v>
          </cell>
          <cell r="M917">
            <v>6028</v>
          </cell>
          <cell r="O917">
            <v>180</v>
          </cell>
          <cell r="P917" t="str">
            <v>전 5-10</v>
          </cell>
        </row>
        <row r="919">
          <cell r="B919" t="str">
            <v>전선AS 95㎟</v>
          </cell>
          <cell r="C919" t="str">
            <v>재료비</v>
          </cell>
          <cell r="D919" t="str">
            <v>전선</v>
          </cell>
          <cell r="E919" t="str">
            <v>AS 95㎟</v>
          </cell>
          <cell r="F919">
            <v>1.05</v>
          </cell>
          <cell r="G919" t="str">
            <v>m</v>
          </cell>
          <cell r="I919">
            <v>7242</v>
          </cell>
          <cell r="J919">
            <v>6898</v>
          </cell>
          <cell r="K919">
            <v>7242</v>
          </cell>
          <cell r="L919">
            <v>0</v>
          </cell>
          <cell r="N919">
            <v>0</v>
          </cell>
        </row>
        <row r="920">
          <cell r="D920" t="str">
            <v>잡재료비</v>
          </cell>
          <cell r="E920" t="str">
            <v>배관배선의</v>
          </cell>
          <cell r="F920">
            <v>2</v>
          </cell>
          <cell r="G920" t="str">
            <v>%</v>
          </cell>
          <cell r="I920">
            <v>144</v>
          </cell>
          <cell r="K920">
            <v>144</v>
          </cell>
        </row>
        <row r="922">
          <cell r="C922" t="str">
            <v>노무비</v>
          </cell>
          <cell r="D922" t="str">
            <v>내선전공</v>
          </cell>
          <cell r="E922">
            <v>6.4000000000000001E-2</v>
          </cell>
          <cell r="F922">
            <v>6.4000000000000001E-2</v>
          </cell>
          <cell r="G922" t="str">
            <v>인</v>
          </cell>
          <cell r="I922">
            <v>6028</v>
          </cell>
          <cell r="L922">
            <v>94191</v>
          </cell>
          <cell r="M922">
            <v>6028</v>
          </cell>
        </row>
        <row r="924">
          <cell r="C924" t="str">
            <v>공구손료</v>
          </cell>
          <cell r="E924" t="str">
            <v>노무비의</v>
          </cell>
          <cell r="F924">
            <v>3</v>
          </cell>
          <cell r="G924" t="str">
            <v>%</v>
          </cell>
          <cell r="I924">
            <v>180</v>
          </cell>
          <cell r="O924">
            <v>180</v>
          </cell>
        </row>
        <row r="928">
          <cell r="A928">
            <v>4700</v>
          </cell>
          <cell r="B928">
            <v>3</v>
          </cell>
          <cell r="C928" t="str">
            <v>제4700호표</v>
          </cell>
          <cell r="D928" t="str">
            <v>전선(옥내)</v>
          </cell>
          <cell r="E928" t="str">
            <v>0.6/1kV F-GV 4㎟</v>
          </cell>
          <cell r="F928">
            <v>1.1000000000000001</v>
          </cell>
          <cell r="G928" t="str">
            <v>m</v>
          </cell>
          <cell r="I928">
            <v>1570</v>
          </cell>
          <cell r="K928">
            <v>601</v>
          </cell>
          <cell r="M928">
            <v>941</v>
          </cell>
          <cell r="O928">
            <v>28</v>
          </cell>
          <cell r="P928" t="str">
            <v>전 5-10</v>
          </cell>
        </row>
        <row r="930">
          <cell r="B930" t="str">
            <v>전선0.6/1kV F-GV 4㎟</v>
          </cell>
          <cell r="C930" t="str">
            <v>재료비</v>
          </cell>
          <cell r="D930" t="str">
            <v>전선</v>
          </cell>
          <cell r="E930" t="str">
            <v>0.6/1kV F-GV 4㎟</v>
          </cell>
          <cell r="F930">
            <v>1.1000000000000001</v>
          </cell>
          <cell r="G930" t="str">
            <v>m</v>
          </cell>
          <cell r="I930">
            <v>590</v>
          </cell>
          <cell r="J930">
            <v>537</v>
          </cell>
          <cell r="K930">
            <v>590</v>
          </cell>
          <cell r="L930">
            <v>0</v>
          </cell>
          <cell r="N930">
            <v>0</v>
          </cell>
        </row>
        <row r="931">
          <cell r="D931" t="str">
            <v>잡재료비</v>
          </cell>
          <cell r="E931" t="str">
            <v>배관배선의</v>
          </cell>
          <cell r="F931">
            <v>2</v>
          </cell>
          <cell r="G931" t="str">
            <v>%</v>
          </cell>
          <cell r="I931">
            <v>11</v>
          </cell>
          <cell r="K931">
            <v>11</v>
          </cell>
        </row>
        <row r="933">
          <cell r="C933" t="str">
            <v>노무비</v>
          </cell>
          <cell r="D933" t="str">
            <v>내선전공</v>
          </cell>
          <cell r="E933">
            <v>0.01</v>
          </cell>
          <cell r="F933">
            <v>0.01</v>
          </cell>
          <cell r="G933" t="str">
            <v>인</v>
          </cell>
          <cell r="I933">
            <v>941</v>
          </cell>
          <cell r="L933">
            <v>94191</v>
          </cell>
          <cell r="M933">
            <v>941</v>
          </cell>
        </row>
        <row r="935">
          <cell r="C935" t="str">
            <v>공구손료</v>
          </cell>
          <cell r="E935" t="str">
            <v>노무비의</v>
          </cell>
          <cell r="F935">
            <v>3</v>
          </cell>
          <cell r="G935" t="str">
            <v>%</v>
          </cell>
          <cell r="I935">
            <v>28</v>
          </cell>
          <cell r="O935">
            <v>28</v>
          </cell>
        </row>
        <row r="939">
          <cell r="A939">
            <v>4701</v>
          </cell>
          <cell r="B939">
            <v>3</v>
          </cell>
          <cell r="C939" t="str">
            <v>제4701호표</v>
          </cell>
          <cell r="D939" t="str">
            <v>전선(옥내)</v>
          </cell>
          <cell r="E939" t="str">
            <v>0.6/1kV F-GV 6㎟</v>
          </cell>
          <cell r="F939">
            <v>1.1000000000000001</v>
          </cell>
          <cell r="G939" t="str">
            <v>m</v>
          </cell>
          <cell r="I939">
            <v>1655</v>
          </cell>
          <cell r="K939">
            <v>686</v>
          </cell>
          <cell r="M939">
            <v>941</v>
          </cell>
          <cell r="O939">
            <v>28</v>
          </cell>
          <cell r="P939" t="str">
            <v>전 5-10</v>
          </cell>
        </row>
        <row r="941">
          <cell r="B941" t="str">
            <v>전선0.6/1kV F-GV 6㎟</v>
          </cell>
          <cell r="C941" t="str">
            <v>재료비</v>
          </cell>
          <cell r="D941" t="str">
            <v>전선</v>
          </cell>
          <cell r="E941" t="str">
            <v>0.6/1kV F-GV 6㎟</v>
          </cell>
          <cell r="F941">
            <v>1.1000000000000001</v>
          </cell>
          <cell r="G941" t="str">
            <v>m</v>
          </cell>
          <cell r="I941">
            <v>673</v>
          </cell>
          <cell r="J941">
            <v>612</v>
          </cell>
          <cell r="K941">
            <v>673</v>
          </cell>
          <cell r="L941">
            <v>0</v>
          </cell>
          <cell r="N941">
            <v>0</v>
          </cell>
        </row>
        <row r="942">
          <cell r="D942" t="str">
            <v>잡재료비</v>
          </cell>
          <cell r="E942" t="str">
            <v>배관배선의</v>
          </cell>
          <cell r="F942">
            <v>2</v>
          </cell>
          <cell r="G942" t="str">
            <v>%</v>
          </cell>
          <cell r="I942">
            <v>13</v>
          </cell>
          <cell r="K942">
            <v>13</v>
          </cell>
        </row>
        <row r="944">
          <cell r="C944" t="str">
            <v>노무비</v>
          </cell>
          <cell r="D944" t="str">
            <v>내선전공</v>
          </cell>
          <cell r="E944">
            <v>0.01</v>
          </cell>
          <cell r="F944">
            <v>0.01</v>
          </cell>
          <cell r="G944" t="str">
            <v>인</v>
          </cell>
          <cell r="I944">
            <v>941</v>
          </cell>
          <cell r="L944">
            <v>94191</v>
          </cell>
          <cell r="M944">
            <v>941</v>
          </cell>
        </row>
        <row r="946">
          <cell r="C946" t="str">
            <v>공구손료</v>
          </cell>
          <cell r="E946" t="str">
            <v>노무비의</v>
          </cell>
          <cell r="F946">
            <v>3</v>
          </cell>
          <cell r="G946" t="str">
            <v>%</v>
          </cell>
          <cell r="I946">
            <v>28</v>
          </cell>
          <cell r="O946">
            <v>28</v>
          </cell>
        </row>
        <row r="950">
          <cell r="A950">
            <v>4702</v>
          </cell>
          <cell r="B950">
            <v>3</v>
          </cell>
          <cell r="C950" t="str">
            <v>제4702호표</v>
          </cell>
          <cell r="D950" t="str">
            <v>전선(옥내)</v>
          </cell>
          <cell r="E950" t="str">
            <v>0.6/1kV F-GV 10㎟</v>
          </cell>
          <cell r="F950">
            <v>1.1000000000000001</v>
          </cell>
          <cell r="G950" t="str">
            <v>m</v>
          </cell>
          <cell r="I950">
            <v>3464</v>
          </cell>
          <cell r="K950">
            <v>1234</v>
          </cell>
          <cell r="M950">
            <v>2166</v>
          </cell>
          <cell r="O950">
            <v>64</v>
          </cell>
          <cell r="P950" t="str">
            <v>전 5-10</v>
          </cell>
        </row>
        <row r="952">
          <cell r="B952" t="str">
            <v>전선0.6/1kV F-GV 10㎟</v>
          </cell>
          <cell r="C952" t="str">
            <v>재료비</v>
          </cell>
          <cell r="D952" t="str">
            <v>전선</v>
          </cell>
          <cell r="E952" t="str">
            <v>0.6/1kV F-GV 10㎟</v>
          </cell>
          <cell r="F952">
            <v>1.1000000000000001</v>
          </cell>
          <cell r="G952" t="str">
            <v>m</v>
          </cell>
          <cell r="I952">
            <v>1210</v>
          </cell>
          <cell r="J952">
            <v>1100</v>
          </cell>
          <cell r="K952">
            <v>1210</v>
          </cell>
          <cell r="L952">
            <v>0</v>
          </cell>
          <cell r="N952">
            <v>0</v>
          </cell>
        </row>
        <row r="953">
          <cell r="D953" t="str">
            <v>잡재료비</v>
          </cell>
          <cell r="E953" t="str">
            <v>배관배선의</v>
          </cell>
          <cell r="F953">
            <v>2</v>
          </cell>
          <cell r="G953" t="str">
            <v>%</v>
          </cell>
          <cell r="I953">
            <v>24</v>
          </cell>
          <cell r="K953">
            <v>24</v>
          </cell>
        </row>
        <row r="955">
          <cell r="C955" t="str">
            <v>노무비</v>
          </cell>
          <cell r="D955" t="str">
            <v>내선전공</v>
          </cell>
          <cell r="E955">
            <v>2.3E-2</v>
          </cell>
          <cell r="F955">
            <v>2.3E-2</v>
          </cell>
          <cell r="G955" t="str">
            <v>인</v>
          </cell>
          <cell r="I955">
            <v>2166</v>
          </cell>
          <cell r="L955">
            <v>94191</v>
          </cell>
          <cell r="M955">
            <v>2166</v>
          </cell>
        </row>
        <row r="957">
          <cell r="C957" t="str">
            <v>공구손료</v>
          </cell>
          <cell r="E957" t="str">
            <v>노무비의</v>
          </cell>
          <cell r="F957">
            <v>3</v>
          </cell>
          <cell r="G957" t="str">
            <v>%</v>
          </cell>
          <cell r="I957">
            <v>64</v>
          </cell>
          <cell r="O957">
            <v>64</v>
          </cell>
        </row>
        <row r="961">
          <cell r="A961">
            <v>4703</v>
          </cell>
          <cell r="B961">
            <v>3</v>
          </cell>
          <cell r="C961" t="str">
            <v>제4703호표</v>
          </cell>
          <cell r="D961" t="str">
            <v>전선(옥내)</v>
          </cell>
          <cell r="E961" t="str">
            <v>0.6/1kV F-GV 25㎟</v>
          </cell>
          <cell r="F961">
            <v>1.1000000000000001</v>
          </cell>
          <cell r="G961" t="str">
            <v>m</v>
          </cell>
          <cell r="I961">
            <v>5698</v>
          </cell>
          <cell r="K961">
            <v>2692</v>
          </cell>
          <cell r="M961">
            <v>2919</v>
          </cell>
          <cell r="O961">
            <v>87</v>
          </cell>
          <cell r="P961" t="str">
            <v>전 5-10</v>
          </cell>
        </row>
        <row r="963">
          <cell r="B963" t="str">
            <v>전선0.6/1kV F-GV 25㎟</v>
          </cell>
          <cell r="C963" t="str">
            <v>재료비</v>
          </cell>
          <cell r="D963" t="str">
            <v>전선</v>
          </cell>
          <cell r="E963" t="str">
            <v>0.6/1kV F-GV 25㎟</v>
          </cell>
          <cell r="F963">
            <v>1.1000000000000001</v>
          </cell>
          <cell r="G963" t="str">
            <v>m</v>
          </cell>
          <cell r="I963">
            <v>2640</v>
          </cell>
          <cell r="J963">
            <v>2400</v>
          </cell>
          <cell r="K963">
            <v>2640</v>
          </cell>
          <cell r="L963">
            <v>0</v>
          </cell>
          <cell r="N963">
            <v>0</v>
          </cell>
        </row>
        <row r="964">
          <cell r="D964" t="str">
            <v>잡재료비</v>
          </cell>
          <cell r="E964" t="str">
            <v>배관배선의</v>
          </cell>
          <cell r="F964">
            <v>2</v>
          </cell>
          <cell r="G964" t="str">
            <v>%</v>
          </cell>
          <cell r="I964">
            <v>52</v>
          </cell>
          <cell r="K964">
            <v>52</v>
          </cell>
        </row>
        <row r="966">
          <cell r="C966" t="str">
            <v>노무비</v>
          </cell>
          <cell r="D966" t="str">
            <v>내선전공</v>
          </cell>
          <cell r="E966">
            <v>3.1E-2</v>
          </cell>
          <cell r="F966">
            <v>3.1E-2</v>
          </cell>
          <cell r="G966" t="str">
            <v>인</v>
          </cell>
          <cell r="I966">
            <v>2919</v>
          </cell>
          <cell r="L966">
            <v>94191</v>
          </cell>
          <cell r="M966">
            <v>2919</v>
          </cell>
        </row>
        <row r="968">
          <cell r="C968" t="str">
            <v>공구손료</v>
          </cell>
          <cell r="E968" t="str">
            <v>노무비의</v>
          </cell>
          <cell r="F968">
            <v>3</v>
          </cell>
          <cell r="G968" t="str">
            <v>%</v>
          </cell>
          <cell r="I968">
            <v>87</v>
          </cell>
          <cell r="O968">
            <v>87</v>
          </cell>
        </row>
        <row r="972">
          <cell r="A972">
            <v>4704</v>
          </cell>
          <cell r="B972">
            <v>3</v>
          </cell>
          <cell r="C972" t="str">
            <v>제4704호표</v>
          </cell>
          <cell r="D972" t="str">
            <v>전선(옥내)</v>
          </cell>
          <cell r="E972" t="str">
            <v>0.6/1kV F-GV 50㎟</v>
          </cell>
          <cell r="F972">
            <v>1.1000000000000001</v>
          </cell>
          <cell r="G972" t="str">
            <v>m</v>
          </cell>
          <cell r="I972">
            <v>9348</v>
          </cell>
          <cell r="K972">
            <v>5177</v>
          </cell>
          <cell r="M972">
            <v>4050</v>
          </cell>
          <cell r="O972">
            <v>121</v>
          </cell>
          <cell r="P972" t="str">
            <v>전 5-10</v>
          </cell>
        </row>
        <row r="974">
          <cell r="B974" t="str">
            <v>전선0.6/1kV F-GV 50㎟</v>
          </cell>
          <cell r="C974" t="str">
            <v>재료비</v>
          </cell>
          <cell r="D974" t="str">
            <v>전선</v>
          </cell>
          <cell r="E974" t="str">
            <v>0.6/1kV F-GV 50㎟</v>
          </cell>
          <cell r="F974">
            <v>1.1000000000000001</v>
          </cell>
          <cell r="G974" t="str">
            <v>m</v>
          </cell>
          <cell r="I974">
            <v>5076</v>
          </cell>
          <cell r="J974">
            <v>4615</v>
          </cell>
          <cell r="K974">
            <v>5076</v>
          </cell>
          <cell r="L974">
            <v>0</v>
          </cell>
          <cell r="N974">
            <v>0</v>
          </cell>
        </row>
        <row r="975">
          <cell r="D975" t="str">
            <v>잡재료비</v>
          </cell>
          <cell r="E975" t="str">
            <v>배관배선의</v>
          </cell>
          <cell r="F975">
            <v>2</v>
          </cell>
          <cell r="G975" t="str">
            <v>%</v>
          </cell>
          <cell r="I975">
            <v>101</v>
          </cell>
          <cell r="K975">
            <v>101</v>
          </cell>
        </row>
        <row r="977">
          <cell r="C977" t="str">
            <v>노무비</v>
          </cell>
          <cell r="D977" t="str">
            <v>내선전공</v>
          </cell>
          <cell r="E977">
            <v>4.2999999999999997E-2</v>
          </cell>
          <cell r="F977">
            <v>4.2999999999999997E-2</v>
          </cell>
          <cell r="G977" t="str">
            <v>인</v>
          </cell>
          <cell r="I977">
            <v>4050</v>
          </cell>
          <cell r="L977">
            <v>94191</v>
          </cell>
          <cell r="M977">
            <v>4050</v>
          </cell>
        </row>
        <row r="979">
          <cell r="C979" t="str">
            <v>공구손료</v>
          </cell>
          <cell r="E979" t="str">
            <v>노무비의</v>
          </cell>
          <cell r="F979">
            <v>3</v>
          </cell>
          <cell r="G979" t="str">
            <v>%</v>
          </cell>
          <cell r="I979">
            <v>121</v>
          </cell>
          <cell r="O979">
            <v>121</v>
          </cell>
        </row>
        <row r="983">
          <cell r="A983">
            <v>4705</v>
          </cell>
          <cell r="B983">
            <v>3</v>
          </cell>
          <cell r="C983" t="str">
            <v>제4705호표</v>
          </cell>
          <cell r="D983" t="str">
            <v>전선(옥내)</v>
          </cell>
          <cell r="E983" t="str">
            <v>0.6/1kV F-GV 70㎟</v>
          </cell>
          <cell r="F983">
            <v>1.1000000000000001</v>
          </cell>
          <cell r="G983" t="str">
            <v>m</v>
          </cell>
          <cell r="I983">
            <v>13236</v>
          </cell>
          <cell r="K983">
            <v>7319</v>
          </cell>
          <cell r="M983">
            <v>5745</v>
          </cell>
          <cell r="O983">
            <v>172</v>
          </cell>
          <cell r="P983" t="str">
            <v>전 5-10</v>
          </cell>
        </row>
        <row r="985">
          <cell r="B985" t="str">
            <v>전선0.6/1kV F-GV 70㎟</v>
          </cell>
          <cell r="C985" t="str">
            <v>재료비</v>
          </cell>
          <cell r="D985" t="str">
            <v>전선</v>
          </cell>
          <cell r="E985" t="str">
            <v>0.6/1kV F-GV 70㎟</v>
          </cell>
          <cell r="F985">
            <v>1.1000000000000001</v>
          </cell>
          <cell r="G985" t="str">
            <v>m</v>
          </cell>
          <cell r="I985">
            <v>7176</v>
          </cell>
          <cell r="J985">
            <v>6524</v>
          </cell>
          <cell r="K985">
            <v>7176</v>
          </cell>
          <cell r="L985">
            <v>0</v>
          </cell>
          <cell r="N985">
            <v>0</v>
          </cell>
        </row>
        <row r="986">
          <cell r="D986" t="str">
            <v>잡재료비</v>
          </cell>
          <cell r="E986" t="str">
            <v>배관배선의</v>
          </cell>
          <cell r="F986">
            <v>2</v>
          </cell>
          <cell r="G986" t="str">
            <v>%</v>
          </cell>
          <cell r="I986">
            <v>143</v>
          </cell>
          <cell r="K986">
            <v>143</v>
          </cell>
        </row>
        <row r="988">
          <cell r="C988" t="str">
            <v>노무비</v>
          </cell>
          <cell r="D988" t="str">
            <v>내선전공</v>
          </cell>
          <cell r="E988">
            <v>6.0999999999999999E-2</v>
          </cell>
          <cell r="F988">
            <v>6.0999999999999999E-2</v>
          </cell>
          <cell r="G988" t="str">
            <v>인</v>
          </cell>
          <cell r="I988">
            <v>5745</v>
          </cell>
          <cell r="L988">
            <v>94191</v>
          </cell>
          <cell r="M988">
            <v>5745</v>
          </cell>
        </row>
        <row r="990">
          <cell r="C990" t="str">
            <v>공구손료</v>
          </cell>
          <cell r="E990" t="str">
            <v>노무비의</v>
          </cell>
          <cell r="F990">
            <v>3</v>
          </cell>
          <cell r="G990" t="str">
            <v>%</v>
          </cell>
          <cell r="I990">
            <v>172</v>
          </cell>
          <cell r="O990">
            <v>172</v>
          </cell>
        </row>
        <row r="994">
          <cell r="A994">
            <v>4706</v>
          </cell>
          <cell r="B994">
            <v>3</v>
          </cell>
          <cell r="C994" t="str">
            <v>제4706호표</v>
          </cell>
          <cell r="D994" t="str">
            <v>전선(옥내)</v>
          </cell>
          <cell r="E994" t="str">
            <v>0.6/1kV HIV 2.5㎟</v>
          </cell>
          <cell r="F994">
            <v>1.1000000000000001</v>
          </cell>
          <cell r="G994" t="str">
            <v>m</v>
          </cell>
          <cell r="I994">
            <v>1224</v>
          </cell>
          <cell r="K994">
            <v>255</v>
          </cell>
          <cell r="M994">
            <v>941</v>
          </cell>
          <cell r="O994">
            <v>28</v>
          </cell>
          <cell r="P994" t="str">
            <v>전 5-10</v>
          </cell>
        </row>
        <row r="996">
          <cell r="B996" t="str">
            <v>전선0.6/1kV HIV 2.5㎟</v>
          </cell>
          <cell r="C996" t="str">
            <v>재료비</v>
          </cell>
          <cell r="D996" t="str">
            <v>전선</v>
          </cell>
          <cell r="E996" t="str">
            <v>0.6/1kV HIV 2.5㎟</v>
          </cell>
          <cell r="F996">
            <v>1.1000000000000001</v>
          </cell>
          <cell r="G996" t="str">
            <v>m</v>
          </cell>
          <cell r="I996">
            <v>250</v>
          </cell>
          <cell r="J996">
            <v>228</v>
          </cell>
          <cell r="K996">
            <v>250</v>
          </cell>
          <cell r="L996">
            <v>0</v>
          </cell>
          <cell r="N996">
            <v>0</v>
          </cell>
        </row>
        <row r="997">
          <cell r="D997" t="str">
            <v>잡재료비</v>
          </cell>
          <cell r="E997" t="str">
            <v>배관배선의</v>
          </cell>
          <cell r="F997">
            <v>2</v>
          </cell>
          <cell r="G997" t="str">
            <v>%</v>
          </cell>
          <cell r="I997">
            <v>5</v>
          </cell>
          <cell r="K997">
            <v>5</v>
          </cell>
        </row>
        <row r="999">
          <cell r="C999" t="str">
            <v>노무비</v>
          </cell>
          <cell r="D999" t="str">
            <v>내선전공</v>
          </cell>
          <cell r="E999">
            <v>0.01</v>
          </cell>
          <cell r="F999">
            <v>0.01</v>
          </cell>
          <cell r="G999" t="str">
            <v>인</v>
          </cell>
          <cell r="I999">
            <v>941</v>
          </cell>
          <cell r="L999">
            <v>94191</v>
          </cell>
          <cell r="M999">
            <v>941</v>
          </cell>
        </row>
        <row r="1001">
          <cell r="C1001" t="str">
            <v>공구손료</v>
          </cell>
          <cell r="E1001" t="str">
            <v>노무비의</v>
          </cell>
          <cell r="F1001">
            <v>3</v>
          </cell>
          <cell r="G1001" t="str">
            <v>%</v>
          </cell>
          <cell r="I1001">
            <v>28</v>
          </cell>
          <cell r="O1001">
            <v>28</v>
          </cell>
        </row>
        <row r="1005">
          <cell r="A1005">
            <v>4707</v>
          </cell>
          <cell r="B1005">
            <v>3</v>
          </cell>
          <cell r="C1005" t="str">
            <v>제4707호표</v>
          </cell>
          <cell r="D1005" t="str">
            <v>전선(옥내)</v>
          </cell>
          <cell r="E1005" t="str">
            <v>AS 50㎟</v>
          </cell>
          <cell r="F1005">
            <v>1.1000000000000001</v>
          </cell>
          <cell r="G1005" t="str">
            <v>m</v>
          </cell>
          <cell r="I1005">
            <v>8222</v>
          </cell>
          <cell r="K1005">
            <v>4051</v>
          </cell>
          <cell r="M1005">
            <v>4050</v>
          </cell>
          <cell r="O1005">
            <v>121</v>
          </cell>
          <cell r="P1005" t="str">
            <v>전 5-10</v>
          </cell>
        </row>
        <row r="1007">
          <cell r="B1007" t="str">
            <v>전선AS 50㎟</v>
          </cell>
          <cell r="C1007" t="str">
            <v>재료비</v>
          </cell>
          <cell r="D1007" t="str">
            <v>전선</v>
          </cell>
          <cell r="E1007" t="str">
            <v>AS 50㎟</v>
          </cell>
          <cell r="F1007">
            <v>1.1000000000000001</v>
          </cell>
          <cell r="G1007" t="str">
            <v>m</v>
          </cell>
          <cell r="I1007">
            <v>3972</v>
          </cell>
          <cell r="J1007">
            <v>3611</v>
          </cell>
          <cell r="K1007">
            <v>3972</v>
          </cell>
          <cell r="L1007">
            <v>0</v>
          </cell>
          <cell r="N1007">
            <v>0</v>
          </cell>
        </row>
        <row r="1008">
          <cell r="D1008" t="str">
            <v>잡재료비</v>
          </cell>
          <cell r="E1008" t="str">
            <v>배관배선의</v>
          </cell>
          <cell r="F1008">
            <v>2</v>
          </cell>
          <cell r="G1008" t="str">
            <v>%</v>
          </cell>
          <cell r="I1008">
            <v>79</v>
          </cell>
          <cell r="K1008">
            <v>79</v>
          </cell>
        </row>
        <row r="1010">
          <cell r="C1010" t="str">
            <v>노무비</v>
          </cell>
          <cell r="D1010" t="str">
            <v>내선전공</v>
          </cell>
          <cell r="E1010">
            <v>4.2999999999999997E-2</v>
          </cell>
          <cell r="F1010">
            <v>4.2999999999999997E-2</v>
          </cell>
          <cell r="G1010" t="str">
            <v>인</v>
          </cell>
          <cell r="I1010">
            <v>4050</v>
          </cell>
          <cell r="L1010">
            <v>94191</v>
          </cell>
          <cell r="M1010">
            <v>4050</v>
          </cell>
        </row>
        <row r="1012">
          <cell r="C1012" t="str">
            <v>공구손료</v>
          </cell>
          <cell r="E1012" t="str">
            <v>노무비의</v>
          </cell>
          <cell r="F1012">
            <v>3</v>
          </cell>
          <cell r="G1012" t="str">
            <v>%</v>
          </cell>
          <cell r="I1012">
            <v>121</v>
          </cell>
          <cell r="O1012">
            <v>121</v>
          </cell>
        </row>
        <row r="1016">
          <cell r="A1016">
            <v>4708</v>
          </cell>
          <cell r="B1016">
            <v>3</v>
          </cell>
          <cell r="C1016" t="str">
            <v>제4708호표</v>
          </cell>
          <cell r="D1016" t="str">
            <v>전선(옥내)</v>
          </cell>
          <cell r="E1016" t="str">
            <v>AS 95㎟</v>
          </cell>
          <cell r="F1016">
            <v>1.1000000000000001</v>
          </cell>
          <cell r="G1016" t="str">
            <v>m</v>
          </cell>
          <cell r="I1016">
            <v>13946</v>
          </cell>
          <cell r="K1016">
            <v>7738</v>
          </cell>
          <cell r="M1016">
            <v>6028</v>
          </cell>
          <cell r="O1016">
            <v>180</v>
          </cell>
          <cell r="P1016" t="str">
            <v>전 5-10</v>
          </cell>
        </row>
        <row r="1018">
          <cell r="B1018" t="str">
            <v>전선AS 95㎟</v>
          </cell>
          <cell r="C1018" t="str">
            <v>재료비</v>
          </cell>
          <cell r="D1018" t="str">
            <v>전선</v>
          </cell>
          <cell r="E1018" t="str">
            <v>AS 95㎟</v>
          </cell>
          <cell r="F1018">
            <v>1.1000000000000001</v>
          </cell>
          <cell r="G1018" t="str">
            <v>m</v>
          </cell>
          <cell r="I1018">
            <v>7587</v>
          </cell>
          <cell r="J1018">
            <v>6898</v>
          </cell>
          <cell r="K1018">
            <v>7587</v>
          </cell>
          <cell r="L1018">
            <v>0</v>
          </cell>
          <cell r="N1018">
            <v>0</v>
          </cell>
        </row>
        <row r="1019">
          <cell r="D1019" t="str">
            <v>잡재료비</v>
          </cell>
          <cell r="E1019" t="str">
            <v>배관배선의</v>
          </cell>
          <cell r="F1019">
            <v>2</v>
          </cell>
          <cell r="G1019" t="str">
            <v>%</v>
          </cell>
          <cell r="I1019">
            <v>151</v>
          </cell>
          <cell r="K1019">
            <v>151</v>
          </cell>
        </row>
        <row r="1021">
          <cell r="C1021" t="str">
            <v>노무비</v>
          </cell>
          <cell r="D1021" t="str">
            <v>내선전공</v>
          </cell>
          <cell r="E1021">
            <v>6.4000000000000001E-2</v>
          </cell>
          <cell r="F1021">
            <v>6.4000000000000001E-2</v>
          </cell>
          <cell r="G1021" t="str">
            <v>인</v>
          </cell>
          <cell r="I1021">
            <v>6028</v>
          </cell>
          <cell r="L1021">
            <v>94191</v>
          </cell>
          <cell r="M1021">
            <v>6028</v>
          </cell>
        </row>
        <row r="1023">
          <cell r="C1023" t="str">
            <v>공구손료</v>
          </cell>
          <cell r="E1023" t="str">
            <v>노무비의</v>
          </cell>
          <cell r="F1023">
            <v>3</v>
          </cell>
          <cell r="G1023" t="str">
            <v>%</v>
          </cell>
          <cell r="I1023">
            <v>180</v>
          </cell>
          <cell r="O1023">
            <v>180</v>
          </cell>
        </row>
        <row r="1027">
          <cell r="A1027">
            <v>4800</v>
          </cell>
          <cell r="B1027">
            <v>3</v>
          </cell>
          <cell r="C1027" t="str">
            <v>제4800호표</v>
          </cell>
          <cell r="D1027" t="str">
            <v>압착단자</v>
          </cell>
          <cell r="E1027" t="str">
            <v>16㎟</v>
          </cell>
          <cell r="F1027">
            <v>1</v>
          </cell>
          <cell r="G1027" t="str">
            <v>개</v>
          </cell>
          <cell r="I1027">
            <v>16376</v>
          </cell>
          <cell r="K1027">
            <v>131</v>
          </cell>
          <cell r="M1027">
            <v>15772</v>
          </cell>
          <cell r="O1027">
            <v>473</v>
          </cell>
          <cell r="P1027" t="str">
            <v>전 4-37</v>
          </cell>
        </row>
        <row r="1029">
          <cell r="B1029" t="str">
            <v>압착단자16㎟</v>
          </cell>
          <cell r="C1029" t="str">
            <v>재료비</v>
          </cell>
          <cell r="D1029" t="str">
            <v>압착단자</v>
          </cell>
          <cell r="E1029" t="str">
            <v>16㎟</v>
          </cell>
          <cell r="F1029">
            <v>1</v>
          </cell>
          <cell r="G1029" t="str">
            <v>개</v>
          </cell>
          <cell r="I1029">
            <v>131</v>
          </cell>
          <cell r="J1029">
            <v>131</v>
          </cell>
          <cell r="K1029">
            <v>131</v>
          </cell>
          <cell r="L1029">
            <v>0</v>
          </cell>
          <cell r="N1029">
            <v>0</v>
          </cell>
        </row>
        <row r="1031">
          <cell r="C1031" t="str">
            <v>노무비</v>
          </cell>
          <cell r="D1031" t="str">
            <v>저압케이블공</v>
          </cell>
          <cell r="E1031" t="str">
            <v>0.45*0.3</v>
          </cell>
          <cell r="F1031">
            <v>0.13500000000000001</v>
          </cell>
          <cell r="G1031" t="str">
            <v>인</v>
          </cell>
          <cell r="I1031">
            <v>15772</v>
          </cell>
          <cell r="L1031">
            <v>116832</v>
          </cell>
          <cell r="M1031">
            <v>15772</v>
          </cell>
        </row>
        <row r="1033">
          <cell r="C1033" t="str">
            <v>공구손료</v>
          </cell>
          <cell r="E1033" t="str">
            <v>노무비의</v>
          </cell>
          <cell r="F1033">
            <v>3</v>
          </cell>
          <cell r="G1033" t="str">
            <v>%</v>
          </cell>
          <cell r="I1033">
            <v>473</v>
          </cell>
          <cell r="O1033">
            <v>473</v>
          </cell>
        </row>
        <row r="1038">
          <cell r="A1038">
            <v>4801</v>
          </cell>
          <cell r="B1038">
            <v>3</v>
          </cell>
          <cell r="C1038" t="str">
            <v>제4801호표</v>
          </cell>
          <cell r="D1038" t="str">
            <v>압착단자</v>
          </cell>
          <cell r="E1038" t="str">
            <v>25㎟</v>
          </cell>
          <cell r="F1038">
            <v>1</v>
          </cell>
          <cell r="G1038" t="str">
            <v>개</v>
          </cell>
          <cell r="I1038">
            <v>20400</v>
          </cell>
          <cell r="K1038">
            <v>185</v>
          </cell>
          <cell r="M1038">
            <v>19627</v>
          </cell>
          <cell r="O1038">
            <v>588</v>
          </cell>
          <cell r="P1038" t="str">
            <v>전 4-37</v>
          </cell>
        </row>
        <row r="1040">
          <cell r="B1040" t="str">
            <v>압착단자25㎟</v>
          </cell>
          <cell r="C1040" t="str">
            <v>재료비</v>
          </cell>
          <cell r="D1040" t="str">
            <v>압착단자</v>
          </cell>
          <cell r="E1040" t="str">
            <v>25㎟</v>
          </cell>
          <cell r="F1040">
            <v>1</v>
          </cell>
          <cell r="G1040" t="str">
            <v>개</v>
          </cell>
          <cell r="I1040">
            <v>185</v>
          </cell>
          <cell r="J1040">
            <v>185</v>
          </cell>
          <cell r="K1040">
            <v>185</v>
          </cell>
          <cell r="L1040">
            <v>0</v>
          </cell>
          <cell r="N1040">
            <v>0</v>
          </cell>
        </row>
        <row r="1042">
          <cell r="C1042" t="str">
            <v>노무비</v>
          </cell>
          <cell r="D1042" t="str">
            <v>저압케이블공</v>
          </cell>
          <cell r="E1042" t="str">
            <v>0.56*0.3</v>
          </cell>
          <cell r="F1042">
            <v>0.16800000000000001</v>
          </cell>
          <cell r="G1042" t="str">
            <v>인</v>
          </cell>
          <cell r="I1042">
            <v>19627</v>
          </cell>
          <cell r="L1042">
            <v>116832</v>
          </cell>
          <cell r="M1042">
            <v>19627</v>
          </cell>
        </row>
        <row r="1044">
          <cell r="C1044" t="str">
            <v>공구손료</v>
          </cell>
          <cell r="E1044" t="str">
            <v>노무비의</v>
          </cell>
          <cell r="F1044">
            <v>3</v>
          </cell>
          <cell r="G1044" t="str">
            <v>%</v>
          </cell>
          <cell r="I1044">
            <v>588</v>
          </cell>
          <cell r="O1044">
            <v>588</v>
          </cell>
        </row>
        <row r="1049">
          <cell r="A1049">
            <v>4802</v>
          </cell>
          <cell r="B1049">
            <v>3</v>
          </cell>
          <cell r="C1049" t="str">
            <v>제4802호표</v>
          </cell>
          <cell r="D1049" t="str">
            <v>압착단자</v>
          </cell>
          <cell r="E1049" t="str">
            <v>35㎟</v>
          </cell>
          <cell r="F1049">
            <v>1</v>
          </cell>
          <cell r="G1049" t="str">
            <v>개</v>
          </cell>
          <cell r="I1049">
            <v>21889</v>
          </cell>
          <cell r="K1049">
            <v>230</v>
          </cell>
          <cell r="M1049">
            <v>21029</v>
          </cell>
          <cell r="O1049">
            <v>630</v>
          </cell>
          <cell r="P1049" t="str">
            <v>전 4-37</v>
          </cell>
        </row>
        <row r="1051">
          <cell r="B1051" t="str">
            <v>압착단자35㎟</v>
          </cell>
          <cell r="C1051" t="str">
            <v>재료비</v>
          </cell>
          <cell r="D1051" t="str">
            <v>압착단자</v>
          </cell>
          <cell r="E1051" t="str">
            <v>35㎟</v>
          </cell>
          <cell r="F1051">
            <v>1</v>
          </cell>
          <cell r="G1051" t="str">
            <v>개</v>
          </cell>
          <cell r="I1051">
            <v>230</v>
          </cell>
          <cell r="J1051">
            <v>230</v>
          </cell>
          <cell r="K1051">
            <v>230</v>
          </cell>
          <cell r="L1051">
            <v>0</v>
          </cell>
          <cell r="N1051">
            <v>0</v>
          </cell>
        </row>
        <row r="1053">
          <cell r="C1053" t="str">
            <v>노무비</v>
          </cell>
          <cell r="D1053" t="str">
            <v>저압케이블공</v>
          </cell>
          <cell r="E1053" t="str">
            <v>0.6*0.3</v>
          </cell>
          <cell r="F1053">
            <v>0.18</v>
          </cell>
          <cell r="G1053" t="str">
            <v>인</v>
          </cell>
          <cell r="I1053">
            <v>21029</v>
          </cell>
          <cell r="L1053">
            <v>116832</v>
          </cell>
          <cell r="M1053">
            <v>21029</v>
          </cell>
        </row>
        <row r="1055">
          <cell r="C1055" t="str">
            <v>공구손료</v>
          </cell>
          <cell r="E1055" t="str">
            <v>노무비의</v>
          </cell>
          <cell r="F1055">
            <v>3</v>
          </cell>
          <cell r="G1055" t="str">
            <v>%</v>
          </cell>
          <cell r="I1055">
            <v>630</v>
          </cell>
          <cell r="O1055">
            <v>630</v>
          </cell>
        </row>
        <row r="1060">
          <cell r="A1060">
            <v>4803</v>
          </cell>
          <cell r="B1060">
            <v>3</v>
          </cell>
          <cell r="C1060" t="str">
            <v>제4803호표</v>
          </cell>
          <cell r="D1060" t="str">
            <v>압착단자</v>
          </cell>
          <cell r="E1060" t="str">
            <v>50㎟</v>
          </cell>
          <cell r="F1060">
            <v>1</v>
          </cell>
          <cell r="G1060" t="str">
            <v>개</v>
          </cell>
          <cell r="I1060">
            <v>24586</v>
          </cell>
          <cell r="K1060">
            <v>399</v>
          </cell>
          <cell r="M1060">
            <v>23483</v>
          </cell>
          <cell r="O1060">
            <v>704</v>
          </cell>
          <cell r="P1060" t="str">
            <v>전 4-37</v>
          </cell>
        </row>
        <row r="1062">
          <cell r="B1062" t="str">
            <v>압착단자50㎟</v>
          </cell>
          <cell r="C1062" t="str">
            <v>재료비</v>
          </cell>
          <cell r="D1062" t="str">
            <v>압착단자</v>
          </cell>
          <cell r="E1062" t="str">
            <v>50㎟</v>
          </cell>
          <cell r="F1062">
            <v>1</v>
          </cell>
          <cell r="G1062" t="str">
            <v>개</v>
          </cell>
          <cell r="I1062">
            <v>399</v>
          </cell>
          <cell r="J1062">
            <v>399</v>
          </cell>
          <cell r="K1062">
            <v>399</v>
          </cell>
          <cell r="L1062">
            <v>0</v>
          </cell>
          <cell r="N1062">
            <v>0</v>
          </cell>
        </row>
        <row r="1064">
          <cell r="C1064" t="str">
            <v>노무비</v>
          </cell>
          <cell r="D1064" t="str">
            <v>저압케이블공</v>
          </cell>
          <cell r="E1064" t="str">
            <v>0.67*0.3</v>
          </cell>
          <cell r="F1064">
            <v>0.20100000000000001</v>
          </cell>
          <cell r="G1064" t="str">
            <v>인</v>
          </cell>
          <cell r="I1064">
            <v>23483</v>
          </cell>
          <cell r="L1064">
            <v>116832</v>
          </cell>
          <cell r="M1064">
            <v>23483</v>
          </cell>
        </row>
        <row r="1066">
          <cell r="C1066" t="str">
            <v>공구손료</v>
          </cell>
          <cell r="E1066" t="str">
            <v>노무비의</v>
          </cell>
          <cell r="F1066">
            <v>3</v>
          </cell>
          <cell r="G1066" t="str">
            <v>%</v>
          </cell>
          <cell r="I1066">
            <v>704</v>
          </cell>
          <cell r="O1066">
            <v>704</v>
          </cell>
        </row>
        <row r="1071">
          <cell r="A1071">
            <v>4804</v>
          </cell>
          <cell r="B1071">
            <v>3</v>
          </cell>
          <cell r="C1071" t="str">
            <v>제4804호표</v>
          </cell>
          <cell r="D1071" t="str">
            <v>압착단자</v>
          </cell>
          <cell r="E1071" t="str">
            <v>70㎟</v>
          </cell>
          <cell r="F1071">
            <v>1</v>
          </cell>
          <cell r="G1071" t="str">
            <v>개</v>
          </cell>
          <cell r="I1071">
            <v>28059</v>
          </cell>
          <cell r="K1071">
            <v>623</v>
          </cell>
          <cell r="M1071">
            <v>26637</v>
          </cell>
          <cell r="O1071">
            <v>799</v>
          </cell>
          <cell r="P1071" t="str">
            <v>전 4-37</v>
          </cell>
        </row>
        <row r="1073">
          <cell r="B1073" t="str">
            <v>압착단자70㎟</v>
          </cell>
          <cell r="C1073" t="str">
            <v>재료비</v>
          </cell>
          <cell r="D1073" t="str">
            <v>압착단자</v>
          </cell>
          <cell r="E1073" t="str">
            <v>70㎟</v>
          </cell>
          <cell r="F1073">
            <v>1</v>
          </cell>
          <cell r="G1073" t="str">
            <v>개</v>
          </cell>
          <cell r="I1073">
            <v>623</v>
          </cell>
          <cell r="J1073">
            <v>623</v>
          </cell>
          <cell r="K1073">
            <v>623</v>
          </cell>
          <cell r="L1073">
            <v>0</v>
          </cell>
          <cell r="N1073">
            <v>0</v>
          </cell>
        </row>
        <row r="1075">
          <cell r="C1075" t="str">
            <v>노무비</v>
          </cell>
          <cell r="D1075" t="str">
            <v>저압케이블공</v>
          </cell>
          <cell r="E1075" t="str">
            <v>0.76*0.3</v>
          </cell>
          <cell r="F1075">
            <v>0.22799999999999998</v>
          </cell>
          <cell r="G1075" t="str">
            <v>인</v>
          </cell>
          <cell r="I1075">
            <v>26637</v>
          </cell>
          <cell r="L1075">
            <v>116832</v>
          </cell>
          <cell r="M1075">
            <v>26637</v>
          </cell>
        </row>
        <row r="1077">
          <cell r="C1077" t="str">
            <v>공구손료</v>
          </cell>
          <cell r="E1077" t="str">
            <v>노무비의</v>
          </cell>
          <cell r="F1077">
            <v>3</v>
          </cell>
          <cell r="G1077" t="str">
            <v>%</v>
          </cell>
          <cell r="I1077">
            <v>799</v>
          </cell>
          <cell r="O1077">
            <v>799</v>
          </cell>
        </row>
        <row r="1082">
          <cell r="A1082">
            <v>4805</v>
          </cell>
          <cell r="B1082">
            <v>3</v>
          </cell>
          <cell r="C1082" t="str">
            <v>제4805호표</v>
          </cell>
          <cell r="D1082" t="str">
            <v>케이블헤드</v>
          </cell>
          <cell r="E1082" t="str">
            <v>자기수축형, 60㎟</v>
          </cell>
          <cell r="F1082">
            <v>1</v>
          </cell>
          <cell r="G1082" t="str">
            <v>3상분/kit</v>
          </cell>
          <cell r="I1082">
            <v>380742</v>
          </cell>
          <cell r="K1082">
            <v>222000</v>
          </cell>
          <cell r="M1082">
            <v>154119</v>
          </cell>
          <cell r="O1082">
            <v>4623</v>
          </cell>
          <cell r="P1082" t="str">
            <v>전 4-37</v>
          </cell>
        </row>
        <row r="1084">
          <cell r="B1084" t="str">
            <v>케이블헤드자기수축형, 60㎟</v>
          </cell>
          <cell r="C1084" t="str">
            <v>재료비</v>
          </cell>
          <cell r="D1084" t="str">
            <v>케이블헤드</v>
          </cell>
          <cell r="E1084" t="str">
            <v>자기수축형, 60㎟</v>
          </cell>
          <cell r="F1084">
            <v>1</v>
          </cell>
          <cell r="G1084" t="str">
            <v>3상분/kit</v>
          </cell>
          <cell r="I1084">
            <v>222000</v>
          </cell>
          <cell r="J1084">
            <v>222000</v>
          </cell>
          <cell r="K1084">
            <v>222000</v>
          </cell>
          <cell r="L1084">
            <v>0</v>
          </cell>
          <cell r="N1084">
            <v>0</v>
          </cell>
        </row>
        <row r="1086">
          <cell r="C1086" t="str">
            <v>노무비</v>
          </cell>
          <cell r="D1086" t="str">
            <v>특고케이블공</v>
          </cell>
          <cell r="E1086">
            <v>0.86</v>
          </cell>
          <cell r="F1086">
            <v>0.86</v>
          </cell>
          <cell r="G1086" t="str">
            <v>인</v>
          </cell>
          <cell r="I1086">
            <v>154119</v>
          </cell>
          <cell r="L1086">
            <v>179209</v>
          </cell>
          <cell r="M1086">
            <v>154119</v>
          </cell>
        </row>
        <row r="1088">
          <cell r="C1088" t="str">
            <v>공구손료</v>
          </cell>
          <cell r="E1088" t="str">
            <v>노무비의</v>
          </cell>
          <cell r="F1088">
            <v>3</v>
          </cell>
          <cell r="G1088" t="str">
            <v>%</v>
          </cell>
          <cell r="I1088">
            <v>4623</v>
          </cell>
          <cell r="O1088">
            <v>4623</v>
          </cell>
        </row>
        <row r="1093">
          <cell r="A1093">
            <v>5100</v>
          </cell>
          <cell r="B1093">
            <v>3</v>
          </cell>
          <cell r="C1093" t="str">
            <v>제5100호표</v>
          </cell>
          <cell r="D1093" t="str">
            <v>조명기구(FA TYPE)</v>
          </cell>
          <cell r="E1093" t="str">
            <v>매입하면개방형, FL 2/32W</v>
          </cell>
          <cell r="F1093">
            <v>1</v>
          </cell>
          <cell r="G1093" t="str">
            <v>개</v>
          </cell>
          <cell r="I1093">
            <v>106032</v>
          </cell>
          <cell r="K1093">
            <v>65480</v>
          </cell>
          <cell r="M1093">
            <v>39371</v>
          </cell>
          <cell r="O1093">
            <v>1181</v>
          </cell>
          <cell r="P1093" t="str">
            <v>전 5-25</v>
          </cell>
        </row>
        <row r="1095">
          <cell r="B1095" t="str">
            <v>조명기구(FA TYPE)매입하면개방형, FL 2/32W</v>
          </cell>
          <cell r="C1095" t="str">
            <v>재료비</v>
          </cell>
          <cell r="D1095" t="str">
            <v>조명기구(FA TYPE)</v>
          </cell>
          <cell r="E1095" t="str">
            <v>매입하면개방형, FL 2/32W</v>
          </cell>
          <cell r="F1095">
            <v>1</v>
          </cell>
          <cell r="G1095" t="str">
            <v>개</v>
          </cell>
          <cell r="I1095">
            <v>65480</v>
          </cell>
          <cell r="J1095">
            <v>65480</v>
          </cell>
          <cell r="K1095">
            <v>65480</v>
          </cell>
          <cell r="L1095">
            <v>0</v>
          </cell>
          <cell r="N1095">
            <v>0</v>
          </cell>
        </row>
        <row r="1097">
          <cell r="C1097" t="str">
            <v>노무비</v>
          </cell>
          <cell r="D1097" t="str">
            <v>내선전공</v>
          </cell>
          <cell r="E1097">
            <v>0.41799999999999998</v>
          </cell>
          <cell r="F1097">
            <v>0.41799999999999998</v>
          </cell>
          <cell r="G1097" t="str">
            <v>인</v>
          </cell>
          <cell r="I1097">
            <v>39371</v>
          </cell>
          <cell r="L1097">
            <v>94191</v>
          </cell>
          <cell r="M1097">
            <v>39371</v>
          </cell>
        </row>
        <row r="1099">
          <cell r="C1099" t="str">
            <v>공구손료</v>
          </cell>
          <cell r="E1099" t="str">
            <v>노무비의</v>
          </cell>
          <cell r="F1099">
            <v>3</v>
          </cell>
          <cell r="G1099" t="str">
            <v>%</v>
          </cell>
          <cell r="I1099">
            <v>1181</v>
          </cell>
          <cell r="O1099">
            <v>1181</v>
          </cell>
        </row>
        <row r="1104">
          <cell r="A1104">
            <v>5101</v>
          </cell>
          <cell r="B1104">
            <v>3</v>
          </cell>
          <cell r="C1104" t="str">
            <v>제5101호표</v>
          </cell>
          <cell r="D1104" t="str">
            <v>조명기구(FC TYPE)</v>
          </cell>
          <cell r="E1104" t="str">
            <v>펜단트형, FL 2/32W</v>
          </cell>
          <cell r="F1104">
            <v>1</v>
          </cell>
          <cell r="G1104" t="str">
            <v>개</v>
          </cell>
          <cell r="I1104">
            <v>73259</v>
          </cell>
          <cell r="K1104">
            <v>41050</v>
          </cell>
          <cell r="M1104">
            <v>31271</v>
          </cell>
          <cell r="O1104">
            <v>938</v>
          </cell>
          <cell r="P1104" t="str">
            <v>전 5-25</v>
          </cell>
        </row>
        <row r="1106">
          <cell r="B1106" t="str">
            <v>조명기구(FC TYPE)펜단트형, FL 2/32W</v>
          </cell>
          <cell r="C1106" t="str">
            <v>재료비</v>
          </cell>
          <cell r="D1106" t="str">
            <v>조명기구(FC TYPE)</v>
          </cell>
          <cell r="E1106" t="str">
            <v>펜단트형, FL 2/32W</v>
          </cell>
          <cell r="F1106">
            <v>1</v>
          </cell>
          <cell r="G1106" t="str">
            <v>개</v>
          </cell>
          <cell r="I1106">
            <v>41050</v>
          </cell>
          <cell r="J1106">
            <v>41050</v>
          </cell>
          <cell r="K1106">
            <v>41050</v>
          </cell>
          <cell r="L1106">
            <v>0</v>
          </cell>
          <cell r="N1106">
            <v>0</v>
          </cell>
        </row>
        <row r="1108">
          <cell r="C1108" t="str">
            <v>노무비</v>
          </cell>
          <cell r="D1108" t="str">
            <v>내선전공</v>
          </cell>
          <cell r="E1108">
            <v>0.33200000000000002</v>
          </cell>
          <cell r="F1108">
            <v>0.33200000000000002</v>
          </cell>
          <cell r="G1108" t="str">
            <v>인</v>
          </cell>
          <cell r="I1108">
            <v>31271</v>
          </cell>
          <cell r="L1108">
            <v>94191</v>
          </cell>
          <cell r="M1108">
            <v>31271</v>
          </cell>
        </row>
        <row r="1110">
          <cell r="C1110" t="str">
            <v>공구손료</v>
          </cell>
          <cell r="E1110" t="str">
            <v>노무비의</v>
          </cell>
          <cell r="F1110">
            <v>3</v>
          </cell>
          <cell r="G1110" t="str">
            <v>%</v>
          </cell>
          <cell r="I1110">
            <v>938</v>
          </cell>
          <cell r="O1110">
            <v>938</v>
          </cell>
        </row>
        <row r="1115">
          <cell r="A1115">
            <v>5102</v>
          </cell>
          <cell r="B1115">
            <v>3</v>
          </cell>
          <cell r="C1115" t="str">
            <v>제5102호표</v>
          </cell>
          <cell r="D1115" t="str">
            <v>조명기구(FD TYPE)</v>
          </cell>
          <cell r="E1115" t="str">
            <v>펜단트(방습)형, FL 2/32W</v>
          </cell>
          <cell r="F1115">
            <v>1</v>
          </cell>
          <cell r="G1115" t="str">
            <v>개</v>
          </cell>
          <cell r="I1115">
            <v>140429</v>
          </cell>
          <cell r="K1115">
            <v>105000</v>
          </cell>
          <cell r="M1115">
            <v>34398</v>
          </cell>
          <cell r="O1115">
            <v>1031</v>
          </cell>
          <cell r="P1115" t="str">
            <v>전 5-25</v>
          </cell>
        </row>
        <row r="1117">
          <cell r="B1117" t="str">
            <v>조명기구(FD TYPE)펜단트(방습)형, FL 2/32W</v>
          </cell>
          <cell r="C1117" t="str">
            <v>재료비</v>
          </cell>
          <cell r="D1117" t="str">
            <v>조명기구(FD TYPE)</v>
          </cell>
          <cell r="E1117" t="str">
            <v>펜단트(방습)형, FL 2/32W</v>
          </cell>
          <cell r="F1117">
            <v>1</v>
          </cell>
          <cell r="G1117" t="str">
            <v>개</v>
          </cell>
          <cell r="I1117">
            <v>105000</v>
          </cell>
          <cell r="J1117">
            <v>105000</v>
          </cell>
          <cell r="K1117">
            <v>105000</v>
          </cell>
          <cell r="L1117">
            <v>0</v>
          </cell>
          <cell r="N1117">
            <v>0</v>
          </cell>
        </row>
        <row r="1119">
          <cell r="C1119" t="str">
            <v>노무비</v>
          </cell>
          <cell r="D1119" t="str">
            <v>내선전공</v>
          </cell>
          <cell r="E1119" t="str">
            <v>0.332*1.1</v>
          </cell>
          <cell r="F1119">
            <v>0.36520000000000002</v>
          </cell>
          <cell r="G1119" t="str">
            <v>인</v>
          </cell>
          <cell r="I1119">
            <v>34398</v>
          </cell>
          <cell r="L1119">
            <v>94191</v>
          </cell>
          <cell r="M1119">
            <v>34398</v>
          </cell>
        </row>
        <row r="1121">
          <cell r="C1121" t="str">
            <v>공구손료</v>
          </cell>
          <cell r="E1121" t="str">
            <v>노무비의</v>
          </cell>
          <cell r="F1121">
            <v>3</v>
          </cell>
          <cell r="G1121" t="str">
            <v>%</v>
          </cell>
          <cell r="I1121">
            <v>1031</v>
          </cell>
          <cell r="O1121">
            <v>1031</v>
          </cell>
        </row>
        <row r="1126">
          <cell r="A1126">
            <v>5103</v>
          </cell>
          <cell r="B1126">
            <v>3</v>
          </cell>
          <cell r="C1126" t="str">
            <v>제5103호표</v>
          </cell>
          <cell r="D1126" t="str">
            <v>조명기구(FE TYPE)</v>
          </cell>
          <cell r="E1126" t="str">
            <v>EF 15W</v>
          </cell>
          <cell r="F1126">
            <v>1</v>
          </cell>
          <cell r="G1126" t="str">
            <v>개</v>
          </cell>
          <cell r="I1126">
            <v>26768</v>
          </cell>
          <cell r="K1126">
            <v>16000</v>
          </cell>
          <cell r="M1126">
            <v>10455</v>
          </cell>
          <cell r="O1126">
            <v>313</v>
          </cell>
          <cell r="P1126" t="str">
            <v>전 5-24</v>
          </cell>
        </row>
        <row r="1128">
          <cell r="B1128" t="str">
            <v>조명기구(FE TYPE)EF 15W</v>
          </cell>
          <cell r="C1128" t="str">
            <v>재료비</v>
          </cell>
          <cell r="D1128" t="str">
            <v>조명기구(FE TYPE)</v>
          </cell>
          <cell r="E1128" t="str">
            <v>EF 15W</v>
          </cell>
          <cell r="F1128">
            <v>1</v>
          </cell>
          <cell r="G1128" t="str">
            <v>개</v>
          </cell>
          <cell r="I1128">
            <v>16000</v>
          </cell>
          <cell r="J1128">
            <v>16000</v>
          </cell>
          <cell r="K1128">
            <v>16000</v>
          </cell>
          <cell r="L1128">
            <v>0</v>
          </cell>
          <cell r="N1128">
            <v>0</v>
          </cell>
        </row>
        <row r="1130">
          <cell r="C1130" t="str">
            <v>노무비</v>
          </cell>
          <cell r="D1130" t="str">
            <v>내선전공</v>
          </cell>
          <cell r="E1130">
            <v>0.111</v>
          </cell>
          <cell r="F1130">
            <v>0.111</v>
          </cell>
          <cell r="G1130" t="str">
            <v>인</v>
          </cell>
          <cell r="I1130">
            <v>10455</v>
          </cell>
          <cell r="L1130">
            <v>94191</v>
          </cell>
          <cell r="M1130">
            <v>10455</v>
          </cell>
        </row>
        <row r="1132">
          <cell r="C1132" t="str">
            <v>공구손료</v>
          </cell>
          <cell r="E1132" t="str">
            <v>노무비의</v>
          </cell>
          <cell r="F1132">
            <v>3</v>
          </cell>
          <cell r="G1132" t="str">
            <v>%</v>
          </cell>
          <cell r="I1132">
            <v>313</v>
          </cell>
          <cell r="O1132">
            <v>313</v>
          </cell>
        </row>
        <row r="1137">
          <cell r="A1137">
            <v>5104</v>
          </cell>
          <cell r="B1137">
            <v>3</v>
          </cell>
          <cell r="C1137" t="str">
            <v>제5104호표</v>
          </cell>
          <cell r="D1137" t="str">
            <v>조명기구(EFL9 TYPE)</v>
          </cell>
          <cell r="E1137" t="str">
            <v>EL 90W</v>
          </cell>
          <cell r="F1137">
            <v>1</v>
          </cell>
          <cell r="G1137" t="str">
            <v>개</v>
          </cell>
          <cell r="I1137">
            <v>123387</v>
          </cell>
          <cell r="K1137">
            <v>110000</v>
          </cell>
          <cell r="M1137">
            <v>12998</v>
          </cell>
          <cell r="O1137">
            <v>389</v>
          </cell>
          <cell r="P1137" t="str">
            <v>전 5-25-1</v>
          </cell>
        </row>
        <row r="1139">
          <cell r="B1139" t="str">
            <v>조명기구(EFL9 TYPE)EL 90W</v>
          </cell>
          <cell r="C1139" t="str">
            <v>재료비</v>
          </cell>
          <cell r="D1139" t="str">
            <v>조명기구(EFL9 TYPE)</v>
          </cell>
          <cell r="E1139" t="str">
            <v>EL 90W</v>
          </cell>
          <cell r="F1139">
            <v>1</v>
          </cell>
          <cell r="G1139" t="str">
            <v>개</v>
          </cell>
          <cell r="I1139">
            <v>110000</v>
          </cell>
          <cell r="J1139">
            <v>110000</v>
          </cell>
          <cell r="K1139">
            <v>110000</v>
          </cell>
          <cell r="L1139">
            <v>0</v>
          </cell>
          <cell r="N1139">
            <v>0</v>
          </cell>
        </row>
        <row r="1141">
          <cell r="C1141" t="str">
            <v>노무비</v>
          </cell>
          <cell r="D1141" t="str">
            <v>내선전공</v>
          </cell>
          <cell r="E1141">
            <v>0.13800000000000001</v>
          </cell>
          <cell r="F1141">
            <v>0.13800000000000001</v>
          </cell>
          <cell r="G1141" t="str">
            <v>인</v>
          </cell>
          <cell r="I1141">
            <v>12998</v>
          </cell>
          <cell r="L1141">
            <v>94191</v>
          </cell>
          <cell r="M1141">
            <v>12998</v>
          </cell>
        </row>
        <row r="1143">
          <cell r="C1143" t="str">
            <v>공구손료</v>
          </cell>
          <cell r="E1143" t="str">
            <v>노무비의</v>
          </cell>
          <cell r="F1143">
            <v>3</v>
          </cell>
          <cell r="G1143" t="str">
            <v>%</v>
          </cell>
          <cell r="I1143">
            <v>389</v>
          </cell>
          <cell r="O1143">
            <v>389</v>
          </cell>
        </row>
        <row r="1148">
          <cell r="A1148">
            <v>5105</v>
          </cell>
          <cell r="B1148">
            <v>3</v>
          </cell>
          <cell r="C1148" t="str">
            <v>제5105호표</v>
          </cell>
          <cell r="D1148" t="str">
            <v>조명기구(FF TYPE)</v>
          </cell>
          <cell r="E1148" t="str">
            <v>EF 15W</v>
          </cell>
          <cell r="F1148">
            <v>1</v>
          </cell>
          <cell r="G1148" t="str">
            <v>개</v>
          </cell>
          <cell r="I1148">
            <v>32768</v>
          </cell>
          <cell r="K1148">
            <v>22000</v>
          </cell>
          <cell r="M1148">
            <v>10455</v>
          </cell>
          <cell r="O1148">
            <v>313</v>
          </cell>
          <cell r="P1148" t="str">
            <v>전 5-24</v>
          </cell>
        </row>
        <row r="1150">
          <cell r="B1150" t="str">
            <v>조명기구(FF TYPE)EF 15W</v>
          </cell>
          <cell r="C1150" t="str">
            <v>재료비</v>
          </cell>
          <cell r="D1150" t="str">
            <v>조명기구(FF TYPE)</v>
          </cell>
          <cell r="E1150" t="str">
            <v>EF 15W</v>
          </cell>
          <cell r="F1150">
            <v>1</v>
          </cell>
          <cell r="G1150" t="str">
            <v>개</v>
          </cell>
          <cell r="I1150">
            <v>22000</v>
          </cell>
          <cell r="J1150">
            <v>22000</v>
          </cell>
          <cell r="K1150">
            <v>22000</v>
          </cell>
          <cell r="L1150">
            <v>0</v>
          </cell>
          <cell r="N1150">
            <v>0</v>
          </cell>
        </row>
        <row r="1152">
          <cell r="C1152" t="str">
            <v>노무비</v>
          </cell>
          <cell r="D1152" t="str">
            <v>내선전공</v>
          </cell>
          <cell r="E1152">
            <v>0.111</v>
          </cell>
          <cell r="F1152">
            <v>0.111</v>
          </cell>
          <cell r="G1152" t="str">
            <v>인</v>
          </cell>
          <cell r="I1152">
            <v>10455</v>
          </cell>
          <cell r="L1152">
            <v>94191</v>
          </cell>
          <cell r="M1152">
            <v>10455</v>
          </cell>
        </row>
        <row r="1154">
          <cell r="C1154" t="str">
            <v>공구손료</v>
          </cell>
          <cell r="E1154" t="str">
            <v>노무비의</v>
          </cell>
          <cell r="F1154">
            <v>3</v>
          </cell>
          <cell r="G1154" t="str">
            <v>%</v>
          </cell>
          <cell r="I1154">
            <v>313</v>
          </cell>
          <cell r="O1154">
            <v>313</v>
          </cell>
        </row>
        <row r="1159">
          <cell r="A1159">
            <v>5106</v>
          </cell>
          <cell r="B1159">
            <v>3</v>
          </cell>
          <cell r="C1159" t="str">
            <v>제5106호표</v>
          </cell>
          <cell r="D1159" t="str">
            <v>조명기구(IA TYPE)</v>
          </cell>
          <cell r="E1159" t="str">
            <v>IL 60W</v>
          </cell>
          <cell r="F1159">
            <v>1</v>
          </cell>
          <cell r="G1159" t="str">
            <v>개</v>
          </cell>
          <cell r="I1159">
            <v>34768</v>
          </cell>
          <cell r="K1159">
            <v>11000</v>
          </cell>
          <cell r="M1159">
            <v>23076</v>
          </cell>
          <cell r="O1159">
            <v>692</v>
          </cell>
          <cell r="P1159" t="str">
            <v>전 5-24</v>
          </cell>
        </row>
        <row r="1161">
          <cell r="B1161" t="str">
            <v>조명기구(IA TYPE)IL 60W</v>
          </cell>
          <cell r="C1161" t="str">
            <v>재료비</v>
          </cell>
          <cell r="D1161" t="str">
            <v>조명기구(IA TYPE)</v>
          </cell>
          <cell r="E1161" t="str">
            <v>IL 60W</v>
          </cell>
          <cell r="F1161">
            <v>1</v>
          </cell>
          <cell r="G1161" t="str">
            <v>개</v>
          </cell>
          <cell r="I1161">
            <v>11000</v>
          </cell>
          <cell r="J1161">
            <v>11000</v>
          </cell>
          <cell r="K1161">
            <v>11000</v>
          </cell>
          <cell r="L1161">
            <v>0</v>
          </cell>
          <cell r="N1161">
            <v>0</v>
          </cell>
        </row>
        <row r="1163">
          <cell r="C1163" t="str">
            <v>노무비</v>
          </cell>
          <cell r="D1163" t="str">
            <v>내선전공</v>
          </cell>
          <cell r="E1163">
            <v>0.245</v>
          </cell>
          <cell r="F1163">
            <v>0.245</v>
          </cell>
          <cell r="G1163" t="str">
            <v>인</v>
          </cell>
          <cell r="I1163">
            <v>23076</v>
          </cell>
          <cell r="L1163">
            <v>94191</v>
          </cell>
          <cell r="M1163">
            <v>23076</v>
          </cell>
        </row>
        <row r="1165">
          <cell r="C1165" t="str">
            <v>공구손료</v>
          </cell>
          <cell r="E1165" t="str">
            <v>노무비의</v>
          </cell>
          <cell r="F1165">
            <v>3</v>
          </cell>
          <cell r="G1165" t="str">
            <v>%</v>
          </cell>
          <cell r="I1165">
            <v>692</v>
          </cell>
          <cell r="O1165">
            <v>692</v>
          </cell>
        </row>
        <row r="1170">
          <cell r="A1170">
            <v>5107</v>
          </cell>
          <cell r="B1170">
            <v>3</v>
          </cell>
          <cell r="C1170" t="str">
            <v>제5107호표</v>
          </cell>
          <cell r="D1170" t="str">
            <v>조명기구(IB TYPE)</v>
          </cell>
          <cell r="E1170" t="str">
            <v>IL 60W</v>
          </cell>
          <cell r="F1170">
            <v>1</v>
          </cell>
          <cell r="G1170" t="str">
            <v>개</v>
          </cell>
          <cell r="I1170">
            <v>48768</v>
          </cell>
          <cell r="K1170">
            <v>25000</v>
          </cell>
          <cell r="M1170">
            <v>23076</v>
          </cell>
          <cell r="O1170">
            <v>692</v>
          </cell>
          <cell r="P1170" t="str">
            <v>전 5-25-1</v>
          </cell>
        </row>
        <row r="1172">
          <cell r="B1172" t="str">
            <v>조명기구(IB TYPE)IL 60W</v>
          </cell>
          <cell r="C1172" t="str">
            <v>재료비</v>
          </cell>
          <cell r="D1172" t="str">
            <v>조명기구(IB TYPE)</v>
          </cell>
          <cell r="E1172" t="str">
            <v>IL 60W</v>
          </cell>
          <cell r="F1172">
            <v>1</v>
          </cell>
          <cell r="G1172" t="str">
            <v>개</v>
          </cell>
          <cell r="I1172">
            <v>25000</v>
          </cell>
          <cell r="J1172">
            <v>25000</v>
          </cell>
          <cell r="K1172">
            <v>25000</v>
          </cell>
          <cell r="L1172">
            <v>0</v>
          </cell>
          <cell r="N1172">
            <v>0</v>
          </cell>
        </row>
        <row r="1174">
          <cell r="C1174" t="str">
            <v>노무비</v>
          </cell>
          <cell r="D1174" t="str">
            <v>내선전공</v>
          </cell>
          <cell r="E1174">
            <v>0.245</v>
          </cell>
          <cell r="F1174">
            <v>0.245</v>
          </cell>
          <cell r="G1174" t="str">
            <v>인</v>
          </cell>
          <cell r="I1174">
            <v>23076</v>
          </cell>
          <cell r="L1174">
            <v>94191</v>
          </cell>
          <cell r="M1174">
            <v>23076</v>
          </cell>
        </row>
        <row r="1176">
          <cell r="C1176" t="str">
            <v>공구손료</v>
          </cell>
          <cell r="E1176" t="str">
            <v>노무비의</v>
          </cell>
          <cell r="F1176">
            <v>3</v>
          </cell>
          <cell r="G1176" t="str">
            <v>%</v>
          </cell>
          <cell r="I1176">
            <v>692</v>
          </cell>
          <cell r="O1176">
            <v>692</v>
          </cell>
        </row>
        <row r="1181">
          <cell r="A1181">
            <v>5400</v>
          </cell>
          <cell r="B1181">
            <v>3</v>
          </cell>
          <cell r="C1181" t="str">
            <v>제5400호표</v>
          </cell>
          <cell r="D1181" t="str">
            <v>콘센트 접지 220V</v>
          </cell>
          <cell r="E1181" t="str">
            <v>1구2P 15A(W/플레이트)</v>
          </cell>
          <cell r="F1181">
            <v>1</v>
          </cell>
          <cell r="G1181" t="str">
            <v>개</v>
          </cell>
          <cell r="I1181">
            <v>9268</v>
          </cell>
          <cell r="K1181">
            <v>1507</v>
          </cell>
          <cell r="M1181">
            <v>7535</v>
          </cell>
          <cell r="O1181">
            <v>226</v>
          </cell>
          <cell r="P1181" t="str">
            <v>전 5-23</v>
          </cell>
        </row>
        <row r="1183">
          <cell r="B1183" t="str">
            <v>콘센트 접지 220V1구2P 15A(W/플레이트)</v>
          </cell>
          <cell r="C1183" t="str">
            <v>재료비</v>
          </cell>
          <cell r="D1183" t="str">
            <v>콘센트 접지 220V</v>
          </cell>
          <cell r="E1183" t="str">
            <v>1구2P 15A(W/플레이트)</v>
          </cell>
          <cell r="F1183">
            <v>1</v>
          </cell>
          <cell r="G1183" t="str">
            <v>개</v>
          </cell>
          <cell r="I1183">
            <v>1507</v>
          </cell>
          <cell r="J1183">
            <v>1507</v>
          </cell>
          <cell r="K1183">
            <v>1507</v>
          </cell>
          <cell r="L1183">
            <v>0</v>
          </cell>
          <cell r="N1183">
            <v>0</v>
          </cell>
        </row>
        <row r="1185">
          <cell r="C1185" t="str">
            <v>노무비</v>
          </cell>
          <cell r="D1185" t="str">
            <v>내선전공</v>
          </cell>
          <cell r="E1185" t="str">
            <v>0.08</v>
          </cell>
          <cell r="F1185">
            <v>0.08</v>
          </cell>
          <cell r="G1185" t="str">
            <v>인</v>
          </cell>
          <cell r="I1185">
            <v>7535</v>
          </cell>
          <cell r="L1185">
            <v>94191</v>
          </cell>
          <cell r="M1185">
            <v>7535</v>
          </cell>
        </row>
        <row r="1187">
          <cell r="C1187" t="str">
            <v>공구손료</v>
          </cell>
          <cell r="E1187" t="str">
            <v>노무비의</v>
          </cell>
          <cell r="F1187">
            <v>3</v>
          </cell>
          <cell r="G1187" t="str">
            <v>%</v>
          </cell>
          <cell r="I1187">
            <v>226</v>
          </cell>
          <cell r="O1187">
            <v>226</v>
          </cell>
        </row>
        <row r="1192">
          <cell r="A1192">
            <v>5401</v>
          </cell>
          <cell r="B1192">
            <v>3</v>
          </cell>
          <cell r="C1192" t="str">
            <v>제5401호표</v>
          </cell>
          <cell r="D1192" t="str">
            <v>콘센트 접지 220V</v>
          </cell>
          <cell r="E1192" t="str">
            <v>2구2P 15A(W/플레이트)</v>
          </cell>
          <cell r="F1192">
            <v>1</v>
          </cell>
          <cell r="G1192" t="str">
            <v>개</v>
          </cell>
          <cell r="I1192">
            <v>11296</v>
          </cell>
          <cell r="K1192">
            <v>1983</v>
          </cell>
          <cell r="M1192">
            <v>9042</v>
          </cell>
          <cell r="O1192">
            <v>271</v>
          </cell>
          <cell r="P1192" t="str">
            <v>전 5-23</v>
          </cell>
        </row>
        <row r="1194">
          <cell r="B1194" t="str">
            <v>콘센트 접지 220V2구2P 15A(W/플레이트)</v>
          </cell>
          <cell r="C1194" t="str">
            <v>재료비</v>
          </cell>
          <cell r="D1194" t="str">
            <v>콘센트 접지 220V</v>
          </cell>
          <cell r="E1194" t="str">
            <v>2구2P 15A(W/플레이트)</v>
          </cell>
          <cell r="F1194">
            <v>1</v>
          </cell>
          <cell r="G1194" t="str">
            <v>개</v>
          </cell>
          <cell r="I1194">
            <v>1983</v>
          </cell>
          <cell r="J1194">
            <v>1983</v>
          </cell>
          <cell r="K1194">
            <v>1983</v>
          </cell>
          <cell r="L1194">
            <v>0</v>
          </cell>
          <cell r="N1194">
            <v>0</v>
          </cell>
        </row>
        <row r="1196">
          <cell r="C1196" t="str">
            <v>노무비</v>
          </cell>
          <cell r="D1196" t="str">
            <v>내선전공</v>
          </cell>
          <cell r="E1196" t="str">
            <v>0.08*1.2</v>
          </cell>
          <cell r="F1196">
            <v>9.6000000000000002E-2</v>
          </cell>
          <cell r="G1196" t="str">
            <v>인</v>
          </cell>
          <cell r="I1196">
            <v>9042</v>
          </cell>
          <cell r="L1196">
            <v>94191</v>
          </cell>
          <cell r="M1196">
            <v>9042</v>
          </cell>
        </row>
        <row r="1198">
          <cell r="C1198" t="str">
            <v>공구손료</v>
          </cell>
          <cell r="E1198" t="str">
            <v>노무비의</v>
          </cell>
          <cell r="F1198">
            <v>3</v>
          </cell>
          <cell r="G1198" t="str">
            <v>%</v>
          </cell>
          <cell r="I1198">
            <v>271</v>
          </cell>
          <cell r="O1198">
            <v>271</v>
          </cell>
        </row>
        <row r="1203">
          <cell r="A1203">
            <v>5402</v>
          </cell>
          <cell r="B1203">
            <v>3</v>
          </cell>
          <cell r="C1203" t="str">
            <v>제5402호표</v>
          </cell>
          <cell r="D1203" t="str">
            <v>콘센트 접지 220V</v>
          </cell>
          <cell r="E1203" t="str">
            <v>2구(방우형)</v>
          </cell>
          <cell r="F1203">
            <v>1</v>
          </cell>
          <cell r="G1203" t="str">
            <v>개</v>
          </cell>
          <cell r="I1203">
            <v>12399</v>
          </cell>
          <cell r="K1203">
            <v>3086</v>
          </cell>
          <cell r="M1203">
            <v>9042</v>
          </cell>
          <cell r="O1203">
            <v>271</v>
          </cell>
          <cell r="P1203" t="str">
            <v>전 5-23</v>
          </cell>
        </row>
        <row r="1205">
          <cell r="B1205" t="str">
            <v>콘센트 접지 220V2구(방우형)</v>
          </cell>
          <cell r="C1205" t="str">
            <v>재료비</v>
          </cell>
          <cell r="D1205" t="str">
            <v>콘센트 접지 220V</v>
          </cell>
          <cell r="E1205" t="str">
            <v>2구(방우형)</v>
          </cell>
          <cell r="F1205">
            <v>1</v>
          </cell>
          <cell r="G1205" t="str">
            <v>개</v>
          </cell>
          <cell r="I1205">
            <v>3086</v>
          </cell>
          <cell r="J1205">
            <v>3086</v>
          </cell>
          <cell r="K1205">
            <v>3086</v>
          </cell>
          <cell r="L1205">
            <v>0</v>
          </cell>
          <cell r="N1205">
            <v>0</v>
          </cell>
        </row>
        <row r="1207">
          <cell r="C1207" t="str">
            <v>노무비</v>
          </cell>
          <cell r="D1207" t="str">
            <v>내선전공</v>
          </cell>
          <cell r="E1207" t="str">
            <v>0.08*1.2</v>
          </cell>
          <cell r="F1207">
            <v>9.6000000000000002E-2</v>
          </cell>
          <cell r="G1207" t="str">
            <v>인</v>
          </cell>
          <cell r="I1207">
            <v>9042</v>
          </cell>
          <cell r="L1207">
            <v>94191</v>
          </cell>
          <cell r="M1207">
            <v>9042</v>
          </cell>
        </row>
        <row r="1209">
          <cell r="C1209" t="str">
            <v>공구손료</v>
          </cell>
          <cell r="E1209" t="str">
            <v>노무비의</v>
          </cell>
          <cell r="F1209">
            <v>3</v>
          </cell>
          <cell r="G1209" t="str">
            <v>%</v>
          </cell>
          <cell r="I1209">
            <v>271</v>
          </cell>
          <cell r="O1209">
            <v>271</v>
          </cell>
        </row>
        <row r="1214">
          <cell r="A1214">
            <v>5403</v>
          </cell>
          <cell r="B1214">
            <v>3</v>
          </cell>
          <cell r="C1214" t="str">
            <v>제5403호표</v>
          </cell>
          <cell r="D1214" t="str">
            <v>1로스위치</v>
          </cell>
          <cell r="E1214" t="str">
            <v>1구(W/플레이트), 15A 250V</v>
          </cell>
          <cell r="F1214">
            <v>1</v>
          </cell>
          <cell r="G1214" t="str">
            <v>개</v>
          </cell>
          <cell r="I1214">
            <v>9746</v>
          </cell>
          <cell r="K1214">
            <v>1500</v>
          </cell>
          <cell r="M1214">
            <v>8006</v>
          </cell>
          <cell r="O1214">
            <v>240</v>
          </cell>
          <cell r="P1214" t="str">
            <v>전 5-23</v>
          </cell>
        </row>
        <row r="1216">
          <cell r="B1216" t="str">
            <v>1로스위치1구(W/플레이트), 15A 250V</v>
          </cell>
          <cell r="C1216" t="str">
            <v>재료비</v>
          </cell>
          <cell r="D1216" t="str">
            <v>1로스위치</v>
          </cell>
          <cell r="E1216" t="str">
            <v>1구(W/플레이트), 15A 250V</v>
          </cell>
          <cell r="F1216">
            <v>1</v>
          </cell>
          <cell r="G1216" t="str">
            <v>개</v>
          </cell>
          <cell r="I1216">
            <v>1500</v>
          </cell>
          <cell r="J1216">
            <v>1500</v>
          </cell>
          <cell r="K1216">
            <v>1500</v>
          </cell>
          <cell r="L1216">
            <v>0</v>
          </cell>
          <cell r="N1216">
            <v>0</v>
          </cell>
        </row>
        <row r="1218">
          <cell r="C1218" t="str">
            <v>노무비</v>
          </cell>
          <cell r="D1218" t="str">
            <v>내선전공</v>
          </cell>
          <cell r="E1218">
            <v>8.5000000000000006E-2</v>
          </cell>
          <cell r="F1218">
            <v>8.5000000000000006E-2</v>
          </cell>
          <cell r="G1218" t="str">
            <v>인</v>
          </cell>
          <cell r="I1218">
            <v>8006</v>
          </cell>
          <cell r="L1218">
            <v>94191</v>
          </cell>
          <cell r="M1218">
            <v>8006</v>
          </cell>
        </row>
        <row r="1220">
          <cell r="C1220" t="str">
            <v>공구손료</v>
          </cell>
          <cell r="E1220" t="str">
            <v>노무비의</v>
          </cell>
          <cell r="F1220">
            <v>3</v>
          </cell>
          <cell r="G1220" t="str">
            <v>%</v>
          </cell>
          <cell r="I1220">
            <v>240</v>
          </cell>
          <cell r="O1220">
            <v>240</v>
          </cell>
        </row>
        <row r="1225">
          <cell r="A1225">
            <v>5404</v>
          </cell>
          <cell r="B1225">
            <v>3</v>
          </cell>
          <cell r="C1225" t="str">
            <v>제5404호표</v>
          </cell>
          <cell r="D1225" t="str">
            <v>1로스위치</v>
          </cell>
          <cell r="E1225" t="str">
            <v>2구(W/플레이트), 15A 250V</v>
          </cell>
          <cell r="F1225">
            <v>1</v>
          </cell>
          <cell r="G1225" t="str">
            <v>개</v>
          </cell>
          <cell r="I1225">
            <v>11995</v>
          </cell>
          <cell r="K1225">
            <v>2100</v>
          </cell>
          <cell r="M1225">
            <v>9607</v>
          </cell>
          <cell r="O1225">
            <v>288</v>
          </cell>
          <cell r="P1225" t="str">
            <v>전 5-23</v>
          </cell>
        </row>
        <row r="1227">
          <cell r="B1227" t="str">
            <v>1로스위치2구(W/플레이트), 15A 250V</v>
          </cell>
          <cell r="C1227" t="str">
            <v>재료비</v>
          </cell>
          <cell r="D1227" t="str">
            <v>1로스위치</v>
          </cell>
          <cell r="E1227" t="str">
            <v>2구(W/플레이트), 15A 250V</v>
          </cell>
          <cell r="F1227">
            <v>1</v>
          </cell>
          <cell r="G1227" t="str">
            <v>개</v>
          </cell>
          <cell r="I1227">
            <v>2100</v>
          </cell>
          <cell r="J1227">
            <v>2100</v>
          </cell>
          <cell r="K1227">
            <v>2100</v>
          </cell>
          <cell r="L1227">
            <v>0</v>
          </cell>
          <cell r="N1227">
            <v>0</v>
          </cell>
        </row>
        <row r="1229">
          <cell r="C1229" t="str">
            <v>노무비</v>
          </cell>
          <cell r="D1229" t="str">
            <v>내선전공</v>
          </cell>
          <cell r="E1229" t="str">
            <v>0.085*1.2</v>
          </cell>
          <cell r="F1229">
            <v>0.10200000000000001</v>
          </cell>
          <cell r="G1229" t="str">
            <v>인</v>
          </cell>
          <cell r="I1229">
            <v>9607</v>
          </cell>
          <cell r="L1229">
            <v>94191</v>
          </cell>
          <cell r="M1229">
            <v>9607</v>
          </cell>
        </row>
        <row r="1231">
          <cell r="C1231" t="str">
            <v>공구손료</v>
          </cell>
          <cell r="E1231" t="str">
            <v>노무비의</v>
          </cell>
          <cell r="F1231">
            <v>3</v>
          </cell>
          <cell r="G1231" t="str">
            <v>%</v>
          </cell>
          <cell r="I1231">
            <v>288</v>
          </cell>
          <cell r="O1231">
            <v>288</v>
          </cell>
        </row>
        <row r="1236">
          <cell r="A1236">
            <v>5405</v>
          </cell>
          <cell r="B1236">
            <v>3</v>
          </cell>
          <cell r="C1236" t="str">
            <v>제5405호표</v>
          </cell>
          <cell r="D1236" t="str">
            <v>1로스위치</v>
          </cell>
          <cell r="E1236" t="str">
            <v>3구(W/플레이트), 15A 250V</v>
          </cell>
          <cell r="F1236">
            <v>1</v>
          </cell>
          <cell r="G1236" t="str">
            <v>개</v>
          </cell>
          <cell r="I1236">
            <v>14244</v>
          </cell>
          <cell r="K1236">
            <v>2700</v>
          </cell>
          <cell r="M1236">
            <v>11208</v>
          </cell>
          <cell r="O1236">
            <v>336</v>
          </cell>
          <cell r="P1236" t="str">
            <v>전 5-23</v>
          </cell>
        </row>
        <row r="1238">
          <cell r="B1238" t="str">
            <v>1로스위치3구(W/플레이트), 15A 250V</v>
          </cell>
          <cell r="C1238" t="str">
            <v>재료비</v>
          </cell>
          <cell r="D1238" t="str">
            <v>1로스위치</v>
          </cell>
          <cell r="E1238" t="str">
            <v>3구(W/플레이트), 15A 250V</v>
          </cell>
          <cell r="F1238">
            <v>1</v>
          </cell>
          <cell r="G1238" t="str">
            <v>개</v>
          </cell>
          <cell r="I1238">
            <v>2700</v>
          </cell>
          <cell r="J1238">
            <v>2700</v>
          </cell>
          <cell r="K1238">
            <v>2700</v>
          </cell>
          <cell r="L1238">
            <v>0</v>
          </cell>
          <cell r="N1238">
            <v>0</v>
          </cell>
        </row>
        <row r="1240">
          <cell r="C1240" t="str">
            <v>노무비</v>
          </cell>
          <cell r="D1240" t="str">
            <v>내선전공</v>
          </cell>
          <cell r="E1240" t="str">
            <v>0.085*1.4</v>
          </cell>
          <cell r="F1240">
            <v>0.11899999999999999</v>
          </cell>
          <cell r="G1240" t="str">
            <v>인</v>
          </cell>
          <cell r="I1240">
            <v>11208</v>
          </cell>
          <cell r="L1240">
            <v>94191</v>
          </cell>
          <cell r="M1240">
            <v>11208</v>
          </cell>
        </row>
        <row r="1242">
          <cell r="C1242" t="str">
            <v>공구손료</v>
          </cell>
          <cell r="E1242" t="str">
            <v>노무비의</v>
          </cell>
          <cell r="F1242">
            <v>3</v>
          </cell>
          <cell r="G1242" t="str">
            <v>%</v>
          </cell>
          <cell r="I1242">
            <v>336</v>
          </cell>
          <cell r="O1242">
            <v>336</v>
          </cell>
        </row>
        <row r="1247">
          <cell r="A1247">
            <v>5500</v>
          </cell>
          <cell r="B1247">
            <v>3</v>
          </cell>
          <cell r="C1247" t="str">
            <v>제5500호표</v>
          </cell>
          <cell r="D1247" t="str">
            <v>풀박스(PULL BOX)</v>
          </cell>
          <cell r="E1247" t="str">
            <v>100x100x100</v>
          </cell>
          <cell r="F1247">
            <v>1</v>
          </cell>
          <cell r="G1247" t="str">
            <v>개</v>
          </cell>
          <cell r="I1247">
            <v>65830</v>
          </cell>
          <cell r="K1247">
            <v>1800</v>
          </cell>
          <cell r="M1247">
            <v>62166</v>
          </cell>
          <cell r="O1247">
            <v>1864</v>
          </cell>
          <cell r="P1247" t="str">
            <v>전 5-4</v>
          </cell>
        </row>
        <row r="1249">
          <cell r="B1249" t="str">
            <v>풀박스(PULL BOX)100x100x100</v>
          </cell>
          <cell r="C1249" t="str">
            <v>재료비</v>
          </cell>
          <cell r="D1249" t="str">
            <v>풀박스(PULL BOX)</v>
          </cell>
          <cell r="E1249" t="str">
            <v>100x100x100</v>
          </cell>
          <cell r="F1249">
            <v>1</v>
          </cell>
          <cell r="G1249" t="str">
            <v>개</v>
          </cell>
          <cell r="I1249">
            <v>1800</v>
          </cell>
          <cell r="J1249">
            <v>1800</v>
          </cell>
          <cell r="K1249">
            <v>1800</v>
          </cell>
          <cell r="L1249">
            <v>0</v>
          </cell>
          <cell r="N1249">
            <v>0</v>
          </cell>
        </row>
        <row r="1251">
          <cell r="C1251" t="str">
            <v>노무비</v>
          </cell>
          <cell r="D1251" t="str">
            <v>내선전공</v>
          </cell>
          <cell r="E1251">
            <v>0.66</v>
          </cell>
          <cell r="F1251">
            <v>0.66</v>
          </cell>
          <cell r="G1251" t="str">
            <v>인</v>
          </cell>
          <cell r="I1251">
            <v>62166</v>
          </cell>
          <cell r="L1251">
            <v>94191</v>
          </cell>
          <cell r="M1251">
            <v>62166</v>
          </cell>
        </row>
        <row r="1253">
          <cell r="C1253" t="str">
            <v>공구손료</v>
          </cell>
          <cell r="E1253" t="str">
            <v>노무비의</v>
          </cell>
          <cell r="F1253">
            <v>3</v>
          </cell>
          <cell r="G1253" t="str">
            <v>%</v>
          </cell>
          <cell r="I1253">
            <v>1864</v>
          </cell>
          <cell r="O1253">
            <v>1864</v>
          </cell>
        </row>
        <row r="1258">
          <cell r="A1258">
            <v>5501</v>
          </cell>
          <cell r="B1258">
            <v>3</v>
          </cell>
          <cell r="C1258" t="str">
            <v>제5501호표</v>
          </cell>
          <cell r="D1258" t="str">
            <v>풀박스(PULL BOX)</v>
          </cell>
          <cell r="E1258" t="str">
            <v>200x200x150</v>
          </cell>
          <cell r="F1258">
            <v>1</v>
          </cell>
          <cell r="G1258" t="str">
            <v>개</v>
          </cell>
          <cell r="I1258">
            <v>68430</v>
          </cell>
          <cell r="K1258">
            <v>4400</v>
          </cell>
          <cell r="M1258">
            <v>62166</v>
          </cell>
          <cell r="O1258">
            <v>1864</v>
          </cell>
          <cell r="P1258" t="str">
            <v>전 5-4</v>
          </cell>
        </row>
        <row r="1260">
          <cell r="B1260" t="str">
            <v>풀박스(PULL BOX)200x200x150</v>
          </cell>
          <cell r="C1260" t="str">
            <v>재료비</v>
          </cell>
          <cell r="D1260" t="str">
            <v>풀박스(PULL BOX)</v>
          </cell>
          <cell r="E1260" t="str">
            <v>200x200x150</v>
          </cell>
          <cell r="F1260">
            <v>1</v>
          </cell>
          <cell r="G1260" t="str">
            <v>개</v>
          </cell>
          <cell r="I1260">
            <v>4400</v>
          </cell>
          <cell r="J1260">
            <v>4400</v>
          </cell>
          <cell r="K1260">
            <v>4400</v>
          </cell>
          <cell r="L1260">
            <v>0</v>
          </cell>
          <cell r="N1260">
            <v>0</v>
          </cell>
        </row>
        <row r="1262">
          <cell r="C1262" t="str">
            <v>노무비</v>
          </cell>
          <cell r="D1262" t="str">
            <v>내선전공</v>
          </cell>
          <cell r="E1262">
            <v>0.66</v>
          </cell>
          <cell r="F1262">
            <v>0.66</v>
          </cell>
          <cell r="G1262" t="str">
            <v>인</v>
          </cell>
          <cell r="I1262">
            <v>62166</v>
          </cell>
          <cell r="L1262">
            <v>94191</v>
          </cell>
          <cell r="M1262">
            <v>62166</v>
          </cell>
        </row>
        <row r="1264">
          <cell r="C1264" t="str">
            <v>공구손료</v>
          </cell>
          <cell r="E1264" t="str">
            <v>노무비의</v>
          </cell>
          <cell r="F1264">
            <v>3</v>
          </cell>
          <cell r="G1264" t="str">
            <v>%</v>
          </cell>
          <cell r="I1264">
            <v>1864</v>
          </cell>
          <cell r="O1264">
            <v>1864</v>
          </cell>
        </row>
        <row r="1269">
          <cell r="A1269">
            <v>5502</v>
          </cell>
          <cell r="B1269">
            <v>3</v>
          </cell>
          <cell r="C1269" t="str">
            <v>제5502호표</v>
          </cell>
          <cell r="D1269" t="str">
            <v>용접용전원함</v>
          </cell>
          <cell r="E1269" t="str">
            <v>WP</v>
          </cell>
          <cell r="F1269">
            <v>1</v>
          </cell>
          <cell r="G1269" t="str">
            <v>개</v>
          </cell>
          <cell r="I1269">
            <v>546632</v>
          </cell>
          <cell r="K1269">
            <v>461374</v>
          </cell>
          <cell r="M1269">
            <v>82775</v>
          </cell>
          <cell r="O1269">
            <v>2483</v>
          </cell>
          <cell r="P1269" t="str">
            <v>전 5-18</v>
          </cell>
        </row>
        <row r="1271">
          <cell r="B1271" t="str">
            <v>용접용전원함WP</v>
          </cell>
          <cell r="C1271" t="str">
            <v>재료비</v>
          </cell>
          <cell r="D1271" t="str">
            <v>용접용전원함</v>
          </cell>
          <cell r="E1271" t="str">
            <v>WP</v>
          </cell>
          <cell r="F1271">
            <v>1</v>
          </cell>
          <cell r="G1271" t="str">
            <v>개</v>
          </cell>
          <cell r="I1271">
            <v>461374</v>
          </cell>
          <cell r="J1271">
            <v>461374</v>
          </cell>
          <cell r="K1271">
            <v>461374</v>
          </cell>
          <cell r="L1271">
            <v>0</v>
          </cell>
          <cell r="N1271">
            <v>0</v>
          </cell>
        </row>
        <row r="1273">
          <cell r="C1273" t="str">
            <v>노무비</v>
          </cell>
          <cell r="D1273" t="str">
            <v>내선전공</v>
          </cell>
          <cell r="E1273" t="str">
            <v>1.04*0.65*1.3</v>
          </cell>
          <cell r="F1273">
            <v>0.87880000000000014</v>
          </cell>
          <cell r="G1273" t="str">
            <v>인</v>
          </cell>
          <cell r="I1273">
            <v>82775</v>
          </cell>
          <cell r="L1273">
            <v>94191</v>
          </cell>
          <cell r="M1273">
            <v>82775</v>
          </cell>
        </row>
        <row r="1275">
          <cell r="C1275" t="str">
            <v>공구손료</v>
          </cell>
          <cell r="E1275" t="str">
            <v>노무비의</v>
          </cell>
          <cell r="F1275">
            <v>3</v>
          </cell>
          <cell r="G1275" t="str">
            <v>%</v>
          </cell>
          <cell r="I1275">
            <v>2483</v>
          </cell>
          <cell r="O1275">
            <v>2483</v>
          </cell>
        </row>
        <row r="1280">
          <cell r="A1280">
            <v>5503</v>
          </cell>
          <cell r="B1280">
            <v>3</v>
          </cell>
          <cell r="C1280" t="str">
            <v>제5503호표</v>
          </cell>
          <cell r="D1280" t="str">
            <v>OUTLET BOX</v>
          </cell>
          <cell r="E1280" t="str">
            <v>8각</v>
          </cell>
          <cell r="F1280">
            <v>1</v>
          </cell>
          <cell r="G1280" t="str">
            <v>개</v>
          </cell>
          <cell r="I1280">
            <v>20006</v>
          </cell>
          <cell r="K1280">
            <v>603</v>
          </cell>
          <cell r="M1280">
            <v>18838</v>
          </cell>
          <cell r="O1280">
            <v>565</v>
          </cell>
          <cell r="P1280" t="str">
            <v>전 5-3</v>
          </cell>
        </row>
        <row r="1282">
          <cell r="B1282" t="str">
            <v>OUTLET BOX8각</v>
          </cell>
          <cell r="C1282" t="str">
            <v>재료비</v>
          </cell>
          <cell r="D1282" t="str">
            <v>OUTLET BOX</v>
          </cell>
          <cell r="E1282" t="str">
            <v>8각</v>
          </cell>
          <cell r="F1282">
            <v>1</v>
          </cell>
          <cell r="G1282" t="str">
            <v>개</v>
          </cell>
          <cell r="I1282">
            <v>603</v>
          </cell>
          <cell r="J1282">
            <v>603</v>
          </cell>
          <cell r="K1282">
            <v>603</v>
          </cell>
          <cell r="L1282">
            <v>0</v>
          </cell>
          <cell r="N1282">
            <v>0</v>
          </cell>
        </row>
        <row r="1284">
          <cell r="C1284" t="str">
            <v>노무비</v>
          </cell>
          <cell r="D1284" t="str">
            <v>내선전공</v>
          </cell>
          <cell r="E1284">
            <v>0.2</v>
          </cell>
          <cell r="F1284">
            <v>0.2</v>
          </cell>
          <cell r="G1284" t="str">
            <v>인</v>
          </cell>
          <cell r="I1284">
            <v>18838</v>
          </cell>
          <cell r="L1284">
            <v>94191</v>
          </cell>
          <cell r="M1284">
            <v>18838</v>
          </cell>
        </row>
        <row r="1286">
          <cell r="C1286" t="str">
            <v>공구손료</v>
          </cell>
          <cell r="E1286" t="str">
            <v>노무비의</v>
          </cell>
          <cell r="F1286">
            <v>3</v>
          </cell>
          <cell r="G1286" t="str">
            <v>%</v>
          </cell>
          <cell r="I1286">
            <v>565</v>
          </cell>
          <cell r="O1286">
            <v>565</v>
          </cell>
        </row>
        <row r="1291">
          <cell r="A1291">
            <v>5504</v>
          </cell>
          <cell r="B1291">
            <v>3</v>
          </cell>
          <cell r="C1291" t="str">
            <v>제5504호표</v>
          </cell>
          <cell r="D1291" t="str">
            <v>OUTLET BOX</v>
          </cell>
          <cell r="E1291" t="str">
            <v>4각</v>
          </cell>
          <cell r="F1291">
            <v>1</v>
          </cell>
          <cell r="G1291" t="str">
            <v>개</v>
          </cell>
          <cell r="I1291">
            <v>20243</v>
          </cell>
          <cell r="K1291">
            <v>840</v>
          </cell>
          <cell r="M1291">
            <v>18838</v>
          </cell>
          <cell r="O1291">
            <v>565</v>
          </cell>
          <cell r="P1291" t="str">
            <v>전 5-3</v>
          </cell>
        </row>
        <row r="1293">
          <cell r="B1293" t="str">
            <v>OUTLET BOX4각</v>
          </cell>
          <cell r="C1293" t="str">
            <v>재료비</v>
          </cell>
          <cell r="D1293" t="str">
            <v>OUTLET BOX</v>
          </cell>
          <cell r="E1293" t="str">
            <v>4각</v>
          </cell>
          <cell r="F1293">
            <v>1</v>
          </cell>
          <cell r="G1293" t="str">
            <v>개</v>
          </cell>
          <cell r="I1293">
            <v>840</v>
          </cell>
          <cell r="J1293">
            <v>840</v>
          </cell>
          <cell r="K1293">
            <v>840</v>
          </cell>
          <cell r="L1293">
            <v>0</v>
          </cell>
          <cell r="N1293">
            <v>0</v>
          </cell>
        </row>
        <row r="1295">
          <cell r="C1295" t="str">
            <v>노무비</v>
          </cell>
          <cell r="D1295" t="str">
            <v>내선전공</v>
          </cell>
          <cell r="E1295">
            <v>0.2</v>
          </cell>
          <cell r="F1295">
            <v>0.2</v>
          </cell>
          <cell r="G1295" t="str">
            <v>인</v>
          </cell>
          <cell r="I1295">
            <v>18838</v>
          </cell>
          <cell r="L1295">
            <v>94191</v>
          </cell>
          <cell r="M1295">
            <v>18838</v>
          </cell>
        </row>
        <row r="1297">
          <cell r="C1297" t="str">
            <v>공구손료</v>
          </cell>
          <cell r="E1297" t="str">
            <v>노무비의</v>
          </cell>
          <cell r="F1297">
            <v>3</v>
          </cell>
          <cell r="G1297" t="str">
            <v>%</v>
          </cell>
          <cell r="I1297">
            <v>565</v>
          </cell>
          <cell r="O1297">
            <v>565</v>
          </cell>
        </row>
        <row r="1302">
          <cell r="A1302">
            <v>5505</v>
          </cell>
          <cell r="B1302">
            <v>3</v>
          </cell>
          <cell r="C1302" t="str">
            <v>제5505호표</v>
          </cell>
          <cell r="D1302" t="str">
            <v>SWITCH BOX</v>
          </cell>
          <cell r="E1302" t="str">
            <v>1개용</v>
          </cell>
          <cell r="F1302">
            <v>1</v>
          </cell>
          <cell r="G1302" t="str">
            <v>개</v>
          </cell>
          <cell r="I1302">
            <v>19931</v>
          </cell>
          <cell r="K1302">
            <v>528</v>
          </cell>
          <cell r="M1302">
            <v>18838</v>
          </cell>
          <cell r="O1302">
            <v>565</v>
          </cell>
          <cell r="P1302" t="str">
            <v>전 5-3</v>
          </cell>
        </row>
        <row r="1304">
          <cell r="B1304" t="str">
            <v>SWITCH BOX1개용</v>
          </cell>
          <cell r="C1304" t="str">
            <v>재료비</v>
          </cell>
          <cell r="D1304" t="str">
            <v>SWITCH BOX</v>
          </cell>
          <cell r="E1304" t="str">
            <v>1개용</v>
          </cell>
          <cell r="F1304">
            <v>1</v>
          </cell>
          <cell r="G1304" t="str">
            <v>개</v>
          </cell>
          <cell r="I1304">
            <v>528</v>
          </cell>
          <cell r="J1304">
            <v>528</v>
          </cell>
          <cell r="K1304">
            <v>528</v>
          </cell>
          <cell r="L1304">
            <v>0</v>
          </cell>
          <cell r="N1304">
            <v>0</v>
          </cell>
        </row>
        <row r="1306">
          <cell r="C1306" t="str">
            <v>노무비</v>
          </cell>
          <cell r="D1306" t="str">
            <v>내선전공</v>
          </cell>
          <cell r="E1306">
            <v>0.2</v>
          </cell>
          <cell r="F1306">
            <v>0.2</v>
          </cell>
          <cell r="G1306" t="str">
            <v>인</v>
          </cell>
          <cell r="I1306">
            <v>18838</v>
          </cell>
          <cell r="L1306">
            <v>94191</v>
          </cell>
          <cell r="M1306">
            <v>18838</v>
          </cell>
        </row>
        <row r="1308">
          <cell r="C1308" t="str">
            <v>공구손료</v>
          </cell>
          <cell r="E1308" t="str">
            <v>노무비의</v>
          </cell>
          <cell r="F1308">
            <v>3</v>
          </cell>
          <cell r="G1308" t="str">
            <v>%</v>
          </cell>
          <cell r="I1308">
            <v>565</v>
          </cell>
          <cell r="O1308">
            <v>565</v>
          </cell>
        </row>
        <row r="1313">
          <cell r="A1313">
            <v>5506</v>
          </cell>
          <cell r="B1313">
            <v>3</v>
          </cell>
          <cell r="C1313" t="str">
            <v>제5506호표</v>
          </cell>
          <cell r="D1313" t="str">
            <v>분전반</v>
          </cell>
          <cell r="E1313" t="str">
            <v>LP</v>
          </cell>
          <cell r="F1313">
            <v>1</v>
          </cell>
          <cell r="G1313" t="str">
            <v>개</v>
          </cell>
          <cell r="I1313">
            <v>2756663</v>
          </cell>
          <cell r="K1313">
            <v>2696000</v>
          </cell>
          <cell r="M1313">
            <v>58897</v>
          </cell>
          <cell r="O1313">
            <v>1766</v>
          </cell>
          <cell r="P1313" t="str">
            <v>전 5-18</v>
          </cell>
        </row>
        <row r="1315">
          <cell r="B1315" t="str">
            <v>분전반LP</v>
          </cell>
          <cell r="C1315" t="str">
            <v>재료비</v>
          </cell>
          <cell r="D1315" t="str">
            <v>분전반</v>
          </cell>
          <cell r="E1315" t="str">
            <v>LP</v>
          </cell>
          <cell r="F1315">
            <v>1</v>
          </cell>
          <cell r="G1315" t="str">
            <v>개</v>
          </cell>
          <cell r="I1315">
            <v>2696000</v>
          </cell>
          <cell r="J1315">
            <v>2696000</v>
          </cell>
          <cell r="K1315">
            <v>2696000</v>
          </cell>
          <cell r="L1315">
            <v>0</v>
          </cell>
          <cell r="N1315">
            <v>0</v>
          </cell>
        </row>
        <row r="1317">
          <cell r="C1317" t="str">
            <v>노무비</v>
          </cell>
          <cell r="D1317" t="str">
            <v>내선전공</v>
          </cell>
          <cell r="E1317" t="str">
            <v>0.74*0.65*1.3</v>
          </cell>
          <cell r="F1317">
            <v>0.62529999999999997</v>
          </cell>
          <cell r="G1317" t="str">
            <v>인</v>
          </cell>
          <cell r="I1317">
            <v>58897</v>
          </cell>
          <cell r="L1317">
            <v>94191</v>
          </cell>
          <cell r="M1317">
            <v>58897</v>
          </cell>
        </row>
        <row r="1319">
          <cell r="C1319" t="str">
            <v>공구손료</v>
          </cell>
          <cell r="E1319" t="str">
            <v>노무비의</v>
          </cell>
          <cell r="F1319">
            <v>3</v>
          </cell>
          <cell r="G1319" t="str">
            <v>%</v>
          </cell>
          <cell r="I1319">
            <v>1766</v>
          </cell>
          <cell r="O1319">
            <v>1766</v>
          </cell>
        </row>
        <row r="1324">
          <cell r="A1324">
            <v>5507</v>
          </cell>
          <cell r="B1324">
            <v>3</v>
          </cell>
          <cell r="C1324" t="str">
            <v>제5507호표</v>
          </cell>
          <cell r="D1324" t="str">
            <v>전력량계 외함</v>
          </cell>
          <cell r="E1324" t="str">
            <v>500W x 200D x 600H</v>
          </cell>
          <cell r="F1324">
            <v>1</v>
          </cell>
          <cell r="G1324" t="str">
            <v>개</v>
          </cell>
          <cell r="I1324">
            <v>543656</v>
          </cell>
          <cell r="K1324">
            <v>500000</v>
          </cell>
          <cell r="M1324">
            <v>42385</v>
          </cell>
          <cell r="O1324">
            <v>1271</v>
          </cell>
          <cell r="P1324" t="str">
            <v>전 5-21</v>
          </cell>
        </row>
        <row r="1326">
          <cell r="B1326" t="str">
            <v>전력량계 외함500W x 200D x 600H</v>
          </cell>
          <cell r="C1326" t="str">
            <v>재료비</v>
          </cell>
          <cell r="D1326" t="str">
            <v>전력량계 외함</v>
          </cell>
          <cell r="E1326" t="str">
            <v>500W x 200D x 600H</v>
          </cell>
          <cell r="F1326">
            <v>1</v>
          </cell>
          <cell r="G1326" t="str">
            <v>개</v>
          </cell>
          <cell r="I1326">
            <v>500000</v>
          </cell>
          <cell r="J1326">
            <v>500000</v>
          </cell>
          <cell r="K1326">
            <v>500000</v>
          </cell>
          <cell r="L1326">
            <v>0</v>
          </cell>
          <cell r="N1326">
            <v>0</v>
          </cell>
        </row>
        <row r="1328">
          <cell r="C1328" t="str">
            <v>노무비</v>
          </cell>
          <cell r="D1328" t="str">
            <v>내선전공</v>
          </cell>
          <cell r="E1328">
            <v>0.45</v>
          </cell>
          <cell r="F1328">
            <v>0.45</v>
          </cell>
          <cell r="G1328" t="str">
            <v>인</v>
          </cell>
          <cell r="I1328">
            <v>42385</v>
          </cell>
          <cell r="L1328">
            <v>94191</v>
          </cell>
          <cell r="M1328">
            <v>42385</v>
          </cell>
        </row>
        <row r="1330">
          <cell r="C1330" t="str">
            <v>공구손료</v>
          </cell>
          <cell r="E1330" t="str">
            <v>노무비의</v>
          </cell>
          <cell r="F1330">
            <v>3</v>
          </cell>
          <cell r="G1330" t="str">
            <v>%</v>
          </cell>
          <cell r="I1330">
            <v>1271</v>
          </cell>
          <cell r="O1330">
            <v>1271</v>
          </cell>
        </row>
        <row r="1335">
          <cell r="A1335">
            <v>6100</v>
          </cell>
          <cell r="B1335">
            <v>3</v>
          </cell>
          <cell r="C1335" t="str">
            <v>제6100호표</v>
          </cell>
          <cell r="D1335" t="str">
            <v>국선단자함</v>
          </cell>
          <cell r="E1335" t="str">
            <v>국선4P+사선8P(240x400x130),STS</v>
          </cell>
          <cell r="F1335">
            <v>1</v>
          </cell>
          <cell r="G1335" t="str">
            <v>개</v>
          </cell>
          <cell r="I1335">
            <v>155246</v>
          </cell>
          <cell r="K1335">
            <v>56000</v>
          </cell>
          <cell r="M1335">
            <v>96356</v>
          </cell>
          <cell r="O1335">
            <v>2890</v>
          </cell>
          <cell r="P1335" t="str">
            <v>통 3-3-3</v>
          </cell>
        </row>
        <row r="1337">
          <cell r="B1337" t="str">
            <v>국선단자함국선4P+사선8P(240x400x130),STS</v>
          </cell>
          <cell r="C1337" t="str">
            <v>재료비</v>
          </cell>
          <cell r="D1337" t="str">
            <v>국선단자함</v>
          </cell>
          <cell r="E1337" t="str">
            <v>국선4P+사선8P(240x400x130),STS</v>
          </cell>
          <cell r="F1337">
            <v>1</v>
          </cell>
          <cell r="G1337" t="str">
            <v>개</v>
          </cell>
          <cell r="I1337">
            <v>56000</v>
          </cell>
          <cell r="J1337">
            <v>56000</v>
          </cell>
          <cell r="K1337">
            <v>56000</v>
          </cell>
        </row>
        <row r="1339">
          <cell r="C1339" t="str">
            <v>노무비</v>
          </cell>
          <cell r="D1339" t="str">
            <v>통신내선공</v>
          </cell>
          <cell r="E1339">
            <v>0.6</v>
          </cell>
          <cell r="F1339">
            <v>0.6</v>
          </cell>
          <cell r="G1339" t="str">
            <v>인</v>
          </cell>
          <cell r="I1339">
            <v>56383</v>
          </cell>
          <cell r="L1339">
            <v>93973</v>
          </cell>
          <cell r="M1339">
            <v>56383</v>
          </cell>
        </row>
        <row r="1340">
          <cell r="D1340" t="str">
            <v>보통인부</v>
          </cell>
          <cell r="E1340">
            <v>0.6</v>
          </cell>
          <cell r="F1340">
            <v>0.6</v>
          </cell>
          <cell r="G1340" t="str">
            <v>인</v>
          </cell>
          <cell r="I1340">
            <v>39973</v>
          </cell>
          <cell r="L1340">
            <v>66622</v>
          </cell>
          <cell r="M1340">
            <v>39973</v>
          </cell>
        </row>
        <row r="1342">
          <cell r="C1342" t="str">
            <v>공구손료</v>
          </cell>
          <cell r="E1342" t="str">
            <v>노무비의</v>
          </cell>
          <cell r="F1342">
            <v>3</v>
          </cell>
          <cell r="G1342" t="str">
            <v>%</v>
          </cell>
          <cell r="I1342">
            <v>2890</v>
          </cell>
          <cell r="O1342">
            <v>2890</v>
          </cell>
        </row>
        <row r="1346">
          <cell r="A1346">
            <v>6101</v>
          </cell>
          <cell r="B1346">
            <v>3</v>
          </cell>
          <cell r="C1346" t="str">
            <v>제6101호표</v>
          </cell>
          <cell r="D1346" t="str">
            <v>모듈러잭</v>
          </cell>
          <cell r="E1346" t="str">
            <v>8P</v>
          </cell>
          <cell r="F1346">
            <v>1</v>
          </cell>
          <cell r="G1346" t="str">
            <v>개</v>
          </cell>
          <cell r="I1346">
            <v>6209</v>
          </cell>
          <cell r="K1346">
            <v>3500</v>
          </cell>
          <cell r="M1346">
            <v>2631</v>
          </cell>
          <cell r="O1346">
            <v>78</v>
          </cell>
          <cell r="P1346" t="str">
            <v>통 7-1-1</v>
          </cell>
        </row>
        <row r="1348">
          <cell r="B1348" t="str">
            <v>모듈러잭8P</v>
          </cell>
          <cell r="C1348" t="str">
            <v>재료비</v>
          </cell>
          <cell r="D1348" t="str">
            <v>모듈러잭</v>
          </cell>
          <cell r="E1348" t="str">
            <v>8P</v>
          </cell>
          <cell r="F1348">
            <v>1</v>
          </cell>
          <cell r="G1348" t="str">
            <v>개</v>
          </cell>
          <cell r="I1348">
            <v>3500</v>
          </cell>
          <cell r="J1348">
            <v>3500</v>
          </cell>
          <cell r="K1348">
            <v>3500</v>
          </cell>
        </row>
        <row r="1350">
          <cell r="C1350" t="str">
            <v>노무비</v>
          </cell>
          <cell r="D1350" t="str">
            <v>통신내선공</v>
          </cell>
          <cell r="E1350">
            <v>2.8000000000000001E-2</v>
          </cell>
          <cell r="F1350">
            <v>2.8000000000000001E-2</v>
          </cell>
          <cell r="G1350" t="str">
            <v>인</v>
          </cell>
          <cell r="I1350">
            <v>2631</v>
          </cell>
          <cell r="L1350">
            <v>93973</v>
          </cell>
          <cell r="M1350">
            <v>2631</v>
          </cell>
        </row>
        <row r="1352">
          <cell r="C1352" t="str">
            <v>공구손료</v>
          </cell>
          <cell r="E1352" t="str">
            <v>노무비의</v>
          </cell>
          <cell r="F1352">
            <v>3</v>
          </cell>
          <cell r="G1352" t="str">
            <v>%</v>
          </cell>
          <cell r="I1352">
            <v>78</v>
          </cell>
          <cell r="O1352">
            <v>78</v>
          </cell>
        </row>
        <row r="1357">
          <cell r="A1357">
            <v>6300</v>
          </cell>
          <cell r="B1357">
            <v>3</v>
          </cell>
          <cell r="C1357" t="str">
            <v>제6300호표</v>
          </cell>
          <cell r="D1357" t="str">
            <v>TV 수구</v>
          </cell>
          <cell r="E1357" t="str">
            <v>2구접지 15A(W/플레이트)</v>
          </cell>
          <cell r="F1357">
            <v>1</v>
          </cell>
          <cell r="G1357" t="str">
            <v>개</v>
          </cell>
          <cell r="I1357">
            <v>9614</v>
          </cell>
          <cell r="K1357">
            <v>1872</v>
          </cell>
          <cell r="M1357">
            <v>7517</v>
          </cell>
          <cell r="O1357">
            <v>225</v>
          </cell>
          <cell r="P1357" t="str">
            <v>통 5-3-1</v>
          </cell>
        </row>
        <row r="1359">
          <cell r="B1359" t="str">
            <v>TV 수구2구접지 15A(W/플레이트)</v>
          </cell>
          <cell r="C1359" t="str">
            <v>재료비</v>
          </cell>
          <cell r="D1359" t="str">
            <v>TV 수구</v>
          </cell>
          <cell r="E1359" t="str">
            <v>2구접지 15A(W/플레이트)</v>
          </cell>
          <cell r="F1359">
            <v>1</v>
          </cell>
          <cell r="G1359" t="str">
            <v>개</v>
          </cell>
          <cell r="I1359">
            <v>1872</v>
          </cell>
          <cell r="J1359">
            <v>1872</v>
          </cell>
          <cell r="K1359">
            <v>1872</v>
          </cell>
        </row>
        <row r="1361">
          <cell r="C1361" t="str">
            <v>노무비</v>
          </cell>
          <cell r="D1361" t="str">
            <v>통신내선공</v>
          </cell>
          <cell r="E1361">
            <v>0.08</v>
          </cell>
          <cell r="F1361">
            <v>0.08</v>
          </cell>
          <cell r="G1361" t="str">
            <v>인</v>
          </cell>
          <cell r="I1361">
            <v>7517</v>
          </cell>
          <cell r="L1361">
            <v>93973</v>
          </cell>
          <cell r="M1361">
            <v>7517</v>
          </cell>
        </row>
        <row r="1363">
          <cell r="C1363" t="str">
            <v>공구손료</v>
          </cell>
          <cell r="E1363" t="str">
            <v>노무비의</v>
          </cell>
          <cell r="F1363">
            <v>3</v>
          </cell>
          <cell r="G1363" t="str">
            <v>%</v>
          </cell>
          <cell r="I1363">
            <v>225</v>
          </cell>
          <cell r="O1363">
            <v>225</v>
          </cell>
        </row>
        <row r="1368">
          <cell r="A1368">
            <v>6301</v>
          </cell>
          <cell r="B1368">
            <v>3</v>
          </cell>
          <cell r="C1368" t="str">
            <v>제6301호표</v>
          </cell>
          <cell r="D1368" t="str">
            <v>TV 수납함</v>
          </cell>
          <cell r="E1368" t="str">
            <v>500x600x150</v>
          </cell>
          <cell r="F1368">
            <v>1</v>
          </cell>
          <cell r="G1368" t="str">
            <v>개</v>
          </cell>
          <cell r="I1368">
            <v>185788</v>
          </cell>
          <cell r="K1368">
            <v>70000</v>
          </cell>
          <cell r="M1368">
            <v>112416</v>
          </cell>
          <cell r="O1368">
            <v>3372</v>
          </cell>
          <cell r="P1368" t="str">
            <v>통 3-3-3</v>
          </cell>
        </row>
        <row r="1370">
          <cell r="B1370" t="str">
            <v>TV 수납함500x600x150</v>
          </cell>
          <cell r="C1370" t="str">
            <v>재료비</v>
          </cell>
          <cell r="D1370" t="str">
            <v>TV 수납함</v>
          </cell>
          <cell r="E1370" t="str">
            <v>500x600x150</v>
          </cell>
          <cell r="F1370">
            <v>1</v>
          </cell>
          <cell r="G1370" t="str">
            <v>개</v>
          </cell>
          <cell r="I1370">
            <v>70000</v>
          </cell>
          <cell r="J1370">
            <v>70000</v>
          </cell>
          <cell r="K1370">
            <v>70000</v>
          </cell>
        </row>
        <row r="1372">
          <cell r="C1372" t="str">
            <v>노무비</v>
          </cell>
          <cell r="D1372" t="str">
            <v>통신내선공</v>
          </cell>
          <cell r="E1372">
            <v>0.7</v>
          </cell>
          <cell r="F1372">
            <v>0.7</v>
          </cell>
          <cell r="G1372" t="str">
            <v>인</v>
          </cell>
          <cell r="I1372">
            <v>65781</v>
          </cell>
          <cell r="L1372">
            <v>93973</v>
          </cell>
          <cell r="M1372">
            <v>65781</v>
          </cell>
        </row>
        <row r="1373">
          <cell r="D1373" t="str">
            <v>보통인부</v>
          </cell>
          <cell r="E1373">
            <v>0.7</v>
          </cell>
          <cell r="F1373">
            <v>0.7</v>
          </cell>
          <cell r="G1373" t="str">
            <v>인</v>
          </cell>
          <cell r="I1373">
            <v>46635</v>
          </cell>
          <cell r="L1373">
            <v>66622</v>
          </cell>
          <cell r="M1373">
            <v>46635</v>
          </cell>
        </row>
        <row r="1375">
          <cell r="C1375" t="str">
            <v>공구손료</v>
          </cell>
          <cell r="E1375" t="str">
            <v>노무비의</v>
          </cell>
          <cell r="F1375">
            <v>3</v>
          </cell>
          <cell r="G1375" t="str">
            <v>%</v>
          </cell>
          <cell r="I1375">
            <v>3372</v>
          </cell>
          <cell r="O1375">
            <v>3372</v>
          </cell>
        </row>
        <row r="1379">
          <cell r="A1379">
            <v>6302</v>
          </cell>
          <cell r="B1379">
            <v>3</v>
          </cell>
          <cell r="C1379" t="str">
            <v>제6302호표</v>
          </cell>
          <cell r="D1379" t="str">
            <v>공청용 혼합기</v>
          </cell>
          <cell r="E1379" t="str">
            <v>VHF H/L</v>
          </cell>
          <cell r="F1379">
            <v>1</v>
          </cell>
          <cell r="G1379" t="str">
            <v>개</v>
          </cell>
          <cell r="I1379">
            <v>28564</v>
          </cell>
          <cell r="K1379">
            <v>6000</v>
          </cell>
          <cell r="M1379">
            <v>21907</v>
          </cell>
          <cell r="O1379">
            <v>657</v>
          </cell>
          <cell r="P1379" t="str">
            <v>통 5-3-1</v>
          </cell>
        </row>
        <row r="1381">
          <cell r="B1381" t="str">
            <v>공청용 혼합기VHF H/L</v>
          </cell>
          <cell r="C1381" t="str">
            <v>재료비</v>
          </cell>
          <cell r="D1381" t="str">
            <v>공청용 혼합기</v>
          </cell>
          <cell r="E1381" t="str">
            <v>VHF H/L</v>
          </cell>
          <cell r="F1381">
            <v>1</v>
          </cell>
          <cell r="G1381" t="str">
            <v>개</v>
          </cell>
          <cell r="I1381">
            <v>6000</v>
          </cell>
          <cell r="J1381">
            <v>6000</v>
          </cell>
          <cell r="K1381">
            <v>6000</v>
          </cell>
        </row>
        <row r="1383">
          <cell r="C1383" t="str">
            <v>노무비</v>
          </cell>
          <cell r="D1383" t="str">
            <v>통신설비공</v>
          </cell>
          <cell r="E1383">
            <v>0.19</v>
          </cell>
          <cell r="F1383">
            <v>0.19</v>
          </cell>
          <cell r="G1383" t="str">
            <v>인</v>
          </cell>
          <cell r="I1383">
            <v>21907</v>
          </cell>
          <cell r="L1383">
            <v>115305</v>
          </cell>
          <cell r="M1383">
            <v>21907</v>
          </cell>
        </row>
        <row r="1386">
          <cell r="C1386" t="str">
            <v>공구손료</v>
          </cell>
          <cell r="E1386" t="str">
            <v>노무비의</v>
          </cell>
          <cell r="F1386">
            <v>3</v>
          </cell>
          <cell r="G1386" t="str">
            <v>%</v>
          </cell>
          <cell r="I1386">
            <v>657</v>
          </cell>
          <cell r="O1386">
            <v>657</v>
          </cell>
        </row>
        <row r="1390">
          <cell r="A1390">
            <v>6303</v>
          </cell>
          <cell r="B1390">
            <v>3</v>
          </cell>
          <cell r="C1390" t="str">
            <v>제6303호표</v>
          </cell>
          <cell r="D1390" t="str">
            <v>공청용 혼합기</v>
          </cell>
          <cell r="E1390" t="str">
            <v>UHF VHF</v>
          </cell>
          <cell r="F1390">
            <v>1</v>
          </cell>
          <cell r="G1390" t="str">
            <v>개</v>
          </cell>
          <cell r="I1390">
            <v>28564</v>
          </cell>
          <cell r="K1390">
            <v>6000</v>
          </cell>
          <cell r="M1390">
            <v>21907</v>
          </cell>
          <cell r="O1390">
            <v>657</v>
          </cell>
          <cell r="P1390" t="str">
            <v>통 5-3-1</v>
          </cell>
        </row>
        <row r="1392">
          <cell r="B1392" t="str">
            <v>공청용 혼합기UHF VHF</v>
          </cell>
          <cell r="C1392" t="str">
            <v>재료비</v>
          </cell>
          <cell r="D1392" t="str">
            <v>공청용 혼합기</v>
          </cell>
          <cell r="E1392" t="str">
            <v>UHF VHF</v>
          </cell>
          <cell r="F1392">
            <v>1</v>
          </cell>
          <cell r="G1392" t="str">
            <v>개</v>
          </cell>
          <cell r="I1392">
            <v>6000</v>
          </cell>
          <cell r="J1392">
            <v>6000</v>
          </cell>
          <cell r="K1392">
            <v>6000</v>
          </cell>
        </row>
        <row r="1394">
          <cell r="C1394" t="str">
            <v>노무비</v>
          </cell>
          <cell r="D1394" t="str">
            <v>통신설비공</v>
          </cell>
          <cell r="E1394">
            <v>0.19</v>
          </cell>
          <cell r="F1394">
            <v>0.19</v>
          </cell>
          <cell r="G1394" t="str">
            <v>인</v>
          </cell>
          <cell r="I1394">
            <v>21907</v>
          </cell>
          <cell r="L1394">
            <v>115305</v>
          </cell>
          <cell r="M1394">
            <v>21907</v>
          </cell>
        </row>
        <row r="1397">
          <cell r="C1397" t="str">
            <v>공구손료</v>
          </cell>
          <cell r="E1397" t="str">
            <v>노무비의</v>
          </cell>
          <cell r="F1397">
            <v>3</v>
          </cell>
          <cell r="G1397" t="str">
            <v>%</v>
          </cell>
          <cell r="I1397">
            <v>657</v>
          </cell>
          <cell r="O1397">
            <v>657</v>
          </cell>
        </row>
        <row r="1401">
          <cell r="A1401">
            <v>6304</v>
          </cell>
          <cell r="B1401">
            <v>3</v>
          </cell>
          <cell r="C1401" t="str">
            <v>제6304호표</v>
          </cell>
          <cell r="D1401" t="str">
            <v>공청용 증폭기</v>
          </cell>
          <cell r="E1401" t="str">
            <v>UHF VHF</v>
          </cell>
          <cell r="F1401">
            <v>1</v>
          </cell>
          <cell r="G1401" t="str">
            <v>개</v>
          </cell>
          <cell r="I1401">
            <v>114906</v>
          </cell>
          <cell r="K1401">
            <v>65000</v>
          </cell>
          <cell r="M1401">
            <v>48453</v>
          </cell>
          <cell r="O1401">
            <v>1453</v>
          </cell>
          <cell r="P1401" t="str">
            <v>통 5-3-1</v>
          </cell>
        </row>
        <row r="1403">
          <cell r="B1403" t="str">
            <v>공청용 증폭기UHF VHF</v>
          </cell>
          <cell r="C1403" t="str">
            <v>재료비</v>
          </cell>
          <cell r="D1403" t="str">
            <v>공청용 증폭기</v>
          </cell>
          <cell r="E1403" t="str">
            <v>UHF VHF</v>
          </cell>
          <cell r="F1403">
            <v>1</v>
          </cell>
          <cell r="G1403" t="str">
            <v>개</v>
          </cell>
          <cell r="I1403">
            <v>65000</v>
          </cell>
          <cell r="J1403">
            <v>65000</v>
          </cell>
          <cell r="K1403">
            <v>65000</v>
          </cell>
        </row>
        <row r="1405">
          <cell r="C1405" t="str">
            <v>노무비</v>
          </cell>
          <cell r="D1405" t="str">
            <v>통신설비공</v>
          </cell>
          <cell r="E1405">
            <v>0.27</v>
          </cell>
          <cell r="F1405">
            <v>0.27</v>
          </cell>
          <cell r="G1405" t="str">
            <v>인</v>
          </cell>
          <cell r="I1405">
            <v>31132</v>
          </cell>
          <cell r="L1405">
            <v>115305</v>
          </cell>
          <cell r="M1405">
            <v>31132</v>
          </cell>
        </row>
        <row r="1406">
          <cell r="D1406" t="str">
            <v>보통인부</v>
          </cell>
          <cell r="E1406">
            <v>0.26</v>
          </cell>
          <cell r="F1406">
            <v>0.26</v>
          </cell>
          <cell r="G1406" t="str">
            <v>인</v>
          </cell>
          <cell r="I1406">
            <v>17321</v>
          </cell>
          <cell r="L1406">
            <v>66622</v>
          </cell>
          <cell r="M1406">
            <v>17321</v>
          </cell>
        </row>
        <row r="1408">
          <cell r="C1408" t="str">
            <v>공구손료</v>
          </cell>
          <cell r="E1408" t="str">
            <v>노무비의</v>
          </cell>
          <cell r="F1408">
            <v>3</v>
          </cell>
          <cell r="G1408" t="str">
            <v>%</v>
          </cell>
          <cell r="I1408">
            <v>1453</v>
          </cell>
          <cell r="O1408">
            <v>1453</v>
          </cell>
        </row>
        <row r="1412">
          <cell r="A1412">
            <v>6305</v>
          </cell>
          <cell r="B1412">
            <v>3</v>
          </cell>
          <cell r="C1412" t="str">
            <v>제6305호표</v>
          </cell>
          <cell r="D1412" t="str">
            <v>공청용 분배기</v>
          </cell>
          <cell r="E1412" t="str">
            <v>4회로용</v>
          </cell>
          <cell r="F1412">
            <v>1</v>
          </cell>
          <cell r="G1412" t="str">
            <v>개</v>
          </cell>
          <cell r="I1412">
            <v>43549</v>
          </cell>
          <cell r="K1412">
            <v>8000</v>
          </cell>
          <cell r="M1412">
            <v>34514</v>
          </cell>
          <cell r="O1412">
            <v>1035</v>
          </cell>
          <cell r="P1412" t="str">
            <v>통 5-3-1</v>
          </cell>
        </row>
        <row r="1414">
          <cell r="B1414" t="str">
            <v>공청용 분배기4회로용</v>
          </cell>
          <cell r="C1414" t="str">
            <v>재료비</v>
          </cell>
          <cell r="D1414" t="str">
            <v>공청용 분배기</v>
          </cell>
          <cell r="E1414" t="str">
            <v>4회로용</v>
          </cell>
          <cell r="F1414">
            <v>1</v>
          </cell>
          <cell r="G1414" t="str">
            <v>개</v>
          </cell>
          <cell r="I1414">
            <v>8000</v>
          </cell>
          <cell r="J1414">
            <v>8000</v>
          </cell>
          <cell r="K1414">
            <v>8000</v>
          </cell>
        </row>
        <row r="1416">
          <cell r="C1416" t="str">
            <v>노무비</v>
          </cell>
          <cell r="D1416" t="str">
            <v>통신설비공</v>
          </cell>
          <cell r="E1416">
            <v>0.23</v>
          </cell>
          <cell r="F1416">
            <v>0.23</v>
          </cell>
          <cell r="G1416" t="str">
            <v>인</v>
          </cell>
          <cell r="I1416">
            <v>26520</v>
          </cell>
          <cell r="L1416">
            <v>115305</v>
          </cell>
          <cell r="M1416">
            <v>26520</v>
          </cell>
        </row>
        <row r="1417">
          <cell r="D1417" t="str">
            <v>보통인부</v>
          </cell>
          <cell r="E1417">
            <v>0.12</v>
          </cell>
          <cell r="F1417">
            <v>0.12</v>
          </cell>
          <cell r="G1417" t="str">
            <v>인</v>
          </cell>
          <cell r="I1417">
            <v>7994</v>
          </cell>
          <cell r="L1417">
            <v>66622</v>
          </cell>
          <cell r="M1417">
            <v>7994</v>
          </cell>
        </row>
        <row r="1419">
          <cell r="C1419" t="str">
            <v>공구손료</v>
          </cell>
          <cell r="E1419" t="str">
            <v>노무비의</v>
          </cell>
          <cell r="F1419">
            <v>3</v>
          </cell>
          <cell r="G1419" t="str">
            <v>%</v>
          </cell>
          <cell r="I1419">
            <v>1035</v>
          </cell>
          <cell r="O1419">
            <v>1035</v>
          </cell>
        </row>
        <row r="1423">
          <cell r="A1423">
            <v>6306</v>
          </cell>
          <cell r="B1423">
            <v>3</v>
          </cell>
          <cell r="C1423" t="str">
            <v>제6306호표</v>
          </cell>
          <cell r="D1423" t="str">
            <v>TV 장치함</v>
          </cell>
          <cell r="E1423" t="str">
            <v>500x600x150</v>
          </cell>
          <cell r="F1423">
            <v>1</v>
          </cell>
          <cell r="G1423" t="str">
            <v>set</v>
          </cell>
          <cell r="I1423">
            <v>423467</v>
          </cell>
          <cell r="K1423">
            <v>167783</v>
          </cell>
          <cell r="M1423">
            <v>248239</v>
          </cell>
          <cell r="O1423">
            <v>7445</v>
          </cell>
        </row>
        <row r="1425">
          <cell r="B1425" t="str">
            <v>TV 장치함500x600x150</v>
          </cell>
          <cell r="C1425" t="str">
            <v>재료비</v>
          </cell>
          <cell r="D1425" t="str">
            <v>TV 장치함</v>
          </cell>
          <cell r="E1425" t="str">
            <v>500x600x150</v>
          </cell>
          <cell r="F1425">
            <v>1</v>
          </cell>
          <cell r="G1425" t="str">
            <v>set</v>
          </cell>
          <cell r="I1425">
            <v>0</v>
          </cell>
          <cell r="J1425">
            <v>0</v>
          </cell>
          <cell r="L1425">
            <v>0</v>
          </cell>
          <cell r="M1425">
            <v>0</v>
          </cell>
        </row>
        <row r="1426">
          <cell r="B1426" t="str">
            <v>TV 수납함500x600x150</v>
          </cell>
          <cell r="D1426" t="str">
            <v>TV 수납함</v>
          </cell>
          <cell r="E1426" t="str">
            <v>500x600x150</v>
          </cell>
          <cell r="F1426">
            <v>1</v>
          </cell>
          <cell r="G1426" t="str">
            <v>개</v>
          </cell>
          <cell r="I1426">
            <v>185788</v>
          </cell>
          <cell r="J1426">
            <v>70000</v>
          </cell>
          <cell r="K1426">
            <v>70000</v>
          </cell>
          <cell r="L1426">
            <v>112416</v>
          </cell>
          <cell r="M1426">
            <v>112416</v>
          </cell>
          <cell r="N1426">
            <v>3372</v>
          </cell>
          <cell r="O1426">
            <v>3372</v>
          </cell>
          <cell r="P1426" t="str">
            <v>제6301호표</v>
          </cell>
        </row>
        <row r="1427">
          <cell r="B1427" t="str">
            <v>NAME PLATE아크릴(대)</v>
          </cell>
          <cell r="D1427" t="str">
            <v>NAME PLATE</v>
          </cell>
          <cell r="E1427" t="str">
            <v>아크릴(대)</v>
          </cell>
          <cell r="F1427">
            <v>1</v>
          </cell>
          <cell r="G1427" t="str">
            <v>개</v>
          </cell>
          <cell r="I1427">
            <v>10800</v>
          </cell>
          <cell r="J1427">
            <v>10800</v>
          </cell>
          <cell r="K1427">
            <v>10800</v>
          </cell>
        </row>
        <row r="1428">
          <cell r="B1428" t="str">
            <v>공청용 혼합기VHF H/L</v>
          </cell>
          <cell r="D1428" t="str">
            <v>공청용 혼합기</v>
          </cell>
          <cell r="E1428" t="str">
            <v>VHF H/L</v>
          </cell>
          <cell r="F1428">
            <v>1</v>
          </cell>
          <cell r="G1428" t="str">
            <v>개</v>
          </cell>
          <cell r="I1428">
            <v>28564</v>
          </cell>
          <cell r="J1428">
            <v>6000</v>
          </cell>
          <cell r="K1428">
            <v>6000</v>
          </cell>
          <cell r="L1428">
            <v>21907</v>
          </cell>
          <cell r="M1428">
            <v>21907</v>
          </cell>
          <cell r="N1428">
            <v>657</v>
          </cell>
          <cell r="O1428">
            <v>657</v>
          </cell>
          <cell r="P1428" t="str">
            <v>제6302호표</v>
          </cell>
        </row>
        <row r="1429">
          <cell r="B1429" t="str">
            <v>공청용 혼합기UHF VHF</v>
          </cell>
          <cell r="D1429" t="str">
            <v>공청용 혼합기</v>
          </cell>
          <cell r="E1429" t="str">
            <v>UHF VHF</v>
          </cell>
          <cell r="F1429">
            <v>1</v>
          </cell>
          <cell r="G1429" t="str">
            <v>개</v>
          </cell>
          <cell r="I1429">
            <v>28564</v>
          </cell>
          <cell r="J1429">
            <v>6000</v>
          </cell>
          <cell r="K1429">
            <v>6000</v>
          </cell>
          <cell r="L1429">
            <v>21907</v>
          </cell>
          <cell r="M1429">
            <v>21907</v>
          </cell>
          <cell r="N1429">
            <v>657</v>
          </cell>
          <cell r="O1429">
            <v>657</v>
          </cell>
          <cell r="P1429" t="str">
            <v>제6303호표</v>
          </cell>
        </row>
        <row r="1430">
          <cell r="B1430" t="str">
            <v>공청용 증폭기UHF VHF</v>
          </cell>
          <cell r="D1430" t="str">
            <v>공청용 증폭기</v>
          </cell>
          <cell r="E1430" t="str">
            <v>UHF VHF</v>
          </cell>
          <cell r="F1430">
            <v>1</v>
          </cell>
          <cell r="G1430" t="str">
            <v>개</v>
          </cell>
          <cell r="I1430">
            <v>114906</v>
          </cell>
          <cell r="J1430">
            <v>65000</v>
          </cell>
          <cell r="K1430">
            <v>65000</v>
          </cell>
          <cell r="L1430">
            <v>48453</v>
          </cell>
          <cell r="M1430">
            <v>48453</v>
          </cell>
          <cell r="N1430">
            <v>1453</v>
          </cell>
          <cell r="O1430">
            <v>1453</v>
          </cell>
          <cell r="P1430" t="str">
            <v>제6304호표</v>
          </cell>
        </row>
        <row r="1431">
          <cell r="B1431" t="str">
            <v>공청용 분배기4회로용</v>
          </cell>
          <cell r="D1431" t="str">
            <v>공청용 분배기</v>
          </cell>
          <cell r="E1431" t="str">
            <v>4회로용</v>
          </cell>
          <cell r="F1431">
            <v>1</v>
          </cell>
          <cell r="G1431" t="str">
            <v>개</v>
          </cell>
          <cell r="I1431">
            <v>43549</v>
          </cell>
          <cell r="J1431">
            <v>8000</v>
          </cell>
          <cell r="K1431">
            <v>8000</v>
          </cell>
          <cell r="L1431">
            <v>34514</v>
          </cell>
          <cell r="M1431">
            <v>34514</v>
          </cell>
          <cell r="N1431">
            <v>1035</v>
          </cell>
          <cell r="O1431">
            <v>1035</v>
          </cell>
          <cell r="P1431" t="str">
            <v>제6305호표</v>
          </cell>
        </row>
        <row r="1432">
          <cell r="B1432" t="str">
            <v>콘센트 접지 220V2구2P 15A(W/플레이트)</v>
          </cell>
          <cell r="D1432" t="str">
            <v>콘센트 접지 220V</v>
          </cell>
          <cell r="E1432" t="str">
            <v>2구2P 15A(W/플레이트)</v>
          </cell>
          <cell r="F1432">
            <v>1</v>
          </cell>
          <cell r="G1432" t="str">
            <v>개</v>
          </cell>
          <cell r="I1432">
            <v>11296</v>
          </cell>
          <cell r="J1432">
            <v>1983</v>
          </cell>
          <cell r="K1432">
            <v>1983</v>
          </cell>
          <cell r="L1432">
            <v>9042</v>
          </cell>
          <cell r="M1432">
            <v>9042</v>
          </cell>
          <cell r="N1432">
            <v>271</v>
          </cell>
          <cell r="O1432">
            <v>271</v>
          </cell>
          <cell r="P1432" t="str">
            <v>제5401호표</v>
          </cell>
        </row>
        <row r="1434">
          <cell r="A1434">
            <v>6307</v>
          </cell>
          <cell r="B1434">
            <v>3</v>
          </cell>
          <cell r="C1434" t="str">
            <v>제6307호표</v>
          </cell>
          <cell r="D1434" t="str">
            <v>스텐레스 안테나</v>
          </cell>
          <cell r="E1434" t="str">
            <v>VHF(H)</v>
          </cell>
          <cell r="F1434">
            <v>1</v>
          </cell>
          <cell r="G1434" t="str">
            <v>개</v>
          </cell>
          <cell r="I1434">
            <v>257935</v>
          </cell>
          <cell r="K1434">
            <v>150000</v>
          </cell>
          <cell r="M1434">
            <v>104792</v>
          </cell>
          <cell r="O1434">
            <v>3143</v>
          </cell>
          <cell r="P1434" t="str">
            <v>통 5-3-1</v>
          </cell>
        </row>
        <row r="1436">
          <cell r="B1436" t="str">
            <v>스텐레스 안테나VHF(H)</v>
          </cell>
          <cell r="C1436" t="str">
            <v>재료비</v>
          </cell>
          <cell r="D1436" t="str">
            <v>스텐레스 안테나</v>
          </cell>
          <cell r="E1436" t="str">
            <v>VHF(H)</v>
          </cell>
          <cell r="F1436">
            <v>1</v>
          </cell>
          <cell r="G1436" t="str">
            <v>개</v>
          </cell>
          <cell r="I1436">
            <v>150000</v>
          </cell>
          <cell r="J1436">
            <v>150000</v>
          </cell>
          <cell r="K1436">
            <v>150000</v>
          </cell>
        </row>
        <row r="1438">
          <cell r="C1438" t="str">
            <v>노무비</v>
          </cell>
          <cell r="D1438" t="str">
            <v>통신설비공</v>
          </cell>
          <cell r="E1438">
            <v>0.39</v>
          </cell>
          <cell r="F1438">
            <v>0.39</v>
          </cell>
          <cell r="G1438" t="str">
            <v>인</v>
          </cell>
          <cell r="I1438">
            <v>44968</v>
          </cell>
          <cell r="L1438">
            <v>115305</v>
          </cell>
          <cell r="M1438">
            <v>44968</v>
          </cell>
        </row>
        <row r="1439">
          <cell r="D1439" t="str">
            <v>무선안테나공</v>
          </cell>
          <cell r="E1439">
            <v>0.5</v>
          </cell>
          <cell r="F1439">
            <v>0.5</v>
          </cell>
          <cell r="G1439" t="str">
            <v>인</v>
          </cell>
          <cell r="I1439">
            <v>59824</v>
          </cell>
          <cell r="L1439">
            <v>119649</v>
          </cell>
          <cell r="M1439">
            <v>59824</v>
          </cell>
        </row>
        <row r="1441">
          <cell r="C1441" t="str">
            <v>공구손료</v>
          </cell>
          <cell r="E1441" t="str">
            <v>노무비의</v>
          </cell>
          <cell r="F1441">
            <v>3</v>
          </cell>
          <cell r="G1441" t="str">
            <v>%</v>
          </cell>
          <cell r="I1441">
            <v>3143</v>
          </cell>
          <cell r="O1441">
            <v>3143</v>
          </cell>
        </row>
        <row r="1456">
          <cell r="A1456">
            <v>6308</v>
          </cell>
          <cell r="B1456">
            <v>3</v>
          </cell>
          <cell r="C1456" t="str">
            <v>제6308호표</v>
          </cell>
          <cell r="D1456" t="str">
            <v>TV 공청안테나</v>
          </cell>
          <cell r="E1456" t="str">
            <v>STS</v>
          </cell>
          <cell r="F1456">
            <v>1</v>
          </cell>
          <cell r="G1456" t="str">
            <v>개소</v>
          </cell>
          <cell r="I1456">
            <v>800534</v>
          </cell>
          <cell r="K1456">
            <v>548072</v>
          </cell>
          <cell r="M1456">
            <v>245109</v>
          </cell>
          <cell r="O1456">
            <v>7353</v>
          </cell>
        </row>
        <row r="1458">
          <cell r="B1458" t="str">
            <v>TV 공청안테나STS</v>
          </cell>
          <cell r="C1458" t="str">
            <v>재료비</v>
          </cell>
          <cell r="D1458" t="str">
            <v>TV 공청안테나</v>
          </cell>
          <cell r="E1458" t="str">
            <v>STS</v>
          </cell>
          <cell r="F1458">
            <v>1</v>
          </cell>
          <cell r="G1458" t="str">
            <v>개소</v>
          </cell>
          <cell r="I1458">
            <v>0</v>
          </cell>
          <cell r="J1458">
            <v>0</v>
          </cell>
          <cell r="L1458">
            <v>0</v>
          </cell>
          <cell r="M1458">
            <v>0</v>
          </cell>
        </row>
        <row r="1459">
          <cell r="B1459" t="str">
            <v>스텐레스 안테나VHF(H)</v>
          </cell>
          <cell r="D1459" t="str">
            <v>스텐레스 안테나</v>
          </cell>
          <cell r="E1459" t="str">
            <v>VHF(H)</v>
          </cell>
          <cell r="F1459">
            <v>2</v>
          </cell>
          <cell r="G1459" t="str">
            <v>개</v>
          </cell>
          <cell r="I1459">
            <v>515870</v>
          </cell>
          <cell r="J1459">
            <v>150000</v>
          </cell>
          <cell r="K1459">
            <v>300000</v>
          </cell>
          <cell r="L1459">
            <v>104792</v>
          </cell>
          <cell r="M1459">
            <v>209584</v>
          </cell>
          <cell r="N1459">
            <v>3143</v>
          </cell>
          <cell r="O1459">
            <v>6286</v>
          </cell>
          <cell r="P1459" t="str">
            <v>제6307호표</v>
          </cell>
        </row>
        <row r="1460">
          <cell r="B1460" t="str">
            <v>스텐레스 안테나UHF</v>
          </cell>
          <cell r="D1460" t="str">
            <v>스텐레스 안테나</v>
          </cell>
          <cell r="E1460" t="str">
            <v>UHF</v>
          </cell>
          <cell r="F1460">
            <v>1</v>
          </cell>
          <cell r="G1460" t="str">
            <v>개</v>
          </cell>
          <cell r="I1460">
            <v>150000</v>
          </cell>
          <cell r="J1460">
            <v>150000</v>
          </cell>
          <cell r="K1460">
            <v>150000</v>
          </cell>
        </row>
        <row r="1461">
          <cell r="B1461" t="str">
            <v>스텐레스관Φ31.8x2t</v>
          </cell>
          <cell r="D1461" t="str">
            <v>스텐레스관</v>
          </cell>
          <cell r="E1461" t="str">
            <v>Φ31.8x2t</v>
          </cell>
          <cell r="F1461">
            <v>2</v>
          </cell>
          <cell r="G1461" t="str">
            <v>m</v>
          </cell>
          <cell r="I1461">
            <v>13280</v>
          </cell>
          <cell r="J1461">
            <v>6640</v>
          </cell>
          <cell r="K1461">
            <v>13280</v>
          </cell>
        </row>
        <row r="1462">
          <cell r="B1462" t="str">
            <v>스텐레스관Φ50.8x2t</v>
          </cell>
          <cell r="D1462" t="str">
            <v>스텐레스관</v>
          </cell>
          <cell r="E1462" t="str">
            <v>Φ50.8x2t</v>
          </cell>
          <cell r="F1462">
            <v>2</v>
          </cell>
          <cell r="G1462" t="str">
            <v>m</v>
          </cell>
          <cell r="I1462">
            <v>21440</v>
          </cell>
          <cell r="J1462">
            <v>10720</v>
          </cell>
          <cell r="K1462">
            <v>21440</v>
          </cell>
        </row>
        <row r="1463">
          <cell r="B1463" t="str">
            <v>스텐레스강판6t</v>
          </cell>
          <cell r="D1463" t="str">
            <v>스텐레스강판</v>
          </cell>
          <cell r="E1463" t="str">
            <v>6t</v>
          </cell>
          <cell r="F1463">
            <v>6.27</v>
          </cell>
          <cell r="G1463" t="str">
            <v>kg</v>
          </cell>
          <cell r="I1463">
            <v>22609</v>
          </cell>
          <cell r="J1463">
            <v>3606</v>
          </cell>
          <cell r="K1463">
            <v>22609</v>
          </cell>
        </row>
        <row r="1464">
          <cell r="B1464" t="str">
            <v>와이어로우프아연도금 Φ6</v>
          </cell>
          <cell r="D1464" t="str">
            <v>와이어로우프</v>
          </cell>
          <cell r="E1464" t="str">
            <v>아연도금 Φ6</v>
          </cell>
          <cell r="F1464">
            <v>15</v>
          </cell>
          <cell r="G1464" t="str">
            <v>m</v>
          </cell>
          <cell r="I1464">
            <v>14175</v>
          </cell>
          <cell r="J1464">
            <v>945</v>
          </cell>
          <cell r="K1464">
            <v>14175</v>
          </cell>
        </row>
        <row r="1465">
          <cell r="B1465" t="str">
            <v>지선밴드2방 3호</v>
          </cell>
          <cell r="D1465" t="str">
            <v>지선밴드</v>
          </cell>
          <cell r="E1465" t="str">
            <v>2방 3호</v>
          </cell>
          <cell r="F1465">
            <v>1</v>
          </cell>
          <cell r="G1465" t="str">
            <v>개</v>
          </cell>
          <cell r="I1465">
            <v>5580</v>
          </cell>
          <cell r="J1465">
            <v>5580</v>
          </cell>
          <cell r="K1465">
            <v>5580</v>
          </cell>
        </row>
        <row r="1466">
          <cell r="B1466" t="str">
            <v>위샤캪28C</v>
          </cell>
          <cell r="D1466" t="str">
            <v>위샤캪</v>
          </cell>
          <cell r="E1466" t="str">
            <v>28C</v>
          </cell>
          <cell r="F1466">
            <v>1</v>
          </cell>
          <cell r="G1466" t="str">
            <v>개</v>
          </cell>
          <cell r="I1466">
            <v>3286</v>
          </cell>
          <cell r="J1466">
            <v>3286</v>
          </cell>
          <cell r="K1466">
            <v>3286</v>
          </cell>
        </row>
        <row r="1467">
          <cell r="B1467" t="str">
            <v>턴버클소형</v>
          </cell>
          <cell r="D1467" t="str">
            <v>턴버클</v>
          </cell>
          <cell r="E1467" t="str">
            <v>소형</v>
          </cell>
          <cell r="F1467">
            <v>3</v>
          </cell>
          <cell r="G1467" t="str">
            <v>개</v>
          </cell>
          <cell r="I1467">
            <v>12090</v>
          </cell>
          <cell r="J1467">
            <v>4030</v>
          </cell>
          <cell r="K1467">
            <v>12090</v>
          </cell>
        </row>
        <row r="1468">
          <cell r="B1468" t="str">
            <v xml:space="preserve">SET ANCHOR1/2" 150㎜ </v>
          </cell>
          <cell r="D1468" t="str">
            <v>SET ANCHOR</v>
          </cell>
          <cell r="E1468" t="str">
            <v xml:space="preserve">1/2" 150㎜ </v>
          </cell>
          <cell r="F1468">
            <v>3</v>
          </cell>
          <cell r="G1468" t="str">
            <v>개</v>
          </cell>
          <cell r="I1468">
            <v>39783</v>
          </cell>
          <cell r="J1468">
            <v>1620</v>
          </cell>
          <cell r="K1468">
            <v>4860</v>
          </cell>
          <cell r="L1468">
            <v>11302</v>
          </cell>
          <cell r="M1468">
            <v>33906</v>
          </cell>
          <cell r="N1468">
            <v>339</v>
          </cell>
          <cell r="O1468">
            <v>1017</v>
          </cell>
          <cell r="P1468" t="str">
            <v>제9115호표</v>
          </cell>
        </row>
        <row r="1469">
          <cell r="B1469" t="str">
            <v>스텐육각너트1/2" STS</v>
          </cell>
          <cell r="D1469" t="str">
            <v>스텐육각너트</v>
          </cell>
          <cell r="E1469" t="str">
            <v>1/2" STS</v>
          </cell>
          <cell r="F1469">
            <v>4</v>
          </cell>
          <cell r="G1469" t="str">
            <v>개</v>
          </cell>
          <cell r="I1469">
            <v>556</v>
          </cell>
          <cell r="J1469">
            <v>139</v>
          </cell>
          <cell r="K1469">
            <v>556</v>
          </cell>
        </row>
        <row r="1470">
          <cell r="B1470" t="str">
            <v>스텐평와셔1/2" STS</v>
          </cell>
          <cell r="D1470" t="str">
            <v>스텐평와셔</v>
          </cell>
          <cell r="E1470" t="str">
            <v>1/2" STS</v>
          </cell>
          <cell r="F1470">
            <v>4</v>
          </cell>
          <cell r="G1470" t="str">
            <v>개</v>
          </cell>
          <cell r="I1470">
            <v>196</v>
          </cell>
          <cell r="J1470">
            <v>49</v>
          </cell>
          <cell r="K1470">
            <v>196</v>
          </cell>
        </row>
        <row r="1471">
          <cell r="B1471" t="str">
            <v>철근가공조립보통</v>
          </cell>
          <cell r="D1471" t="str">
            <v>철근가공조립</v>
          </cell>
          <cell r="E1471" t="str">
            <v>보통</v>
          </cell>
          <cell r="F1471">
            <v>5.0000000000000001E-3</v>
          </cell>
          <cell r="G1471" t="str">
            <v>ton</v>
          </cell>
          <cell r="I1471">
            <v>1669</v>
          </cell>
          <cell r="J1471">
            <v>0</v>
          </cell>
          <cell r="K1471">
            <v>0</v>
          </cell>
          <cell r="L1471">
            <v>323973</v>
          </cell>
          <cell r="M1471">
            <v>1619</v>
          </cell>
          <cell r="N1471">
            <v>10020</v>
          </cell>
          <cell r="O1471">
            <v>50</v>
          </cell>
          <cell r="P1471" t="str">
            <v>제9909호표</v>
          </cell>
        </row>
        <row r="1478">
          <cell r="A1478">
            <v>6309</v>
          </cell>
          <cell r="B1478">
            <v>3</v>
          </cell>
          <cell r="C1478" t="str">
            <v>제6309호표</v>
          </cell>
          <cell r="D1478" t="str">
            <v>TV UNIT</v>
          </cell>
          <cell r="E1478" t="str">
            <v>종단</v>
          </cell>
          <cell r="F1478">
            <v>1</v>
          </cell>
          <cell r="G1478" t="str">
            <v>개</v>
          </cell>
          <cell r="I1478">
            <v>110364</v>
          </cell>
          <cell r="K1478">
            <v>2429</v>
          </cell>
          <cell r="M1478">
            <v>104792</v>
          </cell>
          <cell r="O1478">
            <v>3143</v>
          </cell>
          <cell r="P1478" t="str">
            <v>통 5-3-1</v>
          </cell>
        </row>
        <row r="1480">
          <cell r="B1480" t="str">
            <v>TV UNIT종단</v>
          </cell>
          <cell r="C1480" t="str">
            <v>재료비</v>
          </cell>
          <cell r="D1480" t="str">
            <v>TV UNIT</v>
          </cell>
          <cell r="E1480" t="str">
            <v>종단</v>
          </cell>
          <cell r="F1480">
            <v>1</v>
          </cell>
          <cell r="G1480" t="str">
            <v>개</v>
          </cell>
          <cell r="I1480">
            <v>2429</v>
          </cell>
          <cell r="J1480">
            <v>2429</v>
          </cell>
          <cell r="K1480">
            <v>2429</v>
          </cell>
        </row>
        <row r="1482">
          <cell r="C1482" t="str">
            <v>노무비</v>
          </cell>
          <cell r="D1482" t="str">
            <v>통신설비공</v>
          </cell>
          <cell r="E1482">
            <v>0.39</v>
          </cell>
          <cell r="F1482">
            <v>0.39</v>
          </cell>
          <cell r="G1482" t="str">
            <v>인</v>
          </cell>
          <cell r="I1482">
            <v>44968</v>
          </cell>
          <cell r="L1482">
            <v>115305</v>
          </cell>
          <cell r="M1482">
            <v>44968</v>
          </cell>
        </row>
        <row r="1483">
          <cell r="D1483" t="str">
            <v>무선안테나공</v>
          </cell>
          <cell r="E1483">
            <v>0.5</v>
          </cell>
          <cell r="F1483">
            <v>0.5</v>
          </cell>
          <cell r="G1483" t="str">
            <v>인</v>
          </cell>
          <cell r="I1483">
            <v>59824</v>
          </cell>
          <cell r="L1483">
            <v>119649</v>
          </cell>
          <cell r="M1483">
            <v>59824</v>
          </cell>
        </row>
        <row r="1485">
          <cell r="C1485" t="str">
            <v>공구손료</v>
          </cell>
          <cell r="E1485" t="str">
            <v>노무비의</v>
          </cell>
          <cell r="F1485">
            <v>3</v>
          </cell>
          <cell r="G1485" t="str">
            <v>%</v>
          </cell>
          <cell r="I1485">
            <v>3143</v>
          </cell>
          <cell r="O1485">
            <v>3143</v>
          </cell>
        </row>
        <row r="1489">
          <cell r="A1489">
            <v>6400</v>
          </cell>
          <cell r="B1489">
            <v>3</v>
          </cell>
          <cell r="C1489" t="str">
            <v>제6400호표</v>
          </cell>
          <cell r="D1489" t="str">
            <v>유도등(냉음극관)</v>
          </cell>
          <cell r="E1489" t="str">
            <v>피난구(중형)</v>
          </cell>
          <cell r="F1489">
            <v>1</v>
          </cell>
          <cell r="G1489" t="str">
            <v>개</v>
          </cell>
          <cell r="I1489">
            <v>219403</v>
          </cell>
          <cell r="K1489">
            <v>200000</v>
          </cell>
          <cell r="M1489">
            <v>18838</v>
          </cell>
          <cell r="O1489">
            <v>565</v>
          </cell>
          <cell r="P1489" t="str">
            <v>전 5-30</v>
          </cell>
        </row>
        <row r="1491">
          <cell r="B1491" t="str">
            <v>유도등(냉음극관)피난구(중형)</v>
          </cell>
          <cell r="C1491" t="str">
            <v>재료비</v>
          </cell>
          <cell r="D1491" t="str">
            <v>유도등(냉음극관)</v>
          </cell>
          <cell r="E1491" t="str">
            <v>피난구(중형)</v>
          </cell>
          <cell r="F1491">
            <v>1</v>
          </cell>
          <cell r="G1491" t="str">
            <v>개</v>
          </cell>
          <cell r="I1491">
            <v>200000</v>
          </cell>
          <cell r="J1491">
            <v>200000</v>
          </cell>
          <cell r="K1491">
            <v>200000</v>
          </cell>
          <cell r="L1491">
            <v>0</v>
          </cell>
          <cell r="N1491">
            <v>0</v>
          </cell>
        </row>
        <row r="1493">
          <cell r="C1493" t="str">
            <v>노무비</v>
          </cell>
          <cell r="D1493" t="str">
            <v>내선전공</v>
          </cell>
          <cell r="E1493">
            <v>0.2</v>
          </cell>
          <cell r="F1493">
            <v>0.2</v>
          </cell>
          <cell r="G1493" t="str">
            <v>인</v>
          </cell>
          <cell r="I1493">
            <v>18838</v>
          </cell>
          <cell r="L1493">
            <v>94191</v>
          </cell>
          <cell r="M1493">
            <v>18838</v>
          </cell>
        </row>
        <row r="1495">
          <cell r="C1495" t="str">
            <v>공구손료</v>
          </cell>
          <cell r="E1495" t="str">
            <v>노무비의</v>
          </cell>
          <cell r="F1495">
            <v>3</v>
          </cell>
          <cell r="G1495" t="str">
            <v>%</v>
          </cell>
          <cell r="I1495">
            <v>565</v>
          </cell>
          <cell r="O1495">
            <v>565</v>
          </cell>
        </row>
        <row r="1500">
          <cell r="A1500">
            <v>6401</v>
          </cell>
          <cell r="B1500">
            <v>3</v>
          </cell>
          <cell r="C1500" t="str">
            <v>제6401호표</v>
          </cell>
          <cell r="D1500" t="str">
            <v>유도등(냉음극관)</v>
          </cell>
          <cell r="E1500" t="str">
            <v>피난구(소형)</v>
          </cell>
          <cell r="F1500">
            <v>1</v>
          </cell>
          <cell r="G1500" t="str">
            <v>개</v>
          </cell>
          <cell r="I1500">
            <v>159403</v>
          </cell>
          <cell r="K1500">
            <v>140000</v>
          </cell>
          <cell r="M1500">
            <v>18838</v>
          </cell>
          <cell r="O1500">
            <v>565</v>
          </cell>
          <cell r="P1500" t="str">
            <v>전 5-30</v>
          </cell>
        </row>
        <row r="1502">
          <cell r="B1502" t="str">
            <v>유도등(냉음극관)피난구(소형)</v>
          </cell>
          <cell r="C1502" t="str">
            <v>재료비</v>
          </cell>
          <cell r="D1502" t="str">
            <v>유도등(냉음극관)</v>
          </cell>
          <cell r="E1502" t="str">
            <v>피난구(소형)</v>
          </cell>
          <cell r="F1502">
            <v>1</v>
          </cell>
          <cell r="G1502" t="str">
            <v>개</v>
          </cell>
          <cell r="I1502">
            <v>140000</v>
          </cell>
          <cell r="J1502">
            <v>140000</v>
          </cell>
          <cell r="K1502">
            <v>140000</v>
          </cell>
          <cell r="L1502">
            <v>0</v>
          </cell>
          <cell r="N1502">
            <v>0</v>
          </cell>
        </row>
        <row r="1504">
          <cell r="C1504" t="str">
            <v>노무비</v>
          </cell>
          <cell r="D1504" t="str">
            <v>내선전공</v>
          </cell>
          <cell r="E1504">
            <v>0.2</v>
          </cell>
          <cell r="F1504">
            <v>0.2</v>
          </cell>
          <cell r="G1504" t="str">
            <v>인</v>
          </cell>
          <cell r="I1504">
            <v>18838</v>
          </cell>
          <cell r="L1504">
            <v>94191</v>
          </cell>
          <cell r="M1504">
            <v>18838</v>
          </cell>
        </row>
        <row r="1506">
          <cell r="C1506" t="str">
            <v>공구손료</v>
          </cell>
          <cell r="E1506" t="str">
            <v>노무비의</v>
          </cell>
          <cell r="F1506">
            <v>3</v>
          </cell>
          <cell r="G1506" t="str">
            <v>%</v>
          </cell>
          <cell r="I1506">
            <v>565</v>
          </cell>
          <cell r="O1506">
            <v>565</v>
          </cell>
        </row>
        <row r="1511">
          <cell r="A1511">
            <v>6402</v>
          </cell>
          <cell r="B1511">
            <v>3</v>
          </cell>
          <cell r="C1511" t="str">
            <v>제6402호표</v>
          </cell>
          <cell r="D1511" t="str">
            <v>유도등(냉음극관)</v>
          </cell>
          <cell r="E1511" t="str">
            <v>통로</v>
          </cell>
          <cell r="F1511">
            <v>1</v>
          </cell>
          <cell r="G1511" t="str">
            <v>개</v>
          </cell>
          <cell r="I1511">
            <v>159403</v>
          </cell>
          <cell r="K1511">
            <v>140000</v>
          </cell>
          <cell r="M1511">
            <v>18838</v>
          </cell>
          <cell r="O1511">
            <v>565</v>
          </cell>
          <cell r="P1511" t="str">
            <v>전 5-30</v>
          </cell>
        </row>
        <row r="1513">
          <cell r="B1513" t="str">
            <v>유도등(냉음극관)통로</v>
          </cell>
          <cell r="C1513" t="str">
            <v>재료비</v>
          </cell>
          <cell r="D1513" t="str">
            <v>유도등(냉음극관)</v>
          </cell>
          <cell r="E1513" t="str">
            <v>통로</v>
          </cell>
          <cell r="F1513">
            <v>1</v>
          </cell>
          <cell r="G1513" t="str">
            <v>개</v>
          </cell>
          <cell r="I1513">
            <v>140000</v>
          </cell>
          <cell r="J1513">
            <v>140000</v>
          </cell>
          <cell r="K1513">
            <v>140000</v>
          </cell>
          <cell r="L1513">
            <v>0</v>
          </cell>
          <cell r="N1513">
            <v>0</v>
          </cell>
        </row>
        <row r="1515">
          <cell r="C1515" t="str">
            <v>노무비</v>
          </cell>
          <cell r="D1515" t="str">
            <v>내선전공</v>
          </cell>
          <cell r="E1515">
            <v>0.2</v>
          </cell>
          <cell r="F1515">
            <v>0.2</v>
          </cell>
          <cell r="G1515" t="str">
            <v>인</v>
          </cell>
          <cell r="I1515">
            <v>18838</v>
          </cell>
          <cell r="L1515">
            <v>94191</v>
          </cell>
          <cell r="M1515">
            <v>18838</v>
          </cell>
        </row>
        <row r="1517">
          <cell r="C1517" t="str">
            <v>공구손료</v>
          </cell>
          <cell r="E1517" t="str">
            <v>노무비의</v>
          </cell>
          <cell r="F1517">
            <v>3</v>
          </cell>
          <cell r="G1517" t="str">
            <v>%</v>
          </cell>
          <cell r="I1517">
            <v>565</v>
          </cell>
          <cell r="O1517">
            <v>565</v>
          </cell>
        </row>
        <row r="1522">
          <cell r="A1522">
            <v>6403</v>
          </cell>
          <cell r="B1522">
            <v>3</v>
          </cell>
          <cell r="C1522" t="str">
            <v>제6403호표</v>
          </cell>
          <cell r="D1522" t="str">
            <v>수동발신기</v>
          </cell>
          <cell r="E1522" t="str">
            <v>P형 1급</v>
          </cell>
          <cell r="F1522">
            <v>1</v>
          </cell>
          <cell r="G1522" t="str">
            <v>개</v>
          </cell>
          <cell r="I1522">
            <v>33604</v>
          </cell>
          <cell r="K1522">
            <v>4500</v>
          </cell>
          <cell r="M1522">
            <v>28257</v>
          </cell>
          <cell r="O1522">
            <v>847</v>
          </cell>
          <cell r="P1522" t="str">
            <v>전 5-30</v>
          </cell>
        </row>
        <row r="1524">
          <cell r="B1524" t="str">
            <v>수동발신기P형 1급</v>
          </cell>
          <cell r="C1524" t="str">
            <v>재료비</v>
          </cell>
          <cell r="D1524" t="str">
            <v>수동발신기</v>
          </cell>
          <cell r="E1524" t="str">
            <v>P형 1급</v>
          </cell>
          <cell r="F1524">
            <v>1</v>
          </cell>
          <cell r="G1524" t="str">
            <v>개</v>
          </cell>
          <cell r="I1524">
            <v>4500</v>
          </cell>
          <cell r="J1524">
            <v>4500</v>
          </cell>
          <cell r="K1524">
            <v>4500</v>
          </cell>
          <cell r="L1524">
            <v>0</v>
          </cell>
          <cell r="N1524">
            <v>0</v>
          </cell>
        </row>
        <row r="1526">
          <cell r="C1526" t="str">
            <v>노무비</v>
          </cell>
          <cell r="D1526" t="str">
            <v>내선전공</v>
          </cell>
          <cell r="E1526">
            <v>0.3</v>
          </cell>
          <cell r="F1526">
            <v>0.3</v>
          </cell>
          <cell r="G1526" t="str">
            <v>인</v>
          </cell>
          <cell r="I1526">
            <v>28257</v>
          </cell>
          <cell r="L1526">
            <v>94191</v>
          </cell>
          <cell r="M1526">
            <v>28257</v>
          </cell>
        </row>
        <row r="1528">
          <cell r="C1528" t="str">
            <v>공구손료</v>
          </cell>
          <cell r="E1528" t="str">
            <v>노무비의</v>
          </cell>
          <cell r="F1528">
            <v>3</v>
          </cell>
          <cell r="G1528" t="str">
            <v>%</v>
          </cell>
          <cell r="I1528">
            <v>847</v>
          </cell>
          <cell r="O1528">
            <v>847</v>
          </cell>
        </row>
        <row r="1533">
          <cell r="A1533">
            <v>6404</v>
          </cell>
          <cell r="B1533">
            <v>3</v>
          </cell>
          <cell r="C1533" t="str">
            <v>제6404호표</v>
          </cell>
          <cell r="D1533" t="str">
            <v>표시등</v>
          </cell>
          <cell r="E1533">
            <v>0</v>
          </cell>
          <cell r="F1533">
            <v>1</v>
          </cell>
          <cell r="G1533" t="str">
            <v>개</v>
          </cell>
          <cell r="I1533">
            <v>20903</v>
          </cell>
          <cell r="K1533">
            <v>1500</v>
          </cell>
          <cell r="M1533">
            <v>18838</v>
          </cell>
          <cell r="O1533">
            <v>565</v>
          </cell>
          <cell r="P1533" t="str">
            <v>전 5-30</v>
          </cell>
        </row>
        <row r="1535">
          <cell r="B1535" t="str">
            <v>표시등</v>
          </cell>
          <cell r="C1535" t="str">
            <v>재료비</v>
          </cell>
          <cell r="D1535" t="str">
            <v>표시등</v>
          </cell>
          <cell r="F1535">
            <v>1</v>
          </cell>
          <cell r="G1535" t="str">
            <v>개</v>
          </cell>
          <cell r="I1535">
            <v>1500</v>
          </cell>
          <cell r="J1535">
            <v>1500</v>
          </cell>
          <cell r="K1535">
            <v>1500</v>
          </cell>
          <cell r="L1535">
            <v>0</v>
          </cell>
          <cell r="N1535">
            <v>0</v>
          </cell>
        </row>
        <row r="1537">
          <cell r="C1537" t="str">
            <v>노무비</v>
          </cell>
          <cell r="D1537" t="str">
            <v>내선전공</v>
          </cell>
          <cell r="E1537">
            <v>0.2</v>
          </cell>
          <cell r="F1537">
            <v>0.2</v>
          </cell>
          <cell r="G1537" t="str">
            <v>인</v>
          </cell>
          <cell r="I1537">
            <v>18838</v>
          </cell>
          <cell r="L1537">
            <v>94191</v>
          </cell>
          <cell r="M1537">
            <v>18838</v>
          </cell>
        </row>
        <row r="1539">
          <cell r="C1539" t="str">
            <v>공구손료</v>
          </cell>
          <cell r="E1539" t="str">
            <v>노무비의</v>
          </cell>
          <cell r="F1539">
            <v>3</v>
          </cell>
          <cell r="G1539" t="str">
            <v>%</v>
          </cell>
          <cell r="I1539">
            <v>565</v>
          </cell>
          <cell r="O1539">
            <v>565</v>
          </cell>
        </row>
        <row r="1544">
          <cell r="A1544">
            <v>6405</v>
          </cell>
          <cell r="B1544">
            <v>3</v>
          </cell>
          <cell r="C1544" t="str">
            <v>제6405호표</v>
          </cell>
          <cell r="D1544" t="str">
            <v>외함(STS)</v>
          </cell>
          <cell r="E1544" t="str">
            <v>250x650x150(커버포함)</v>
          </cell>
          <cell r="F1544">
            <v>1</v>
          </cell>
          <cell r="G1544" t="str">
            <v>면</v>
          </cell>
          <cell r="I1544">
            <v>114030</v>
          </cell>
          <cell r="K1544">
            <v>50000</v>
          </cell>
          <cell r="M1544">
            <v>62166</v>
          </cell>
          <cell r="O1544">
            <v>1864</v>
          </cell>
          <cell r="P1544" t="str">
            <v>전 5-4</v>
          </cell>
        </row>
        <row r="1546">
          <cell r="B1546" t="str">
            <v>외함(STS)250x650x150(커버포함)</v>
          </cell>
          <cell r="C1546" t="str">
            <v>재료비</v>
          </cell>
          <cell r="D1546" t="str">
            <v>외함(STS)</v>
          </cell>
          <cell r="E1546" t="str">
            <v>250x650x150(커버포함)</v>
          </cell>
          <cell r="F1546">
            <v>1</v>
          </cell>
          <cell r="G1546" t="str">
            <v>면</v>
          </cell>
          <cell r="I1546">
            <v>50000</v>
          </cell>
          <cell r="J1546">
            <v>50000</v>
          </cell>
          <cell r="K1546">
            <v>50000</v>
          </cell>
          <cell r="L1546">
            <v>0</v>
          </cell>
          <cell r="N1546">
            <v>0</v>
          </cell>
        </row>
        <row r="1548">
          <cell r="C1548" t="str">
            <v>노무비</v>
          </cell>
          <cell r="D1548" t="str">
            <v>내선전공</v>
          </cell>
          <cell r="E1548">
            <v>0.66</v>
          </cell>
          <cell r="F1548">
            <v>0.66</v>
          </cell>
          <cell r="G1548" t="str">
            <v>인</v>
          </cell>
          <cell r="I1548">
            <v>62166</v>
          </cell>
          <cell r="L1548">
            <v>94191</v>
          </cell>
          <cell r="M1548">
            <v>62166</v>
          </cell>
        </row>
        <row r="1550">
          <cell r="C1550" t="str">
            <v>공구손료</v>
          </cell>
          <cell r="E1550" t="str">
            <v>노무비의</v>
          </cell>
          <cell r="F1550">
            <v>3</v>
          </cell>
          <cell r="G1550" t="str">
            <v>%</v>
          </cell>
          <cell r="I1550">
            <v>1864</v>
          </cell>
          <cell r="O1550">
            <v>1864</v>
          </cell>
        </row>
        <row r="1555">
          <cell r="A1555">
            <v>6406</v>
          </cell>
          <cell r="B1555">
            <v>3</v>
          </cell>
          <cell r="C1555" t="str">
            <v>제6406호표</v>
          </cell>
          <cell r="D1555" t="str">
            <v>수동발신기 설치</v>
          </cell>
          <cell r="E1555" t="str">
            <v>250x650x150</v>
          </cell>
          <cell r="F1555">
            <v>1</v>
          </cell>
          <cell r="G1555" t="str">
            <v>set</v>
          </cell>
          <cell r="I1555">
            <v>184537</v>
          </cell>
          <cell r="K1555">
            <v>67155</v>
          </cell>
          <cell r="M1555">
            <v>113966</v>
          </cell>
          <cell r="O1555">
            <v>3416</v>
          </cell>
        </row>
        <row r="1557">
          <cell r="B1557" t="str">
            <v>수동발신기 설치250x650x150</v>
          </cell>
          <cell r="C1557" t="str">
            <v>재료비</v>
          </cell>
          <cell r="D1557" t="str">
            <v>수동발신기 설치</v>
          </cell>
          <cell r="E1557" t="str">
            <v>250x650x150</v>
          </cell>
          <cell r="F1557">
            <v>1</v>
          </cell>
          <cell r="G1557" t="str">
            <v>set</v>
          </cell>
          <cell r="I1557">
            <v>0</v>
          </cell>
          <cell r="J1557">
            <v>0</v>
          </cell>
          <cell r="L1557">
            <v>0</v>
          </cell>
          <cell r="N1557">
            <v>0</v>
          </cell>
        </row>
        <row r="1558">
          <cell r="B1558" t="str">
            <v>전선(옥내)0.6/1kV HIV 2.5㎟</v>
          </cell>
          <cell r="D1558" t="str">
            <v>전선(옥내)</v>
          </cell>
          <cell r="E1558" t="str">
            <v>0.6/1kV HIV 2.5㎟</v>
          </cell>
          <cell r="F1558">
            <v>5</v>
          </cell>
          <cell r="G1558" t="str">
            <v>m</v>
          </cell>
          <cell r="I1558">
            <v>6120</v>
          </cell>
          <cell r="J1558">
            <v>255</v>
          </cell>
          <cell r="K1558">
            <v>1275</v>
          </cell>
          <cell r="L1558">
            <v>941</v>
          </cell>
          <cell r="M1558">
            <v>4705</v>
          </cell>
          <cell r="N1558">
            <v>28</v>
          </cell>
          <cell r="O1558">
            <v>140</v>
          </cell>
          <cell r="P1558" t="str">
            <v>제4706호표</v>
          </cell>
        </row>
        <row r="1559">
          <cell r="B1559" t="str">
            <v>외함(STS)250x650x150(커버포함)</v>
          </cell>
          <cell r="D1559" t="str">
            <v>외함(STS)</v>
          </cell>
          <cell r="E1559" t="str">
            <v>250x650x150(커버포함)</v>
          </cell>
          <cell r="F1559">
            <v>1</v>
          </cell>
          <cell r="G1559" t="str">
            <v>면</v>
          </cell>
          <cell r="I1559">
            <v>114030</v>
          </cell>
          <cell r="J1559">
            <v>50000</v>
          </cell>
          <cell r="K1559">
            <v>50000</v>
          </cell>
          <cell r="L1559">
            <v>62166</v>
          </cell>
          <cell r="M1559">
            <v>62166</v>
          </cell>
          <cell r="N1559">
            <v>1864</v>
          </cell>
          <cell r="O1559">
            <v>1864</v>
          </cell>
          <cell r="P1559" t="str">
            <v>제6405호표</v>
          </cell>
        </row>
        <row r="1560">
          <cell r="B1560" t="str">
            <v>표시등0</v>
          </cell>
          <cell r="D1560" t="str">
            <v>표시등</v>
          </cell>
          <cell r="E1560">
            <v>0</v>
          </cell>
          <cell r="F1560">
            <v>1</v>
          </cell>
          <cell r="G1560" t="str">
            <v>개</v>
          </cell>
          <cell r="I1560">
            <v>20903</v>
          </cell>
          <cell r="J1560">
            <v>1500</v>
          </cell>
          <cell r="K1560">
            <v>1500</v>
          </cell>
          <cell r="L1560">
            <v>18838</v>
          </cell>
          <cell r="M1560">
            <v>18838</v>
          </cell>
          <cell r="N1560">
            <v>565</v>
          </cell>
          <cell r="O1560">
            <v>565</v>
          </cell>
          <cell r="P1560" t="str">
            <v>제6404호표</v>
          </cell>
        </row>
        <row r="1561">
          <cell r="B1561" t="str">
            <v>수동발신기P형 1급</v>
          </cell>
          <cell r="D1561" t="str">
            <v>수동발신기</v>
          </cell>
          <cell r="E1561" t="str">
            <v>P형 1급</v>
          </cell>
          <cell r="F1561">
            <v>1</v>
          </cell>
          <cell r="G1561" t="str">
            <v>개</v>
          </cell>
          <cell r="I1561">
            <v>33604</v>
          </cell>
          <cell r="J1561">
            <v>4500</v>
          </cell>
          <cell r="K1561">
            <v>4500</v>
          </cell>
          <cell r="L1561">
            <v>28257</v>
          </cell>
          <cell r="M1561">
            <v>28257</v>
          </cell>
          <cell r="N1561">
            <v>847</v>
          </cell>
          <cell r="O1561">
            <v>847</v>
          </cell>
          <cell r="P1561" t="str">
            <v>제6403호표</v>
          </cell>
        </row>
        <row r="1562">
          <cell r="B1562" t="str">
            <v>경종</v>
          </cell>
          <cell r="D1562" t="str">
            <v>경종</v>
          </cell>
          <cell r="F1562">
            <v>1</v>
          </cell>
          <cell r="G1562" t="str">
            <v>개</v>
          </cell>
          <cell r="I1562">
            <v>6000</v>
          </cell>
          <cell r="J1562">
            <v>6000</v>
          </cell>
          <cell r="K1562">
            <v>6000</v>
          </cell>
          <cell r="L1562">
            <v>0</v>
          </cell>
          <cell r="N1562">
            <v>0</v>
          </cell>
        </row>
        <row r="1563">
          <cell r="B1563" t="str">
            <v>단자대(TB)10P 30A</v>
          </cell>
          <cell r="D1563" t="str">
            <v>단자대(TB)</v>
          </cell>
          <cell r="E1563" t="str">
            <v>10P 30A</v>
          </cell>
          <cell r="F1563">
            <v>2</v>
          </cell>
          <cell r="G1563" t="str">
            <v>개</v>
          </cell>
          <cell r="I1563">
            <v>3880</v>
          </cell>
          <cell r="J1563">
            <v>1940</v>
          </cell>
          <cell r="K1563">
            <v>3880</v>
          </cell>
          <cell r="L1563">
            <v>0</v>
          </cell>
          <cell r="N1563">
            <v>0</v>
          </cell>
        </row>
        <row r="1566">
          <cell r="A1566">
            <v>6407</v>
          </cell>
          <cell r="B1566">
            <v>3</v>
          </cell>
          <cell r="C1566" t="str">
            <v>제6407호표</v>
          </cell>
          <cell r="D1566" t="str">
            <v>수신기</v>
          </cell>
          <cell r="E1566" t="str">
            <v>P형1급.5회로</v>
          </cell>
          <cell r="F1566">
            <v>1</v>
          </cell>
          <cell r="G1566" t="str">
            <v>개</v>
          </cell>
          <cell r="I1566">
            <v>977624</v>
          </cell>
          <cell r="K1566">
            <v>250000</v>
          </cell>
          <cell r="M1566">
            <v>706432</v>
          </cell>
          <cell r="O1566">
            <v>21192</v>
          </cell>
          <cell r="P1566" t="str">
            <v>전 5-30</v>
          </cell>
        </row>
        <row r="1568">
          <cell r="B1568" t="str">
            <v>수신기P형1급.5회로</v>
          </cell>
          <cell r="C1568" t="str">
            <v>재료비</v>
          </cell>
          <cell r="D1568" t="str">
            <v>수신기</v>
          </cell>
          <cell r="E1568" t="str">
            <v>P형1급.5회로</v>
          </cell>
          <cell r="F1568">
            <v>1</v>
          </cell>
          <cell r="G1568" t="str">
            <v>개</v>
          </cell>
          <cell r="I1568">
            <v>250000</v>
          </cell>
          <cell r="J1568">
            <v>250000</v>
          </cell>
          <cell r="K1568">
            <v>250000</v>
          </cell>
        </row>
        <row r="1570">
          <cell r="C1570" t="str">
            <v>노무비</v>
          </cell>
          <cell r="D1570" t="str">
            <v>내선전공</v>
          </cell>
          <cell r="E1570" t="str">
            <v>6+(0.3*5)</v>
          </cell>
          <cell r="F1570">
            <v>7.5</v>
          </cell>
          <cell r="G1570" t="str">
            <v>인</v>
          </cell>
          <cell r="I1570">
            <v>706432</v>
          </cell>
          <cell r="L1570">
            <v>94191</v>
          </cell>
          <cell r="M1570">
            <v>706432</v>
          </cell>
        </row>
        <row r="1572">
          <cell r="C1572" t="str">
            <v>공구손료</v>
          </cell>
          <cell r="E1572" t="str">
            <v>노무비의</v>
          </cell>
          <cell r="F1572">
            <v>3</v>
          </cell>
          <cell r="G1572" t="str">
            <v>%</v>
          </cell>
          <cell r="I1572">
            <v>21192</v>
          </cell>
          <cell r="M1572">
            <v>0</v>
          </cell>
          <cell r="O1572">
            <v>21192</v>
          </cell>
        </row>
        <row r="1577">
          <cell r="A1577">
            <v>6600</v>
          </cell>
          <cell r="B1577">
            <v>3</v>
          </cell>
          <cell r="C1577" t="str">
            <v>제6600호표</v>
          </cell>
          <cell r="D1577" t="str">
            <v>접지봉</v>
          </cell>
          <cell r="E1577" t="str">
            <v>φ18x2400x1</v>
          </cell>
          <cell r="F1577">
            <v>1</v>
          </cell>
          <cell r="G1577" t="str">
            <v>개</v>
          </cell>
          <cell r="I1577">
            <v>24860</v>
          </cell>
          <cell r="K1577">
            <v>8700</v>
          </cell>
          <cell r="M1577">
            <v>15690</v>
          </cell>
          <cell r="O1577">
            <v>470</v>
          </cell>
          <cell r="P1577" t="str">
            <v>전 3-38</v>
          </cell>
        </row>
        <row r="1579">
          <cell r="B1579" t="str">
            <v>접지봉φ18x2400x1</v>
          </cell>
          <cell r="C1579" t="str">
            <v>재료비</v>
          </cell>
          <cell r="D1579" t="str">
            <v>접지봉</v>
          </cell>
          <cell r="E1579" t="str">
            <v>φ18x2400x1</v>
          </cell>
          <cell r="F1579">
            <v>1</v>
          </cell>
          <cell r="G1579" t="str">
            <v>개</v>
          </cell>
          <cell r="I1579">
            <v>8700</v>
          </cell>
          <cell r="J1579">
            <v>8700</v>
          </cell>
          <cell r="K1579">
            <v>8700</v>
          </cell>
          <cell r="L1579">
            <v>0</v>
          </cell>
          <cell r="N1579">
            <v>0</v>
          </cell>
        </row>
        <row r="1582">
          <cell r="C1582" t="str">
            <v>노무비</v>
          </cell>
          <cell r="D1582" t="str">
            <v>내선전공</v>
          </cell>
          <cell r="E1582">
            <v>0.11</v>
          </cell>
          <cell r="F1582">
            <v>0.11</v>
          </cell>
          <cell r="G1582" t="str">
            <v>인</v>
          </cell>
          <cell r="I1582">
            <v>10361</v>
          </cell>
          <cell r="L1582">
            <v>94191</v>
          </cell>
          <cell r="M1582">
            <v>10361</v>
          </cell>
        </row>
        <row r="1583">
          <cell r="D1583" t="str">
            <v>보통인부</v>
          </cell>
          <cell r="E1583">
            <v>0.08</v>
          </cell>
          <cell r="F1583">
            <v>0.08</v>
          </cell>
          <cell r="G1583" t="str">
            <v>인</v>
          </cell>
          <cell r="I1583">
            <v>5329</v>
          </cell>
          <cell r="L1583">
            <v>66622</v>
          </cell>
          <cell r="M1583">
            <v>5329</v>
          </cell>
        </row>
        <row r="1585">
          <cell r="C1585" t="str">
            <v>공구손료</v>
          </cell>
          <cell r="E1585" t="str">
            <v>노무비의</v>
          </cell>
          <cell r="F1585">
            <v>3</v>
          </cell>
          <cell r="G1585" t="str">
            <v>%</v>
          </cell>
          <cell r="I1585">
            <v>470</v>
          </cell>
          <cell r="O1585">
            <v>470</v>
          </cell>
        </row>
        <row r="1588">
          <cell r="A1588">
            <v>6601</v>
          </cell>
          <cell r="B1588">
            <v>3</v>
          </cell>
          <cell r="C1588" t="str">
            <v>제6601호표</v>
          </cell>
          <cell r="D1588" t="str">
            <v>접지봉</v>
          </cell>
          <cell r="E1588" t="str">
            <v>φ18x2400x3</v>
          </cell>
          <cell r="F1588">
            <v>1</v>
          </cell>
          <cell r="G1588" t="str">
            <v>개</v>
          </cell>
          <cell r="I1588">
            <v>63106</v>
          </cell>
          <cell r="K1588">
            <v>26100</v>
          </cell>
          <cell r="M1588">
            <v>35929</v>
          </cell>
          <cell r="O1588">
            <v>1077</v>
          </cell>
          <cell r="P1588" t="str">
            <v>전 3-38</v>
          </cell>
        </row>
        <row r="1590">
          <cell r="B1590" t="str">
            <v>접지봉φ18x2400x3</v>
          </cell>
          <cell r="C1590" t="str">
            <v>재료비</v>
          </cell>
          <cell r="D1590" t="str">
            <v>접지봉</v>
          </cell>
          <cell r="E1590" t="str">
            <v>φ18x2400x3</v>
          </cell>
          <cell r="F1590">
            <v>1</v>
          </cell>
          <cell r="G1590" t="str">
            <v>개</v>
          </cell>
          <cell r="I1590">
            <v>26100</v>
          </cell>
          <cell r="J1590">
            <v>26100</v>
          </cell>
          <cell r="K1590">
            <v>26100</v>
          </cell>
          <cell r="L1590">
            <v>0</v>
          </cell>
          <cell r="N1590">
            <v>0</v>
          </cell>
        </row>
        <row r="1593">
          <cell r="C1593" t="str">
            <v>노무비</v>
          </cell>
          <cell r="D1593" t="str">
            <v>내선전공</v>
          </cell>
          <cell r="E1593">
            <v>0.24</v>
          </cell>
          <cell r="F1593">
            <v>0.24</v>
          </cell>
          <cell r="G1593" t="str">
            <v>인</v>
          </cell>
          <cell r="I1593">
            <v>22605</v>
          </cell>
          <cell r="L1593">
            <v>94191</v>
          </cell>
          <cell r="M1593">
            <v>22605</v>
          </cell>
        </row>
        <row r="1594">
          <cell r="D1594" t="str">
            <v>보통인부</v>
          </cell>
          <cell r="E1594">
            <v>0.2</v>
          </cell>
          <cell r="F1594">
            <v>0.2</v>
          </cell>
          <cell r="G1594" t="str">
            <v>인</v>
          </cell>
          <cell r="I1594">
            <v>13324</v>
          </cell>
          <cell r="L1594">
            <v>66622</v>
          </cell>
          <cell r="M1594">
            <v>13324</v>
          </cell>
        </row>
        <row r="1596">
          <cell r="C1596" t="str">
            <v>공구손료</v>
          </cell>
          <cell r="E1596" t="str">
            <v>노무비의</v>
          </cell>
          <cell r="F1596">
            <v>3</v>
          </cell>
          <cell r="G1596" t="str">
            <v>%</v>
          </cell>
          <cell r="I1596">
            <v>1077</v>
          </cell>
          <cell r="O1596">
            <v>1077</v>
          </cell>
        </row>
        <row r="1599">
          <cell r="A1599">
            <v>6602</v>
          </cell>
          <cell r="B1599">
            <v>3</v>
          </cell>
          <cell r="C1599" t="str">
            <v>제6602호표</v>
          </cell>
          <cell r="D1599" t="str">
            <v>접지봉</v>
          </cell>
          <cell r="E1599" t="str">
            <v>φ18x2400x3 연결</v>
          </cell>
          <cell r="F1599">
            <v>1</v>
          </cell>
          <cell r="G1599" t="str">
            <v>개</v>
          </cell>
          <cell r="I1599">
            <v>293487</v>
          </cell>
          <cell r="K1599">
            <v>134169</v>
          </cell>
          <cell r="M1599">
            <v>148375</v>
          </cell>
          <cell r="O1599">
            <v>10943</v>
          </cell>
        </row>
        <row r="1601">
          <cell r="B1601" t="str">
            <v>접지봉φ18x2400x3 연결</v>
          </cell>
          <cell r="C1601" t="str">
            <v>재료비</v>
          </cell>
          <cell r="D1601" t="str">
            <v>접지봉</v>
          </cell>
          <cell r="E1601" t="str">
            <v>φ18x2400x3 연결</v>
          </cell>
          <cell r="F1601">
            <v>1</v>
          </cell>
          <cell r="G1601" t="str">
            <v>개</v>
          </cell>
          <cell r="I1601">
            <v>0</v>
          </cell>
          <cell r="J1601">
            <v>0</v>
          </cell>
          <cell r="L1601">
            <v>0</v>
          </cell>
          <cell r="N1601">
            <v>0</v>
          </cell>
        </row>
        <row r="1602">
          <cell r="B1602" t="str">
            <v>전선(옥외)0.6/1kV F-GV 50㎟</v>
          </cell>
          <cell r="D1602" t="str">
            <v>전선(옥외)</v>
          </cell>
          <cell r="E1602" t="str">
            <v>0.6/1kV F-GV 50㎟</v>
          </cell>
          <cell r="F1602">
            <v>9</v>
          </cell>
          <cell r="G1602" t="str">
            <v>m</v>
          </cell>
          <cell r="I1602">
            <v>82008</v>
          </cell>
          <cell r="J1602">
            <v>4941</v>
          </cell>
          <cell r="K1602">
            <v>44469</v>
          </cell>
          <cell r="L1602">
            <v>4050</v>
          </cell>
          <cell r="M1602">
            <v>36450</v>
          </cell>
          <cell r="N1602">
            <v>121</v>
          </cell>
          <cell r="O1602">
            <v>1089</v>
          </cell>
          <cell r="P1602" t="str">
            <v>제4603호표</v>
          </cell>
        </row>
        <row r="1603">
          <cell r="B1603" t="str">
            <v>접지봉φ18x2400x3</v>
          </cell>
          <cell r="D1603" t="str">
            <v>접지봉</v>
          </cell>
          <cell r="E1603" t="str">
            <v>φ18x2400x3</v>
          </cell>
          <cell r="F1603">
            <v>1</v>
          </cell>
          <cell r="G1603" t="str">
            <v>개</v>
          </cell>
          <cell r="I1603">
            <v>63106</v>
          </cell>
          <cell r="J1603">
            <v>26100</v>
          </cell>
          <cell r="K1603">
            <v>26100</v>
          </cell>
          <cell r="L1603">
            <v>35929</v>
          </cell>
          <cell r="M1603">
            <v>35929</v>
          </cell>
          <cell r="N1603">
            <v>1077</v>
          </cell>
          <cell r="O1603">
            <v>1077</v>
          </cell>
          <cell r="P1603" t="str">
            <v>제6601호표</v>
          </cell>
        </row>
        <row r="1604">
          <cell r="B1604" t="str">
            <v>접지봉 콘넥타U 볼트형 φ19</v>
          </cell>
          <cell r="D1604" t="str">
            <v>접지봉 콘넥타</v>
          </cell>
          <cell r="E1604" t="str">
            <v>U 볼트형 φ19</v>
          </cell>
          <cell r="F1604">
            <v>3</v>
          </cell>
          <cell r="G1604" t="str">
            <v>개</v>
          </cell>
          <cell r="I1604">
            <v>24357</v>
          </cell>
          <cell r="J1604">
            <v>5500</v>
          </cell>
          <cell r="K1604">
            <v>16500</v>
          </cell>
          <cell r="L1604">
            <v>2543</v>
          </cell>
          <cell r="M1604">
            <v>7629</v>
          </cell>
          <cell r="N1604">
            <v>76</v>
          </cell>
          <cell r="O1604">
            <v>228</v>
          </cell>
          <cell r="P1604" t="str">
            <v>제6605호표</v>
          </cell>
        </row>
        <row r="1605">
          <cell r="B1605" t="str">
            <v>접지동판300x300x2t</v>
          </cell>
          <cell r="D1605" t="str">
            <v>접지동판</v>
          </cell>
          <cell r="E1605" t="str">
            <v>300x300x2t</v>
          </cell>
          <cell r="F1605">
            <v>1</v>
          </cell>
          <cell r="G1605" t="str">
            <v>개</v>
          </cell>
          <cell r="I1605">
            <v>57148</v>
          </cell>
          <cell r="J1605">
            <v>23100</v>
          </cell>
          <cell r="K1605">
            <v>23100</v>
          </cell>
          <cell r="L1605">
            <v>33057</v>
          </cell>
          <cell r="M1605">
            <v>33057</v>
          </cell>
          <cell r="N1605">
            <v>991</v>
          </cell>
          <cell r="O1605">
            <v>991</v>
          </cell>
          <cell r="P1605" t="str">
            <v>제6608호표</v>
          </cell>
        </row>
        <row r="1606">
          <cell r="B1606" t="str">
            <v>접지 콘넥타70㎟</v>
          </cell>
          <cell r="D1606" t="str">
            <v>접지 콘넥타</v>
          </cell>
          <cell r="E1606" t="str">
            <v>70㎟</v>
          </cell>
          <cell r="F1606">
            <v>4</v>
          </cell>
          <cell r="G1606" t="str">
            <v>개</v>
          </cell>
          <cell r="I1606">
            <v>24000</v>
          </cell>
          <cell r="J1606">
            <v>6000</v>
          </cell>
          <cell r="K1606">
            <v>24000</v>
          </cell>
          <cell r="L1606">
            <v>0</v>
          </cell>
          <cell r="N1606">
            <v>0</v>
          </cell>
        </row>
        <row r="1607">
          <cell r="B1607" t="str">
            <v>터파기(기계90%+인력10%)</v>
          </cell>
          <cell r="D1607" t="str">
            <v>터파기</v>
          </cell>
          <cell r="E1607" t="str">
            <v>(기계90%+인력10%)</v>
          </cell>
          <cell r="F1607">
            <v>6.39</v>
          </cell>
          <cell r="G1607" t="str">
            <v>㎥</v>
          </cell>
          <cell r="I1607">
            <v>17405</v>
          </cell>
          <cell r="J1607">
            <v>0</v>
          </cell>
          <cell r="K1607">
            <v>0</v>
          </cell>
          <cell r="L1607">
            <v>2179</v>
          </cell>
          <cell r="M1607">
            <v>13923</v>
          </cell>
          <cell r="N1607">
            <v>545</v>
          </cell>
          <cell r="O1607">
            <v>3482</v>
          </cell>
          <cell r="P1607" t="str">
            <v>제9900호표</v>
          </cell>
        </row>
        <row r="1608">
          <cell r="B1608" t="str">
            <v>되메우기 및 다짐(기계90%+인력10%)</v>
          </cell>
          <cell r="D1608" t="str">
            <v>되메우기 및 다짐</v>
          </cell>
          <cell r="E1608" t="str">
            <v>(기계90%+인력10%)</v>
          </cell>
          <cell r="F1608">
            <v>6.39</v>
          </cell>
          <cell r="G1608" t="str">
            <v>㎥</v>
          </cell>
          <cell r="I1608">
            <v>25463</v>
          </cell>
          <cell r="J1608">
            <v>0</v>
          </cell>
          <cell r="K1608">
            <v>0</v>
          </cell>
          <cell r="L1608">
            <v>3347</v>
          </cell>
          <cell r="M1608">
            <v>21387</v>
          </cell>
          <cell r="N1608">
            <v>638</v>
          </cell>
          <cell r="O1608">
            <v>4076</v>
          </cell>
          <cell r="P1608" t="str">
            <v>제9901호표</v>
          </cell>
        </row>
        <row r="1610">
          <cell r="A1610">
            <v>6603</v>
          </cell>
          <cell r="B1610">
            <v>3</v>
          </cell>
          <cell r="C1610" t="str">
            <v>제6603호표</v>
          </cell>
          <cell r="D1610" t="str">
            <v>접지봉</v>
          </cell>
          <cell r="E1610" t="str">
            <v>φ16x1800x1</v>
          </cell>
          <cell r="F1610">
            <v>1</v>
          </cell>
          <cell r="G1610" t="str">
            <v>개</v>
          </cell>
          <cell r="I1610">
            <v>21560</v>
          </cell>
          <cell r="K1610">
            <v>5400</v>
          </cell>
          <cell r="M1610">
            <v>15690</v>
          </cell>
          <cell r="O1610">
            <v>470</v>
          </cell>
          <cell r="P1610" t="str">
            <v>전 3-38</v>
          </cell>
        </row>
        <row r="1612">
          <cell r="B1612" t="str">
            <v>접지봉φ16x1800x1</v>
          </cell>
          <cell r="C1612" t="str">
            <v>재료비</v>
          </cell>
          <cell r="D1612" t="str">
            <v>접지봉</v>
          </cell>
          <cell r="E1612" t="str">
            <v>φ16x1800x1</v>
          </cell>
          <cell r="F1612">
            <v>1</v>
          </cell>
          <cell r="G1612" t="str">
            <v>개</v>
          </cell>
          <cell r="I1612">
            <v>5400</v>
          </cell>
          <cell r="J1612">
            <v>5400</v>
          </cell>
          <cell r="K1612">
            <v>5400</v>
          </cell>
          <cell r="L1612">
            <v>0</v>
          </cell>
          <cell r="N1612">
            <v>0</v>
          </cell>
        </row>
        <row r="1615">
          <cell r="C1615" t="str">
            <v>노무비</v>
          </cell>
          <cell r="D1615" t="str">
            <v>내선전공</v>
          </cell>
          <cell r="E1615">
            <v>0.11</v>
          </cell>
          <cell r="F1615">
            <v>0.11</v>
          </cell>
          <cell r="G1615" t="str">
            <v>인</v>
          </cell>
          <cell r="I1615">
            <v>10361</v>
          </cell>
          <cell r="L1615">
            <v>94191</v>
          </cell>
          <cell r="M1615">
            <v>10361</v>
          </cell>
        </row>
        <row r="1616">
          <cell r="D1616" t="str">
            <v>보통인부</v>
          </cell>
          <cell r="E1616">
            <v>0.08</v>
          </cell>
          <cell r="F1616">
            <v>0.08</v>
          </cell>
          <cell r="G1616" t="str">
            <v>인</v>
          </cell>
          <cell r="I1616">
            <v>5329</v>
          </cell>
          <cell r="L1616">
            <v>66622</v>
          </cell>
          <cell r="M1616">
            <v>5329</v>
          </cell>
        </row>
        <row r="1618">
          <cell r="C1618" t="str">
            <v>공구손료</v>
          </cell>
          <cell r="E1618" t="str">
            <v>노무비의</v>
          </cell>
          <cell r="F1618">
            <v>3</v>
          </cell>
          <cell r="G1618" t="str">
            <v>%</v>
          </cell>
          <cell r="I1618">
            <v>470</v>
          </cell>
          <cell r="O1618">
            <v>470</v>
          </cell>
        </row>
        <row r="1621">
          <cell r="A1621">
            <v>6604</v>
          </cell>
          <cell r="B1621">
            <v>3</v>
          </cell>
          <cell r="C1621" t="str">
            <v>제6604호표</v>
          </cell>
          <cell r="D1621" t="str">
            <v>접지봉 콘넥타</v>
          </cell>
          <cell r="E1621" t="str">
            <v>U 볼트형 φ16</v>
          </cell>
          <cell r="F1621">
            <v>1</v>
          </cell>
          <cell r="G1621" t="str">
            <v>개</v>
          </cell>
          <cell r="I1621">
            <v>7319</v>
          </cell>
          <cell r="K1621">
            <v>4700</v>
          </cell>
          <cell r="M1621">
            <v>2543</v>
          </cell>
          <cell r="O1621">
            <v>76</v>
          </cell>
          <cell r="P1621" t="str">
            <v>전 3-38</v>
          </cell>
        </row>
        <row r="1623">
          <cell r="B1623" t="str">
            <v>접지봉 콘넥타U 볼트형 φ16</v>
          </cell>
          <cell r="C1623" t="str">
            <v>재료비</v>
          </cell>
          <cell r="D1623" t="str">
            <v>접지봉 콘넥타</v>
          </cell>
          <cell r="E1623" t="str">
            <v>U 볼트형 φ16</v>
          </cell>
          <cell r="F1623">
            <v>1</v>
          </cell>
          <cell r="G1623" t="str">
            <v>개</v>
          </cell>
          <cell r="I1623">
            <v>4700</v>
          </cell>
          <cell r="J1623">
            <v>4700</v>
          </cell>
          <cell r="K1623">
            <v>4700</v>
          </cell>
          <cell r="L1623">
            <v>0</v>
          </cell>
          <cell r="N1623">
            <v>0</v>
          </cell>
        </row>
        <row r="1626">
          <cell r="C1626" t="str">
            <v>노무비</v>
          </cell>
          <cell r="D1626" t="str">
            <v>내선전공</v>
          </cell>
          <cell r="E1626">
            <v>2.7E-2</v>
          </cell>
          <cell r="F1626">
            <v>2.7E-2</v>
          </cell>
          <cell r="G1626" t="str">
            <v>인</v>
          </cell>
          <cell r="I1626">
            <v>2543</v>
          </cell>
          <cell r="L1626">
            <v>94191</v>
          </cell>
          <cell r="M1626">
            <v>2543</v>
          </cell>
        </row>
        <row r="1629">
          <cell r="C1629" t="str">
            <v>공구손료</v>
          </cell>
          <cell r="E1629" t="str">
            <v>노무비의</v>
          </cell>
          <cell r="F1629">
            <v>3</v>
          </cell>
          <cell r="G1629" t="str">
            <v>%</v>
          </cell>
          <cell r="I1629">
            <v>76</v>
          </cell>
          <cell r="O1629">
            <v>76</v>
          </cell>
        </row>
        <row r="1632">
          <cell r="A1632">
            <v>6605</v>
          </cell>
          <cell r="B1632">
            <v>3</v>
          </cell>
          <cell r="C1632" t="str">
            <v>제6605호표</v>
          </cell>
          <cell r="D1632" t="str">
            <v>접지봉 콘넥타</v>
          </cell>
          <cell r="E1632" t="str">
            <v>U 볼트형 φ19</v>
          </cell>
          <cell r="F1632">
            <v>1</v>
          </cell>
          <cell r="G1632" t="str">
            <v>개</v>
          </cell>
          <cell r="I1632">
            <v>8119</v>
          </cell>
          <cell r="K1632">
            <v>5500</v>
          </cell>
          <cell r="M1632">
            <v>2543</v>
          </cell>
          <cell r="O1632">
            <v>76</v>
          </cell>
          <cell r="P1632" t="str">
            <v>전 3-38</v>
          </cell>
        </row>
        <row r="1634">
          <cell r="B1634" t="str">
            <v>접지봉 콘넥타U 볼트형 φ19</v>
          </cell>
          <cell r="C1634" t="str">
            <v>재료비</v>
          </cell>
          <cell r="D1634" t="str">
            <v>접지봉 콘넥타</v>
          </cell>
          <cell r="E1634" t="str">
            <v>U 볼트형 φ19</v>
          </cell>
          <cell r="F1634">
            <v>1</v>
          </cell>
          <cell r="G1634" t="str">
            <v>개</v>
          </cell>
          <cell r="I1634">
            <v>5500</v>
          </cell>
          <cell r="J1634">
            <v>5500</v>
          </cell>
          <cell r="K1634">
            <v>5500</v>
          </cell>
          <cell r="L1634">
            <v>0</v>
          </cell>
          <cell r="N1634">
            <v>0</v>
          </cell>
        </row>
        <row r="1637">
          <cell r="C1637" t="str">
            <v>노무비</v>
          </cell>
          <cell r="D1637" t="str">
            <v>내선전공</v>
          </cell>
          <cell r="E1637">
            <v>2.7E-2</v>
          </cell>
          <cell r="F1637">
            <v>2.7E-2</v>
          </cell>
          <cell r="G1637" t="str">
            <v>인</v>
          </cell>
          <cell r="I1637">
            <v>2543</v>
          </cell>
          <cell r="L1637">
            <v>94191</v>
          </cell>
          <cell r="M1637">
            <v>2543</v>
          </cell>
        </row>
        <row r="1640">
          <cell r="C1640" t="str">
            <v>공구손료</v>
          </cell>
          <cell r="E1640" t="str">
            <v>노무비의</v>
          </cell>
          <cell r="F1640">
            <v>3</v>
          </cell>
          <cell r="G1640" t="str">
            <v>%</v>
          </cell>
          <cell r="I1640">
            <v>76</v>
          </cell>
          <cell r="O1640">
            <v>76</v>
          </cell>
        </row>
        <row r="1643">
          <cell r="A1643">
            <v>6606</v>
          </cell>
          <cell r="B1643">
            <v>3</v>
          </cell>
          <cell r="C1643" t="str">
            <v>제6606호표</v>
          </cell>
          <cell r="D1643" t="str">
            <v>접지테스트 박스</v>
          </cell>
          <cell r="E1643" t="str">
            <v>1CCT(STS)</v>
          </cell>
          <cell r="F1643">
            <v>1</v>
          </cell>
          <cell r="G1643" t="str">
            <v>개</v>
          </cell>
          <cell r="I1643">
            <v>147030</v>
          </cell>
          <cell r="K1643">
            <v>83000</v>
          </cell>
          <cell r="M1643">
            <v>62166</v>
          </cell>
          <cell r="O1643">
            <v>1864</v>
          </cell>
          <cell r="P1643" t="str">
            <v>전 3-38</v>
          </cell>
        </row>
        <row r="1645">
          <cell r="B1645" t="str">
            <v>접지테스트 박스1CCT(STS)</v>
          </cell>
          <cell r="C1645" t="str">
            <v>재료비</v>
          </cell>
          <cell r="D1645" t="str">
            <v>접지테스트 박스</v>
          </cell>
          <cell r="E1645" t="str">
            <v>1CCT(STS)</v>
          </cell>
          <cell r="F1645">
            <v>1</v>
          </cell>
          <cell r="G1645" t="str">
            <v>개</v>
          </cell>
          <cell r="I1645">
            <v>83000</v>
          </cell>
          <cell r="J1645">
            <v>83000</v>
          </cell>
          <cell r="K1645">
            <v>83000</v>
          </cell>
          <cell r="L1645">
            <v>0</v>
          </cell>
          <cell r="N1645">
            <v>0</v>
          </cell>
        </row>
        <row r="1649">
          <cell r="C1649" t="str">
            <v>노무비</v>
          </cell>
          <cell r="D1649" t="str">
            <v>내선전공</v>
          </cell>
          <cell r="E1649">
            <v>0.66</v>
          </cell>
          <cell r="F1649">
            <v>0.66</v>
          </cell>
          <cell r="G1649" t="str">
            <v>인</v>
          </cell>
          <cell r="I1649">
            <v>62166</v>
          </cell>
          <cell r="L1649">
            <v>94191</v>
          </cell>
          <cell r="M1649">
            <v>62166</v>
          </cell>
        </row>
        <row r="1652">
          <cell r="C1652" t="str">
            <v>공구손료</v>
          </cell>
          <cell r="E1652" t="str">
            <v>노무비의</v>
          </cell>
          <cell r="F1652">
            <v>3</v>
          </cell>
          <cell r="G1652" t="str">
            <v>%</v>
          </cell>
          <cell r="I1652">
            <v>1864</v>
          </cell>
          <cell r="O1652">
            <v>1864</v>
          </cell>
        </row>
        <row r="1654">
          <cell r="A1654">
            <v>6607</v>
          </cell>
          <cell r="B1654">
            <v>3</v>
          </cell>
          <cell r="C1654" t="str">
            <v>제6607호표</v>
          </cell>
          <cell r="D1654" t="str">
            <v>접지테스트 박스</v>
          </cell>
          <cell r="E1654" t="str">
            <v>5CCT(STS)</v>
          </cell>
          <cell r="F1654">
            <v>1</v>
          </cell>
          <cell r="G1654" t="str">
            <v>개</v>
          </cell>
          <cell r="I1654">
            <v>282030</v>
          </cell>
          <cell r="K1654">
            <v>218000</v>
          </cell>
          <cell r="M1654">
            <v>62166</v>
          </cell>
          <cell r="O1654">
            <v>1864</v>
          </cell>
          <cell r="P1654" t="str">
            <v>전 3-38</v>
          </cell>
        </row>
        <row r="1656">
          <cell r="B1656" t="str">
            <v>접지테스트 박스5CCT(STS)</v>
          </cell>
          <cell r="C1656" t="str">
            <v>재료비</v>
          </cell>
          <cell r="D1656" t="str">
            <v>접지테스트 박스</v>
          </cell>
          <cell r="E1656" t="str">
            <v>5CCT(STS)</v>
          </cell>
          <cell r="F1656">
            <v>1</v>
          </cell>
          <cell r="G1656" t="str">
            <v>개</v>
          </cell>
          <cell r="I1656">
            <v>218000</v>
          </cell>
          <cell r="J1656">
            <v>218000</v>
          </cell>
          <cell r="K1656">
            <v>218000</v>
          </cell>
          <cell r="L1656">
            <v>0</v>
          </cell>
          <cell r="N1656">
            <v>0</v>
          </cell>
        </row>
        <row r="1660">
          <cell r="C1660" t="str">
            <v>노무비</v>
          </cell>
          <cell r="D1660" t="str">
            <v>내선전공</v>
          </cell>
          <cell r="E1660">
            <v>0.66</v>
          </cell>
          <cell r="F1660">
            <v>0.66</v>
          </cell>
          <cell r="G1660" t="str">
            <v>인</v>
          </cell>
          <cell r="I1660">
            <v>62166</v>
          </cell>
          <cell r="L1660">
            <v>94191</v>
          </cell>
          <cell r="M1660">
            <v>62166</v>
          </cell>
        </row>
        <row r="1663">
          <cell r="C1663" t="str">
            <v>공구손료</v>
          </cell>
          <cell r="E1663" t="str">
            <v>노무비의</v>
          </cell>
          <cell r="F1663">
            <v>3</v>
          </cell>
          <cell r="G1663" t="str">
            <v>%</v>
          </cell>
          <cell r="I1663">
            <v>1864</v>
          </cell>
          <cell r="O1663">
            <v>1864</v>
          </cell>
        </row>
        <row r="1665">
          <cell r="A1665">
            <v>6608</v>
          </cell>
          <cell r="B1665">
            <v>3</v>
          </cell>
          <cell r="C1665" t="str">
            <v>제6608호표</v>
          </cell>
          <cell r="D1665" t="str">
            <v>접지동판</v>
          </cell>
          <cell r="E1665" t="str">
            <v>300x300x2t</v>
          </cell>
          <cell r="F1665">
            <v>1</v>
          </cell>
          <cell r="G1665" t="str">
            <v>개</v>
          </cell>
          <cell r="I1665">
            <v>57148</v>
          </cell>
          <cell r="K1665">
            <v>23100</v>
          </cell>
          <cell r="M1665">
            <v>33057</v>
          </cell>
          <cell r="O1665">
            <v>991</v>
          </cell>
          <cell r="P1665" t="str">
            <v>전 3-38</v>
          </cell>
        </row>
        <row r="1667">
          <cell r="B1667" t="str">
            <v>접지동판300x300x2t</v>
          </cell>
          <cell r="C1667" t="str">
            <v>재료비</v>
          </cell>
          <cell r="D1667" t="str">
            <v>접지동판</v>
          </cell>
          <cell r="E1667" t="str">
            <v>300x300x2t</v>
          </cell>
          <cell r="F1667">
            <v>1</v>
          </cell>
          <cell r="G1667" t="str">
            <v>개</v>
          </cell>
          <cell r="I1667">
            <v>23100</v>
          </cell>
          <cell r="J1667">
            <v>23100</v>
          </cell>
          <cell r="K1667">
            <v>23100</v>
          </cell>
          <cell r="L1667">
            <v>0</v>
          </cell>
          <cell r="N1667">
            <v>0</v>
          </cell>
        </row>
        <row r="1669">
          <cell r="C1669" t="str">
            <v>노무비</v>
          </cell>
          <cell r="D1669" t="str">
            <v>내선전공</v>
          </cell>
          <cell r="E1669">
            <v>0.16</v>
          </cell>
          <cell r="F1669">
            <v>0.16</v>
          </cell>
          <cell r="G1669" t="str">
            <v>인</v>
          </cell>
          <cell r="I1669">
            <v>15070</v>
          </cell>
          <cell r="L1669">
            <v>94191</v>
          </cell>
          <cell r="M1669">
            <v>15070</v>
          </cell>
        </row>
        <row r="1670">
          <cell r="D1670" t="str">
            <v>보통인부</v>
          </cell>
          <cell r="E1670">
            <v>0.27</v>
          </cell>
          <cell r="F1670">
            <v>0.27</v>
          </cell>
          <cell r="G1670" t="str">
            <v>인</v>
          </cell>
          <cell r="I1670">
            <v>17987</v>
          </cell>
          <cell r="L1670">
            <v>66622</v>
          </cell>
          <cell r="M1670">
            <v>17987</v>
          </cell>
        </row>
        <row r="1672">
          <cell r="C1672" t="str">
            <v>공구손료</v>
          </cell>
          <cell r="E1672" t="str">
            <v>노무비의</v>
          </cell>
          <cell r="F1672">
            <v>3</v>
          </cell>
          <cell r="G1672" t="str">
            <v>%</v>
          </cell>
          <cell r="I1672">
            <v>991</v>
          </cell>
          <cell r="O1672">
            <v>991</v>
          </cell>
        </row>
        <row r="1676">
          <cell r="A1676">
            <v>6609</v>
          </cell>
          <cell r="B1676">
            <v>3</v>
          </cell>
          <cell r="C1676" t="str">
            <v>제6609호표</v>
          </cell>
          <cell r="D1676" t="str">
            <v>피뢰침</v>
          </cell>
          <cell r="E1676" t="str">
            <v>14x485mm동</v>
          </cell>
          <cell r="F1676">
            <v>1</v>
          </cell>
          <cell r="G1676" t="str">
            <v>개</v>
          </cell>
          <cell r="I1676">
            <v>163386</v>
          </cell>
          <cell r="K1676">
            <v>38000</v>
          </cell>
          <cell r="M1676">
            <v>121734</v>
          </cell>
          <cell r="O1676">
            <v>3652</v>
          </cell>
          <cell r="P1676" t="str">
            <v>전 5-42</v>
          </cell>
        </row>
        <row r="1678">
          <cell r="B1678" t="str">
            <v>피뢰침14x485mm동</v>
          </cell>
          <cell r="C1678" t="str">
            <v>재료비</v>
          </cell>
          <cell r="D1678" t="str">
            <v>피뢰침</v>
          </cell>
          <cell r="E1678" t="str">
            <v>14x485mm동</v>
          </cell>
          <cell r="F1678">
            <v>1</v>
          </cell>
          <cell r="G1678" t="str">
            <v>개</v>
          </cell>
          <cell r="I1678">
            <v>38000</v>
          </cell>
          <cell r="J1678">
            <v>38000</v>
          </cell>
          <cell r="K1678">
            <v>38000</v>
          </cell>
          <cell r="L1678">
            <v>0</v>
          </cell>
          <cell r="N1678">
            <v>0</v>
          </cell>
        </row>
        <row r="1680">
          <cell r="C1680" t="str">
            <v>노무비</v>
          </cell>
          <cell r="D1680" t="str">
            <v>배전전공</v>
          </cell>
          <cell r="E1680">
            <v>0.66</v>
          </cell>
          <cell r="F1680">
            <v>0.66</v>
          </cell>
          <cell r="G1680" t="str">
            <v>인</v>
          </cell>
          <cell r="I1680">
            <v>121734</v>
          </cell>
          <cell r="L1680">
            <v>184446</v>
          </cell>
          <cell r="M1680">
            <v>121734</v>
          </cell>
        </row>
        <row r="1683">
          <cell r="C1683" t="str">
            <v>공구손료</v>
          </cell>
          <cell r="E1683" t="str">
            <v>노무비의</v>
          </cell>
          <cell r="F1683">
            <v>3</v>
          </cell>
          <cell r="G1683" t="str">
            <v>%</v>
          </cell>
          <cell r="I1683">
            <v>3652</v>
          </cell>
          <cell r="O1683">
            <v>3652</v>
          </cell>
        </row>
        <row r="1687">
          <cell r="A1687">
            <v>6610</v>
          </cell>
          <cell r="B1687">
            <v>3</v>
          </cell>
          <cell r="C1687" t="str">
            <v>제6610호표</v>
          </cell>
          <cell r="D1687" t="str">
            <v>"C"형 슬리브</v>
          </cell>
          <cell r="E1687" t="str">
            <v>95㎟</v>
          </cell>
          <cell r="F1687">
            <v>1</v>
          </cell>
          <cell r="G1687" t="str">
            <v>개</v>
          </cell>
          <cell r="I1687">
            <v>37720</v>
          </cell>
          <cell r="K1687">
            <v>1620</v>
          </cell>
          <cell r="M1687">
            <v>35049</v>
          </cell>
          <cell r="O1687">
            <v>1051</v>
          </cell>
          <cell r="P1687" t="str">
            <v>전 4-36</v>
          </cell>
        </row>
        <row r="1689">
          <cell r="B1689" t="str">
            <v>"C"형 슬리브95㎟</v>
          </cell>
          <cell r="C1689" t="str">
            <v>재료비</v>
          </cell>
          <cell r="D1689" t="str">
            <v>"C"형 슬리브</v>
          </cell>
          <cell r="E1689" t="str">
            <v>95㎟</v>
          </cell>
          <cell r="F1689">
            <v>1</v>
          </cell>
          <cell r="G1689" t="str">
            <v>개</v>
          </cell>
          <cell r="I1689">
            <v>1620</v>
          </cell>
          <cell r="J1689">
            <v>1620</v>
          </cell>
          <cell r="K1689">
            <v>1620</v>
          </cell>
          <cell r="L1689">
            <v>0</v>
          </cell>
          <cell r="N1689">
            <v>0</v>
          </cell>
        </row>
        <row r="1691">
          <cell r="C1691" t="str">
            <v>노무비</v>
          </cell>
          <cell r="D1691" t="str">
            <v>저압케이블공</v>
          </cell>
          <cell r="E1691">
            <v>0.3</v>
          </cell>
          <cell r="F1691">
            <v>0.3</v>
          </cell>
          <cell r="G1691" t="str">
            <v>인</v>
          </cell>
          <cell r="I1691">
            <v>35049</v>
          </cell>
          <cell r="L1691">
            <v>116832</v>
          </cell>
          <cell r="M1691">
            <v>35049</v>
          </cell>
        </row>
        <row r="1694">
          <cell r="C1694" t="str">
            <v>공구손료</v>
          </cell>
          <cell r="E1694" t="str">
            <v>노무비의</v>
          </cell>
          <cell r="F1694">
            <v>3</v>
          </cell>
          <cell r="G1694" t="str">
            <v>%</v>
          </cell>
          <cell r="I1694">
            <v>1051</v>
          </cell>
          <cell r="O1694">
            <v>1051</v>
          </cell>
        </row>
        <row r="1698">
          <cell r="A1698">
            <v>6611</v>
          </cell>
          <cell r="B1698">
            <v>3</v>
          </cell>
          <cell r="C1698" t="str">
            <v>제6611호표</v>
          </cell>
          <cell r="D1698" t="str">
            <v>피뢰침 설치</v>
          </cell>
          <cell r="E1698" t="str">
            <v>7m</v>
          </cell>
          <cell r="F1698">
            <v>1</v>
          </cell>
          <cell r="G1698" t="str">
            <v>개소</v>
          </cell>
          <cell r="I1698">
            <v>438471</v>
          </cell>
          <cell r="K1698">
            <v>200426</v>
          </cell>
          <cell r="M1698">
            <v>231109</v>
          </cell>
          <cell r="O1698">
            <v>6936</v>
          </cell>
        </row>
        <row r="1700">
          <cell r="B1700" t="str">
            <v>피뢰침 설치7m</v>
          </cell>
          <cell r="C1700" t="str">
            <v>재료비</v>
          </cell>
          <cell r="D1700" t="str">
            <v>피뢰침 설치</v>
          </cell>
          <cell r="E1700" t="str">
            <v>7m</v>
          </cell>
          <cell r="F1700">
            <v>1</v>
          </cell>
          <cell r="G1700" t="str">
            <v>개소</v>
          </cell>
          <cell r="I1700">
            <v>0</v>
          </cell>
          <cell r="J1700">
            <v>0</v>
          </cell>
          <cell r="L1700">
            <v>0</v>
          </cell>
          <cell r="M1700">
            <v>0</v>
          </cell>
        </row>
        <row r="1701">
          <cell r="B1701" t="str">
            <v>피뢰침14x485mm동</v>
          </cell>
          <cell r="D1701" t="str">
            <v>피뢰침</v>
          </cell>
          <cell r="E1701" t="str">
            <v>14x485mm동</v>
          </cell>
          <cell r="F1701">
            <v>1</v>
          </cell>
          <cell r="G1701" t="str">
            <v>개</v>
          </cell>
          <cell r="I1701">
            <v>163386</v>
          </cell>
          <cell r="J1701">
            <v>38000</v>
          </cell>
          <cell r="K1701">
            <v>38000</v>
          </cell>
          <cell r="L1701">
            <v>121734</v>
          </cell>
          <cell r="M1701">
            <v>121734</v>
          </cell>
          <cell r="N1701">
            <v>3652</v>
          </cell>
          <cell r="O1701">
            <v>3652</v>
          </cell>
          <cell r="P1701" t="str">
            <v>제6609호표</v>
          </cell>
        </row>
        <row r="1702">
          <cell r="B1702" t="str">
            <v>스텐레스관Φ31.8x2t</v>
          </cell>
          <cell r="D1702" t="str">
            <v>스텐레스관</v>
          </cell>
          <cell r="E1702" t="str">
            <v>Φ31.8x2t</v>
          </cell>
          <cell r="F1702">
            <v>4</v>
          </cell>
          <cell r="G1702" t="str">
            <v>m</v>
          </cell>
          <cell r="I1702">
            <v>26560</v>
          </cell>
          <cell r="J1702">
            <v>6640</v>
          </cell>
          <cell r="K1702">
            <v>26560</v>
          </cell>
        </row>
        <row r="1703">
          <cell r="B1703" t="str">
            <v>스텐레스관Φ50.8x2t</v>
          </cell>
          <cell r="D1703" t="str">
            <v>스텐레스관</v>
          </cell>
          <cell r="E1703" t="str">
            <v>Φ50.8x2t</v>
          </cell>
          <cell r="F1703">
            <v>3</v>
          </cell>
          <cell r="G1703" t="str">
            <v>m</v>
          </cell>
          <cell r="I1703">
            <v>32160</v>
          </cell>
          <cell r="J1703">
            <v>10720</v>
          </cell>
          <cell r="K1703">
            <v>32160</v>
          </cell>
        </row>
        <row r="1704">
          <cell r="B1704" t="str">
            <v>스텐레스강판6t</v>
          </cell>
          <cell r="D1704" t="str">
            <v>스텐레스강판</v>
          </cell>
          <cell r="E1704" t="str">
            <v>6t</v>
          </cell>
          <cell r="F1704">
            <v>14.12</v>
          </cell>
          <cell r="G1704" t="str">
            <v>kg</v>
          </cell>
          <cell r="I1704">
            <v>50916</v>
          </cell>
          <cell r="J1704">
            <v>3606</v>
          </cell>
          <cell r="K1704">
            <v>50916</v>
          </cell>
        </row>
        <row r="1705">
          <cell r="B1705" t="str">
            <v>와이어로우프아연도금 Φ6</v>
          </cell>
          <cell r="D1705" t="str">
            <v>와이어로우프</v>
          </cell>
          <cell r="E1705" t="str">
            <v>아연도금 Φ6</v>
          </cell>
          <cell r="F1705">
            <v>18</v>
          </cell>
          <cell r="G1705" t="str">
            <v>m</v>
          </cell>
          <cell r="I1705">
            <v>17010</v>
          </cell>
          <cell r="J1705">
            <v>945</v>
          </cell>
          <cell r="K1705">
            <v>17010</v>
          </cell>
        </row>
        <row r="1706">
          <cell r="B1706" t="str">
            <v>지선밴드2방 3호</v>
          </cell>
          <cell r="D1706" t="str">
            <v>지선밴드</v>
          </cell>
          <cell r="E1706" t="str">
            <v>2방 3호</v>
          </cell>
          <cell r="F1706">
            <v>1</v>
          </cell>
          <cell r="G1706" t="str">
            <v>개</v>
          </cell>
          <cell r="I1706">
            <v>5580</v>
          </cell>
          <cell r="J1706">
            <v>5580</v>
          </cell>
          <cell r="K1706">
            <v>5580</v>
          </cell>
        </row>
        <row r="1707">
          <cell r="B1707" t="str">
            <v>위샤캪28C</v>
          </cell>
          <cell r="D1707" t="str">
            <v>위샤캪</v>
          </cell>
          <cell r="E1707" t="str">
            <v>28C</v>
          </cell>
          <cell r="F1707">
            <v>1</v>
          </cell>
          <cell r="G1707" t="str">
            <v>개</v>
          </cell>
          <cell r="I1707">
            <v>3286</v>
          </cell>
          <cell r="J1707">
            <v>3286</v>
          </cell>
          <cell r="K1707">
            <v>3286</v>
          </cell>
        </row>
        <row r="1708">
          <cell r="B1708" t="str">
            <v>턴버클소형</v>
          </cell>
          <cell r="D1708" t="str">
            <v>턴버클</v>
          </cell>
          <cell r="E1708" t="str">
            <v>소형</v>
          </cell>
          <cell r="F1708">
            <v>3</v>
          </cell>
          <cell r="G1708" t="str">
            <v>개</v>
          </cell>
          <cell r="I1708">
            <v>12090</v>
          </cell>
          <cell r="J1708">
            <v>4030</v>
          </cell>
          <cell r="K1708">
            <v>12090</v>
          </cell>
        </row>
        <row r="1709">
          <cell r="B1709" t="str">
            <v xml:space="preserve">SET ANCHOR1/2" 150㎜ </v>
          </cell>
          <cell r="D1709" t="str">
            <v>SET ANCHOR</v>
          </cell>
          <cell r="E1709" t="str">
            <v xml:space="preserve">1/2" 150㎜ </v>
          </cell>
          <cell r="F1709">
            <v>4</v>
          </cell>
          <cell r="G1709" t="str">
            <v>개</v>
          </cell>
          <cell r="I1709">
            <v>53044</v>
          </cell>
          <cell r="J1709">
            <v>1620</v>
          </cell>
          <cell r="K1709">
            <v>6480</v>
          </cell>
          <cell r="L1709">
            <v>11302</v>
          </cell>
          <cell r="M1709">
            <v>45208</v>
          </cell>
          <cell r="N1709">
            <v>339</v>
          </cell>
          <cell r="O1709">
            <v>1356</v>
          </cell>
          <cell r="P1709" t="str">
            <v>제9115호표</v>
          </cell>
        </row>
        <row r="1710">
          <cell r="B1710" t="str">
            <v>스텐육각너트1/2" STS</v>
          </cell>
          <cell r="D1710" t="str">
            <v>스텐육각너트</v>
          </cell>
          <cell r="E1710" t="str">
            <v>1/2" STS</v>
          </cell>
          <cell r="F1710">
            <v>4</v>
          </cell>
          <cell r="G1710" t="str">
            <v>개</v>
          </cell>
          <cell r="I1710">
            <v>556</v>
          </cell>
          <cell r="J1710">
            <v>139</v>
          </cell>
          <cell r="K1710">
            <v>556</v>
          </cell>
        </row>
        <row r="1711">
          <cell r="B1711" t="str">
            <v>스텐평와셔1/2" STS</v>
          </cell>
          <cell r="D1711" t="str">
            <v>스텐평와셔</v>
          </cell>
          <cell r="E1711" t="str">
            <v>1/2" STS</v>
          </cell>
          <cell r="F1711">
            <v>4</v>
          </cell>
          <cell r="G1711" t="str">
            <v>개</v>
          </cell>
          <cell r="I1711">
            <v>196</v>
          </cell>
          <cell r="J1711">
            <v>49</v>
          </cell>
          <cell r="K1711">
            <v>196</v>
          </cell>
        </row>
        <row r="1712">
          <cell r="B1712" t="str">
            <v>전선관HI-PVC 28mm</v>
          </cell>
          <cell r="D1712" t="str">
            <v>전선관</v>
          </cell>
          <cell r="E1712" t="str">
            <v>HI-PVC 28mm</v>
          </cell>
          <cell r="F1712">
            <v>8</v>
          </cell>
          <cell r="G1712" t="str">
            <v>m</v>
          </cell>
          <cell r="I1712">
            <v>69680</v>
          </cell>
          <cell r="J1712">
            <v>949</v>
          </cell>
          <cell r="K1712">
            <v>7592</v>
          </cell>
          <cell r="L1712">
            <v>7535</v>
          </cell>
          <cell r="M1712">
            <v>60280</v>
          </cell>
          <cell r="N1712">
            <v>226</v>
          </cell>
          <cell r="O1712">
            <v>1808</v>
          </cell>
          <cell r="P1712" t="str">
            <v>제3125호표</v>
          </cell>
        </row>
        <row r="1713">
          <cell r="B1713" t="str">
            <v>철근가공조립보통</v>
          </cell>
          <cell r="D1713" t="str">
            <v>철근가공조립</v>
          </cell>
          <cell r="E1713" t="str">
            <v>보통</v>
          </cell>
          <cell r="F1713">
            <v>1.2E-2</v>
          </cell>
          <cell r="G1713" t="str">
            <v>ton</v>
          </cell>
          <cell r="I1713">
            <v>4007</v>
          </cell>
          <cell r="J1713">
            <v>0</v>
          </cell>
          <cell r="K1713">
            <v>0</v>
          </cell>
          <cell r="L1713">
            <v>323973</v>
          </cell>
          <cell r="M1713">
            <v>3887</v>
          </cell>
          <cell r="N1713">
            <v>10020</v>
          </cell>
          <cell r="O1713">
            <v>120</v>
          </cell>
          <cell r="P1713" t="str">
            <v>제9909호표</v>
          </cell>
        </row>
        <row r="1714">
          <cell r="B1714" t="str">
            <v/>
          </cell>
        </row>
        <row r="1715">
          <cell r="B1715" t="str">
            <v/>
          </cell>
        </row>
        <row r="1716">
          <cell r="B1716" t="str">
            <v/>
          </cell>
        </row>
        <row r="1717">
          <cell r="B1717" t="str">
            <v/>
          </cell>
        </row>
        <row r="1718">
          <cell r="B1718" t="str">
            <v/>
          </cell>
        </row>
        <row r="1720">
          <cell r="A1720">
            <v>9100</v>
          </cell>
          <cell r="B1720">
            <v>3</v>
          </cell>
          <cell r="C1720" t="str">
            <v>제9100호표</v>
          </cell>
          <cell r="D1720" t="str">
            <v>관로굴착</v>
          </cell>
          <cell r="E1720" t="str">
            <v>400Wx800D</v>
          </cell>
          <cell r="F1720">
            <v>1</v>
          </cell>
          <cell r="G1720" t="str">
            <v>m</v>
          </cell>
          <cell r="I1720">
            <v>6502</v>
          </cell>
          <cell r="K1720">
            <v>2267</v>
          </cell>
          <cell r="M1720">
            <v>3264</v>
          </cell>
          <cell r="O1720">
            <v>971</v>
          </cell>
        </row>
        <row r="1722">
          <cell r="D1722" t="str">
            <v>관로굴착</v>
          </cell>
          <cell r="E1722" t="str">
            <v>400Wx800D</v>
          </cell>
          <cell r="F1722">
            <v>1</v>
          </cell>
          <cell r="G1722" t="str">
            <v>m</v>
          </cell>
        </row>
        <row r="1723">
          <cell r="B1723" t="str">
            <v>터파기(기계90%+인력10%)</v>
          </cell>
          <cell r="D1723" t="str">
            <v>터파기</v>
          </cell>
          <cell r="E1723" t="str">
            <v>(기계90%+인력10%)</v>
          </cell>
          <cell r="F1723">
            <v>0.51200000000000001</v>
          </cell>
          <cell r="G1723" t="str">
            <v>㎥</v>
          </cell>
          <cell r="I1723">
            <v>1394</v>
          </cell>
          <cell r="J1723">
            <v>0</v>
          </cell>
          <cell r="K1723">
            <v>0</v>
          </cell>
          <cell r="L1723">
            <v>2179</v>
          </cell>
          <cell r="M1723">
            <v>1115</v>
          </cell>
          <cell r="N1723">
            <v>545</v>
          </cell>
          <cell r="O1723">
            <v>279</v>
          </cell>
          <cell r="P1723" t="str">
            <v>제9900호표</v>
          </cell>
        </row>
        <row r="1724">
          <cell r="B1724" t="str">
            <v>모래부설인력</v>
          </cell>
          <cell r="D1724" t="str">
            <v>모래부설</v>
          </cell>
          <cell r="E1724" t="str">
            <v>인력</v>
          </cell>
          <cell r="F1724">
            <v>9.1999999999999998E-2</v>
          </cell>
          <cell r="G1724" t="str">
            <v>㎥</v>
          </cell>
          <cell r="I1724">
            <v>2255</v>
          </cell>
          <cell r="J1724">
            <v>16950</v>
          </cell>
          <cell r="K1724">
            <v>1559</v>
          </cell>
          <cell r="L1724">
            <v>4011</v>
          </cell>
          <cell r="M1724">
            <v>369</v>
          </cell>
          <cell r="N1724">
            <v>3558</v>
          </cell>
          <cell r="O1724">
            <v>327</v>
          </cell>
          <cell r="P1724" t="str">
            <v>제9907호표</v>
          </cell>
        </row>
        <row r="1725">
          <cell r="B1725" t="str">
            <v>되메우기 및 다짐(기계90%+인력10%)</v>
          </cell>
          <cell r="D1725" t="str">
            <v>되메우기 및 다짐</v>
          </cell>
          <cell r="E1725" t="str">
            <v>(기계90%+인력10%)</v>
          </cell>
          <cell r="F1725">
            <v>0.42</v>
          </cell>
          <cell r="G1725" t="str">
            <v>㎥</v>
          </cell>
          <cell r="I1725">
            <v>1672</v>
          </cell>
          <cell r="J1725">
            <v>0</v>
          </cell>
          <cell r="K1725">
            <v>0</v>
          </cell>
          <cell r="L1725">
            <v>3347</v>
          </cell>
          <cell r="M1725">
            <v>1405</v>
          </cell>
          <cell r="N1725">
            <v>638</v>
          </cell>
          <cell r="O1725">
            <v>267</v>
          </cell>
          <cell r="P1725" t="str">
            <v>제9901호표</v>
          </cell>
        </row>
        <row r="1726">
          <cell r="B1726" t="str">
            <v>잔토처리토사</v>
          </cell>
          <cell r="D1726" t="str">
            <v>잔토처리</v>
          </cell>
          <cell r="E1726" t="str">
            <v>토사</v>
          </cell>
          <cell r="F1726">
            <v>9.1999999999999998E-2</v>
          </cell>
          <cell r="G1726" t="str">
            <v>㎥</v>
          </cell>
          <cell r="I1726">
            <v>387</v>
          </cell>
          <cell r="J1726">
            <v>1833</v>
          </cell>
          <cell r="K1726">
            <v>168</v>
          </cell>
          <cell r="L1726">
            <v>1383</v>
          </cell>
          <cell r="M1726">
            <v>127</v>
          </cell>
          <cell r="N1726">
            <v>1000</v>
          </cell>
          <cell r="O1726">
            <v>92</v>
          </cell>
          <cell r="P1726" t="str">
            <v>제9902호표</v>
          </cell>
        </row>
        <row r="1727">
          <cell r="B1727" t="str">
            <v>경고테이프(저압용)300x250</v>
          </cell>
          <cell r="D1727" t="str">
            <v>경고테이프(저압용)</v>
          </cell>
          <cell r="E1727" t="str">
            <v>300x250</v>
          </cell>
          <cell r="F1727">
            <v>2</v>
          </cell>
          <cell r="G1727" t="str">
            <v>m</v>
          </cell>
          <cell r="I1727">
            <v>794</v>
          </cell>
          <cell r="J1727">
            <v>270</v>
          </cell>
          <cell r="K1727">
            <v>540</v>
          </cell>
          <cell r="L1727">
            <v>124</v>
          </cell>
          <cell r="M1727">
            <v>248</v>
          </cell>
          <cell r="N1727">
            <v>3</v>
          </cell>
          <cell r="O1727">
            <v>6</v>
          </cell>
          <cell r="P1727" t="str">
            <v>제9104호표</v>
          </cell>
        </row>
        <row r="1731">
          <cell r="A1731">
            <v>9101</v>
          </cell>
          <cell r="B1731">
            <v>3</v>
          </cell>
          <cell r="C1731" t="str">
            <v>제9101호표</v>
          </cell>
          <cell r="D1731" t="str">
            <v>관로굴착</v>
          </cell>
          <cell r="E1731" t="str">
            <v>400Wx1400D</v>
          </cell>
          <cell r="F1731">
            <v>1</v>
          </cell>
          <cell r="G1731" t="str">
            <v>m</v>
          </cell>
          <cell r="I1731">
            <v>10769</v>
          </cell>
          <cell r="K1731">
            <v>2267</v>
          </cell>
          <cell r="M1731">
            <v>6779</v>
          </cell>
          <cell r="O1731">
            <v>1723</v>
          </cell>
        </row>
        <row r="1733">
          <cell r="D1733" t="str">
            <v>관로굴착</v>
          </cell>
          <cell r="E1733" t="str">
            <v>400Wx1400D</v>
          </cell>
          <cell r="F1733">
            <v>1</v>
          </cell>
          <cell r="G1733" t="str">
            <v>m</v>
          </cell>
        </row>
        <row r="1734">
          <cell r="B1734" t="str">
            <v>터파기(기계90%+인력10%)</v>
          </cell>
          <cell r="D1734" t="str">
            <v>터파기</v>
          </cell>
          <cell r="E1734" t="str">
            <v>(기계90%+인력10%)</v>
          </cell>
          <cell r="F1734">
            <v>1.1479999999999999</v>
          </cell>
          <cell r="G1734" t="str">
            <v>㎥</v>
          </cell>
          <cell r="I1734">
            <v>3126</v>
          </cell>
          <cell r="J1734">
            <v>0</v>
          </cell>
          <cell r="K1734">
            <v>0</v>
          </cell>
          <cell r="L1734">
            <v>2179</v>
          </cell>
          <cell r="M1734">
            <v>2501</v>
          </cell>
          <cell r="N1734">
            <v>545</v>
          </cell>
          <cell r="O1734">
            <v>625</v>
          </cell>
          <cell r="P1734" t="str">
            <v>제9900호표</v>
          </cell>
        </row>
        <row r="1735">
          <cell r="B1735" t="str">
            <v>모래부설인력</v>
          </cell>
          <cell r="D1735" t="str">
            <v>모래부설</v>
          </cell>
          <cell r="E1735" t="str">
            <v>인력</v>
          </cell>
          <cell r="F1735">
            <v>9.1999999999999998E-2</v>
          </cell>
          <cell r="G1735" t="str">
            <v>㎥</v>
          </cell>
          <cell r="I1735">
            <v>2255</v>
          </cell>
          <cell r="J1735">
            <v>16950</v>
          </cell>
          <cell r="K1735">
            <v>1559</v>
          </cell>
          <cell r="L1735">
            <v>4011</v>
          </cell>
          <cell r="M1735">
            <v>369</v>
          </cell>
          <cell r="N1735">
            <v>3558</v>
          </cell>
          <cell r="O1735">
            <v>327</v>
          </cell>
          <cell r="P1735" t="str">
            <v>제9907호표</v>
          </cell>
        </row>
        <row r="1736">
          <cell r="B1736" t="str">
            <v>되메우기 및 다짐(기계90%+인력10%)</v>
          </cell>
          <cell r="D1736" t="str">
            <v>되메우기 및 다짐</v>
          </cell>
          <cell r="E1736" t="str">
            <v>(기계90%+인력10%)</v>
          </cell>
          <cell r="F1736">
            <v>1.056</v>
          </cell>
          <cell r="G1736" t="str">
            <v>㎥</v>
          </cell>
          <cell r="I1736">
            <v>4207</v>
          </cell>
          <cell r="J1736">
            <v>0</v>
          </cell>
          <cell r="K1736">
            <v>0</v>
          </cell>
          <cell r="L1736">
            <v>3347</v>
          </cell>
          <cell r="M1736">
            <v>3534</v>
          </cell>
          <cell r="N1736">
            <v>638</v>
          </cell>
          <cell r="O1736">
            <v>673</v>
          </cell>
          <cell r="P1736" t="str">
            <v>제9901호표</v>
          </cell>
        </row>
        <row r="1737">
          <cell r="B1737" t="str">
            <v>잔토처리토사</v>
          </cell>
          <cell r="D1737" t="str">
            <v>잔토처리</v>
          </cell>
          <cell r="E1737" t="str">
            <v>토사</v>
          </cell>
          <cell r="F1737">
            <v>9.1999999999999998E-2</v>
          </cell>
          <cell r="G1737" t="str">
            <v>㎥</v>
          </cell>
          <cell r="I1737">
            <v>387</v>
          </cell>
          <cell r="J1737">
            <v>1833</v>
          </cell>
          <cell r="K1737">
            <v>168</v>
          </cell>
          <cell r="L1737">
            <v>1383</v>
          </cell>
          <cell r="M1737">
            <v>127</v>
          </cell>
          <cell r="N1737">
            <v>1000</v>
          </cell>
          <cell r="O1737">
            <v>92</v>
          </cell>
          <cell r="P1737" t="str">
            <v>제9902호표</v>
          </cell>
        </row>
        <row r="1738">
          <cell r="B1738" t="str">
            <v>경고테이프(저압용)300x250</v>
          </cell>
          <cell r="D1738" t="str">
            <v>경고테이프(저압용)</v>
          </cell>
          <cell r="E1738" t="str">
            <v>300x250</v>
          </cell>
          <cell r="F1738">
            <v>2</v>
          </cell>
          <cell r="G1738" t="str">
            <v>m</v>
          </cell>
          <cell r="I1738">
            <v>794</v>
          </cell>
          <cell r="J1738">
            <v>270</v>
          </cell>
          <cell r="K1738">
            <v>540</v>
          </cell>
          <cell r="L1738">
            <v>124</v>
          </cell>
          <cell r="M1738">
            <v>248</v>
          </cell>
          <cell r="N1738">
            <v>3</v>
          </cell>
          <cell r="O1738">
            <v>6</v>
          </cell>
          <cell r="P1738" t="str">
            <v>제9104호표</v>
          </cell>
        </row>
        <row r="1742">
          <cell r="A1742">
            <v>9102</v>
          </cell>
          <cell r="B1742">
            <v>3</v>
          </cell>
          <cell r="C1742" t="str">
            <v>제9102호표</v>
          </cell>
          <cell r="D1742" t="str">
            <v>관로굴착</v>
          </cell>
          <cell r="E1742" t="str">
            <v>800Wx800D</v>
          </cell>
          <cell r="F1742">
            <v>1</v>
          </cell>
          <cell r="G1742" t="str">
            <v>m</v>
          </cell>
          <cell r="I1742">
            <v>11422</v>
          </cell>
          <cell r="K1742">
            <v>4310</v>
          </cell>
          <cell r="M1742">
            <v>5443</v>
          </cell>
          <cell r="O1742">
            <v>1669</v>
          </cell>
        </row>
        <row r="1744">
          <cell r="D1744" t="str">
            <v>관로굴착</v>
          </cell>
          <cell r="E1744" t="str">
            <v>800Wx800D</v>
          </cell>
          <cell r="F1744">
            <v>1</v>
          </cell>
          <cell r="G1744" t="str">
            <v>m</v>
          </cell>
        </row>
        <row r="1745">
          <cell r="B1745" t="str">
            <v>터파기(기계90%+인력10%)</v>
          </cell>
          <cell r="D1745" t="str">
            <v>터파기</v>
          </cell>
          <cell r="E1745" t="str">
            <v>(기계90%+인력10%)</v>
          </cell>
          <cell r="F1745">
            <v>0.83199999999999996</v>
          </cell>
          <cell r="G1745" t="str">
            <v>㎥</v>
          </cell>
          <cell r="I1745">
            <v>2265</v>
          </cell>
          <cell r="J1745">
            <v>0</v>
          </cell>
          <cell r="K1745">
            <v>0</v>
          </cell>
          <cell r="L1745">
            <v>2179</v>
          </cell>
          <cell r="M1745">
            <v>1812</v>
          </cell>
          <cell r="N1745">
            <v>545</v>
          </cell>
          <cell r="O1745">
            <v>453</v>
          </cell>
          <cell r="P1745" t="str">
            <v>제9900호표</v>
          </cell>
        </row>
        <row r="1746">
          <cell r="B1746" t="str">
            <v>모래부설인력</v>
          </cell>
          <cell r="D1746" t="str">
            <v>모래부설</v>
          </cell>
          <cell r="E1746" t="str">
            <v>인력</v>
          </cell>
          <cell r="F1746">
            <v>0.17199999999999999</v>
          </cell>
          <cell r="G1746" t="str">
            <v>㎥</v>
          </cell>
          <cell r="I1746">
            <v>4215</v>
          </cell>
          <cell r="J1746">
            <v>16950</v>
          </cell>
          <cell r="K1746">
            <v>2915</v>
          </cell>
          <cell r="L1746">
            <v>4011</v>
          </cell>
          <cell r="M1746">
            <v>689</v>
          </cell>
          <cell r="N1746">
            <v>3558</v>
          </cell>
          <cell r="O1746">
            <v>611</v>
          </cell>
          <cell r="P1746" t="str">
            <v>제9907호표</v>
          </cell>
        </row>
        <row r="1747">
          <cell r="B1747" t="str">
            <v>되메우기 및 다짐(기계90%+인력10%)</v>
          </cell>
          <cell r="D1747" t="str">
            <v>되메우기 및 다짐</v>
          </cell>
          <cell r="E1747" t="str">
            <v>(기계90%+인력10%)</v>
          </cell>
          <cell r="F1747">
            <v>0.66</v>
          </cell>
          <cell r="G1747" t="str">
            <v>㎥</v>
          </cell>
          <cell r="I1747">
            <v>2630</v>
          </cell>
          <cell r="J1747">
            <v>0</v>
          </cell>
          <cell r="K1747">
            <v>0</v>
          </cell>
          <cell r="L1747">
            <v>3347</v>
          </cell>
          <cell r="M1747">
            <v>2209</v>
          </cell>
          <cell r="N1747">
            <v>638</v>
          </cell>
          <cell r="O1747">
            <v>421</v>
          </cell>
          <cell r="P1747" t="str">
            <v>제9901호표</v>
          </cell>
        </row>
        <row r="1748">
          <cell r="B1748" t="str">
            <v>잔토처리토사</v>
          </cell>
          <cell r="D1748" t="str">
            <v>잔토처리</v>
          </cell>
          <cell r="E1748" t="str">
            <v>토사</v>
          </cell>
          <cell r="F1748">
            <v>0.17199999999999999</v>
          </cell>
          <cell r="G1748" t="str">
            <v>㎥</v>
          </cell>
          <cell r="I1748">
            <v>724</v>
          </cell>
          <cell r="J1748">
            <v>1833</v>
          </cell>
          <cell r="K1748">
            <v>315</v>
          </cell>
          <cell r="L1748">
            <v>1383</v>
          </cell>
          <cell r="M1748">
            <v>237</v>
          </cell>
          <cell r="N1748">
            <v>1000</v>
          </cell>
          <cell r="O1748">
            <v>172</v>
          </cell>
          <cell r="P1748" t="str">
            <v>제9902호표</v>
          </cell>
        </row>
        <row r="1749">
          <cell r="B1749" t="str">
            <v>경고테이프(저압용)300x250</v>
          </cell>
          <cell r="D1749" t="str">
            <v>경고테이프(저압용)</v>
          </cell>
          <cell r="E1749" t="str">
            <v>300x250</v>
          </cell>
          <cell r="F1749">
            <v>4</v>
          </cell>
          <cell r="G1749" t="str">
            <v>m</v>
          </cell>
          <cell r="I1749">
            <v>1588</v>
          </cell>
          <cell r="J1749">
            <v>270</v>
          </cell>
          <cell r="K1749">
            <v>1080</v>
          </cell>
          <cell r="L1749">
            <v>124</v>
          </cell>
          <cell r="M1749">
            <v>496</v>
          </cell>
          <cell r="N1749">
            <v>3</v>
          </cell>
          <cell r="O1749">
            <v>12</v>
          </cell>
          <cell r="P1749" t="str">
            <v>제9104호표</v>
          </cell>
        </row>
        <row r="1753">
          <cell r="A1753">
            <v>9103</v>
          </cell>
          <cell r="B1753">
            <v>3</v>
          </cell>
          <cell r="C1753" t="str">
            <v>제9103호표</v>
          </cell>
          <cell r="D1753" t="str">
            <v>관로굴착</v>
          </cell>
          <cell r="E1753" t="str">
            <v>800Wx1400D</v>
          </cell>
          <cell r="F1753">
            <v>1</v>
          </cell>
          <cell r="G1753" t="str">
            <v>m</v>
          </cell>
          <cell r="I1753">
            <v>17297</v>
          </cell>
          <cell r="K1753">
            <v>4310</v>
          </cell>
          <cell r="M1753">
            <v>10283</v>
          </cell>
          <cell r="O1753">
            <v>2704</v>
          </cell>
        </row>
        <row r="1755">
          <cell r="D1755" t="str">
            <v>관로굴착</v>
          </cell>
          <cell r="E1755" t="str">
            <v>800Wx1400D</v>
          </cell>
          <cell r="F1755">
            <v>1</v>
          </cell>
          <cell r="G1755" t="str">
            <v>m</v>
          </cell>
        </row>
        <row r="1756">
          <cell r="B1756" t="str">
            <v>터파기(기계90%+인력10%)</v>
          </cell>
          <cell r="D1756" t="str">
            <v>터파기</v>
          </cell>
          <cell r="E1756" t="str">
            <v>(기계90%+인력10%)</v>
          </cell>
          <cell r="F1756">
            <v>1.708</v>
          </cell>
          <cell r="G1756" t="str">
            <v>㎥</v>
          </cell>
          <cell r="I1756">
            <v>4651</v>
          </cell>
          <cell r="J1756">
            <v>0</v>
          </cell>
          <cell r="K1756">
            <v>0</v>
          </cell>
          <cell r="L1756">
            <v>2179</v>
          </cell>
          <cell r="M1756">
            <v>3721</v>
          </cell>
          <cell r="N1756">
            <v>545</v>
          </cell>
          <cell r="O1756">
            <v>930</v>
          </cell>
          <cell r="P1756" t="str">
            <v>제9900호표</v>
          </cell>
        </row>
        <row r="1757">
          <cell r="B1757" t="str">
            <v>모래부설인력</v>
          </cell>
          <cell r="D1757" t="str">
            <v>모래부설</v>
          </cell>
          <cell r="E1757" t="str">
            <v>인력</v>
          </cell>
          <cell r="F1757">
            <v>0.17199999999999999</v>
          </cell>
          <cell r="G1757" t="str">
            <v>㎥</v>
          </cell>
          <cell r="I1757">
            <v>4215</v>
          </cell>
          <cell r="J1757">
            <v>16950</v>
          </cell>
          <cell r="K1757">
            <v>2915</v>
          </cell>
          <cell r="L1757">
            <v>4011</v>
          </cell>
          <cell r="M1757">
            <v>689</v>
          </cell>
          <cell r="N1757">
            <v>3558</v>
          </cell>
          <cell r="O1757">
            <v>611</v>
          </cell>
          <cell r="P1757" t="str">
            <v>제9907호표</v>
          </cell>
        </row>
        <row r="1758">
          <cell r="B1758" t="str">
            <v>되메우기 및 다짐(기계90%+인력10%)</v>
          </cell>
          <cell r="D1758" t="str">
            <v>되메우기 및 다짐</v>
          </cell>
          <cell r="E1758" t="str">
            <v>(기계90%+인력10%)</v>
          </cell>
          <cell r="F1758">
            <v>1.536</v>
          </cell>
          <cell r="G1758" t="str">
            <v>㎥</v>
          </cell>
          <cell r="I1758">
            <v>6119</v>
          </cell>
          <cell r="J1758">
            <v>0</v>
          </cell>
          <cell r="K1758">
            <v>0</v>
          </cell>
          <cell r="L1758">
            <v>3347</v>
          </cell>
          <cell r="M1758">
            <v>5140</v>
          </cell>
          <cell r="N1758">
            <v>638</v>
          </cell>
          <cell r="O1758">
            <v>979</v>
          </cell>
          <cell r="P1758" t="str">
            <v>제9901호표</v>
          </cell>
        </row>
        <row r="1759">
          <cell r="B1759" t="str">
            <v>잔토처리토사</v>
          </cell>
          <cell r="D1759" t="str">
            <v>잔토처리</v>
          </cell>
          <cell r="E1759" t="str">
            <v>토사</v>
          </cell>
          <cell r="F1759">
            <v>0.17199999999999999</v>
          </cell>
          <cell r="G1759" t="str">
            <v>㎥</v>
          </cell>
          <cell r="I1759">
            <v>724</v>
          </cell>
          <cell r="J1759">
            <v>1833</v>
          </cell>
          <cell r="K1759">
            <v>315</v>
          </cell>
          <cell r="L1759">
            <v>1383</v>
          </cell>
          <cell r="M1759">
            <v>237</v>
          </cell>
          <cell r="N1759">
            <v>1000</v>
          </cell>
          <cell r="O1759">
            <v>172</v>
          </cell>
          <cell r="P1759" t="str">
            <v>제9902호표</v>
          </cell>
        </row>
        <row r="1760">
          <cell r="B1760" t="str">
            <v>경고테이프(저압용)300x250</v>
          </cell>
          <cell r="D1760" t="str">
            <v>경고테이프(저압용)</v>
          </cell>
          <cell r="E1760" t="str">
            <v>300x250</v>
          </cell>
          <cell r="F1760">
            <v>4</v>
          </cell>
          <cell r="G1760" t="str">
            <v>m</v>
          </cell>
          <cell r="I1760">
            <v>1588</v>
          </cell>
          <cell r="J1760">
            <v>270</v>
          </cell>
          <cell r="K1760">
            <v>1080</v>
          </cell>
          <cell r="L1760">
            <v>124</v>
          </cell>
          <cell r="M1760">
            <v>496</v>
          </cell>
          <cell r="N1760">
            <v>3</v>
          </cell>
          <cell r="O1760">
            <v>12</v>
          </cell>
          <cell r="P1760" t="str">
            <v>제9104호표</v>
          </cell>
        </row>
        <row r="1764">
          <cell r="A1764">
            <v>9104</v>
          </cell>
          <cell r="B1764">
            <v>3</v>
          </cell>
          <cell r="C1764" t="str">
            <v>제9104호표</v>
          </cell>
          <cell r="D1764" t="str">
            <v>경고테이프(저압용)</v>
          </cell>
          <cell r="E1764" t="str">
            <v>300x250</v>
          </cell>
          <cell r="F1764">
            <v>1</v>
          </cell>
          <cell r="G1764" t="str">
            <v>m</v>
          </cell>
          <cell r="I1764">
            <v>397</v>
          </cell>
          <cell r="K1764">
            <v>270</v>
          </cell>
          <cell r="M1764">
            <v>124</v>
          </cell>
          <cell r="O1764">
            <v>3</v>
          </cell>
          <cell r="P1764" t="str">
            <v>전 4-45</v>
          </cell>
        </row>
        <row r="1766">
          <cell r="B1766" t="str">
            <v>경고테이프(저압용)300x250</v>
          </cell>
          <cell r="C1766" t="str">
            <v>재료비</v>
          </cell>
          <cell r="D1766" t="str">
            <v>경고테이프(저압용)</v>
          </cell>
          <cell r="E1766" t="str">
            <v>300x250</v>
          </cell>
          <cell r="F1766">
            <v>1</v>
          </cell>
          <cell r="G1766" t="str">
            <v>m</v>
          </cell>
          <cell r="I1766">
            <v>270</v>
          </cell>
          <cell r="J1766">
            <v>270</v>
          </cell>
          <cell r="K1766">
            <v>270</v>
          </cell>
          <cell r="L1766">
            <v>0</v>
          </cell>
          <cell r="N1766">
            <v>0</v>
          </cell>
        </row>
        <row r="1768">
          <cell r="C1768" t="str">
            <v>노무비</v>
          </cell>
          <cell r="D1768" t="str">
            <v>저압케이블공</v>
          </cell>
          <cell r="E1768">
            <v>5.0000000000000001E-4</v>
          </cell>
          <cell r="F1768">
            <v>5.0000000000000001E-4</v>
          </cell>
          <cell r="G1768" t="str">
            <v>인</v>
          </cell>
          <cell r="I1768">
            <v>58</v>
          </cell>
          <cell r="L1768">
            <v>116832</v>
          </cell>
          <cell r="M1768">
            <v>58</v>
          </cell>
        </row>
        <row r="1769">
          <cell r="D1769" t="str">
            <v>보통인부</v>
          </cell>
          <cell r="E1769">
            <v>1E-3</v>
          </cell>
          <cell r="F1769">
            <v>1E-3</v>
          </cell>
          <cell r="G1769" t="str">
            <v>인</v>
          </cell>
          <cell r="I1769">
            <v>66</v>
          </cell>
          <cell r="L1769">
            <v>66622</v>
          </cell>
          <cell r="M1769">
            <v>66</v>
          </cell>
        </row>
        <row r="1771">
          <cell r="C1771" t="str">
            <v>공구손료</v>
          </cell>
          <cell r="E1771" t="str">
            <v>노무비의</v>
          </cell>
          <cell r="F1771">
            <v>3</v>
          </cell>
          <cell r="G1771" t="str">
            <v>%</v>
          </cell>
          <cell r="I1771">
            <v>3</v>
          </cell>
          <cell r="O1771">
            <v>3</v>
          </cell>
        </row>
        <row r="1775">
          <cell r="A1775">
            <v>9105</v>
          </cell>
          <cell r="B1775">
            <v>3</v>
          </cell>
          <cell r="C1775" t="str">
            <v>제9105호표</v>
          </cell>
          <cell r="D1775" t="str">
            <v>현장반기초(옥내)</v>
          </cell>
          <cell r="E1775" t="str">
            <v>400x400x100</v>
          </cell>
          <cell r="F1775">
            <v>1</v>
          </cell>
          <cell r="G1775" t="str">
            <v>개소</v>
          </cell>
          <cell r="I1775">
            <v>57552</v>
          </cell>
          <cell r="K1775">
            <v>7317</v>
          </cell>
          <cell r="M1775">
            <v>47974</v>
          </cell>
          <cell r="O1775">
            <v>2261</v>
          </cell>
        </row>
        <row r="1777">
          <cell r="C1777" t="str">
            <v>재료비</v>
          </cell>
          <cell r="D1777" t="str">
            <v>현장반기초(옥내)</v>
          </cell>
          <cell r="E1777" t="str">
            <v>400x400x100</v>
          </cell>
          <cell r="F1777">
            <v>1</v>
          </cell>
          <cell r="G1777" t="str">
            <v>개소</v>
          </cell>
        </row>
        <row r="1778">
          <cell r="B1778" t="str">
            <v>레미콘(25-21-8)무근</v>
          </cell>
          <cell r="D1778" t="str">
            <v>레미콘(25-21-8)</v>
          </cell>
          <cell r="E1778" t="str">
            <v>무근</v>
          </cell>
          <cell r="F1778">
            <v>1.6E-2</v>
          </cell>
          <cell r="G1778" t="str">
            <v>㎥</v>
          </cell>
          <cell r="I1778">
            <v>837</v>
          </cell>
          <cell r="J1778">
            <v>52354</v>
          </cell>
          <cell r="K1778">
            <v>837</v>
          </cell>
          <cell r="L1778">
            <v>0</v>
          </cell>
          <cell r="M1778">
            <v>0</v>
          </cell>
          <cell r="N1778">
            <v>0</v>
          </cell>
          <cell r="O1778">
            <v>0</v>
          </cell>
          <cell r="P1778" t="str">
            <v>제9910호표</v>
          </cell>
        </row>
        <row r="1779">
          <cell r="B1779" t="str">
            <v>레미콘타설무근</v>
          </cell>
          <cell r="D1779" t="str">
            <v>레미콘타설</v>
          </cell>
          <cell r="E1779" t="str">
            <v>무근</v>
          </cell>
          <cell r="F1779">
            <v>1.6E-2</v>
          </cell>
          <cell r="G1779" t="str">
            <v>㎥</v>
          </cell>
          <cell r="I1779">
            <v>372</v>
          </cell>
          <cell r="J1779">
            <v>0</v>
          </cell>
          <cell r="K1779">
            <v>0</v>
          </cell>
          <cell r="L1779">
            <v>23296</v>
          </cell>
          <cell r="M1779">
            <v>372</v>
          </cell>
          <cell r="N1779">
            <v>0</v>
          </cell>
          <cell r="O1779">
            <v>0</v>
          </cell>
          <cell r="P1779" t="str">
            <v>제9903호표</v>
          </cell>
        </row>
        <row r="1780">
          <cell r="B1780" t="str">
            <v>합판거푸집4회</v>
          </cell>
          <cell r="D1780" t="str">
            <v>합판거푸집</v>
          </cell>
          <cell r="E1780" t="str">
            <v>4회</v>
          </cell>
          <cell r="F1780">
            <v>0.16</v>
          </cell>
          <cell r="G1780" t="str">
            <v>㎡</v>
          </cell>
          <cell r="I1780">
            <v>3018</v>
          </cell>
          <cell r="J1780">
            <v>0</v>
          </cell>
          <cell r="K1780">
            <v>0</v>
          </cell>
          <cell r="L1780">
            <v>13212</v>
          </cell>
          <cell r="M1780">
            <v>2113</v>
          </cell>
          <cell r="N1780">
            <v>5662</v>
          </cell>
          <cell r="O1780">
            <v>905</v>
          </cell>
          <cell r="P1780" t="str">
            <v>제9906호표</v>
          </cell>
        </row>
        <row r="1781">
          <cell r="B1781" t="str">
            <v>모르터1:3</v>
          </cell>
          <cell r="D1781" t="str">
            <v>모르터</v>
          </cell>
          <cell r="E1781" t="str">
            <v>1:3</v>
          </cell>
          <cell r="F1781">
            <v>6.0000000000000001E-3</v>
          </cell>
          <cell r="G1781" t="str">
            <v>㎥</v>
          </cell>
          <cell r="I1781">
            <v>281</v>
          </cell>
          <cell r="J1781">
            <v>0</v>
          </cell>
          <cell r="K1781">
            <v>0</v>
          </cell>
          <cell r="L1781">
            <v>46880</v>
          </cell>
          <cell r="M1781">
            <v>281</v>
          </cell>
          <cell r="N1781">
            <v>0</v>
          </cell>
          <cell r="O1781">
            <v>0</v>
          </cell>
          <cell r="P1781" t="str">
            <v>제9913호표</v>
          </cell>
        </row>
        <row r="1782">
          <cell r="B1782" t="str">
            <v xml:space="preserve">SET ANCHOR1/2" 150㎜ </v>
          </cell>
          <cell r="D1782" t="str">
            <v>SET ANCHOR</v>
          </cell>
          <cell r="E1782" t="str">
            <v xml:space="preserve">1/2" 150㎜ </v>
          </cell>
          <cell r="F1782">
            <v>4</v>
          </cell>
          <cell r="G1782" t="str">
            <v>개</v>
          </cell>
          <cell r="I1782">
            <v>53044</v>
          </cell>
          <cell r="J1782">
            <v>1620</v>
          </cell>
          <cell r="K1782">
            <v>6480</v>
          </cell>
          <cell r="L1782">
            <v>11302</v>
          </cell>
          <cell r="M1782">
            <v>45208</v>
          </cell>
          <cell r="N1782">
            <v>339</v>
          </cell>
          <cell r="O1782">
            <v>1356</v>
          </cell>
          <cell r="P1782" t="str">
            <v>제9115호표</v>
          </cell>
        </row>
        <row r="1786">
          <cell r="A1786">
            <v>9106</v>
          </cell>
          <cell r="B1786">
            <v>3</v>
          </cell>
          <cell r="C1786" t="str">
            <v>제9106호표</v>
          </cell>
          <cell r="D1786" t="str">
            <v>맨홀펌프제어반기초</v>
          </cell>
          <cell r="E1786" t="str">
            <v>1200x700x850</v>
          </cell>
          <cell r="F1786">
            <v>1</v>
          </cell>
          <cell r="G1786" t="str">
            <v>개소</v>
          </cell>
          <cell r="I1786">
            <v>507992</v>
          </cell>
          <cell r="K1786">
            <v>167329</v>
          </cell>
          <cell r="M1786">
            <v>299733</v>
          </cell>
          <cell r="O1786">
            <v>40930</v>
          </cell>
        </row>
        <row r="1788">
          <cell r="C1788" t="str">
            <v>재료비</v>
          </cell>
          <cell r="D1788" t="str">
            <v>맨홀펌프제어반기초</v>
          </cell>
          <cell r="E1788" t="str">
            <v>1200x700x850</v>
          </cell>
          <cell r="F1788">
            <v>1</v>
          </cell>
          <cell r="G1788" t="str">
            <v>개소</v>
          </cell>
        </row>
        <row r="1789">
          <cell r="B1789" t="str">
            <v>레미콘(25-21-8)무근</v>
          </cell>
          <cell r="D1789" t="str">
            <v>레미콘(25-21-8)</v>
          </cell>
          <cell r="E1789" t="str">
            <v>무근</v>
          </cell>
          <cell r="F1789">
            <v>0.8</v>
          </cell>
          <cell r="G1789" t="str">
            <v>㎥</v>
          </cell>
          <cell r="I1789">
            <v>41883</v>
          </cell>
          <cell r="J1789">
            <v>52354</v>
          </cell>
          <cell r="K1789">
            <v>41883</v>
          </cell>
          <cell r="L1789">
            <v>0</v>
          </cell>
          <cell r="M1789">
            <v>0</v>
          </cell>
          <cell r="N1789">
            <v>0</v>
          </cell>
          <cell r="O1789">
            <v>0</v>
          </cell>
          <cell r="P1789" t="str">
            <v>제9910호표</v>
          </cell>
        </row>
        <row r="1790">
          <cell r="B1790" t="str">
            <v>레미콘타설무근</v>
          </cell>
          <cell r="D1790" t="str">
            <v>레미콘타설</v>
          </cell>
          <cell r="E1790" t="str">
            <v>무근</v>
          </cell>
          <cell r="F1790">
            <v>0.78</v>
          </cell>
          <cell r="G1790" t="str">
            <v>㎥</v>
          </cell>
          <cell r="I1790">
            <v>18170</v>
          </cell>
          <cell r="J1790">
            <v>0</v>
          </cell>
          <cell r="K1790">
            <v>0</v>
          </cell>
          <cell r="L1790">
            <v>23296</v>
          </cell>
          <cell r="M1790">
            <v>18170</v>
          </cell>
          <cell r="N1790">
            <v>0</v>
          </cell>
          <cell r="O1790">
            <v>0</v>
          </cell>
          <cell r="P1790" t="str">
            <v>제9903호표</v>
          </cell>
        </row>
        <row r="1791">
          <cell r="B1791" t="str">
            <v>합판거푸집4회</v>
          </cell>
          <cell r="D1791" t="str">
            <v>합판거푸집</v>
          </cell>
          <cell r="E1791" t="str">
            <v>4회</v>
          </cell>
          <cell r="F1791">
            <v>5.69</v>
          </cell>
          <cell r="G1791" t="str">
            <v>㎡</v>
          </cell>
          <cell r="I1791">
            <v>107392</v>
          </cell>
          <cell r="J1791">
            <v>0</v>
          </cell>
          <cell r="K1791">
            <v>0</v>
          </cell>
          <cell r="L1791">
            <v>13212</v>
          </cell>
          <cell r="M1791">
            <v>75176</v>
          </cell>
          <cell r="N1791">
            <v>5662</v>
          </cell>
          <cell r="O1791">
            <v>32216</v>
          </cell>
          <cell r="P1791" t="str">
            <v>제9906호표</v>
          </cell>
        </row>
        <row r="1792">
          <cell r="B1792" t="str">
            <v>모르터1:3</v>
          </cell>
          <cell r="D1792" t="str">
            <v>모르터</v>
          </cell>
          <cell r="E1792" t="str">
            <v>1:3</v>
          </cell>
          <cell r="F1792">
            <v>0.09</v>
          </cell>
          <cell r="G1792" t="str">
            <v>㎥</v>
          </cell>
          <cell r="I1792">
            <v>4219</v>
          </cell>
          <cell r="J1792">
            <v>0</v>
          </cell>
          <cell r="K1792">
            <v>0</v>
          </cell>
          <cell r="L1792">
            <v>46880</v>
          </cell>
          <cell r="M1792">
            <v>4219</v>
          </cell>
          <cell r="N1792">
            <v>0</v>
          </cell>
          <cell r="O1792">
            <v>0</v>
          </cell>
          <cell r="P1792" t="str">
            <v>제9913호표</v>
          </cell>
        </row>
        <row r="1793">
          <cell r="B1793" t="str">
            <v>철근D 13</v>
          </cell>
          <cell r="D1793" t="str">
            <v>철근</v>
          </cell>
          <cell r="E1793" t="str">
            <v>D 13</v>
          </cell>
          <cell r="F1793">
            <v>0.03</v>
          </cell>
          <cell r="G1793" t="str">
            <v>ton</v>
          </cell>
          <cell r="I1793">
            <v>21678</v>
          </cell>
          <cell r="J1793">
            <v>722618</v>
          </cell>
          <cell r="K1793">
            <v>21678</v>
          </cell>
          <cell r="L1793">
            <v>0</v>
          </cell>
          <cell r="M1793">
            <v>0</v>
          </cell>
          <cell r="N1793">
            <v>0</v>
          </cell>
          <cell r="O1793">
            <v>0</v>
          </cell>
          <cell r="P1793" t="str">
            <v>제9908호표</v>
          </cell>
        </row>
        <row r="1794">
          <cell r="B1794" t="str">
            <v>철근가공조립보통</v>
          </cell>
          <cell r="D1794" t="str">
            <v>철근가공조립</v>
          </cell>
          <cell r="E1794" t="str">
            <v>보통</v>
          </cell>
          <cell r="F1794">
            <v>0.03</v>
          </cell>
          <cell r="G1794" t="str">
            <v>ton</v>
          </cell>
          <cell r="I1794">
            <v>10019</v>
          </cell>
          <cell r="J1794">
            <v>0</v>
          </cell>
          <cell r="K1794">
            <v>0</v>
          </cell>
          <cell r="L1794">
            <v>323973</v>
          </cell>
          <cell r="M1794">
            <v>9719</v>
          </cell>
          <cell r="N1794">
            <v>10020</v>
          </cell>
          <cell r="O1794">
            <v>300</v>
          </cell>
          <cell r="P1794" t="str">
            <v>제9909호표</v>
          </cell>
        </row>
        <row r="1795">
          <cell r="B1795" t="str">
            <v>전선(옥외)0.6/1kV F-GV 6㎟</v>
          </cell>
          <cell r="D1795" t="str">
            <v>전선(옥외)</v>
          </cell>
          <cell r="E1795" t="str">
            <v>0.6/1kV F-GV 6㎟</v>
          </cell>
          <cell r="F1795">
            <v>4</v>
          </cell>
          <cell r="G1795" t="str">
            <v>m</v>
          </cell>
          <cell r="I1795">
            <v>6492</v>
          </cell>
          <cell r="J1795">
            <v>654</v>
          </cell>
          <cell r="K1795">
            <v>2616</v>
          </cell>
          <cell r="L1795">
            <v>941</v>
          </cell>
          <cell r="M1795">
            <v>3764</v>
          </cell>
          <cell r="N1795">
            <v>28</v>
          </cell>
          <cell r="O1795">
            <v>112</v>
          </cell>
          <cell r="P1795" t="str">
            <v>제4601호표</v>
          </cell>
        </row>
        <row r="1796">
          <cell r="B1796" t="str">
            <v>접지봉φ18x2400x3</v>
          </cell>
          <cell r="D1796" t="str">
            <v>접지봉</v>
          </cell>
          <cell r="E1796" t="str">
            <v>φ18x2400x3</v>
          </cell>
          <cell r="F1796">
            <v>2</v>
          </cell>
          <cell r="G1796" t="str">
            <v>개</v>
          </cell>
          <cell r="I1796">
            <v>126212</v>
          </cell>
          <cell r="J1796">
            <v>26100</v>
          </cell>
          <cell r="K1796">
            <v>52200</v>
          </cell>
          <cell r="L1796">
            <v>35929</v>
          </cell>
          <cell r="M1796">
            <v>71858</v>
          </cell>
          <cell r="N1796">
            <v>1077</v>
          </cell>
          <cell r="O1796">
            <v>2154</v>
          </cell>
          <cell r="P1796" t="str">
            <v>제6601호표</v>
          </cell>
        </row>
        <row r="1797">
          <cell r="B1797" t="str">
            <v>접지봉 콘넥타U 볼트형 φ19</v>
          </cell>
          <cell r="D1797" t="str">
            <v>접지봉 콘넥타</v>
          </cell>
          <cell r="E1797" t="str">
            <v>U 볼트형 φ19</v>
          </cell>
          <cell r="F1797">
            <v>6</v>
          </cell>
          <cell r="G1797" t="str">
            <v>개</v>
          </cell>
          <cell r="I1797">
            <v>48714</v>
          </cell>
          <cell r="J1797">
            <v>5500</v>
          </cell>
          <cell r="K1797">
            <v>33000</v>
          </cell>
          <cell r="L1797">
            <v>2543</v>
          </cell>
          <cell r="M1797">
            <v>15258</v>
          </cell>
          <cell r="N1797">
            <v>76</v>
          </cell>
          <cell r="O1797">
            <v>456</v>
          </cell>
          <cell r="P1797" t="str">
            <v>제6605호표</v>
          </cell>
        </row>
        <row r="1798">
          <cell r="B1798" t="str">
            <v>기초 앵커볼트φ16 x 500L</v>
          </cell>
          <cell r="D1798" t="str">
            <v>기초 앵커볼트</v>
          </cell>
          <cell r="E1798" t="str">
            <v>φ16 x 500L</v>
          </cell>
          <cell r="F1798">
            <v>4</v>
          </cell>
          <cell r="G1798" t="str">
            <v>개</v>
          </cell>
          <cell r="I1798">
            <v>51956</v>
          </cell>
          <cell r="J1798">
            <v>1348</v>
          </cell>
          <cell r="K1798">
            <v>5392</v>
          </cell>
          <cell r="L1798">
            <v>11302</v>
          </cell>
          <cell r="M1798">
            <v>45208</v>
          </cell>
          <cell r="N1798">
            <v>339</v>
          </cell>
          <cell r="O1798">
            <v>1356</v>
          </cell>
          <cell r="P1798" t="str">
            <v>제9112호표</v>
          </cell>
        </row>
        <row r="1799">
          <cell r="B1799" t="str">
            <v>스텐육각너트5/8" STS</v>
          </cell>
          <cell r="D1799" t="str">
            <v>스텐육각너트</v>
          </cell>
          <cell r="E1799" t="str">
            <v>5/8" STS</v>
          </cell>
          <cell r="F1799">
            <v>4</v>
          </cell>
          <cell r="G1799" t="str">
            <v>개</v>
          </cell>
          <cell r="I1799">
            <v>1120</v>
          </cell>
          <cell r="J1799">
            <v>280</v>
          </cell>
          <cell r="K1799">
            <v>1120</v>
          </cell>
        </row>
        <row r="1800">
          <cell r="B1800" t="str">
            <v>스텐평와셔5/8" STS</v>
          </cell>
          <cell r="D1800" t="str">
            <v>스텐평와셔</v>
          </cell>
          <cell r="E1800" t="str">
            <v>5/8" STS</v>
          </cell>
          <cell r="F1800">
            <v>4</v>
          </cell>
          <cell r="G1800" t="str">
            <v>개</v>
          </cell>
          <cell r="I1800">
            <v>296</v>
          </cell>
          <cell r="J1800">
            <v>74</v>
          </cell>
          <cell r="K1800">
            <v>296</v>
          </cell>
        </row>
        <row r="1801">
          <cell r="B1801" t="str">
            <v>전선관파형관 50mm</v>
          </cell>
          <cell r="D1801" t="str">
            <v>전선관</v>
          </cell>
          <cell r="E1801" t="str">
            <v>파형관 50mm</v>
          </cell>
          <cell r="F1801">
            <v>6</v>
          </cell>
          <cell r="G1801" t="str">
            <v>m</v>
          </cell>
          <cell r="I1801">
            <v>20310</v>
          </cell>
          <cell r="J1801">
            <v>821</v>
          </cell>
          <cell r="K1801">
            <v>4926</v>
          </cell>
          <cell r="L1801">
            <v>2490</v>
          </cell>
          <cell r="M1801">
            <v>14940</v>
          </cell>
          <cell r="N1801">
            <v>74</v>
          </cell>
          <cell r="O1801">
            <v>444</v>
          </cell>
          <cell r="P1801" t="str">
            <v>제3101호표</v>
          </cell>
        </row>
        <row r="1802">
          <cell r="B1802" t="str">
            <v>전선관PE 22mm</v>
          </cell>
          <cell r="D1802" t="str">
            <v>전선관</v>
          </cell>
          <cell r="E1802" t="str">
            <v>PE 22mm</v>
          </cell>
          <cell r="F1802">
            <v>4</v>
          </cell>
          <cell r="G1802" t="str">
            <v>m</v>
          </cell>
          <cell r="I1802">
            <v>20308</v>
          </cell>
          <cell r="J1802">
            <v>421</v>
          </cell>
          <cell r="K1802">
            <v>1684</v>
          </cell>
          <cell r="L1802">
            <v>4521</v>
          </cell>
          <cell r="M1802">
            <v>18084</v>
          </cell>
          <cell r="N1802">
            <v>135</v>
          </cell>
          <cell r="O1802">
            <v>540</v>
          </cell>
          <cell r="P1802" t="str">
            <v>제3120호표</v>
          </cell>
        </row>
        <row r="1803">
          <cell r="B1803" t="str">
            <v>전선관PE 28mm</v>
          </cell>
          <cell r="D1803" t="str">
            <v>전선관</v>
          </cell>
          <cell r="E1803" t="str">
            <v>PE 28mm</v>
          </cell>
          <cell r="F1803">
            <v>2</v>
          </cell>
          <cell r="G1803" t="str">
            <v>m</v>
          </cell>
          <cell r="I1803">
            <v>13598</v>
          </cell>
          <cell r="J1803">
            <v>591</v>
          </cell>
          <cell r="K1803">
            <v>1182</v>
          </cell>
          <cell r="L1803">
            <v>6028</v>
          </cell>
          <cell r="M1803">
            <v>12056</v>
          </cell>
          <cell r="N1803">
            <v>180</v>
          </cell>
          <cell r="O1803">
            <v>360</v>
          </cell>
          <cell r="P1803" t="str">
            <v>제3121호표</v>
          </cell>
        </row>
        <row r="1804">
          <cell r="B1804" t="str">
            <v>터파기(기계90%+인력10%)</v>
          </cell>
          <cell r="D1804" t="str">
            <v>터파기</v>
          </cell>
          <cell r="E1804" t="str">
            <v>(기계90%+인력10%)</v>
          </cell>
          <cell r="F1804">
            <v>2.3039999999999998</v>
          </cell>
          <cell r="G1804" t="str">
            <v>㎥</v>
          </cell>
          <cell r="I1804">
            <v>6275</v>
          </cell>
          <cell r="J1804">
            <v>0</v>
          </cell>
          <cell r="K1804">
            <v>0</v>
          </cell>
          <cell r="L1804">
            <v>2179</v>
          </cell>
          <cell r="M1804">
            <v>5020</v>
          </cell>
          <cell r="N1804">
            <v>545</v>
          </cell>
          <cell r="O1804">
            <v>1255</v>
          </cell>
          <cell r="P1804" t="str">
            <v>제9900호표</v>
          </cell>
        </row>
        <row r="1805">
          <cell r="B1805" t="str">
            <v>되메우기 및 다짐(기계90%+인력10%)</v>
          </cell>
          <cell r="D1805" t="str">
            <v>되메우기 및 다짐</v>
          </cell>
          <cell r="E1805" t="str">
            <v>(기계90%+인력10%)</v>
          </cell>
          <cell r="F1805">
            <v>1.5660000000000001</v>
          </cell>
          <cell r="G1805" t="str">
            <v>㎥</v>
          </cell>
          <cell r="I1805">
            <v>6240</v>
          </cell>
          <cell r="J1805">
            <v>0</v>
          </cell>
          <cell r="K1805">
            <v>0</v>
          </cell>
          <cell r="L1805">
            <v>3347</v>
          </cell>
          <cell r="M1805">
            <v>5241</v>
          </cell>
          <cell r="N1805">
            <v>638</v>
          </cell>
          <cell r="O1805">
            <v>999</v>
          </cell>
          <cell r="P1805" t="str">
            <v>제9901호표</v>
          </cell>
        </row>
        <row r="1806">
          <cell r="B1806" t="str">
            <v>잔토처리토사</v>
          </cell>
          <cell r="D1806" t="str">
            <v>잔토처리</v>
          </cell>
          <cell r="E1806" t="str">
            <v>토사</v>
          </cell>
          <cell r="F1806">
            <v>0.73799999999999999</v>
          </cell>
          <cell r="G1806" t="str">
            <v>㎥</v>
          </cell>
          <cell r="I1806">
            <v>3110</v>
          </cell>
          <cell r="J1806">
            <v>1833</v>
          </cell>
          <cell r="K1806">
            <v>1352</v>
          </cell>
          <cell r="L1806">
            <v>1383</v>
          </cell>
          <cell r="M1806">
            <v>1020</v>
          </cell>
          <cell r="N1806">
            <v>1000</v>
          </cell>
          <cell r="O1806">
            <v>738</v>
          </cell>
          <cell r="P1806" t="str">
            <v>제9902호표</v>
          </cell>
        </row>
        <row r="1808">
          <cell r="A1808">
            <v>9107</v>
          </cell>
          <cell r="B1808">
            <v>3</v>
          </cell>
          <cell r="C1808" t="str">
            <v>제9107호표</v>
          </cell>
          <cell r="D1808" t="str">
            <v>자가펌프 제어반기초 설치</v>
          </cell>
          <cell r="E1808" t="str">
            <v>중공기초, 500x800x700(정방형)</v>
          </cell>
          <cell r="F1808">
            <v>1</v>
          </cell>
          <cell r="G1808" t="str">
            <v>개소</v>
          </cell>
          <cell r="I1808">
            <v>257191</v>
          </cell>
          <cell r="K1808">
            <v>232700</v>
          </cell>
          <cell r="M1808">
            <v>19274</v>
          </cell>
          <cell r="O1808">
            <v>5217</v>
          </cell>
        </row>
        <row r="1810">
          <cell r="C1810" t="str">
            <v>재료비</v>
          </cell>
          <cell r="D1810" t="str">
            <v>자가펌프 제어반기초 설치</v>
          </cell>
          <cell r="E1810" t="str">
            <v>중공기초, 500x800x700(정방형)</v>
          </cell>
          <cell r="F1810">
            <v>1</v>
          </cell>
          <cell r="G1810" t="str">
            <v>개소</v>
          </cell>
          <cell r="J1810">
            <v>0</v>
          </cell>
          <cell r="L1810">
            <v>0</v>
          </cell>
          <cell r="N1810">
            <v>0</v>
          </cell>
        </row>
        <row r="1811">
          <cell r="B1811" t="str">
            <v>굴삭기무한궤도, 0.4㎥</v>
          </cell>
          <cell r="D1811" t="str">
            <v>굴삭기</v>
          </cell>
          <cell r="E1811" t="str">
            <v>무한궤도, 0.4㎥</v>
          </cell>
          <cell r="F1811">
            <v>0.41666666666666669</v>
          </cell>
          <cell r="G1811" t="str">
            <v>시간</v>
          </cell>
          <cell r="I1811">
            <v>21697</v>
          </cell>
          <cell r="J1811">
            <v>15881</v>
          </cell>
          <cell r="K1811">
            <v>6617</v>
          </cell>
          <cell r="L1811">
            <v>23742</v>
          </cell>
          <cell r="M1811">
            <v>9892</v>
          </cell>
          <cell r="N1811">
            <v>12453</v>
          </cell>
          <cell r="O1811">
            <v>5188</v>
          </cell>
          <cell r="P1811" t="str">
            <v>제9108호표</v>
          </cell>
        </row>
        <row r="1812">
          <cell r="B1812" t="str">
            <v>램머80 ㎏</v>
          </cell>
          <cell r="D1812" t="str">
            <v>램머</v>
          </cell>
          <cell r="E1812" t="str">
            <v>80 ㎏</v>
          </cell>
          <cell r="F1812">
            <v>7.0699999999999999E-2</v>
          </cell>
          <cell r="G1812" t="str">
            <v>시간</v>
          </cell>
          <cell r="I1812">
            <v>1133</v>
          </cell>
          <cell r="J1812">
            <v>1182</v>
          </cell>
          <cell r="K1812">
            <v>83</v>
          </cell>
          <cell r="L1812">
            <v>14455</v>
          </cell>
          <cell r="M1812">
            <v>1021</v>
          </cell>
          <cell r="N1812">
            <v>412</v>
          </cell>
          <cell r="O1812">
            <v>29</v>
          </cell>
          <cell r="P1812" t="str">
            <v>제9109호표</v>
          </cell>
        </row>
        <row r="1813">
          <cell r="B1813" t="str">
            <v>중공기초500x800x700(정방형)</v>
          </cell>
          <cell r="D1813" t="str">
            <v>중공기초</v>
          </cell>
          <cell r="E1813" t="str">
            <v>500x800x700(정방형)</v>
          </cell>
          <cell r="F1813">
            <v>1</v>
          </cell>
          <cell r="G1813" t="str">
            <v>식</v>
          </cell>
          <cell r="I1813">
            <v>226000</v>
          </cell>
          <cell r="J1813">
            <v>226000</v>
          </cell>
          <cell r="K1813">
            <v>226000</v>
          </cell>
          <cell r="L1813">
            <v>0</v>
          </cell>
          <cell r="N1813">
            <v>0</v>
          </cell>
        </row>
        <row r="1814">
          <cell r="C1814" t="str">
            <v>노무비</v>
          </cell>
          <cell r="D1814" t="str">
            <v>내선전공</v>
          </cell>
          <cell r="E1814">
            <v>5.1999999999999998E-2</v>
          </cell>
          <cell r="F1814">
            <v>5.1999999999999998E-2</v>
          </cell>
          <cell r="G1814" t="str">
            <v>인</v>
          </cell>
          <cell r="I1814">
            <v>4897</v>
          </cell>
          <cell r="L1814">
            <v>94191</v>
          </cell>
          <cell r="M1814">
            <v>4897</v>
          </cell>
        </row>
        <row r="1815">
          <cell r="D1815" t="str">
            <v>보통인부</v>
          </cell>
          <cell r="E1815">
            <v>5.1999999999999998E-2</v>
          </cell>
          <cell r="F1815">
            <v>5.1999999999999998E-2</v>
          </cell>
          <cell r="G1815" t="str">
            <v>인</v>
          </cell>
          <cell r="I1815">
            <v>3464</v>
          </cell>
          <cell r="L1815">
            <v>66622</v>
          </cell>
          <cell r="M1815">
            <v>3464</v>
          </cell>
        </row>
        <row r="1819">
          <cell r="A1819">
            <v>9108</v>
          </cell>
          <cell r="B1819">
            <v>3</v>
          </cell>
          <cell r="C1819" t="str">
            <v>제9108호표</v>
          </cell>
          <cell r="D1819" t="str">
            <v>굴삭기</v>
          </cell>
          <cell r="E1819" t="str">
            <v>무한궤도, 0.4㎥</v>
          </cell>
          <cell r="F1819">
            <v>1</v>
          </cell>
          <cell r="G1819" t="str">
            <v>시간</v>
          </cell>
          <cell r="I1819">
            <v>52076</v>
          </cell>
          <cell r="K1819">
            <v>15881</v>
          </cell>
          <cell r="M1819">
            <v>23742</v>
          </cell>
          <cell r="O1819">
            <v>12453</v>
          </cell>
        </row>
        <row r="1821">
          <cell r="C1821" t="str">
            <v>재료비</v>
          </cell>
          <cell r="D1821" t="str">
            <v>굴삭기</v>
          </cell>
          <cell r="E1821" t="str">
            <v>무한궤도, 0.4㎥</v>
          </cell>
          <cell r="F1821">
            <v>1</v>
          </cell>
          <cell r="G1821" t="str">
            <v>시간</v>
          </cell>
          <cell r="L1821">
            <v>0</v>
          </cell>
          <cell r="N1821">
            <v>0</v>
          </cell>
        </row>
        <row r="1822">
          <cell r="B1822" t="str">
            <v>경유</v>
          </cell>
          <cell r="D1822" t="str">
            <v>경유</v>
          </cell>
          <cell r="F1822">
            <v>9.9</v>
          </cell>
          <cell r="G1822" t="str">
            <v>ℓ</v>
          </cell>
          <cell r="I1822">
            <v>13018</v>
          </cell>
          <cell r="J1822">
            <v>1315</v>
          </cell>
          <cell r="K1822">
            <v>13018</v>
          </cell>
          <cell r="L1822">
            <v>0</v>
          </cell>
          <cell r="N1822">
            <v>0</v>
          </cell>
        </row>
        <row r="1823">
          <cell r="D1823" t="str">
            <v>잡품</v>
          </cell>
          <cell r="E1823" t="str">
            <v>주연료의</v>
          </cell>
          <cell r="F1823">
            <v>22</v>
          </cell>
          <cell r="G1823" t="str">
            <v>%</v>
          </cell>
          <cell r="K1823">
            <v>2863</v>
          </cell>
        </row>
        <row r="1824">
          <cell r="C1824" t="str">
            <v>노무비</v>
          </cell>
          <cell r="D1824" t="str">
            <v>건설기계운전기사</v>
          </cell>
          <cell r="E1824" t="str">
            <v>1.0*1/8*16/12*25/20</v>
          </cell>
          <cell r="F1824">
            <v>0.20833333333333331</v>
          </cell>
          <cell r="G1824" t="str">
            <v>인</v>
          </cell>
          <cell r="I1824">
            <v>19897</v>
          </cell>
          <cell r="L1824">
            <v>95508</v>
          </cell>
          <cell r="M1824">
            <v>19897</v>
          </cell>
        </row>
        <row r="1825">
          <cell r="D1825" t="str">
            <v>건설기계조장</v>
          </cell>
          <cell r="E1825" t="str">
            <v>0.2*1/8*16/12*25/20</v>
          </cell>
          <cell r="F1825">
            <v>4.1666666666666671E-2</v>
          </cell>
          <cell r="G1825" t="str">
            <v>인</v>
          </cell>
          <cell r="I1825">
            <v>3845</v>
          </cell>
          <cell r="L1825">
            <v>92297</v>
          </cell>
          <cell r="M1825">
            <v>3845</v>
          </cell>
        </row>
        <row r="1827">
          <cell r="C1827" t="str">
            <v>공구손료</v>
          </cell>
          <cell r="E1827" t="str">
            <v>2,038*10-7*61,106,000</v>
          </cell>
          <cell r="F1827">
            <v>12453</v>
          </cell>
          <cell r="G1827" t="str">
            <v>원</v>
          </cell>
          <cell r="I1827">
            <v>12453</v>
          </cell>
          <cell r="O1827">
            <v>12453</v>
          </cell>
        </row>
        <row r="1830">
          <cell r="A1830">
            <v>9109</v>
          </cell>
          <cell r="B1830">
            <v>3</v>
          </cell>
          <cell r="C1830" t="str">
            <v>제9109호표</v>
          </cell>
          <cell r="D1830" t="str">
            <v>램머</v>
          </cell>
          <cell r="E1830" t="str">
            <v>80 ㎏</v>
          </cell>
          <cell r="F1830">
            <v>1</v>
          </cell>
          <cell r="G1830" t="str">
            <v>시간</v>
          </cell>
          <cell r="I1830">
            <v>16049</v>
          </cell>
          <cell r="K1830">
            <v>1182</v>
          </cell>
          <cell r="M1830">
            <v>14455</v>
          </cell>
          <cell r="O1830">
            <v>412</v>
          </cell>
        </row>
        <row r="1832">
          <cell r="B1832" t="str">
            <v>램머80 ㎏</v>
          </cell>
          <cell r="C1832" t="str">
            <v>재료비</v>
          </cell>
          <cell r="D1832" t="str">
            <v>램머</v>
          </cell>
          <cell r="E1832" t="str">
            <v>80 ㎏</v>
          </cell>
          <cell r="F1832">
            <v>1</v>
          </cell>
          <cell r="G1832" t="str">
            <v>시간</v>
          </cell>
          <cell r="L1832">
            <v>0</v>
          </cell>
          <cell r="N1832">
            <v>0</v>
          </cell>
        </row>
        <row r="1833">
          <cell r="B1833" t="str">
            <v>휘발유</v>
          </cell>
          <cell r="D1833" t="str">
            <v>휘발유</v>
          </cell>
          <cell r="F1833">
            <v>0.7</v>
          </cell>
          <cell r="G1833" t="str">
            <v>ℓ</v>
          </cell>
          <cell r="I1833">
            <v>1075</v>
          </cell>
          <cell r="J1833">
            <v>1536</v>
          </cell>
          <cell r="K1833">
            <v>1075</v>
          </cell>
          <cell r="L1833">
            <v>0</v>
          </cell>
          <cell r="N1833">
            <v>0</v>
          </cell>
        </row>
        <row r="1834">
          <cell r="D1834" t="str">
            <v>잡품</v>
          </cell>
          <cell r="E1834" t="str">
            <v>주연료의</v>
          </cell>
          <cell r="F1834">
            <v>10</v>
          </cell>
          <cell r="G1834" t="str">
            <v>%</v>
          </cell>
          <cell r="K1834">
            <v>107</v>
          </cell>
        </row>
        <row r="1835">
          <cell r="C1835" t="str">
            <v>노무비</v>
          </cell>
          <cell r="D1835" t="str">
            <v>운전사(기계)</v>
          </cell>
          <cell r="E1835" t="str">
            <v>1.0*1/8*16/12*25/20</v>
          </cell>
          <cell r="F1835">
            <v>0.20833333333333331</v>
          </cell>
          <cell r="G1835" t="str">
            <v>인</v>
          </cell>
          <cell r="I1835">
            <v>14455</v>
          </cell>
          <cell r="L1835">
            <v>69388</v>
          </cell>
          <cell r="M1835">
            <v>14455</v>
          </cell>
        </row>
        <row r="1838">
          <cell r="C1838" t="str">
            <v>공구손료</v>
          </cell>
          <cell r="E1838" t="str">
            <v>3,640*10-7*1,134,000</v>
          </cell>
          <cell r="F1838">
            <v>412</v>
          </cell>
          <cell r="G1838" t="str">
            <v>원</v>
          </cell>
          <cell r="I1838">
            <v>412</v>
          </cell>
          <cell r="O1838">
            <v>412</v>
          </cell>
        </row>
        <row r="1852">
          <cell r="A1852">
            <v>9110</v>
          </cell>
          <cell r="B1852">
            <v>3</v>
          </cell>
          <cell r="C1852" t="str">
            <v>제9110호표</v>
          </cell>
          <cell r="D1852" t="str">
            <v>가로등기초</v>
          </cell>
          <cell r="E1852" t="str">
            <v>700x1000x1000</v>
          </cell>
          <cell r="F1852">
            <v>1</v>
          </cell>
          <cell r="G1852" t="str">
            <v>개소</v>
          </cell>
          <cell r="I1852">
            <v>315722</v>
          </cell>
          <cell r="K1852">
            <v>84541</v>
          </cell>
          <cell r="M1852">
            <v>205269</v>
          </cell>
          <cell r="O1852">
            <v>25912</v>
          </cell>
        </row>
        <row r="1854">
          <cell r="C1854" t="str">
            <v>재료비</v>
          </cell>
          <cell r="D1854" t="str">
            <v>가로등기초</v>
          </cell>
          <cell r="E1854" t="str">
            <v>700x1000x1000</v>
          </cell>
          <cell r="F1854">
            <v>1</v>
          </cell>
          <cell r="G1854" t="str">
            <v>개소</v>
          </cell>
        </row>
        <row r="1855">
          <cell r="B1855" t="str">
            <v>레미콘(25-21-8)무근</v>
          </cell>
          <cell r="D1855" t="str">
            <v>레미콘(25-21-8)</v>
          </cell>
          <cell r="E1855" t="str">
            <v>무근</v>
          </cell>
          <cell r="F1855">
            <v>0.752</v>
          </cell>
          <cell r="G1855" t="str">
            <v>㎥</v>
          </cell>
          <cell r="I1855">
            <v>39370</v>
          </cell>
          <cell r="J1855">
            <v>52354</v>
          </cell>
          <cell r="K1855">
            <v>39370</v>
          </cell>
          <cell r="L1855">
            <v>0</v>
          </cell>
          <cell r="M1855">
            <v>0</v>
          </cell>
          <cell r="N1855">
            <v>0</v>
          </cell>
          <cell r="O1855">
            <v>0</v>
          </cell>
          <cell r="P1855" t="str">
            <v>제9910호표</v>
          </cell>
        </row>
        <row r="1856">
          <cell r="B1856" t="str">
            <v>레미콘타설무근</v>
          </cell>
          <cell r="D1856" t="str">
            <v>레미콘타설</v>
          </cell>
          <cell r="E1856" t="str">
            <v>무근</v>
          </cell>
          <cell r="F1856">
            <v>0.73</v>
          </cell>
          <cell r="G1856" t="str">
            <v>㎥</v>
          </cell>
          <cell r="I1856">
            <v>17006</v>
          </cell>
          <cell r="J1856">
            <v>0</v>
          </cell>
          <cell r="K1856">
            <v>0</v>
          </cell>
          <cell r="L1856">
            <v>23296</v>
          </cell>
          <cell r="M1856">
            <v>17006</v>
          </cell>
          <cell r="N1856">
            <v>0</v>
          </cell>
          <cell r="O1856">
            <v>0</v>
          </cell>
          <cell r="P1856" t="str">
            <v>제9903호표</v>
          </cell>
        </row>
        <row r="1857">
          <cell r="B1857" t="str">
            <v>합판거푸집4회</v>
          </cell>
          <cell r="D1857" t="str">
            <v>합판거푸집</v>
          </cell>
          <cell r="E1857" t="str">
            <v>4회</v>
          </cell>
          <cell r="F1857">
            <v>3.4</v>
          </cell>
          <cell r="G1857" t="str">
            <v>㎡</v>
          </cell>
          <cell r="I1857">
            <v>64170</v>
          </cell>
          <cell r="J1857">
            <v>0</v>
          </cell>
          <cell r="K1857">
            <v>0</v>
          </cell>
          <cell r="L1857">
            <v>13212</v>
          </cell>
          <cell r="M1857">
            <v>44920</v>
          </cell>
          <cell r="N1857">
            <v>5662</v>
          </cell>
          <cell r="O1857">
            <v>19250</v>
          </cell>
          <cell r="P1857" t="str">
            <v>제9906호표</v>
          </cell>
        </row>
        <row r="1858">
          <cell r="B1858" t="str">
            <v>모르터1:3</v>
          </cell>
          <cell r="D1858" t="str">
            <v>모르터</v>
          </cell>
          <cell r="E1858" t="str">
            <v>1:3</v>
          </cell>
          <cell r="F1858">
            <v>7.0000000000000007E-2</v>
          </cell>
          <cell r="G1858" t="str">
            <v>㎥</v>
          </cell>
          <cell r="I1858">
            <v>3281</v>
          </cell>
          <cell r="J1858">
            <v>0</v>
          </cell>
          <cell r="K1858">
            <v>0</v>
          </cell>
          <cell r="L1858">
            <v>46880</v>
          </cell>
          <cell r="M1858">
            <v>3281</v>
          </cell>
          <cell r="N1858">
            <v>0</v>
          </cell>
          <cell r="O1858">
            <v>0</v>
          </cell>
          <cell r="P1858" t="str">
            <v>제9913호표</v>
          </cell>
        </row>
        <row r="1859">
          <cell r="B1859" t="str">
            <v>철근D 13</v>
          </cell>
          <cell r="D1859" t="str">
            <v>철근</v>
          </cell>
          <cell r="E1859" t="str">
            <v>D 13</v>
          </cell>
          <cell r="F1859">
            <v>1.6E-2</v>
          </cell>
          <cell r="G1859" t="str">
            <v>ton</v>
          </cell>
          <cell r="I1859">
            <v>11561</v>
          </cell>
          <cell r="J1859">
            <v>722618</v>
          </cell>
          <cell r="K1859">
            <v>11561</v>
          </cell>
          <cell r="L1859">
            <v>0</v>
          </cell>
          <cell r="M1859">
            <v>0</v>
          </cell>
          <cell r="N1859">
            <v>0</v>
          </cell>
          <cell r="O1859">
            <v>0</v>
          </cell>
          <cell r="P1859" t="str">
            <v>제9908호표</v>
          </cell>
        </row>
        <row r="1860">
          <cell r="B1860" t="str">
            <v>철근가공조립보통</v>
          </cell>
          <cell r="D1860" t="str">
            <v>철근가공조립</v>
          </cell>
          <cell r="E1860" t="str">
            <v>보통</v>
          </cell>
          <cell r="F1860">
            <v>1.6E-2</v>
          </cell>
          <cell r="G1860" t="str">
            <v>ton</v>
          </cell>
          <cell r="I1860">
            <v>5343</v>
          </cell>
          <cell r="J1860">
            <v>0</v>
          </cell>
          <cell r="K1860">
            <v>0</v>
          </cell>
          <cell r="L1860">
            <v>323973</v>
          </cell>
          <cell r="M1860">
            <v>5183</v>
          </cell>
          <cell r="N1860">
            <v>10020</v>
          </cell>
          <cell r="O1860">
            <v>160</v>
          </cell>
          <cell r="P1860" t="str">
            <v>제9909호표</v>
          </cell>
        </row>
        <row r="1861">
          <cell r="B1861" t="str">
            <v>전선(옥외)0.6/1kV F-GV 6㎟</v>
          </cell>
          <cell r="D1861" t="str">
            <v>전선(옥외)</v>
          </cell>
          <cell r="E1861" t="str">
            <v>0.6/1kV F-GV 6㎟</v>
          </cell>
          <cell r="F1861">
            <v>5</v>
          </cell>
          <cell r="G1861" t="str">
            <v>m</v>
          </cell>
          <cell r="I1861">
            <v>8115</v>
          </cell>
          <cell r="J1861">
            <v>654</v>
          </cell>
          <cell r="K1861">
            <v>3270</v>
          </cell>
          <cell r="L1861">
            <v>941</v>
          </cell>
          <cell r="M1861">
            <v>4705</v>
          </cell>
          <cell r="N1861">
            <v>28</v>
          </cell>
          <cell r="O1861">
            <v>140</v>
          </cell>
          <cell r="P1861" t="str">
            <v>제4601호표</v>
          </cell>
        </row>
        <row r="1862">
          <cell r="B1862" t="str">
            <v>접지봉φ16x1800x1</v>
          </cell>
          <cell r="D1862" t="str">
            <v>접지봉</v>
          </cell>
          <cell r="E1862" t="str">
            <v>φ16x1800x1</v>
          </cell>
          <cell r="F1862">
            <v>1</v>
          </cell>
          <cell r="G1862" t="str">
            <v>개</v>
          </cell>
          <cell r="I1862">
            <v>21560</v>
          </cell>
          <cell r="J1862">
            <v>5400</v>
          </cell>
          <cell r="K1862">
            <v>5400</v>
          </cell>
          <cell r="L1862">
            <v>15690</v>
          </cell>
          <cell r="M1862">
            <v>15690</v>
          </cell>
          <cell r="N1862">
            <v>470</v>
          </cell>
          <cell r="O1862">
            <v>470</v>
          </cell>
          <cell r="P1862" t="str">
            <v>제6603호표</v>
          </cell>
        </row>
        <row r="1863">
          <cell r="B1863" t="str">
            <v>접지봉 콘넥타U 볼트형 φ16</v>
          </cell>
          <cell r="D1863" t="str">
            <v>접지봉 콘넥타</v>
          </cell>
          <cell r="E1863" t="str">
            <v>U 볼트형 φ16</v>
          </cell>
          <cell r="F1863">
            <v>1</v>
          </cell>
          <cell r="G1863" t="str">
            <v>개</v>
          </cell>
          <cell r="I1863">
            <v>7319</v>
          </cell>
          <cell r="J1863">
            <v>4700</v>
          </cell>
          <cell r="K1863">
            <v>4700</v>
          </cell>
          <cell r="L1863">
            <v>2543</v>
          </cell>
          <cell r="M1863">
            <v>2543</v>
          </cell>
          <cell r="N1863">
            <v>76</v>
          </cell>
          <cell r="O1863">
            <v>76</v>
          </cell>
          <cell r="P1863" t="str">
            <v>제6604호표</v>
          </cell>
        </row>
        <row r="1864">
          <cell r="B1864" t="str">
            <v>기초 앵커볼트1" 500L</v>
          </cell>
          <cell r="D1864" t="str">
            <v>기초 앵커볼트</v>
          </cell>
          <cell r="E1864" t="str">
            <v>1" 500L</v>
          </cell>
          <cell r="F1864">
            <v>4</v>
          </cell>
          <cell r="G1864" t="str">
            <v>개</v>
          </cell>
          <cell r="I1864">
            <v>103952</v>
          </cell>
          <cell r="J1864">
            <v>3676</v>
          </cell>
          <cell r="K1864">
            <v>14704</v>
          </cell>
          <cell r="L1864">
            <v>21663</v>
          </cell>
          <cell r="M1864">
            <v>86652</v>
          </cell>
          <cell r="N1864">
            <v>649</v>
          </cell>
          <cell r="O1864">
            <v>2596</v>
          </cell>
          <cell r="P1864" t="str">
            <v>제9140호표</v>
          </cell>
        </row>
        <row r="1865">
          <cell r="B1865" t="str">
            <v>스텐육각너트1" STS</v>
          </cell>
          <cell r="D1865" t="str">
            <v>스텐육각너트</v>
          </cell>
          <cell r="E1865" t="str">
            <v>1" STS</v>
          </cell>
          <cell r="F1865">
            <v>1</v>
          </cell>
          <cell r="G1865" t="str">
            <v>개</v>
          </cell>
          <cell r="I1865">
            <v>961</v>
          </cell>
          <cell r="J1865">
            <v>961</v>
          </cell>
          <cell r="K1865">
            <v>961</v>
          </cell>
        </row>
        <row r="1866">
          <cell r="B1866" t="str">
            <v>스텐평와셔1" STS</v>
          </cell>
          <cell r="D1866" t="str">
            <v>스텐평와셔</v>
          </cell>
          <cell r="E1866" t="str">
            <v>1" STS</v>
          </cell>
          <cell r="F1866">
            <v>1</v>
          </cell>
          <cell r="G1866" t="str">
            <v>개</v>
          </cell>
          <cell r="I1866">
            <v>208</v>
          </cell>
          <cell r="J1866">
            <v>208</v>
          </cell>
          <cell r="K1866">
            <v>208</v>
          </cell>
        </row>
        <row r="1867">
          <cell r="B1867" t="str">
            <v>전선관파형관 50mm</v>
          </cell>
          <cell r="D1867" t="str">
            <v>전선관</v>
          </cell>
          <cell r="E1867" t="str">
            <v>파형관 50mm</v>
          </cell>
          <cell r="F1867">
            <v>3</v>
          </cell>
          <cell r="G1867" t="str">
            <v>m</v>
          </cell>
          <cell r="I1867">
            <v>10155</v>
          </cell>
          <cell r="J1867">
            <v>821</v>
          </cell>
          <cell r="K1867">
            <v>2463</v>
          </cell>
          <cell r="L1867">
            <v>2490</v>
          </cell>
          <cell r="M1867">
            <v>7470</v>
          </cell>
          <cell r="N1867">
            <v>74</v>
          </cell>
          <cell r="O1867">
            <v>222</v>
          </cell>
          <cell r="P1867" t="str">
            <v>제3101호표</v>
          </cell>
        </row>
        <row r="1868">
          <cell r="B1868" t="str">
            <v>전선관PE 16mm</v>
          </cell>
          <cell r="D1868" t="str">
            <v>전선관</v>
          </cell>
          <cell r="E1868" t="str">
            <v>PE 16mm</v>
          </cell>
          <cell r="F1868">
            <v>2</v>
          </cell>
          <cell r="G1868" t="str">
            <v>m</v>
          </cell>
          <cell r="I1868">
            <v>8326</v>
          </cell>
          <cell r="J1868">
            <v>283</v>
          </cell>
          <cell r="K1868">
            <v>566</v>
          </cell>
          <cell r="L1868">
            <v>3767</v>
          </cell>
          <cell r="M1868">
            <v>7534</v>
          </cell>
          <cell r="N1868">
            <v>113</v>
          </cell>
          <cell r="O1868">
            <v>226</v>
          </cell>
          <cell r="P1868" t="str">
            <v>제3119호표</v>
          </cell>
        </row>
        <row r="1869">
          <cell r="B1869" t="str">
            <v>터파기(기계90%+인력10%)</v>
          </cell>
          <cell r="D1869" t="str">
            <v>터파기</v>
          </cell>
          <cell r="E1869" t="str">
            <v>(기계90%+인력10%)</v>
          </cell>
          <cell r="F1869">
            <v>2.121</v>
          </cell>
          <cell r="G1869" t="str">
            <v>㎥</v>
          </cell>
          <cell r="I1869">
            <v>5776</v>
          </cell>
          <cell r="J1869">
            <v>0</v>
          </cell>
          <cell r="K1869">
            <v>0</v>
          </cell>
          <cell r="L1869">
            <v>2179</v>
          </cell>
          <cell r="M1869">
            <v>4621</v>
          </cell>
          <cell r="N1869">
            <v>545</v>
          </cell>
          <cell r="O1869">
            <v>1155</v>
          </cell>
          <cell r="P1869" t="str">
            <v>제9900호표</v>
          </cell>
        </row>
        <row r="1870">
          <cell r="B1870" t="str">
            <v>되메우기 및 다짐(기계90%+인력10%)</v>
          </cell>
          <cell r="D1870" t="str">
            <v>되메우기 및 다짐</v>
          </cell>
          <cell r="E1870" t="str">
            <v>(기계90%+인력10%)</v>
          </cell>
          <cell r="F1870">
            <v>1.391</v>
          </cell>
          <cell r="G1870" t="str">
            <v>㎥</v>
          </cell>
          <cell r="I1870">
            <v>5542</v>
          </cell>
          <cell r="J1870">
            <v>0</v>
          </cell>
          <cell r="K1870">
            <v>0</v>
          </cell>
          <cell r="L1870">
            <v>3347</v>
          </cell>
          <cell r="M1870">
            <v>4655</v>
          </cell>
          <cell r="N1870">
            <v>638</v>
          </cell>
          <cell r="O1870">
            <v>887</v>
          </cell>
          <cell r="P1870" t="str">
            <v>제9901호표</v>
          </cell>
        </row>
        <row r="1871">
          <cell r="B1871" t="str">
            <v>잔토처리토사</v>
          </cell>
          <cell r="D1871" t="str">
            <v>잔토처리</v>
          </cell>
          <cell r="E1871" t="str">
            <v>토사</v>
          </cell>
          <cell r="F1871">
            <v>0.73</v>
          </cell>
          <cell r="G1871" t="str">
            <v>㎥</v>
          </cell>
          <cell r="I1871">
            <v>3077</v>
          </cell>
          <cell r="J1871">
            <v>1833</v>
          </cell>
          <cell r="K1871">
            <v>1338</v>
          </cell>
          <cell r="L1871">
            <v>1383</v>
          </cell>
          <cell r="M1871">
            <v>1009</v>
          </cell>
          <cell r="N1871">
            <v>1000</v>
          </cell>
          <cell r="O1871">
            <v>730</v>
          </cell>
          <cell r="P1871" t="str">
            <v>제9902호표</v>
          </cell>
        </row>
        <row r="1874">
          <cell r="A1874">
            <v>9111</v>
          </cell>
          <cell r="B1874">
            <v>3</v>
          </cell>
          <cell r="C1874" t="str">
            <v>제9111호표</v>
          </cell>
          <cell r="D1874" t="str">
            <v>1본당 중기 사용료</v>
          </cell>
          <cell r="E1874" t="str">
            <v>1본당</v>
          </cell>
          <cell r="F1874">
            <v>1</v>
          </cell>
          <cell r="G1874" t="str">
            <v>본</v>
          </cell>
          <cell r="I1874">
            <v>122297</v>
          </cell>
          <cell r="K1874">
            <v>8759</v>
          </cell>
          <cell r="M1874">
            <v>102351</v>
          </cell>
          <cell r="O1874">
            <v>11187</v>
          </cell>
        </row>
        <row r="1876">
          <cell r="B1876" t="str">
            <v>1본당 중기 사용료1본당</v>
          </cell>
          <cell r="C1876" t="str">
            <v>재료비</v>
          </cell>
          <cell r="D1876" t="str">
            <v>1본당 중기 사용료</v>
          </cell>
          <cell r="E1876" t="str">
            <v>1본당</v>
          </cell>
          <cell r="F1876">
            <v>1</v>
          </cell>
          <cell r="G1876" t="str">
            <v>본</v>
          </cell>
        </row>
        <row r="1877">
          <cell r="B1877" t="str">
            <v>시간당 중기 사용료트럭크레인(3 ton)</v>
          </cell>
          <cell r="D1877" t="str">
            <v>시간당 중기 사용료</v>
          </cell>
          <cell r="E1877" t="str">
            <v>트럭크레인(3 ton)</v>
          </cell>
          <cell r="F1877">
            <v>0.79</v>
          </cell>
          <cell r="G1877" t="str">
            <v>시간</v>
          </cell>
          <cell r="I1877">
            <v>35280</v>
          </cell>
          <cell r="J1877">
            <v>11088</v>
          </cell>
          <cell r="K1877">
            <v>8759</v>
          </cell>
          <cell r="L1877">
            <v>22618</v>
          </cell>
          <cell r="M1877">
            <v>17868</v>
          </cell>
          <cell r="N1877">
            <v>10954</v>
          </cell>
          <cell r="O1877">
            <v>8653</v>
          </cell>
          <cell r="P1877" t="str">
            <v>제9139호표</v>
          </cell>
        </row>
        <row r="1879">
          <cell r="C1879" t="str">
            <v>노무비</v>
          </cell>
          <cell r="D1879" t="str">
            <v>내선전공</v>
          </cell>
          <cell r="E1879" t="str">
            <v>0.31+0.45*1.1</v>
          </cell>
          <cell r="F1879">
            <v>0.80500000000000005</v>
          </cell>
          <cell r="G1879" t="str">
            <v>인</v>
          </cell>
          <cell r="I1879">
            <v>75823</v>
          </cell>
          <cell r="L1879">
            <v>94191</v>
          </cell>
          <cell r="M1879">
            <v>75823</v>
          </cell>
        </row>
        <row r="1880">
          <cell r="D1880" t="str">
            <v>보통인부</v>
          </cell>
          <cell r="E1880">
            <v>0.13</v>
          </cell>
          <cell r="F1880">
            <v>0.13</v>
          </cell>
          <cell r="G1880" t="str">
            <v>인</v>
          </cell>
          <cell r="I1880">
            <v>8660</v>
          </cell>
          <cell r="L1880">
            <v>66622</v>
          </cell>
          <cell r="M1880">
            <v>8660</v>
          </cell>
        </row>
        <row r="1882">
          <cell r="C1882" t="str">
            <v>공구손료</v>
          </cell>
          <cell r="E1882" t="str">
            <v>노무비의</v>
          </cell>
          <cell r="F1882">
            <v>3</v>
          </cell>
          <cell r="G1882" t="str">
            <v>%</v>
          </cell>
          <cell r="I1882">
            <v>2534</v>
          </cell>
          <cell r="O1882">
            <v>2534</v>
          </cell>
        </row>
        <row r="1885">
          <cell r="A1885">
            <v>9112</v>
          </cell>
          <cell r="B1885">
            <v>3</v>
          </cell>
          <cell r="C1885" t="str">
            <v>제9112호표</v>
          </cell>
          <cell r="D1885" t="str">
            <v>기초 앵커볼트</v>
          </cell>
          <cell r="E1885" t="str">
            <v>φ16 x 500L</v>
          </cell>
          <cell r="F1885">
            <v>1</v>
          </cell>
          <cell r="G1885" t="str">
            <v>개</v>
          </cell>
          <cell r="I1885">
            <v>12989</v>
          </cell>
          <cell r="K1885">
            <v>1348</v>
          </cell>
          <cell r="M1885">
            <v>11302</v>
          </cell>
          <cell r="O1885">
            <v>339</v>
          </cell>
          <cell r="P1885" t="str">
            <v>전5-29</v>
          </cell>
        </row>
        <row r="1887">
          <cell r="B1887" t="str">
            <v>기초 앵커볼트φ16 x 500L</v>
          </cell>
          <cell r="C1887" t="str">
            <v>재료비</v>
          </cell>
          <cell r="D1887" t="str">
            <v>기초 앵커볼트</v>
          </cell>
          <cell r="E1887" t="str">
            <v>φ16 x 500L</v>
          </cell>
          <cell r="F1887">
            <v>1</v>
          </cell>
          <cell r="G1887" t="str">
            <v>개</v>
          </cell>
          <cell r="I1887">
            <v>1348</v>
          </cell>
          <cell r="J1887">
            <v>1348</v>
          </cell>
          <cell r="K1887">
            <v>1348</v>
          </cell>
          <cell r="L1887">
            <v>0</v>
          </cell>
          <cell r="N1887">
            <v>0</v>
          </cell>
        </row>
        <row r="1890">
          <cell r="C1890" t="str">
            <v>노무비</v>
          </cell>
          <cell r="D1890" t="str">
            <v>내선전공</v>
          </cell>
          <cell r="E1890">
            <v>0.12</v>
          </cell>
          <cell r="F1890">
            <v>0.12</v>
          </cell>
          <cell r="G1890" t="str">
            <v>인</v>
          </cell>
          <cell r="I1890">
            <v>11302</v>
          </cell>
          <cell r="L1890">
            <v>94191</v>
          </cell>
          <cell r="M1890">
            <v>11302</v>
          </cell>
        </row>
        <row r="1892">
          <cell r="C1892" t="str">
            <v>공구손료</v>
          </cell>
          <cell r="E1892" t="str">
            <v>노무비의</v>
          </cell>
          <cell r="F1892">
            <v>3</v>
          </cell>
          <cell r="G1892" t="str">
            <v>%</v>
          </cell>
          <cell r="I1892">
            <v>339</v>
          </cell>
          <cell r="O1892">
            <v>339</v>
          </cell>
        </row>
        <row r="1896">
          <cell r="A1896">
            <v>9113</v>
          </cell>
          <cell r="B1896">
            <v>3</v>
          </cell>
          <cell r="C1896" t="str">
            <v>제9113호표</v>
          </cell>
          <cell r="D1896" t="str">
            <v>기초 앵커볼트</v>
          </cell>
          <cell r="E1896" t="str">
            <v>1/2" 200L</v>
          </cell>
          <cell r="F1896">
            <v>1</v>
          </cell>
          <cell r="G1896" t="str">
            <v>개</v>
          </cell>
          <cell r="I1896">
            <v>8158</v>
          </cell>
          <cell r="K1896">
            <v>397</v>
          </cell>
          <cell r="M1896">
            <v>7535</v>
          </cell>
          <cell r="O1896">
            <v>226</v>
          </cell>
          <cell r="P1896" t="str">
            <v>전5-29</v>
          </cell>
        </row>
        <row r="1898">
          <cell r="B1898" t="str">
            <v>기초 앵커볼트1/2" 200L</v>
          </cell>
          <cell r="C1898" t="str">
            <v>재료비</v>
          </cell>
          <cell r="D1898" t="str">
            <v>기초 앵커볼트</v>
          </cell>
          <cell r="E1898" t="str">
            <v>1/2" 200L</v>
          </cell>
          <cell r="F1898">
            <v>1</v>
          </cell>
          <cell r="G1898" t="str">
            <v>개</v>
          </cell>
          <cell r="I1898">
            <v>397</v>
          </cell>
          <cell r="J1898">
            <v>397</v>
          </cell>
          <cell r="K1898">
            <v>397</v>
          </cell>
          <cell r="L1898">
            <v>0</v>
          </cell>
          <cell r="N1898">
            <v>0</v>
          </cell>
        </row>
        <row r="1901">
          <cell r="C1901" t="str">
            <v>노무비</v>
          </cell>
          <cell r="D1901" t="str">
            <v>내선전공</v>
          </cell>
          <cell r="E1901">
            <v>0.08</v>
          </cell>
          <cell r="F1901">
            <v>0.08</v>
          </cell>
          <cell r="G1901" t="str">
            <v>인</v>
          </cell>
          <cell r="I1901">
            <v>7535</v>
          </cell>
          <cell r="L1901">
            <v>94191</v>
          </cell>
          <cell r="M1901">
            <v>7535</v>
          </cell>
        </row>
        <row r="1903">
          <cell r="C1903" t="str">
            <v>공구손료</v>
          </cell>
          <cell r="E1903" t="str">
            <v>노무비의</v>
          </cell>
          <cell r="F1903">
            <v>3</v>
          </cell>
          <cell r="G1903" t="str">
            <v>%</v>
          </cell>
          <cell r="I1903">
            <v>226</v>
          </cell>
          <cell r="O1903">
            <v>226</v>
          </cell>
        </row>
        <row r="1907">
          <cell r="A1907">
            <v>9114</v>
          </cell>
          <cell r="B1907">
            <v>3</v>
          </cell>
          <cell r="C1907" t="str">
            <v>제9114호표</v>
          </cell>
          <cell r="D1907" t="str">
            <v>SET ANCHOR</v>
          </cell>
          <cell r="E1907" t="str">
            <v>3/8"(M10x70)</v>
          </cell>
          <cell r="F1907">
            <v>1</v>
          </cell>
          <cell r="G1907" t="str">
            <v>개</v>
          </cell>
          <cell r="I1907">
            <v>12541</v>
          </cell>
          <cell r="K1907">
            <v>900</v>
          </cell>
          <cell r="M1907">
            <v>11302</v>
          </cell>
          <cell r="O1907">
            <v>339</v>
          </cell>
          <cell r="P1907" t="str">
            <v>전5-29</v>
          </cell>
        </row>
        <row r="1909">
          <cell r="B1909" t="str">
            <v>SET ANCHOR3/8"(M10x70)</v>
          </cell>
          <cell r="C1909" t="str">
            <v>재료비</v>
          </cell>
          <cell r="D1909" t="str">
            <v>SET ANCHOR</v>
          </cell>
          <cell r="E1909" t="str">
            <v>3/8"(M10x70)</v>
          </cell>
          <cell r="F1909">
            <v>1</v>
          </cell>
          <cell r="G1909" t="str">
            <v>개</v>
          </cell>
          <cell r="I1909">
            <v>900</v>
          </cell>
          <cell r="J1909">
            <v>900</v>
          </cell>
          <cell r="K1909">
            <v>900</v>
          </cell>
          <cell r="L1909">
            <v>0</v>
          </cell>
          <cell r="N1909">
            <v>0</v>
          </cell>
        </row>
        <row r="1912">
          <cell r="C1912" t="str">
            <v>노무비</v>
          </cell>
          <cell r="D1912" t="str">
            <v>내선전공</v>
          </cell>
          <cell r="E1912">
            <v>0.12</v>
          </cell>
          <cell r="F1912">
            <v>0.12</v>
          </cell>
          <cell r="G1912" t="str">
            <v>인</v>
          </cell>
          <cell r="I1912">
            <v>11302</v>
          </cell>
          <cell r="L1912">
            <v>94191</v>
          </cell>
          <cell r="M1912">
            <v>11302</v>
          </cell>
        </row>
        <row r="1914">
          <cell r="C1914" t="str">
            <v>공구손료</v>
          </cell>
          <cell r="E1914" t="str">
            <v>노무비의</v>
          </cell>
          <cell r="F1914">
            <v>3</v>
          </cell>
          <cell r="G1914" t="str">
            <v>%</v>
          </cell>
          <cell r="I1914">
            <v>339</v>
          </cell>
          <cell r="O1914">
            <v>339</v>
          </cell>
        </row>
        <row r="1918">
          <cell r="A1918">
            <v>9115</v>
          </cell>
          <cell r="B1918">
            <v>3</v>
          </cell>
          <cell r="C1918" t="str">
            <v>제9115호표</v>
          </cell>
          <cell r="D1918" t="str">
            <v>SET ANCHOR</v>
          </cell>
          <cell r="E1918" t="str">
            <v xml:space="preserve">1/2" 150㎜ </v>
          </cell>
          <cell r="F1918">
            <v>1</v>
          </cell>
          <cell r="G1918" t="str">
            <v>개</v>
          </cell>
          <cell r="I1918">
            <v>13261</v>
          </cell>
          <cell r="K1918">
            <v>1620</v>
          </cell>
          <cell r="M1918">
            <v>11302</v>
          </cell>
          <cell r="O1918">
            <v>339</v>
          </cell>
          <cell r="P1918" t="str">
            <v>전5-29</v>
          </cell>
        </row>
        <row r="1920">
          <cell r="B1920" t="str">
            <v xml:space="preserve">SET ANCHOR1/2" 150㎜ </v>
          </cell>
          <cell r="C1920" t="str">
            <v>재료비</v>
          </cell>
          <cell r="D1920" t="str">
            <v>SET ANCHOR</v>
          </cell>
          <cell r="E1920" t="str">
            <v xml:space="preserve">1/2" 150㎜ </v>
          </cell>
          <cell r="F1920">
            <v>1</v>
          </cell>
          <cell r="G1920" t="str">
            <v>개</v>
          </cell>
          <cell r="I1920">
            <v>1620</v>
          </cell>
          <cell r="J1920">
            <v>1620</v>
          </cell>
          <cell r="K1920">
            <v>1620</v>
          </cell>
          <cell r="L1920">
            <v>0</v>
          </cell>
          <cell r="N1920">
            <v>0</v>
          </cell>
        </row>
        <row r="1923">
          <cell r="C1923" t="str">
            <v>노무비</v>
          </cell>
          <cell r="D1923" t="str">
            <v>내선전공</v>
          </cell>
          <cell r="E1923">
            <v>0.12</v>
          </cell>
          <cell r="F1923">
            <v>0.12</v>
          </cell>
          <cell r="G1923" t="str">
            <v>인</v>
          </cell>
          <cell r="I1923">
            <v>11302</v>
          </cell>
          <cell r="L1923">
            <v>94191</v>
          </cell>
          <cell r="M1923">
            <v>11302</v>
          </cell>
        </row>
        <row r="1925">
          <cell r="C1925" t="str">
            <v>공구손료</v>
          </cell>
          <cell r="E1925" t="str">
            <v>노무비의</v>
          </cell>
          <cell r="F1925">
            <v>3</v>
          </cell>
          <cell r="G1925" t="str">
            <v>%</v>
          </cell>
          <cell r="I1925">
            <v>339</v>
          </cell>
          <cell r="O1925">
            <v>339</v>
          </cell>
        </row>
        <row r="1929">
          <cell r="A1929">
            <v>9116</v>
          </cell>
          <cell r="B1929">
            <v>3</v>
          </cell>
          <cell r="C1929" t="str">
            <v>제9116호표</v>
          </cell>
          <cell r="D1929" t="str">
            <v>인서트</v>
          </cell>
          <cell r="E1929" t="str">
            <v>3/8"</v>
          </cell>
          <cell r="F1929">
            <v>1</v>
          </cell>
          <cell r="G1929" t="str">
            <v>개</v>
          </cell>
          <cell r="I1929">
            <v>3216</v>
          </cell>
          <cell r="K1929">
            <v>500</v>
          </cell>
          <cell r="M1929">
            <v>2637</v>
          </cell>
          <cell r="O1929">
            <v>79</v>
          </cell>
          <cell r="P1929" t="str">
            <v>전5-29</v>
          </cell>
        </row>
        <row r="1931">
          <cell r="B1931" t="str">
            <v>인서트3/8"</v>
          </cell>
          <cell r="C1931" t="str">
            <v>재료비</v>
          </cell>
          <cell r="D1931" t="str">
            <v>인서트</v>
          </cell>
          <cell r="E1931" t="str">
            <v>3/8"</v>
          </cell>
          <cell r="F1931">
            <v>1</v>
          </cell>
          <cell r="G1931" t="str">
            <v>개</v>
          </cell>
          <cell r="I1931">
            <v>500</v>
          </cell>
          <cell r="J1931">
            <v>500</v>
          </cell>
          <cell r="K1931">
            <v>500</v>
          </cell>
          <cell r="L1931">
            <v>0</v>
          </cell>
          <cell r="N1931">
            <v>0</v>
          </cell>
        </row>
        <row r="1934">
          <cell r="C1934" t="str">
            <v>노무비</v>
          </cell>
          <cell r="D1934" t="str">
            <v>내선전공</v>
          </cell>
          <cell r="E1934">
            <v>2.8000000000000001E-2</v>
          </cell>
          <cell r="F1934">
            <v>2.8000000000000001E-2</v>
          </cell>
          <cell r="G1934" t="str">
            <v>인</v>
          </cell>
          <cell r="I1934">
            <v>2637</v>
          </cell>
          <cell r="L1934">
            <v>94191</v>
          </cell>
          <cell r="M1934">
            <v>2637</v>
          </cell>
        </row>
        <row r="1936">
          <cell r="C1936" t="str">
            <v>공구손료</v>
          </cell>
          <cell r="E1936" t="str">
            <v>노무비의</v>
          </cell>
          <cell r="F1936">
            <v>3</v>
          </cell>
          <cell r="G1936" t="str">
            <v>%</v>
          </cell>
          <cell r="I1936">
            <v>79</v>
          </cell>
          <cell r="O1936">
            <v>79</v>
          </cell>
        </row>
        <row r="1940">
          <cell r="A1940">
            <v>9117</v>
          </cell>
          <cell r="B1940">
            <v>3</v>
          </cell>
          <cell r="C1940" t="str">
            <v>제9117호표</v>
          </cell>
          <cell r="D1940" t="str">
            <v>접지저감제</v>
          </cell>
          <cell r="E1940" t="str">
            <v>10kg</v>
          </cell>
          <cell r="F1940">
            <v>1</v>
          </cell>
          <cell r="G1940" t="str">
            <v>포</v>
          </cell>
          <cell r="I1940">
            <v>39011</v>
          </cell>
          <cell r="K1940">
            <v>15000</v>
          </cell>
          <cell r="M1940">
            <v>23312</v>
          </cell>
          <cell r="O1940">
            <v>699</v>
          </cell>
          <cell r="P1940" t="str">
            <v>전3-39</v>
          </cell>
        </row>
        <row r="1942">
          <cell r="B1942" t="str">
            <v>접지저감제10kg</v>
          </cell>
          <cell r="C1942" t="str">
            <v>재료비</v>
          </cell>
          <cell r="D1942" t="str">
            <v>접지저감제</v>
          </cell>
          <cell r="E1942" t="str">
            <v>10kg</v>
          </cell>
          <cell r="F1942">
            <v>1</v>
          </cell>
          <cell r="G1942" t="str">
            <v>포</v>
          </cell>
          <cell r="I1942">
            <v>15000</v>
          </cell>
          <cell r="J1942">
            <v>15000</v>
          </cell>
          <cell r="K1942">
            <v>15000</v>
          </cell>
          <cell r="L1942">
            <v>0</v>
          </cell>
          <cell r="N1942">
            <v>0</v>
          </cell>
        </row>
        <row r="1945">
          <cell r="C1945" t="str">
            <v>노무비</v>
          </cell>
          <cell r="D1945" t="str">
            <v>내선전공</v>
          </cell>
          <cell r="E1945" t="str">
            <v>0.11*0.75*3</v>
          </cell>
          <cell r="F1945">
            <v>0.2475</v>
          </cell>
          <cell r="G1945" t="str">
            <v>인</v>
          </cell>
          <cell r="I1945">
            <v>23312</v>
          </cell>
          <cell r="L1945">
            <v>94191</v>
          </cell>
          <cell r="M1945">
            <v>23312</v>
          </cell>
        </row>
        <row r="1947">
          <cell r="C1947" t="str">
            <v>공구손료</v>
          </cell>
          <cell r="E1947" t="str">
            <v>노무비의</v>
          </cell>
          <cell r="F1947">
            <v>3</v>
          </cell>
          <cell r="G1947" t="str">
            <v>%</v>
          </cell>
          <cell r="I1947">
            <v>699</v>
          </cell>
          <cell r="O1947">
            <v>699</v>
          </cell>
        </row>
        <row r="1951">
          <cell r="A1951">
            <v>9118</v>
          </cell>
          <cell r="B1951">
            <v>3</v>
          </cell>
          <cell r="C1951" t="str">
            <v>제9118호표</v>
          </cell>
          <cell r="D1951" t="str">
            <v>MCC반 부식방지공사</v>
          </cell>
          <cell r="E1951" t="str">
            <v>300x200</v>
          </cell>
          <cell r="F1951">
            <v>1</v>
          </cell>
          <cell r="G1951" t="str">
            <v>개소</v>
          </cell>
          <cell r="I1951">
            <v>63109</v>
          </cell>
          <cell r="K1951">
            <v>27420</v>
          </cell>
          <cell r="M1951">
            <v>34650</v>
          </cell>
          <cell r="O1951">
            <v>1039</v>
          </cell>
        </row>
        <row r="1953">
          <cell r="B1953" t="str">
            <v>MCC반 부식방지공사300x200</v>
          </cell>
          <cell r="C1953" t="str">
            <v>재료비</v>
          </cell>
          <cell r="D1953" t="str">
            <v>MCC반 부식방지공사</v>
          </cell>
          <cell r="E1953" t="str">
            <v>300x200</v>
          </cell>
          <cell r="F1953">
            <v>1</v>
          </cell>
          <cell r="G1953" t="str">
            <v>개소</v>
          </cell>
        </row>
        <row r="1954">
          <cell r="D1954" t="str">
            <v>SILICONE RTV FORM</v>
          </cell>
          <cell r="E1954" t="str">
            <v>HR-PS-80</v>
          </cell>
          <cell r="F1954">
            <v>1.05</v>
          </cell>
          <cell r="G1954" t="str">
            <v>kg</v>
          </cell>
          <cell r="I1954">
            <v>23100</v>
          </cell>
          <cell r="J1954">
            <v>22000</v>
          </cell>
          <cell r="K1954">
            <v>23100</v>
          </cell>
          <cell r="L1954">
            <v>0</v>
          </cell>
          <cell r="N1954">
            <v>0</v>
          </cell>
        </row>
        <row r="1955">
          <cell r="D1955" t="str">
            <v>방화용 SEALANT</v>
          </cell>
          <cell r="E1955" t="str">
            <v>BOSS760</v>
          </cell>
          <cell r="F1955">
            <v>0.48</v>
          </cell>
          <cell r="G1955" t="str">
            <v>CT</v>
          </cell>
          <cell r="I1955">
            <v>4320</v>
          </cell>
          <cell r="J1955">
            <v>9000</v>
          </cell>
          <cell r="K1955">
            <v>4320</v>
          </cell>
          <cell r="L1955">
            <v>0</v>
          </cell>
          <cell r="N1955">
            <v>0</v>
          </cell>
        </row>
        <row r="1956">
          <cell r="C1956" t="str">
            <v>노무비</v>
          </cell>
          <cell r="D1956" t="str">
            <v>방수공</v>
          </cell>
          <cell r="E1956">
            <v>0.3</v>
          </cell>
          <cell r="F1956">
            <v>0.3</v>
          </cell>
          <cell r="G1956" t="str">
            <v>인</v>
          </cell>
          <cell r="I1956">
            <v>22710</v>
          </cell>
          <cell r="L1956">
            <v>75703</v>
          </cell>
          <cell r="M1956">
            <v>22710</v>
          </cell>
        </row>
        <row r="1957">
          <cell r="D1957" t="str">
            <v>특별인부</v>
          </cell>
          <cell r="E1957">
            <v>0.14099999999999999</v>
          </cell>
          <cell r="F1957">
            <v>0.14099999999999999</v>
          </cell>
          <cell r="G1957" t="str">
            <v>인</v>
          </cell>
          <cell r="I1957">
            <v>11940</v>
          </cell>
          <cell r="L1957">
            <v>84686</v>
          </cell>
          <cell r="M1957">
            <v>11940</v>
          </cell>
        </row>
        <row r="1958">
          <cell r="C1958" t="str">
            <v>공구손료</v>
          </cell>
          <cell r="E1958" t="str">
            <v>노무비의</v>
          </cell>
          <cell r="F1958">
            <v>3</v>
          </cell>
          <cell r="G1958" t="str">
            <v>%</v>
          </cell>
          <cell r="I1958">
            <v>1039</v>
          </cell>
          <cell r="O1958">
            <v>1039</v>
          </cell>
        </row>
        <row r="1962">
          <cell r="A1962">
            <v>9119</v>
          </cell>
          <cell r="B1962">
            <v>3</v>
          </cell>
          <cell r="C1962" t="str">
            <v>제9119호표</v>
          </cell>
          <cell r="D1962" t="str">
            <v>특고수배전반 부식방지공사</v>
          </cell>
          <cell r="E1962" t="str">
            <v>600x400</v>
          </cell>
          <cell r="F1962">
            <v>1</v>
          </cell>
          <cell r="G1962" t="str">
            <v>개소</v>
          </cell>
          <cell r="I1962">
            <v>201452</v>
          </cell>
          <cell r="K1962">
            <v>110400</v>
          </cell>
          <cell r="M1962">
            <v>88400</v>
          </cell>
          <cell r="O1962">
            <v>2652</v>
          </cell>
        </row>
        <row r="1964">
          <cell r="B1964" t="str">
            <v>특고수배전반 부식방지공사600x400</v>
          </cell>
          <cell r="C1964" t="str">
            <v>재료비</v>
          </cell>
          <cell r="D1964" t="str">
            <v>특고수배전반 부식방지공사</v>
          </cell>
          <cell r="E1964" t="str">
            <v>600x400</v>
          </cell>
          <cell r="F1964">
            <v>1</v>
          </cell>
          <cell r="G1964" t="str">
            <v>개소</v>
          </cell>
        </row>
        <row r="1965">
          <cell r="D1965" t="str">
            <v>SILICONE RTV FORM</v>
          </cell>
          <cell r="E1965" t="str">
            <v>HR-PS-80</v>
          </cell>
          <cell r="F1965">
            <v>4.2</v>
          </cell>
          <cell r="G1965" t="str">
            <v>kg</v>
          </cell>
          <cell r="I1965">
            <v>92400</v>
          </cell>
          <cell r="J1965">
            <v>22000</v>
          </cell>
          <cell r="K1965">
            <v>92400</v>
          </cell>
          <cell r="L1965">
            <v>0</v>
          </cell>
          <cell r="N1965">
            <v>0</v>
          </cell>
        </row>
        <row r="1966">
          <cell r="D1966" t="str">
            <v>방화용 SEALANT</v>
          </cell>
          <cell r="E1966" t="str">
            <v>BOSS760</v>
          </cell>
          <cell r="F1966">
            <v>2</v>
          </cell>
          <cell r="G1966" t="str">
            <v>CT</v>
          </cell>
          <cell r="I1966">
            <v>18000</v>
          </cell>
          <cell r="J1966">
            <v>9000</v>
          </cell>
          <cell r="K1966">
            <v>18000</v>
          </cell>
          <cell r="L1966">
            <v>0</v>
          </cell>
          <cell r="N1966">
            <v>0</v>
          </cell>
        </row>
        <row r="1967">
          <cell r="C1967" t="str">
            <v>노무비</v>
          </cell>
          <cell r="D1967" t="str">
            <v>방수공</v>
          </cell>
          <cell r="E1967">
            <v>1.01</v>
          </cell>
          <cell r="F1967">
            <v>1.01</v>
          </cell>
          <cell r="G1967" t="str">
            <v>인</v>
          </cell>
          <cell r="I1967">
            <v>76460</v>
          </cell>
          <cell r="L1967">
            <v>75703</v>
          </cell>
          <cell r="M1967">
            <v>76460</v>
          </cell>
        </row>
        <row r="1968">
          <cell r="D1968" t="str">
            <v>특별인부</v>
          </cell>
          <cell r="E1968">
            <v>0.14099999999999999</v>
          </cell>
          <cell r="F1968">
            <v>0.14099999999999999</v>
          </cell>
          <cell r="G1968" t="str">
            <v>인</v>
          </cell>
          <cell r="I1968">
            <v>11940</v>
          </cell>
          <cell r="L1968">
            <v>84686</v>
          </cell>
          <cell r="M1968">
            <v>11940</v>
          </cell>
        </row>
        <row r="1969">
          <cell r="C1969" t="str">
            <v>공구손료</v>
          </cell>
          <cell r="E1969" t="str">
            <v>노무비의</v>
          </cell>
          <cell r="F1969">
            <v>3</v>
          </cell>
          <cell r="G1969" t="str">
            <v>%</v>
          </cell>
          <cell r="I1969">
            <v>2652</v>
          </cell>
          <cell r="O1969">
            <v>2652</v>
          </cell>
        </row>
        <row r="1973">
          <cell r="A1973">
            <v>9120</v>
          </cell>
          <cell r="B1973">
            <v>3</v>
          </cell>
          <cell r="C1973" t="str">
            <v>제9120호표</v>
          </cell>
          <cell r="D1973" t="str">
            <v>고압반 부식방지공사</v>
          </cell>
          <cell r="E1973" t="str">
            <v>600x400</v>
          </cell>
          <cell r="F1973">
            <v>1</v>
          </cell>
          <cell r="G1973" t="str">
            <v>개소</v>
          </cell>
          <cell r="I1973">
            <v>200575</v>
          </cell>
          <cell r="K1973">
            <v>109680</v>
          </cell>
          <cell r="M1973">
            <v>88248</v>
          </cell>
          <cell r="O1973">
            <v>2647</v>
          </cell>
        </row>
        <row r="1975">
          <cell r="B1975" t="str">
            <v>고압반 부식방지공사600x400</v>
          </cell>
          <cell r="C1975" t="str">
            <v>재료비</v>
          </cell>
          <cell r="D1975" t="str">
            <v>고압반 부식방지공사</v>
          </cell>
          <cell r="E1975" t="str">
            <v>600x400</v>
          </cell>
          <cell r="F1975">
            <v>1</v>
          </cell>
          <cell r="G1975" t="str">
            <v>개소</v>
          </cell>
        </row>
        <row r="1976">
          <cell r="D1976" t="str">
            <v>SILICONE RTV FORM</v>
          </cell>
          <cell r="E1976" t="str">
            <v>HR-PS-80</v>
          </cell>
          <cell r="F1976">
            <v>4.2</v>
          </cell>
          <cell r="G1976" t="str">
            <v>kg</v>
          </cell>
          <cell r="I1976">
            <v>92400</v>
          </cell>
          <cell r="J1976">
            <v>22000</v>
          </cell>
          <cell r="K1976">
            <v>92400</v>
          </cell>
          <cell r="L1976">
            <v>0</v>
          </cell>
          <cell r="N1976">
            <v>0</v>
          </cell>
        </row>
        <row r="1977">
          <cell r="D1977" t="str">
            <v>방화용 SEALANT</v>
          </cell>
          <cell r="E1977" t="str">
            <v>BOSS760</v>
          </cell>
          <cell r="F1977">
            <v>1.92</v>
          </cell>
          <cell r="G1977" t="str">
            <v>CT</v>
          </cell>
          <cell r="I1977">
            <v>17280</v>
          </cell>
          <cell r="J1977">
            <v>9000</v>
          </cell>
          <cell r="K1977">
            <v>17280</v>
          </cell>
          <cell r="L1977">
            <v>0</v>
          </cell>
          <cell r="N1977">
            <v>0</v>
          </cell>
        </row>
        <row r="1978">
          <cell r="C1978" t="str">
            <v>노무비</v>
          </cell>
          <cell r="D1978" t="str">
            <v>방수공</v>
          </cell>
          <cell r="E1978">
            <v>1.008</v>
          </cell>
          <cell r="F1978">
            <v>1.008</v>
          </cell>
          <cell r="G1978" t="str">
            <v>인</v>
          </cell>
          <cell r="I1978">
            <v>76308</v>
          </cell>
          <cell r="L1978">
            <v>75703</v>
          </cell>
          <cell r="M1978">
            <v>76308</v>
          </cell>
        </row>
        <row r="1979">
          <cell r="D1979" t="str">
            <v>특별인부</v>
          </cell>
          <cell r="E1979">
            <v>0.14099999999999999</v>
          </cell>
          <cell r="F1979">
            <v>0.14099999999999999</v>
          </cell>
          <cell r="G1979" t="str">
            <v>인</v>
          </cell>
          <cell r="I1979">
            <v>11940</v>
          </cell>
          <cell r="L1979">
            <v>84686</v>
          </cell>
          <cell r="M1979">
            <v>11940</v>
          </cell>
        </row>
        <row r="1980">
          <cell r="C1980" t="str">
            <v>공구손료</v>
          </cell>
          <cell r="E1980" t="str">
            <v>노무비의</v>
          </cell>
          <cell r="F1980">
            <v>3</v>
          </cell>
          <cell r="G1980" t="str">
            <v>%</v>
          </cell>
          <cell r="I1980">
            <v>2647</v>
          </cell>
          <cell r="O1980">
            <v>2647</v>
          </cell>
        </row>
        <row r="1984">
          <cell r="A1984">
            <v>9121</v>
          </cell>
          <cell r="B1984">
            <v>3</v>
          </cell>
          <cell r="C1984" t="str">
            <v>제9121호표</v>
          </cell>
          <cell r="D1984" t="str">
            <v>저압반 부식방지공사</v>
          </cell>
          <cell r="E1984" t="str">
            <v>400x400</v>
          </cell>
          <cell r="F1984">
            <v>1</v>
          </cell>
          <cell r="G1984" t="str">
            <v>개소</v>
          </cell>
          <cell r="I1984">
            <v>137816</v>
          </cell>
          <cell r="K1984">
            <v>73120</v>
          </cell>
          <cell r="M1984">
            <v>62812</v>
          </cell>
          <cell r="O1984">
            <v>1884</v>
          </cell>
        </row>
        <row r="1986">
          <cell r="B1986" t="str">
            <v>저압반 부식방지공사400x400</v>
          </cell>
          <cell r="C1986" t="str">
            <v>재료비</v>
          </cell>
          <cell r="D1986" t="str">
            <v>저압반 부식방지공사</v>
          </cell>
          <cell r="E1986" t="str">
            <v>400x400</v>
          </cell>
          <cell r="F1986">
            <v>1</v>
          </cell>
          <cell r="G1986" t="str">
            <v>개소</v>
          </cell>
        </row>
        <row r="1987">
          <cell r="D1987" t="str">
            <v>SILICONE RTV FORM</v>
          </cell>
          <cell r="E1987" t="str">
            <v>HR-PS-80</v>
          </cell>
          <cell r="F1987">
            <v>2.8</v>
          </cell>
          <cell r="G1987" t="str">
            <v>kg</v>
          </cell>
          <cell r="I1987">
            <v>61600</v>
          </cell>
          <cell r="J1987">
            <v>22000</v>
          </cell>
          <cell r="K1987">
            <v>61600</v>
          </cell>
          <cell r="L1987">
            <v>0</v>
          </cell>
          <cell r="N1987">
            <v>0</v>
          </cell>
        </row>
        <row r="1988">
          <cell r="D1988" t="str">
            <v>방화용 SEALANT</v>
          </cell>
          <cell r="E1988" t="str">
            <v>BOSS760</v>
          </cell>
          <cell r="F1988">
            <v>1.28</v>
          </cell>
          <cell r="G1988" t="str">
            <v>CT</v>
          </cell>
          <cell r="I1988">
            <v>11520</v>
          </cell>
          <cell r="J1988">
            <v>9000</v>
          </cell>
          <cell r="K1988">
            <v>11520</v>
          </cell>
          <cell r="L1988">
            <v>0</v>
          </cell>
          <cell r="N1988">
            <v>0</v>
          </cell>
        </row>
        <row r="1989">
          <cell r="C1989" t="str">
            <v>노무비</v>
          </cell>
          <cell r="D1989" t="str">
            <v>방수공</v>
          </cell>
          <cell r="E1989">
            <v>0.67200000000000004</v>
          </cell>
          <cell r="F1989">
            <v>0.67200000000000004</v>
          </cell>
          <cell r="G1989" t="str">
            <v>인</v>
          </cell>
          <cell r="I1989">
            <v>50872</v>
          </cell>
          <cell r="L1989">
            <v>75703</v>
          </cell>
          <cell r="M1989">
            <v>50872</v>
          </cell>
        </row>
        <row r="1990">
          <cell r="D1990" t="str">
            <v>특별인부</v>
          </cell>
          <cell r="E1990">
            <v>0.14099999999999999</v>
          </cell>
          <cell r="F1990">
            <v>0.14099999999999999</v>
          </cell>
          <cell r="G1990" t="str">
            <v>인</v>
          </cell>
          <cell r="I1990">
            <v>11940</v>
          </cell>
          <cell r="L1990">
            <v>84686</v>
          </cell>
          <cell r="M1990">
            <v>11940</v>
          </cell>
        </row>
        <row r="1991">
          <cell r="C1991" t="str">
            <v>공구손료</v>
          </cell>
          <cell r="E1991" t="str">
            <v>노무비의</v>
          </cell>
          <cell r="F1991">
            <v>3</v>
          </cell>
          <cell r="G1991" t="str">
            <v>%</v>
          </cell>
          <cell r="I1991">
            <v>1884</v>
          </cell>
          <cell r="O1991">
            <v>1884</v>
          </cell>
        </row>
        <row r="2006">
          <cell r="A2006">
            <v>9122</v>
          </cell>
          <cell r="B2006">
            <v>3</v>
          </cell>
          <cell r="C2006" t="str">
            <v>제9122호표</v>
          </cell>
          <cell r="D2006" t="str">
            <v>맨홀</v>
          </cell>
          <cell r="E2006" t="str">
            <v>1200x1200x1500</v>
          </cell>
          <cell r="F2006">
            <v>1</v>
          </cell>
          <cell r="G2006" t="str">
            <v>개소</v>
          </cell>
          <cell r="I2006">
            <v>1814432</v>
          </cell>
          <cell r="K2006">
            <v>750206</v>
          </cell>
          <cell r="M2006">
            <v>831392</v>
          </cell>
          <cell r="O2006">
            <v>232834</v>
          </cell>
        </row>
        <row r="2008">
          <cell r="B2008" t="str">
            <v>맨홀1200x1200x1500</v>
          </cell>
          <cell r="C2008" t="str">
            <v>재료비</v>
          </cell>
          <cell r="D2008" t="str">
            <v>맨홀</v>
          </cell>
          <cell r="E2008" t="str">
            <v>1200x1200x1500</v>
          </cell>
          <cell r="F2008">
            <v>1</v>
          </cell>
          <cell r="G2008" t="str">
            <v>개소</v>
          </cell>
        </row>
        <row r="2009">
          <cell r="B2009" t="str">
            <v>레미콘(25-27-15)철근</v>
          </cell>
          <cell r="D2009" t="str">
            <v>레미콘(25-27-15)</v>
          </cell>
          <cell r="E2009" t="str">
            <v>철근</v>
          </cell>
          <cell r="F2009">
            <v>2.948</v>
          </cell>
          <cell r="G2009" t="str">
            <v>㎥</v>
          </cell>
          <cell r="I2009">
            <v>173554</v>
          </cell>
          <cell r="J2009">
            <v>58872</v>
          </cell>
          <cell r="K2009">
            <v>173554</v>
          </cell>
          <cell r="L2009">
            <v>0</v>
          </cell>
          <cell r="M2009">
            <v>0</v>
          </cell>
          <cell r="N2009">
            <v>0</v>
          </cell>
          <cell r="O2009">
            <v>0</v>
          </cell>
          <cell r="P2009" t="str">
            <v>제9911호표</v>
          </cell>
        </row>
        <row r="2010">
          <cell r="B2010" t="str">
            <v>레미콘타설철근</v>
          </cell>
          <cell r="D2010" t="str">
            <v>레미콘타설</v>
          </cell>
          <cell r="E2010" t="str">
            <v>철근</v>
          </cell>
          <cell r="F2010">
            <v>2.8620000000000001</v>
          </cell>
          <cell r="G2010" t="str">
            <v>㎥</v>
          </cell>
          <cell r="I2010">
            <v>75716</v>
          </cell>
          <cell r="J2010">
            <v>0</v>
          </cell>
          <cell r="K2010">
            <v>0</v>
          </cell>
          <cell r="L2010">
            <v>25927</v>
          </cell>
          <cell r="M2010">
            <v>74203</v>
          </cell>
          <cell r="N2010">
            <v>529</v>
          </cell>
          <cell r="O2010">
            <v>1513</v>
          </cell>
          <cell r="P2010" t="str">
            <v>제9904호표</v>
          </cell>
        </row>
        <row r="2011">
          <cell r="B2011" t="str">
            <v>잡석다짐0</v>
          </cell>
          <cell r="D2011" t="str">
            <v>잡석다짐</v>
          </cell>
          <cell r="E2011">
            <v>0</v>
          </cell>
          <cell r="F2011">
            <v>0.64800000000000002</v>
          </cell>
          <cell r="G2011" t="str">
            <v>㎥</v>
          </cell>
          <cell r="I2011">
            <v>10773</v>
          </cell>
          <cell r="J2011">
            <v>13000</v>
          </cell>
          <cell r="K2011">
            <v>8424</v>
          </cell>
          <cell r="L2011">
            <v>2792</v>
          </cell>
          <cell r="M2011">
            <v>1809</v>
          </cell>
          <cell r="N2011">
            <v>834</v>
          </cell>
          <cell r="O2011">
            <v>540</v>
          </cell>
          <cell r="P2011" t="str">
            <v>제9905호표</v>
          </cell>
        </row>
        <row r="2012">
          <cell r="B2012" t="str">
            <v>합판거푸집4회</v>
          </cell>
          <cell r="D2012" t="str">
            <v>합판거푸집</v>
          </cell>
          <cell r="E2012" t="str">
            <v>4회</v>
          </cell>
          <cell r="F2012">
            <v>33.979999999999997</v>
          </cell>
          <cell r="G2012" t="str">
            <v>㎡</v>
          </cell>
          <cell r="I2012">
            <v>641337</v>
          </cell>
          <cell r="J2012">
            <v>0</v>
          </cell>
          <cell r="K2012">
            <v>0</v>
          </cell>
          <cell r="L2012">
            <v>13212</v>
          </cell>
          <cell r="M2012">
            <v>448943</v>
          </cell>
          <cell r="N2012">
            <v>5662</v>
          </cell>
          <cell r="O2012">
            <v>192394</v>
          </cell>
          <cell r="P2012" t="str">
            <v>제9906호표</v>
          </cell>
        </row>
        <row r="2013">
          <cell r="B2013" t="str">
            <v>에폭시방수내부</v>
          </cell>
          <cell r="D2013" t="str">
            <v>에폭시방수</v>
          </cell>
          <cell r="E2013" t="str">
            <v>내부</v>
          </cell>
          <cell r="F2013">
            <v>0.26</v>
          </cell>
          <cell r="G2013" t="str">
            <v>㎥</v>
          </cell>
          <cell r="I2013">
            <v>5373</v>
          </cell>
          <cell r="J2013">
            <v>0</v>
          </cell>
          <cell r="K2013">
            <v>0</v>
          </cell>
          <cell r="L2013">
            <v>0</v>
          </cell>
          <cell r="M2013">
            <v>0</v>
          </cell>
          <cell r="N2013">
            <v>20668</v>
          </cell>
          <cell r="O2013">
            <v>5373</v>
          </cell>
          <cell r="P2013" t="str">
            <v>제9912호표</v>
          </cell>
        </row>
        <row r="2014">
          <cell r="B2014" t="str">
            <v>철근D 13</v>
          </cell>
          <cell r="D2014" t="str">
            <v>철근</v>
          </cell>
          <cell r="E2014" t="str">
            <v>D 13</v>
          </cell>
          <cell r="F2014">
            <v>0.49399999999999999</v>
          </cell>
          <cell r="G2014" t="str">
            <v>ton</v>
          </cell>
          <cell r="I2014">
            <v>356973</v>
          </cell>
          <cell r="J2014">
            <v>722618</v>
          </cell>
          <cell r="K2014">
            <v>356973</v>
          </cell>
          <cell r="L2014">
            <v>0</v>
          </cell>
          <cell r="M2014">
            <v>0</v>
          </cell>
          <cell r="N2014">
            <v>0</v>
          </cell>
          <cell r="O2014">
            <v>0</v>
          </cell>
          <cell r="P2014" t="str">
            <v>제9908호표</v>
          </cell>
        </row>
        <row r="2015">
          <cell r="B2015" t="str">
            <v>철근가공조립보통</v>
          </cell>
          <cell r="D2015" t="str">
            <v>철근가공조립</v>
          </cell>
          <cell r="E2015" t="str">
            <v>보통</v>
          </cell>
          <cell r="F2015">
            <v>0.48</v>
          </cell>
          <cell r="G2015" t="str">
            <v>ton</v>
          </cell>
          <cell r="I2015">
            <v>160316</v>
          </cell>
          <cell r="J2015">
            <v>0</v>
          </cell>
          <cell r="K2015">
            <v>0</v>
          </cell>
          <cell r="L2015">
            <v>323973</v>
          </cell>
          <cell r="M2015">
            <v>155507</v>
          </cell>
          <cell r="N2015">
            <v>10020</v>
          </cell>
          <cell r="O2015">
            <v>4809</v>
          </cell>
          <cell r="P2015" t="str">
            <v>제9909호표</v>
          </cell>
        </row>
        <row r="2016">
          <cell r="B2016" t="str">
            <v>인공철개(주철)φ648(주철재)</v>
          </cell>
          <cell r="D2016" t="str">
            <v>인공철개(주철)</v>
          </cell>
          <cell r="E2016" t="str">
            <v>φ648(주철재)</v>
          </cell>
          <cell r="F2016">
            <v>1</v>
          </cell>
          <cell r="G2016" t="str">
            <v>개</v>
          </cell>
          <cell r="I2016">
            <v>125000</v>
          </cell>
          <cell r="J2016">
            <v>125000</v>
          </cell>
          <cell r="K2016">
            <v>125000</v>
          </cell>
          <cell r="L2016">
            <v>0</v>
          </cell>
          <cell r="N2016">
            <v>0</v>
          </cell>
        </row>
        <row r="2017">
          <cell r="B2017" t="str">
            <v>전선(옥내)0.6/1kV F-GV 10㎟</v>
          </cell>
          <cell r="D2017" t="str">
            <v>전선(옥내)</v>
          </cell>
          <cell r="E2017" t="str">
            <v>0.6/1kV F-GV 10㎟</v>
          </cell>
          <cell r="F2017">
            <v>5</v>
          </cell>
          <cell r="G2017" t="str">
            <v>m</v>
          </cell>
          <cell r="I2017">
            <v>17320</v>
          </cell>
          <cell r="J2017">
            <v>1234</v>
          </cell>
          <cell r="K2017">
            <v>6170</v>
          </cell>
          <cell r="L2017">
            <v>2166</v>
          </cell>
          <cell r="M2017">
            <v>10830</v>
          </cell>
          <cell r="N2017">
            <v>64</v>
          </cell>
          <cell r="O2017">
            <v>320</v>
          </cell>
          <cell r="P2017" t="str">
            <v>제4702호표</v>
          </cell>
        </row>
        <row r="2018">
          <cell r="B2018" t="str">
            <v>접지봉φ18x2400x1</v>
          </cell>
          <cell r="D2018" t="str">
            <v>접지봉</v>
          </cell>
          <cell r="E2018" t="str">
            <v>φ18x2400x1</v>
          </cell>
          <cell r="F2018">
            <v>1</v>
          </cell>
          <cell r="G2018" t="str">
            <v>개</v>
          </cell>
          <cell r="I2018">
            <v>24860</v>
          </cell>
          <cell r="J2018">
            <v>8700</v>
          </cell>
          <cell r="K2018">
            <v>8700</v>
          </cell>
          <cell r="L2018">
            <v>15690</v>
          </cell>
          <cell r="M2018">
            <v>15690</v>
          </cell>
          <cell r="N2018">
            <v>470</v>
          </cell>
          <cell r="O2018">
            <v>470</v>
          </cell>
          <cell r="P2018" t="str">
            <v>제6600호표</v>
          </cell>
        </row>
        <row r="2019">
          <cell r="B2019" t="str">
            <v>접지봉 콘넥타U 볼트형 φ19</v>
          </cell>
          <cell r="D2019" t="str">
            <v>접지봉 콘넥타</v>
          </cell>
          <cell r="E2019" t="str">
            <v>U 볼트형 φ19</v>
          </cell>
          <cell r="F2019">
            <v>1</v>
          </cell>
          <cell r="G2019" t="str">
            <v>개</v>
          </cell>
          <cell r="I2019">
            <v>8119</v>
          </cell>
          <cell r="J2019">
            <v>5500</v>
          </cell>
          <cell r="K2019">
            <v>5500</v>
          </cell>
          <cell r="L2019">
            <v>2543</v>
          </cell>
          <cell r="M2019">
            <v>2543</v>
          </cell>
          <cell r="N2019">
            <v>76</v>
          </cell>
          <cell r="O2019">
            <v>76</v>
          </cell>
          <cell r="P2019" t="str">
            <v>제6605호표</v>
          </cell>
        </row>
        <row r="2020">
          <cell r="B2020" t="str">
            <v>후크(HOOK)T형(100x250)</v>
          </cell>
          <cell r="D2020" t="str">
            <v>후크(HOOK)</v>
          </cell>
          <cell r="E2020" t="str">
            <v>T형(100x250)</v>
          </cell>
          <cell r="F2020">
            <v>2</v>
          </cell>
          <cell r="G2020" t="str">
            <v>개</v>
          </cell>
          <cell r="I2020">
            <v>700</v>
          </cell>
          <cell r="J2020">
            <v>350</v>
          </cell>
          <cell r="K2020">
            <v>700</v>
          </cell>
          <cell r="L2020">
            <v>0</v>
          </cell>
          <cell r="N2020">
            <v>0</v>
          </cell>
        </row>
        <row r="2021">
          <cell r="B2021" t="str">
            <v>케이블 지지대75x9x600</v>
          </cell>
          <cell r="D2021" t="str">
            <v>케이블 지지대</v>
          </cell>
          <cell r="E2021" t="str">
            <v>75x9x600</v>
          </cell>
          <cell r="F2021">
            <v>2</v>
          </cell>
          <cell r="G2021" t="str">
            <v>개</v>
          </cell>
          <cell r="I2021">
            <v>19972</v>
          </cell>
          <cell r="J2021">
            <v>9986</v>
          </cell>
          <cell r="K2021">
            <v>19972</v>
          </cell>
          <cell r="L2021">
            <v>0</v>
          </cell>
          <cell r="N2021">
            <v>0</v>
          </cell>
        </row>
        <row r="2022">
          <cell r="B2022" t="str">
            <v>ㄱ 형 행거300x40</v>
          </cell>
          <cell r="D2022" t="str">
            <v>ㄱ 형 행거</v>
          </cell>
          <cell r="E2022" t="str">
            <v>300x40</v>
          </cell>
          <cell r="F2022">
            <v>4</v>
          </cell>
          <cell r="G2022" t="str">
            <v>개</v>
          </cell>
          <cell r="I2022">
            <v>22000</v>
          </cell>
          <cell r="J2022">
            <v>5500</v>
          </cell>
          <cell r="K2022">
            <v>22000</v>
          </cell>
          <cell r="L2022">
            <v>0</v>
          </cell>
          <cell r="N2022">
            <v>0</v>
          </cell>
        </row>
        <row r="2023">
          <cell r="B2023" t="str">
            <v>발판볼트200x330</v>
          </cell>
          <cell r="D2023" t="str">
            <v>발판볼트</v>
          </cell>
          <cell r="E2023" t="str">
            <v>200x330</v>
          </cell>
          <cell r="F2023">
            <v>5</v>
          </cell>
          <cell r="G2023" t="str">
            <v>개</v>
          </cell>
          <cell r="I2023">
            <v>10000</v>
          </cell>
          <cell r="J2023">
            <v>2000</v>
          </cell>
          <cell r="K2023">
            <v>10000</v>
          </cell>
          <cell r="L2023">
            <v>0</v>
          </cell>
          <cell r="N2023">
            <v>0</v>
          </cell>
        </row>
        <row r="2024">
          <cell r="B2024" t="str">
            <v>전선관HI-PVC 54mm</v>
          </cell>
          <cell r="D2024" t="str">
            <v>전선관</v>
          </cell>
          <cell r="E2024" t="str">
            <v>HI-PVC 54mm</v>
          </cell>
          <cell r="F2024">
            <v>1</v>
          </cell>
          <cell r="G2024" t="str">
            <v>m</v>
          </cell>
          <cell r="I2024">
            <v>20996</v>
          </cell>
          <cell r="J2024">
            <v>2564</v>
          </cell>
          <cell r="K2024">
            <v>2564</v>
          </cell>
          <cell r="L2024">
            <v>17896</v>
          </cell>
          <cell r="M2024">
            <v>17896</v>
          </cell>
          <cell r="N2024">
            <v>536</v>
          </cell>
          <cell r="O2024">
            <v>536</v>
          </cell>
          <cell r="P2024" t="str">
            <v>제3127호표</v>
          </cell>
        </row>
        <row r="2025">
          <cell r="B2025" t="str">
            <v>터파기(기계90%+인력10%)</v>
          </cell>
          <cell r="D2025" t="str">
            <v>터파기</v>
          </cell>
          <cell r="E2025" t="str">
            <v>(기계90%+인력10%)</v>
          </cell>
          <cell r="F2025">
            <v>20.88</v>
          </cell>
          <cell r="G2025" t="str">
            <v>㎥</v>
          </cell>
          <cell r="I2025">
            <v>56876</v>
          </cell>
          <cell r="J2025">
            <v>0</v>
          </cell>
          <cell r="K2025">
            <v>0</v>
          </cell>
          <cell r="L2025">
            <v>2179</v>
          </cell>
          <cell r="M2025">
            <v>45497</v>
          </cell>
          <cell r="N2025">
            <v>545</v>
          </cell>
          <cell r="O2025">
            <v>11379</v>
          </cell>
          <cell r="P2025" t="str">
            <v>제9900호표</v>
          </cell>
        </row>
        <row r="2026">
          <cell r="B2026" t="str">
            <v>잔토처리토사</v>
          </cell>
          <cell r="D2026" t="str">
            <v>잔토처리</v>
          </cell>
          <cell r="E2026" t="str">
            <v>토사</v>
          </cell>
          <cell r="F2026">
            <v>5.81</v>
          </cell>
          <cell r="G2026" t="str">
            <v>㎥</v>
          </cell>
          <cell r="I2026">
            <v>24494</v>
          </cell>
          <cell r="J2026">
            <v>1833</v>
          </cell>
          <cell r="K2026">
            <v>10649</v>
          </cell>
          <cell r="L2026">
            <v>1383</v>
          </cell>
          <cell r="M2026">
            <v>8035</v>
          </cell>
          <cell r="N2026">
            <v>1000</v>
          </cell>
          <cell r="O2026">
            <v>5810</v>
          </cell>
          <cell r="P2026" t="str">
            <v>제9902호표</v>
          </cell>
        </row>
        <row r="2027">
          <cell r="B2027" t="str">
            <v>되메우기 및 다짐(기계90%+인력10%)</v>
          </cell>
          <cell r="D2027" t="str">
            <v>되메우기 및 다짐</v>
          </cell>
          <cell r="E2027" t="str">
            <v>(기계90%+인력10%)</v>
          </cell>
          <cell r="F2027">
            <v>15.07</v>
          </cell>
          <cell r="G2027" t="str">
            <v>㎥</v>
          </cell>
          <cell r="I2027">
            <v>60053</v>
          </cell>
          <cell r="J2027">
            <v>0</v>
          </cell>
          <cell r="K2027">
            <v>0</v>
          </cell>
          <cell r="L2027">
            <v>3347</v>
          </cell>
          <cell r="M2027">
            <v>50439</v>
          </cell>
          <cell r="N2027">
            <v>638</v>
          </cell>
          <cell r="O2027">
            <v>9614</v>
          </cell>
          <cell r="P2027" t="str">
            <v>제9901호표</v>
          </cell>
        </row>
        <row r="2028">
          <cell r="A2028">
            <v>9123</v>
          </cell>
          <cell r="B2028">
            <v>3</v>
          </cell>
          <cell r="C2028" t="str">
            <v>제9123호표</v>
          </cell>
          <cell r="D2028" t="str">
            <v>핸드홀</v>
          </cell>
          <cell r="E2028" t="str">
            <v>600x600x900</v>
          </cell>
          <cell r="F2028">
            <v>1</v>
          </cell>
          <cell r="G2028" t="str">
            <v>개소</v>
          </cell>
          <cell r="I2028">
            <v>562987</v>
          </cell>
          <cell r="K2028">
            <v>265353</v>
          </cell>
          <cell r="M2028">
            <v>234970</v>
          </cell>
          <cell r="O2028">
            <v>62664</v>
          </cell>
        </row>
        <row r="2030">
          <cell r="B2030" t="str">
            <v>핸드홀600x600x900</v>
          </cell>
          <cell r="C2030" t="str">
            <v>재료비</v>
          </cell>
          <cell r="D2030" t="str">
            <v>핸드홀</v>
          </cell>
          <cell r="E2030" t="str">
            <v>600x600x900</v>
          </cell>
          <cell r="F2030">
            <v>1</v>
          </cell>
          <cell r="G2030" t="str">
            <v>개소</v>
          </cell>
        </row>
        <row r="2031">
          <cell r="B2031" t="str">
            <v>레미콘(25-27-15)철근</v>
          </cell>
          <cell r="D2031" t="str">
            <v>레미콘(25-27-15)</v>
          </cell>
          <cell r="E2031" t="str">
            <v>철근</v>
          </cell>
          <cell r="F2031">
            <v>0.63900000000000001</v>
          </cell>
          <cell r="G2031" t="str">
            <v>㎥</v>
          </cell>
          <cell r="I2031">
            <v>37619</v>
          </cell>
          <cell r="J2031">
            <v>58872</v>
          </cell>
          <cell r="K2031">
            <v>37619</v>
          </cell>
          <cell r="L2031">
            <v>0</v>
          </cell>
          <cell r="M2031">
            <v>0</v>
          </cell>
          <cell r="N2031">
            <v>0</v>
          </cell>
          <cell r="O2031">
            <v>0</v>
          </cell>
          <cell r="P2031" t="str">
            <v>제9911호표</v>
          </cell>
        </row>
        <row r="2032">
          <cell r="B2032" t="str">
            <v>레미콘타설철근</v>
          </cell>
          <cell r="D2032" t="str">
            <v>레미콘타설</v>
          </cell>
          <cell r="E2032" t="str">
            <v>철근</v>
          </cell>
          <cell r="F2032">
            <v>0.62</v>
          </cell>
          <cell r="G2032" t="str">
            <v>㎥</v>
          </cell>
          <cell r="I2032">
            <v>16401</v>
          </cell>
          <cell r="J2032">
            <v>0</v>
          </cell>
          <cell r="K2032">
            <v>0</v>
          </cell>
          <cell r="L2032">
            <v>25927</v>
          </cell>
          <cell r="M2032">
            <v>16074</v>
          </cell>
          <cell r="N2032">
            <v>529</v>
          </cell>
          <cell r="O2032">
            <v>327</v>
          </cell>
          <cell r="P2032" t="str">
            <v>제9904호표</v>
          </cell>
        </row>
        <row r="2033">
          <cell r="B2033" t="str">
            <v>잡석다짐0</v>
          </cell>
          <cell r="D2033" t="str">
            <v>잡석다짐</v>
          </cell>
          <cell r="E2033">
            <v>0</v>
          </cell>
          <cell r="F2033">
            <v>0.24199999999999999</v>
          </cell>
          <cell r="G2033" t="str">
            <v>㎥</v>
          </cell>
          <cell r="I2033">
            <v>4022</v>
          </cell>
          <cell r="J2033">
            <v>13000</v>
          </cell>
          <cell r="K2033">
            <v>3146</v>
          </cell>
          <cell r="L2033">
            <v>2792</v>
          </cell>
          <cell r="M2033">
            <v>675</v>
          </cell>
          <cell r="N2033">
            <v>834</v>
          </cell>
          <cell r="O2033">
            <v>201</v>
          </cell>
          <cell r="P2033" t="str">
            <v>제9905호표</v>
          </cell>
        </row>
        <row r="2034">
          <cell r="B2034" t="str">
            <v>합판거푸집4회</v>
          </cell>
          <cell r="D2034" t="str">
            <v>합판거푸집</v>
          </cell>
          <cell r="E2034" t="str">
            <v>4회</v>
          </cell>
          <cell r="F2034">
            <v>9.2100000000000009</v>
          </cell>
          <cell r="G2034" t="str">
            <v>㎡</v>
          </cell>
          <cell r="I2034">
            <v>173829</v>
          </cell>
          <cell r="J2034">
            <v>0</v>
          </cell>
          <cell r="K2034">
            <v>0</v>
          </cell>
          <cell r="L2034">
            <v>13212</v>
          </cell>
          <cell r="M2034">
            <v>121682</v>
          </cell>
          <cell r="N2034">
            <v>5662</v>
          </cell>
          <cell r="O2034">
            <v>52147</v>
          </cell>
          <cell r="P2034" t="str">
            <v>제9906호표</v>
          </cell>
        </row>
        <row r="2035">
          <cell r="B2035" t="str">
            <v>에폭시방수내부</v>
          </cell>
          <cell r="D2035" t="str">
            <v>에폭시방수</v>
          </cell>
          <cell r="E2035" t="str">
            <v>내부</v>
          </cell>
          <cell r="F2035">
            <v>0.06</v>
          </cell>
          <cell r="G2035" t="str">
            <v>㎥</v>
          </cell>
          <cell r="I2035">
            <v>1240</v>
          </cell>
          <cell r="J2035">
            <v>0</v>
          </cell>
          <cell r="K2035">
            <v>0</v>
          </cell>
          <cell r="L2035">
            <v>0</v>
          </cell>
          <cell r="M2035">
            <v>0</v>
          </cell>
          <cell r="N2035">
            <v>20668</v>
          </cell>
          <cell r="O2035">
            <v>1240</v>
          </cell>
          <cell r="P2035" t="str">
            <v>제9912호표</v>
          </cell>
        </row>
        <row r="2036">
          <cell r="B2036" t="str">
            <v>철근D 13</v>
          </cell>
          <cell r="D2036" t="str">
            <v>철근</v>
          </cell>
          <cell r="E2036" t="str">
            <v>D 13</v>
          </cell>
          <cell r="F2036">
            <v>7.2999999999999995E-2</v>
          </cell>
          <cell r="G2036" t="str">
            <v>ton</v>
          </cell>
          <cell r="I2036">
            <v>52751</v>
          </cell>
          <cell r="J2036">
            <v>722618</v>
          </cell>
          <cell r="K2036">
            <v>52751</v>
          </cell>
          <cell r="L2036">
            <v>0</v>
          </cell>
          <cell r="M2036">
            <v>0</v>
          </cell>
          <cell r="N2036">
            <v>0</v>
          </cell>
          <cell r="O2036">
            <v>0</v>
          </cell>
          <cell r="P2036" t="str">
            <v>제9908호표</v>
          </cell>
        </row>
        <row r="2037">
          <cell r="B2037" t="str">
            <v>철근가공조립보통</v>
          </cell>
          <cell r="D2037" t="str">
            <v>철근가공조립</v>
          </cell>
          <cell r="E2037" t="str">
            <v>보통</v>
          </cell>
          <cell r="F2037">
            <v>7.0999999999999994E-2</v>
          </cell>
          <cell r="G2037" t="str">
            <v>ton</v>
          </cell>
          <cell r="I2037">
            <v>23713</v>
          </cell>
          <cell r="J2037">
            <v>0</v>
          </cell>
          <cell r="K2037">
            <v>0</v>
          </cell>
          <cell r="L2037">
            <v>323973</v>
          </cell>
          <cell r="M2037">
            <v>23002</v>
          </cell>
          <cell r="N2037">
            <v>10020</v>
          </cell>
          <cell r="O2037">
            <v>711</v>
          </cell>
          <cell r="P2037" t="str">
            <v>제9909호표</v>
          </cell>
        </row>
        <row r="2038">
          <cell r="B2038" t="str">
            <v>인공철개(주철)φ648(주철재)</v>
          </cell>
          <cell r="D2038" t="str">
            <v>인공철개(주철)</v>
          </cell>
          <cell r="E2038" t="str">
            <v>φ648(주철재)</v>
          </cell>
          <cell r="F2038">
            <v>1</v>
          </cell>
          <cell r="G2038" t="str">
            <v>개</v>
          </cell>
          <cell r="I2038">
            <v>125000</v>
          </cell>
          <cell r="J2038">
            <v>125000</v>
          </cell>
          <cell r="K2038">
            <v>125000</v>
          </cell>
          <cell r="L2038">
            <v>0</v>
          </cell>
          <cell r="N2038">
            <v>0</v>
          </cell>
        </row>
        <row r="2039">
          <cell r="B2039" t="str">
            <v>전선(옥내)0.6/1kV F-GV 10㎟</v>
          </cell>
          <cell r="D2039" t="str">
            <v>전선(옥내)</v>
          </cell>
          <cell r="E2039" t="str">
            <v>0.6/1kV F-GV 10㎟</v>
          </cell>
          <cell r="F2039">
            <v>5</v>
          </cell>
          <cell r="G2039" t="str">
            <v>m</v>
          </cell>
          <cell r="I2039">
            <v>17320</v>
          </cell>
          <cell r="J2039">
            <v>1234</v>
          </cell>
          <cell r="K2039">
            <v>6170</v>
          </cell>
          <cell r="L2039">
            <v>2166</v>
          </cell>
          <cell r="M2039">
            <v>10830</v>
          </cell>
          <cell r="N2039">
            <v>64</v>
          </cell>
          <cell r="O2039">
            <v>320</v>
          </cell>
          <cell r="P2039" t="str">
            <v>제4702호표</v>
          </cell>
        </row>
        <row r="2040">
          <cell r="B2040" t="str">
            <v>접지봉φ18x2400x1</v>
          </cell>
          <cell r="D2040" t="str">
            <v>접지봉</v>
          </cell>
          <cell r="E2040" t="str">
            <v>φ18x2400x1</v>
          </cell>
          <cell r="F2040">
            <v>1</v>
          </cell>
          <cell r="G2040" t="str">
            <v>개</v>
          </cell>
          <cell r="I2040">
            <v>24860</v>
          </cell>
          <cell r="J2040">
            <v>8700</v>
          </cell>
          <cell r="K2040">
            <v>8700</v>
          </cell>
          <cell r="L2040">
            <v>15690</v>
          </cell>
          <cell r="M2040">
            <v>15690</v>
          </cell>
          <cell r="N2040">
            <v>470</v>
          </cell>
          <cell r="O2040">
            <v>470</v>
          </cell>
          <cell r="P2040" t="str">
            <v>제6600호표</v>
          </cell>
        </row>
        <row r="2041">
          <cell r="B2041" t="str">
            <v>접지봉 콘넥타U 볼트형 φ19</v>
          </cell>
          <cell r="D2041" t="str">
            <v>접지봉 콘넥타</v>
          </cell>
          <cell r="E2041" t="str">
            <v>U 볼트형 φ19</v>
          </cell>
          <cell r="F2041">
            <v>1</v>
          </cell>
          <cell r="G2041" t="str">
            <v>개</v>
          </cell>
          <cell r="I2041">
            <v>8119</v>
          </cell>
          <cell r="J2041">
            <v>5500</v>
          </cell>
          <cell r="K2041">
            <v>5500</v>
          </cell>
          <cell r="L2041">
            <v>2543</v>
          </cell>
          <cell r="M2041">
            <v>2543</v>
          </cell>
          <cell r="N2041">
            <v>76</v>
          </cell>
          <cell r="O2041">
            <v>76</v>
          </cell>
          <cell r="P2041" t="str">
            <v>제6605호표</v>
          </cell>
        </row>
        <row r="2042">
          <cell r="B2042" t="str">
            <v>후크(HOOK)T형(100x250)</v>
          </cell>
          <cell r="D2042" t="str">
            <v>후크(HOOK)</v>
          </cell>
          <cell r="E2042" t="str">
            <v>T형(100x250)</v>
          </cell>
          <cell r="F2042">
            <v>2</v>
          </cell>
          <cell r="G2042" t="str">
            <v>개</v>
          </cell>
          <cell r="I2042">
            <v>700</v>
          </cell>
          <cell r="J2042">
            <v>350</v>
          </cell>
          <cell r="K2042">
            <v>700</v>
          </cell>
          <cell r="L2042">
            <v>0</v>
          </cell>
          <cell r="N2042">
            <v>0</v>
          </cell>
        </row>
        <row r="2043">
          <cell r="B2043" t="str">
            <v>케이블 지지대75x9x600</v>
          </cell>
          <cell r="D2043" t="str">
            <v>케이블 지지대</v>
          </cell>
          <cell r="E2043" t="str">
            <v>75x9x600</v>
          </cell>
          <cell r="F2043">
            <v>1</v>
          </cell>
          <cell r="G2043" t="str">
            <v>개</v>
          </cell>
          <cell r="I2043">
            <v>9986</v>
          </cell>
          <cell r="J2043">
            <v>9986</v>
          </cell>
          <cell r="K2043">
            <v>9986</v>
          </cell>
          <cell r="L2043">
            <v>0</v>
          </cell>
          <cell r="N2043">
            <v>0</v>
          </cell>
        </row>
        <row r="2044">
          <cell r="B2044" t="str">
            <v>ㄱ 형 행거300x40</v>
          </cell>
          <cell r="D2044" t="str">
            <v>ㄱ 형 행거</v>
          </cell>
          <cell r="E2044" t="str">
            <v>300x40</v>
          </cell>
          <cell r="F2044">
            <v>2</v>
          </cell>
          <cell r="G2044" t="str">
            <v>개</v>
          </cell>
          <cell r="I2044">
            <v>11000</v>
          </cell>
          <cell r="J2044">
            <v>5500</v>
          </cell>
          <cell r="K2044">
            <v>11000</v>
          </cell>
          <cell r="L2044">
            <v>0</v>
          </cell>
          <cell r="N2044">
            <v>0</v>
          </cell>
        </row>
        <row r="2045">
          <cell r="B2045" t="str">
            <v>전선관HI-PVC 54mm</v>
          </cell>
          <cell r="D2045" t="str">
            <v>전선관</v>
          </cell>
          <cell r="E2045" t="str">
            <v>HI-PVC 54mm</v>
          </cell>
          <cell r="F2045">
            <v>1</v>
          </cell>
          <cell r="G2045" t="str">
            <v>m</v>
          </cell>
          <cell r="I2045">
            <v>20996</v>
          </cell>
          <cell r="J2045">
            <v>2564</v>
          </cell>
          <cell r="K2045">
            <v>2564</v>
          </cell>
          <cell r="L2045">
            <v>17896</v>
          </cell>
          <cell r="M2045">
            <v>17896</v>
          </cell>
          <cell r="N2045">
            <v>536</v>
          </cell>
          <cell r="O2045">
            <v>536</v>
          </cell>
          <cell r="P2045" t="str">
            <v>제3127호표</v>
          </cell>
        </row>
        <row r="2046">
          <cell r="B2046" t="str">
            <v>터파기(기계90%+인력10%)</v>
          </cell>
          <cell r="D2046" t="str">
            <v>터파기</v>
          </cell>
          <cell r="E2046" t="str">
            <v>(기계90%+인력10%)</v>
          </cell>
          <cell r="F2046">
            <v>5.24</v>
          </cell>
          <cell r="G2046" t="str">
            <v>㎥</v>
          </cell>
          <cell r="I2046">
            <v>14272</v>
          </cell>
          <cell r="J2046">
            <v>0</v>
          </cell>
          <cell r="K2046">
            <v>0</v>
          </cell>
          <cell r="L2046">
            <v>2179</v>
          </cell>
          <cell r="M2046">
            <v>11417</v>
          </cell>
          <cell r="N2046">
            <v>545</v>
          </cell>
          <cell r="O2046">
            <v>2855</v>
          </cell>
          <cell r="P2046" t="str">
            <v>제9900호표</v>
          </cell>
        </row>
        <row r="2047">
          <cell r="B2047" t="str">
            <v>잔토처리토사</v>
          </cell>
          <cell r="D2047" t="str">
            <v>잔토처리</v>
          </cell>
          <cell r="E2047" t="str">
            <v>토사</v>
          </cell>
          <cell r="F2047">
            <v>1.21</v>
          </cell>
          <cell r="G2047" t="str">
            <v>㎥</v>
          </cell>
          <cell r="I2047">
            <v>5100</v>
          </cell>
          <cell r="J2047">
            <v>1833</v>
          </cell>
          <cell r="K2047">
            <v>2217</v>
          </cell>
          <cell r="L2047">
            <v>1383</v>
          </cell>
          <cell r="M2047">
            <v>1673</v>
          </cell>
          <cell r="N2047">
            <v>1000</v>
          </cell>
          <cell r="O2047">
            <v>1210</v>
          </cell>
          <cell r="P2047" t="str">
            <v>제9902호표</v>
          </cell>
        </row>
        <row r="2048">
          <cell r="B2048" t="str">
            <v>되메우기 및 다짐(기계90%+인력10%)</v>
          </cell>
          <cell r="D2048" t="str">
            <v>되메우기 및 다짐</v>
          </cell>
          <cell r="E2048" t="str">
            <v>(기계90%+인력10%)</v>
          </cell>
          <cell r="F2048">
            <v>4.03</v>
          </cell>
          <cell r="G2048" t="str">
            <v>㎥</v>
          </cell>
          <cell r="I2048">
            <v>16059</v>
          </cell>
          <cell r="J2048">
            <v>0</v>
          </cell>
          <cell r="K2048">
            <v>0</v>
          </cell>
          <cell r="L2048">
            <v>3347</v>
          </cell>
          <cell r="M2048">
            <v>13488</v>
          </cell>
          <cell r="N2048">
            <v>638</v>
          </cell>
          <cell r="O2048">
            <v>2571</v>
          </cell>
          <cell r="P2048" t="str">
            <v>제9901호표</v>
          </cell>
        </row>
        <row r="2050">
          <cell r="A2050">
            <v>9124</v>
          </cell>
          <cell r="B2050">
            <v>3</v>
          </cell>
          <cell r="C2050" t="str">
            <v>제9124호표</v>
          </cell>
          <cell r="D2050" t="str">
            <v>관로구방수</v>
          </cell>
          <cell r="E2050" t="str">
            <v>φ30</v>
          </cell>
          <cell r="F2050">
            <v>1</v>
          </cell>
          <cell r="G2050" t="str">
            <v>개</v>
          </cell>
          <cell r="I2050">
            <v>39038</v>
          </cell>
          <cell r="K2050">
            <v>5616</v>
          </cell>
          <cell r="M2050">
            <v>32449</v>
          </cell>
          <cell r="O2050">
            <v>973</v>
          </cell>
          <cell r="P2050" t="str">
            <v>전 2-18</v>
          </cell>
        </row>
        <row r="2052">
          <cell r="B2052" t="str">
            <v>관로구방수φ30</v>
          </cell>
          <cell r="C2052" t="str">
            <v>재료비</v>
          </cell>
          <cell r="D2052" t="str">
            <v>관로구방수</v>
          </cell>
          <cell r="E2052" t="str">
            <v>φ30</v>
          </cell>
          <cell r="F2052">
            <v>1</v>
          </cell>
          <cell r="G2052" t="str">
            <v>개</v>
          </cell>
          <cell r="I2052">
            <v>5616</v>
          </cell>
          <cell r="J2052">
            <v>5616</v>
          </cell>
          <cell r="K2052">
            <v>5616</v>
          </cell>
          <cell r="L2052">
            <v>0</v>
          </cell>
          <cell r="N2052">
            <v>0</v>
          </cell>
        </row>
        <row r="2053">
          <cell r="B2053" t="str">
            <v/>
          </cell>
        </row>
        <row r="2054">
          <cell r="B2054" t="str">
            <v/>
          </cell>
        </row>
        <row r="2055">
          <cell r="B2055" t="str">
            <v>특고케이블공0.132</v>
          </cell>
          <cell r="C2055" t="str">
            <v>노무비</v>
          </cell>
          <cell r="D2055" t="str">
            <v>특고케이블공</v>
          </cell>
          <cell r="E2055">
            <v>0.13200000000000001</v>
          </cell>
          <cell r="F2055">
            <v>0.13200000000000001</v>
          </cell>
          <cell r="G2055" t="str">
            <v>인</v>
          </cell>
          <cell r="I2055">
            <v>23655</v>
          </cell>
          <cell r="L2055">
            <v>179209</v>
          </cell>
          <cell r="M2055">
            <v>23655</v>
          </cell>
        </row>
        <row r="2056">
          <cell r="B2056" t="str">
            <v>보통인부0.132</v>
          </cell>
          <cell r="D2056" t="str">
            <v>보통인부</v>
          </cell>
          <cell r="E2056">
            <v>0.13200000000000001</v>
          </cell>
          <cell r="F2056">
            <v>0.13200000000000001</v>
          </cell>
          <cell r="G2056" t="str">
            <v>인</v>
          </cell>
          <cell r="I2056">
            <v>8794</v>
          </cell>
          <cell r="L2056">
            <v>66622</v>
          </cell>
          <cell r="M2056">
            <v>8794</v>
          </cell>
        </row>
        <row r="2057">
          <cell r="B2057" t="str">
            <v/>
          </cell>
        </row>
        <row r="2058">
          <cell r="C2058" t="str">
            <v>공구손료</v>
          </cell>
          <cell r="E2058" t="str">
            <v>노무비의</v>
          </cell>
          <cell r="F2058">
            <v>3</v>
          </cell>
          <cell r="G2058" t="str">
            <v>%</v>
          </cell>
          <cell r="I2058">
            <v>973</v>
          </cell>
          <cell r="O2058">
            <v>973</v>
          </cell>
        </row>
        <row r="2061">
          <cell r="A2061">
            <v>9125</v>
          </cell>
          <cell r="B2061">
            <v>3</v>
          </cell>
          <cell r="C2061" t="str">
            <v>제9125호표</v>
          </cell>
          <cell r="D2061" t="str">
            <v>관로구방수</v>
          </cell>
          <cell r="E2061" t="str">
            <v>φ40</v>
          </cell>
          <cell r="F2061">
            <v>1</v>
          </cell>
          <cell r="G2061" t="str">
            <v>개</v>
          </cell>
          <cell r="I2061">
            <v>39600</v>
          </cell>
          <cell r="K2061">
            <v>6178</v>
          </cell>
          <cell r="M2061">
            <v>32449</v>
          </cell>
          <cell r="O2061">
            <v>973</v>
          </cell>
          <cell r="P2061" t="str">
            <v>전 2-18</v>
          </cell>
        </row>
        <row r="2063">
          <cell r="B2063" t="str">
            <v>관로구방수φ40</v>
          </cell>
          <cell r="C2063" t="str">
            <v>재료비</v>
          </cell>
          <cell r="D2063" t="str">
            <v>관로구방수</v>
          </cell>
          <cell r="E2063" t="str">
            <v>φ40</v>
          </cell>
          <cell r="F2063">
            <v>1</v>
          </cell>
          <cell r="G2063" t="str">
            <v>개</v>
          </cell>
          <cell r="I2063">
            <v>6178</v>
          </cell>
          <cell r="J2063">
            <v>6178</v>
          </cell>
          <cell r="K2063">
            <v>6178</v>
          </cell>
          <cell r="L2063">
            <v>0</v>
          </cell>
          <cell r="N2063">
            <v>0</v>
          </cell>
        </row>
        <row r="2066">
          <cell r="C2066" t="str">
            <v>노무비</v>
          </cell>
          <cell r="D2066" t="str">
            <v>특고케이블공</v>
          </cell>
          <cell r="E2066">
            <v>0.13200000000000001</v>
          </cell>
          <cell r="F2066">
            <v>0.13200000000000001</v>
          </cell>
          <cell r="G2066" t="str">
            <v>인</v>
          </cell>
          <cell r="I2066">
            <v>23655</v>
          </cell>
          <cell r="L2066">
            <v>179209</v>
          </cell>
          <cell r="M2066">
            <v>23655</v>
          </cell>
        </row>
        <row r="2067">
          <cell r="D2067" t="str">
            <v>보통인부</v>
          </cell>
          <cell r="E2067">
            <v>0.13200000000000001</v>
          </cell>
          <cell r="F2067">
            <v>0.13200000000000001</v>
          </cell>
          <cell r="G2067" t="str">
            <v>인</v>
          </cell>
          <cell r="I2067">
            <v>8794</v>
          </cell>
          <cell r="L2067">
            <v>66622</v>
          </cell>
          <cell r="M2067">
            <v>8794</v>
          </cell>
        </row>
        <row r="2069">
          <cell r="C2069" t="str">
            <v>공구손료</v>
          </cell>
          <cell r="E2069" t="str">
            <v>노무비의</v>
          </cell>
          <cell r="F2069">
            <v>3</v>
          </cell>
          <cell r="G2069" t="str">
            <v>%</v>
          </cell>
          <cell r="I2069">
            <v>973</v>
          </cell>
          <cell r="O2069">
            <v>973</v>
          </cell>
        </row>
        <row r="2072">
          <cell r="A2072">
            <v>9126</v>
          </cell>
          <cell r="B2072">
            <v>3</v>
          </cell>
          <cell r="C2072" t="str">
            <v>제9126호표</v>
          </cell>
          <cell r="D2072" t="str">
            <v>관로구방수</v>
          </cell>
          <cell r="E2072" t="str">
            <v>φ150</v>
          </cell>
          <cell r="F2072">
            <v>1</v>
          </cell>
          <cell r="G2072" t="str">
            <v>개</v>
          </cell>
          <cell r="I2072">
            <v>58694</v>
          </cell>
          <cell r="K2072">
            <v>25272</v>
          </cell>
          <cell r="M2072">
            <v>32449</v>
          </cell>
          <cell r="O2072">
            <v>973</v>
          </cell>
          <cell r="P2072" t="str">
            <v>전 2-18</v>
          </cell>
        </row>
        <row r="2074">
          <cell r="B2074" t="str">
            <v>관로구방수φ150</v>
          </cell>
          <cell r="C2074" t="str">
            <v>재료비</v>
          </cell>
          <cell r="D2074" t="str">
            <v>관로구방수</v>
          </cell>
          <cell r="E2074" t="str">
            <v>φ150</v>
          </cell>
          <cell r="F2074">
            <v>1</v>
          </cell>
          <cell r="G2074" t="str">
            <v>개</v>
          </cell>
          <cell r="I2074">
            <v>25272</v>
          </cell>
          <cell r="J2074">
            <v>25272</v>
          </cell>
          <cell r="K2074">
            <v>25272</v>
          </cell>
          <cell r="L2074">
            <v>0</v>
          </cell>
          <cell r="N2074">
            <v>0</v>
          </cell>
        </row>
        <row r="2077">
          <cell r="C2077" t="str">
            <v>노무비</v>
          </cell>
          <cell r="D2077" t="str">
            <v>특고케이블공</v>
          </cell>
          <cell r="E2077">
            <v>0.13200000000000001</v>
          </cell>
          <cell r="F2077">
            <v>0.13200000000000001</v>
          </cell>
          <cell r="G2077" t="str">
            <v>인</v>
          </cell>
          <cell r="I2077">
            <v>23655</v>
          </cell>
          <cell r="L2077">
            <v>179209</v>
          </cell>
          <cell r="M2077">
            <v>23655</v>
          </cell>
        </row>
        <row r="2078">
          <cell r="D2078" t="str">
            <v>보통인부</v>
          </cell>
          <cell r="E2078">
            <v>0.13200000000000001</v>
          </cell>
          <cell r="F2078">
            <v>0.13200000000000001</v>
          </cell>
          <cell r="G2078" t="str">
            <v>인</v>
          </cell>
          <cell r="I2078">
            <v>8794</v>
          </cell>
          <cell r="L2078">
            <v>66622</v>
          </cell>
          <cell r="M2078">
            <v>8794</v>
          </cell>
        </row>
        <row r="2080">
          <cell r="C2080" t="str">
            <v>공구손료</v>
          </cell>
          <cell r="E2080" t="str">
            <v>노무비의</v>
          </cell>
          <cell r="F2080">
            <v>3</v>
          </cell>
          <cell r="G2080" t="str">
            <v>%</v>
          </cell>
          <cell r="I2080">
            <v>973</v>
          </cell>
          <cell r="O2080">
            <v>973</v>
          </cell>
        </row>
        <row r="2083">
          <cell r="A2083">
            <v>9127</v>
          </cell>
          <cell r="B2083">
            <v>3</v>
          </cell>
          <cell r="C2083" t="str">
            <v>제9127호표</v>
          </cell>
          <cell r="D2083" t="str">
            <v>가드레일 설치</v>
          </cell>
          <cell r="E2083" t="str">
            <v>U자형볼라드(기초포함)</v>
          </cell>
          <cell r="F2083">
            <v>1</v>
          </cell>
          <cell r="G2083" t="str">
            <v>개소</v>
          </cell>
          <cell r="I2083">
            <v>298178</v>
          </cell>
          <cell r="K2083">
            <v>244005</v>
          </cell>
          <cell r="M2083">
            <v>47550</v>
          </cell>
          <cell r="O2083">
            <v>6623</v>
          </cell>
        </row>
        <row r="2085">
          <cell r="B2085" t="str">
            <v>가드레일 설치U자형볼라드(기초포함)</v>
          </cell>
          <cell r="C2085" t="str">
            <v>재료비</v>
          </cell>
          <cell r="D2085" t="str">
            <v>가드레일 설치</v>
          </cell>
          <cell r="E2085" t="str">
            <v>U자형볼라드(기초포함)</v>
          </cell>
          <cell r="F2085">
            <v>1</v>
          </cell>
          <cell r="G2085" t="str">
            <v>개소</v>
          </cell>
          <cell r="I2085">
            <v>0</v>
          </cell>
          <cell r="K2085">
            <v>0</v>
          </cell>
          <cell r="L2085">
            <v>0</v>
          </cell>
          <cell r="N2085">
            <v>0</v>
          </cell>
        </row>
        <row r="2086">
          <cell r="B2086" t="str">
            <v>U자형볼라드101.6ΦⅩ900㎜Ⅹ1200㎜Ⅹ900㎜Ⅹ2t</v>
          </cell>
          <cell r="D2086" t="str">
            <v>U자형볼라드</v>
          </cell>
          <cell r="E2086" t="str">
            <v>101.6ΦⅩ900㎜Ⅹ1200㎜Ⅹ900㎜Ⅹ2t</v>
          </cell>
          <cell r="F2086">
            <v>1</v>
          </cell>
          <cell r="G2086" t="str">
            <v>개</v>
          </cell>
          <cell r="I2086">
            <v>273422</v>
          </cell>
          <cell r="J2086">
            <v>240000</v>
          </cell>
          <cell r="K2086">
            <v>240000</v>
          </cell>
          <cell r="L2086">
            <v>32449</v>
          </cell>
          <cell r="M2086">
            <v>32449</v>
          </cell>
          <cell r="N2086">
            <v>973</v>
          </cell>
          <cell r="O2086">
            <v>973</v>
          </cell>
          <cell r="P2086" t="str">
            <v>제9128호표</v>
          </cell>
        </row>
        <row r="2087">
          <cell r="B2087" t="str">
            <v>레미콘(25-21-8)무근</v>
          </cell>
          <cell r="D2087" t="str">
            <v>레미콘(25-21-8)</v>
          </cell>
          <cell r="E2087" t="str">
            <v>무근</v>
          </cell>
          <cell r="F2087">
            <v>7.3999999999999996E-2</v>
          </cell>
          <cell r="G2087" t="str">
            <v>㎥</v>
          </cell>
          <cell r="I2087">
            <v>3874</v>
          </cell>
          <cell r="J2087">
            <v>52354</v>
          </cell>
          <cell r="K2087">
            <v>3874</v>
          </cell>
          <cell r="L2087">
            <v>0</v>
          </cell>
          <cell r="M2087">
            <v>0</v>
          </cell>
          <cell r="N2087">
            <v>0</v>
          </cell>
          <cell r="O2087">
            <v>0</v>
          </cell>
          <cell r="P2087" t="str">
            <v>제9910호표</v>
          </cell>
        </row>
        <row r="2088">
          <cell r="B2088" t="str">
            <v>레미콘타설무근</v>
          </cell>
          <cell r="D2088" t="str">
            <v>레미콘타설</v>
          </cell>
          <cell r="E2088" t="str">
            <v>무근</v>
          </cell>
          <cell r="F2088">
            <v>7.1999999999999995E-2</v>
          </cell>
          <cell r="G2088" t="str">
            <v>㎥</v>
          </cell>
          <cell r="I2088">
            <v>1677</v>
          </cell>
          <cell r="J2088">
            <v>0</v>
          </cell>
          <cell r="K2088">
            <v>0</v>
          </cell>
          <cell r="L2088">
            <v>23296</v>
          </cell>
          <cell r="M2088">
            <v>1677</v>
          </cell>
          <cell r="N2088">
            <v>0</v>
          </cell>
          <cell r="O2088">
            <v>0</v>
          </cell>
          <cell r="P2088" t="str">
            <v>제9903호표</v>
          </cell>
        </row>
        <row r="2089">
          <cell r="B2089" t="str">
            <v>합판거푸집4회</v>
          </cell>
          <cell r="D2089" t="str">
            <v>합판거푸집</v>
          </cell>
          <cell r="E2089" t="str">
            <v>4회</v>
          </cell>
          <cell r="F2089">
            <v>0.96</v>
          </cell>
          <cell r="G2089" t="str">
            <v>㎡</v>
          </cell>
          <cell r="I2089">
            <v>18118</v>
          </cell>
          <cell r="J2089">
            <v>0</v>
          </cell>
          <cell r="K2089">
            <v>0</v>
          </cell>
          <cell r="L2089">
            <v>13212</v>
          </cell>
          <cell r="M2089">
            <v>12683</v>
          </cell>
          <cell r="N2089">
            <v>5662</v>
          </cell>
          <cell r="O2089">
            <v>5435</v>
          </cell>
          <cell r="P2089" t="str">
            <v>제9906호표</v>
          </cell>
        </row>
        <row r="2090">
          <cell r="B2090" t="str">
            <v>터파기(기계90%+인력10%)</v>
          </cell>
          <cell r="D2090" t="str">
            <v>터파기</v>
          </cell>
          <cell r="E2090" t="str">
            <v>(기계90%+인력10%)</v>
          </cell>
          <cell r="F2090">
            <v>0.16</v>
          </cell>
          <cell r="G2090" t="str">
            <v>㎥</v>
          </cell>
          <cell r="I2090">
            <v>435</v>
          </cell>
          <cell r="J2090">
            <v>0</v>
          </cell>
          <cell r="K2090">
            <v>0</v>
          </cell>
          <cell r="L2090">
            <v>2179</v>
          </cell>
          <cell r="M2090">
            <v>348</v>
          </cell>
          <cell r="N2090">
            <v>545</v>
          </cell>
          <cell r="O2090">
            <v>87</v>
          </cell>
          <cell r="P2090" t="str">
            <v>제9900호표</v>
          </cell>
        </row>
        <row r="2091">
          <cell r="B2091" t="str">
            <v>되메우기 및 다짐(기계90%+인력10%)</v>
          </cell>
          <cell r="D2091" t="str">
            <v>되메우기 및 다짐</v>
          </cell>
          <cell r="E2091" t="str">
            <v>(기계90%+인력10%)</v>
          </cell>
          <cell r="F2091">
            <v>8.7999999999999995E-2</v>
          </cell>
          <cell r="G2091" t="str">
            <v>㎥</v>
          </cell>
          <cell r="I2091">
            <v>350</v>
          </cell>
          <cell r="J2091">
            <v>0</v>
          </cell>
          <cell r="K2091">
            <v>0</v>
          </cell>
          <cell r="L2091">
            <v>3347</v>
          </cell>
          <cell r="M2091">
            <v>294</v>
          </cell>
          <cell r="N2091">
            <v>638</v>
          </cell>
          <cell r="O2091">
            <v>56</v>
          </cell>
          <cell r="P2091" t="str">
            <v>제9901호표</v>
          </cell>
        </row>
        <row r="2092">
          <cell r="B2092" t="str">
            <v>잔토처리토사</v>
          </cell>
          <cell r="D2092" t="str">
            <v>잔토처리</v>
          </cell>
          <cell r="E2092" t="str">
            <v>토사</v>
          </cell>
          <cell r="F2092">
            <v>7.1999999999999995E-2</v>
          </cell>
          <cell r="G2092" t="str">
            <v>㎥</v>
          </cell>
          <cell r="I2092">
            <v>302</v>
          </cell>
          <cell r="J2092">
            <v>1833</v>
          </cell>
          <cell r="K2092">
            <v>131</v>
          </cell>
          <cell r="L2092">
            <v>1383</v>
          </cell>
          <cell r="M2092">
            <v>99</v>
          </cell>
          <cell r="N2092">
            <v>1000</v>
          </cell>
          <cell r="O2092">
            <v>72</v>
          </cell>
          <cell r="P2092" t="str">
            <v>제9902호표</v>
          </cell>
        </row>
        <row r="2094">
          <cell r="A2094">
            <v>9128</v>
          </cell>
          <cell r="B2094">
            <v>3</v>
          </cell>
          <cell r="C2094" t="str">
            <v>제9128호표</v>
          </cell>
          <cell r="D2094" t="str">
            <v>U자형볼라드</v>
          </cell>
          <cell r="E2094" t="str">
            <v>101.6ΦⅩ900㎜Ⅹ1200㎜Ⅹ900㎜Ⅹ2t</v>
          </cell>
          <cell r="F2094">
            <v>1</v>
          </cell>
          <cell r="G2094" t="str">
            <v>개</v>
          </cell>
          <cell r="I2094">
            <v>273422</v>
          </cell>
          <cell r="K2094">
            <v>240000</v>
          </cell>
          <cell r="M2094">
            <v>32449</v>
          </cell>
          <cell r="O2094">
            <v>973</v>
          </cell>
        </row>
        <row r="2096">
          <cell r="B2096" t="str">
            <v>U자형볼라드101.6ΦⅩ900㎜Ⅹ1200㎜Ⅹ900㎜Ⅹ2t</v>
          </cell>
          <cell r="C2096" t="str">
            <v>재료비</v>
          </cell>
          <cell r="D2096" t="str">
            <v>U자형볼라드</v>
          </cell>
          <cell r="E2096" t="str">
            <v>101.6ΦⅩ900㎜Ⅹ1200㎜Ⅹ900㎜Ⅹ2t</v>
          </cell>
          <cell r="F2096">
            <v>1</v>
          </cell>
          <cell r="G2096" t="str">
            <v>개</v>
          </cell>
          <cell r="I2096">
            <v>240000</v>
          </cell>
          <cell r="J2096">
            <v>240000</v>
          </cell>
          <cell r="K2096">
            <v>240000</v>
          </cell>
          <cell r="L2096">
            <v>0</v>
          </cell>
          <cell r="N2096">
            <v>0</v>
          </cell>
        </row>
        <row r="2099">
          <cell r="C2099" t="str">
            <v>노무비</v>
          </cell>
          <cell r="D2099" t="str">
            <v>특고케이블공</v>
          </cell>
          <cell r="E2099">
            <v>0.13200000000000001</v>
          </cell>
          <cell r="F2099">
            <v>0.13200000000000001</v>
          </cell>
          <cell r="G2099" t="str">
            <v>인</v>
          </cell>
          <cell r="I2099">
            <v>23655</v>
          </cell>
          <cell r="L2099">
            <v>179209</v>
          </cell>
          <cell r="M2099">
            <v>23655</v>
          </cell>
        </row>
        <row r="2100">
          <cell r="D2100" t="str">
            <v>보통인부</v>
          </cell>
          <cell r="E2100">
            <v>0.13200000000000001</v>
          </cell>
          <cell r="F2100">
            <v>0.13200000000000001</v>
          </cell>
          <cell r="G2100" t="str">
            <v>인</v>
          </cell>
          <cell r="I2100">
            <v>8794</v>
          </cell>
          <cell r="L2100">
            <v>66622</v>
          </cell>
          <cell r="M2100">
            <v>8794</v>
          </cell>
        </row>
        <row r="2102">
          <cell r="C2102" t="str">
            <v>공구손료</v>
          </cell>
          <cell r="E2102" t="str">
            <v>노무비의</v>
          </cell>
          <cell r="F2102">
            <v>3</v>
          </cell>
          <cell r="G2102" t="str">
            <v>%</v>
          </cell>
          <cell r="I2102">
            <v>973</v>
          </cell>
          <cell r="O2102">
            <v>973</v>
          </cell>
        </row>
        <row r="2105">
          <cell r="A2105">
            <v>9129</v>
          </cell>
          <cell r="B2105">
            <v>3</v>
          </cell>
          <cell r="C2105" t="str">
            <v>제9129호표</v>
          </cell>
          <cell r="D2105" t="str">
            <v>배전용 완금</v>
          </cell>
          <cell r="E2105" t="str">
            <v>90x90x7tx1800</v>
          </cell>
          <cell r="F2105">
            <v>1</v>
          </cell>
          <cell r="G2105" t="str">
            <v>개</v>
          </cell>
          <cell r="I2105">
            <v>40514</v>
          </cell>
          <cell r="K2105">
            <v>25000</v>
          </cell>
          <cell r="M2105">
            <v>15063</v>
          </cell>
          <cell r="O2105">
            <v>451</v>
          </cell>
          <cell r="P2105" t="str">
            <v>전 4-6</v>
          </cell>
        </row>
        <row r="2107">
          <cell r="B2107" t="str">
            <v>배전용 완금90x90x7tx1800</v>
          </cell>
          <cell r="C2107" t="str">
            <v>재료비</v>
          </cell>
          <cell r="D2107" t="str">
            <v>배전용 완금</v>
          </cell>
          <cell r="E2107" t="str">
            <v>90x90x7tx1800</v>
          </cell>
          <cell r="F2107">
            <v>1</v>
          </cell>
          <cell r="G2107" t="str">
            <v>개</v>
          </cell>
          <cell r="I2107">
            <v>25000</v>
          </cell>
          <cell r="J2107">
            <v>25000</v>
          </cell>
          <cell r="K2107">
            <v>25000</v>
          </cell>
          <cell r="L2107">
            <v>0</v>
          </cell>
          <cell r="N2107">
            <v>0</v>
          </cell>
        </row>
        <row r="2110">
          <cell r="C2110" t="str">
            <v>노무비</v>
          </cell>
          <cell r="D2110" t="str">
            <v>배전전공</v>
          </cell>
          <cell r="E2110">
            <v>0.06</v>
          </cell>
          <cell r="F2110">
            <v>0.06</v>
          </cell>
          <cell r="G2110" t="str">
            <v>인</v>
          </cell>
          <cell r="I2110">
            <v>11066</v>
          </cell>
          <cell r="L2110">
            <v>184446</v>
          </cell>
          <cell r="M2110">
            <v>11066</v>
          </cell>
        </row>
        <row r="2111">
          <cell r="D2111" t="str">
            <v>보통인부</v>
          </cell>
          <cell r="E2111">
            <v>0.06</v>
          </cell>
          <cell r="F2111">
            <v>0.06</v>
          </cell>
          <cell r="G2111" t="str">
            <v>인</v>
          </cell>
          <cell r="I2111">
            <v>3997</v>
          </cell>
          <cell r="L2111">
            <v>66622</v>
          </cell>
          <cell r="M2111">
            <v>3997</v>
          </cell>
        </row>
        <row r="2113">
          <cell r="C2113" t="str">
            <v>공구손료</v>
          </cell>
          <cell r="E2113" t="str">
            <v>노무비의</v>
          </cell>
          <cell r="F2113">
            <v>3</v>
          </cell>
          <cell r="G2113" t="str">
            <v>%</v>
          </cell>
          <cell r="I2113">
            <v>451</v>
          </cell>
          <cell r="O2113">
            <v>451</v>
          </cell>
        </row>
        <row r="2116">
          <cell r="A2116">
            <v>9130</v>
          </cell>
          <cell r="B2116">
            <v>3</v>
          </cell>
          <cell r="C2116" t="str">
            <v>제9130호표</v>
          </cell>
          <cell r="D2116" t="str">
            <v>케이블헤드 지지금구</v>
          </cell>
          <cell r="E2116" t="str">
            <v>상, 하부용</v>
          </cell>
          <cell r="F2116">
            <v>1</v>
          </cell>
          <cell r="G2116" t="str">
            <v>개</v>
          </cell>
          <cell r="I2116">
            <v>120517</v>
          </cell>
          <cell r="K2116">
            <v>71174</v>
          </cell>
          <cell r="M2116">
            <v>47906</v>
          </cell>
          <cell r="O2116">
            <v>1437</v>
          </cell>
          <cell r="P2116" t="str">
            <v>전 4-39</v>
          </cell>
        </row>
        <row r="2118">
          <cell r="B2118" t="str">
            <v>케이블헤드 지지금구상, 하부용</v>
          </cell>
          <cell r="C2118" t="str">
            <v>재료비</v>
          </cell>
          <cell r="D2118" t="str">
            <v>케이블헤드 지지금구</v>
          </cell>
          <cell r="E2118" t="str">
            <v>상, 하부용</v>
          </cell>
          <cell r="F2118">
            <v>1</v>
          </cell>
          <cell r="G2118" t="str">
            <v>개</v>
          </cell>
          <cell r="I2118">
            <v>71174</v>
          </cell>
          <cell r="J2118">
            <v>71174</v>
          </cell>
          <cell r="K2118">
            <v>71174</v>
          </cell>
          <cell r="L2118">
            <v>0</v>
          </cell>
          <cell r="N2118">
            <v>0</v>
          </cell>
        </row>
        <row r="2121">
          <cell r="C2121" t="str">
            <v>노무비</v>
          </cell>
          <cell r="D2121" t="str">
            <v>배전전공</v>
          </cell>
          <cell r="E2121">
            <v>0.22</v>
          </cell>
          <cell r="F2121">
            <v>0.22</v>
          </cell>
          <cell r="G2121" t="str">
            <v>인</v>
          </cell>
          <cell r="I2121">
            <v>40578</v>
          </cell>
          <cell r="L2121">
            <v>184446</v>
          </cell>
          <cell r="M2121">
            <v>40578</v>
          </cell>
        </row>
        <row r="2122">
          <cell r="D2122" t="str">
            <v>보통인부</v>
          </cell>
          <cell r="E2122">
            <v>0.11</v>
          </cell>
          <cell r="F2122">
            <v>0.11</v>
          </cell>
          <cell r="G2122" t="str">
            <v>인</v>
          </cell>
          <cell r="I2122">
            <v>7328</v>
          </cell>
          <cell r="L2122">
            <v>66622</v>
          </cell>
          <cell r="M2122">
            <v>7328</v>
          </cell>
        </row>
        <row r="2124">
          <cell r="C2124" t="str">
            <v>공구손료</v>
          </cell>
          <cell r="E2124" t="str">
            <v>노무비의</v>
          </cell>
          <cell r="F2124">
            <v>3</v>
          </cell>
          <cell r="G2124" t="str">
            <v>%</v>
          </cell>
          <cell r="I2124">
            <v>1437</v>
          </cell>
          <cell r="O2124">
            <v>1437</v>
          </cell>
        </row>
        <row r="2127">
          <cell r="A2127">
            <v>9131</v>
          </cell>
          <cell r="B2127">
            <v>3</v>
          </cell>
          <cell r="C2127" t="str">
            <v>제9131호표</v>
          </cell>
          <cell r="D2127" t="str">
            <v>케이블 크리트</v>
          </cell>
          <cell r="E2127" t="str">
            <v>헤드취부용</v>
          </cell>
          <cell r="F2127">
            <v>1</v>
          </cell>
          <cell r="G2127" t="str">
            <v>개</v>
          </cell>
          <cell r="I2127">
            <v>13275</v>
          </cell>
          <cell r="K2127">
            <v>8212</v>
          </cell>
          <cell r="M2127">
            <v>4916</v>
          </cell>
          <cell r="O2127">
            <v>147</v>
          </cell>
          <cell r="P2127" t="str">
            <v>전 2-18</v>
          </cell>
        </row>
        <row r="2129">
          <cell r="B2129" t="str">
            <v>케이블 크리트헤드취부용</v>
          </cell>
          <cell r="C2129" t="str">
            <v>재료비</v>
          </cell>
          <cell r="D2129" t="str">
            <v>케이블 크리트</v>
          </cell>
          <cell r="E2129" t="str">
            <v>헤드취부용</v>
          </cell>
          <cell r="F2129">
            <v>1</v>
          </cell>
          <cell r="G2129" t="str">
            <v>개</v>
          </cell>
          <cell r="I2129">
            <v>8212</v>
          </cell>
          <cell r="J2129">
            <v>8212</v>
          </cell>
          <cell r="K2129">
            <v>8212</v>
          </cell>
          <cell r="L2129">
            <v>0</v>
          </cell>
          <cell r="N2129">
            <v>0</v>
          </cell>
        </row>
        <row r="2132">
          <cell r="C2132" t="str">
            <v>노무비</v>
          </cell>
          <cell r="D2132" t="str">
            <v>특고케이블공</v>
          </cell>
          <cell r="E2132">
            <v>0.02</v>
          </cell>
          <cell r="F2132">
            <v>0.02</v>
          </cell>
          <cell r="G2132" t="str">
            <v>인</v>
          </cell>
          <cell r="I2132">
            <v>3584</v>
          </cell>
          <cell r="L2132">
            <v>179209</v>
          </cell>
          <cell r="M2132">
            <v>3584</v>
          </cell>
        </row>
        <row r="2133">
          <cell r="D2133" t="str">
            <v>보통인부</v>
          </cell>
          <cell r="E2133">
            <v>0.02</v>
          </cell>
          <cell r="F2133">
            <v>0.02</v>
          </cell>
          <cell r="G2133" t="str">
            <v>인</v>
          </cell>
          <cell r="I2133">
            <v>1332</v>
          </cell>
          <cell r="L2133">
            <v>66622</v>
          </cell>
          <cell r="M2133">
            <v>1332</v>
          </cell>
        </row>
        <row r="2135">
          <cell r="C2135" t="str">
            <v>공구손료</v>
          </cell>
          <cell r="E2135" t="str">
            <v>노무비의</v>
          </cell>
          <cell r="F2135">
            <v>3</v>
          </cell>
          <cell r="G2135" t="str">
            <v>%</v>
          </cell>
          <cell r="I2135">
            <v>147</v>
          </cell>
          <cell r="O2135">
            <v>147</v>
          </cell>
        </row>
        <row r="2138">
          <cell r="A2138">
            <v>9132</v>
          </cell>
          <cell r="B2138">
            <v>3</v>
          </cell>
          <cell r="C2138" t="str">
            <v>제9132호표</v>
          </cell>
          <cell r="D2138" t="str">
            <v>전주용 입상관</v>
          </cell>
          <cell r="E2138" t="str">
            <v>Φ130x2m</v>
          </cell>
          <cell r="F2138">
            <v>1</v>
          </cell>
          <cell r="G2138" t="str">
            <v>개</v>
          </cell>
          <cell r="I2138">
            <v>84929</v>
          </cell>
          <cell r="K2138">
            <v>35586</v>
          </cell>
          <cell r="M2138">
            <v>47906</v>
          </cell>
          <cell r="O2138">
            <v>1437</v>
          </cell>
          <cell r="P2138" t="str">
            <v>전 4-33</v>
          </cell>
        </row>
        <row r="2140">
          <cell r="B2140" t="str">
            <v>전주용 입상관Φ130x2m</v>
          </cell>
          <cell r="C2140" t="str">
            <v>재료비</v>
          </cell>
          <cell r="D2140" t="str">
            <v>전주용 입상관</v>
          </cell>
          <cell r="E2140" t="str">
            <v>Φ130x2m</v>
          </cell>
          <cell r="F2140">
            <v>1</v>
          </cell>
          <cell r="G2140" t="str">
            <v>개</v>
          </cell>
          <cell r="I2140">
            <v>35586</v>
          </cell>
          <cell r="J2140">
            <v>35586</v>
          </cell>
          <cell r="K2140">
            <v>35586</v>
          </cell>
          <cell r="L2140">
            <v>0</v>
          </cell>
          <cell r="N2140">
            <v>0</v>
          </cell>
        </row>
        <row r="2143">
          <cell r="C2143" t="str">
            <v>노무비</v>
          </cell>
          <cell r="D2143" t="str">
            <v>배전전공</v>
          </cell>
          <cell r="E2143">
            <v>0.22</v>
          </cell>
          <cell r="F2143">
            <v>0.22</v>
          </cell>
          <cell r="G2143" t="str">
            <v>인</v>
          </cell>
          <cell r="I2143">
            <v>40578</v>
          </cell>
          <cell r="L2143">
            <v>184446</v>
          </cell>
          <cell r="M2143">
            <v>40578</v>
          </cell>
        </row>
        <row r="2144">
          <cell r="D2144" t="str">
            <v>보통인부</v>
          </cell>
          <cell r="E2144">
            <v>0.11</v>
          </cell>
          <cell r="F2144">
            <v>0.11</v>
          </cell>
          <cell r="G2144" t="str">
            <v>인</v>
          </cell>
          <cell r="I2144">
            <v>7328</v>
          </cell>
          <cell r="L2144">
            <v>66622</v>
          </cell>
          <cell r="M2144">
            <v>7328</v>
          </cell>
        </row>
        <row r="2146">
          <cell r="C2146" t="str">
            <v>공구손료</v>
          </cell>
          <cell r="E2146" t="str">
            <v>노무비의</v>
          </cell>
          <cell r="F2146">
            <v>3</v>
          </cell>
          <cell r="G2146" t="str">
            <v>%</v>
          </cell>
          <cell r="I2146">
            <v>1437</v>
          </cell>
          <cell r="O2146">
            <v>1437</v>
          </cell>
        </row>
        <row r="2149">
          <cell r="A2149">
            <v>9133</v>
          </cell>
          <cell r="B2149">
            <v>3</v>
          </cell>
          <cell r="C2149" t="str">
            <v>제9133호표</v>
          </cell>
          <cell r="D2149" t="str">
            <v>피뢰기(LA)</v>
          </cell>
          <cell r="E2149" t="str">
            <v>18kV, 2.5kA</v>
          </cell>
          <cell r="F2149">
            <v>1</v>
          </cell>
          <cell r="G2149" t="str">
            <v>조</v>
          </cell>
          <cell r="I2149">
            <v>180897</v>
          </cell>
          <cell r="K2149">
            <v>160000</v>
          </cell>
          <cell r="M2149">
            <v>20289</v>
          </cell>
          <cell r="O2149">
            <v>608</v>
          </cell>
          <cell r="P2149" t="str">
            <v>전 4-24</v>
          </cell>
        </row>
        <row r="2151">
          <cell r="B2151" t="str">
            <v>피뢰기(LA)18kV, 2.5kA</v>
          </cell>
          <cell r="C2151" t="str">
            <v>재료비</v>
          </cell>
          <cell r="D2151" t="str">
            <v>피뢰기(LA)</v>
          </cell>
          <cell r="E2151" t="str">
            <v>18kV, 2.5kA</v>
          </cell>
          <cell r="F2151">
            <v>1</v>
          </cell>
          <cell r="G2151" t="str">
            <v>조</v>
          </cell>
          <cell r="I2151">
            <v>160000</v>
          </cell>
          <cell r="J2151">
            <v>160000</v>
          </cell>
          <cell r="K2151">
            <v>160000</v>
          </cell>
          <cell r="L2151">
            <v>0</v>
          </cell>
          <cell r="N2151">
            <v>0</v>
          </cell>
        </row>
        <row r="2154">
          <cell r="C2154" t="str">
            <v>노무비</v>
          </cell>
          <cell r="D2154" t="str">
            <v>배전전공</v>
          </cell>
          <cell r="E2154">
            <v>0.11</v>
          </cell>
          <cell r="F2154">
            <v>0.11</v>
          </cell>
          <cell r="G2154" t="str">
            <v>인</v>
          </cell>
          <cell r="I2154">
            <v>20289</v>
          </cell>
          <cell r="L2154">
            <v>184446</v>
          </cell>
          <cell r="M2154">
            <v>20289</v>
          </cell>
        </row>
        <row r="2157">
          <cell r="C2157" t="str">
            <v>공구손료</v>
          </cell>
          <cell r="E2157" t="str">
            <v>노무비의</v>
          </cell>
          <cell r="F2157">
            <v>3</v>
          </cell>
          <cell r="G2157" t="str">
            <v>%</v>
          </cell>
          <cell r="I2157">
            <v>608</v>
          </cell>
          <cell r="O2157">
            <v>608</v>
          </cell>
        </row>
        <row r="2160">
          <cell r="A2160">
            <v>9134</v>
          </cell>
          <cell r="B2160">
            <v>3</v>
          </cell>
          <cell r="C2160" t="str">
            <v>제9134호표</v>
          </cell>
          <cell r="D2160" t="str">
            <v>내오손 결합애자</v>
          </cell>
          <cell r="E2160" t="str">
            <v>자기제</v>
          </cell>
          <cell r="F2160">
            <v>1</v>
          </cell>
          <cell r="G2160" t="str">
            <v>개</v>
          </cell>
          <cell r="I2160">
            <v>19864</v>
          </cell>
          <cell r="K2160">
            <v>13400</v>
          </cell>
          <cell r="M2160">
            <v>6276</v>
          </cell>
          <cell r="O2160">
            <v>188</v>
          </cell>
          <cell r="P2160" t="str">
            <v>전 4-7</v>
          </cell>
        </row>
        <row r="2162">
          <cell r="B2162" t="str">
            <v>내오손 결합애자자기제</v>
          </cell>
          <cell r="C2162" t="str">
            <v>재료비</v>
          </cell>
          <cell r="D2162" t="str">
            <v>내오손 결합애자</v>
          </cell>
          <cell r="E2162" t="str">
            <v>자기제</v>
          </cell>
          <cell r="F2162">
            <v>1</v>
          </cell>
          <cell r="G2162" t="str">
            <v>개</v>
          </cell>
          <cell r="I2162">
            <v>13400</v>
          </cell>
          <cell r="J2162">
            <v>13400</v>
          </cell>
          <cell r="K2162">
            <v>13400</v>
          </cell>
          <cell r="L2162">
            <v>0</v>
          </cell>
          <cell r="N2162">
            <v>0</v>
          </cell>
        </row>
        <row r="2165">
          <cell r="C2165" t="str">
            <v>노무비</v>
          </cell>
          <cell r="D2165" t="str">
            <v>배전전공</v>
          </cell>
          <cell r="E2165">
            <v>2.5000000000000001E-2</v>
          </cell>
          <cell r="F2165">
            <v>2.5000000000000001E-2</v>
          </cell>
          <cell r="G2165" t="str">
            <v>인</v>
          </cell>
          <cell r="I2165">
            <v>4611</v>
          </cell>
          <cell r="L2165">
            <v>184446</v>
          </cell>
          <cell r="M2165">
            <v>4611</v>
          </cell>
        </row>
        <row r="2166">
          <cell r="D2166" t="str">
            <v>보통인부</v>
          </cell>
          <cell r="E2166">
            <v>2.5000000000000001E-2</v>
          </cell>
          <cell r="F2166">
            <v>2.5000000000000001E-2</v>
          </cell>
          <cell r="G2166" t="str">
            <v>인</v>
          </cell>
          <cell r="I2166">
            <v>1665</v>
          </cell>
          <cell r="L2166">
            <v>66622</v>
          </cell>
          <cell r="M2166">
            <v>1665</v>
          </cell>
        </row>
        <row r="2168">
          <cell r="C2168" t="str">
            <v>공구손료</v>
          </cell>
          <cell r="E2168" t="str">
            <v>노무비의</v>
          </cell>
          <cell r="F2168">
            <v>3</v>
          </cell>
          <cell r="G2168" t="str">
            <v>%</v>
          </cell>
          <cell r="I2168">
            <v>188</v>
          </cell>
          <cell r="O2168">
            <v>188</v>
          </cell>
        </row>
        <row r="2171">
          <cell r="A2171">
            <v>9135</v>
          </cell>
          <cell r="B2171">
            <v>3</v>
          </cell>
          <cell r="C2171" t="str">
            <v>제9135호표</v>
          </cell>
          <cell r="D2171" t="str">
            <v>분기슬리브</v>
          </cell>
          <cell r="E2171" t="str">
            <v>95㎟미만</v>
          </cell>
          <cell r="F2171">
            <v>1</v>
          </cell>
          <cell r="G2171" t="str">
            <v>개</v>
          </cell>
          <cell r="I2171">
            <v>17319</v>
          </cell>
          <cell r="K2171">
            <v>1620</v>
          </cell>
          <cell r="M2171">
            <v>15242</v>
          </cell>
          <cell r="O2171">
            <v>457</v>
          </cell>
          <cell r="P2171" t="str">
            <v>전 4-27-1</v>
          </cell>
        </row>
        <row r="2173">
          <cell r="B2173" t="str">
            <v>분기슬리브95㎟미만</v>
          </cell>
          <cell r="C2173" t="str">
            <v>재료비</v>
          </cell>
          <cell r="D2173" t="str">
            <v>분기슬리브</v>
          </cell>
          <cell r="E2173" t="str">
            <v>95㎟미만</v>
          </cell>
          <cell r="F2173">
            <v>1</v>
          </cell>
          <cell r="G2173" t="str">
            <v>개</v>
          </cell>
          <cell r="I2173">
            <v>1620</v>
          </cell>
          <cell r="J2173">
            <v>1620</v>
          </cell>
          <cell r="K2173">
            <v>1620</v>
          </cell>
          <cell r="L2173">
            <v>0</v>
          </cell>
          <cell r="N2173">
            <v>0</v>
          </cell>
        </row>
        <row r="2176">
          <cell r="C2176" t="str">
            <v>노무비</v>
          </cell>
          <cell r="D2176" t="str">
            <v>배전전공</v>
          </cell>
          <cell r="E2176">
            <v>7.0000000000000007E-2</v>
          </cell>
          <cell r="F2176">
            <v>7.0000000000000007E-2</v>
          </cell>
          <cell r="G2176" t="str">
            <v>인</v>
          </cell>
          <cell r="I2176">
            <v>12911</v>
          </cell>
          <cell r="L2176">
            <v>184446</v>
          </cell>
          <cell r="M2176">
            <v>12911</v>
          </cell>
        </row>
        <row r="2177">
          <cell r="D2177" t="str">
            <v>보통인부</v>
          </cell>
          <cell r="E2177">
            <v>3.5000000000000003E-2</v>
          </cell>
          <cell r="F2177">
            <v>3.5000000000000003E-2</v>
          </cell>
          <cell r="G2177" t="str">
            <v>인</v>
          </cell>
          <cell r="I2177">
            <v>2331</v>
          </cell>
          <cell r="L2177">
            <v>66622</v>
          </cell>
          <cell r="M2177">
            <v>2331</v>
          </cell>
        </row>
        <row r="2179">
          <cell r="C2179" t="str">
            <v>공구손료</v>
          </cell>
          <cell r="E2179" t="str">
            <v>노무비의</v>
          </cell>
          <cell r="F2179">
            <v>3</v>
          </cell>
          <cell r="G2179" t="str">
            <v>%</v>
          </cell>
          <cell r="I2179">
            <v>457</v>
          </cell>
          <cell r="O2179">
            <v>457</v>
          </cell>
        </row>
        <row r="2182">
          <cell r="A2182">
            <v>9136</v>
          </cell>
          <cell r="B2182">
            <v>3</v>
          </cell>
          <cell r="C2182" t="str">
            <v>제9136호표</v>
          </cell>
          <cell r="D2182" t="str">
            <v>케이블헤드</v>
          </cell>
          <cell r="E2182" t="str">
            <v>자기수축형, 60㎟</v>
          </cell>
          <cell r="F2182">
            <v>1</v>
          </cell>
          <cell r="G2182" t="str">
            <v>3상/kit</v>
          </cell>
          <cell r="I2182">
            <v>380742</v>
          </cell>
          <cell r="K2182">
            <v>222000</v>
          </cell>
          <cell r="M2182">
            <v>154119</v>
          </cell>
          <cell r="O2182">
            <v>4623</v>
          </cell>
          <cell r="P2182" t="str">
            <v>전 4-37</v>
          </cell>
        </row>
        <row r="2184">
          <cell r="B2184" t="str">
            <v>케이블헤드자기수축형, 60㎟</v>
          </cell>
          <cell r="C2184" t="str">
            <v>재료비</v>
          </cell>
          <cell r="D2184" t="str">
            <v>케이블헤드</v>
          </cell>
          <cell r="E2184" t="str">
            <v>자기수축형, 60㎟</v>
          </cell>
          <cell r="F2184">
            <v>1</v>
          </cell>
          <cell r="G2184" t="str">
            <v>3상/kit</v>
          </cell>
          <cell r="I2184">
            <v>222000</v>
          </cell>
          <cell r="J2184">
            <v>222000</v>
          </cell>
          <cell r="K2184">
            <v>222000</v>
          </cell>
          <cell r="L2184">
            <v>0</v>
          </cell>
          <cell r="N2184">
            <v>0</v>
          </cell>
        </row>
        <row r="2187">
          <cell r="C2187" t="str">
            <v>노무비</v>
          </cell>
          <cell r="D2187" t="str">
            <v>특고케이블공</v>
          </cell>
          <cell r="E2187">
            <v>0.86</v>
          </cell>
          <cell r="F2187">
            <v>0.86</v>
          </cell>
          <cell r="G2187" t="str">
            <v>인</v>
          </cell>
          <cell r="I2187">
            <v>154119</v>
          </cell>
          <cell r="L2187">
            <v>179209</v>
          </cell>
          <cell r="M2187">
            <v>154119</v>
          </cell>
        </row>
        <row r="2190">
          <cell r="C2190" t="str">
            <v>공구손료</v>
          </cell>
          <cell r="E2190" t="str">
            <v>노무비의</v>
          </cell>
          <cell r="F2190">
            <v>3</v>
          </cell>
          <cell r="G2190" t="str">
            <v>%</v>
          </cell>
          <cell r="I2190">
            <v>4623</v>
          </cell>
          <cell r="O2190">
            <v>4623</v>
          </cell>
        </row>
        <row r="2204">
          <cell r="A2204">
            <v>9137</v>
          </cell>
          <cell r="B2204">
            <v>3</v>
          </cell>
          <cell r="C2204" t="str">
            <v>제9137호표</v>
          </cell>
          <cell r="D2204" t="str">
            <v>한전주 인입선로 설치</v>
          </cell>
          <cell r="E2204" t="str">
            <v>2회선 수전</v>
          </cell>
          <cell r="F2204">
            <v>1</v>
          </cell>
          <cell r="G2204" t="str">
            <v>개소</v>
          </cell>
          <cell r="I2204">
            <v>2377732</v>
          </cell>
          <cell r="K2204">
            <v>1449578</v>
          </cell>
          <cell r="M2204">
            <v>901130</v>
          </cell>
          <cell r="O2204">
            <v>27024</v>
          </cell>
        </row>
        <row r="2206">
          <cell r="B2206" t="str">
            <v>한전주 인입선로 설치2회선 수전</v>
          </cell>
          <cell r="C2206" t="str">
            <v>재료비</v>
          </cell>
          <cell r="D2206" t="str">
            <v>한전주 인입선로 설치</v>
          </cell>
          <cell r="E2206" t="str">
            <v>2회선 수전</v>
          </cell>
          <cell r="F2206">
            <v>1</v>
          </cell>
          <cell r="G2206" t="str">
            <v>개소</v>
          </cell>
          <cell r="I2206">
            <v>0</v>
          </cell>
          <cell r="K2206">
            <v>0</v>
          </cell>
          <cell r="L2206">
            <v>0</v>
          </cell>
          <cell r="N2206">
            <v>0</v>
          </cell>
        </row>
        <row r="2207">
          <cell r="B2207" t="str">
            <v>피뢰기(LA)18kV, 2.5kA</v>
          </cell>
          <cell r="D2207" t="str">
            <v>피뢰기(LA)</v>
          </cell>
          <cell r="E2207" t="str">
            <v>18kV, 2.5kA</v>
          </cell>
          <cell r="F2207">
            <v>2</v>
          </cell>
          <cell r="G2207" t="str">
            <v>조</v>
          </cell>
          <cell r="I2207">
            <v>361794</v>
          </cell>
          <cell r="J2207">
            <v>160000</v>
          </cell>
          <cell r="K2207">
            <v>320000</v>
          </cell>
          <cell r="L2207">
            <v>20289</v>
          </cell>
          <cell r="M2207">
            <v>40578</v>
          </cell>
          <cell r="N2207">
            <v>608</v>
          </cell>
          <cell r="O2207">
            <v>1216</v>
          </cell>
          <cell r="P2207" t="str">
            <v>제9133호표</v>
          </cell>
        </row>
        <row r="2208">
          <cell r="B2208" t="str">
            <v>내오손 결합애자자기제</v>
          </cell>
          <cell r="D2208" t="str">
            <v>내오손 결합애자</v>
          </cell>
          <cell r="E2208" t="str">
            <v>자기제</v>
          </cell>
          <cell r="F2208">
            <v>6</v>
          </cell>
          <cell r="G2208" t="str">
            <v>개</v>
          </cell>
          <cell r="I2208">
            <v>119184</v>
          </cell>
          <cell r="J2208">
            <v>13400</v>
          </cell>
          <cell r="K2208">
            <v>80400</v>
          </cell>
          <cell r="L2208">
            <v>6276</v>
          </cell>
          <cell r="M2208">
            <v>37656</v>
          </cell>
          <cell r="N2208">
            <v>188</v>
          </cell>
          <cell r="O2208">
            <v>1128</v>
          </cell>
          <cell r="P2208" t="str">
            <v>제9134호표</v>
          </cell>
        </row>
        <row r="2209">
          <cell r="B2209" t="str">
            <v>분기슬리브95㎟미만</v>
          </cell>
          <cell r="D2209" t="str">
            <v>분기슬리브</v>
          </cell>
          <cell r="E2209" t="str">
            <v>95㎟미만</v>
          </cell>
          <cell r="F2209">
            <v>6</v>
          </cell>
          <cell r="G2209" t="str">
            <v>개</v>
          </cell>
          <cell r="I2209">
            <v>103914</v>
          </cell>
          <cell r="J2209">
            <v>1620</v>
          </cell>
          <cell r="K2209">
            <v>9720</v>
          </cell>
          <cell r="L2209">
            <v>15242</v>
          </cell>
          <cell r="M2209">
            <v>91452</v>
          </cell>
          <cell r="N2209">
            <v>457</v>
          </cell>
          <cell r="O2209">
            <v>2742</v>
          </cell>
          <cell r="P2209" t="str">
            <v>제9135호표</v>
          </cell>
        </row>
        <row r="2210">
          <cell r="B2210" t="str">
            <v>배전용 완금90x90x7tx1800</v>
          </cell>
          <cell r="D2210" t="str">
            <v>배전용 완금</v>
          </cell>
          <cell r="E2210" t="str">
            <v>90x90x7tx1800</v>
          </cell>
          <cell r="F2210">
            <v>2</v>
          </cell>
          <cell r="G2210" t="str">
            <v>개</v>
          </cell>
          <cell r="I2210">
            <v>81028</v>
          </cell>
          <cell r="J2210">
            <v>25000</v>
          </cell>
          <cell r="K2210">
            <v>50000</v>
          </cell>
          <cell r="L2210">
            <v>15063</v>
          </cell>
          <cell r="M2210">
            <v>30126</v>
          </cell>
          <cell r="N2210">
            <v>451</v>
          </cell>
          <cell r="O2210">
            <v>902</v>
          </cell>
          <cell r="P2210" t="str">
            <v>제9129호표</v>
          </cell>
        </row>
        <row r="2211">
          <cell r="B2211" t="str">
            <v>케이블헤드자기수축형, 60㎟</v>
          </cell>
          <cell r="D2211" t="str">
            <v>케이블헤드</v>
          </cell>
          <cell r="E2211" t="str">
            <v>자기수축형, 60㎟</v>
          </cell>
          <cell r="F2211">
            <v>2</v>
          </cell>
          <cell r="G2211" t="str">
            <v>3상/kit</v>
          </cell>
          <cell r="I2211">
            <v>761484</v>
          </cell>
          <cell r="J2211">
            <v>222000</v>
          </cell>
          <cell r="K2211">
            <v>444000</v>
          </cell>
          <cell r="L2211">
            <v>154119</v>
          </cell>
          <cell r="M2211">
            <v>308238</v>
          </cell>
          <cell r="N2211">
            <v>4623</v>
          </cell>
          <cell r="O2211">
            <v>9246</v>
          </cell>
          <cell r="P2211" t="str">
            <v>제9136호표</v>
          </cell>
        </row>
        <row r="2212">
          <cell r="B2212" t="str">
            <v>케이블헤드 지지금구상, 하부용</v>
          </cell>
          <cell r="D2212" t="str">
            <v>케이블헤드 지지금구</v>
          </cell>
          <cell r="E2212" t="str">
            <v>상, 하부용</v>
          </cell>
          <cell r="F2212">
            <v>2</v>
          </cell>
          <cell r="G2212" t="str">
            <v>개</v>
          </cell>
          <cell r="I2212">
            <v>241034</v>
          </cell>
          <cell r="J2212">
            <v>71174</v>
          </cell>
          <cell r="K2212">
            <v>142348</v>
          </cell>
          <cell r="L2212">
            <v>47906</v>
          </cell>
          <cell r="M2212">
            <v>95812</v>
          </cell>
          <cell r="N2212">
            <v>1437</v>
          </cell>
          <cell r="O2212">
            <v>2874</v>
          </cell>
          <cell r="P2212" t="str">
            <v>제9130호표</v>
          </cell>
        </row>
        <row r="2213">
          <cell r="B2213" t="str">
            <v>케이블 크리트헤드취부용</v>
          </cell>
          <cell r="D2213" t="str">
            <v>케이블 크리트</v>
          </cell>
          <cell r="E2213" t="str">
            <v>헤드취부용</v>
          </cell>
          <cell r="F2213">
            <v>2</v>
          </cell>
          <cell r="G2213" t="str">
            <v>개</v>
          </cell>
          <cell r="I2213">
            <v>26550</v>
          </cell>
          <cell r="J2213">
            <v>8212</v>
          </cell>
          <cell r="K2213">
            <v>16424</v>
          </cell>
          <cell r="L2213">
            <v>4916</v>
          </cell>
          <cell r="M2213">
            <v>9832</v>
          </cell>
          <cell r="N2213">
            <v>147</v>
          </cell>
          <cell r="O2213">
            <v>294</v>
          </cell>
          <cell r="P2213" t="str">
            <v>제9131호표</v>
          </cell>
        </row>
        <row r="2214">
          <cell r="B2214" t="str">
            <v>전주용 입상관Φ130x2m</v>
          </cell>
          <cell r="D2214" t="str">
            <v>전주용 입상관</v>
          </cell>
          <cell r="E2214" t="str">
            <v>Φ130x2m</v>
          </cell>
          <cell r="F2214">
            <v>6</v>
          </cell>
          <cell r="G2214" t="str">
            <v>개</v>
          </cell>
          <cell r="I2214">
            <v>509574</v>
          </cell>
          <cell r="J2214">
            <v>35586</v>
          </cell>
          <cell r="K2214">
            <v>213516</v>
          </cell>
          <cell r="L2214">
            <v>47906</v>
          </cell>
          <cell r="M2214">
            <v>287436</v>
          </cell>
          <cell r="N2214">
            <v>1437</v>
          </cell>
          <cell r="O2214">
            <v>8622</v>
          </cell>
          <cell r="P2214" t="str">
            <v>제9132호표</v>
          </cell>
        </row>
        <row r="2215">
          <cell r="B2215" t="str">
            <v>반경관 취부밴드전주용</v>
          </cell>
          <cell r="D2215" t="str">
            <v>반경관 취부밴드</v>
          </cell>
          <cell r="E2215" t="str">
            <v>전주용</v>
          </cell>
          <cell r="F2215">
            <v>6</v>
          </cell>
          <cell r="G2215" t="str">
            <v>개</v>
          </cell>
          <cell r="I2215">
            <v>14400</v>
          </cell>
          <cell r="J2215">
            <v>2400</v>
          </cell>
          <cell r="K2215">
            <v>14400</v>
          </cell>
          <cell r="L2215">
            <v>0</v>
          </cell>
          <cell r="N2215">
            <v>0</v>
          </cell>
        </row>
        <row r="2216">
          <cell r="B2216" t="str">
            <v>조립식 반할관Φ130</v>
          </cell>
          <cell r="D2216" t="str">
            <v>조립식 반할관</v>
          </cell>
          <cell r="E2216" t="str">
            <v>Φ130</v>
          </cell>
          <cell r="F2216">
            <v>2</v>
          </cell>
          <cell r="G2216" t="str">
            <v>조</v>
          </cell>
          <cell r="I2216">
            <v>158770</v>
          </cell>
          <cell r="J2216">
            <v>79385</v>
          </cell>
          <cell r="K2216">
            <v>158770</v>
          </cell>
          <cell r="L2216">
            <v>0</v>
          </cell>
          <cell r="N2216">
            <v>0</v>
          </cell>
        </row>
        <row r="2226">
          <cell r="A2226">
            <v>9138</v>
          </cell>
          <cell r="B2226">
            <v>3</v>
          </cell>
          <cell r="C2226" t="str">
            <v>제9138호표</v>
          </cell>
          <cell r="D2226" t="str">
            <v>현장반기초(옥외)</v>
          </cell>
          <cell r="E2226" t="str">
            <v>400x600x600</v>
          </cell>
          <cell r="F2226">
            <v>1</v>
          </cell>
          <cell r="G2226" t="str">
            <v>개소</v>
          </cell>
          <cell r="I2226">
            <v>80593</v>
          </cell>
          <cell r="K2226">
            <v>11559</v>
          </cell>
          <cell r="M2226">
            <v>58623</v>
          </cell>
          <cell r="O2226">
            <v>10411</v>
          </cell>
        </row>
        <row r="2228">
          <cell r="B2228" t="str">
            <v>현장반기초(옥외)400x600x600</v>
          </cell>
          <cell r="C2228" t="str">
            <v>재료비</v>
          </cell>
          <cell r="D2228" t="str">
            <v>현장반기초(옥외)</v>
          </cell>
          <cell r="E2228" t="str">
            <v>400x600x600</v>
          </cell>
          <cell r="F2228">
            <v>1</v>
          </cell>
          <cell r="G2228" t="str">
            <v>개소</v>
          </cell>
          <cell r="I2228">
            <v>0</v>
          </cell>
          <cell r="K2228">
            <v>0</v>
          </cell>
          <cell r="L2228">
            <v>0</v>
          </cell>
          <cell r="N2228">
            <v>0</v>
          </cell>
        </row>
        <row r="2229">
          <cell r="B2229" t="str">
            <v>레미콘(25-21-8)무근</v>
          </cell>
          <cell r="D2229" t="str">
            <v>레미콘(25-21-8)</v>
          </cell>
          <cell r="E2229" t="str">
            <v>무근</v>
          </cell>
          <cell r="F2229">
            <v>0.157</v>
          </cell>
          <cell r="G2229" t="str">
            <v>㎥</v>
          </cell>
          <cell r="I2229">
            <v>8219</v>
          </cell>
          <cell r="J2229">
            <v>52354</v>
          </cell>
          <cell r="K2229">
            <v>8219</v>
          </cell>
          <cell r="L2229">
            <v>0</v>
          </cell>
          <cell r="M2229">
            <v>0</v>
          </cell>
          <cell r="N2229">
            <v>0</v>
          </cell>
          <cell r="O2229">
            <v>0</v>
          </cell>
          <cell r="P2229" t="str">
            <v>제9910호표</v>
          </cell>
        </row>
        <row r="2230">
          <cell r="B2230" t="str">
            <v>레미콘타설무근</v>
          </cell>
          <cell r="D2230" t="str">
            <v>레미콘타설</v>
          </cell>
          <cell r="E2230" t="str">
            <v>무근</v>
          </cell>
          <cell r="F2230">
            <v>0.152</v>
          </cell>
          <cell r="G2230" t="str">
            <v>㎥</v>
          </cell>
          <cell r="I2230">
            <v>3540</v>
          </cell>
          <cell r="J2230">
            <v>0</v>
          </cell>
          <cell r="K2230">
            <v>0</v>
          </cell>
          <cell r="L2230">
            <v>23296</v>
          </cell>
          <cell r="M2230">
            <v>3540</v>
          </cell>
          <cell r="N2230">
            <v>0</v>
          </cell>
          <cell r="O2230">
            <v>0</v>
          </cell>
          <cell r="P2230" t="str">
            <v>제9903호표</v>
          </cell>
        </row>
        <row r="2231">
          <cell r="B2231" t="str">
            <v>합판거푸집4회</v>
          </cell>
          <cell r="D2231" t="str">
            <v>합판거푸집</v>
          </cell>
          <cell r="E2231" t="str">
            <v>4회</v>
          </cell>
          <cell r="F2231">
            <v>1.56</v>
          </cell>
          <cell r="G2231" t="str">
            <v>㎡</v>
          </cell>
          <cell r="I2231">
            <v>29442</v>
          </cell>
          <cell r="J2231">
            <v>0</v>
          </cell>
          <cell r="K2231">
            <v>0</v>
          </cell>
          <cell r="L2231">
            <v>13212</v>
          </cell>
          <cell r="M2231">
            <v>20610</v>
          </cell>
          <cell r="N2231">
            <v>5662</v>
          </cell>
          <cell r="O2231">
            <v>8832</v>
          </cell>
          <cell r="P2231" t="str">
            <v>제9906호표</v>
          </cell>
        </row>
        <row r="2232">
          <cell r="B2232" t="str">
            <v>모르터1:3</v>
          </cell>
          <cell r="D2232" t="str">
            <v>모르터</v>
          </cell>
          <cell r="E2232" t="str">
            <v>1:3</v>
          </cell>
          <cell r="F2232">
            <v>3.1E-2</v>
          </cell>
          <cell r="G2232" t="str">
            <v>㎥</v>
          </cell>
          <cell r="I2232">
            <v>1453</v>
          </cell>
          <cell r="J2232">
            <v>0</v>
          </cell>
          <cell r="K2232">
            <v>0</v>
          </cell>
          <cell r="L2232">
            <v>46880</v>
          </cell>
          <cell r="M2232">
            <v>1453</v>
          </cell>
          <cell r="N2232">
            <v>0</v>
          </cell>
          <cell r="O2232">
            <v>0</v>
          </cell>
          <cell r="P2232" t="str">
            <v>제9913호표</v>
          </cell>
        </row>
        <row r="2233">
          <cell r="B2233" t="str">
            <v>철근D 13</v>
          </cell>
          <cell r="D2233" t="str">
            <v>철근</v>
          </cell>
          <cell r="E2233" t="str">
            <v>D 13</v>
          </cell>
          <cell r="F2233">
            <v>1E-3</v>
          </cell>
          <cell r="G2233" t="str">
            <v>ton</v>
          </cell>
          <cell r="I2233">
            <v>722</v>
          </cell>
          <cell r="J2233">
            <v>722618</v>
          </cell>
          <cell r="K2233">
            <v>722</v>
          </cell>
          <cell r="L2233">
            <v>0</v>
          </cell>
          <cell r="M2233">
            <v>0</v>
          </cell>
          <cell r="N2233">
            <v>0</v>
          </cell>
          <cell r="O2233">
            <v>0</v>
          </cell>
          <cell r="P2233" t="str">
            <v>제9908호표</v>
          </cell>
        </row>
        <row r="2234">
          <cell r="B2234" t="str">
            <v>철근가공조립보통</v>
          </cell>
          <cell r="D2234" t="str">
            <v>철근가공조립</v>
          </cell>
          <cell r="E2234" t="str">
            <v>보통</v>
          </cell>
          <cell r="F2234">
            <v>1E-3</v>
          </cell>
          <cell r="G2234" t="str">
            <v>ton</v>
          </cell>
          <cell r="I2234">
            <v>333</v>
          </cell>
          <cell r="J2234">
            <v>0</v>
          </cell>
          <cell r="K2234">
            <v>0</v>
          </cell>
          <cell r="L2234">
            <v>323973</v>
          </cell>
          <cell r="M2234">
            <v>323</v>
          </cell>
          <cell r="N2234">
            <v>10020</v>
          </cell>
          <cell r="O2234">
            <v>10</v>
          </cell>
          <cell r="P2234" t="str">
            <v>제9909호표</v>
          </cell>
        </row>
        <row r="2235">
          <cell r="B2235" t="str">
            <v>기초 앵커볼트1/2" 200L</v>
          </cell>
          <cell r="D2235" t="str">
            <v>기초 앵커볼트</v>
          </cell>
          <cell r="E2235" t="str">
            <v>1/2" 200L</v>
          </cell>
          <cell r="F2235">
            <v>4</v>
          </cell>
          <cell r="G2235" t="str">
            <v>개</v>
          </cell>
          <cell r="I2235">
            <v>32632</v>
          </cell>
          <cell r="J2235">
            <v>397</v>
          </cell>
          <cell r="K2235">
            <v>1588</v>
          </cell>
          <cell r="L2235">
            <v>7535</v>
          </cell>
          <cell r="M2235">
            <v>30140</v>
          </cell>
          <cell r="N2235">
            <v>226</v>
          </cell>
          <cell r="O2235">
            <v>904</v>
          </cell>
          <cell r="P2235" t="str">
            <v>제9113호표</v>
          </cell>
        </row>
        <row r="2236">
          <cell r="B2236" t="str">
            <v>스텐육각너트1/2" STS</v>
          </cell>
          <cell r="D2236" t="str">
            <v>스텐육각너트</v>
          </cell>
          <cell r="E2236" t="str">
            <v>1/2" STS</v>
          </cell>
          <cell r="F2236">
            <v>4</v>
          </cell>
          <cell r="G2236" t="str">
            <v>개</v>
          </cell>
          <cell r="I2236">
            <v>556</v>
          </cell>
          <cell r="J2236">
            <v>139</v>
          </cell>
          <cell r="K2236">
            <v>556</v>
          </cell>
          <cell r="L2236">
            <v>0</v>
          </cell>
          <cell r="N2236">
            <v>0</v>
          </cell>
        </row>
        <row r="2237">
          <cell r="B2237" t="str">
            <v>스텐평와셔1/2" STS</v>
          </cell>
          <cell r="D2237" t="str">
            <v>스텐평와셔</v>
          </cell>
          <cell r="E2237" t="str">
            <v>1/2" STS</v>
          </cell>
          <cell r="F2237">
            <v>4</v>
          </cell>
          <cell r="G2237" t="str">
            <v>조</v>
          </cell>
          <cell r="I2237">
            <v>196</v>
          </cell>
          <cell r="J2237">
            <v>49</v>
          </cell>
          <cell r="K2237">
            <v>196</v>
          </cell>
          <cell r="L2237">
            <v>0</v>
          </cell>
          <cell r="N2237">
            <v>0</v>
          </cell>
        </row>
        <row r="2238">
          <cell r="B2238" t="str">
            <v>터파기(기계90%+인력10%)</v>
          </cell>
          <cell r="D2238" t="str">
            <v>터파기</v>
          </cell>
          <cell r="E2238" t="str">
            <v>(기계90%+인력10%)</v>
          </cell>
          <cell r="F2238">
            <v>0.51700000000000002</v>
          </cell>
          <cell r="G2238" t="str">
            <v>㎥</v>
          </cell>
          <cell r="I2238">
            <v>1407</v>
          </cell>
          <cell r="J2238">
            <v>0</v>
          </cell>
          <cell r="K2238">
            <v>0</v>
          </cell>
          <cell r="L2238">
            <v>2179</v>
          </cell>
          <cell r="M2238">
            <v>1126</v>
          </cell>
          <cell r="N2238">
            <v>545</v>
          </cell>
          <cell r="O2238">
            <v>281</v>
          </cell>
          <cell r="P2238" t="str">
            <v>제9900호표</v>
          </cell>
        </row>
        <row r="2239">
          <cell r="B2239" t="str">
            <v>되메우기 및 다짐(기계90%+인력10%)</v>
          </cell>
          <cell r="D2239" t="str">
            <v>되메우기 및 다짐</v>
          </cell>
          <cell r="E2239" t="str">
            <v>(기계90%+인력10%)</v>
          </cell>
          <cell r="F2239">
            <v>0.36499999999999999</v>
          </cell>
          <cell r="G2239" t="str">
            <v>㎥</v>
          </cell>
          <cell r="I2239">
            <v>1453</v>
          </cell>
          <cell r="J2239">
            <v>0</v>
          </cell>
          <cell r="K2239">
            <v>0</v>
          </cell>
          <cell r="L2239">
            <v>3347</v>
          </cell>
          <cell r="M2239">
            <v>1221</v>
          </cell>
          <cell r="N2239">
            <v>638</v>
          </cell>
          <cell r="O2239">
            <v>232</v>
          </cell>
          <cell r="P2239" t="str">
            <v>제9901호표</v>
          </cell>
        </row>
        <row r="2240">
          <cell r="B2240" t="str">
            <v>잔토처리토사</v>
          </cell>
          <cell r="D2240" t="str">
            <v>잔토처리</v>
          </cell>
          <cell r="E2240" t="str">
            <v>토사</v>
          </cell>
          <cell r="F2240">
            <v>0.152</v>
          </cell>
          <cell r="G2240" t="str">
            <v>㎥</v>
          </cell>
          <cell r="I2240">
            <v>640</v>
          </cell>
          <cell r="J2240">
            <v>1833</v>
          </cell>
          <cell r="K2240">
            <v>278</v>
          </cell>
          <cell r="L2240">
            <v>1383</v>
          </cell>
          <cell r="M2240">
            <v>210</v>
          </cell>
          <cell r="N2240">
            <v>1000</v>
          </cell>
          <cell r="O2240">
            <v>152</v>
          </cell>
          <cell r="P2240" t="str">
            <v>제9902호표</v>
          </cell>
        </row>
        <row r="2248">
          <cell r="A2248">
            <v>9139</v>
          </cell>
          <cell r="B2248">
            <v>3</v>
          </cell>
          <cell r="C2248" t="str">
            <v>제9139호표</v>
          </cell>
          <cell r="D2248" t="str">
            <v>시간당 중기 사용료</v>
          </cell>
          <cell r="E2248" t="str">
            <v>트럭크레인(3 ton)</v>
          </cell>
          <cell r="F2248">
            <v>1</v>
          </cell>
          <cell r="G2248" t="str">
            <v>본</v>
          </cell>
          <cell r="I2248">
            <v>44660</v>
          </cell>
          <cell r="K2248">
            <v>11088</v>
          </cell>
          <cell r="M2248">
            <v>22618</v>
          </cell>
          <cell r="O2248">
            <v>10954</v>
          </cell>
        </row>
        <row r="2250">
          <cell r="B2250" t="str">
            <v>시간당 중기 사용료트럭크레인(3 ton)</v>
          </cell>
          <cell r="C2250" t="str">
            <v>재료비</v>
          </cell>
          <cell r="D2250" t="str">
            <v>시간당 중기 사용료</v>
          </cell>
          <cell r="E2250" t="str">
            <v>트럭크레인(3 ton)</v>
          </cell>
          <cell r="F2250">
            <v>1</v>
          </cell>
          <cell r="G2250" t="str">
            <v>본</v>
          </cell>
          <cell r="I2250">
            <v>22042</v>
          </cell>
          <cell r="J2250">
            <v>11088</v>
          </cell>
          <cell r="K2250">
            <v>11088</v>
          </cell>
          <cell r="M2250">
            <v>0</v>
          </cell>
          <cell r="N2250">
            <v>10954</v>
          </cell>
          <cell r="O2250">
            <v>10954</v>
          </cell>
        </row>
        <row r="2253">
          <cell r="C2253" t="str">
            <v>노무비</v>
          </cell>
          <cell r="D2253" t="str">
            <v>건설기계운전기사</v>
          </cell>
          <cell r="E2253" t="str">
            <v>(1/8)*(60/50)</v>
          </cell>
          <cell r="F2253">
            <v>0.15</v>
          </cell>
          <cell r="G2253" t="str">
            <v>인</v>
          </cell>
          <cell r="I2253">
            <v>14326</v>
          </cell>
          <cell r="L2253">
            <v>95508</v>
          </cell>
          <cell r="M2253">
            <v>14326</v>
          </cell>
        </row>
        <row r="2254">
          <cell r="D2254" t="str">
            <v>건설기계운전조수</v>
          </cell>
          <cell r="E2254" t="str">
            <v>(1/8)*(60/50)</v>
          </cell>
          <cell r="F2254">
            <v>0.15</v>
          </cell>
          <cell r="G2254" t="str">
            <v>인</v>
          </cell>
          <cell r="I2254">
            <v>8292</v>
          </cell>
          <cell r="L2254">
            <v>55282</v>
          </cell>
          <cell r="M2254">
            <v>8292</v>
          </cell>
        </row>
        <row r="2259">
          <cell r="A2259">
            <v>9140</v>
          </cell>
          <cell r="B2259">
            <v>3</v>
          </cell>
          <cell r="C2259" t="str">
            <v>제9140호표</v>
          </cell>
          <cell r="D2259" t="str">
            <v>기초 앵커볼트</v>
          </cell>
          <cell r="E2259" t="str">
            <v>1" 500L</v>
          </cell>
          <cell r="F2259">
            <v>1</v>
          </cell>
          <cell r="G2259" t="str">
            <v>개</v>
          </cell>
          <cell r="I2259">
            <v>25988</v>
          </cell>
          <cell r="K2259">
            <v>3676</v>
          </cell>
          <cell r="M2259">
            <v>21663</v>
          </cell>
          <cell r="O2259">
            <v>649</v>
          </cell>
          <cell r="P2259" t="str">
            <v>전 5-29</v>
          </cell>
        </row>
        <row r="2261">
          <cell r="B2261" t="str">
            <v>기초 앵커볼트1" 500L</v>
          </cell>
          <cell r="C2261" t="str">
            <v>재료비</v>
          </cell>
          <cell r="D2261" t="str">
            <v>기초 앵커볼트</v>
          </cell>
          <cell r="E2261" t="str">
            <v>1" 500L</v>
          </cell>
          <cell r="F2261">
            <v>1</v>
          </cell>
          <cell r="G2261" t="str">
            <v>개</v>
          </cell>
          <cell r="I2261">
            <v>3676</v>
          </cell>
          <cell r="J2261">
            <v>3676</v>
          </cell>
          <cell r="K2261">
            <v>3676</v>
          </cell>
          <cell r="L2261">
            <v>0</v>
          </cell>
          <cell r="N2261">
            <v>0</v>
          </cell>
        </row>
        <row r="2264">
          <cell r="C2264" t="str">
            <v>노무비</v>
          </cell>
          <cell r="D2264" t="str">
            <v>내선전공</v>
          </cell>
          <cell r="E2264">
            <v>0.23</v>
          </cell>
          <cell r="F2264">
            <v>0.23</v>
          </cell>
          <cell r="G2264" t="str">
            <v>인</v>
          </cell>
          <cell r="I2264">
            <v>21663</v>
          </cell>
          <cell r="L2264">
            <v>94191</v>
          </cell>
          <cell r="M2264">
            <v>21663</v>
          </cell>
        </row>
        <row r="2266">
          <cell r="C2266" t="str">
            <v>공구손료</v>
          </cell>
          <cell r="E2266" t="str">
            <v>노무비의</v>
          </cell>
          <cell r="F2266">
            <v>3</v>
          </cell>
          <cell r="G2266" t="str">
            <v>%</v>
          </cell>
          <cell r="I2266">
            <v>649</v>
          </cell>
          <cell r="O2266">
            <v>649</v>
          </cell>
        </row>
        <row r="2270">
          <cell r="A2270">
            <v>9900</v>
          </cell>
          <cell r="B2270">
            <v>3</v>
          </cell>
          <cell r="C2270" t="str">
            <v>제9900호표</v>
          </cell>
          <cell r="D2270" t="str">
            <v>터파기</v>
          </cell>
          <cell r="E2270" t="str">
            <v>(기계90%+인력10%)</v>
          </cell>
          <cell r="F2270">
            <v>1</v>
          </cell>
          <cell r="G2270" t="str">
            <v>㎥</v>
          </cell>
          <cell r="I2270">
            <v>2724</v>
          </cell>
          <cell r="K2270">
            <v>0</v>
          </cell>
          <cell r="M2270">
            <v>2179</v>
          </cell>
          <cell r="O2270">
            <v>545</v>
          </cell>
          <cell r="P2270" t="str">
            <v>공통대가</v>
          </cell>
        </row>
        <row r="2272">
          <cell r="B2272" t="str">
            <v>터파기(기계90%+인력10%)</v>
          </cell>
          <cell r="C2272" t="str">
            <v>재료비</v>
          </cell>
          <cell r="D2272" t="str">
            <v>터파기</v>
          </cell>
          <cell r="E2272" t="str">
            <v>(기계90%+인력10%)</v>
          </cell>
          <cell r="F2272">
            <v>1</v>
          </cell>
          <cell r="G2272" t="str">
            <v>㎥</v>
          </cell>
          <cell r="I2272">
            <v>2724</v>
          </cell>
          <cell r="L2272">
            <v>0</v>
          </cell>
          <cell r="M2272">
            <v>2179</v>
          </cell>
          <cell r="N2272">
            <v>0</v>
          </cell>
          <cell r="O2272">
            <v>545</v>
          </cell>
        </row>
        <row r="2281">
          <cell r="A2281">
            <v>9901</v>
          </cell>
          <cell r="B2281">
            <v>3</v>
          </cell>
          <cell r="C2281" t="str">
            <v>제9901호표</v>
          </cell>
          <cell r="D2281" t="str">
            <v>되메우기 및 다짐</v>
          </cell>
          <cell r="E2281" t="str">
            <v>(기계90%+인력10%)</v>
          </cell>
          <cell r="F2281">
            <v>1</v>
          </cell>
          <cell r="G2281" t="str">
            <v>㎥</v>
          </cell>
          <cell r="I2281">
            <v>3985</v>
          </cell>
          <cell r="K2281">
            <v>0</v>
          </cell>
          <cell r="M2281">
            <v>3347</v>
          </cell>
          <cell r="O2281">
            <v>638</v>
          </cell>
          <cell r="P2281" t="str">
            <v>공통대가</v>
          </cell>
        </row>
        <row r="2283">
          <cell r="B2283" t="str">
            <v>되메우기 및 다짐(기계90%+인력10%)</v>
          </cell>
          <cell r="C2283" t="str">
            <v>재료비</v>
          </cell>
          <cell r="D2283" t="str">
            <v>되메우기 및 다짐</v>
          </cell>
          <cell r="E2283" t="str">
            <v>(기계90%+인력10%)</v>
          </cell>
          <cell r="F2283">
            <v>1</v>
          </cell>
          <cell r="G2283" t="str">
            <v>㎥</v>
          </cell>
          <cell r="I2283">
            <v>3985</v>
          </cell>
          <cell r="L2283">
            <v>0</v>
          </cell>
          <cell r="M2283">
            <v>3347</v>
          </cell>
          <cell r="O2283">
            <v>638</v>
          </cell>
        </row>
        <row r="2292">
          <cell r="A2292">
            <v>9902</v>
          </cell>
          <cell r="B2292">
            <v>3</v>
          </cell>
          <cell r="C2292" t="str">
            <v>제9902호표</v>
          </cell>
          <cell r="D2292" t="str">
            <v>잔토처리</v>
          </cell>
          <cell r="E2292" t="str">
            <v>토사</v>
          </cell>
          <cell r="F2292">
            <v>1</v>
          </cell>
          <cell r="G2292" t="str">
            <v>㎥</v>
          </cell>
          <cell r="I2292">
            <v>4216</v>
          </cell>
          <cell r="K2292">
            <v>1833</v>
          </cell>
          <cell r="M2292">
            <v>1383</v>
          </cell>
          <cell r="O2292">
            <v>1000</v>
          </cell>
          <cell r="P2292" t="str">
            <v>공통대가</v>
          </cell>
        </row>
        <row r="2294">
          <cell r="B2294" t="str">
            <v>잔토처리토사</v>
          </cell>
          <cell r="C2294" t="str">
            <v>재료비</v>
          </cell>
          <cell r="D2294" t="str">
            <v>잔토처리</v>
          </cell>
          <cell r="E2294" t="str">
            <v>토사</v>
          </cell>
          <cell r="F2294">
            <v>1</v>
          </cell>
          <cell r="G2294" t="str">
            <v>㎥</v>
          </cell>
          <cell r="I2294">
            <v>4216</v>
          </cell>
          <cell r="K2294">
            <v>1833</v>
          </cell>
          <cell r="L2294">
            <v>0</v>
          </cell>
          <cell r="M2294">
            <v>1383</v>
          </cell>
          <cell r="O2294">
            <v>1000</v>
          </cell>
        </row>
        <row r="2303">
          <cell r="A2303">
            <v>9903</v>
          </cell>
          <cell r="B2303">
            <v>3</v>
          </cell>
          <cell r="C2303" t="str">
            <v>제9903호표</v>
          </cell>
          <cell r="D2303" t="str">
            <v>레미콘타설</v>
          </cell>
          <cell r="E2303" t="str">
            <v>무근</v>
          </cell>
          <cell r="F2303">
            <v>1</v>
          </cell>
          <cell r="G2303" t="str">
            <v>㎥</v>
          </cell>
          <cell r="I2303">
            <v>23296</v>
          </cell>
          <cell r="K2303">
            <v>0</v>
          </cell>
          <cell r="M2303">
            <v>23296</v>
          </cell>
          <cell r="O2303">
            <v>0</v>
          </cell>
          <cell r="P2303" t="str">
            <v>공통대가</v>
          </cell>
        </row>
        <row r="2305">
          <cell r="B2305" t="str">
            <v>레미콘타설무근</v>
          </cell>
          <cell r="C2305" t="str">
            <v>재료비</v>
          </cell>
          <cell r="D2305" t="str">
            <v>레미콘타설</v>
          </cell>
          <cell r="E2305" t="str">
            <v>무근</v>
          </cell>
          <cell r="F2305">
            <v>1</v>
          </cell>
          <cell r="G2305" t="str">
            <v>㎥</v>
          </cell>
          <cell r="I2305">
            <v>23296</v>
          </cell>
          <cell r="M2305">
            <v>23296</v>
          </cell>
        </row>
        <row r="2314">
          <cell r="A2314">
            <v>9904</v>
          </cell>
          <cell r="B2314">
            <v>3</v>
          </cell>
          <cell r="C2314" t="str">
            <v>제9904호표</v>
          </cell>
          <cell r="D2314" t="str">
            <v>레미콘타설</v>
          </cell>
          <cell r="E2314" t="str">
            <v>철근</v>
          </cell>
          <cell r="F2314">
            <v>1</v>
          </cell>
          <cell r="G2314" t="str">
            <v>㎥</v>
          </cell>
          <cell r="I2314">
            <v>26456</v>
          </cell>
          <cell r="K2314">
            <v>0</v>
          </cell>
          <cell r="M2314">
            <v>25927</v>
          </cell>
          <cell r="O2314">
            <v>529</v>
          </cell>
          <cell r="P2314" t="str">
            <v>공통대가</v>
          </cell>
        </row>
        <row r="2316">
          <cell r="B2316" t="str">
            <v>레미콘타설철근</v>
          </cell>
          <cell r="C2316" t="str">
            <v>재료비</v>
          </cell>
          <cell r="D2316" t="str">
            <v>레미콘타설</v>
          </cell>
          <cell r="E2316" t="str">
            <v>철근</v>
          </cell>
          <cell r="F2316">
            <v>1</v>
          </cell>
          <cell r="G2316" t="str">
            <v>㎥</v>
          </cell>
          <cell r="I2316">
            <v>26456</v>
          </cell>
          <cell r="M2316">
            <v>25927</v>
          </cell>
          <cell r="O2316">
            <v>529</v>
          </cell>
        </row>
        <row r="2325">
          <cell r="A2325">
            <v>9905</v>
          </cell>
          <cell r="B2325">
            <v>3</v>
          </cell>
          <cell r="C2325" t="str">
            <v>제9905호표</v>
          </cell>
          <cell r="D2325" t="str">
            <v>잡석다짐</v>
          </cell>
          <cell r="E2325">
            <v>0</v>
          </cell>
          <cell r="F2325">
            <v>1</v>
          </cell>
          <cell r="G2325" t="str">
            <v>㎥</v>
          </cell>
          <cell r="I2325">
            <v>16626</v>
          </cell>
          <cell r="K2325">
            <v>13000</v>
          </cell>
          <cell r="M2325">
            <v>2792</v>
          </cell>
          <cell r="O2325">
            <v>834</v>
          </cell>
          <cell r="P2325" t="str">
            <v>공통대가</v>
          </cell>
        </row>
        <row r="2327">
          <cell r="B2327" t="str">
            <v>잡석다짐</v>
          </cell>
          <cell r="C2327" t="str">
            <v>재료비</v>
          </cell>
          <cell r="D2327" t="str">
            <v>잡석다짐</v>
          </cell>
          <cell r="F2327">
            <v>1</v>
          </cell>
          <cell r="G2327" t="str">
            <v>㎥</v>
          </cell>
          <cell r="I2327">
            <v>16626</v>
          </cell>
          <cell r="K2327">
            <v>13000</v>
          </cell>
          <cell r="L2327">
            <v>0</v>
          </cell>
          <cell r="M2327">
            <v>2792</v>
          </cell>
          <cell r="O2327">
            <v>834</v>
          </cell>
        </row>
        <row r="2336">
          <cell r="A2336">
            <v>9906</v>
          </cell>
          <cell r="B2336">
            <v>3</v>
          </cell>
          <cell r="C2336" t="str">
            <v>제9906호표</v>
          </cell>
          <cell r="D2336" t="str">
            <v>합판거푸집</v>
          </cell>
          <cell r="E2336" t="str">
            <v>4회</v>
          </cell>
          <cell r="F2336">
            <v>1</v>
          </cell>
          <cell r="G2336" t="str">
            <v>㎡</v>
          </cell>
          <cell r="I2336">
            <v>18874</v>
          </cell>
          <cell r="K2336">
            <v>0</v>
          </cell>
          <cell r="M2336">
            <v>13212</v>
          </cell>
          <cell r="O2336">
            <v>5662</v>
          </cell>
          <cell r="P2336" t="str">
            <v>공통대가</v>
          </cell>
        </row>
        <row r="2338">
          <cell r="B2338" t="str">
            <v>합판거푸집4회</v>
          </cell>
          <cell r="C2338" t="str">
            <v>재료비</v>
          </cell>
          <cell r="D2338" t="str">
            <v>합판거푸집</v>
          </cell>
          <cell r="E2338" t="str">
            <v>4회</v>
          </cell>
          <cell r="F2338">
            <v>1</v>
          </cell>
          <cell r="G2338" t="str">
            <v>㎡</v>
          </cell>
          <cell r="I2338">
            <v>18874</v>
          </cell>
          <cell r="L2338">
            <v>0</v>
          </cell>
          <cell r="M2338">
            <v>13212</v>
          </cell>
          <cell r="O2338">
            <v>5662</v>
          </cell>
        </row>
        <row r="2347">
          <cell r="A2347">
            <v>9907</v>
          </cell>
          <cell r="B2347">
            <v>3</v>
          </cell>
          <cell r="C2347" t="str">
            <v>제9907호표</v>
          </cell>
          <cell r="D2347" t="str">
            <v>모래부설</v>
          </cell>
          <cell r="E2347" t="str">
            <v>인력</v>
          </cell>
          <cell r="F2347">
            <v>1</v>
          </cell>
          <cell r="G2347" t="str">
            <v>㎥</v>
          </cell>
          <cell r="I2347">
            <v>24519</v>
          </cell>
          <cell r="K2347">
            <v>16950</v>
          </cell>
          <cell r="M2347">
            <v>4011</v>
          </cell>
          <cell r="O2347">
            <v>3558</v>
          </cell>
          <cell r="P2347" t="str">
            <v>공통대가</v>
          </cell>
        </row>
        <row r="2349">
          <cell r="B2349" t="str">
            <v>모래부설인력</v>
          </cell>
          <cell r="C2349" t="str">
            <v>재료비</v>
          </cell>
          <cell r="D2349" t="str">
            <v>모래부설</v>
          </cell>
          <cell r="E2349" t="str">
            <v>인력</v>
          </cell>
          <cell r="F2349">
            <v>1</v>
          </cell>
          <cell r="G2349" t="str">
            <v>㎥</v>
          </cell>
          <cell r="I2349">
            <v>24519</v>
          </cell>
          <cell r="K2349">
            <v>16950</v>
          </cell>
          <cell r="M2349">
            <v>4011</v>
          </cell>
          <cell r="O2349">
            <v>3558</v>
          </cell>
        </row>
        <row r="2358">
          <cell r="A2358">
            <v>9908</v>
          </cell>
          <cell r="B2358">
            <v>3</v>
          </cell>
          <cell r="C2358" t="str">
            <v>제9908호표</v>
          </cell>
          <cell r="D2358" t="str">
            <v>철근</v>
          </cell>
          <cell r="E2358" t="str">
            <v>D 13</v>
          </cell>
          <cell r="F2358">
            <v>1</v>
          </cell>
          <cell r="G2358" t="str">
            <v>ton</v>
          </cell>
          <cell r="I2358">
            <v>722618</v>
          </cell>
          <cell r="K2358">
            <v>722618</v>
          </cell>
          <cell r="M2358">
            <v>0</v>
          </cell>
          <cell r="O2358">
            <v>0</v>
          </cell>
          <cell r="P2358" t="str">
            <v>공통대가</v>
          </cell>
        </row>
        <row r="2360">
          <cell r="B2360" t="str">
            <v>철근D 13</v>
          </cell>
          <cell r="C2360" t="str">
            <v>재료비</v>
          </cell>
          <cell r="D2360" t="str">
            <v>철근</v>
          </cell>
          <cell r="E2360" t="str">
            <v>D 13</v>
          </cell>
          <cell r="F2360">
            <v>1</v>
          </cell>
          <cell r="G2360" t="str">
            <v>ton</v>
          </cell>
          <cell r="I2360">
            <v>722618</v>
          </cell>
          <cell r="K2360">
            <v>722618</v>
          </cell>
          <cell r="L2360">
            <v>0</v>
          </cell>
        </row>
        <row r="2369">
          <cell r="A2369">
            <v>9909</v>
          </cell>
          <cell r="B2369">
            <v>3</v>
          </cell>
          <cell r="C2369" t="str">
            <v>제9909호표</v>
          </cell>
          <cell r="D2369" t="str">
            <v>철근가공조립</v>
          </cell>
          <cell r="E2369" t="str">
            <v>보통</v>
          </cell>
          <cell r="F2369">
            <v>1</v>
          </cell>
          <cell r="G2369" t="str">
            <v>ton</v>
          </cell>
          <cell r="I2369">
            <v>333993</v>
          </cell>
          <cell r="K2369">
            <v>0</v>
          </cell>
          <cell r="M2369">
            <v>323973</v>
          </cell>
          <cell r="O2369">
            <v>10020</v>
          </cell>
          <cell r="P2369" t="str">
            <v>공통대가</v>
          </cell>
        </row>
        <row r="2371">
          <cell r="B2371" t="str">
            <v>철근가공조립보통</v>
          </cell>
          <cell r="C2371" t="str">
            <v>재료비</v>
          </cell>
          <cell r="D2371" t="str">
            <v>철근가공조립</v>
          </cell>
          <cell r="E2371" t="str">
            <v>보통</v>
          </cell>
          <cell r="F2371">
            <v>1</v>
          </cell>
          <cell r="G2371" t="str">
            <v>ton</v>
          </cell>
          <cell r="I2371">
            <v>333993</v>
          </cell>
          <cell r="L2371">
            <v>0</v>
          </cell>
          <cell r="M2371">
            <v>323973</v>
          </cell>
          <cell r="O2371">
            <v>10020</v>
          </cell>
        </row>
        <row r="2380">
          <cell r="A2380">
            <v>9910</v>
          </cell>
          <cell r="B2380">
            <v>3</v>
          </cell>
          <cell r="C2380" t="str">
            <v>제9910호표</v>
          </cell>
          <cell r="D2380" t="str">
            <v>레미콘(25-21-8)</v>
          </cell>
          <cell r="E2380" t="str">
            <v>무근</v>
          </cell>
          <cell r="F2380">
            <v>1</v>
          </cell>
          <cell r="G2380" t="str">
            <v>㎥</v>
          </cell>
          <cell r="I2380">
            <v>52354</v>
          </cell>
          <cell r="K2380">
            <v>52354</v>
          </cell>
          <cell r="M2380">
            <v>0</v>
          </cell>
          <cell r="O2380">
            <v>0</v>
          </cell>
          <cell r="P2380" t="str">
            <v>공통대가</v>
          </cell>
        </row>
        <row r="2382">
          <cell r="B2382" t="str">
            <v>레미콘(25-21-8)무근</v>
          </cell>
          <cell r="C2382" t="str">
            <v>재료비</v>
          </cell>
          <cell r="D2382" t="str">
            <v>레미콘(25-21-8)</v>
          </cell>
          <cell r="E2382" t="str">
            <v>무근</v>
          </cell>
          <cell r="F2382">
            <v>1</v>
          </cell>
          <cell r="G2382" t="str">
            <v>㎥</v>
          </cell>
          <cell r="I2382">
            <v>52354</v>
          </cell>
          <cell r="K2382">
            <v>52354</v>
          </cell>
          <cell r="L2382">
            <v>0</v>
          </cell>
        </row>
        <row r="2391">
          <cell r="A2391">
            <v>9911</v>
          </cell>
          <cell r="B2391">
            <v>3</v>
          </cell>
          <cell r="C2391" t="str">
            <v>제9911호표</v>
          </cell>
          <cell r="D2391" t="str">
            <v>레미콘(25-27-15)</v>
          </cell>
          <cell r="E2391" t="str">
            <v>철근</v>
          </cell>
          <cell r="F2391">
            <v>1</v>
          </cell>
          <cell r="G2391" t="str">
            <v>㎥</v>
          </cell>
          <cell r="I2391">
            <v>58872</v>
          </cell>
          <cell r="K2391">
            <v>58872</v>
          </cell>
          <cell r="M2391">
            <v>0</v>
          </cell>
          <cell r="O2391">
            <v>0</v>
          </cell>
          <cell r="P2391" t="str">
            <v>공통대가</v>
          </cell>
        </row>
        <row r="2393">
          <cell r="B2393" t="str">
            <v>레미콘(25-27-15)철근</v>
          </cell>
          <cell r="C2393" t="str">
            <v>재료비</v>
          </cell>
          <cell r="D2393" t="str">
            <v>레미콘(25-27-15)</v>
          </cell>
          <cell r="E2393" t="str">
            <v>철근</v>
          </cell>
          <cell r="F2393">
            <v>1</v>
          </cell>
          <cell r="G2393" t="str">
            <v>㎥</v>
          </cell>
          <cell r="I2393">
            <v>58872</v>
          </cell>
          <cell r="K2393">
            <v>58872</v>
          </cell>
          <cell r="L2393">
            <v>0</v>
          </cell>
        </row>
        <row r="2402">
          <cell r="A2402">
            <v>9912</v>
          </cell>
          <cell r="B2402">
            <v>3</v>
          </cell>
          <cell r="C2402" t="str">
            <v>제9912호표</v>
          </cell>
          <cell r="D2402" t="str">
            <v>에폭시방수</v>
          </cell>
          <cell r="E2402" t="str">
            <v>내부</v>
          </cell>
          <cell r="F2402">
            <v>1</v>
          </cell>
          <cell r="G2402" t="str">
            <v>㎥</v>
          </cell>
          <cell r="I2402">
            <v>20668</v>
          </cell>
          <cell r="K2402">
            <v>0</v>
          </cell>
          <cell r="M2402">
            <v>0</v>
          </cell>
          <cell r="O2402">
            <v>20668</v>
          </cell>
          <cell r="P2402" t="str">
            <v>공통대가</v>
          </cell>
        </row>
        <row r="2404">
          <cell r="B2404" t="str">
            <v>에폭시방수내부</v>
          </cell>
          <cell r="C2404" t="str">
            <v>재료비</v>
          </cell>
          <cell r="D2404" t="str">
            <v>에폭시방수</v>
          </cell>
          <cell r="E2404" t="str">
            <v>내부</v>
          </cell>
          <cell r="F2404">
            <v>1</v>
          </cell>
          <cell r="G2404" t="str">
            <v>㎥</v>
          </cell>
          <cell r="I2404">
            <v>20668</v>
          </cell>
          <cell r="L2404">
            <v>0</v>
          </cell>
          <cell r="O2404">
            <v>20668</v>
          </cell>
        </row>
        <row r="2413">
          <cell r="A2413">
            <v>9913</v>
          </cell>
          <cell r="B2413">
            <v>3</v>
          </cell>
          <cell r="C2413" t="str">
            <v>제9913호표</v>
          </cell>
          <cell r="D2413" t="str">
            <v>모르터</v>
          </cell>
          <cell r="E2413" t="str">
            <v>1:3</v>
          </cell>
          <cell r="F2413">
            <v>1</v>
          </cell>
          <cell r="G2413" t="str">
            <v>㎥</v>
          </cell>
          <cell r="I2413">
            <v>46880</v>
          </cell>
          <cell r="K2413">
            <v>0</v>
          </cell>
          <cell r="M2413">
            <v>46880</v>
          </cell>
          <cell r="O2413">
            <v>0</v>
          </cell>
          <cell r="P2413" t="str">
            <v>공통대가</v>
          </cell>
        </row>
        <row r="2415">
          <cell r="B2415" t="str">
            <v>모르터1:3</v>
          </cell>
          <cell r="C2415" t="str">
            <v>재료비</v>
          </cell>
          <cell r="D2415" t="str">
            <v>모르터</v>
          </cell>
          <cell r="E2415" t="str">
            <v>1:3</v>
          </cell>
          <cell r="F2415">
            <v>1</v>
          </cell>
          <cell r="G2415" t="str">
            <v>㎥</v>
          </cell>
          <cell r="I2415">
            <v>46880</v>
          </cell>
          <cell r="L2415">
            <v>0</v>
          </cell>
          <cell r="M2415">
            <v>46880</v>
          </cell>
        </row>
      </sheetData>
      <sheetData sheetId="6"/>
      <sheetData sheetId="7" refreshError="1"/>
      <sheetData sheetId="8">
        <row r="3">
          <cell r="B3" t="str">
            <v>형틀목공</v>
          </cell>
          <cell r="C3">
            <v>100469</v>
          </cell>
        </row>
        <row r="4">
          <cell r="B4" t="str">
            <v>철공</v>
          </cell>
          <cell r="C4">
            <v>111574</v>
          </cell>
        </row>
        <row r="5">
          <cell r="B5" t="str">
            <v>철근공</v>
          </cell>
          <cell r="C5">
            <v>110775</v>
          </cell>
        </row>
        <row r="6">
          <cell r="B6" t="str">
            <v>비계공</v>
          </cell>
          <cell r="C6">
            <v>116264</v>
          </cell>
        </row>
        <row r="7">
          <cell r="B7" t="str">
            <v>방수공</v>
          </cell>
          <cell r="C7">
            <v>75703</v>
          </cell>
        </row>
        <row r="8">
          <cell r="B8" t="str">
            <v>콘크리트공</v>
          </cell>
          <cell r="C8">
            <v>98735</v>
          </cell>
        </row>
        <row r="9">
          <cell r="B9" t="str">
            <v>배관공</v>
          </cell>
          <cell r="C9">
            <v>87372</v>
          </cell>
        </row>
        <row r="10">
          <cell r="B10" t="str">
            <v>포장공</v>
          </cell>
          <cell r="C10">
            <v>94418</v>
          </cell>
        </row>
        <row r="11">
          <cell r="B11" t="str">
            <v>배전전공</v>
          </cell>
          <cell r="C11">
            <v>184446</v>
          </cell>
        </row>
        <row r="12">
          <cell r="B12" t="str">
            <v>플랜트전공</v>
          </cell>
          <cell r="C12">
            <v>110014</v>
          </cell>
        </row>
        <row r="13">
          <cell r="B13" t="str">
            <v>내선전공</v>
          </cell>
          <cell r="C13">
            <v>94191</v>
          </cell>
        </row>
        <row r="14">
          <cell r="B14" t="str">
            <v>특고케이블공</v>
          </cell>
          <cell r="C14">
            <v>179209</v>
          </cell>
        </row>
        <row r="15">
          <cell r="B15" t="str">
            <v>고압케이블공</v>
          </cell>
          <cell r="C15">
            <v>143780</v>
          </cell>
        </row>
        <row r="16">
          <cell r="B16" t="str">
            <v>저압케이블공</v>
          </cell>
          <cell r="C16">
            <v>116832</v>
          </cell>
        </row>
        <row r="17">
          <cell r="B17" t="str">
            <v>계장공</v>
          </cell>
          <cell r="C17">
            <v>113833</v>
          </cell>
        </row>
        <row r="18">
          <cell r="B18" t="str">
            <v>특별인부</v>
          </cell>
          <cell r="C18">
            <v>84686</v>
          </cell>
        </row>
        <row r="19">
          <cell r="B19" t="str">
            <v>보통인부</v>
          </cell>
          <cell r="C19">
            <v>66622</v>
          </cell>
        </row>
        <row r="20">
          <cell r="B20" t="str">
            <v>건설기계운전기사</v>
          </cell>
          <cell r="C20">
            <v>95508</v>
          </cell>
        </row>
        <row r="21">
          <cell r="B21" t="str">
            <v>건설기계조장</v>
          </cell>
          <cell r="C21">
            <v>92297</v>
          </cell>
        </row>
        <row r="22">
          <cell r="B22" t="str">
            <v>건설기계운전조수</v>
          </cell>
          <cell r="C22">
            <v>55282</v>
          </cell>
        </row>
        <row r="23">
          <cell r="B23" t="str">
            <v>운전사(운반차)</v>
          </cell>
          <cell r="C23">
            <v>79737</v>
          </cell>
        </row>
        <row r="24">
          <cell r="B24" t="str">
            <v>운전사(기계)</v>
          </cell>
          <cell r="C24">
            <v>69388</v>
          </cell>
        </row>
        <row r="25">
          <cell r="B25" t="str">
            <v>기계설치공</v>
          </cell>
          <cell r="C25">
            <v>85723</v>
          </cell>
        </row>
        <row r="26">
          <cell r="B26" t="str">
            <v>용접공</v>
          </cell>
          <cell r="C26">
            <v>102522</v>
          </cell>
        </row>
        <row r="27">
          <cell r="B27" t="str">
            <v>통신외선공</v>
          </cell>
          <cell r="C27">
            <v>140017</v>
          </cell>
        </row>
        <row r="28">
          <cell r="B28" t="str">
            <v>통신설비공</v>
          </cell>
          <cell r="C28">
            <v>115305</v>
          </cell>
        </row>
        <row r="29">
          <cell r="B29" t="str">
            <v>통신내선공</v>
          </cell>
          <cell r="C29">
            <v>93973</v>
          </cell>
        </row>
        <row r="30">
          <cell r="B30" t="str">
            <v>통신케이블공</v>
          </cell>
          <cell r="C30">
            <v>157299</v>
          </cell>
        </row>
        <row r="31">
          <cell r="B31" t="str">
            <v>무선안테나공</v>
          </cell>
          <cell r="C31">
            <v>119649</v>
          </cell>
        </row>
        <row r="32">
          <cell r="B32" t="str">
            <v>H/W설치사</v>
          </cell>
          <cell r="C32">
            <v>136387</v>
          </cell>
        </row>
        <row r="33">
          <cell r="B33" t="str">
            <v>H/W시험사</v>
          </cell>
          <cell r="C33">
            <v>152910</v>
          </cell>
        </row>
        <row r="34">
          <cell r="B34" t="str">
            <v>S/W시험사</v>
          </cell>
          <cell r="C34">
            <v>155202</v>
          </cell>
        </row>
        <row r="35">
          <cell r="B35" t="str">
            <v>통신관련산업기사</v>
          </cell>
          <cell r="C35">
            <v>118653</v>
          </cell>
        </row>
        <row r="36">
          <cell r="B36" t="str">
            <v>통신관련기사</v>
          </cell>
          <cell r="C36">
            <v>124612</v>
          </cell>
        </row>
        <row r="37">
          <cell r="B37" t="str">
            <v>광케이블 설치사</v>
          </cell>
          <cell r="C37">
            <v>158142</v>
          </cell>
        </row>
        <row r="38">
          <cell r="B38" t="str">
            <v>플랜트배관공</v>
          </cell>
          <cell r="C38">
            <v>137627</v>
          </cell>
        </row>
        <row r="39">
          <cell r="B39" t="str">
            <v>고급기술자</v>
          </cell>
        </row>
        <row r="40">
          <cell r="B40" t="str">
            <v>중급기술자</v>
          </cell>
        </row>
        <row r="41">
          <cell r="B41" t="str">
            <v>철도신호공</v>
          </cell>
          <cell r="C41">
            <v>125056</v>
          </cell>
        </row>
        <row r="42">
          <cell r="B42" t="str">
            <v>전기공사기사</v>
          </cell>
          <cell r="C42">
            <v>107657</v>
          </cell>
        </row>
        <row r="43">
          <cell r="B43" t="str">
            <v>광통신설치사</v>
          </cell>
          <cell r="C43">
            <v>155434</v>
          </cell>
        </row>
        <row r="44">
          <cell r="B44" t="str">
            <v>변전전공</v>
          </cell>
          <cell r="C44">
            <v>133679</v>
          </cell>
        </row>
      </sheetData>
      <sheetData sheetId="9" refreshError="1"/>
      <sheetData sheetId="10" refreshError="1"/>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민감도"/>
      <sheetName val="조성원가DATA"/>
      <sheetName val="사업비"/>
      <sheetName val="투자비"/>
      <sheetName val="분양수입"/>
      <sheetName val="경상현금흐름표"/>
      <sheetName val="불변현금흐름표"/>
      <sheetName val="손익계산서"/>
      <sheetName val="대차대조표"/>
      <sheetName val="철거산출근거"/>
      <sheetName val="본사업"/>
      <sheetName val="참조"/>
      <sheetName val="참조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댓가"/>
      <sheetName val="댓가-1"/>
      <sheetName val="적산-운반"/>
      <sheetName val="운용비"/>
      <sheetName val="97노임"/>
      <sheetName val="노무"/>
      <sheetName val="기초산출조사"/>
      <sheetName val="재료"/>
      <sheetName val="산출총괄"/>
      <sheetName val="대가총괄"/>
      <sheetName val="원가계산(C)"/>
      <sheetName val="갑지(c)"/>
      <sheetName val="(C)내역서"/>
      <sheetName val="원가계산(A)"/>
      <sheetName val="갑지(a)"/>
      <sheetName val="(A)내역서"/>
      <sheetName val="5.정산서"/>
      <sheetName val="터파기및재료"/>
      <sheetName val="97kdRoad2"/>
      <sheetName val="Sheet1 (2)"/>
      <sheetName val="유효폭의 계산"/>
      <sheetName val="자재"/>
      <sheetName val="토공연장"/>
      <sheetName val="1.설계기준"/>
      <sheetName val="하수급견적대비"/>
      <sheetName val="신우"/>
      <sheetName val="노무비"/>
      <sheetName val="(C)원내역"/>
      <sheetName val="수량산출서(보강공사)"/>
      <sheetName val="단 부"/>
      <sheetName val="#REF"/>
      <sheetName val="6PILE  (돌출)"/>
      <sheetName val="일위"/>
      <sheetName val="STEEL BOX 단면설계(SEC.8)"/>
      <sheetName val="지급자재대"/>
      <sheetName val="단가산출서(기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집계표"/>
      <sheetName val="기자재"/>
      <sheetName val="기계설치"/>
      <sheetName val="배관공사"/>
      <sheetName val="기계단가"/>
      <sheetName val="배관단가"/>
      <sheetName val="일위"/>
      <sheetName val="시운전"/>
      <sheetName val="단가산출"/>
    </sheetNames>
    <sheetDataSet>
      <sheetData sheetId="0">
        <row r="1">
          <cell r="A1" t="str">
            <v>종     별</v>
          </cell>
          <cell r="B1" t="str">
            <v>규   격</v>
          </cell>
          <cell r="C1" t="str">
            <v>수량</v>
          </cell>
          <cell r="D1" t="str">
            <v>단위</v>
          </cell>
          <cell r="E1" t="str">
            <v>총</v>
          </cell>
          <cell r="F1" t="str">
            <v>액</v>
          </cell>
          <cell r="G1" t="str">
            <v>재</v>
          </cell>
          <cell r="H1" t="str">
            <v>료           비</v>
          </cell>
          <cell r="I1" t="str">
            <v>노</v>
          </cell>
          <cell r="J1" t="str">
            <v>무          비</v>
          </cell>
          <cell r="K1" t="str">
            <v xml:space="preserve">경 </v>
          </cell>
          <cell r="L1" t="str">
            <v>비</v>
          </cell>
          <cell r="M1" t="str">
            <v>비 고</v>
          </cell>
        </row>
        <row r="2">
          <cell r="E2" t="str">
            <v>단  가</v>
          </cell>
          <cell r="F2" t="str">
            <v>금  액</v>
          </cell>
          <cell r="G2" t="str">
            <v>단  가</v>
          </cell>
          <cell r="H2" t="str">
            <v>금  액</v>
          </cell>
          <cell r="I2" t="str">
            <v>단  가</v>
          </cell>
          <cell r="J2" t="str">
            <v>금  액</v>
          </cell>
          <cell r="K2" t="str">
            <v>단  가</v>
          </cell>
          <cell r="L2" t="str">
            <v>금  액</v>
          </cell>
        </row>
      </sheetData>
      <sheetData sheetId="1"/>
      <sheetData sheetId="2"/>
      <sheetData sheetId="3"/>
      <sheetData sheetId="4"/>
      <sheetData sheetId="5"/>
      <sheetData sheetId="6"/>
      <sheetData sheetId="7"/>
      <sheetData sheetId="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INPUT"/>
      <sheetName val="북방3터널"/>
      <sheetName val="전기혼잡제경비(45)"/>
      <sheetName val="내역"/>
      <sheetName val="시멘트"/>
      <sheetName val="현장관리비"/>
      <sheetName val="조경"/>
      <sheetName val="입찰안"/>
      <sheetName val="단가산출"/>
      <sheetName val="여수토공사비"/>
      <sheetName val="guard(mac)"/>
      <sheetName val="일위대가"/>
      <sheetName val="노임단가"/>
      <sheetName val="하수실행"/>
      <sheetName val="표층포설및다짐"/>
      <sheetName val="차선도색현황"/>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설계예산서"/>
      <sheetName val="공사원가계산"/>
      <sheetName val="총괄내역서"/>
      <sheetName val="내역서"/>
      <sheetName val="이설비"/>
      <sheetName val="적용기준"/>
      <sheetName val="노임"/>
      <sheetName val="자재"/>
      <sheetName val="자재조서"/>
      <sheetName val="기계경비집계표"/>
      <sheetName val="기계경비산출근거"/>
      <sheetName val="일위대가목록"/>
      <sheetName val="일위대가"/>
      <sheetName val="산출근거목록"/>
      <sheetName val="임시환기시설설치ㆍ해체"/>
      <sheetName val="공사용조명설치및철거"/>
      <sheetName val="임시전력사용."/>
      <sheetName val="관내소운반"/>
      <sheetName val="폐기물적재"/>
      <sheetName val="자재인하(윈치)"/>
      <sheetName val="마대만들기"/>
      <sheetName val="마대쌓기및헐기"/>
      <sheetName val="지보공및부상방지공상하차"/>
      <sheetName val="관거준설"/>
      <sheetName val="Sheet1 (2)"/>
      <sheetName val="목포시 하수관거 정비공사 (2단계재구축시공금액)"/>
      <sheetName val="COPING-1"/>
      <sheetName val="역T형교대-2수량"/>
    </sheetNames>
    <sheetDataSet>
      <sheetData sheetId="0"/>
      <sheetData sheetId="1"/>
      <sheetData sheetId="2"/>
      <sheetData sheetId="3"/>
      <sheetData sheetId="4"/>
      <sheetData sheetId="5"/>
      <sheetData sheetId="6"/>
      <sheetData sheetId="7">
        <row r="1">
          <cell r="I1">
            <v>0.80300000000000005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일위대가(가설)"/>
      <sheetName val="예산서"/>
      <sheetName val="노임단가"/>
      <sheetName val="코드표"/>
      <sheetName val="입력"/>
      <sheetName val="광양전기"/>
      <sheetName val="단가산출"/>
      <sheetName val="표지"/>
      <sheetName val="집계표"/>
      <sheetName val="인건비"/>
      <sheetName val="기초코드"/>
      <sheetName val="Y-WORK"/>
      <sheetName val="45,46"/>
      <sheetName val="노임"/>
      <sheetName val="내역서"/>
      <sheetName val="99 조정금액"/>
      <sheetName val="Total"/>
      <sheetName val="9GNG운반"/>
      <sheetName val="P.M 별"/>
      <sheetName val="산출내역서집계표"/>
      <sheetName val="CABLE SIZE-1"/>
      <sheetName val="적용건축"/>
      <sheetName val="일위대가표"/>
      <sheetName val="밸브설치"/>
      <sheetName val="내역서 (2)"/>
      <sheetName val="자재"/>
      <sheetName val="을지"/>
      <sheetName val="인건비 "/>
      <sheetName val="사  업  비  수  지  예  산  서"/>
      <sheetName val="타공종이기"/>
      <sheetName val="데리네이타현황"/>
      <sheetName val="일위대가(계측기설치)"/>
      <sheetName val="관급자재"/>
      <sheetName val="C-노임단가"/>
      <sheetName val="기계단가"/>
      <sheetName val="식재인부"/>
      <sheetName val="FAB별"/>
      <sheetName val="자재단가"/>
      <sheetName val="빗물받이(910-510-410)"/>
      <sheetName val="Sheet1 (2)"/>
      <sheetName val="노무비"/>
      <sheetName val="마산방향"/>
      <sheetName val="진주방향"/>
      <sheetName val="기초자료"/>
      <sheetName val="Sheet1"/>
      <sheetName val="부대내역"/>
      <sheetName val="제품표준규격"/>
      <sheetName val="사용자정의"/>
      <sheetName val="교통대책내역"/>
      <sheetName val="터파기및재료"/>
      <sheetName val="DATE"/>
      <sheetName val="확약서"/>
      <sheetName val="Sheet2"/>
      <sheetName val="예비비계산표"/>
      <sheetName val="플랜트 설치"/>
      <sheetName val="48평단가"/>
      <sheetName val="57단가"/>
      <sheetName val="54평단가"/>
      <sheetName val="66평단가"/>
      <sheetName val="61단가"/>
      <sheetName val="89평단가"/>
      <sheetName val="84평단가"/>
      <sheetName val="맨홀수량"/>
      <sheetName val="단가 및 재료비"/>
      <sheetName val="일반수량총괄집계"/>
      <sheetName val="시중노임"/>
      <sheetName val="관거공사비"/>
      <sheetName val="#REF"/>
      <sheetName val="인상효1"/>
      <sheetName val="7도장"/>
      <sheetName val="기시공토적"/>
      <sheetName val="철거산출근거"/>
      <sheetName val="총괄"/>
      <sheetName val="수자재단위당"/>
      <sheetName val="6PILE  (돌출)"/>
      <sheetName val="중기일위대가"/>
      <sheetName val="기초단가"/>
      <sheetName val="공비대비"/>
      <sheetName val="분전함신설"/>
      <sheetName val="접지1종"/>
      <sheetName val="E총15"/>
      <sheetName val="설계예산"/>
      <sheetName val="수토공단위당"/>
      <sheetName val="단가"/>
      <sheetName val="DATA"/>
      <sheetName val="개인별조서"/>
      <sheetName val="Macro1"/>
      <sheetName val="Macro3"/>
      <sheetName val="Macro2"/>
      <sheetName val="상불"/>
      <sheetName val="8.수량산출 (2)"/>
      <sheetName val="조건"/>
      <sheetName val="제경비최종"/>
      <sheetName val="1-4일위대가목차"/>
      <sheetName val="대치판정"/>
      <sheetName val="8.식재일위"/>
      <sheetName val="B시설가격"/>
      <sheetName val="2공구자재집"/>
      <sheetName val="시중노임단가"/>
      <sheetName val="시운전연료"/>
      <sheetName val="공통자료"/>
      <sheetName val="총집계표"/>
      <sheetName val="내역"/>
      <sheetName val="단위수량"/>
      <sheetName val="할증"/>
      <sheetName val="BID"/>
      <sheetName val="간지"/>
      <sheetName val="2. 종합시운전비"/>
      <sheetName val="일위대가_가설_"/>
      <sheetName val="5.정산서"/>
      <sheetName val="현황산출서"/>
      <sheetName val="대창(장성)"/>
      <sheetName val="마산월령동골조물량변경"/>
      <sheetName val="일위대가"/>
      <sheetName val="기계설비-물가변동"/>
      <sheetName val="가시설흙막이"/>
      <sheetName val="투찰추정"/>
      <sheetName val="2공종별예산조서"/>
      <sheetName val="건축"/>
      <sheetName val="본선"/>
      <sheetName val="내부마감"/>
      <sheetName val="설계개요"/>
      <sheetName val="교대(A1)"/>
      <sheetName val="직노"/>
      <sheetName val="Macro(조도)"/>
      <sheetName val="단가표"/>
      <sheetName val="시설일위"/>
      <sheetName val="조명일위"/>
      <sheetName val="건공요율"/>
      <sheetName val="집계"/>
      <sheetName val="목차임시"/>
      <sheetName val="견적대비"/>
      <sheetName val="감시제어"/>
      <sheetName val="표지 (2)"/>
      <sheetName val="20_10_100"/>
      <sheetName val="일반공사"/>
      <sheetName val="본서하반기"/>
      <sheetName val="교통수량산출"/>
      <sheetName val="수량산출"/>
      <sheetName val="하반기(지구대)"/>
      <sheetName val="자료(통합)"/>
      <sheetName val="대상공사(조달청)"/>
      <sheetName val="2002하반기노임기준"/>
      <sheetName val="사원등록"/>
      <sheetName val="호봉 (2)"/>
      <sheetName val="코드"/>
      <sheetName val="감사패(1)"/>
      <sheetName val="변수값"/>
      <sheetName val="중기상차"/>
      <sheetName val="AS복구"/>
      <sheetName val="중기터파기"/>
      <sheetName val="저"/>
      <sheetName val="바닥"/>
      <sheetName val="CC16-내역서"/>
      <sheetName val="차액보증"/>
      <sheetName val="총괄내역서"/>
      <sheetName val="종배수관면벽신"/>
      <sheetName val="일위"/>
      <sheetName val="_산근2_"/>
      <sheetName val="관접합및부설"/>
      <sheetName val="내역서(을) "/>
      <sheetName val="_산근5_"/>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sheetData sheetId="159" refreshError="1"/>
      <sheetData sheetId="160" refreshError="1"/>
      <sheetData sheetId="161"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명서"/>
      <sheetName val="표지"/>
      <sheetName val="설계예산서총괄"/>
      <sheetName val="설계내역서"/>
      <sheetName val="일위대가표"/>
      <sheetName val="공종별 공사비"/>
      <sheetName val="기본및실시설계비"/>
      <sheetName val="수질유량생분해"/>
      <sheetName val="산출근거3"/>
      <sheetName val="기초단가"/>
      <sheetName val="집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6">
          <cell r="B16">
            <v>48984</v>
          </cell>
        </row>
        <row r="26">
          <cell r="B26">
            <v>34308</v>
          </cell>
        </row>
      </sheetData>
      <sheetData sheetId="10" refreshError="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5.정산서"/>
      <sheetName val="6.자불.공사현황"/>
      <sheetName val="1.중기집계"/>
      <sheetName val="1-1. 중기집계"/>
      <sheetName val="2-2.자금미지급집계"/>
      <sheetName val="3.투입.기성 "/>
      <sheetName val="2.세금부과세대장"/>
      <sheetName val="표지"/>
      <sheetName val="노무비(절취)"/>
      <sheetName val="#REF"/>
      <sheetName val="6PILE  (돌출)"/>
      <sheetName val="원계약서"/>
      <sheetName val="총괄표"/>
      <sheetName val="DATE"/>
      <sheetName val=" 총괄표"/>
      <sheetName val="수량산출"/>
      <sheetName val="집계표"/>
      <sheetName val="Sheet1"/>
      <sheetName val="터널조도"/>
      <sheetName val="Sheet1 (2)"/>
      <sheetName val="ABUT수량-A1"/>
      <sheetName val="총집계표"/>
      <sheetName val="당초"/>
      <sheetName val="사  업  비  수  지  예  산  서"/>
      <sheetName val="01AC"/>
      <sheetName val="노임"/>
      <sheetName val="일위대가표"/>
      <sheetName val="JA9811"/>
      <sheetName val="자재"/>
      <sheetName val="9GNG운반"/>
      <sheetName val="코드표"/>
      <sheetName val="맨홀수량"/>
      <sheetName val="노임단가"/>
      <sheetName val="자재비"/>
      <sheetName val="일위대가(1)"/>
    </sheetNames>
    <sheetDataSet>
      <sheetData sheetId="0" refreshError="1"/>
      <sheetData sheetId="1" refreshError="1">
        <row r="4">
          <cell r="A4" t="str">
            <v>공      종</v>
          </cell>
          <cell r="B4" t="str">
            <v>규 격</v>
          </cell>
          <cell r="C4" t="str">
            <v>단위</v>
          </cell>
          <cell r="D4" t="str">
            <v>도       급       액</v>
          </cell>
          <cell r="G4" t="str">
            <v xml:space="preserve">도   급    기   성 </v>
          </cell>
          <cell r="I4" t="str">
            <v>실    행     예    산</v>
          </cell>
          <cell r="L4" t="str">
            <v>실   행    기   성</v>
          </cell>
          <cell r="O4" t="str">
            <v>전   회    기   성</v>
          </cell>
          <cell r="Q4" t="str">
            <v>금   회    기   성</v>
          </cell>
          <cell r="S4" t="str">
            <v>누   계    기   성</v>
          </cell>
          <cell r="U4" t="str">
            <v>기성율</v>
          </cell>
          <cell r="V4" t="str">
            <v>비고</v>
          </cell>
          <cell r="X4" t="str">
            <v>누계수량</v>
          </cell>
          <cell r="Y4" t="str">
            <v>누계금액</v>
          </cell>
          <cell r="Z4" t="str">
            <v>누계수량</v>
          </cell>
        </row>
        <row r="5">
          <cell r="D5" t="str">
            <v>수  량</v>
          </cell>
          <cell r="E5" t="str">
            <v>단 가</v>
          </cell>
          <cell r="F5" t="str">
            <v>금    액</v>
          </cell>
          <cell r="G5" t="str">
            <v>수  량</v>
          </cell>
          <cell r="H5" t="str">
            <v>금    액</v>
          </cell>
          <cell r="I5" t="str">
            <v>수  량</v>
          </cell>
          <cell r="J5" t="str">
            <v>단 가</v>
          </cell>
          <cell r="K5" t="str">
            <v>금    액</v>
          </cell>
          <cell r="L5" t="str">
            <v>수  량</v>
          </cell>
          <cell r="M5" t="str">
            <v>단 가</v>
          </cell>
          <cell r="N5" t="str">
            <v>금    액</v>
          </cell>
          <cell r="O5" t="str">
            <v>수  량</v>
          </cell>
          <cell r="P5" t="str">
            <v>금    액</v>
          </cell>
          <cell r="Q5" t="str">
            <v>수  량</v>
          </cell>
          <cell r="R5" t="str">
            <v>금    액</v>
          </cell>
          <cell r="S5" t="str">
            <v>수  량</v>
          </cell>
          <cell r="T5" t="str">
            <v>금    액</v>
          </cell>
          <cell r="U5" t="str">
            <v>%</v>
          </cell>
          <cell r="V5" t="str">
            <v xml:space="preserve"> </v>
          </cell>
          <cell r="X5" t="str">
            <v>=전회+금회</v>
          </cell>
          <cell r="Y5" t="str">
            <v>=전회+금회</v>
          </cell>
          <cell r="Z5" t="str">
            <v>=실행수량</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정산요청"/>
      <sheetName val="신토공"/>
      <sheetName val="신토총"/>
      <sheetName val="新내역"/>
      <sheetName val="新시공"/>
      <sheetName val="新자재"/>
      <sheetName val="新철폐"/>
      <sheetName val="新관재"/>
      <sheetName val="新철폐복"/>
      <sheetName val="설甲"/>
      <sheetName val="이형관"/>
      <sheetName val="시행문"/>
      <sheetName val="폐품입고"/>
      <sheetName val="검사조서"/>
      <sheetName val="점검표"/>
      <sheetName val="감독조서"/>
      <sheetName val="목록"/>
      <sheetName val="단가표"/>
      <sheetName val="단위수량"/>
      <sheetName val="자재"/>
      <sheetName val="개량폐복"/>
      <sheetName val="내역서"/>
      <sheetName val="단가산출서"/>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row r="16">
          <cell r="B16" t="str">
            <v>S S P 13 ㎜</v>
          </cell>
          <cell r="H16">
            <v>23</v>
          </cell>
          <cell r="J16" t="str">
            <v>G . S  13</v>
          </cell>
          <cell r="P16">
            <v>5.3</v>
          </cell>
          <cell r="X16">
            <v>17.5</v>
          </cell>
        </row>
        <row r="17">
          <cell r="B17" t="str">
            <v>S S P 20 ㎜</v>
          </cell>
          <cell r="H17">
            <v>82</v>
          </cell>
          <cell r="J17" t="str">
            <v>G . S  20</v>
          </cell>
          <cell r="P17">
            <v>10.3</v>
          </cell>
          <cell r="X17">
            <v>35</v>
          </cell>
        </row>
        <row r="18">
          <cell r="B18" t="str">
            <v>S S P 25 ㎜</v>
          </cell>
          <cell r="H18">
            <v>132</v>
          </cell>
          <cell r="J18" t="str">
            <v>G . S  25</v>
          </cell>
          <cell r="P18">
            <v>6.6</v>
          </cell>
          <cell r="X18">
            <v>5.7</v>
          </cell>
        </row>
        <row r="19">
          <cell r="B19" t="str">
            <v>S S P 30 ㎜</v>
          </cell>
          <cell r="H19">
            <v>59</v>
          </cell>
          <cell r="J19" t="str">
            <v>G . S  40</v>
          </cell>
          <cell r="P19">
            <v>1.5</v>
          </cell>
          <cell r="X19">
            <v>1</v>
          </cell>
        </row>
        <row r="20">
          <cell r="B20" t="str">
            <v>S S P 40 ㎜</v>
          </cell>
          <cell r="H20">
            <v>9</v>
          </cell>
          <cell r="J20" t="str">
            <v>G . S  50</v>
          </cell>
          <cell r="P20">
            <v>0</v>
          </cell>
          <cell r="X20">
            <v>0</v>
          </cell>
        </row>
        <row r="21">
          <cell r="B21" t="str">
            <v>S S P 50 ㎜</v>
          </cell>
          <cell r="H21">
            <v>33</v>
          </cell>
          <cell r="J21" t="str">
            <v>P.V.C  13</v>
          </cell>
          <cell r="P21">
            <v>0</v>
          </cell>
          <cell r="X21">
            <v>0</v>
          </cell>
        </row>
        <row r="22">
          <cell r="B22" t="str">
            <v>D  P  80 ㎜</v>
          </cell>
          <cell r="H22">
            <v>4</v>
          </cell>
          <cell r="J22" t="str">
            <v>P.V.C  20</v>
          </cell>
          <cell r="P22">
            <v>1</v>
          </cell>
          <cell r="X22">
            <v>0</v>
          </cell>
        </row>
        <row r="23">
          <cell r="B23" t="str">
            <v>D  P 200 ㎜</v>
          </cell>
          <cell r="J23" t="str">
            <v>C O P  13</v>
          </cell>
          <cell r="P23">
            <v>0</v>
          </cell>
          <cell r="X23">
            <v>0</v>
          </cell>
        </row>
        <row r="24">
          <cell r="J24" t="str">
            <v>C O P  20</v>
          </cell>
          <cell r="P24">
            <v>7</v>
          </cell>
          <cell r="X24">
            <v>19.5</v>
          </cell>
        </row>
        <row r="25">
          <cell r="J25" t="str">
            <v>C O P  25</v>
          </cell>
          <cell r="P25">
            <v>0</v>
          </cell>
          <cell r="X25">
            <v>0</v>
          </cell>
        </row>
        <row r="26">
          <cell r="J26" t="str">
            <v>C O P  50</v>
          </cell>
          <cell r="P26">
            <v>0</v>
          </cell>
          <cell r="X26">
            <v>0</v>
          </cell>
        </row>
        <row r="27">
          <cell r="J27" t="str">
            <v>S S P  20</v>
          </cell>
          <cell r="P27">
            <v>6.1</v>
          </cell>
          <cell r="X27">
            <v>13</v>
          </cell>
        </row>
        <row r="28">
          <cell r="J28" t="str">
            <v>S S P  25</v>
          </cell>
          <cell r="P28">
            <v>0.5</v>
          </cell>
          <cell r="X28">
            <v>1</v>
          </cell>
        </row>
        <row r="29">
          <cell r="J29" t="str">
            <v>S S P  40</v>
          </cell>
          <cell r="P29">
            <v>0.8</v>
          </cell>
          <cell r="X29">
            <v>15.2</v>
          </cell>
        </row>
        <row r="30">
          <cell r="J30" t="str">
            <v>S S P  50</v>
          </cell>
          <cell r="P30">
            <v>0</v>
          </cell>
          <cell r="X30">
            <v>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지시내역"/>
      <sheetName val="정산요청"/>
      <sheetName val="신토공"/>
      <sheetName val="신토총"/>
      <sheetName val="新내역"/>
      <sheetName val="新시공"/>
      <sheetName val="新자재"/>
      <sheetName val="新관재"/>
      <sheetName val="新철폐"/>
      <sheetName val="新철폐복"/>
      <sheetName val="폐품입고"/>
      <sheetName val="신토공2"/>
      <sheetName val="신토총2"/>
      <sheetName val="新내역2"/>
      <sheetName val="新시공2"/>
      <sheetName val="新자재2"/>
      <sheetName val="新관재2"/>
      <sheetName val="新철폐2"/>
      <sheetName val="新철폐복2"/>
      <sheetName val="폐품입고2"/>
      <sheetName val="신토공3"/>
      <sheetName val="신토총3"/>
      <sheetName val="新내역3"/>
      <sheetName val="이형관"/>
      <sheetName val="新시공3"/>
      <sheetName val="新자재3"/>
      <sheetName val="新관재3"/>
      <sheetName val="新철폐3"/>
      <sheetName val="新철폐복3"/>
      <sheetName val="폐품입고3"/>
      <sheetName val="정산개요"/>
      <sheetName val="총괄"/>
      <sheetName val="설甲"/>
      <sheetName val="시행문"/>
      <sheetName val="검사조서"/>
      <sheetName val="감독조서"/>
      <sheetName val="점검표"/>
      <sheetName val="목록"/>
      <sheetName val="M"/>
      <sheetName val="개량폐복"/>
      <sheetName val="자재"/>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row r="16">
          <cell r="B16" t="str">
            <v>S S P 20 ㎜</v>
          </cell>
          <cell r="H16">
            <v>55</v>
          </cell>
          <cell r="J16" t="str">
            <v>G . S  13</v>
          </cell>
          <cell r="P16">
            <v>0.6</v>
          </cell>
          <cell r="X16">
            <v>12.7</v>
          </cell>
        </row>
        <row r="17">
          <cell r="B17" t="str">
            <v>S S P 25 ㎜</v>
          </cell>
          <cell r="H17">
            <v>60</v>
          </cell>
          <cell r="J17" t="str">
            <v>G . S  20</v>
          </cell>
          <cell r="P17">
            <v>0</v>
          </cell>
          <cell r="X17">
            <v>20.399999999999999</v>
          </cell>
        </row>
        <row r="18">
          <cell r="B18" t="str">
            <v>S S P 30 ㎜</v>
          </cell>
          <cell r="H18">
            <v>76</v>
          </cell>
          <cell r="J18" t="str">
            <v>P.V.C  13</v>
          </cell>
          <cell r="P18">
            <v>2.1</v>
          </cell>
          <cell r="X18">
            <v>7.5</v>
          </cell>
        </row>
        <row r="19">
          <cell r="B19" t="str">
            <v>S S P 40 ㎜</v>
          </cell>
          <cell r="H19">
            <v>13</v>
          </cell>
          <cell r="J19" t="str">
            <v>P.V.C  20</v>
          </cell>
          <cell r="P19">
            <v>0.1</v>
          </cell>
          <cell r="X19">
            <v>5</v>
          </cell>
        </row>
        <row r="20">
          <cell r="B20" t="str">
            <v>D  P  80 ㎜</v>
          </cell>
          <cell r="H20">
            <v>8</v>
          </cell>
          <cell r="J20" t="str">
            <v>P.V.C  25</v>
          </cell>
          <cell r="P20">
            <v>1.1000000000000001</v>
          </cell>
          <cell r="X20">
            <v>8</v>
          </cell>
        </row>
        <row r="21">
          <cell r="J21" t="str">
            <v>C O P  20</v>
          </cell>
          <cell r="P21">
            <v>2.1</v>
          </cell>
          <cell r="X21">
            <v>38.1</v>
          </cell>
        </row>
        <row r="22">
          <cell r="J22" t="str">
            <v>C O P  25</v>
          </cell>
          <cell r="P22">
            <v>2.2000000000000002</v>
          </cell>
          <cell r="X22">
            <v>7.6</v>
          </cell>
        </row>
        <row r="23">
          <cell r="J23" t="str">
            <v>S S P  20</v>
          </cell>
          <cell r="P23">
            <v>1.4</v>
          </cell>
          <cell r="X23">
            <v>20.7</v>
          </cell>
        </row>
        <row r="24">
          <cell r="J24" t="str">
            <v>S S P  25</v>
          </cell>
          <cell r="P24">
            <v>2.5</v>
          </cell>
          <cell r="X24">
            <v>5</v>
          </cell>
        </row>
        <row r="25">
          <cell r="J25" t="str">
            <v>S S P  40</v>
          </cell>
          <cell r="P25">
            <v>0.2</v>
          </cell>
          <cell r="X25">
            <v>0</v>
          </cell>
        </row>
        <row r="26">
          <cell r="J26" t="str">
            <v>S S P  50</v>
          </cell>
          <cell r="P26">
            <v>0.5</v>
          </cell>
          <cell r="X26">
            <v>0</v>
          </cell>
        </row>
      </sheetData>
      <sheetData sheetId="19"/>
      <sheetData sheetId="20"/>
      <sheetData sheetId="21"/>
      <sheetData sheetId="22"/>
      <sheetData sheetId="23"/>
      <sheetData sheetId="24"/>
      <sheetData sheetId="25"/>
      <sheetData sheetId="26"/>
      <sheetData sheetId="27"/>
      <sheetData sheetId="28" refreshError="1">
        <row r="16">
          <cell r="B16" t="str">
            <v>S S P 20 ㎜</v>
          </cell>
          <cell r="H16">
            <v>34</v>
          </cell>
          <cell r="J16" t="str">
            <v>G . S  13</v>
          </cell>
          <cell r="P16">
            <v>0.3</v>
          </cell>
          <cell r="X16">
            <v>1</v>
          </cell>
        </row>
        <row r="17">
          <cell r="B17" t="str">
            <v>S S P 25 ㎜</v>
          </cell>
          <cell r="H17">
            <v>94</v>
          </cell>
          <cell r="J17" t="str">
            <v>G . S  20</v>
          </cell>
          <cell r="P17">
            <v>3.3</v>
          </cell>
          <cell r="X17">
            <v>60.1</v>
          </cell>
        </row>
        <row r="18">
          <cell r="B18" t="str">
            <v>S S P 30 ㎜</v>
          </cell>
          <cell r="H18">
            <v>45</v>
          </cell>
          <cell r="J18" t="str">
            <v>G . S  40</v>
          </cell>
          <cell r="P18">
            <v>0.5</v>
          </cell>
          <cell r="X18">
            <v>12</v>
          </cell>
        </row>
        <row r="19">
          <cell r="B19" t="str">
            <v>D  P  80 ㎜</v>
          </cell>
          <cell r="H19">
            <v>4</v>
          </cell>
          <cell r="J19" t="str">
            <v>P.V.C  13</v>
          </cell>
          <cell r="P19">
            <v>0.2</v>
          </cell>
          <cell r="X19">
            <v>2.1</v>
          </cell>
        </row>
        <row r="20">
          <cell r="J20" t="str">
            <v>P.V.C  20</v>
          </cell>
          <cell r="P20">
            <v>2</v>
          </cell>
          <cell r="X20">
            <v>44</v>
          </cell>
        </row>
        <row r="21">
          <cell r="J21" t="str">
            <v>P.V.C  25</v>
          </cell>
          <cell r="P21">
            <v>0.3</v>
          </cell>
          <cell r="X21">
            <v>6</v>
          </cell>
        </row>
        <row r="22">
          <cell r="J22" t="str">
            <v>C O P  20</v>
          </cell>
          <cell r="P22">
            <v>1</v>
          </cell>
          <cell r="X22">
            <v>3</v>
          </cell>
        </row>
      </sheetData>
      <sheetData sheetId="29"/>
      <sheetData sheetId="30"/>
      <sheetData sheetId="31"/>
      <sheetData sheetId="32"/>
      <sheetData sheetId="33"/>
      <sheetData sheetId="34"/>
      <sheetData sheetId="35"/>
      <sheetData sheetId="36"/>
      <sheetData sheetId="37"/>
      <sheetData sheetId="38"/>
      <sheetData sheetId="39" refreshError="1"/>
      <sheetData sheetId="40"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賃率-職"/>
      <sheetName val="원가 (2)"/>
      <sheetName val="원가"/>
      <sheetName val="재집"/>
      <sheetName val="직재"/>
      <sheetName val="소요량"/>
      <sheetName val="간재"/>
      <sheetName val="용접재료"/>
      <sheetName val="간재비율"/>
      <sheetName val="작업설"/>
      <sheetName val="단가"/>
      <sheetName val="노집"/>
      <sheetName val="노무"/>
      <sheetName val="공수"/>
      <sheetName val="간노"/>
      <sheetName val="임금"/>
      <sheetName val="임율"/>
      <sheetName val="경비"/>
      <sheetName val="배부"/>
      <sheetName val="조정액"/>
      <sheetName val="일반"/>
      <sheetName val="일반관리비"/>
      <sheetName val="이윤"/>
      <sheetName val="이윤율"/>
      <sheetName val="손익"/>
      <sheetName val="제조"/>
      <sheetName val="기업"/>
      <sheetName val="운반비"/>
      <sheetName val="삭제소요량"/>
      <sheetName val="총괄"/>
      <sheetName val="입력"/>
      <sheetName val="C-노임단가"/>
      <sheetName val="실행철강하도"/>
      <sheetName val="제-노임"/>
      <sheetName val="제직재"/>
      <sheetName val="E총15"/>
      <sheetName val="자료입력"/>
      <sheetName val="Sheet2"/>
      <sheetName val="조명율"/>
      <sheetName val="신우"/>
      <sheetName val="1-1"/>
      <sheetName val="J直材4"/>
      <sheetName val="일위대가(가설)"/>
      <sheetName val="연습"/>
      <sheetName val="교각계산"/>
      <sheetName val="20관리비율"/>
      <sheetName val="대치판정"/>
      <sheetName val="내역"/>
      <sheetName val="단"/>
      <sheetName val="I一般比"/>
      <sheetName val="한강운반비"/>
      <sheetName val="구의33고"/>
      <sheetName val="N賃率_職"/>
      <sheetName val="신대방33(적용)"/>
      <sheetName val="내역서"/>
      <sheetName val="APT"/>
      <sheetName val="일위"/>
      <sheetName val="용소리교"/>
      <sheetName val="집계표"/>
      <sheetName val="입찰안"/>
      <sheetName val="품셈TABLE"/>
      <sheetName val="직노"/>
      <sheetName val="DATE"/>
      <sheetName val="주차구획선수량"/>
      <sheetName val="빗물받이(910-510-410)"/>
      <sheetName val="#REF"/>
      <sheetName val="실행내역서 "/>
      <sheetName val="갑지(추정)"/>
      <sheetName val="공조기휀"/>
      <sheetName val="인테리어"/>
      <sheetName val="설-원가"/>
      <sheetName val="설치자재"/>
      <sheetName val="단중"/>
      <sheetName val="기본일위"/>
      <sheetName val="소방사항"/>
      <sheetName val="조명시설"/>
      <sheetName val="터파기및재료"/>
      <sheetName val="수목단가"/>
      <sheetName val="노임단가"/>
      <sheetName val="자재비"/>
      <sheetName val="설계서"/>
      <sheetName val="준검 내역서"/>
      <sheetName val="Sheet1"/>
      <sheetName val="단가산출"/>
      <sheetName val="신길1동"/>
      <sheetName val="수량산출"/>
      <sheetName val="일위대가표"/>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ow r="5">
          <cell r="I5">
            <v>1</v>
          </cell>
        </row>
      </sheetData>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일위대가"/>
      <sheetName val="조명시설"/>
      <sheetName val="실행철강하도"/>
      <sheetName val="N賃率-職"/>
      <sheetName val="98수문일위"/>
      <sheetName val="수량산출"/>
      <sheetName val="Sheet1 (2)"/>
      <sheetName val="방음벽기초(H=4m)"/>
      <sheetName val="터파기및재료"/>
      <sheetName val="총괄내역서"/>
      <sheetName val="DATE"/>
      <sheetName val="진주방향"/>
      <sheetName val="시멘트 및 골재량산출"/>
      <sheetName val="내역서"/>
      <sheetName val="일위대가(가설)"/>
      <sheetName val="단위단가"/>
      <sheetName val="마산방향"/>
      <sheetName val="집계표"/>
      <sheetName val="일위대가9803"/>
      <sheetName val="사유서제출현황-2"/>
      <sheetName val="bid"/>
      <sheetName val="1.설계조건"/>
      <sheetName val="날개벽수량표"/>
      <sheetName val="unitpric"/>
      <sheetName val="7급줄떼"/>
      <sheetName val="99노임단가"/>
      <sheetName val="su1"/>
      <sheetName val="noyim"/>
      <sheetName val="갑지"/>
      <sheetName val="일반수량총괄집계"/>
      <sheetName val="#REF"/>
      <sheetName val="단위수량"/>
      <sheetName val="데이타"/>
      <sheetName val="식재인부"/>
      <sheetName val="도로포장면적산출(1)"/>
      <sheetName val="슬래브"/>
      <sheetName val="받이700"/>
      <sheetName val="코드표"/>
      <sheetName val="구분표"/>
      <sheetName val="제원입력"/>
      <sheetName val="대로근거"/>
      <sheetName val="중로근거"/>
      <sheetName val="수로BOX"/>
      <sheetName val="COPING"/>
      <sheetName val="노임이"/>
      <sheetName val="데리네이타현황"/>
      <sheetName val="콘크리트포장철거"/>
      <sheetName val="현장관리비"/>
      <sheetName val="6PILE  (돌출)"/>
      <sheetName val="가도공"/>
      <sheetName val="맨홀수량"/>
      <sheetName val="자재 집계표"/>
      <sheetName val=" 토목 처리장도급내역서 "/>
      <sheetName val="수목보호틀연장조서"/>
      <sheetName val="Sheet1"/>
      <sheetName val="현황산출서"/>
      <sheetName val="2호맨홀공제수량"/>
      <sheetName val="도로경계단위"/>
      <sheetName val="종단계산"/>
      <sheetName val="구조물공"/>
      <sheetName val="경산"/>
      <sheetName val="직노"/>
      <sheetName val="설계서을"/>
      <sheetName val="증감내역서"/>
      <sheetName val="TOTAL1"/>
      <sheetName val="심사물량"/>
      <sheetName val="Sheet2"/>
      <sheetName val="일위대가표"/>
      <sheetName val="토공"/>
      <sheetName val="type-F"/>
      <sheetName val="오동"/>
      <sheetName val="대조"/>
      <sheetName val="나한"/>
      <sheetName val="금액내역서"/>
      <sheetName val="내역"/>
      <sheetName val="준검 내역서"/>
      <sheetName val="원형맨홀수량"/>
      <sheetName val="입력란"/>
      <sheetName val="97노임단가"/>
      <sheetName val="교대(A1-A2)"/>
      <sheetName val="SLAB&quot;1&quot;"/>
      <sheetName val="화설내"/>
      <sheetName val="s"/>
      <sheetName val="설계예시"/>
      <sheetName val="재"/>
      <sheetName val="자"/>
      <sheetName val="2000년1차"/>
      <sheetName val="집수정(600-700)"/>
      <sheetName val="기계경비(시간당)"/>
      <sheetName val="램머"/>
      <sheetName val="참조"/>
      <sheetName val="참조M"/>
      <sheetName val="기구조직"/>
      <sheetName val="역T형교대(말뚝기초)"/>
      <sheetName val="우수공"/>
      <sheetName val="INPUT(덕도방향-시점)"/>
      <sheetName val="차액보증"/>
      <sheetName val="단가"/>
      <sheetName val="wall"/>
      <sheetName val="APT"/>
      <sheetName val="토사(PE)"/>
      <sheetName val="콘크리트타설집계표"/>
      <sheetName val="내역서 (2)"/>
      <sheetName val="산근(1)"/>
      <sheetName val="8.PILE  (돌출)"/>
      <sheetName val="신평리 권리자명부"/>
      <sheetName val="동일리 권리자명부"/>
      <sheetName val="빗물받이(910-510-410)"/>
      <sheetName val="NYS"/>
      <sheetName val="총괄내역"/>
      <sheetName val="新철폐복2"/>
      <sheetName val="新철폐복3"/>
      <sheetName val="터널전기"/>
      <sheetName val="3.공통공사대비"/>
      <sheetName val="6.2 제거공"/>
      <sheetName val="6.2.1"/>
      <sheetName val="6.2.2"/>
      <sheetName val="자금청구"/>
      <sheetName val="투찰내역서"/>
      <sheetName val="sand토적"/>
      <sheetName val="말뚝지지력산정"/>
      <sheetName val="수량집"/>
      <sheetName val="요율"/>
      <sheetName val="총집계표"/>
      <sheetName val="안산기계장치"/>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덕전리"/>
      <sheetName val="조서및연장산출"/>
      <sheetName val="배수공수량"/>
      <sheetName val="암거공수량집계"/>
      <sheetName val="횡배수공집계"/>
      <sheetName val="수로관및집수정수량집계"/>
      <sheetName val="횡배수토공(P.E,BOX) "/>
      <sheetName val="수로관및집수정"/>
      <sheetName val="지수벽 및 파라피트"/>
      <sheetName val="암거수량"/>
      <sheetName val="암거날개벽수량"/>
      <sheetName val="암거날개벽토공"/>
      <sheetName val="횡배수관날개벽"/>
      <sheetName val="횡배수관날개벽잔토 "/>
      <sheetName val="횡배수관날개벽수량표"/>
      <sheetName val="횡배수관날개벽잔토산식치수표"/>
      <sheetName val="토적계산서"/>
      <sheetName val="포장자재수량집계"/>
      <sheetName val="콘크리트포장"/>
      <sheetName val="토사측구"/>
      <sheetName val="표 지 "/>
      <sheetName val="자재집계"/>
      <sheetName val="토공집계"/>
      <sheetName val="총괄자재집계"/>
      <sheetName val="암거날개벽수량(1.5M)"/>
      <sheetName val="암거날개벽토공(1.5)"/>
      <sheetName val="토공집계(소계)"/>
      <sheetName val="관급자재대"/>
      <sheetName val="면벽수량"/>
      <sheetName val="흄관(보호)(1연)"/>
      <sheetName val="흄관 보호토공(1연)"/>
      <sheetName val="단재적표"/>
      <sheetName val="인자기준_2007"/>
      <sheetName val="할인_할증률산정"/>
      <sheetName val="금액단가표"/>
      <sheetName val="자료기입"/>
      <sheetName val="예정공정표(장기간)"/>
      <sheetName val="수량"/>
      <sheetName val="날개벽수량표"/>
      <sheetName val="7급줄떼"/>
      <sheetName val="조명시설"/>
      <sheetName val="총괄내역"/>
      <sheetName val="T13(P68~72,78)"/>
      <sheetName val="000000"/>
      <sheetName val="난간벽단위"/>
      <sheetName val="입력"/>
      <sheetName val="포장공"/>
      <sheetName val="토공"/>
      <sheetName val="배수공"/>
      <sheetName val="96보완계획7.12"/>
      <sheetName val="원가서"/>
      <sheetName val="Sheet1 (2)"/>
      <sheetName val="시방서"/>
      <sheetName val="일위대가표"/>
      <sheetName val="●수량(침구보관창고-21평)"/>
      <sheetName val="골막이(야매)"/>
      <sheetName val="구조물터파기수량집계"/>
      <sheetName val="측구터파기공수량집계"/>
      <sheetName val="배수공 시멘트 및 골재량 산출"/>
      <sheetName val="마산월령동골조물량변경"/>
      <sheetName val="대치판정"/>
      <sheetName val="DATE"/>
      <sheetName val="일위대가(1)"/>
      <sheetName val="토적"/>
      <sheetName val="자재집계표"/>
      <sheetName val="DATA 입력란"/>
      <sheetName val="설 계"/>
      <sheetName val="DDD"/>
      <sheetName val="코드표"/>
      <sheetName val="맨홀수량산출(A-LINE)"/>
      <sheetName val="예정공정표"/>
      <sheetName val="본체"/>
      <sheetName val="단면치수"/>
      <sheetName val="설계서"/>
      <sheetName val="설계서(동안동)"/>
      <sheetName val="교대(A1)"/>
      <sheetName val="노임단가"/>
      <sheetName val="암거"/>
      <sheetName val="06 일위대가목록"/>
      <sheetName val="N賃率-職"/>
      <sheetName val="대전-교대(A1-A2)"/>
      <sheetName val="98수문일위"/>
      <sheetName val="data"/>
      <sheetName val="일위"/>
      <sheetName val="총괄서"/>
      <sheetName val="한강운반비"/>
      <sheetName val="내역서"/>
      <sheetName val="Sheet1"/>
      <sheetName val="DB구축"/>
      <sheetName val="내역서단가산출용"/>
      <sheetName val="장비단"/>
      <sheetName val="노임단"/>
      <sheetName val="단가"/>
      <sheetName val="백호우계수"/>
      <sheetName val="#REF"/>
      <sheetName val="사다리"/>
      <sheetName val="차액보증"/>
      <sheetName val="(A)내역서"/>
      <sheetName val="도근좌표"/>
      <sheetName val="값"/>
      <sheetName val="2.건축"/>
      <sheetName val="내역"/>
      <sheetName val="ⴭⴭⴭⴭ"/>
      <sheetName val="집계표"/>
      <sheetName val="수량산출"/>
      <sheetName val="심사물량"/>
      <sheetName val="자가"/>
      <sheetName val="일위대가"/>
      <sheetName val="기초자료입력"/>
      <sheetName val="맨홀조서"/>
      <sheetName val="일위대가모듈"/>
      <sheetName val="최적단면"/>
      <sheetName val="암거단위"/>
      <sheetName val="2경간"/>
      <sheetName val="단위수량"/>
      <sheetName val="입력란"/>
      <sheetName val="97노임단가"/>
      <sheetName val="BID"/>
      <sheetName val="총괄집계 "/>
      <sheetName val="unitpric"/>
      <sheetName val="토적기초"/>
      <sheetName val="노단"/>
      <sheetName val="현장관리비"/>
      <sheetName val="COPING"/>
      <sheetName val="단면가정"/>
      <sheetName val="부재력정리"/>
      <sheetName val="중기사용료"/>
      <sheetName val="실행철강하도"/>
      <sheetName val="시설수량표"/>
      <sheetName val="일위대가목록"/>
      <sheetName val="1"/>
      <sheetName val="데리네이타현황"/>
      <sheetName val="보안등"/>
      <sheetName val="기초단가"/>
      <sheetName val="횡배수토공(P_E,BOX)_"/>
      <sheetName val="지수벽_및_파라피트"/>
      <sheetName val="횡배수관날개벽잔토_"/>
      <sheetName val="표_지_"/>
      <sheetName val="암거날개벽수량(1_5M)"/>
      <sheetName val="암거날개벽토공(1_5)"/>
      <sheetName val="실행"/>
      <sheetName val="연장및면적(좌측)"/>
      <sheetName val="ABUT수량-A1"/>
      <sheetName val="본공사"/>
      <sheetName val="공통가설"/>
      <sheetName val="I一般比"/>
      <sheetName val="지급자재"/>
      <sheetName val="MYUN(MAC)"/>
      <sheetName val="Total"/>
      <sheetName val="산출근거 "/>
      <sheetName val="수량집계"/>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량집계표"/>
      <sheetName val="수량산출서"/>
      <sheetName val="국산화"/>
      <sheetName val="단면치수"/>
      <sheetName val="호표"/>
      <sheetName val="총괄내역서"/>
      <sheetName val="3련 BOX"/>
      <sheetName val="적용기준"/>
      <sheetName val="분전함신설"/>
      <sheetName val="접지1종"/>
      <sheetName val="간선토공재집"/>
      <sheetName val="지선토공재집"/>
      <sheetName val="점상송수토공"/>
      <sheetName val="정암송수토공"/>
      <sheetName val="신천3호용수로"/>
      <sheetName val="DATE"/>
      <sheetName val="플랜트 설치"/>
      <sheetName val="통계연보"/>
      <sheetName val="실행철강하도"/>
      <sheetName val="내역서"/>
      <sheetName val="ABUT수량-A1"/>
      <sheetName val="일위대가"/>
      <sheetName val="옥외등신설"/>
      <sheetName val="저케CV22신설"/>
      <sheetName val="저케CV38신설"/>
      <sheetName val="저케CV8신설"/>
      <sheetName val="접지3종"/>
      <sheetName val="여과지동"/>
      <sheetName val="기초자료"/>
      <sheetName val="지수"/>
      <sheetName val="공사비집계"/>
      <sheetName val="터파기및재료"/>
      <sheetName val="조견표"/>
      <sheetName val="4차원가계산서"/>
      <sheetName val="수습"/>
      <sheetName val="코드"/>
      <sheetName val="경율산정.XLS"/>
      <sheetName val="공사비증감"/>
      <sheetName val="#REF"/>
      <sheetName val="BOX"/>
      <sheetName val="5.정산서"/>
      <sheetName val="9GNG운반"/>
      <sheetName val="자재단가"/>
      <sheetName val="Sheet1"/>
      <sheetName val="일반부표"/>
      <sheetName val="수량산출"/>
      <sheetName val="투찰"/>
      <sheetName val="Total"/>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사비"/>
      <sheetName val="공사요율"/>
      <sheetName val="여수토공사비"/>
      <sheetName val="취수탑공사비"/>
      <sheetName val="도로토공공사비"/>
      <sheetName val="가설공사비"/>
      <sheetName val="도로구조공사비"/>
      <sheetName val="가제당공사비"/>
      <sheetName val="본제당공사비"/>
      <sheetName val="복통공사비"/>
      <sheetName val="진입도로공사비"/>
      <sheetName val="기초처리공사비"/>
      <sheetName val="자재대"/>
      <sheetName val="가설공사"/>
      <sheetName val="부대공사"/>
      <sheetName val="중기운반비"/>
      <sheetName val="중기작업시간(평야부)"/>
      <sheetName val="중기작업시간(수원공"/>
      <sheetName val="중기대수"/>
      <sheetName val="토취장복구"/>
      <sheetName val="복구면적"/>
      <sheetName val="시험비"/>
    </sheetNames>
    <sheetDataSet>
      <sheetData sheetId="0"/>
      <sheetData sheetId="1"/>
      <sheetData sheetId="2" refreshError="1">
        <row r="66">
          <cell r="J66">
            <v>105472673</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기초자료"/>
      <sheetName val="여과지동"/>
      <sheetName val="수량산출서(취수장)"/>
      <sheetName val="취수장"/>
      <sheetName val="수량산출서(여과지)"/>
      <sheetName val="자재단가"/>
      <sheetName val="설계예산"/>
      <sheetName val="물가대비표"/>
      <sheetName val="요율"/>
      <sheetName val="일위대가"/>
      <sheetName val="기초입력 DATA"/>
      <sheetName val="48단가"/>
      <sheetName val="경영상태"/>
      <sheetName val="샘플표지"/>
      <sheetName val="노임단가"/>
      <sheetName val="조명시설"/>
      <sheetName val="근거서"/>
      <sheetName val="수량산출"/>
      <sheetName val="날개벽수량표"/>
      <sheetName val="암거"/>
      <sheetName val="XL4Poppy"/>
      <sheetName val="포장공"/>
      <sheetName val="배수공"/>
      <sheetName val="Sheet1"/>
      <sheetName val="내역서"/>
      <sheetName val="내역서적용"/>
      <sheetName val="I一般比"/>
      <sheetName val="전기단가조사서"/>
      <sheetName val="집계표"/>
      <sheetName val="단가"/>
      <sheetName val="9811"/>
      <sheetName val="단"/>
      <sheetName val="내역"/>
      <sheetName val="연습"/>
      <sheetName val="직재"/>
      <sheetName val="일위"/>
      <sheetName val="대외공문"/>
      <sheetName val="기계경비및산출근거서"/>
      <sheetName val="파이프류"/>
      <sheetName val="가격조사서"/>
      <sheetName val="단면치수"/>
      <sheetName val="남양내역"/>
      <sheetName val="공문"/>
      <sheetName val="용수간선"/>
      <sheetName val="위치"/>
      <sheetName val="신우"/>
      <sheetName val="9509"/>
      <sheetName val="일위대가(가설)"/>
      <sheetName val="빙장비사양"/>
      <sheetName val="대림산업"/>
      <sheetName val="내역표지"/>
      <sheetName val="EQT-ESTN"/>
      <sheetName val="DATA"/>
      <sheetName val="코드표"/>
      <sheetName val="원가서"/>
      <sheetName val="투찰금액"/>
      <sheetName val="MOTOR"/>
      <sheetName val="일위대가(1)"/>
      <sheetName val="공사개요"/>
      <sheetName val="Y-WORK"/>
      <sheetName val="단가표"/>
      <sheetName val="건설성적"/>
      <sheetName val="대비"/>
      <sheetName val="차액보증"/>
      <sheetName val="DATE"/>
      <sheetName val="견적대비"/>
      <sheetName val="단가 "/>
      <sheetName val="출장내역"/>
      <sheetName val="북제주원가"/>
      <sheetName val="지급자재"/>
      <sheetName val="금액"/>
      <sheetName val="#REF"/>
      <sheetName val="단가산출"/>
      <sheetName val="노임"/>
      <sheetName val="원본(갑지)"/>
      <sheetName val="DATA99"/>
      <sheetName val="내역(중앙)"/>
      <sheetName val="내역(창신)"/>
      <sheetName val="입찰안"/>
      <sheetName val="수량집계"/>
      <sheetName val="한강운반비"/>
      <sheetName val="자재"/>
      <sheetName val="bid"/>
      <sheetName val="배관배선 단가조사"/>
      <sheetName val="일위대가집계"/>
      <sheetName val="BJJIN"/>
      <sheetName val="주상도"/>
      <sheetName val="실행(1)"/>
      <sheetName val="일위_파일"/>
      <sheetName val="손익분석"/>
      <sheetName val="NEYOK"/>
      <sheetName val="실행내역"/>
      <sheetName val="기계경비(시간당)"/>
      <sheetName val="램머"/>
      <sheetName val="설비"/>
      <sheetName val="설계명세서"/>
      <sheetName val="소요자재명세서"/>
      <sheetName val="9GNG운반"/>
      <sheetName val="간지"/>
      <sheetName val="총집계표"/>
      <sheetName val="합천내역"/>
      <sheetName val="s"/>
      <sheetName val="제-노임"/>
      <sheetName val="제직재"/>
      <sheetName val="기안"/>
      <sheetName val="구분자"/>
      <sheetName val="차수보수량산출"/>
      <sheetName val="단위수량"/>
      <sheetName val="노무비"/>
      <sheetName val="총괄표"/>
      <sheetName val="인공산출"/>
      <sheetName val="급수공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sheetData sheetId="110"/>
      <sheetData sheetId="11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예산서표지"/>
      <sheetName val="설계예산서총괄"/>
      <sheetName val="설계내역서"/>
      <sheetName val="일위대가표"/>
      <sheetName val="개략공사비추정"/>
      <sheetName val="산근2"/>
      <sheetName val="1.총괄"/>
      <sheetName val="2.총괄표"/>
      <sheetName val="3.직접인건비"/>
      <sheetName val="4.직접경비"/>
      <sheetName val="Sheet1"/>
      <sheetName val="기초단가"/>
      <sheetName val="일위대가(1)"/>
    </sheetNames>
    <sheetDataSet>
      <sheetData sheetId="0"/>
      <sheetData sheetId="1"/>
      <sheetData sheetId="2"/>
      <sheetData sheetId="3"/>
      <sheetData sheetId="4"/>
      <sheetData sheetId="5"/>
      <sheetData sheetId="6"/>
      <sheetData sheetId="7"/>
      <sheetData sheetId="8"/>
      <sheetData sheetId="9"/>
      <sheetData sheetId="10"/>
      <sheetData sheetId="11">
        <row r="21">
          <cell r="B21">
            <v>47406</v>
          </cell>
        </row>
        <row r="32">
          <cell r="B32">
            <v>56000</v>
          </cell>
        </row>
        <row r="42">
          <cell r="B42">
            <v>1614</v>
          </cell>
        </row>
      </sheetData>
      <sheetData sheetId="12"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가공케이블신설(터널)"/>
      <sheetName val="가공케이블신설(터널) (2)"/>
      <sheetName val="자재단가"/>
      <sheetName val="여과지동"/>
      <sheetName val="기초자료"/>
    </sheetNames>
    <sheetDataSet>
      <sheetData sheetId="0" refreshError="1"/>
      <sheetData sheetId="1" refreshError="1"/>
      <sheetData sheetId="2" refreshError="1"/>
      <sheetData sheetId="3" refreshError="1"/>
      <sheetData sheetId="4"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ES"/>
      <sheetName val="수량산출"/>
      <sheetName val="효성CB 1P기초"/>
      <sheetName val="산출근거"/>
      <sheetName val="여과지동"/>
      <sheetName val="기초자료"/>
      <sheetName val="산출내역서집계표"/>
      <sheetName val="추가예산"/>
      <sheetName val="개소별갑지"/>
      <sheetName val="2.ㄱ)교량"/>
      <sheetName val="실내건축일위대가"/>
      <sheetName val="이름정의"/>
      <sheetName val="초기화면"/>
      <sheetName val="설계"/>
      <sheetName val="총도"/>
      <sheetName val="일위대가"/>
      <sheetName val="1.수인터널"/>
      <sheetName val="자재단가"/>
      <sheetName val="관급총괄"/>
      <sheetName val="총괄집계표"/>
      <sheetName val="총괄내역서"/>
      <sheetName val="내역서"/>
      <sheetName val="기성부분조서"/>
      <sheetName val="총괄기성조서"/>
      <sheetName val="기성내역서조서"/>
      <sheetName val="제1회기성총괄(회사)"/>
      <sheetName val="제1회기성내역(회사)"/>
      <sheetName val="일위대가표"/>
      <sheetName val="플랜트 설치"/>
      <sheetName val="단가산출"/>
      <sheetName val="기계경비(시간당)"/>
      <sheetName val="램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터널조도"/>
      <sheetName val="전압강하-상행"/>
      <sheetName val="전압강하-하행"/>
      <sheetName val="&quot;u&quot; TYPE 구간 조명"/>
      <sheetName val="&quot;U&quot;TYPE 전압강하"/>
      <sheetName val="TR용량"/>
      <sheetName val="TR용량 (2)"/>
      <sheetName val="GEN"/>
      <sheetName val="UPS"/>
      <sheetName val="간선굵기 설명"/>
      <sheetName val="간선굵기"/>
      <sheetName val="접지"/>
      <sheetName val="IMPEADENCE"/>
      <sheetName val="직류전원"/>
      <sheetName val="Sheet5"/>
      <sheetName val="불평형 계산식"/>
      <sheetName val="계산1"/>
      <sheetName val="계산2"/>
      <sheetName val="laroux"/>
      <sheetName val="LX-CAL"/>
      <sheetName val="여과지동"/>
      <sheetName val="기초자료"/>
    </sheetNames>
    <definedNames>
      <definedName name="Macro10"/>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개폐기개신"/>
      <sheetName val="개폐기개신 (2)"/>
      <sheetName val="#REF"/>
      <sheetName val="터널조도"/>
      <sheetName val="실행철강하도"/>
    </sheetNames>
    <sheetDataSet>
      <sheetData sheetId="0" refreshError="1"/>
      <sheetData sheetId="1" refreshError="1"/>
      <sheetData sheetId="2" refreshError="1"/>
      <sheetData sheetId="3" refreshError="1"/>
      <sheetData sheetId="4"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인구"/>
      <sheetName val="환경평가"/>
      <sheetName val="기초단가"/>
    </sheetNames>
    <sheetDataSet>
      <sheetData sheetId="0" refreshError="1">
        <row r="17">
          <cell r="G17">
            <v>153805</v>
          </cell>
        </row>
        <row r="18">
          <cell r="G18">
            <v>111484</v>
          </cell>
        </row>
        <row r="19">
          <cell r="G19">
            <v>90147</v>
          </cell>
        </row>
      </sheetData>
      <sheetData sheetId="1">
        <row r="126">
          <cell r="H126">
            <v>495808</v>
          </cell>
        </row>
      </sheetData>
      <sheetData sheetId="2"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하중산정"/>
      <sheetName val="5.설계단면력정리 "/>
      <sheetName val="#REF"/>
      <sheetName val="건축내역"/>
      <sheetName val="신천3호용수로"/>
      <sheetName val="_x0000_"/>
      <sheetName val="데리네이타현황"/>
      <sheetName val="1.설계조건"/>
      <sheetName val="바닥판"/>
      <sheetName val="입력DATA"/>
      <sheetName val="약품공급2"/>
      <sheetName val="적용기준"/>
      <sheetName val="중기조종사 단위단가"/>
      <sheetName val="요율"/>
      <sheetName val="일위대가"/>
      <sheetName val="암거 제원표-1단계"/>
      <sheetName val="하중조합"/>
      <sheetName val="기초(중마오수)"/>
      <sheetName val="1.설계기준"/>
      <sheetName val="Sheet1"/>
      <sheetName val="산출근거"/>
      <sheetName val="형상"/>
      <sheetName val="준검 내역서"/>
      <sheetName val="?"/>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단가"/>
      <sheetName val="대비1"/>
      <sheetName val="대비2"/>
      <sheetName val="여과지동"/>
      <sheetName val="기초자료"/>
      <sheetName val="노원건축부대"/>
      <sheetName val="원도급"/>
      <sheetName val="하도급"/>
      <sheetName val="자재단가"/>
      <sheetName val="원하대비"/>
      <sheetName val="목차"/>
      <sheetName val="터파기및재료"/>
      <sheetName val="품셈TABLE"/>
      <sheetName val="상승요인분석"/>
      <sheetName val="산출내역서집계표"/>
      <sheetName val="APT"/>
      <sheetName val="일위대가"/>
      <sheetName val="실행철강하도"/>
      <sheetName val="전기단가조사서"/>
      <sheetName val="위치조서"/>
    </sheetNames>
    <sheetDataSet>
      <sheetData sheetId="0" refreshError="1"/>
      <sheetData sheetId="1" refreshError="1"/>
      <sheetData sheetId="2" refreshError="1"/>
      <sheetData sheetId="3" refreshError="1">
        <row r="25">
          <cell r="D25">
            <v>0.92334290422656751</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용선 C.L"/>
    </sheetNames>
    <sheetDataSet>
      <sheetData sheetId="0" refreshError="1">
        <row r="3">
          <cell r="B3" t="str">
            <v>부재번호</v>
          </cell>
          <cell r="C3" t="str">
            <v>ITEM</v>
          </cell>
          <cell r="E3" t="str">
            <v/>
          </cell>
          <cell r="G3" t="str">
            <v xml:space="preserve">            규                   격</v>
          </cell>
          <cell r="N3" t="str">
            <v>수량</v>
          </cell>
          <cell r="O3" t="str">
            <v>중량</v>
          </cell>
          <cell r="P3" t="str">
            <v>개당중량</v>
          </cell>
        </row>
        <row r="4">
          <cell r="B4" t="str">
            <v/>
          </cell>
          <cell r="C4" t="str">
            <v/>
          </cell>
          <cell r="D4" t="str">
            <v/>
          </cell>
          <cell r="N4" t="str">
            <v>(EA)</v>
          </cell>
          <cell r="O4" t="str">
            <v>(KG)</v>
          </cell>
          <cell r="P4" t="str">
            <v>(KG)</v>
          </cell>
        </row>
        <row r="5">
          <cell r="B5" t="str">
            <v>1HG14A</v>
          </cell>
          <cell r="C5" t="str">
            <v>HANGER</v>
          </cell>
          <cell r="D5" t="str">
            <v>L</v>
          </cell>
          <cell r="E5">
            <v>75</v>
          </cell>
          <cell r="F5" t="str">
            <v>×</v>
          </cell>
          <cell r="G5">
            <v>75</v>
          </cell>
          <cell r="H5" t="str">
            <v>×</v>
          </cell>
          <cell r="I5">
            <v>6</v>
          </cell>
          <cell r="J5" t="str">
            <v>×</v>
          </cell>
          <cell r="L5" t="str">
            <v>×</v>
          </cell>
          <cell r="M5">
            <v>1148</v>
          </cell>
          <cell r="N5">
            <v>2</v>
          </cell>
          <cell r="O5">
            <v>165</v>
          </cell>
          <cell r="P5">
            <v>82.5</v>
          </cell>
        </row>
        <row r="6">
          <cell r="B6" t="str">
            <v>1BR14B</v>
          </cell>
          <cell r="C6" t="str">
            <v>BRACE</v>
          </cell>
          <cell r="D6" t="str">
            <v>L</v>
          </cell>
          <cell r="E6">
            <v>75</v>
          </cell>
          <cell r="F6" t="str">
            <v>×</v>
          </cell>
          <cell r="G6">
            <v>75</v>
          </cell>
          <cell r="H6" t="str">
            <v>×</v>
          </cell>
          <cell r="I6">
            <v>6</v>
          </cell>
          <cell r="J6" t="str">
            <v>×</v>
          </cell>
          <cell r="L6" t="str">
            <v>×</v>
          </cell>
          <cell r="M6">
            <v>1512</v>
          </cell>
          <cell r="N6">
            <v>2</v>
          </cell>
          <cell r="O6">
            <v>50</v>
          </cell>
          <cell r="P6">
            <v>25</v>
          </cell>
        </row>
        <row r="7">
          <cell r="B7" t="str">
            <v>1BR14C</v>
          </cell>
          <cell r="C7" t="str">
            <v>BRACE</v>
          </cell>
          <cell r="D7" t="str">
            <v>L</v>
          </cell>
          <cell r="E7">
            <v>75</v>
          </cell>
          <cell r="F7" t="str">
            <v>×</v>
          </cell>
          <cell r="G7">
            <v>75</v>
          </cell>
          <cell r="H7" t="str">
            <v>×</v>
          </cell>
          <cell r="I7">
            <v>6</v>
          </cell>
          <cell r="J7" t="str">
            <v>×</v>
          </cell>
          <cell r="L7" t="str">
            <v>×</v>
          </cell>
          <cell r="M7">
            <v>1789</v>
          </cell>
          <cell r="N7">
            <v>2</v>
          </cell>
          <cell r="O7">
            <v>68</v>
          </cell>
          <cell r="P7">
            <v>34</v>
          </cell>
        </row>
        <row r="8">
          <cell r="B8" t="str">
            <v>1BR14D</v>
          </cell>
          <cell r="C8" t="str">
            <v>BRACE</v>
          </cell>
          <cell r="D8" t="str">
            <v>L</v>
          </cell>
          <cell r="E8">
            <v>75</v>
          </cell>
          <cell r="F8" t="str">
            <v>×</v>
          </cell>
          <cell r="G8">
            <v>75</v>
          </cell>
          <cell r="H8" t="str">
            <v>×</v>
          </cell>
          <cell r="I8">
            <v>6</v>
          </cell>
          <cell r="J8" t="str">
            <v>×</v>
          </cell>
          <cell r="L8" t="str">
            <v>×</v>
          </cell>
          <cell r="M8">
            <v>1285</v>
          </cell>
          <cell r="N8">
            <v>2</v>
          </cell>
          <cell r="O8">
            <v>51</v>
          </cell>
          <cell r="P8">
            <v>25.5</v>
          </cell>
        </row>
        <row r="9">
          <cell r="B9" t="str">
            <v>1HG15A</v>
          </cell>
          <cell r="C9" t="str">
            <v>HANGER</v>
          </cell>
          <cell r="D9" t="str">
            <v>L</v>
          </cell>
          <cell r="E9">
            <v>75</v>
          </cell>
          <cell r="F9" t="str">
            <v>×</v>
          </cell>
          <cell r="G9">
            <v>75</v>
          </cell>
          <cell r="H9" t="str">
            <v>×</v>
          </cell>
          <cell r="I9">
            <v>6</v>
          </cell>
          <cell r="J9" t="str">
            <v>×</v>
          </cell>
          <cell r="L9" t="str">
            <v>×</v>
          </cell>
          <cell r="M9">
            <v>1148</v>
          </cell>
          <cell r="N9">
            <v>1</v>
          </cell>
          <cell r="O9">
            <v>70</v>
          </cell>
          <cell r="P9">
            <v>70</v>
          </cell>
        </row>
        <row r="10">
          <cell r="B10" t="str">
            <v>1ST16A</v>
          </cell>
          <cell r="C10" t="str">
            <v>STAIR</v>
          </cell>
          <cell r="D10" t="str">
            <v>ㄷ</v>
          </cell>
          <cell r="E10">
            <v>200</v>
          </cell>
          <cell r="F10" t="str">
            <v>×</v>
          </cell>
          <cell r="G10">
            <v>80</v>
          </cell>
          <cell r="H10" t="str">
            <v>×</v>
          </cell>
          <cell r="I10">
            <v>7.5</v>
          </cell>
          <cell r="J10" t="str">
            <v>×</v>
          </cell>
          <cell r="K10">
            <v>11</v>
          </cell>
          <cell r="L10" t="str">
            <v>×</v>
          </cell>
          <cell r="M10">
            <v>4729</v>
          </cell>
          <cell r="N10">
            <v>1</v>
          </cell>
          <cell r="O10">
            <v>669</v>
          </cell>
          <cell r="P10">
            <v>669</v>
          </cell>
        </row>
        <row r="11">
          <cell r="B11" t="str">
            <v>1ST17A</v>
          </cell>
          <cell r="C11" t="str">
            <v>STAIR</v>
          </cell>
          <cell r="D11" t="str">
            <v>ㄷ</v>
          </cell>
          <cell r="E11">
            <v>200</v>
          </cell>
          <cell r="F11" t="str">
            <v>×</v>
          </cell>
          <cell r="G11">
            <v>80</v>
          </cell>
          <cell r="H11" t="str">
            <v>×</v>
          </cell>
          <cell r="I11">
            <v>7.5</v>
          </cell>
          <cell r="J11" t="str">
            <v>×</v>
          </cell>
          <cell r="K11">
            <v>11</v>
          </cell>
          <cell r="L11" t="str">
            <v>×</v>
          </cell>
          <cell r="M11">
            <v>3234</v>
          </cell>
          <cell r="N11">
            <v>2</v>
          </cell>
          <cell r="O11">
            <v>186</v>
          </cell>
          <cell r="P11">
            <v>93</v>
          </cell>
        </row>
        <row r="12">
          <cell r="B12" t="str">
            <v>5C01A</v>
          </cell>
          <cell r="C12" t="str">
            <v>COLUMN</v>
          </cell>
          <cell r="D12" t="str">
            <v>H</v>
          </cell>
          <cell r="E12">
            <v>150</v>
          </cell>
          <cell r="F12" t="str">
            <v>×</v>
          </cell>
          <cell r="G12">
            <v>150</v>
          </cell>
          <cell r="H12" t="str">
            <v>×</v>
          </cell>
          <cell r="I12">
            <v>7</v>
          </cell>
          <cell r="J12" t="str">
            <v>×</v>
          </cell>
          <cell r="K12">
            <v>10</v>
          </cell>
          <cell r="L12" t="str">
            <v>×</v>
          </cell>
          <cell r="M12">
            <v>3478</v>
          </cell>
          <cell r="N12">
            <v>4</v>
          </cell>
          <cell r="O12">
            <v>643</v>
          </cell>
          <cell r="P12">
            <v>160.75</v>
          </cell>
        </row>
        <row r="13">
          <cell r="B13" t="str">
            <v>5G02A</v>
          </cell>
          <cell r="C13" t="str">
            <v>GIRDER</v>
          </cell>
          <cell r="D13" t="str">
            <v>H</v>
          </cell>
          <cell r="E13">
            <v>194</v>
          </cell>
          <cell r="F13" t="str">
            <v>×</v>
          </cell>
          <cell r="G13">
            <v>150</v>
          </cell>
          <cell r="H13" t="str">
            <v>×</v>
          </cell>
          <cell r="I13">
            <v>6</v>
          </cell>
          <cell r="J13" t="str">
            <v>×</v>
          </cell>
          <cell r="K13">
            <v>9</v>
          </cell>
          <cell r="L13" t="str">
            <v>×</v>
          </cell>
          <cell r="M13">
            <v>2001</v>
          </cell>
          <cell r="N13">
            <v>2</v>
          </cell>
          <cell r="O13">
            <v>321</v>
          </cell>
          <cell r="P13">
            <v>160.5</v>
          </cell>
        </row>
        <row r="14">
          <cell r="B14" t="str">
            <v>5G02B</v>
          </cell>
          <cell r="C14" t="str">
            <v>GIRDER</v>
          </cell>
          <cell r="D14" t="str">
            <v>H</v>
          </cell>
          <cell r="E14">
            <v>194</v>
          </cell>
          <cell r="F14" t="str">
            <v>×</v>
          </cell>
          <cell r="G14">
            <v>150</v>
          </cell>
          <cell r="H14" t="str">
            <v>×</v>
          </cell>
          <cell r="I14">
            <v>6</v>
          </cell>
          <cell r="J14" t="str">
            <v>×</v>
          </cell>
          <cell r="K14">
            <v>9</v>
          </cell>
          <cell r="L14" t="str">
            <v>×</v>
          </cell>
          <cell r="M14">
            <v>5790</v>
          </cell>
          <cell r="N14">
            <v>2</v>
          </cell>
          <cell r="O14">
            <v>411</v>
          </cell>
          <cell r="P14">
            <v>205.5</v>
          </cell>
        </row>
        <row r="15">
          <cell r="B15" t="str">
            <v>5B03A</v>
          </cell>
          <cell r="C15" t="str">
            <v>BEAM</v>
          </cell>
          <cell r="D15" t="str">
            <v>H</v>
          </cell>
          <cell r="E15">
            <v>194</v>
          </cell>
          <cell r="F15" t="str">
            <v>×</v>
          </cell>
          <cell r="G15">
            <v>150</v>
          </cell>
          <cell r="H15" t="str">
            <v>×</v>
          </cell>
          <cell r="I15">
            <v>6</v>
          </cell>
          <cell r="J15" t="str">
            <v>×</v>
          </cell>
          <cell r="K15">
            <v>9</v>
          </cell>
          <cell r="L15" t="str">
            <v>×</v>
          </cell>
          <cell r="M15">
            <v>6780</v>
          </cell>
          <cell r="N15">
            <v>1</v>
          </cell>
          <cell r="O15">
            <v>224</v>
          </cell>
          <cell r="P15">
            <v>224</v>
          </cell>
        </row>
        <row r="16">
          <cell r="B16" t="str">
            <v>5B03B</v>
          </cell>
          <cell r="C16" t="str">
            <v>BEAM</v>
          </cell>
          <cell r="D16" t="str">
            <v>ㄷ</v>
          </cell>
          <cell r="E16">
            <v>150</v>
          </cell>
          <cell r="F16" t="str">
            <v>×</v>
          </cell>
          <cell r="G16">
            <v>75</v>
          </cell>
          <cell r="H16" t="str">
            <v>×</v>
          </cell>
          <cell r="I16">
            <v>6.5</v>
          </cell>
          <cell r="J16" t="str">
            <v>×</v>
          </cell>
          <cell r="K16">
            <v>10</v>
          </cell>
          <cell r="L16" t="str">
            <v>×</v>
          </cell>
          <cell r="M16">
            <v>2593</v>
          </cell>
          <cell r="N16">
            <v>2</v>
          </cell>
          <cell r="O16">
            <v>105</v>
          </cell>
          <cell r="P16">
            <v>52.5</v>
          </cell>
        </row>
        <row r="17">
          <cell r="B17" t="str">
            <v>5RB03C</v>
          </cell>
          <cell r="C17" t="str">
            <v>BRACE</v>
          </cell>
          <cell r="D17" t="str">
            <v>L</v>
          </cell>
          <cell r="E17">
            <v>75</v>
          </cell>
          <cell r="F17" t="str">
            <v>×</v>
          </cell>
          <cell r="G17">
            <v>75</v>
          </cell>
          <cell r="H17" t="str">
            <v>×</v>
          </cell>
          <cell r="I17">
            <v>6</v>
          </cell>
          <cell r="J17" t="str">
            <v>×</v>
          </cell>
          <cell r="K17" t="str">
            <v/>
          </cell>
          <cell r="L17" t="str">
            <v>×</v>
          </cell>
          <cell r="M17">
            <v>4068</v>
          </cell>
          <cell r="N17">
            <v>4</v>
          </cell>
          <cell r="O17">
            <v>111</v>
          </cell>
          <cell r="P17">
            <v>27.75</v>
          </cell>
        </row>
        <row r="18">
          <cell r="B18" t="str">
            <v>7C01A</v>
          </cell>
          <cell r="C18" t="str">
            <v>COLUMN</v>
          </cell>
          <cell r="D18" t="str">
            <v>PIPE</v>
          </cell>
          <cell r="F18" t="str">
            <v>×</v>
          </cell>
          <cell r="G18">
            <v>508</v>
          </cell>
          <cell r="H18" t="str">
            <v>×</v>
          </cell>
          <cell r="I18">
            <v>15</v>
          </cell>
          <cell r="J18" t="str">
            <v>×</v>
          </cell>
          <cell r="K18">
            <v>1</v>
          </cell>
          <cell r="L18" t="str">
            <v>×</v>
          </cell>
          <cell r="M18">
            <v>8065</v>
          </cell>
          <cell r="N18">
            <v>1</v>
          </cell>
          <cell r="O18">
            <v>2553</v>
          </cell>
          <cell r="P18">
            <v>2553</v>
          </cell>
        </row>
        <row r="19">
          <cell r="B19" t="str">
            <v>7C01B</v>
          </cell>
          <cell r="C19" t="str">
            <v>COLUMN</v>
          </cell>
          <cell r="D19" t="str">
            <v>PIPE</v>
          </cell>
          <cell r="F19" t="str">
            <v>×</v>
          </cell>
          <cell r="G19">
            <v>508</v>
          </cell>
          <cell r="H19" t="str">
            <v>×</v>
          </cell>
          <cell r="I19">
            <v>15</v>
          </cell>
          <cell r="J19" t="str">
            <v>×</v>
          </cell>
          <cell r="K19">
            <v>1</v>
          </cell>
          <cell r="L19" t="str">
            <v>×</v>
          </cell>
          <cell r="M19">
            <v>8065</v>
          </cell>
          <cell r="N19">
            <v>1</v>
          </cell>
          <cell r="O19">
            <v>2747</v>
          </cell>
          <cell r="P19">
            <v>2747</v>
          </cell>
        </row>
        <row r="20">
          <cell r="B20" t="str">
            <v>7C01AA</v>
          </cell>
          <cell r="C20" t="str">
            <v>COLUMN</v>
          </cell>
          <cell r="D20" t="str">
            <v>PIPE</v>
          </cell>
          <cell r="F20" t="str">
            <v>×</v>
          </cell>
          <cell r="G20">
            <v>508</v>
          </cell>
          <cell r="H20" t="str">
            <v>×</v>
          </cell>
          <cell r="I20">
            <v>15</v>
          </cell>
          <cell r="J20" t="str">
            <v>×</v>
          </cell>
          <cell r="K20">
            <v>1</v>
          </cell>
          <cell r="L20" t="str">
            <v>×</v>
          </cell>
          <cell r="M20">
            <v>8065</v>
          </cell>
          <cell r="N20">
            <v>1</v>
          </cell>
          <cell r="O20">
            <v>2572</v>
          </cell>
          <cell r="P20">
            <v>2572</v>
          </cell>
        </row>
        <row r="21">
          <cell r="B21" t="str">
            <v>7C01AB</v>
          </cell>
          <cell r="C21" t="str">
            <v>COLUMN</v>
          </cell>
          <cell r="D21" t="str">
            <v>PIPE</v>
          </cell>
          <cell r="F21" t="str">
            <v>×</v>
          </cell>
          <cell r="G21">
            <v>508</v>
          </cell>
          <cell r="H21" t="str">
            <v>×</v>
          </cell>
          <cell r="I21">
            <v>15</v>
          </cell>
          <cell r="J21" t="str">
            <v>×</v>
          </cell>
          <cell r="K21">
            <v>1</v>
          </cell>
          <cell r="L21" t="str">
            <v>×</v>
          </cell>
          <cell r="M21">
            <v>8065</v>
          </cell>
          <cell r="N21">
            <v>1</v>
          </cell>
          <cell r="O21">
            <v>1880</v>
          </cell>
          <cell r="P21">
            <v>1880</v>
          </cell>
        </row>
        <row r="22">
          <cell r="B22" t="str">
            <v>7C02A</v>
          </cell>
          <cell r="C22" t="str">
            <v>COLUMN</v>
          </cell>
          <cell r="D22" t="str">
            <v>PIPE</v>
          </cell>
          <cell r="F22" t="str">
            <v>×</v>
          </cell>
          <cell r="G22">
            <v>508</v>
          </cell>
          <cell r="H22" t="str">
            <v>×</v>
          </cell>
          <cell r="I22">
            <v>15</v>
          </cell>
          <cell r="J22" t="str">
            <v>×</v>
          </cell>
          <cell r="K22">
            <v>1</v>
          </cell>
          <cell r="L22" t="str">
            <v>×</v>
          </cell>
          <cell r="M22">
            <v>8065</v>
          </cell>
          <cell r="N22">
            <v>2</v>
          </cell>
          <cell r="O22">
            <v>4799</v>
          </cell>
          <cell r="P22">
            <v>2399.5</v>
          </cell>
        </row>
        <row r="23">
          <cell r="B23" t="str">
            <v>7C02B</v>
          </cell>
          <cell r="C23" t="str">
            <v>COLUMN</v>
          </cell>
          <cell r="D23" t="str">
            <v>PIPE</v>
          </cell>
          <cell r="F23" t="str">
            <v>×</v>
          </cell>
          <cell r="G23">
            <v>508</v>
          </cell>
          <cell r="H23" t="str">
            <v>×</v>
          </cell>
          <cell r="I23">
            <v>15</v>
          </cell>
          <cell r="J23" t="str">
            <v>×</v>
          </cell>
          <cell r="K23">
            <v>1</v>
          </cell>
          <cell r="L23" t="str">
            <v>×</v>
          </cell>
          <cell r="M23">
            <v>8065</v>
          </cell>
          <cell r="N23">
            <v>2</v>
          </cell>
          <cell r="O23">
            <v>4996</v>
          </cell>
          <cell r="P23">
            <v>2498</v>
          </cell>
        </row>
        <row r="24">
          <cell r="B24" t="str">
            <v>7C03A</v>
          </cell>
          <cell r="C24" t="str">
            <v>COLUMN</v>
          </cell>
          <cell r="D24" t="str">
            <v>PIPE</v>
          </cell>
          <cell r="F24" t="str">
            <v>×</v>
          </cell>
          <cell r="G24">
            <v>508</v>
          </cell>
          <cell r="H24" t="str">
            <v>×</v>
          </cell>
          <cell r="I24">
            <v>15</v>
          </cell>
          <cell r="J24" t="str">
            <v>×</v>
          </cell>
          <cell r="K24">
            <v>1</v>
          </cell>
          <cell r="L24" t="str">
            <v>×</v>
          </cell>
          <cell r="M24">
            <v>8065</v>
          </cell>
          <cell r="N24">
            <v>1</v>
          </cell>
          <cell r="O24">
            <v>2077</v>
          </cell>
          <cell r="P24">
            <v>2077</v>
          </cell>
        </row>
        <row r="25">
          <cell r="B25" t="str">
            <v>7C03B</v>
          </cell>
          <cell r="C25" t="str">
            <v>COLUMN</v>
          </cell>
          <cell r="D25" t="str">
            <v>PIPE</v>
          </cell>
          <cell r="F25" t="str">
            <v>×</v>
          </cell>
          <cell r="G25">
            <v>508</v>
          </cell>
          <cell r="H25" t="str">
            <v>×</v>
          </cell>
          <cell r="I25">
            <v>15</v>
          </cell>
          <cell r="J25" t="str">
            <v>×</v>
          </cell>
          <cell r="K25">
            <v>1</v>
          </cell>
          <cell r="L25" t="str">
            <v>×</v>
          </cell>
          <cell r="M25">
            <v>8065</v>
          </cell>
          <cell r="N25">
            <v>1</v>
          </cell>
          <cell r="O25">
            <v>2766</v>
          </cell>
          <cell r="P25">
            <v>2766</v>
          </cell>
        </row>
        <row r="26">
          <cell r="B26" t="str">
            <v>7C04A</v>
          </cell>
          <cell r="C26" t="str">
            <v>COLUMN</v>
          </cell>
          <cell r="D26" t="str">
            <v>PIPE</v>
          </cell>
          <cell r="F26" t="str">
            <v>×</v>
          </cell>
          <cell r="G26">
            <v>508</v>
          </cell>
          <cell r="H26" t="str">
            <v>×</v>
          </cell>
          <cell r="I26">
            <v>15</v>
          </cell>
          <cell r="J26" t="str">
            <v>×</v>
          </cell>
          <cell r="K26">
            <v>1</v>
          </cell>
          <cell r="L26" t="str">
            <v>×</v>
          </cell>
          <cell r="M26">
            <v>8065</v>
          </cell>
          <cell r="N26">
            <v>1</v>
          </cell>
          <cell r="O26">
            <v>2335</v>
          </cell>
          <cell r="P26">
            <v>2335</v>
          </cell>
        </row>
        <row r="27">
          <cell r="B27" t="str">
            <v>7C04B</v>
          </cell>
          <cell r="C27" t="str">
            <v>COLUMN</v>
          </cell>
          <cell r="D27" t="str">
            <v>PIPE</v>
          </cell>
          <cell r="F27" t="str">
            <v>×</v>
          </cell>
          <cell r="G27">
            <v>508</v>
          </cell>
          <cell r="H27" t="str">
            <v>×</v>
          </cell>
          <cell r="I27">
            <v>15</v>
          </cell>
          <cell r="J27" t="str">
            <v>×</v>
          </cell>
          <cell r="K27">
            <v>1</v>
          </cell>
          <cell r="L27" t="str">
            <v>×</v>
          </cell>
          <cell r="M27">
            <v>8065</v>
          </cell>
          <cell r="N27">
            <v>1</v>
          </cell>
          <cell r="O27">
            <v>2498</v>
          </cell>
          <cell r="P27">
            <v>2498</v>
          </cell>
        </row>
        <row r="28">
          <cell r="B28" t="str">
            <v>7C05A</v>
          </cell>
          <cell r="C28" t="str">
            <v>COLUMN</v>
          </cell>
          <cell r="D28" t="str">
            <v>PIPE</v>
          </cell>
          <cell r="F28" t="str">
            <v>×</v>
          </cell>
          <cell r="G28">
            <v>508</v>
          </cell>
          <cell r="H28" t="str">
            <v>×</v>
          </cell>
          <cell r="I28">
            <v>15</v>
          </cell>
          <cell r="J28" t="str">
            <v>×</v>
          </cell>
          <cell r="K28">
            <v>1</v>
          </cell>
          <cell r="L28" t="str">
            <v>×</v>
          </cell>
          <cell r="M28">
            <v>8065</v>
          </cell>
          <cell r="N28">
            <v>1</v>
          </cell>
          <cell r="O28">
            <v>1971</v>
          </cell>
          <cell r="P28">
            <v>1971</v>
          </cell>
        </row>
        <row r="29">
          <cell r="B29" t="str">
            <v>7C05B</v>
          </cell>
          <cell r="C29" t="str">
            <v>COLUMN</v>
          </cell>
          <cell r="D29" t="str">
            <v>PIPE</v>
          </cell>
          <cell r="F29" t="str">
            <v>×</v>
          </cell>
          <cell r="G29">
            <v>508</v>
          </cell>
          <cell r="H29" t="str">
            <v>×</v>
          </cell>
          <cell r="I29">
            <v>15</v>
          </cell>
          <cell r="J29" t="str">
            <v>×</v>
          </cell>
          <cell r="K29">
            <v>1</v>
          </cell>
          <cell r="L29" t="str">
            <v>×</v>
          </cell>
          <cell r="M29">
            <v>8065</v>
          </cell>
          <cell r="N29">
            <v>1</v>
          </cell>
          <cell r="O29">
            <v>1955</v>
          </cell>
          <cell r="P29">
            <v>1955</v>
          </cell>
        </row>
        <row r="30">
          <cell r="B30" t="str">
            <v>7C06A</v>
          </cell>
          <cell r="C30" t="str">
            <v>COLUMN</v>
          </cell>
          <cell r="D30" t="str">
            <v>PIPE</v>
          </cell>
          <cell r="F30" t="str">
            <v>×</v>
          </cell>
          <cell r="G30">
            <v>508</v>
          </cell>
          <cell r="H30" t="str">
            <v>×</v>
          </cell>
          <cell r="I30">
            <v>15</v>
          </cell>
          <cell r="J30" t="str">
            <v>×</v>
          </cell>
          <cell r="K30">
            <v>1</v>
          </cell>
          <cell r="L30" t="str">
            <v>×</v>
          </cell>
          <cell r="M30">
            <v>8065</v>
          </cell>
          <cell r="N30">
            <v>1</v>
          </cell>
          <cell r="O30">
            <v>2125</v>
          </cell>
          <cell r="P30">
            <v>2125</v>
          </cell>
        </row>
        <row r="31">
          <cell r="B31" t="str">
            <v>7C06B</v>
          </cell>
          <cell r="C31" t="str">
            <v>COLUMN</v>
          </cell>
          <cell r="D31" t="str">
            <v>PIPE</v>
          </cell>
          <cell r="F31" t="str">
            <v>×</v>
          </cell>
          <cell r="G31">
            <v>508</v>
          </cell>
          <cell r="H31" t="str">
            <v>×</v>
          </cell>
          <cell r="I31">
            <v>15</v>
          </cell>
          <cell r="J31" t="str">
            <v>×</v>
          </cell>
          <cell r="K31">
            <v>1</v>
          </cell>
          <cell r="L31" t="str">
            <v>×</v>
          </cell>
          <cell r="M31">
            <v>8065</v>
          </cell>
          <cell r="N31">
            <v>1</v>
          </cell>
          <cell r="O31">
            <v>2163</v>
          </cell>
          <cell r="P31">
            <v>2163</v>
          </cell>
        </row>
        <row r="32">
          <cell r="B32" t="str">
            <v>7G07A</v>
          </cell>
          <cell r="C32" t="str">
            <v>GIRDER</v>
          </cell>
          <cell r="D32" t="str">
            <v>WH</v>
          </cell>
          <cell r="E32">
            <v>750</v>
          </cell>
          <cell r="F32" t="str">
            <v>×</v>
          </cell>
          <cell r="G32">
            <v>400</v>
          </cell>
          <cell r="H32" t="str">
            <v>×</v>
          </cell>
          <cell r="I32">
            <v>15</v>
          </cell>
          <cell r="J32" t="str">
            <v>×</v>
          </cell>
          <cell r="K32" t="str">
            <v/>
          </cell>
          <cell r="L32" t="str">
            <v>×</v>
          </cell>
          <cell r="M32">
            <v>5840</v>
          </cell>
          <cell r="N32">
            <v>2</v>
          </cell>
          <cell r="O32">
            <v>6910</v>
          </cell>
          <cell r="P32">
            <v>3455</v>
          </cell>
        </row>
        <row r="33">
          <cell r="B33" t="str">
            <v>7G08A</v>
          </cell>
          <cell r="C33" t="str">
            <v>GIRDER</v>
          </cell>
          <cell r="D33" t="str">
            <v>H</v>
          </cell>
          <cell r="E33">
            <v>700</v>
          </cell>
          <cell r="F33" t="str">
            <v>×</v>
          </cell>
          <cell r="G33">
            <v>300</v>
          </cell>
          <cell r="H33" t="str">
            <v>×</v>
          </cell>
          <cell r="I33">
            <v>13</v>
          </cell>
          <cell r="J33" t="str">
            <v>×</v>
          </cell>
          <cell r="K33" t="str">
            <v/>
          </cell>
          <cell r="L33" t="str">
            <v>×</v>
          </cell>
          <cell r="M33">
            <v>2540</v>
          </cell>
          <cell r="N33">
            <v>2</v>
          </cell>
          <cell r="O33">
            <v>2999</v>
          </cell>
          <cell r="P33">
            <v>1499.5</v>
          </cell>
        </row>
        <row r="34">
          <cell r="B34" t="str">
            <v>7G09A</v>
          </cell>
          <cell r="C34" t="str">
            <v>GIRDER</v>
          </cell>
          <cell r="D34" t="str">
            <v>WH</v>
          </cell>
          <cell r="E34">
            <v>750</v>
          </cell>
          <cell r="F34" t="str">
            <v>×</v>
          </cell>
          <cell r="G34">
            <v>400</v>
          </cell>
          <cell r="H34" t="str">
            <v>×</v>
          </cell>
          <cell r="I34">
            <v>15</v>
          </cell>
          <cell r="J34" t="str">
            <v>×</v>
          </cell>
          <cell r="K34">
            <v>25</v>
          </cell>
          <cell r="L34" t="str">
            <v>×</v>
          </cell>
          <cell r="M34">
            <v>5840</v>
          </cell>
          <cell r="N34">
            <v>2</v>
          </cell>
          <cell r="O34">
            <v>4734</v>
          </cell>
          <cell r="P34">
            <v>2367</v>
          </cell>
        </row>
        <row r="35">
          <cell r="B35" t="str">
            <v>7G09B</v>
          </cell>
          <cell r="C35" t="str">
            <v>GIRDER</v>
          </cell>
          <cell r="D35" t="str">
            <v>WH</v>
          </cell>
          <cell r="E35">
            <v>750</v>
          </cell>
          <cell r="F35" t="str">
            <v>×</v>
          </cell>
          <cell r="G35">
            <v>400</v>
          </cell>
          <cell r="H35" t="str">
            <v>×</v>
          </cell>
          <cell r="I35">
            <v>15</v>
          </cell>
          <cell r="J35" t="str">
            <v>×</v>
          </cell>
          <cell r="K35">
            <v>25</v>
          </cell>
          <cell r="L35" t="str">
            <v>×</v>
          </cell>
          <cell r="M35">
            <v>2540</v>
          </cell>
          <cell r="N35">
            <v>1</v>
          </cell>
          <cell r="O35">
            <v>1401</v>
          </cell>
          <cell r="P35">
            <v>1401</v>
          </cell>
        </row>
        <row r="36">
          <cell r="B36" t="str">
            <v>7G09C</v>
          </cell>
          <cell r="C36" t="str">
            <v>GIRDER</v>
          </cell>
          <cell r="D36" t="str">
            <v>WH</v>
          </cell>
          <cell r="E36">
            <v>750</v>
          </cell>
          <cell r="F36" t="str">
            <v>×</v>
          </cell>
          <cell r="G36">
            <v>400</v>
          </cell>
          <cell r="H36" t="str">
            <v>×</v>
          </cell>
          <cell r="I36">
            <v>15</v>
          </cell>
          <cell r="J36" t="str">
            <v>×</v>
          </cell>
          <cell r="K36">
            <v>25</v>
          </cell>
          <cell r="L36" t="str">
            <v>×</v>
          </cell>
          <cell r="M36">
            <v>2540</v>
          </cell>
          <cell r="N36">
            <v>1</v>
          </cell>
          <cell r="O36">
            <v>1194</v>
          </cell>
          <cell r="P36">
            <v>1194</v>
          </cell>
        </row>
        <row r="37">
          <cell r="B37" t="str">
            <v>7G10A</v>
          </cell>
          <cell r="C37" t="str">
            <v>GIRDER</v>
          </cell>
          <cell r="D37" t="str">
            <v>H</v>
          </cell>
          <cell r="E37">
            <v>700</v>
          </cell>
          <cell r="F37" t="str">
            <v>×</v>
          </cell>
          <cell r="G37">
            <v>300</v>
          </cell>
          <cell r="H37" t="str">
            <v>×</v>
          </cell>
          <cell r="I37">
            <v>13</v>
          </cell>
          <cell r="J37" t="str">
            <v>×</v>
          </cell>
          <cell r="K37">
            <v>24</v>
          </cell>
          <cell r="L37" t="str">
            <v>×</v>
          </cell>
          <cell r="M37">
            <v>1890</v>
          </cell>
          <cell r="N37">
            <v>1</v>
          </cell>
          <cell r="O37">
            <v>794</v>
          </cell>
          <cell r="P37">
            <v>794</v>
          </cell>
        </row>
        <row r="38">
          <cell r="B38" t="str">
            <v>7G10B</v>
          </cell>
          <cell r="C38" t="str">
            <v>GIRDER</v>
          </cell>
          <cell r="D38" t="str">
            <v>H</v>
          </cell>
          <cell r="E38">
            <v>700</v>
          </cell>
          <cell r="F38" t="str">
            <v>×</v>
          </cell>
          <cell r="G38">
            <v>300</v>
          </cell>
          <cell r="H38" t="str">
            <v>×</v>
          </cell>
          <cell r="I38">
            <v>13</v>
          </cell>
          <cell r="J38" t="str">
            <v>×</v>
          </cell>
          <cell r="K38">
            <v>24</v>
          </cell>
          <cell r="L38" t="str">
            <v>×</v>
          </cell>
          <cell r="M38">
            <v>1890</v>
          </cell>
          <cell r="N38">
            <v>1</v>
          </cell>
          <cell r="O38">
            <v>782</v>
          </cell>
          <cell r="P38">
            <v>782</v>
          </cell>
        </row>
        <row r="39">
          <cell r="B39" t="str">
            <v>7G10C</v>
          </cell>
          <cell r="C39" t="str">
            <v>GIRDER</v>
          </cell>
          <cell r="D39" t="str">
            <v>H</v>
          </cell>
          <cell r="E39">
            <v>588</v>
          </cell>
          <cell r="F39" t="str">
            <v>×</v>
          </cell>
          <cell r="G39">
            <v>300</v>
          </cell>
          <cell r="H39" t="str">
            <v>×</v>
          </cell>
          <cell r="I39">
            <v>12</v>
          </cell>
          <cell r="J39" t="str">
            <v>×</v>
          </cell>
          <cell r="K39">
            <v>20</v>
          </cell>
          <cell r="L39" t="str">
            <v>×</v>
          </cell>
          <cell r="M39">
            <v>4993</v>
          </cell>
          <cell r="N39">
            <v>1</v>
          </cell>
          <cell r="O39">
            <v>792</v>
          </cell>
          <cell r="P39">
            <v>792</v>
          </cell>
        </row>
        <row r="40">
          <cell r="B40" t="str">
            <v>7B10D</v>
          </cell>
          <cell r="C40" t="str">
            <v>BEAM</v>
          </cell>
          <cell r="D40" t="str">
            <v>H</v>
          </cell>
          <cell r="E40">
            <v>588</v>
          </cell>
          <cell r="F40" t="str">
            <v>×</v>
          </cell>
          <cell r="G40">
            <v>300</v>
          </cell>
          <cell r="H40" t="str">
            <v>×</v>
          </cell>
          <cell r="I40">
            <v>12</v>
          </cell>
          <cell r="J40" t="str">
            <v>×</v>
          </cell>
          <cell r="K40">
            <v>20</v>
          </cell>
          <cell r="L40" t="str">
            <v>×</v>
          </cell>
          <cell r="M40">
            <v>6940</v>
          </cell>
          <cell r="N40">
            <v>1</v>
          </cell>
          <cell r="O40">
            <v>1165</v>
          </cell>
          <cell r="P40">
            <v>1165</v>
          </cell>
        </row>
        <row r="41">
          <cell r="B41" t="str">
            <v>7B11A</v>
          </cell>
          <cell r="C41" t="str">
            <v>BEAM</v>
          </cell>
          <cell r="D41" t="str">
            <v>H</v>
          </cell>
          <cell r="E41">
            <v>488</v>
          </cell>
          <cell r="F41" t="str">
            <v>×</v>
          </cell>
          <cell r="G41">
            <v>300</v>
          </cell>
          <cell r="H41" t="str">
            <v>×</v>
          </cell>
          <cell r="I41">
            <v>11</v>
          </cell>
          <cell r="J41" t="str">
            <v>×</v>
          </cell>
          <cell r="K41">
            <v>18</v>
          </cell>
          <cell r="L41" t="str">
            <v>×</v>
          </cell>
          <cell r="M41">
            <v>6940</v>
          </cell>
          <cell r="N41">
            <v>2</v>
          </cell>
          <cell r="O41">
            <v>1859</v>
          </cell>
          <cell r="P41">
            <v>929.5</v>
          </cell>
        </row>
        <row r="42">
          <cell r="B42" t="str">
            <v>7B11B</v>
          </cell>
          <cell r="C42" t="str">
            <v>BEAM</v>
          </cell>
          <cell r="D42" t="str">
            <v>H</v>
          </cell>
          <cell r="E42">
            <v>488</v>
          </cell>
          <cell r="F42" t="str">
            <v>×</v>
          </cell>
          <cell r="G42">
            <v>300</v>
          </cell>
          <cell r="H42" t="str">
            <v>×</v>
          </cell>
          <cell r="I42">
            <v>11</v>
          </cell>
          <cell r="J42" t="str">
            <v>×</v>
          </cell>
          <cell r="K42">
            <v>18</v>
          </cell>
          <cell r="L42" t="str">
            <v>×</v>
          </cell>
          <cell r="M42">
            <v>4252</v>
          </cell>
          <cell r="N42">
            <v>1</v>
          </cell>
          <cell r="O42">
            <v>614</v>
          </cell>
          <cell r="P42">
            <v>614</v>
          </cell>
        </row>
        <row r="43">
          <cell r="B43" t="str">
            <v>7B11C</v>
          </cell>
          <cell r="C43" t="str">
            <v>BEAM</v>
          </cell>
          <cell r="D43" t="str">
            <v>H</v>
          </cell>
          <cell r="E43">
            <v>488</v>
          </cell>
          <cell r="F43" t="str">
            <v>×</v>
          </cell>
          <cell r="G43">
            <v>300</v>
          </cell>
          <cell r="H43" t="str">
            <v>×</v>
          </cell>
          <cell r="I43">
            <v>11</v>
          </cell>
          <cell r="J43" t="str">
            <v>×</v>
          </cell>
          <cell r="K43">
            <v>18</v>
          </cell>
          <cell r="L43" t="str">
            <v>×</v>
          </cell>
          <cell r="M43">
            <v>2440</v>
          </cell>
          <cell r="N43">
            <v>1</v>
          </cell>
          <cell r="O43">
            <v>329</v>
          </cell>
          <cell r="P43">
            <v>329</v>
          </cell>
        </row>
        <row r="44">
          <cell r="B44" t="str">
            <v>7B11D</v>
          </cell>
          <cell r="C44" t="str">
            <v>BEAM</v>
          </cell>
          <cell r="D44" t="str">
            <v>H</v>
          </cell>
          <cell r="E44">
            <v>488</v>
          </cell>
          <cell r="F44" t="str">
            <v>×</v>
          </cell>
          <cell r="G44">
            <v>300</v>
          </cell>
          <cell r="H44" t="str">
            <v>×</v>
          </cell>
          <cell r="I44">
            <v>11</v>
          </cell>
          <cell r="J44" t="str">
            <v>×</v>
          </cell>
          <cell r="K44">
            <v>18</v>
          </cell>
          <cell r="L44" t="str">
            <v>×</v>
          </cell>
          <cell r="M44">
            <v>2140</v>
          </cell>
          <cell r="N44">
            <v>2</v>
          </cell>
          <cell r="O44">
            <v>581</v>
          </cell>
          <cell r="P44">
            <v>290.5</v>
          </cell>
        </row>
        <row r="45">
          <cell r="B45" t="str">
            <v>7B11E</v>
          </cell>
          <cell r="C45" t="str">
            <v>BEAM</v>
          </cell>
          <cell r="D45" t="str">
            <v>H</v>
          </cell>
          <cell r="E45">
            <v>488</v>
          </cell>
          <cell r="F45" t="str">
            <v>×</v>
          </cell>
          <cell r="G45">
            <v>300</v>
          </cell>
          <cell r="H45" t="str">
            <v>×</v>
          </cell>
          <cell r="I45">
            <v>11</v>
          </cell>
          <cell r="J45" t="str">
            <v>×</v>
          </cell>
          <cell r="K45">
            <v>18</v>
          </cell>
          <cell r="L45" t="str">
            <v>×</v>
          </cell>
          <cell r="M45">
            <v>2090</v>
          </cell>
          <cell r="N45">
            <v>4</v>
          </cell>
          <cell r="O45">
            <v>1137</v>
          </cell>
          <cell r="P45">
            <v>284.25</v>
          </cell>
        </row>
        <row r="46">
          <cell r="B46" t="str">
            <v>7B11F</v>
          </cell>
          <cell r="C46" t="str">
            <v>BEAM</v>
          </cell>
          <cell r="D46" t="str">
            <v>H</v>
          </cell>
          <cell r="E46">
            <v>488</v>
          </cell>
          <cell r="F46" t="str">
            <v>×</v>
          </cell>
          <cell r="G46">
            <v>300</v>
          </cell>
          <cell r="H46" t="str">
            <v>×</v>
          </cell>
          <cell r="I46">
            <v>11</v>
          </cell>
          <cell r="J46" t="str">
            <v>×</v>
          </cell>
          <cell r="K46">
            <v>18</v>
          </cell>
          <cell r="L46" t="str">
            <v>×</v>
          </cell>
          <cell r="M46">
            <v>840</v>
          </cell>
          <cell r="N46">
            <v>2</v>
          </cell>
          <cell r="O46">
            <v>249</v>
          </cell>
          <cell r="P46">
            <v>124.5</v>
          </cell>
        </row>
        <row r="47">
          <cell r="B47" t="str">
            <v>7B11G</v>
          </cell>
          <cell r="C47" t="str">
            <v>BEAM</v>
          </cell>
          <cell r="D47" t="str">
            <v>H</v>
          </cell>
          <cell r="E47">
            <v>488</v>
          </cell>
          <cell r="F47" t="str">
            <v>×</v>
          </cell>
          <cell r="G47">
            <v>300</v>
          </cell>
          <cell r="H47" t="str">
            <v>×</v>
          </cell>
          <cell r="I47">
            <v>11</v>
          </cell>
          <cell r="J47" t="str">
            <v>×</v>
          </cell>
          <cell r="K47">
            <v>18</v>
          </cell>
          <cell r="L47" t="str">
            <v>×</v>
          </cell>
          <cell r="M47">
            <v>990</v>
          </cell>
          <cell r="N47">
            <v>2</v>
          </cell>
          <cell r="O47">
            <v>287</v>
          </cell>
          <cell r="P47">
            <v>143.5</v>
          </cell>
        </row>
        <row r="48">
          <cell r="B48" t="str">
            <v>7B12A</v>
          </cell>
          <cell r="C48" t="str">
            <v>BEAM</v>
          </cell>
          <cell r="D48" t="str">
            <v>H</v>
          </cell>
          <cell r="E48">
            <v>488</v>
          </cell>
          <cell r="F48" t="str">
            <v>×</v>
          </cell>
          <cell r="G48">
            <v>300</v>
          </cell>
          <cell r="H48" t="str">
            <v>×</v>
          </cell>
          <cell r="I48">
            <v>11</v>
          </cell>
          <cell r="J48" t="str">
            <v>×</v>
          </cell>
          <cell r="K48">
            <v>18</v>
          </cell>
          <cell r="L48" t="str">
            <v>×</v>
          </cell>
          <cell r="M48">
            <v>2987</v>
          </cell>
          <cell r="N48">
            <v>2</v>
          </cell>
          <cell r="O48">
            <v>932</v>
          </cell>
          <cell r="P48">
            <v>466</v>
          </cell>
        </row>
        <row r="49">
          <cell r="B49" t="str">
            <v>7B12B</v>
          </cell>
          <cell r="C49" t="str">
            <v>BEAM</v>
          </cell>
          <cell r="D49" t="str">
            <v>H</v>
          </cell>
          <cell r="E49">
            <v>400</v>
          </cell>
          <cell r="F49" t="str">
            <v>×</v>
          </cell>
          <cell r="G49">
            <v>200</v>
          </cell>
          <cell r="H49" t="str">
            <v>×</v>
          </cell>
          <cell r="I49">
            <v>8</v>
          </cell>
          <cell r="J49" t="str">
            <v>×</v>
          </cell>
          <cell r="K49">
            <v>13</v>
          </cell>
          <cell r="L49" t="str">
            <v>×</v>
          </cell>
          <cell r="M49">
            <v>1958</v>
          </cell>
          <cell r="N49">
            <v>1</v>
          </cell>
          <cell r="O49">
            <v>143</v>
          </cell>
          <cell r="P49">
            <v>143</v>
          </cell>
        </row>
        <row r="50">
          <cell r="B50" t="str">
            <v>7B12C</v>
          </cell>
          <cell r="C50" t="str">
            <v>BEAM</v>
          </cell>
          <cell r="D50" t="str">
            <v>WH</v>
          </cell>
          <cell r="E50">
            <v>250</v>
          </cell>
          <cell r="F50" t="str">
            <v>×</v>
          </cell>
          <cell r="G50">
            <v>300</v>
          </cell>
          <cell r="H50" t="str">
            <v>×</v>
          </cell>
          <cell r="I50">
            <v>25</v>
          </cell>
          <cell r="J50" t="str">
            <v>×</v>
          </cell>
          <cell r="K50">
            <v>35</v>
          </cell>
          <cell r="L50" t="str">
            <v>×</v>
          </cell>
          <cell r="M50">
            <v>7194</v>
          </cell>
          <cell r="N50">
            <v>1</v>
          </cell>
          <cell r="O50">
            <v>1561</v>
          </cell>
          <cell r="P50">
            <v>1561</v>
          </cell>
        </row>
        <row r="51">
          <cell r="B51" t="str">
            <v>7B12D</v>
          </cell>
          <cell r="C51" t="str">
            <v>BEAM</v>
          </cell>
          <cell r="D51" t="str">
            <v>WH</v>
          </cell>
          <cell r="E51">
            <v>250</v>
          </cell>
          <cell r="F51" t="str">
            <v>×</v>
          </cell>
          <cell r="G51">
            <v>300</v>
          </cell>
          <cell r="H51" t="str">
            <v>×</v>
          </cell>
          <cell r="I51">
            <v>25</v>
          </cell>
          <cell r="J51" t="str">
            <v>×</v>
          </cell>
          <cell r="K51">
            <v>35</v>
          </cell>
          <cell r="L51" t="str">
            <v>×</v>
          </cell>
          <cell r="M51">
            <v>1768</v>
          </cell>
          <cell r="N51">
            <v>1</v>
          </cell>
          <cell r="O51">
            <v>512</v>
          </cell>
          <cell r="P51">
            <v>512</v>
          </cell>
        </row>
        <row r="52">
          <cell r="B52" t="str">
            <v>7B12E</v>
          </cell>
          <cell r="C52" t="str">
            <v>BEAM</v>
          </cell>
          <cell r="D52" t="str">
            <v>WH</v>
          </cell>
          <cell r="E52">
            <v>250</v>
          </cell>
          <cell r="F52" t="str">
            <v>×</v>
          </cell>
          <cell r="G52">
            <v>300</v>
          </cell>
          <cell r="H52" t="str">
            <v>×</v>
          </cell>
          <cell r="I52">
            <v>25</v>
          </cell>
          <cell r="J52" t="str">
            <v>×</v>
          </cell>
          <cell r="K52">
            <v>35</v>
          </cell>
          <cell r="L52" t="str">
            <v>×</v>
          </cell>
          <cell r="M52">
            <v>3655</v>
          </cell>
          <cell r="N52">
            <v>1</v>
          </cell>
          <cell r="O52">
            <v>435</v>
          </cell>
          <cell r="P52">
            <v>435</v>
          </cell>
        </row>
        <row r="53">
          <cell r="B53" t="str">
            <v>7B12F</v>
          </cell>
          <cell r="C53" t="str">
            <v>BEAM</v>
          </cell>
          <cell r="D53" t="str">
            <v>WH</v>
          </cell>
          <cell r="E53">
            <v>250</v>
          </cell>
          <cell r="F53" t="str">
            <v>×</v>
          </cell>
          <cell r="G53">
            <v>300</v>
          </cell>
          <cell r="H53" t="str">
            <v>×</v>
          </cell>
          <cell r="I53">
            <v>25</v>
          </cell>
          <cell r="J53" t="str">
            <v>×</v>
          </cell>
          <cell r="K53">
            <v>35</v>
          </cell>
          <cell r="L53" t="str">
            <v>×</v>
          </cell>
          <cell r="M53">
            <v>905</v>
          </cell>
          <cell r="N53">
            <v>2</v>
          </cell>
          <cell r="O53">
            <v>215</v>
          </cell>
          <cell r="P53">
            <v>107.5</v>
          </cell>
        </row>
        <row r="54">
          <cell r="B54" t="str">
            <v>7B12G</v>
          </cell>
          <cell r="C54" t="str">
            <v>BEAM</v>
          </cell>
          <cell r="D54" t="str">
            <v>WH</v>
          </cell>
          <cell r="E54">
            <v>250</v>
          </cell>
          <cell r="F54" t="str">
            <v>×</v>
          </cell>
          <cell r="G54">
            <v>300</v>
          </cell>
          <cell r="H54" t="str">
            <v>×</v>
          </cell>
          <cell r="I54">
            <v>25</v>
          </cell>
          <cell r="J54" t="str">
            <v>×</v>
          </cell>
          <cell r="K54">
            <v>35</v>
          </cell>
          <cell r="L54" t="str">
            <v>×</v>
          </cell>
          <cell r="M54">
            <v>930</v>
          </cell>
          <cell r="N54">
            <v>2</v>
          </cell>
          <cell r="O54">
            <v>221</v>
          </cell>
          <cell r="P54">
            <v>110.5</v>
          </cell>
        </row>
        <row r="55">
          <cell r="B55" t="str">
            <v>7SC13A</v>
          </cell>
          <cell r="C55" t="str">
            <v>S/COLUMN</v>
          </cell>
          <cell r="D55" t="str">
            <v>H</v>
          </cell>
          <cell r="E55">
            <v>294</v>
          </cell>
          <cell r="F55" t="str">
            <v>×</v>
          </cell>
          <cell r="G55">
            <v>200</v>
          </cell>
          <cell r="H55" t="str">
            <v>×</v>
          </cell>
          <cell r="I55">
            <v>8</v>
          </cell>
          <cell r="J55" t="str">
            <v>×</v>
          </cell>
          <cell r="K55">
            <v>12</v>
          </cell>
          <cell r="L55" t="str">
            <v>×</v>
          </cell>
          <cell r="M55">
            <v>9890</v>
          </cell>
          <cell r="N55">
            <v>1</v>
          </cell>
          <cell r="O55">
            <v>598</v>
          </cell>
          <cell r="P55">
            <v>598</v>
          </cell>
        </row>
        <row r="56">
          <cell r="B56" t="str">
            <v>7SC13B</v>
          </cell>
          <cell r="C56" t="str">
            <v>S/COLUMN</v>
          </cell>
          <cell r="D56" t="str">
            <v>H</v>
          </cell>
          <cell r="E56">
            <v>194</v>
          </cell>
          <cell r="F56" t="str">
            <v>×</v>
          </cell>
          <cell r="G56">
            <v>150</v>
          </cell>
          <cell r="H56" t="str">
            <v>×</v>
          </cell>
          <cell r="I56">
            <v>6</v>
          </cell>
          <cell r="J56" t="str">
            <v>×</v>
          </cell>
          <cell r="K56">
            <v>9</v>
          </cell>
          <cell r="L56" t="str">
            <v>×</v>
          </cell>
          <cell r="M56">
            <v>6100</v>
          </cell>
          <cell r="N56">
            <v>1</v>
          </cell>
          <cell r="O56">
            <v>212</v>
          </cell>
          <cell r="P56">
            <v>212</v>
          </cell>
        </row>
        <row r="57">
          <cell r="B57" t="str">
            <v>7SC13C</v>
          </cell>
          <cell r="C57" t="str">
            <v>S/COLUMN</v>
          </cell>
          <cell r="D57" t="str">
            <v>H</v>
          </cell>
          <cell r="E57">
            <v>194</v>
          </cell>
          <cell r="F57" t="str">
            <v>×</v>
          </cell>
          <cell r="G57">
            <v>150</v>
          </cell>
          <cell r="H57" t="str">
            <v>×</v>
          </cell>
          <cell r="I57">
            <v>6</v>
          </cell>
          <cell r="J57" t="str">
            <v>×</v>
          </cell>
          <cell r="K57">
            <v>9</v>
          </cell>
          <cell r="L57" t="str">
            <v>×</v>
          </cell>
          <cell r="M57">
            <v>6100</v>
          </cell>
          <cell r="N57">
            <v>2</v>
          </cell>
          <cell r="O57">
            <v>459</v>
          </cell>
          <cell r="P57">
            <v>229.5</v>
          </cell>
        </row>
        <row r="58">
          <cell r="B58" t="str">
            <v>7BR14A</v>
          </cell>
          <cell r="C58" t="str">
            <v>BRACE</v>
          </cell>
          <cell r="D58" t="str">
            <v>H</v>
          </cell>
          <cell r="E58">
            <v>588</v>
          </cell>
          <cell r="F58" t="str">
            <v>×</v>
          </cell>
          <cell r="G58">
            <v>300</v>
          </cell>
          <cell r="H58" t="str">
            <v>×</v>
          </cell>
          <cell r="I58">
            <v>12</v>
          </cell>
          <cell r="J58" t="str">
            <v>×</v>
          </cell>
          <cell r="K58">
            <v>20</v>
          </cell>
          <cell r="L58" t="str">
            <v>×</v>
          </cell>
          <cell r="M58">
            <v>7045</v>
          </cell>
          <cell r="N58">
            <v>1</v>
          </cell>
          <cell r="O58">
            <v>1867</v>
          </cell>
          <cell r="P58">
            <v>1867</v>
          </cell>
        </row>
        <row r="59">
          <cell r="B59" t="str">
            <v>7BR15A</v>
          </cell>
          <cell r="C59" t="str">
            <v>BRACE</v>
          </cell>
          <cell r="D59" t="str">
            <v>WH</v>
          </cell>
          <cell r="E59">
            <v>750</v>
          </cell>
          <cell r="F59" t="str">
            <v>×</v>
          </cell>
          <cell r="G59">
            <v>400</v>
          </cell>
          <cell r="H59" t="str">
            <v>×</v>
          </cell>
          <cell r="I59">
            <v>15</v>
          </cell>
          <cell r="J59" t="str">
            <v>×</v>
          </cell>
          <cell r="K59">
            <v>25</v>
          </cell>
          <cell r="L59" t="str">
            <v>×</v>
          </cell>
          <cell r="M59">
            <v>2090</v>
          </cell>
          <cell r="N59">
            <v>2</v>
          </cell>
          <cell r="O59">
            <v>1663</v>
          </cell>
          <cell r="P59">
            <v>831.5</v>
          </cell>
        </row>
        <row r="60">
          <cell r="B60" t="str">
            <v>7BR15B</v>
          </cell>
          <cell r="C60" t="str">
            <v>BRACE</v>
          </cell>
          <cell r="D60" t="str">
            <v>WH</v>
          </cell>
          <cell r="E60">
            <v>750</v>
          </cell>
          <cell r="F60" t="str">
            <v>×</v>
          </cell>
          <cell r="G60">
            <v>400</v>
          </cell>
          <cell r="H60" t="str">
            <v>×</v>
          </cell>
          <cell r="I60">
            <v>15</v>
          </cell>
          <cell r="J60" t="str">
            <v>×</v>
          </cell>
          <cell r="K60">
            <v>25</v>
          </cell>
          <cell r="L60" t="str">
            <v>×</v>
          </cell>
          <cell r="M60">
            <v>2890</v>
          </cell>
          <cell r="N60">
            <v>2</v>
          </cell>
          <cell r="O60">
            <v>2265</v>
          </cell>
          <cell r="P60">
            <v>1132.5</v>
          </cell>
        </row>
        <row r="61">
          <cell r="B61" t="str">
            <v>7G15C</v>
          </cell>
          <cell r="C61" t="str">
            <v>GIRDER</v>
          </cell>
          <cell r="D61" t="str">
            <v>H</v>
          </cell>
          <cell r="E61">
            <v>588</v>
          </cell>
          <cell r="F61" t="str">
            <v>×</v>
          </cell>
          <cell r="G61">
            <v>300</v>
          </cell>
          <cell r="H61" t="str">
            <v>×</v>
          </cell>
          <cell r="I61">
            <v>12</v>
          </cell>
          <cell r="J61" t="str">
            <v>×</v>
          </cell>
          <cell r="K61">
            <v>20</v>
          </cell>
          <cell r="L61" t="str">
            <v>×</v>
          </cell>
          <cell r="M61">
            <v>1243</v>
          </cell>
          <cell r="N61">
            <v>1</v>
          </cell>
          <cell r="O61">
            <v>235</v>
          </cell>
          <cell r="P61">
            <v>235</v>
          </cell>
        </row>
        <row r="62">
          <cell r="B62" t="str">
            <v>8C01A</v>
          </cell>
          <cell r="C62" t="str">
            <v>COLUMN</v>
          </cell>
          <cell r="D62" t="str">
            <v>H</v>
          </cell>
          <cell r="E62">
            <v>250</v>
          </cell>
          <cell r="F62" t="str">
            <v>×</v>
          </cell>
          <cell r="G62">
            <v>250</v>
          </cell>
          <cell r="H62" t="str">
            <v>×</v>
          </cell>
          <cell r="I62">
            <v>9</v>
          </cell>
          <cell r="J62" t="str">
            <v>×</v>
          </cell>
          <cell r="K62">
            <v>14</v>
          </cell>
          <cell r="L62" t="str">
            <v>×</v>
          </cell>
          <cell r="M62">
            <v>15850</v>
          </cell>
          <cell r="N62">
            <v>1</v>
          </cell>
          <cell r="O62">
            <v>1425</v>
          </cell>
          <cell r="P62">
            <v>1425</v>
          </cell>
        </row>
        <row r="63">
          <cell r="B63" t="str">
            <v>8C02A</v>
          </cell>
          <cell r="C63" t="str">
            <v>COLUMN</v>
          </cell>
          <cell r="D63" t="str">
            <v>H</v>
          </cell>
          <cell r="E63">
            <v>250</v>
          </cell>
          <cell r="F63" t="str">
            <v>×</v>
          </cell>
          <cell r="G63">
            <v>250</v>
          </cell>
          <cell r="H63" t="str">
            <v>×</v>
          </cell>
          <cell r="I63">
            <v>9</v>
          </cell>
          <cell r="J63" t="str">
            <v>×</v>
          </cell>
          <cell r="K63">
            <v>14</v>
          </cell>
          <cell r="L63" t="str">
            <v>×</v>
          </cell>
          <cell r="M63">
            <v>15850</v>
          </cell>
          <cell r="N63">
            <v>1</v>
          </cell>
          <cell r="O63">
            <v>1365</v>
          </cell>
          <cell r="P63">
            <v>1365</v>
          </cell>
        </row>
        <row r="64">
          <cell r="B64" t="str">
            <v>8C03ARL</v>
          </cell>
          <cell r="C64" t="str">
            <v>COLUMN</v>
          </cell>
          <cell r="D64" t="str">
            <v xml:space="preserve">PIPE </v>
          </cell>
          <cell r="E64">
            <v>264</v>
          </cell>
          <cell r="F64" t="str">
            <v>×</v>
          </cell>
          <cell r="G64">
            <v>7</v>
          </cell>
          <cell r="H64" t="str">
            <v>×</v>
          </cell>
          <cell r="I64">
            <v>15</v>
          </cell>
          <cell r="J64" t="str">
            <v>×</v>
          </cell>
          <cell r="K64">
            <v>1</v>
          </cell>
          <cell r="L64" t="str">
            <v>×</v>
          </cell>
          <cell r="M64">
            <v>8100</v>
          </cell>
          <cell r="N64">
            <v>2</v>
          </cell>
          <cell r="O64">
            <v>1966</v>
          </cell>
          <cell r="P64">
            <v>983</v>
          </cell>
        </row>
        <row r="65">
          <cell r="B65" t="str">
            <v>8C03BRL</v>
          </cell>
          <cell r="C65" t="str">
            <v>COLUMN</v>
          </cell>
          <cell r="D65" t="str">
            <v>H</v>
          </cell>
          <cell r="E65">
            <v>208</v>
          </cell>
          <cell r="F65" t="str">
            <v>×</v>
          </cell>
          <cell r="G65">
            <v>202</v>
          </cell>
          <cell r="H65" t="str">
            <v>×</v>
          </cell>
          <cell r="I65">
            <v>10</v>
          </cell>
          <cell r="J65" t="str">
            <v>×</v>
          </cell>
          <cell r="K65">
            <v>16</v>
          </cell>
          <cell r="L65" t="str">
            <v>×</v>
          </cell>
          <cell r="M65">
            <v>7730</v>
          </cell>
          <cell r="N65">
            <v>2</v>
          </cell>
          <cell r="O65">
            <v>1389</v>
          </cell>
          <cell r="P65">
            <v>694.5</v>
          </cell>
        </row>
        <row r="66">
          <cell r="B66" t="str">
            <v>8G04ARL</v>
          </cell>
          <cell r="C66" t="str">
            <v>GIRDER</v>
          </cell>
          <cell r="D66" t="str">
            <v>H</v>
          </cell>
          <cell r="E66">
            <v>400</v>
          </cell>
          <cell r="F66" t="str">
            <v>×</v>
          </cell>
          <cell r="G66">
            <v>200</v>
          </cell>
          <cell r="H66" t="str">
            <v>×</v>
          </cell>
          <cell r="I66">
            <v>8</v>
          </cell>
          <cell r="J66" t="str">
            <v>×</v>
          </cell>
          <cell r="K66">
            <v>13</v>
          </cell>
          <cell r="L66" t="str">
            <v>×</v>
          </cell>
          <cell r="M66">
            <v>7690</v>
          </cell>
          <cell r="N66">
            <v>2</v>
          </cell>
          <cell r="O66">
            <v>1160</v>
          </cell>
          <cell r="P66">
            <v>580</v>
          </cell>
        </row>
        <row r="67">
          <cell r="B67" t="str">
            <v>8G04B</v>
          </cell>
          <cell r="C67" t="str">
            <v>GIRDER</v>
          </cell>
          <cell r="D67" t="str">
            <v>H</v>
          </cell>
          <cell r="E67">
            <v>294</v>
          </cell>
          <cell r="F67" t="str">
            <v>×</v>
          </cell>
          <cell r="G67">
            <v>200</v>
          </cell>
          <cell r="H67" t="str">
            <v>×</v>
          </cell>
          <cell r="I67">
            <v>8</v>
          </cell>
          <cell r="J67" t="str">
            <v>×</v>
          </cell>
          <cell r="K67">
            <v>12</v>
          </cell>
          <cell r="L67" t="str">
            <v>×</v>
          </cell>
          <cell r="M67">
            <v>6390</v>
          </cell>
          <cell r="N67">
            <v>4</v>
          </cell>
          <cell r="O67">
            <v>1610</v>
          </cell>
          <cell r="P67">
            <v>402.5</v>
          </cell>
        </row>
        <row r="68">
          <cell r="B68" t="str">
            <v>8G04C</v>
          </cell>
          <cell r="C68" t="str">
            <v>GIRDER</v>
          </cell>
          <cell r="D68" t="str">
            <v>H</v>
          </cell>
          <cell r="E68">
            <v>194</v>
          </cell>
          <cell r="F68" t="str">
            <v>×</v>
          </cell>
          <cell r="G68">
            <v>150</v>
          </cell>
          <cell r="H68" t="str">
            <v>×</v>
          </cell>
          <cell r="I68">
            <v>6</v>
          </cell>
          <cell r="J68" t="str">
            <v>×</v>
          </cell>
          <cell r="K68">
            <v>9</v>
          </cell>
          <cell r="L68" t="str">
            <v>×</v>
          </cell>
          <cell r="M68">
            <v>1290</v>
          </cell>
          <cell r="N68">
            <v>6</v>
          </cell>
          <cell r="O68">
            <v>375</v>
          </cell>
          <cell r="P68">
            <v>62.5</v>
          </cell>
        </row>
        <row r="69">
          <cell r="B69" t="str">
            <v>8B04D</v>
          </cell>
          <cell r="C69" t="str">
            <v>BEAM</v>
          </cell>
          <cell r="D69" t="str">
            <v>H</v>
          </cell>
          <cell r="E69">
            <v>194</v>
          </cell>
          <cell r="F69" t="str">
            <v>×</v>
          </cell>
          <cell r="G69">
            <v>150</v>
          </cell>
          <cell r="H69" t="str">
            <v>×</v>
          </cell>
          <cell r="I69">
            <v>6</v>
          </cell>
          <cell r="J69" t="str">
            <v>×</v>
          </cell>
          <cell r="K69">
            <v>9</v>
          </cell>
          <cell r="L69" t="str">
            <v>×</v>
          </cell>
          <cell r="M69">
            <v>2240</v>
          </cell>
          <cell r="N69">
            <v>1</v>
          </cell>
          <cell r="O69">
            <v>72</v>
          </cell>
          <cell r="P69">
            <v>72</v>
          </cell>
        </row>
        <row r="70">
          <cell r="B70" t="str">
            <v>8B04E</v>
          </cell>
          <cell r="C70" t="str">
            <v>BEAM</v>
          </cell>
          <cell r="D70" t="str">
            <v>ㄷ</v>
          </cell>
          <cell r="E70">
            <v>200</v>
          </cell>
          <cell r="F70" t="str">
            <v>×</v>
          </cell>
          <cell r="G70">
            <v>80</v>
          </cell>
          <cell r="H70" t="str">
            <v>×</v>
          </cell>
          <cell r="I70">
            <v>7.5</v>
          </cell>
          <cell r="J70" t="str">
            <v>×</v>
          </cell>
          <cell r="K70">
            <v>11</v>
          </cell>
          <cell r="L70" t="str">
            <v>×</v>
          </cell>
          <cell r="M70">
            <v>2280</v>
          </cell>
          <cell r="N70">
            <v>1</v>
          </cell>
          <cell r="O70">
            <v>63</v>
          </cell>
          <cell r="P70">
            <v>63</v>
          </cell>
        </row>
        <row r="71">
          <cell r="B71" t="str">
            <v>8B04F</v>
          </cell>
          <cell r="C71" t="str">
            <v>BEAM</v>
          </cell>
          <cell r="D71" t="str">
            <v>ㄷ</v>
          </cell>
          <cell r="E71">
            <v>200</v>
          </cell>
          <cell r="F71" t="str">
            <v>×</v>
          </cell>
          <cell r="G71">
            <v>80</v>
          </cell>
          <cell r="H71" t="str">
            <v>×</v>
          </cell>
          <cell r="I71">
            <v>7.5</v>
          </cell>
          <cell r="J71" t="str">
            <v>×</v>
          </cell>
          <cell r="K71">
            <v>11</v>
          </cell>
          <cell r="L71" t="str">
            <v>×</v>
          </cell>
          <cell r="M71">
            <v>2280</v>
          </cell>
          <cell r="N71">
            <v>1</v>
          </cell>
          <cell r="O71">
            <v>60</v>
          </cell>
          <cell r="P71">
            <v>60</v>
          </cell>
        </row>
        <row r="72">
          <cell r="B72" t="str">
            <v>8B05A</v>
          </cell>
          <cell r="C72" t="str">
            <v>BEAM</v>
          </cell>
          <cell r="D72" t="str">
            <v>ㄷ</v>
          </cell>
          <cell r="E72">
            <v>200</v>
          </cell>
          <cell r="F72" t="str">
            <v>×</v>
          </cell>
          <cell r="G72">
            <v>80</v>
          </cell>
          <cell r="H72" t="str">
            <v>×</v>
          </cell>
          <cell r="I72">
            <v>7.5</v>
          </cell>
          <cell r="J72" t="str">
            <v>×</v>
          </cell>
          <cell r="K72">
            <v>11</v>
          </cell>
          <cell r="L72" t="str">
            <v>×</v>
          </cell>
          <cell r="M72">
            <v>2970</v>
          </cell>
          <cell r="N72">
            <v>2</v>
          </cell>
          <cell r="O72">
            <v>146</v>
          </cell>
          <cell r="P72">
            <v>73</v>
          </cell>
        </row>
        <row r="73">
          <cell r="B73" t="str">
            <v>8B05B</v>
          </cell>
          <cell r="C73" t="str">
            <v>BEAM</v>
          </cell>
          <cell r="D73" t="str">
            <v>ㄷ</v>
          </cell>
          <cell r="E73">
            <v>200</v>
          </cell>
          <cell r="F73" t="str">
            <v>×</v>
          </cell>
          <cell r="G73">
            <v>80</v>
          </cell>
          <cell r="H73" t="str">
            <v>×</v>
          </cell>
          <cell r="I73">
            <v>7.5</v>
          </cell>
          <cell r="J73" t="str">
            <v>×</v>
          </cell>
          <cell r="K73">
            <v>11</v>
          </cell>
          <cell r="L73" t="str">
            <v>×</v>
          </cell>
          <cell r="M73">
            <v>2330</v>
          </cell>
          <cell r="N73">
            <v>2</v>
          </cell>
          <cell r="O73">
            <v>115</v>
          </cell>
          <cell r="P73">
            <v>57.5</v>
          </cell>
        </row>
        <row r="74">
          <cell r="B74" t="str">
            <v>8B05C</v>
          </cell>
          <cell r="C74" t="str">
            <v>BEAM</v>
          </cell>
          <cell r="D74" t="str">
            <v>ㄷ</v>
          </cell>
          <cell r="E74">
            <v>150</v>
          </cell>
          <cell r="F74" t="str">
            <v>×</v>
          </cell>
          <cell r="G74">
            <v>75</v>
          </cell>
          <cell r="H74" t="str">
            <v>×</v>
          </cell>
          <cell r="I74">
            <v>6.5</v>
          </cell>
          <cell r="J74" t="str">
            <v>×</v>
          </cell>
          <cell r="K74">
            <v>10</v>
          </cell>
          <cell r="L74" t="str">
            <v>×</v>
          </cell>
          <cell r="M74">
            <v>1125</v>
          </cell>
          <cell r="N74">
            <v>1</v>
          </cell>
          <cell r="O74">
            <v>21</v>
          </cell>
          <cell r="P74">
            <v>21</v>
          </cell>
        </row>
        <row r="75">
          <cell r="B75" t="str">
            <v>8BK05D</v>
          </cell>
          <cell r="C75" t="str">
            <v>BRACKET</v>
          </cell>
          <cell r="D75" t="str">
            <v>H</v>
          </cell>
          <cell r="E75">
            <v>194</v>
          </cell>
          <cell r="F75" t="str">
            <v>×</v>
          </cell>
          <cell r="G75">
            <v>150</v>
          </cell>
          <cell r="H75" t="str">
            <v>×</v>
          </cell>
          <cell r="I75">
            <v>6</v>
          </cell>
          <cell r="J75" t="str">
            <v>×</v>
          </cell>
          <cell r="K75">
            <v>9</v>
          </cell>
          <cell r="L75" t="str">
            <v>×</v>
          </cell>
          <cell r="M75">
            <v>2565</v>
          </cell>
          <cell r="N75">
            <v>1</v>
          </cell>
          <cell r="O75">
            <v>102</v>
          </cell>
          <cell r="P75">
            <v>102</v>
          </cell>
        </row>
        <row r="76">
          <cell r="B76" t="str">
            <v>8KB05E</v>
          </cell>
          <cell r="C76" t="str">
            <v>K.BRACE</v>
          </cell>
          <cell r="D76" t="str">
            <v>CT</v>
          </cell>
          <cell r="E76">
            <v>97</v>
          </cell>
          <cell r="F76" t="str">
            <v>×</v>
          </cell>
          <cell r="G76">
            <v>150</v>
          </cell>
          <cell r="H76" t="str">
            <v>×</v>
          </cell>
          <cell r="I76">
            <v>6</v>
          </cell>
          <cell r="J76" t="str">
            <v>×</v>
          </cell>
          <cell r="K76">
            <v>9</v>
          </cell>
          <cell r="L76" t="str">
            <v>×</v>
          </cell>
          <cell r="M76">
            <v>1975</v>
          </cell>
          <cell r="N76">
            <v>1</v>
          </cell>
          <cell r="O76">
            <v>37</v>
          </cell>
          <cell r="P76">
            <v>37</v>
          </cell>
        </row>
        <row r="77">
          <cell r="B77" t="str">
            <v>8KB05F</v>
          </cell>
          <cell r="C77" t="str">
            <v>K.BRACE</v>
          </cell>
          <cell r="D77" t="str">
            <v>CT</v>
          </cell>
          <cell r="E77">
            <v>97</v>
          </cell>
          <cell r="F77" t="str">
            <v>×</v>
          </cell>
          <cell r="G77">
            <v>150</v>
          </cell>
          <cell r="H77" t="str">
            <v>×</v>
          </cell>
          <cell r="I77">
            <v>6</v>
          </cell>
          <cell r="J77" t="str">
            <v>×</v>
          </cell>
          <cell r="K77">
            <v>9</v>
          </cell>
          <cell r="L77" t="str">
            <v>×</v>
          </cell>
          <cell r="M77">
            <v>842</v>
          </cell>
          <cell r="N77">
            <v>1</v>
          </cell>
          <cell r="O77">
            <v>13</v>
          </cell>
          <cell r="P77">
            <v>13</v>
          </cell>
        </row>
        <row r="78">
          <cell r="B78" t="str">
            <v>8KB05G</v>
          </cell>
          <cell r="C78" t="str">
            <v>K.BRACE</v>
          </cell>
          <cell r="D78" t="str">
            <v>CT</v>
          </cell>
          <cell r="E78">
            <v>97</v>
          </cell>
          <cell r="F78" t="str">
            <v>×</v>
          </cell>
          <cell r="G78">
            <v>150</v>
          </cell>
          <cell r="H78" t="str">
            <v>×</v>
          </cell>
          <cell r="I78">
            <v>6</v>
          </cell>
          <cell r="J78" t="str">
            <v>×</v>
          </cell>
          <cell r="K78">
            <v>9</v>
          </cell>
          <cell r="L78" t="str">
            <v>×</v>
          </cell>
          <cell r="M78">
            <v>1051</v>
          </cell>
          <cell r="N78">
            <v>2</v>
          </cell>
          <cell r="O78">
            <v>32</v>
          </cell>
          <cell r="P78">
            <v>16</v>
          </cell>
        </row>
        <row r="79">
          <cell r="B79" t="str">
            <v>8ST06ARL</v>
          </cell>
          <cell r="C79" t="str">
            <v>STRINGERS</v>
          </cell>
          <cell r="D79" t="str">
            <v>ㄷ</v>
          </cell>
          <cell r="E79">
            <v>200</v>
          </cell>
          <cell r="F79" t="str">
            <v>×</v>
          </cell>
          <cell r="G79">
            <v>80</v>
          </cell>
          <cell r="H79" t="str">
            <v>×</v>
          </cell>
          <cell r="I79">
            <v>7.5</v>
          </cell>
          <cell r="J79" t="str">
            <v>×</v>
          </cell>
          <cell r="K79">
            <v>11</v>
          </cell>
          <cell r="L79" t="str">
            <v>×</v>
          </cell>
          <cell r="M79">
            <v>2557</v>
          </cell>
          <cell r="N79">
            <v>2</v>
          </cell>
          <cell r="O79">
            <v>189</v>
          </cell>
          <cell r="P79">
            <v>94.5</v>
          </cell>
        </row>
        <row r="80">
          <cell r="B80" t="str">
            <v>8ST06BRL</v>
          </cell>
          <cell r="C80" t="str">
            <v>STRINGERS</v>
          </cell>
          <cell r="D80" t="str">
            <v>ㄷ</v>
          </cell>
          <cell r="E80">
            <v>200</v>
          </cell>
          <cell r="F80" t="str">
            <v>×</v>
          </cell>
          <cell r="G80">
            <v>80</v>
          </cell>
          <cell r="H80" t="str">
            <v>×</v>
          </cell>
          <cell r="I80">
            <v>7.5</v>
          </cell>
          <cell r="J80" t="str">
            <v>×</v>
          </cell>
          <cell r="K80">
            <v>11</v>
          </cell>
          <cell r="L80" t="str">
            <v>×</v>
          </cell>
          <cell r="M80">
            <v>2753</v>
          </cell>
          <cell r="N80">
            <v>2</v>
          </cell>
          <cell r="O80">
            <v>250</v>
          </cell>
          <cell r="P80">
            <v>125</v>
          </cell>
        </row>
        <row r="81">
          <cell r="B81" t="str">
            <v>8ST06CRL</v>
          </cell>
          <cell r="C81" t="str">
            <v>STRINGERS</v>
          </cell>
          <cell r="D81" t="str">
            <v>ㄷ</v>
          </cell>
          <cell r="E81">
            <v>200</v>
          </cell>
          <cell r="F81" t="str">
            <v>×</v>
          </cell>
          <cell r="G81">
            <v>80</v>
          </cell>
          <cell r="H81" t="str">
            <v>×</v>
          </cell>
          <cell r="I81">
            <v>7.5</v>
          </cell>
          <cell r="J81" t="str">
            <v>×</v>
          </cell>
          <cell r="K81">
            <v>11</v>
          </cell>
          <cell r="L81" t="str">
            <v>×</v>
          </cell>
          <cell r="M81">
            <v>2753</v>
          </cell>
          <cell r="N81">
            <v>2</v>
          </cell>
          <cell r="O81">
            <v>250</v>
          </cell>
          <cell r="P81">
            <v>125</v>
          </cell>
        </row>
        <row r="82">
          <cell r="B82" t="str">
            <v>8ST06DRL</v>
          </cell>
          <cell r="C82" t="str">
            <v>STRINGERS</v>
          </cell>
          <cell r="D82" t="str">
            <v>ㄷ</v>
          </cell>
          <cell r="E82">
            <v>200</v>
          </cell>
          <cell r="F82" t="str">
            <v>×</v>
          </cell>
          <cell r="G82">
            <v>80</v>
          </cell>
          <cell r="H82" t="str">
            <v>×</v>
          </cell>
          <cell r="I82">
            <v>7.5</v>
          </cell>
          <cell r="J82" t="str">
            <v>×</v>
          </cell>
          <cell r="K82">
            <v>11</v>
          </cell>
          <cell r="L82" t="str">
            <v>×</v>
          </cell>
          <cell r="M82">
            <v>3942</v>
          </cell>
          <cell r="N82">
            <v>2</v>
          </cell>
          <cell r="O82">
            <v>255</v>
          </cell>
          <cell r="P82">
            <v>127.5</v>
          </cell>
        </row>
        <row r="83">
          <cell r="B83" t="str">
            <v>8ST07ARL</v>
          </cell>
          <cell r="C83" t="str">
            <v>STRINGERS</v>
          </cell>
          <cell r="D83" t="str">
            <v>ㄷ</v>
          </cell>
          <cell r="E83">
            <v>200</v>
          </cell>
          <cell r="F83" t="str">
            <v>×</v>
          </cell>
          <cell r="G83">
            <v>80</v>
          </cell>
          <cell r="H83" t="str">
            <v>×</v>
          </cell>
          <cell r="I83">
            <v>7.5</v>
          </cell>
          <cell r="J83" t="str">
            <v>×</v>
          </cell>
          <cell r="K83">
            <v>11</v>
          </cell>
          <cell r="L83" t="str">
            <v>×</v>
          </cell>
          <cell r="M83">
            <v>3694</v>
          </cell>
          <cell r="N83">
            <v>2</v>
          </cell>
          <cell r="O83">
            <v>288</v>
          </cell>
          <cell r="P83">
            <v>144</v>
          </cell>
        </row>
        <row r="84">
          <cell r="B84" t="str">
            <v>8ST07BRL</v>
          </cell>
          <cell r="C84" t="str">
            <v>STRINGERS</v>
          </cell>
          <cell r="D84" t="str">
            <v>ㄷ</v>
          </cell>
          <cell r="E84">
            <v>200</v>
          </cell>
          <cell r="F84" t="str">
            <v>×</v>
          </cell>
          <cell r="G84">
            <v>80</v>
          </cell>
          <cell r="H84" t="str">
            <v>×</v>
          </cell>
          <cell r="I84">
            <v>7.5</v>
          </cell>
          <cell r="J84" t="str">
            <v>×</v>
          </cell>
          <cell r="K84">
            <v>11</v>
          </cell>
          <cell r="L84" t="str">
            <v>×</v>
          </cell>
          <cell r="M84">
            <v>2181</v>
          </cell>
          <cell r="N84">
            <v>2</v>
          </cell>
          <cell r="O84">
            <v>260</v>
          </cell>
          <cell r="P84">
            <v>130</v>
          </cell>
        </row>
        <row r="85">
          <cell r="B85" t="str">
            <v>8ST07CRL</v>
          </cell>
          <cell r="C85" t="str">
            <v>STRINGERS</v>
          </cell>
          <cell r="D85" t="str">
            <v>ㄷ</v>
          </cell>
          <cell r="E85">
            <v>200</v>
          </cell>
          <cell r="F85" t="str">
            <v>×</v>
          </cell>
          <cell r="G85">
            <v>80</v>
          </cell>
          <cell r="H85" t="str">
            <v>×</v>
          </cell>
          <cell r="I85">
            <v>7.5</v>
          </cell>
          <cell r="J85" t="str">
            <v>×</v>
          </cell>
          <cell r="K85">
            <v>11</v>
          </cell>
          <cell r="L85" t="str">
            <v>×</v>
          </cell>
          <cell r="M85">
            <v>2087</v>
          </cell>
          <cell r="N85">
            <v>2</v>
          </cell>
          <cell r="O85">
            <v>210</v>
          </cell>
          <cell r="P85">
            <v>105</v>
          </cell>
        </row>
        <row r="86">
          <cell r="B86" t="str">
            <v>8ST07D</v>
          </cell>
          <cell r="C86" t="str">
            <v>STRINGERS</v>
          </cell>
          <cell r="D86" t="str">
            <v>ㄷ</v>
          </cell>
          <cell r="E86">
            <v>200</v>
          </cell>
          <cell r="F86" t="str">
            <v>×</v>
          </cell>
          <cell r="G86">
            <v>80</v>
          </cell>
          <cell r="H86" t="str">
            <v>×</v>
          </cell>
          <cell r="I86">
            <v>7.5</v>
          </cell>
          <cell r="J86" t="str">
            <v>×</v>
          </cell>
          <cell r="K86">
            <v>11</v>
          </cell>
          <cell r="L86" t="str">
            <v>×</v>
          </cell>
          <cell r="M86">
            <v>4030</v>
          </cell>
          <cell r="N86">
            <v>2</v>
          </cell>
          <cell r="O86">
            <v>198</v>
          </cell>
          <cell r="P86">
            <v>99</v>
          </cell>
        </row>
        <row r="87">
          <cell r="B87" t="str">
            <v>8B08A</v>
          </cell>
          <cell r="C87" t="str">
            <v>BEAM</v>
          </cell>
          <cell r="D87" t="str">
            <v>ㄷ</v>
          </cell>
          <cell r="E87">
            <v>200</v>
          </cell>
          <cell r="F87" t="str">
            <v>×</v>
          </cell>
          <cell r="G87">
            <v>80</v>
          </cell>
          <cell r="H87" t="str">
            <v>×</v>
          </cell>
          <cell r="I87">
            <v>7.5</v>
          </cell>
          <cell r="J87" t="str">
            <v>×</v>
          </cell>
          <cell r="K87">
            <v>11</v>
          </cell>
          <cell r="L87" t="str">
            <v>×</v>
          </cell>
          <cell r="M87">
            <v>2830</v>
          </cell>
          <cell r="N87">
            <v>3</v>
          </cell>
          <cell r="O87">
            <v>244</v>
          </cell>
          <cell r="P87">
            <v>81.333333333333329</v>
          </cell>
        </row>
        <row r="88">
          <cell r="B88" t="str">
            <v>8B08B</v>
          </cell>
          <cell r="C88" t="str">
            <v>BEAM</v>
          </cell>
          <cell r="D88" t="str">
            <v>ㄷ</v>
          </cell>
          <cell r="E88">
            <v>200</v>
          </cell>
          <cell r="F88" t="str">
            <v>×</v>
          </cell>
          <cell r="G88">
            <v>80</v>
          </cell>
          <cell r="H88" t="str">
            <v>×</v>
          </cell>
          <cell r="I88">
            <v>7.5</v>
          </cell>
          <cell r="J88" t="str">
            <v>×</v>
          </cell>
          <cell r="K88">
            <v>11</v>
          </cell>
          <cell r="L88" t="str">
            <v>×</v>
          </cell>
          <cell r="M88">
            <v>2830</v>
          </cell>
          <cell r="N88">
            <v>1</v>
          </cell>
          <cell r="O88">
            <v>81</v>
          </cell>
          <cell r="P88">
            <v>81</v>
          </cell>
        </row>
        <row r="89">
          <cell r="B89" t="str">
            <v>8B08C</v>
          </cell>
          <cell r="C89" t="str">
            <v>BEAM</v>
          </cell>
          <cell r="D89" t="str">
            <v>ㄷ</v>
          </cell>
          <cell r="E89">
            <v>200</v>
          </cell>
          <cell r="F89" t="str">
            <v>×</v>
          </cell>
          <cell r="G89">
            <v>80</v>
          </cell>
          <cell r="H89" t="str">
            <v>×</v>
          </cell>
          <cell r="I89">
            <v>7.5</v>
          </cell>
          <cell r="J89" t="str">
            <v>×</v>
          </cell>
          <cell r="K89">
            <v>11</v>
          </cell>
          <cell r="L89" t="str">
            <v>×</v>
          </cell>
          <cell r="M89">
            <v>2410</v>
          </cell>
          <cell r="N89">
            <v>2</v>
          </cell>
          <cell r="O89">
            <v>142</v>
          </cell>
          <cell r="P89">
            <v>71</v>
          </cell>
        </row>
        <row r="90">
          <cell r="B90" t="str">
            <v>8B08D</v>
          </cell>
          <cell r="C90" t="str">
            <v>BEAM</v>
          </cell>
          <cell r="D90" t="str">
            <v>H</v>
          </cell>
          <cell r="E90">
            <v>194</v>
          </cell>
          <cell r="F90" t="str">
            <v>×</v>
          </cell>
          <cell r="G90">
            <v>150</v>
          </cell>
          <cell r="H90" t="str">
            <v>×</v>
          </cell>
          <cell r="I90">
            <v>6</v>
          </cell>
          <cell r="J90" t="str">
            <v>×</v>
          </cell>
          <cell r="K90">
            <v>9</v>
          </cell>
          <cell r="L90" t="str">
            <v>×</v>
          </cell>
          <cell r="M90">
            <v>3050</v>
          </cell>
          <cell r="N90">
            <v>1</v>
          </cell>
          <cell r="O90">
            <v>116</v>
          </cell>
          <cell r="P90">
            <v>116</v>
          </cell>
        </row>
        <row r="91">
          <cell r="B91" t="str">
            <v>10C01A</v>
          </cell>
          <cell r="C91" t="str">
            <v>COLUMN</v>
          </cell>
          <cell r="D91" t="str">
            <v>H</v>
          </cell>
          <cell r="E91">
            <v>150</v>
          </cell>
          <cell r="F91" t="str">
            <v>×</v>
          </cell>
          <cell r="G91">
            <v>150</v>
          </cell>
          <cell r="H91" t="str">
            <v>×</v>
          </cell>
          <cell r="I91">
            <v>7</v>
          </cell>
          <cell r="J91" t="str">
            <v>×</v>
          </cell>
          <cell r="K91">
            <v>10</v>
          </cell>
          <cell r="L91" t="str">
            <v>×</v>
          </cell>
          <cell r="M91">
            <v>3478</v>
          </cell>
          <cell r="N91">
            <v>4</v>
          </cell>
          <cell r="O91">
            <v>641</v>
          </cell>
          <cell r="P91">
            <v>160.25</v>
          </cell>
        </row>
        <row r="92">
          <cell r="B92" t="str">
            <v>10C01B</v>
          </cell>
          <cell r="C92" t="str">
            <v>COLUMN</v>
          </cell>
          <cell r="D92" t="str">
            <v>H</v>
          </cell>
          <cell r="E92">
            <v>150</v>
          </cell>
          <cell r="F92" t="str">
            <v>×</v>
          </cell>
          <cell r="G92">
            <v>150</v>
          </cell>
          <cell r="H92" t="str">
            <v>×</v>
          </cell>
          <cell r="I92">
            <v>7</v>
          </cell>
          <cell r="J92" t="str">
            <v>×</v>
          </cell>
          <cell r="K92">
            <v>10</v>
          </cell>
          <cell r="L92" t="str">
            <v>×</v>
          </cell>
          <cell r="M92">
            <v>3478</v>
          </cell>
          <cell r="N92">
            <v>2</v>
          </cell>
          <cell r="O92">
            <v>352</v>
          </cell>
          <cell r="P92">
            <v>176</v>
          </cell>
        </row>
        <row r="93">
          <cell r="B93" t="str">
            <v>10G02A</v>
          </cell>
          <cell r="C93" t="str">
            <v>GIRDER</v>
          </cell>
          <cell r="D93" t="str">
            <v>H</v>
          </cell>
          <cell r="E93">
            <v>194</v>
          </cell>
          <cell r="F93" t="str">
            <v>×</v>
          </cell>
          <cell r="G93">
            <v>150</v>
          </cell>
          <cell r="H93" t="str">
            <v>×</v>
          </cell>
          <cell r="I93">
            <v>6</v>
          </cell>
          <cell r="J93" t="str">
            <v>×</v>
          </cell>
          <cell r="K93">
            <v>9</v>
          </cell>
          <cell r="L93" t="str">
            <v>×</v>
          </cell>
          <cell r="M93">
            <v>2252</v>
          </cell>
          <cell r="N93">
            <v>2</v>
          </cell>
          <cell r="O93">
            <v>351</v>
          </cell>
          <cell r="P93">
            <v>175.5</v>
          </cell>
        </row>
        <row r="94">
          <cell r="B94" t="str">
            <v>10G02B</v>
          </cell>
          <cell r="C94" t="str">
            <v>GIRDER</v>
          </cell>
          <cell r="D94" t="str">
            <v>H</v>
          </cell>
          <cell r="E94">
            <v>194</v>
          </cell>
          <cell r="F94" t="str">
            <v>×</v>
          </cell>
          <cell r="G94">
            <v>150</v>
          </cell>
          <cell r="H94" t="str">
            <v>×</v>
          </cell>
          <cell r="I94">
            <v>6</v>
          </cell>
          <cell r="J94" t="str">
            <v>×</v>
          </cell>
          <cell r="K94">
            <v>9</v>
          </cell>
          <cell r="L94" t="str">
            <v>×</v>
          </cell>
          <cell r="M94">
            <v>2252</v>
          </cell>
          <cell r="N94">
            <v>1</v>
          </cell>
          <cell r="O94">
            <v>186</v>
          </cell>
          <cell r="P94">
            <v>186</v>
          </cell>
        </row>
        <row r="95">
          <cell r="B95" t="str">
            <v>10G02C</v>
          </cell>
          <cell r="C95" t="str">
            <v>GIRDER</v>
          </cell>
          <cell r="D95" t="str">
            <v>H</v>
          </cell>
          <cell r="E95">
            <v>194</v>
          </cell>
          <cell r="F95" t="str">
            <v>×</v>
          </cell>
          <cell r="G95">
            <v>150</v>
          </cell>
          <cell r="H95" t="str">
            <v>×</v>
          </cell>
          <cell r="I95">
            <v>6</v>
          </cell>
          <cell r="J95" t="str">
            <v>×</v>
          </cell>
          <cell r="K95">
            <v>9</v>
          </cell>
          <cell r="L95" t="str">
            <v>×</v>
          </cell>
          <cell r="M95">
            <v>3290</v>
          </cell>
          <cell r="N95">
            <v>4</v>
          </cell>
          <cell r="O95">
            <v>495</v>
          </cell>
          <cell r="P95">
            <v>123.75</v>
          </cell>
        </row>
        <row r="96">
          <cell r="B96" t="str">
            <v>10B03A</v>
          </cell>
          <cell r="C96" t="str">
            <v>BEAM</v>
          </cell>
          <cell r="D96" t="str">
            <v>H</v>
          </cell>
          <cell r="E96">
            <v>194</v>
          </cell>
          <cell r="F96" t="str">
            <v>×</v>
          </cell>
          <cell r="G96">
            <v>150</v>
          </cell>
          <cell r="H96" t="str">
            <v>×</v>
          </cell>
          <cell r="I96">
            <v>6</v>
          </cell>
          <cell r="J96" t="str">
            <v>×</v>
          </cell>
          <cell r="K96">
            <v>9</v>
          </cell>
          <cell r="L96" t="str">
            <v>×</v>
          </cell>
          <cell r="M96">
            <v>4280</v>
          </cell>
          <cell r="N96">
            <v>2</v>
          </cell>
          <cell r="O96">
            <v>262</v>
          </cell>
          <cell r="P96">
            <v>131</v>
          </cell>
        </row>
        <row r="97">
          <cell r="B97" t="str">
            <v>10RB03B</v>
          </cell>
          <cell r="C97" t="str">
            <v>BRACE</v>
          </cell>
          <cell r="D97" t="str">
            <v>L</v>
          </cell>
          <cell r="E97">
            <v>75</v>
          </cell>
          <cell r="F97" t="str">
            <v>×</v>
          </cell>
          <cell r="G97">
            <v>75</v>
          </cell>
          <cell r="H97" t="str">
            <v>×</v>
          </cell>
          <cell r="I97">
            <v>6</v>
          </cell>
          <cell r="J97" t="str">
            <v>×</v>
          </cell>
          <cell r="L97" t="str">
            <v>×</v>
          </cell>
          <cell r="M97">
            <v>5061</v>
          </cell>
          <cell r="N97">
            <v>4</v>
          </cell>
          <cell r="O97">
            <v>139</v>
          </cell>
          <cell r="P97">
            <v>34.75</v>
          </cell>
        </row>
        <row r="98">
          <cell r="B98" t="str">
            <v>11C01A</v>
          </cell>
          <cell r="C98" t="str">
            <v>COLUMN</v>
          </cell>
          <cell r="D98" t="str">
            <v>H</v>
          </cell>
          <cell r="E98">
            <v>428</v>
          </cell>
          <cell r="F98" t="str">
            <v>×</v>
          </cell>
          <cell r="G98">
            <v>407</v>
          </cell>
          <cell r="H98" t="str">
            <v>×</v>
          </cell>
          <cell r="I98">
            <v>20</v>
          </cell>
          <cell r="J98" t="str">
            <v>×</v>
          </cell>
          <cell r="K98">
            <v>35</v>
          </cell>
          <cell r="L98" t="str">
            <v>×</v>
          </cell>
          <cell r="M98">
            <v>10240</v>
          </cell>
          <cell r="N98">
            <v>1</v>
          </cell>
          <cell r="O98">
            <v>3785</v>
          </cell>
          <cell r="P98">
            <v>3785</v>
          </cell>
        </row>
        <row r="99">
          <cell r="B99" t="str">
            <v>11C02A</v>
          </cell>
          <cell r="C99" t="str">
            <v>COLUMN</v>
          </cell>
          <cell r="D99" t="str">
            <v>H</v>
          </cell>
          <cell r="E99">
            <v>428</v>
          </cell>
          <cell r="F99" t="str">
            <v>×</v>
          </cell>
          <cell r="G99">
            <v>407</v>
          </cell>
          <cell r="H99" t="str">
            <v>×</v>
          </cell>
          <cell r="I99">
            <v>20</v>
          </cell>
          <cell r="J99" t="str">
            <v>×</v>
          </cell>
          <cell r="K99">
            <v>35</v>
          </cell>
          <cell r="L99" t="str">
            <v>×</v>
          </cell>
          <cell r="M99">
            <v>10240</v>
          </cell>
          <cell r="N99">
            <v>2</v>
          </cell>
          <cell r="O99">
            <v>6861</v>
          </cell>
          <cell r="P99">
            <v>3430.5</v>
          </cell>
        </row>
        <row r="100">
          <cell r="B100" t="str">
            <v>11C03A</v>
          </cell>
          <cell r="C100" t="str">
            <v>COLUMN</v>
          </cell>
          <cell r="D100" t="str">
            <v>H</v>
          </cell>
          <cell r="E100">
            <v>428</v>
          </cell>
          <cell r="F100" t="str">
            <v>×</v>
          </cell>
          <cell r="G100">
            <v>407</v>
          </cell>
          <cell r="H100" t="str">
            <v>×</v>
          </cell>
          <cell r="I100">
            <v>20</v>
          </cell>
          <cell r="J100" t="str">
            <v>×</v>
          </cell>
          <cell r="K100">
            <v>35</v>
          </cell>
          <cell r="L100" t="str">
            <v>×</v>
          </cell>
          <cell r="M100">
            <v>10240</v>
          </cell>
          <cell r="N100">
            <v>1</v>
          </cell>
          <cell r="O100">
            <v>3736</v>
          </cell>
          <cell r="P100">
            <v>3736</v>
          </cell>
        </row>
        <row r="101">
          <cell r="B101" t="str">
            <v>11C04A</v>
          </cell>
          <cell r="C101" t="str">
            <v>COLUMN</v>
          </cell>
          <cell r="D101" t="str">
            <v>H</v>
          </cell>
          <cell r="E101">
            <v>350</v>
          </cell>
          <cell r="F101" t="str">
            <v>×</v>
          </cell>
          <cell r="G101">
            <v>350</v>
          </cell>
          <cell r="H101" t="str">
            <v>×</v>
          </cell>
          <cell r="I101">
            <v>12</v>
          </cell>
          <cell r="J101" t="str">
            <v>×</v>
          </cell>
          <cell r="K101">
            <v>19</v>
          </cell>
          <cell r="L101" t="str">
            <v>×</v>
          </cell>
          <cell r="M101">
            <v>10245</v>
          </cell>
          <cell r="N101">
            <v>1</v>
          </cell>
          <cell r="O101">
            <v>2033</v>
          </cell>
          <cell r="P101">
            <v>2033</v>
          </cell>
        </row>
        <row r="102">
          <cell r="B102" t="str">
            <v>11C05A</v>
          </cell>
          <cell r="C102" t="str">
            <v>COLUMN</v>
          </cell>
          <cell r="D102" t="str">
            <v>H</v>
          </cell>
          <cell r="E102">
            <v>350</v>
          </cell>
          <cell r="F102" t="str">
            <v>×</v>
          </cell>
          <cell r="G102">
            <v>350</v>
          </cell>
          <cell r="H102" t="str">
            <v>×</v>
          </cell>
          <cell r="I102">
            <v>12</v>
          </cell>
          <cell r="J102" t="str">
            <v>×</v>
          </cell>
          <cell r="K102">
            <v>19</v>
          </cell>
          <cell r="L102" t="str">
            <v>×</v>
          </cell>
          <cell r="M102">
            <v>10245</v>
          </cell>
          <cell r="N102">
            <v>1</v>
          </cell>
          <cell r="O102">
            <v>2240</v>
          </cell>
          <cell r="P102">
            <v>2240</v>
          </cell>
        </row>
        <row r="103">
          <cell r="B103" t="str">
            <v>11C06A</v>
          </cell>
          <cell r="C103" t="str">
            <v>COLUMN</v>
          </cell>
          <cell r="D103" t="str">
            <v>H</v>
          </cell>
          <cell r="E103">
            <v>300</v>
          </cell>
          <cell r="F103" t="str">
            <v>×</v>
          </cell>
          <cell r="G103">
            <v>300</v>
          </cell>
          <cell r="H103" t="str">
            <v>×</v>
          </cell>
          <cell r="I103">
            <v>10</v>
          </cell>
          <cell r="J103" t="str">
            <v>×</v>
          </cell>
          <cell r="K103">
            <v>15</v>
          </cell>
          <cell r="L103" t="str">
            <v>×</v>
          </cell>
          <cell r="M103">
            <v>3750</v>
          </cell>
          <cell r="N103">
            <v>2</v>
          </cell>
          <cell r="O103">
            <v>1787</v>
          </cell>
          <cell r="P103">
            <v>893.5</v>
          </cell>
        </row>
        <row r="104">
          <cell r="B104" t="str">
            <v>11G07A</v>
          </cell>
          <cell r="C104" t="str">
            <v>GIRDER</v>
          </cell>
          <cell r="D104" t="str">
            <v>H</v>
          </cell>
          <cell r="E104">
            <v>700</v>
          </cell>
          <cell r="F104" t="str">
            <v>×</v>
          </cell>
          <cell r="G104">
            <v>300</v>
          </cell>
          <cell r="H104" t="str">
            <v>×</v>
          </cell>
          <cell r="I104">
            <v>13</v>
          </cell>
          <cell r="J104" t="str">
            <v>×</v>
          </cell>
          <cell r="K104">
            <v>24</v>
          </cell>
          <cell r="L104" t="str">
            <v>×</v>
          </cell>
          <cell r="M104">
            <v>2240</v>
          </cell>
          <cell r="N104">
            <v>2</v>
          </cell>
          <cell r="O104">
            <v>1328</v>
          </cell>
          <cell r="P104">
            <v>664</v>
          </cell>
        </row>
        <row r="105">
          <cell r="B105" t="str">
            <v>11G07B</v>
          </cell>
          <cell r="C105" t="str">
            <v>GIRDER</v>
          </cell>
          <cell r="D105" t="str">
            <v>H</v>
          </cell>
          <cell r="E105">
            <v>700</v>
          </cell>
          <cell r="F105" t="str">
            <v>×</v>
          </cell>
          <cell r="G105">
            <v>300</v>
          </cell>
          <cell r="H105" t="str">
            <v>×</v>
          </cell>
          <cell r="I105">
            <v>13</v>
          </cell>
          <cell r="J105" t="str">
            <v>×</v>
          </cell>
          <cell r="K105">
            <v>24</v>
          </cell>
          <cell r="L105" t="str">
            <v>×</v>
          </cell>
          <cell r="M105">
            <v>1990</v>
          </cell>
          <cell r="N105">
            <v>2</v>
          </cell>
          <cell r="O105">
            <v>1236</v>
          </cell>
          <cell r="P105">
            <v>618</v>
          </cell>
        </row>
        <row r="106">
          <cell r="B106" t="str">
            <v>11G07C</v>
          </cell>
          <cell r="C106" t="str">
            <v>GIRDER</v>
          </cell>
          <cell r="D106" t="str">
            <v>H</v>
          </cell>
          <cell r="E106">
            <v>600</v>
          </cell>
          <cell r="F106" t="str">
            <v>×</v>
          </cell>
          <cell r="G106">
            <v>200</v>
          </cell>
          <cell r="H106" t="str">
            <v>×</v>
          </cell>
          <cell r="I106">
            <v>11</v>
          </cell>
          <cell r="J106" t="str">
            <v>×</v>
          </cell>
          <cell r="K106">
            <v>17</v>
          </cell>
          <cell r="L106" t="str">
            <v>×</v>
          </cell>
          <cell r="M106">
            <v>7540</v>
          </cell>
          <cell r="N106">
            <v>1</v>
          </cell>
          <cell r="O106">
            <v>914</v>
          </cell>
          <cell r="P106">
            <v>914</v>
          </cell>
        </row>
        <row r="107">
          <cell r="B107" t="str">
            <v>11G07D</v>
          </cell>
          <cell r="C107" t="str">
            <v>GIRDER</v>
          </cell>
          <cell r="D107" t="str">
            <v>H</v>
          </cell>
          <cell r="E107">
            <v>600</v>
          </cell>
          <cell r="F107" t="str">
            <v>×</v>
          </cell>
          <cell r="G107">
            <v>200</v>
          </cell>
          <cell r="H107" t="str">
            <v>×</v>
          </cell>
          <cell r="I107">
            <v>11</v>
          </cell>
          <cell r="J107" t="str">
            <v>×</v>
          </cell>
          <cell r="K107">
            <v>17</v>
          </cell>
          <cell r="L107" t="str">
            <v>×</v>
          </cell>
          <cell r="M107">
            <v>7540</v>
          </cell>
          <cell r="N107">
            <v>1</v>
          </cell>
          <cell r="O107">
            <v>895</v>
          </cell>
          <cell r="P107">
            <v>895</v>
          </cell>
        </row>
        <row r="108">
          <cell r="B108" t="str">
            <v>11G08A</v>
          </cell>
          <cell r="C108" t="str">
            <v>GIRDER</v>
          </cell>
          <cell r="D108" t="str">
            <v>H</v>
          </cell>
          <cell r="E108">
            <v>600</v>
          </cell>
          <cell r="F108" t="str">
            <v>×</v>
          </cell>
          <cell r="G108">
            <v>200</v>
          </cell>
          <cell r="H108" t="str">
            <v>×</v>
          </cell>
          <cell r="I108">
            <v>11</v>
          </cell>
          <cell r="J108" t="str">
            <v>×</v>
          </cell>
          <cell r="K108">
            <v>17</v>
          </cell>
          <cell r="L108" t="str">
            <v>×</v>
          </cell>
          <cell r="M108">
            <v>7540</v>
          </cell>
          <cell r="N108">
            <v>1</v>
          </cell>
          <cell r="O108">
            <v>897</v>
          </cell>
          <cell r="P108">
            <v>897</v>
          </cell>
        </row>
        <row r="109">
          <cell r="B109" t="str">
            <v>11G08B</v>
          </cell>
          <cell r="C109" t="str">
            <v>GIRDER</v>
          </cell>
          <cell r="D109" t="str">
            <v>H</v>
          </cell>
          <cell r="E109">
            <v>600</v>
          </cell>
          <cell r="F109" t="str">
            <v>×</v>
          </cell>
          <cell r="G109">
            <v>200</v>
          </cell>
          <cell r="H109" t="str">
            <v>×</v>
          </cell>
          <cell r="I109">
            <v>11</v>
          </cell>
          <cell r="J109" t="str">
            <v>×</v>
          </cell>
          <cell r="K109">
            <v>17</v>
          </cell>
          <cell r="L109" t="str">
            <v>×</v>
          </cell>
          <cell r="M109">
            <v>7540</v>
          </cell>
          <cell r="N109">
            <v>1</v>
          </cell>
          <cell r="O109">
            <v>900</v>
          </cell>
          <cell r="P109">
            <v>900</v>
          </cell>
        </row>
        <row r="110">
          <cell r="B110" t="str">
            <v>11G08C</v>
          </cell>
          <cell r="C110" t="str">
            <v>GIRDER</v>
          </cell>
          <cell r="D110" t="str">
            <v>H</v>
          </cell>
          <cell r="E110">
            <v>588</v>
          </cell>
          <cell r="F110" t="str">
            <v>×</v>
          </cell>
          <cell r="G110">
            <v>300</v>
          </cell>
          <cell r="H110" t="str">
            <v>×</v>
          </cell>
          <cell r="I110">
            <v>12</v>
          </cell>
          <cell r="J110" t="str">
            <v>×</v>
          </cell>
          <cell r="K110">
            <v>20</v>
          </cell>
          <cell r="L110" t="str">
            <v>×</v>
          </cell>
          <cell r="M110">
            <v>7540</v>
          </cell>
          <cell r="N110">
            <v>1</v>
          </cell>
          <cell r="O110">
            <v>1318</v>
          </cell>
          <cell r="P110">
            <v>1318</v>
          </cell>
        </row>
        <row r="111">
          <cell r="B111" t="str">
            <v>11G08D</v>
          </cell>
          <cell r="C111" t="str">
            <v>GIRDER</v>
          </cell>
          <cell r="D111" t="str">
            <v>H</v>
          </cell>
          <cell r="E111">
            <v>588</v>
          </cell>
          <cell r="F111" t="str">
            <v>×</v>
          </cell>
          <cell r="G111">
            <v>300</v>
          </cell>
          <cell r="H111" t="str">
            <v>×</v>
          </cell>
          <cell r="I111">
            <v>12</v>
          </cell>
          <cell r="J111" t="str">
            <v>×</v>
          </cell>
          <cell r="K111">
            <v>20</v>
          </cell>
          <cell r="L111" t="str">
            <v>×</v>
          </cell>
          <cell r="M111">
            <v>7540</v>
          </cell>
          <cell r="N111">
            <v>1</v>
          </cell>
          <cell r="O111">
            <v>1372</v>
          </cell>
          <cell r="P111">
            <v>1372</v>
          </cell>
        </row>
        <row r="112">
          <cell r="B112" t="str">
            <v>11G09A</v>
          </cell>
          <cell r="C112" t="str">
            <v>GIRDER</v>
          </cell>
          <cell r="D112" t="str">
            <v>H</v>
          </cell>
          <cell r="E112">
            <v>588</v>
          </cell>
          <cell r="F112" t="str">
            <v>×</v>
          </cell>
          <cell r="G112">
            <v>300</v>
          </cell>
          <cell r="H112" t="str">
            <v>×</v>
          </cell>
          <cell r="I112">
            <v>12</v>
          </cell>
          <cell r="J112" t="str">
            <v>×</v>
          </cell>
          <cell r="K112">
            <v>20</v>
          </cell>
          <cell r="L112" t="str">
            <v>×</v>
          </cell>
          <cell r="M112">
            <v>7540</v>
          </cell>
          <cell r="N112">
            <v>1</v>
          </cell>
          <cell r="O112">
            <v>1296</v>
          </cell>
          <cell r="P112">
            <v>1296</v>
          </cell>
        </row>
        <row r="113">
          <cell r="B113" t="str">
            <v>11G09B</v>
          </cell>
          <cell r="C113" t="str">
            <v>GIRDER</v>
          </cell>
          <cell r="D113" t="str">
            <v>H</v>
          </cell>
          <cell r="E113">
            <v>500</v>
          </cell>
          <cell r="F113" t="str">
            <v>×</v>
          </cell>
          <cell r="G113">
            <v>200</v>
          </cell>
          <cell r="H113" t="str">
            <v>×</v>
          </cell>
          <cell r="I113">
            <v>10</v>
          </cell>
          <cell r="J113" t="str">
            <v>×</v>
          </cell>
          <cell r="K113">
            <v>16</v>
          </cell>
          <cell r="L113" t="str">
            <v>×</v>
          </cell>
          <cell r="M113">
            <v>2990</v>
          </cell>
          <cell r="N113">
            <v>1</v>
          </cell>
          <cell r="O113">
            <v>348</v>
          </cell>
          <cell r="P113">
            <v>348</v>
          </cell>
        </row>
        <row r="114">
          <cell r="B114" t="str">
            <v>11G09C</v>
          </cell>
          <cell r="C114" t="str">
            <v>GIRDER</v>
          </cell>
          <cell r="D114" t="str">
            <v>H</v>
          </cell>
          <cell r="E114">
            <v>500</v>
          </cell>
          <cell r="F114" t="str">
            <v>×</v>
          </cell>
          <cell r="G114">
            <v>200</v>
          </cell>
          <cell r="H114" t="str">
            <v>×</v>
          </cell>
          <cell r="I114">
            <v>10</v>
          </cell>
          <cell r="J114" t="str">
            <v>×</v>
          </cell>
          <cell r="K114">
            <v>16</v>
          </cell>
          <cell r="L114" t="str">
            <v>×</v>
          </cell>
          <cell r="M114">
            <v>2990</v>
          </cell>
          <cell r="N114">
            <v>1</v>
          </cell>
          <cell r="O114">
            <v>331</v>
          </cell>
          <cell r="P114">
            <v>331</v>
          </cell>
        </row>
        <row r="115">
          <cell r="B115" t="str">
            <v>11G09D</v>
          </cell>
          <cell r="C115" t="str">
            <v>GIRDER</v>
          </cell>
          <cell r="D115" t="str">
            <v>H</v>
          </cell>
          <cell r="E115">
            <v>500</v>
          </cell>
          <cell r="F115" t="str">
            <v>×</v>
          </cell>
          <cell r="G115">
            <v>200</v>
          </cell>
          <cell r="H115" t="str">
            <v>×</v>
          </cell>
          <cell r="I115">
            <v>10</v>
          </cell>
          <cell r="J115" t="str">
            <v>×</v>
          </cell>
          <cell r="K115">
            <v>16</v>
          </cell>
          <cell r="L115" t="str">
            <v>×</v>
          </cell>
          <cell r="M115">
            <v>2490</v>
          </cell>
          <cell r="N115">
            <v>2</v>
          </cell>
          <cell r="O115">
            <v>601</v>
          </cell>
          <cell r="P115">
            <v>300.5</v>
          </cell>
        </row>
        <row r="116">
          <cell r="B116" t="str">
            <v>11G09E</v>
          </cell>
          <cell r="C116" t="str">
            <v>GIRDER</v>
          </cell>
          <cell r="D116" t="str">
            <v>H</v>
          </cell>
          <cell r="E116">
            <v>500</v>
          </cell>
          <cell r="F116" t="str">
            <v>×</v>
          </cell>
          <cell r="G116">
            <v>200</v>
          </cell>
          <cell r="H116" t="str">
            <v>×</v>
          </cell>
          <cell r="I116">
            <v>10</v>
          </cell>
          <cell r="J116" t="str">
            <v>×</v>
          </cell>
          <cell r="K116">
            <v>16</v>
          </cell>
          <cell r="L116" t="str">
            <v>×</v>
          </cell>
          <cell r="M116">
            <v>6190</v>
          </cell>
          <cell r="N116">
            <v>2</v>
          </cell>
          <cell r="O116">
            <v>1327</v>
          </cell>
          <cell r="P116">
            <v>663.5</v>
          </cell>
        </row>
        <row r="117">
          <cell r="B117" t="str">
            <v>11G10A</v>
          </cell>
          <cell r="C117" t="str">
            <v>GIRDER</v>
          </cell>
          <cell r="D117" t="str">
            <v>H</v>
          </cell>
          <cell r="E117">
            <v>488</v>
          </cell>
          <cell r="F117" t="str">
            <v>×</v>
          </cell>
          <cell r="G117">
            <v>300</v>
          </cell>
          <cell r="H117" t="str">
            <v>×</v>
          </cell>
          <cell r="I117">
            <v>11</v>
          </cell>
          <cell r="J117" t="str">
            <v>×</v>
          </cell>
          <cell r="K117">
            <v>18</v>
          </cell>
          <cell r="L117" t="str">
            <v>×</v>
          </cell>
          <cell r="M117">
            <v>7540</v>
          </cell>
          <cell r="N117">
            <v>1</v>
          </cell>
          <cell r="O117">
            <v>1145</v>
          </cell>
          <cell r="P117">
            <v>1145</v>
          </cell>
        </row>
        <row r="118">
          <cell r="B118" t="str">
            <v>11G10B</v>
          </cell>
          <cell r="C118" t="str">
            <v>GIRDER</v>
          </cell>
          <cell r="D118" t="str">
            <v>H</v>
          </cell>
          <cell r="E118">
            <v>488</v>
          </cell>
          <cell r="F118" t="str">
            <v>×</v>
          </cell>
          <cell r="G118">
            <v>300</v>
          </cell>
          <cell r="H118" t="str">
            <v>×</v>
          </cell>
          <cell r="I118">
            <v>11</v>
          </cell>
          <cell r="J118" t="str">
            <v>×</v>
          </cell>
          <cell r="K118">
            <v>18</v>
          </cell>
          <cell r="L118" t="str">
            <v>×</v>
          </cell>
          <cell r="M118">
            <v>7540</v>
          </cell>
          <cell r="N118">
            <v>1</v>
          </cell>
          <cell r="O118">
            <v>1116</v>
          </cell>
          <cell r="P118">
            <v>1116</v>
          </cell>
        </row>
        <row r="119">
          <cell r="B119" t="str">
            <v>11G10C</v>
          </cell>
          <cell r="C119" t="str">
            <v>GIRDER</v>
          </cell>
          <cell r="D119" t="str">
            <v>H</v>
          </cell>
          <cell r="E119">
            <v>488</v>
          </cell>
          <cell r="F119" t="str">
            <v>×</v>
          </cell>
          <cell r="G119">
            <v>300</v>
          </cell>
          <cell r="H119" t="str">
            <v>×</v>
          </cell>
          <cell r="I119">
            <v>11</v>
          </cell>
          <cell r="J119" t="str">
            <v>×</v>
          </cell>
          <cell r="K119">
            <v>18</v>
          </cell>
          <cell r="L119" t="str">
            <v>×</v>
          </cell>
          <cell r="M119">
            <v>2990</v>
          </cell>
          <cell r="N119">
            <v>1</v>
          </cell>
          <cell r="O119">
            <v>533</v>
          </cell>
          <cell r="P119">
            <v>533</v>
          </cell>
        </row>
        <row r="120">
          <cell r="B120" t="str">
            <v>11G10D</v>
          </cell>
          <cell r="C120" t="str">
            <v>GIRDER</v>
          </cell>
          <cell r="D120" t="str">
            <v>H</v>
          </cell>
          <cell r="E120">
            <v>400</v>
          </cell>
          <cell r="F120" t="str">
            <v>×</v>
          </cell>
          <cell r="G120">
            <v>200</v>
          </cell>
          <cell r="H120" t="str">
            <v>×</v>
          </cell>
          <cell r="I120">
            <v>8</v>
          </cell>
          <cell r="J120" t="str">
            <v>×</v>
          </cell>
          <cell r="K120">
            <v>13</v>
          </cell>
          <cell r="L120" t="str">
            <v>×</v>
          </cell>
          <cell r="M120">
            <v>2990</v>
          </cell>
          <cell r="N120">
            <v>3</v>
          </cell>
          <cell r="O120">
            <v>746</v>
          </cell>
          <cell r="P120">
            <v>248.66666666666666</v>
          </cell>
        </row>
        <row r="121">
          <cell r="B121" t="str">
            <v>11G10E</v>
          </cell>
          <cell r="C121" t="str">
            <v>GIRDER</v>
          </cell>
          <cell r="D121" t="str">
            <v>H</v>
          </cell>
          <cell r="E121">
            <v>400</v>
          </cell>
          <cell r="F121" t="str">
            <v>×</v>
          </cell>
          <cell r="G121">
            <v>200</v>
          </cell>
          <cell r="H121" t="str">
            <v>×</v>
          </cell>
          <cell r="I121">
            <v>8</v>
          </cell>
          <cell r="J121" t="str">
            <v>×</v>
          </cell>
          <cell r="K121">
            <v>13</v>
          </cell>
          <cell r="L121" t="str">
            <v>×</v>
          </cell>
          <cell r="M121">
            <v>2940</v>
          </cell>
          <cell r="N121">
            <v>1</v>
          </cell>
          <cell r="O121">
            <v>245</v>
          </cell>
          <cell r="P121">
            <v>245</v>
          </cell>
        </row>
        <row r="122">
          <cell r="B122" t="str">
            <v>11G11A</v>
          </cell>
          <cell r="C122" t="str">
            <v>GIRDER</v>
          </cell>
          <cell r="D122" t="str">
            <v>H</v>
          </cell>
          <cell r="E122">
            <v>400</v>
          </cell>
          <cell r="F122" t="str">
            <v>×</v>
          </cell>
          <cell r="G122">
            <v>200</v>
          </cell>
          <cell r="H122" t="str">
            <v>×</v>
          </cell>
          <cell r="I122">
            <v>8</v>
          </cell>
          <cell r="J122" t="str">
            <v>×</v>
          </cell>
          <cell r="K122">
            <v>13</v>
          </cell>
          <cell r="L122" t="str">
            <v>×</v>
          </cell>
          <cell r="M122">
            <v>2490</v>
          </cell>
          <cell r="N122">
            <v>3</v>
          </cell>
          <cell r="O122">
            <v>647</v>
          </cell>
          <cell r="P122">
            <v>215.66666666666666</v>
          </cell>
        </row>
        <row r="123">
          <cell r="B123" t="str">
            <v>11G11B</v>
          </cell>
          <cell r="C123" t="str">
            <v>GIRDER</v>
          </cell>
          <cell r="D123" t="str">
            <v>H</v>
          </cell>
          <cell r="E123">
            <v>400</v>
          </cell>
          <cell r="F123" t="str">
            <v>×</v>
          </cell>
          <cell r="G123">
            <v>200</v>
          </cell>
          <cell r="H123" t="str">
            <v>×</v>
          </cell>
          <cell r="I123">
            <v>8</v>
          </cell>
          <cell r="J123" t="str">
            <v>×</v>
          </cell>
          <cell r="K123">
            <v>13</v>
          </cell>
          <cell r="L123" t="str">
            <v>×</v>
          </cell>
          <cell r="M123">
            <v>2490</v>
          </cell>
          <cell r="N123">
            <v>1</v>
          </cell>
          <cell r="O123">
            <v>226</v>
          </cell>
          <cell r="P123">
            <v>226</v>
          </cell>
        </row>
        <row r="124">
          <cell r="B124" t="str">
            <v>11G11C</v>
          </cell>
          <cell r="C124" t="str">
            <v>GIRDER</v>
          </cell>
          <cell r="D124" t="str">
            <v>H</v>
          </cell>
          <cell r="E124">
            <v>488</v>
          </cell>
          <cell r="F124" t="str">
            <v>×</v>
          </cell>
          <cell r="G124">
            <v>300</v>
          </cell>
          <cell r="H124" t="str">
            <v>×</v>
          </cell>
          <cell r="I124">
            <v>11</v>
          </cell>
          <cell r="J124" t="str">
            <v>×</v>
          </cell>
          <cell r="K124">
            <v>18</v>
          </cell>
          <cell r="L124" t="str">
            <v>×</v>
          </cell>
          <cell r="M124">
            <v>7540</v>
          </cell>
          <cell r="N124">
            <v>1</v>
          </cell>
          <cell r="O124">
            <v>1155</v>
          </cell>
          <cell r="P124">
            <v>1155</v>
          </cell>
        </row>
        <row r="125">
          <cell r="B125" t="str">
            <v>11G11D</v>
          </cell>
          <cell r="C125" t="str">
            <v>GIRDER</v>
          </cell>
          <cell r="D125" t="str">
            <v>H</v>
          </cell>
          <cell r="E125">
            <v>588</v>
          </cell>
          <cell r="F125" t="str">
            <v>×</v>
          </cell>
          <cell r="G125">
            <v>300</v>
          </cell>
          <cell r="H125" t="str">
            <v>×</v>
          </cell>
          <cell r="I125">
            <v>12</v>
          </cell>
          <cell r="J125" t="str">
            <v>×</v>
          </cell>
          <cell r="K125">
            <v>20</v>
          </cell>
          <cell r="L125" t="str">
            <v>×</v>
          </cell>
          <cell r="M125">
            <v>7540</v>
          </cell>
          <cell r="N125">
            <v>1</v>
          </cell>
          <cell r="O125">
            <v>1318</v>
          </cell>
          <cell r="P125">
            <v>1318</v>
          </cell>
        </row>
        <row r="126">
          <cell r="B126" t="str">
            <v>11G11E</v>
          </cell>
          <cell r="C126" t="str">
            <v>GIRDER</v>
          </cell>
          <cell r="D126" t="str">
            <v>H</v>
          </cell>
          <cell r="E126">
            <v>588</v>
          </cell>
          <cell r="F126" t="str">
            <v>×</v>
          </cell>
          <cell r="G126">
            <v>300</v>
          </cell>
          <cell r="H126" t="str">
            <v>×</v>
          </cell>
          <cell r="I126">
            <v>12</v>
          </cell>
          <cell r="J126" t="str">
            <v>×</v>
          </cell>
          <cell r="K126">
            <v>20</v>
          </cell>
          <cell r="L126" t="str">
            <v>×</v>
          </cell>
          <cell r="M126">
            <v>7540</v>
          </cell>
          <cell r="N126">
            <v>1</v>
          </cell>
          <cell r="O126">
            <v>1318</v>
          </cell>
          <cell r="P126">
            <v>1318</v>
          </cell>
        </row>
        <row r="127">
          <cell r="B127" t="str">
            <v>11B12A</v>
          </cell>
          <cell r="C127" t="str">
            <v>BEAM</v>
          </cell>
          <cell r="D127" t="str">
            <v>H</v>
          </cell>
          <cell r="E127">
            <v>708</v>
          </cell>
          <cell r="F127" t="str">
            <v>×</v>
          </cell>
          <cell r="G127">
            <v>302</v>
          </cell>
          <cell r="H127" t="str">
            <v>×</v>
          </cell>
          <cell r="I127">
            <v>15</v>
          </cell>
          <cell r="J127" t="str">
            <v>×</v>
          </cell>
          <cell r="K127">
            <v>28</v>
          </cell>
          <cell r="L127" t="str">
            <v>×</v>
          </cell>
          <cell r="M127">
            <v>8740</v>
          </cell>
          <cell r="N127">
            <v>3</v>
          </cell>
          <cell r="O127">
            <v>5765</v>
          </cell>
          <cell r="P127">
            <v>1921.6666666666667</v>
          </cell>
        </row>
        <row r="128">
          <cell r="B128" t="str">
            <v>11B12B</v>
          </cell>
          <cell r="C128" t="str">
            <v>BEAM</v>
          </cell>
          <cell r="D128" t="str">
            <v>H</v>
          </cell>
          <cell r="E128">
            <v>488</v>
          </cell>
          <cell r="F128" t="str">
            <v>×</v>
          </cell>
          <cell r="G128">
            <v>300</v>
          </cell>
          <cell r="H128" t="str">
            <v>×</v>
          </cell>
          <cell r="I128">
            <v>11</v>
          </cell>
          <cell r="J128" t="str">
            <v>×</v>
          </cell>
          <cell r="K128">
            <v>18</v>
          </cell>
          <cell r="L128" t="str">
            <v>×</v>
          </cell>
          <cell r="M128">
            <v>7490</v>
          </cell>
          <cell r="N128">
            <v>2</v>
          </cell>
          <cell r="O128">
            <v>2047</v>
          </cell>
          <cell r="P128">
            <v>1023.5</v>
          </cell>
        </row>
        <row r="129">
          <cell r="B129" t="str">
            <v>11B12C</v>
          </cell>
          <cell r="C129" t="str">
            <v>BEAM</v>
          </cell>
          <cell r="D129" t="str">
            <v>H</v>
          </cell>
          <cell r="E129">
            <v>400</v>
          </cell>
          <cell r="F129" t="str">
            <v>×</v>
          </cell>
          <cell r="G129">
            <v>200</v>
          </cell>
          <cell r="H129" t="str">
            <v>×</v>
          </cell>
          <cell r="I129">
            <v>8</v>
          </cell>
          <cell r="J129" t="str">
            <v>×</v>
          </cell>
          <cell r="K129">
            <v>13</v>
          </cell>
          <cell r="L129" t="str">
            <v>×</v>
          </cell>
          <cell r="M129">
            <v>4290</v>
          </cell>
          <cell r="N129">
            <v>1</v>
          </cell>
          <cell r="O129">
            <v>302</v>
          </cell>
          <cell r="P129">
            <v>302</v>
          </cell>
        </row>
        <row r="130">
          <cell r="B130" t="str">
            <v>11B12D</v>
          </cell>
          <cell r="C130" t="str">
            <v>BEAM</v>
          </cell>
          <cell r="D130" t="str">
            <v>H</v>
          </cell>
          <cell r="E130">
            <v>400</v>
          </cell>
          <cell r="F130" t="str">
            <v>×</v>
          </cell>
          <cell r="G130">
            <v>200</v>
          </cell>
          <cell r="H130" t="str">
            <v>×</v>
          </cell>
          <cell r="I130">
            <v>8</v>
          </cell>
          <cell r="J130" t="str">
            <v>×</v>
          </cell>
          <cell r="K130">
            <v>13</v>
          </cell>
          <cell r="L130" t="str">
            <v>×</v>
          </cell>
          <cell r="M130">
            <v>4290</v>
          </cell>
          <cell r="N130">
            <v>1</v>
          </cell>
          <cell r="O130">
            <v>297</v>
          </cell>
          <cell r="P130">
            <v>297</v>
          </cell>
        </row>
        <row r="131">
          <cell r="B131" t="str">
            <v>11B12E</v>
          </cell>
          <cell r="C131" t="str">
            <v>BEAM</v>
          </cell>
          <cell r="D131" t="str">
            <v>H</v>
          </cell>
          <cell r="E131">
            <v>400</v>
          </cell>
          <cell r="F131" t="str">
            <v>×</v>
          </cell>
          <cell r="G131">
            <v>200</v>
          </cell>
          <cell r="H131" t="str">
            <v>×</v>
          </cell>
          <cell r="I131">
            <v>8</v>
          </cell>
          <cell r="J131" t="str">
            <v>×</v>
          </cell>
          <cell r="K131">
            <v>13</v>
          </cell>
          <cell r="L131" t="str">
            <v>×</v>
          </cell>
          <cell r="M131">
            <v>3790</v>
          </cell>
          <cell r="N131">
            <v>2</v>
          </cell>
          <cell r="O131">
            <v>527</v>
          </cell>
          <cell r="P131">
            <v>263.5</v>
          </cell>
        </row>
        <row r="132">
          <cell r="B132" t="str">
            <v>11B12F</v>
          </cell>
          <cell r="C132" t="str">
            <v>BEAM</v>
          </cell>
          <cell r="D132" t="str">
            <v>H</v>
          </cell>
          <cell r="E132">
            <v>150</v>
          </cell>
          <cell r="F132" t="str">
            <v>×</v>
          </cell>
          <cell r="G132">
            <v>75</v>
          </cell>
          <cell r="H132" t="str">
            <v>×</v>
          </cell>
          <cell r="I132">
            <v>6.5</v>
          </cell>
          <cell r="J132" t="str">
            <v>×</v>
          </cell>
          <cell r="K132">
            <v>10</v>
          </cell>
          <cell r="L132" t="str">
            <v>×</v>
          </cell>
          <cell r="M132">
            <v>2955</v>
          </cell>
          <cell r="N132">
            <v>8</v>
          </cell>
          <cell r="O132">
            <v>440</v>
          </cell>
          <cell r="P132">
            <v>55</v>
          </cell>
        </row>
        <row r="133">
          <cell r="B133" t="str">
            <v>11B13A</v>
          </cell>
          <cell r="C133" t="str">
            <v>BEAM</v>
          </cell>
          <cell r="D133" t="str">
            <v>H</v>
          </cell>
          <cell r="E133">
            <v>294</v>
          </cell>
          <cell r="F133" t="str">
            <v>×</v>
          </cell>
          <cell r="G133">
            <v>200</v>
          </cell>
          <cell r="H133" t="str">
            <v>×</v>
          </cell>
          <cell r="I133">
            <v>8</v>
          </cell>
          <cell r="J133" t="str">
            <v>×</v>
          </cell>
          <cell r="K133">
            <v>12</v>
          </cell>
          <cell r="L133" t="str">
            <v>×</v>
          </cell>
          <cell r="M133">
            <v>4190</v>
          </cell>
          <cell r="N133">
            <v>2</v>
          </cell>
          <cell r="O133">
            <v>497</v>
          </cell>
          <cell r="P133">
            <v>248.5</v>
          </cell>
        </row>
        <row r="134">
          <cell r="B134" t="str">
            <v>11B13B</v>
          </cell>
          <cell r="C134" t="str">
            <v>BEAM</v>
          </cell>
          <cell r="D134" t="str">
            <v>H</v>
          </cell>
          <cell r="E134">
            <v>294</v>
          </cell>
          <cell r="F134" t="str">
            <v>×</v>
          </cell>
          <cell r="G134">
            <v>200</v>
          </cell>
          <cell r="H134" t="str">
            <v>×</v>
          </cell>
          <cell r="I134">
            <v>8</v>
          </cell>
          <cell r="J134" t="str">
            <v>×</v>
          </cell>
          <cell r="K134">
            <v>12</v>
          </cell>
          <cell r="L134" t="str">
            <v>×</v>
          </cell>
          <cell r="M134">
            <v>3690</v>
          </cell>
          <cell r="N134">
            <v>2</v>
          </cell>
          <cell r="O134">
            <v>440</v>
          </cell>
          <cell r="P134">
            <v>220</v>
          </cell>
        </row>
        <row r="135">
          <cell r="B135" t="str">
            <v>11B13C</v>
          </cell>
          <cell r="C135" t="str">
            <v>BEAM</v>
          </cell>
          <cell r="D135" t="str">
            <v>H</v>
          </cell>
          <cell r="E135">
            <v>294</v>
          </cell>
          <cell r="F135" t="str">
            <v>×</v>
          </cell>
          <cell r="G135">
            <v>200</v>
          </cell>
          <cell r="H135" t="str">
            <v>×</v>
          </cell>
          <cell r="I135">
            <v>8</v>
          </cell>
          <cell r="J135" t="str">
            <v>×</v>
          </cell>
          <cell r="K135">
            <v>12</v>
          </cell>
          <cell r="L135" t="str">
            <v>×</v>
          </cell>
          <cell r="M135">
            <v>4190</v>
          </cell>
          <cell r="N135">
            <v>1</v>
          </cell>
          <cell r="O135">
            <v>256</v>
          </cell>
          <cell r="P135">
            <v>256</v>
          </cell>
        </row>
        <row r="136">
          <cell r="B136" t="str">
            <v>11B13D</v>
          </cell>
          <cell r="C136" t="str">
            <v>BEAM</v>
          </cell>
          <cell r="D136" t="str">
            <v>H</v>
          </cell>
          <cell r="E136">
            <v>294</v>
          </cell>
          <cell r="F136" t="str">
            <v>×</v>
          </cell>
          <cell r="G136">
            <v>200</v>
          </cell>
          <cell r="H136" t="str">
            <v>×</v>
          </cell>
          <cell r="I136">
            <v>8</v>
          </cell>
          <cell r="J136" t="str">
            <v>×</v>
          </cell>
          <cell r="K136">
            <v>12</v>
          </cell>
          <cell r="L136" t="str">
            <v>×</v>
          </cell>
          <cell r="M136">
            <v>4190</v>
          </cell>
          <cell r="N136">
            <v>1</v>
          </cell>
          <cell r="O136">
            <v>263</v>
          </cell>
          <cell r="P136">
            <v>263</v>
          </cell>
        </row>
        <row r="137">
          <cell r="B137" t="str">
            <v>11B13E</v>
          </cell>
          <cell r="C137" t="str">
            <v>BEAM</v>
          </cell>
          <cell r="D137" t="str">
            <v>H</v>
          </cell>
          <cell r="E137">
            <v>294</v>
          </cell>
          <cell r="F137" t="str">
            <v>×</v>
          </cell>
          <cell r="G137">
            <v>200</v>
          </cell>
          <cell r="H137" t="str">
            <v>×</v>
          </cell>
          <cell r="I137">
            <v>8</v>
          </cell>
          <cell r="J137" t="str">
            <v>×</v>
          </cell>
          <cell r="K137">
            <v>12</v>
          </cell>
          <cell r="L137" t="str">
            <v>×</v>
          </cell>
          <cell r="M137">
            <v>3690</v>
          </cell>
          <cell r="N137">
            <v>1</v>
          </cell>
          <cell r="O137">
            <v>227</v>
          </cell>
          <cell r="P137">
            <v>227</v>
          </cell>
        </row>
        <row r="138">
          <cell r="B138" t="str">
            <v>11B13F</v>
          </cell>
          <cell r="C138" t="str">
            <v>BEAM</v>
          </cell>
          <cell r="D138" t="str">
            <v>H</v>
          </cell>
          <cell r="E138">
            <v>294</v>
          </cell>
          <cell r="F138" t="str">
            <v>×</v>
          </cell>
          <cell r="G138">
            <v>200</v>
          </cell>
          <cell r="H138" t="str">
            <v>×</v>
          </cell>
          <cell r="I138">
            <v>8</v>
          </cell>
          <cell r="J138" t="str">
            <v>×</v>
          </cell>
          <cell r="K138">
            <v>12</v>
          </cell>
          <cell r="L138" t="str">
            <v>×</v>
          </cell>
          <cell r="M138">
            <v>3690</v>
          </cell>
          <cell r="N138">
            <v>1</v>
          </cell>
          <cell r="O138">
            <v>235</v>
          </cell>
          <cell r="P138">
            <v>235</v>
          </cell>
        </row>
        <row r="139">
          <cell r="B139" t="str">
            <v>11B13G</v>
          </cell>
          <cell r="C139" t="str">
            <v>BEAM</v>
          </cell>
          <cell r="D139" t="str">
            <v>H</v>
          </cell>
          <cell r="E139">
            <v>294</v>
          </cell>
          <cell r="F139" t="str">
            <v>×</v>
          </cell>
          <cell r="G139">
            <v>200</v>
          </cell>
          <cell r="H139" t="str">
            <v>×</v>
          </cell>
          <cell r="I139">
            <v>8</v>
          </cell>
          <cell r="J139" t="str">
            <v>×</v>
          </cell>
          <cell r="K139">
            <v>12</v>
          </cell>
          <cell r="L139" t="str">
            <v>×</v>
          </cell>
          <cell r="M139">
            <v>2807</v>
          </cell>
          <cell r="N139">
            <v>1</v>
          </cell>
          <cell r="O139">
            <v>170</v>
          </cell>
          <cell r="P139">
            <v>170</v>
          </cell>
        </row>
        <row r="140">
          <cell r="B140" t="str">
            <v>11BK14A</v>
          </cell>
          <cell r="C140" t="str">
            <v>BRACKET</v>
          </cell>
          <cell r="D140" t="str">
            <v>H</v>
          </cell>
          <cell r="E140">
            <v>194</v>
          </cell>
          <cell r="F140" t="str">
            <v>×</v>
          </cell>
          <cell r="G140">
            <v>150</v>
          </cell>
          <cell r="H140" t="str">
            <v>×</v>
          </cell>
          <cell r="I140">
            <v>6</v>
          </cell>
          <cell r="J140" t="str">
            <v>×</v>
          </cell>
          <cell r="K140">
            <v>9</v>
          </cell>
          <cell r="L140" t="str">
            <v>×</v>
          </cell>
          <cell r="M140">
            <v>1085</v>
          </cell>
          <cell r="N140">
            <v>1</v>
          </cell>
          <cell r="O140">
            <v>49</v>
          </cell>
          <cell r="P140">
            <v>49</v>
          </cell>
        </row>
        <row r="141">
          <cell r="B141" t="str">
            <v>11KB14B</v>
          </cell>
          <cell r="C141" t="str">
            <v>K.BRACE</v>
          </cell>
          <cell r="D141" t="str">
            <v>CT</v>
          </cell>
          <cell r="E141">
            <v>97</v>
          </cell>
          <cell r="F141" t="str">
            <v>×</v>
          </cell>
          <cell r="G141">
            <v>150</v>
          </cell>
          <cell r="H141" t="str">
            <v>×</v>
          </cell>
          <cell r="I141">
            <v>6</v>
          </cell>
          <cell r="J141" t="str">
            <v>×</v>
          </cell>
          <cell r="K141">
            <v>9</v>
          </cell>
          <cell r="L141" t="str">
            <v>×</v>
          </cell>
          <cell r="M141">
            <v>1080</v>
          </cell>
          <cell r="N141">
            <v>1</v>
          </cell>
          <cell r="O141">
            <v>22</v>
          </cell>
          <cell r="P141">
            <v>22</v>
          </cell>
        </row>
        <row r="142">
          <cell r="B142" t="str">
            <v>11BK14C</v>
          </cell>
          <cell r="C142" t="str">
            <v>BRACKET</v>
          </cell>
          <cell r="D142" t="str">
            <v>H</v>
          </cell>
          <cell r="E142">
            <v>194</v>
          </cell>
          <cell r="F142" t="str">
            <v>×</v>
          </cell>
          <cell r="G142">
            <v>150</v>
          </cell>
          <cell r="H142" t="str">
            <v>×</v>
          </cell>
          <cell r="I142">
            <v>6</v>
          </cell>
          <cell r="J142" t="str">
            <v>×</v>
          </cell>
          <cell r="K142">
            <v>9</v>
          </cell>
          <cell r="L142" t="str">
            <v>×</v>
          </cell>
          <cell r="M142">
            <v>1085</v>
          </cell>
          <cell r="N142">
            <v>1</v>
          </cell>
          <cell r="O142">
            <v>53</v>
          </cell>
          <cell r="P142">
            <v>53</v>
          </cell>
        </row>
        <row r="143">
          <cell r="B143" t="str">
            <v>11KB14D</v>
          </cell>
          <cell r="C143" t="str">
            <v>K.BRACE</v>
          </cell>
          <cell r="D143" t="str">
            <v>CT</v>
          </cell>
          <cell r="E143">
            <v>97</v>
          </cell>
          <cell r="F143" t="str">
            <v>×</v>
          </cell>
          <cell r="G143">
            <v>150</v>
          </cell>
          <cell r="H143" t="str">
            <v>×</v>
          </cell>
          <cell r="I143">
            <v>6</v>
          </cell>
          <cell r="J143" t="str">
            <v>×</v>
          </cell>
          <cell r="K143">
            <v>9</v>
          </cell>
          <cell r="L143" t="str">
            <v>×</v>
          </cell>
          <cell r="M143">
            <v>1080</v>
          </cell>
          <cell r="N143">
            <v>1</v>
          </cell>
          <cell r="O143">
            <v>22</v>
          </cell>
          <cell r="P143">
            <v>22</v>
          </cell>
        </row>
        <row r="144">
          <cell r="B144" t="str">
            <v>11ST15A</v>
          </cell>
          <cell r="C144" t="str">
            <v>STRINGERS</v>
          </cell>
          <cell r="D144" t="str">
            <v>ㄷ</v>
          </cell>
          <cell r="E144">
            <v>200</v>
          </cell>
          <cell r="F144" t="str">
            <v>×</v>
          </cell>
          <cell r="G144">
            <v>80</v>
          </cell>
          <cell r="H144" t="str">
            <v>×</v>
          </cell>
          <cell r="I144">
            <v>7.5</v>
          </cell>
          <cell r="J144" t="str">
            <v>×</v>
          </cell>
          <cell r="K144">
            <v>11</v>
          </cell>
          <cell r="L144" t="str">
            <v>×</v>
          </cell>
          <cell r="M144">
            <v>2889</v>
          </cell>
          <cell r="N144">
            <v>2</v>
          </cell>
          <cell r="O144">
            <v>163</v>
          </cell>
          <cell r="P144">
            <v>81.5</v>
          </cell>
        </row>
        <row r="145">
          <cell r="B145" t="str">
            <v>11ST15B</v>
          </cell>
          <cell r="C145" t="str">
            <v>STRINGERS</v>
          </cell>
          <cell r="D145" t="str">
            <v>ㄷ</v>
          </cell>
          <cell r="E145">
            <v>200</v>
          </cell>
          <cell r="F145" t="str">
            <v>×</v>
          </cell>
          <cell r="G145">
            <v>80</v>
          </cell>
          <cell r="H145" t="str">
            <v>×</v>
          </cell>
          <cell r="I145">
            <v>7.5</v>
          </cell>
          <cell r="J145" t="str">
            <v>×</v>
          </cell>
          <cell r="K145">
            <v>11</v>
          </cell>
          <cell r="L145" t="str">
            <v>×</v>
          </cell>
          <cell r="M145">
            <v>3708</v>
          </cell>
          <cell r="N145">
            <v>2</v>
          </cell>
          <cell r="O145">
            <v>220</v>
          </cell>
          <cell r="P145">
            <v>110</v>
          </cell>
        </row>
        <row r="146">
          <cell r="B146" t="str">
            <v>11ST15C</v>
          </cell>
          <cell r="C146" t="str">
            <v>STRINGERS</v>
          </cell>
          <cell r="D146" t="str">
            <v>ㄷ</v>
          </cell>
          <cell r="E146">
            <v>200</v>
          </cell>
          <cell r="F146" t="str">
            <v>×</v>
          </cell>
          <cell r="G146">
            <v>80</v>
          </cell>
          <cell r="H146" t="str">
            <v>×</v>
          </cell>
          <cell r="I146">
            <v>7.5</v>
          </cell>
          <cell r="J146" t="str">
            <v>×</v>
          </cell>
          <cell r="K146">
            <v>11</v>
          </cell>
          <cell r="L146" t="str">
            <v>×</v>
          </cell>
          <cell r="M146">
            <v>2631</v>
          </cell>
          <cell r="N146">
            <v>2</v>
          </cell>
          <cell r="O146">
            <v>242</v>
          </cell>
          <cell r="P146">
            <v>121</v>
          </cell>
        </row>
        <row r="147">
          <cell r="B147" t="str">
            <v>11ST15D</v>
          </cell>
          <cell r="C147" t="str">
            <v>STRINGERS</v>
          </cell>
          <cell r="D147" t="str">
            <v>ㄷ</v>
          </cell>
          <cell r="E147">
            <v>200</v>
          </cell>
          <cell r="F147" t="str">
            <v>×</v>
          </cell>
          <cell r="G147">
            <v>80</v>
          </cell>
          <cell r="H147" t="str">
            <v>×</v>
          </cell>
          <cell r="I147">
            <v>7.5</v>
          </cell>
          <cell r="J147" t="str">
            <v>×</v>
          </cell>
          <cell r="K147">
            <v>11</v>
          </cell>
          <cell r="L147" t="str">
            <v>×</v>
          </cell>
          <cell r="M147">
            <v>870</v>
          </cell>
          <cell r="N147">
            <v>1</v>
          </cell>
          <cell r="O147">
            <v>21</v>
          </cell>
          <cell r="P147">
            <v>21</v>
          </cell>
        </row>
        <row r="148">
          <cell r="B148" t="str">
            <v>11ST15E</v>
          </cell>
          <cell r="C148" t="str">
            <v>STRINGERS</v>
          </cell>
          <cell r="D148" t="str">
            <v>ㄷ</v>
          </cell>
          <cell r="E148">
            <v>200</v>
          </cell>
          <cell r="F148" t="str">
            <v>×</v>
          </cell>
          <cell r="G148">
            <v>80</v>
          </cell>
          <cell r="H148" t="str">
            <v>×</v>
          </cell>
          <cell r="I148">
            <v>7.5</v>
          </cell>
          <cell r="J148" t="str">
            <v>×</v>
          </cell>
          <cell r="K148">
            <v>11</v>
          </cell>
          <cell r="L148" t="str">
            <v>×</v>
          </cell>
          <cell r="M148">
            <v>1700</v>
          </cell>
          <cell r="N148">
            <v>1</v>
          </cell>
          <cell r="O148">
            <v>42</v>
          </cell>
          <cell r="P148">
            <v>42</v>
          </cell>
        </row>
        <row r="149">
          <cell r="B149" t="str">
            <v>11ST15F</v>
          </cell>
          <cell r="C149" t="str">
            <v>STRINGERS</v>
          </cell>
          <cell r="D149" t="str">
            <v>ㄷ</v>
          </cell>
          <cell r="E149">
            <v>200</v>
          </cell>
          <cell r="F149" t="str">
            <v>×</v>
          </cell>
          <cell r="G149">
            <v>80</v>
          </cell>
          <cell r="H149" t="str">
            <v>×</v>
          </cell>
          <cell r="I149">
            <v>7.5</v>
          </cell>
          <cell r="J149" t="str">
            <v>×</v>
          </cell>
          <cell r="K149">
            <v>11</v>
          </cell>
          <cell r="L149" t="str">
            <v>×</v>
          </cell>
          <cell r="M149">
            <v>1700</v>
          </cell>
          <cell r="N149">
            <v>1</v>
          </cell>
          <cell r="O149">
            <v>48</v>
          </cell>
          <cell r="P149">
            <v>48</v>
          </cell>
        </row>
        <row r="150">
          <cell r="B150" t="str">
            <v>18B01A</v>
          </cell>
          <cell r="C150" t="str">
            <v>BEAM</v>
          </cell>
          <cell r="D150" t="str">
            <v>H</v>
          </cell>
          <cell r="E150">
            <v>200</v>
          </cell>
          <cell r="F150" t="str">
            <v>×</v>
          </cell>
          <cell r="G150">
            <v>200</v>
          </cell>
          <cell r="H150" t="str">
            <v>×</v>
          </cell>
          <cell r="I150">
            <v>8</v>
          </cell>
          <cell r="J150" t="str">
            <v>×</v>
          </cell>
          <cell r="K150">
            <v>12</v>
          </cell>
          <cell r="L150" t="str">
            <v>×</v>
          </cell>
          <cell r="M150">
            <v>3855</v>
          </cell>
          <cell r="N150">
            <v>1</v>
          </cell>
          <cell r="O150">
            <v>263</v>
          </cell>
          <cell r="P150">
            <v>263</v>
          </cell>
        </row>
        <row r="152">
          <cell r="P152" t="str">
            <v/>
          </cell>
        </row>
        <row r="153">
          <cell r="P153" t="str">
            <v/>
          </cell>
        </row>
        <row r="154">
          <cell r="N154">
            <v>241</v>
          </cell>
          <cell r="O154">
            <v>146781</v>
          </cell>
          <cell r="P154">
            <v>107758.33333333334</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중표"/>
      <sheetName val="실행화면"/>
      <sheetName val="단중"/>
      <sheetName val="프로그램"/>
      <sheetName val="일위대가"/>
      <sheetName val="노임"/>
      <sheetName val="96정변2"/>
      <sheetName val="입찰안"/>
      <sheetName val="기존단가 (2)"/>
      <sheetName val="내역서"/>
      <sheetName val="노임,재료비"/>
      <sheetName val="실행"/>
      <sheetName val="3층LOAD"/>
      <sheetName val="1층LOAD"/>
    </sheetNames>
    <sheetDataSet>
      <sheetData sheetId="0" refreshError="1">
        <row r="5">
          <cell r="AF5">
            <v>75</v>
          </cell>
        </row>
        <row r="8">
          <cell r="AF8">
            <v>37</v>
          </cell>
        </row>
        <row r="11">
          <cell r="AF11">
            <v>41</v>
          </cell>
        </row>
        <row r="14">
          <cell r="AF14">
            <v>10</v>
          </cell>
        </row>
        <row r="17">
          <cell r="AF17">
            <v>16</v>
          </cell>
        </row>
        <row r="20">
          <cell r="AF20">
            <v>28</v>
          </cell>
        </row>
        <row r="26">
          <cell r="AF26">
            <v>67</v>
          </cell>
        </row>
        <row r="29">
          <cell r="AF29">
            <v>50</v>
          </cell>
        </row>
        <row r="35">
          <cell r="AF35">
            <v>29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안내"/>
      <sheetName val="버스운행안내"/>
      <sheetName val="예방접종계획"/>
      <sheetName val="근태계획서"/>
      <sheetName val="터파기및재료"/>
      <sheetName val="3련 BOX"/>
      <sheetName val="기초자료"/>
      <sheetName val="단위수량"/>
      <sheetName val="2경간"/>
      <sheetName val="ABUT수량-A1"/>
      <sheetName val="부대공수량"/>
      <sheetName val="新철폐복2"/>
      <sheetName val="新철폐복3"/>
      <sheetName val="도면출력"/>
      <sheetName val="포장(수량)-관로부"/>
      <sheetName val="교각1"/>
      <sheetName val="노임"/>
      <sheetName val="단면 (2)"/>
      <sheetName val="수량산출"/>
      <sheetName val="조명시설"/>
    </sheetNames>
    <sheetDataSet>
      <sheetData sheetId="0" refreshError="1"/>
      <sheetData sheetId="1" refreshError="1">
        <row r="6">
          <cell r="F6">
            <v>0.375</v>
          </cell>
        </row>
        <row r="7">
          <cell r="C7">
            <v>2.0833333333333332E-2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중표"/>
      <sheetName val="pldt"/>
      <sheetName val="표지-1"/>
      <sheetName val="표지-2"/>
      <sheetName val="목차"/>
      <sheetName val="가공총괄표"/>
      <sheetName val="자재LIST"/>
      <sheetName val="운반중량집계"/>
      <sheetName val="운반중량산출"/>
      <sheetName val="총집계표 "/>
      <sheetName val="용접집계표"/>
      <sheetName val="용접산출 "/>
      <sheetName val="철골가공조립"/>
      <sheetName val="도장집계"/>
      <sheetName val="도장면적"/>
      <sheetName val="비계공"/>
      <sheetName val="실행철강하도"/>
      <sheetName val="내역서"/>
      <sheetName val="전체"/>
      <sheetName val="수량산출서"/>
      <sheetName val="식당.가공"/>
      <sheetName val="행거,슈,볼트,펌프,잡재"/>
      <sheetName val="인원계획-미화"/>
      <sheetName val="터파기및재료"/>
      <sheetName val="용선 C.L"/>
      <sheetName val="유림총괄"/>
      <sheetName val="산출내역서집계표"/>
      <sheetName val="메뉴"/>
      <sheetName val="파이프류"/>
      <sheetName val=""/>
    </sheetNames>
    <sheetDataSet>
      <sheetData sheetId="0" refreshError="1">
        <row r="2">
          <cell r="G2" t="str">
            <v>D10</v>
          </cell>
          <cell r="H2">
            <v>0.56000000000000005</v>
          </cell>
        </row>
        <row r="3">
          <cell r="G3" t="str">
            <v>D13</v>
          </cell>
          <cell r="H3">
            <v>0.995</v>
          </cell>
        </row>
        <row r="4">
          <cell r="G4" t="str">
            <v>D16</v>
          </cell>
          <cell r="H4">
            <v>1.56</v>
          </cell>
        </row>
        <row r="5">
          <cell r="G5" t="str">
            <v>D19</v>
          </cell>
          <cell r="H5">
            <v>2.25</v>
          </cell>
        </row>
        <row r="6">
          <cell r="G6" t="str">
            <v>D22</v>
          </cell>
          <cell r="H6">
            <v>3.04</v>
          </cell>
        </row>
        <row r="7">
          <cell r="G7" t="str">
            <v>D25</v>
          </cell>
          <cell r="H7">
            <v>3.98</v>
          </cell>
        </row>
        <row r="8">
          <cell r="G8" t="str">
            <v>D32</v>
          </cell>
          <cell r="H8">
            <v>6.23</v>
          </cell>
        </row>
        <row r="9">
          <cell r="G9" t="str">
            <v>D35</v>
          </cell>
          <cell r="H9">
            <v>7.51</v>
          </cell>
        </row>
        <row r="10">
          <cell r="G10" t="str">
            <v>D38</v>
          </cell>
          <cell r="H10">
            <v>8.9499999999999993</v>
          </cell>
        </row>
        <row r="11">
          <cell r="G11" t="str">
            <v>φ6</v>
          </cell>
          <cell r="H11">
            <v>0.222</v>
          </cell>
        </row>
        <row r="12">
          <cell r="G12" t="str">
            <v>φ7</v>
          </cell>
          <cell r="H12">
            <v>0.30199999999999999</v>
          </cell>
        </row>
        <row r="13">
          <cell r="G13" t="str">
            <v>φ8</v>
          </cell>
          <cell r="H13">
            <v>0.39500000000000002</v>
          </cell>
        </row>
        <row r="14">
          <cell r="G14" t="str">
            <v>φ9</v>
          </cell>
          <cell r="H14">
            <v>0.499</v>
          </cell>
        </row>
        <row r="15">
          <cell r="G15" t="str">
            <v>φ10</v>
          </cell>
          <cell r="H15">
            <v>0.61699999999999999</v>
          </cell>
        </row>
        <row r="16">
          <cell r="G16" t="str">
            <v>φ11</v>
          </cell>
          <cell r="H16">
            <v>0.746</v>
          </cell>
        </row>
        <row r="17">
          <cell r="G17" t="str">
            <v>φ12</v>
          </cell>
          <cell r="H17">
            <v>0.88800000000000001</v>
          </cell>
        </row>
        <row r="18">
          <cell r="G18" t="str">
            <v>φ13</v>
          </cell>
          <cell r="H18">
            <v>1.04</v>
          </cell>
        </row>
        <row r="19">
          <cell r="G19" t="str">
            <v>φ16</v>
          </cell>
          <cell r="H19">
            <v>1.58</v>
          </cell>
        </row>
        <row r="20">
          <cell r="G20" t="str">
            <v>φ19</v>
          </cell>
          <cell r="H20">
            <v>2.23</v>
          </cell>
        </row>
        <row r="21">
          <cell r="G21" t="str">
            <v>φ20</v>
          </cell>
          <cell r="H21">
            <v>2.4700000000000002</v>
          </cell>
        </row>
        <row r="22">
          <cell r="G22" t="str">
            <v>φ21</v>
          </cell>
          <cell r="H22">
            <v>2.72</v>
          </cell>
        </row>
        <row r="23">
          <cell r="G23" t="str">
            <v>φ22</v>
          </cell>
          <cell r="H23">
            <v>2.98</v>
          </cell>
        </row>
        <row r="24">
          <cell r="G24" t="str">
            <v>φ23</v>
          </cell>
          <cell r="H24">
            <v>3.26</v>
          </cell>
        </row>
        <row r="25">
          <cell r="G25" t="str">
            <v>φ24</v>
          </cell>
          <cell r="H25">
            <v>3.55</v>
          </cell>
        </row>
        <row r="26">
          <cell r="G26" t="str">
            <v>φ25</v>
          </cell>
          <cell r="H26">
            <v>3.85</v>
          </cell>
        </row>
        <row r="27">
          <cell r="G27" t="str">
            <v>φ26</v>
          </cell>
          <cell r="H27">
            <v>4.17</v>
          </cell>
        </row>
        <row r="28">
          <cell r="G28" t="str">
            <v>φ28</v>
          </cell>
          <cell r="H28">
            <v>4.83</v>
          </cell>
        </row>
        <row r="29">
          <cell r="G29" t="str">
            <v>φ30</v>
          </cell>
          <cell r="H29">
            <v>5.55</v>
          </cell>
        </row>
        <row r="30">
          <cell r="G30" t="str">
            <v>φ32</v>
          </cell>
          <cell r="H30">
            <v>6.31</v>
          </cell>
        </row>
        <row r="31">
          <cell r="G31" t="str">
            <v>φ34</v>
          </cell>
          <cell r="H31">
            <v>7.13</v>
          </cell>
        </row>
        <row r="32">
          <cell r="G32" t="str">
            <v>φ36</v>
          </cell>
          <cell r="H32">
            <v>7.99</v>
          </cell>
        </row>
        <row r="33">
          <cell r="G33" t="str">
            <v>φ38</v>
          </cell>
          <cell r="H33">
            <v>8.9</v>
          </cell>
        </row>
        <row r="34">
          <cell r="G34" t="str">
            <v>φ40</v>
          </cell>
          <cell r="H34">
            <v>9.8699999999999992</v>
          </cell>
        </row>
        <row r="35">
          <cell r="G35" t="str">
            <v>φ42</v>
          </cell>
          <cell r="H35">
            <v>10.9</v>
          </cell>
        </row>
        <row r="36">
          <cell r="G36" t="str">
            <v>φ45</v>
          </cell>
          <cell r="H36">
            <v>11.9</v>
          </cell>
        </row>
        <row r="37">
          <cell r="G37" t="str">
            <v>φ46</v>
          </cell>
          <cell r="H37">
            <v>13</v>
          </cell>
        </row>
        <row r="38">
          <cell r="G38" t="str">
            <v>φ48</v>
          </cell>
          <cell r="H38">
            <v>14.2</v>
          </cell>
        </row>
        <row r="39">
          <cell r="G39" t="str">
            <v>φ50</v>
          </cell>
          <cell r="H39">
            <v>15.4</v>
          </cell>
        </row>
        <row r="40">
          <cell r="G40" t="str">
            <v>φ55</v>
          </cell>
          <cell r="H40">
            <v>18.7</v>
          </cell>
        </row>
        <row r="41">
          <cell r="G41" t="str">
            <v>φ60</v>
          </cell>
          <cell r="H41">
            <v>22.2</v>
          </cell>
        </row>
        <row r="42">
          <cell r="G42" t="str">
            <v>φ65</v>
          </cell>
          <cell r="H42">
            <v>26</v>
          </cell>
        </row>
        <row r="43">
          <cell r="G43" t="str">
            <v>φ70</v>
          </cell>
          <cell r="H43">
            <v>30.2</v>
          </cell>
        </row>
        <row r="44">
          <cell r="G44" t="str">
            <v>φ75</v>
          </cell>
          <cell r="H44">
            <v>34.700000000000003</v>
          </cell>
        </row>
        <row r="45">
          <cell r="G45" t="str">
            <v>φ80</v>
          </cell>
          <cell r="H45">
            <v>39.5</v>
          </cell>
        </row>
        <row r="46">
          <cell r="G46" t="str">
            <v>φ85</v>
          </cell>
          <cell r="H46">
            <v>44.5</v>
          </cell>
        </row>
        <row r="47">
          <cell r="G47" t="str">
            <v>φ90</v>
          </cell>
          <cell r="H47">
            <v>49.9</v>
          </cell>
        </row>
        <row r="48">
          <cell r="G48" t="str">
            <v>φ100</v>
          </cell>
          <cell r="H48">
            <v>61.7</v>
          </cell>
        </row>
        <row r="49">
          <cell r="G49" t="str">
            <v>φ110</v>
          </cell>
          <cell r="H49">
            <v>74.599999999999994</v>
          </cell>
        </row>
        <row r="50">
          <cell r="G50" t="str">
            <v>φ120</v>
          </cell>
          <cell r="H50">
            <v>88.8</v>
          </cell>
        </row>
        <row r="51">
          <cell r="G51" t="str">
            <v>φ130</v>
          </cell>
          <cell r="H51">
            <v>104</v>
          </cell>
        </row>
        <row r="52">
          <cell r="G52" t="str">
            <v>φ140</v>
          </cell>
          <cell r="H52">
            <v>121</v>
          </cell>
        </row>
        <row r="53">
          <cell r="G53" t="str">
            <v>φ150</v>
          </cell>
          <cell r="H53">
            <v>139</v>
          </cell>
        </row>
        <row r="54">
          <cell r="G54" t="str">
            <v>φ160</v>
          </cell>
          <cell r="H54">
            <v>158</v>
          </cell>
        </row>
        <row r="55">
          <cell r="G55" t="str">
            <v>φ170</v>
          </cell>
          <cell r="H55">
            <v>178</v>
          </cell>
        </row>
        <row r="56">
          <cell r="G56" t="str">
            <v>φ180</v>
          </cell>
          <cell r="H56">
            <v>200</v>
          </cell>
        </row>
        <row r="57">
          <cell r="G57" t="str">
            <v>φ190</v>
          </cell>
          <cell r="H57">
            <v>223</v>
          </cell>
        </row>
        <row r="58">
          <cell r="G58" t="str">
            <v>φ200</v>
          </cell>
          <cell r="H58">
            <v>247</v>
          </cell>
        </row>
        <row r="59">
          <cell r="G59" t="str">
            <v>φ210</v>
          </cell>
          <cell r="H59">
            <v>272</v>
          </cell>
        </row>
        <row r="60">
          <cell r="G60" t="str">
            <v>φ220</v>
          </cell>
          <cell r="H60">
            <v>298</v>
          </cell>
        </row>
        <row r="61">
          <cell r="G61" t="str">
            <v>φ230</v>
          </cell>
          <cell r="H61">
            <v>326</v>
          </cell>
        </row>
        <row r="62">
          <cell r="G62" t="str">
            <v>φ240</v>
          </cell>
          <cell r="H62">
            <v>355</v>
          </cell>
        </row>
        <row r="63">
          <cell r="G63" t="str">
            <v>φ250</v>
          </cell>
          <cell r="H63">
            <v>385</v>
          </cell>
        </row>
      </sheetData>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2">
          <cell r="G2" t="str">
            <v>D10</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간동"/>
      <sheetName val="화천"/>
      <sheetName val="bm(CIcable)"/>
      <sheetName val="대치판정"/>
      <sheetName val="토적표(1)"/>
      <sheetName val="1"/>
      <sheetName val="인자기준"/>
      <sheetName val="우각부보강"/>
      <sheetName val="단재적표"/>
      <sheetName val="●수량(침구보관창고-21평)"/>
      <sheetName val="건설산출"/>
      <sheetName val="총괄내역"/>
      <sheetName val="1공구"/>
      <sheetName val="왕십리방향"/>
      <sheetName val="교각(P1)수량"/>
      <sheetName val="일위대가목록"/>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표"/>
      <sheetName val="재료"/>
      <sheetName val="내역"/>
      <sheetName val="200"/>
      <sheetName val="발주내역"/>
      <sheetName val="직노"/>
      <sheetName val="공사비총괄표"/>
      <sheetName val="바닥판"/>
      <sheetName val="입력DATA"/>
      <sheetName val="일위대가표"/>
      <sheetName val="정읍"/>
      <sheetName val="팔당"/>
      <sheetName val="포항"/>
      <sheetName val="(A)내역서"/>
      <sheetName val="VXXXXX"/>
      <sheetName val="손익분석"/>
      <sheetName val="내역서"/>
      <sheetName val="노동98년 (2)"/>
      <sheetName val="MOTOR"/>
      <sheetName val="5.정산서"/>
      <sheetName val="건축내역"/>
      <sheetName val="조경일람"/>
      <sheetName val="#REF"/>
      <sheetName val="약품공급2"/>
      <sheetName val="조명율표"/>
      <sheetName val="공사착공계"/>
      <sheetName val="인부노임"/>
      <sheetName val="토공(우물통,기타) "/>
      <sheetName val="적용기준"/>
      <sheetName val="정부노임"/>
      <sheetName val="Customer Databas"/>
      <sheetName val="원가"/>
      <sheetName val="실행내역"/>
      <sheetName val="정부노임단가"/>
      <sheetName val="오동"/>
      <sheetName val="대조"/>
      <sheetName val="나한"/>
      <sheetName val="본체"/>
      <sheetName val="자재단가비교표"/>
      <sheetName val="표지"/>
      <sheetName val="원가계산서 "/>
      <sheetName val="내역서 "/>
      <sheetName val="마산방향"/>
      <sheetName val="골재산출"/>
      <sheetName val="DATE"/>
      <sheetName val="Sheet1 (2)"/>
      <sheetName val="일위대가"/>
      <sheetName val="세골재  T2 변경 현황"/>
      <sheetName val="견"/>
      <sheetName val="품셈TABLE"/>
      <sheetName val="주beam"/>
      <sheetName val="자재"/>
      <sheetName val="토공연장"/>
      <sheetName val="구조물공"/>
      <sheetName val="대포2교접속"/>
      <sheetName val="천방교접속"/>
      <sheetName val="#3_일위대가목록"/>
      <sheetName val="단중표"/>
      <sheetName val="노임단가(08.01)"/>
      <sheetName val="변경총괄지(1)"/>
      <sheetName val="1.설계조건"/>
      <sheetName val="ABUT수량-A1"/>
      <sheetName val="일위-1"/>
      <sheetName val="Sheet1"/>
      <sheetName val="중기사용료산출근거"/>
      <sheetName val="단가산출2"/>
      <sheetName val="단가 및 재료비"/>
      <sheetName val="PAD TR보호대기초"/>
      <sheetName val="가로등기초"/>
      <sheetName val="HANDHOLE(2)"/>
      <sheetName val="TOWER 12TON"/>
      <sheetName val="TOWER 10TON"/>
      <sheetName val="교대(A1)"/>
      <sheetName val="집"/>
      <sheetName val="설계내역서"/>
      <sheetName val="산출근거"/>
      <sheetName val="총괄표 "/>
      <sheetName val="총괄내역서"/>
      <sheetName val="유효폭의 계산"/>
      <sheetName val="기별(종합)"/>
      <sheetName val="총괄"/>
      <sheetName val="1.현황측량"/>
      <sheetName val="1-1측량수량"/>
      <sheetName val="2.구역지정및개발계획"/>
      <sheetName val="3.사전환경성검토"/>
      <sheetName val="4.사전재해영향성검토(행정)"/>
      <sheetName val="5.광역교통개선대책"/>
      <sheetName val="5-1광역교통현장조사인력"/>
      <sheetName val="6.문화재지표조사"/>
      <sheetName val="6-1지표조사인력공수"/>
      <sheetName val="7.사업계획"/>
      <sheetName val="8.지구단위계획"/>
      <sheetName val="9. 실시설계"/>
      <sheetName val="9-1설계비산출근거"/>
      <sheetName val="10.환경영향평가"/>
      <sheetName val="10-1환경항목별수량산출"/>
      <sheetName val="11.사전재해영향성검토(사업)"/>
      <sheetName val="12.교통영향평가"/>
      <sheetName val="12-1교통현장조사인력"/>
      <sheetName val="13.토질조사"/>
      <sheetName val="13-1토질수량"/>
      <sheetName val="13-2품질시험비"/>
      <sheetName val="13-3재료비"/>
      <sheetName val="13-4기구손료"/>
      <sheetName val="13-5기술자노임"/>
      <sheetName val="14.환지계획"/>
      <sheetName val="15.환지예정지측량"/>
      <sheetName val="16.확정측량"/>
      <sheetName val="17.환지처분및등기"/>
      <sheetName val="노임단가"/>
      <sheetName val="1.지형현황측량"/>
      <sheetName val="2.개발계획"/>
      <sheetName val="3.사전재해영향성검토"/>
      <sheetName val="4.교통영향분석"/>
      <sheetName val="4-1교통현장조사투입인력"/>
      <sheetName val="5.토질조사"/>
      <sheetName val="5-1토질수량"/>
      <sheetName val="5-2품질시험비"/>
      <sheetName val="5-3재료비"/>
      <sheetName val="5-4기구손료"/>
      <sheetName val="5-5기술자노임"/>
      <sheetName val="6. 기본및실시내역"/>
      <sheetName val="6-1설계비산출근거"/>
      <sheetName val="6-2실시설계공제요율"/>
      <sheetName val="7.지구단위예산내역"/>
      <sheetName val="7-1지구단위일위대가"/>
      <sheetName val="7-2지구단위과업면적"/>
      <sheetName val="8.문화재지표조사"/>
      <sheetName val="8-1지표조사인력공수"/>
      <sheetName val="4.사전재해영향성검토"/>
      <sheetName val="5.교통영향분석"/>
      <sheetName val="5-1교통현장조사투입인력"/>
      <sheetName val="6.토질조사"/>
      <sheetName val="6-1토질수량"/>
      <sheetName val="6-2품질시험비"/>
      <sheetName val="6-3재료비"/>
      <sheetName val="6-4기구손료"/>
      <sheetName val="6-5기술자노임"/>
      <sheetName val="7. 기본및실시내역"/>
      <sheetName val="7-1설계비산출근거"/>
      <sheetName val="7-2실시설계공제요율"/>
      <sheetName val="8.지구단위예산내역"/>
      <sheetName val="8-1지구단위일위대가"/>
      <sheetName val="8-2지구단위과업면적"/>
      <sheetName val="9.문화재지표조사"/>
      <sheetName val="9-1지표조사인력공수"/>
      <sheetName val="총괄표지"/>
      <sheetName val="총괄표  (2)"/>
      <sheetName val="간지(지반조사)"/>
      <sheetName val="1.토질조사"/>
      <sheetName val="1-1토질수량"/>
      <sheetName val="1-3품질시험비"/>
      <sheetName val="1-4재료비"/>
      <sheetName val="1-5기구손료"/>
      <sheetName val="기술자노임"/>
      <sheetName val="간지 (에너지총괄표)"/>
      <sheetName val="2.에너지총괄표"/>
      <sheetName val="2.내역서"/>
      <sheetName val="2.일위대가"/>
      <sheetName val="2.산출근거"/>
      <sheetName val="간지 (기본계획)"/>
      <sheetName val="3.기본계획 "/>
      <sheetName val="3.기본계획산출근거"/>
      <sheetName val="3.기본계획일위대가"/>
      <sheetName val="간지 (지구단위계획)"/>
      <sheetName val="4.지구단위예산내역"/>
      <sheetName val="4.지구단위일위대가"/>
      <sheetName val="4.지구단위과업면적"/>
      <sheetName val="간지 (기본및실시설계)"/>
      <sheetName val="5. 기본및실시내역"/>
      <sheetName val="설계비산출근거"/>
      <sheetName val="실시설계공제요율"/>
      <sheetName val="간지 (산지관련서류작성)"/>
      <sheetName val="6.산지개요"/>
      <sheetName val="중기비"/>
      <sheetName val="가격조사서"/>
      <sheetName val=" 총괄표"/>
      <sheetName val="sub"/>
      <sheetName val="데이타"/>
      <sheetName val="식재인부"/>
      <sheetName val="용수지선토적"/>
      <sheetName val="도로토적"/>
      <sheetName val=""/>
      <sheetName val="조명시설"/>
      <sheetName val="데리네이타현황"/>
      <sheetName val="제경비"/>
      <sheetName val="자재단가"/>
      <sheetName val="중기조종사 단위단가"/>
      <sheetName val="입찰안"/>
      <sheetName val="식생블럭단위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refreshError="1"/>
      <sheetData sheetId="184" refreshError="1"/>
      <sheetData sheetId="185" refreshError="1"/>
      <sheetData sheetId="186" refreshError="1"/>
      <sheetData sheetId="187" refreshError="1"/>
      <sheetData sheetId="188" refreshError="1"/>
      <sheetData sheetId="189" refreshError="1"/>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원가계산서"/>
      <sheetName val="내역서"/>
      <sheetName val="공내역서"/>
      <sheetName val="일위대가"/>
      <sheetName val="공일위대가"/>
      <sheetName val="인공산출서"/>
      <sheetName val="관급자재"/>
      <sheetName val="자재단가"/>
      <sheetName val="노임"/>
      <sheetName val="업체단가"/>
      <sheetName val="운반비"/>
      <sheetName val="중량산출서(애자류)"/>
      <sheetName val="중량산출서(전선류)"/>
      <sheetName val="중량산출서(철재)"/>
      <sheetName val="가설사무소"/>
      <sheetName val="가설사무소 (공)"/>
      <sheetName val="원가계산서 "/>
      <sheetName val="내역서 (공)"/>
      <sheetName val="일위대가 (공)"/>
      <sheetName val="중량산출서애자류"/>
      <sheetName val="중량산출서전선류"/>
      <sheetName val="중량산출서철재"/>
      <sheetName val="터널조도"/>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6">
          <cell r="A6" t="str">
            <v>600V 비닐절연전선</v>
          </cell>
          <cell r="B6" t="str">
            <v>IV 2.0mm</v>
          </cell>
          <cell r="C6" t="str">
            <v>m</v>
          </cell>
          <cell r="D6">
            <v>810</v>
          </cell>
          <cell r="E6">
            <v>114</v>
          </cell>
          <cell r="F6">
            <v>857</v>
          </cell>
          <cell r="G6">
            <v>105</v>
          </cell>
          <cell r="L6">
            <v>105</v>
          </cell>
        </row>
        <row r="7">
          <cell r="A7" t="str">
            <v>600V 비닐절연전선</v>
          </cell>
          <cell r="B7" t="str">
            <v>IV 5.5㎟</v>
          </cell>
          <cell r="C7" t="str">
            <v>m</v>
          </cell>
          <cell r="D7">
            <v>810</v>
          </cell>
          <cell r="E7">
            <v>213</v>
          </cell>
          <cell r="F7">
            <v>857</v>
          </cell>
          <cell r="G7">
            <v>201</v>
          </cell>
          <cell r="L7">
            <v>201</v>
          </cell>
        </row>
        <row r="8">
          <cell r="A8" t="str">
            <v>경동연선</v>
          </cell>
          <cell r="B8" t="str">
            <v>BC 14㎟</v>
          </cell>
          <cell r="C8" t="str">
            <v>m</v>
          </cell>
          <cell r="D8">
            <v>825</v>
          </cell>
          <cell r="E8">
            <v>758</v>
          </cell>
          <cell r="F8">
            <v>842</v>
          </cell>
          <cell r="G8">
            <v>159</v>
          </cell>
          <cell r="L8">
            <v>758</v>
          </cell>
        </row>
        <row r="9">
          <cell r="A9" t="str">
            <v>경동연선</v>
          </cell>
          <cell r="B9" t="str">
            <v>BC 38㎟</v>
          </cell>
          <cell r="C9" t="str">
            <v>m</v>
          </cell>
          <cell r="D9">
            <v>825</v>
          </cell>
          <cell r="E9">
            <v>1683</v>
          </cell>
          <cell r="F9">
            <v>842</v>
          </cell>
          <cell r="G9">
            <v>241</v>
          </cell>
          <cell r="L9">
            <v>1683</v>
          </cell>
        </row>
        <row r="10">
          <cell r="A10" t="str">
            <v>경동연선</v>
          </cell>
          <cell r="B10" t="str">
            <v>BC 60㎟</v>
          </cell>
          <cell r="C10" t="str">
            <v>m</v>
          </cell>
          <cell r="D10">
            <v>825</v>
          </cell>
          <cell r="E10">
            <v>2793</v>
          </cell>
          <cell r="F10">
            <v>842</v>
          </cell>
          <cell r="G10">
            <v>132</v>
          </cell>
          <cell r="L10">
            <v>2793</v>
          </cell>
        </row>
        <row r="11">
          <cell r="A11" t="str">
            <v>600V 가교PE 케이블</v>
          </cell>
          <cell r="B11" t="str">
            <v>CV 1Cx60㎟</v>
          </cell>
          <cell r="C11" t="str">
            <v>m</v>
          </cell>
          <cell r="D11">
            <v>814</v>
          </cell>
          <cell r="E11">
            <v>2588</v>
          </cell>
          <cell r="F11">
            <v>866</v>
          </cell>
          <cell r="G11">
            <v>2160</v>
          </cell>
          <cell r="L11">
            <v>2160</v>
          </cell>
        </row>
        <row r="12">
          <cell r="A12" t="str">
            <v>600V 가교PE 케이블</v>
          </cell>
          <cell r="B12" t="str">
            <v>CV 1Cx200㎟</v>
          </cell>
          <cell r="C12" t="str">
            <v>m</v>
          </cell>
          <cell r="D12">
            <v>814</v>
          </cell>
          <cell r="E12">
            <v>9686</v>
          </cell>
          <cell r="F12">
            <v>866</v>
          </cell>
          <cell r="G12">
            <v>8084</v>
          </cell>
          <cell r="L12">
            <v>8084</v>
          </cell>
        </row>
        <row r="13">
          <cell r="A13" t="str">
            <v>600V 가교PE 케이블</v>
          </cell>
          <cell r="B13" t="str">
            <v>CV 2Cx5.5㎟</v>
          </cell>
          <cell r="C13" t="str">
            <v>m</v>
          </cell>
          <cell r="D13">
            <v>814</v>
          </cell>
          <cell r="E13">
            <v>820</v>
          </cell>
          <cell r="F13">
            <v>866</v>
          </cell>
          <cell r="G13">
            <v>685</v>
          </cell>
          <cell r="L13">
            <v>685</v>
          </cell>
        </row>
        <row r="14">
          <cell r="A14" t="str">
            <v>600V 가교PE 케이블</v>
          </cell>
          <cell r="B14" t="str">
            <v>CV 2Cx8㎟</v>
          </cell>
          <cell r="C14" t="str">
            <v>m</v>
          </cell>
          <cell r="D14">
            <v>814</v>
          </cell>
          <cell r="E14">
            <v>1034</v>
          </cell>
          <cell r="F14">
            <v>866</v>
          </cell>
          <cell r="G14">
            <v>863</v>
          </cell>
          <cell r="L14">
            <v>863</v>
          </cell>
        </row>
        <row r="15">
          <cell r="A15" t="str">
            <v>600V 가교PE 케이블</v>
          </cell>
          <cell r="B15" t="str">
            <v>CV 4Cx8㎟</v>
          </cell>
          <cell r="C15" t="str">
            <v>m</v>
          </cell>
          <cell r="D15">
            <v>814</v>
          </cell>
          <cell r="E15">
            <v>1731</v>
          </cell>
          <cell r="F15">
            <v>866</v>
          </cell>
          <cell r="G15">
            <v>1445</v>
          </cell>
          <cell r="L15">
            <v>1445</v>
          </cell>
        </row>
        <row r="16">
          <cell r="A16" t="str">
            <v>600V 가교PE 케이블</v>
          </cell>
          <cell r="B16" t="str">
            <v>CV 4Cx22㎟</v>
          </cell>
          <cell r="C16" t="str">
            <v>m</v>
          </cell>
          <cell r="D16">
            <v>814</v>
          </cell>
          <cell r="E16">
            <v>4199</v>
          </cell>
          <cell r="F16">
            <v>866</v>
          </cell>
          <cell r="G16">
            <v>3504</v>
          </cell>
          <cell r="L16">
            <v>3504</v>
          </cell>
        </row>
        <row r="17">
          <cell r="A17" t="str">
            <v>6.9KV 가교PE케이블</v>
          </cell>
          <cell r="B17" t="str">
            <v>6.9kV CV 1Cx38㎟</v>
          </cell>
          <cell r="C17" t="str">
            <v>m</v>
          </cell>
          <cell r="D17">
            <v>815</v>
          </cell>
          <cell r="E17">
            <v>4058</v>
          </cell>
          <cell r="F17">
            <v>866</v>
          </cell>
          <cell r="G17">
            <v>3324</v>
          </cell>
          <cell r="L17">
            <v>3324</v>
          </cell>
        </row>
        <row r="18">
          <cell r="A18" t="str">
            <v>접지용전선</v>
          </cell>
          <cell r="B18" t="str">
            <v>GV 1.6mm</v>
          </cell>
          <cell r="C18" t="str">
            <v>m</v>
          </cell>
          <cell r="D18">
            <v>811</v>
          </cell>
          <cell r="E18">
            <v>167</v>
          </cell>
          <cell r="F18">
            <v>858</v>
          </cell>
          <cell r="G18">
            <v>155</v>
          </cell>
          <cell r="L18">
            <v>155</v>
          </cell>
        </row>
        <row r="19">
          <cell r="A19" t="str">
            <v>접지용전선</v>
          </cell>
          <cell r="B19" t="str">
            <v>GV 2.0mm</v>
          </cell>
          <cell r="C19" t="str">
            <v>m</v>
          </cell>
          <cell r="D19">
            <v>811</v>
          </cell>
          <cell r="E19">
            <v>221</v>
          </cell>
          <cell r="F19">
            <v>858</v>
          </cell>
          <cell r="G19">
            <v>206</v>
          </cell>
          <cell r="L19">
            <v>206</v>
          </cell>
        </row>
        <row r="20">
          <cell r="A20" t="str">
            <v>접지용전선</v>
          </cell>
          <cell r="B20" t="str">
            <v>GV 3.5㎟</v>
          </cell>
          <cell r="C20" t="str">
            <v>m</v>
          </cell>
          <cell r="D20">
            <v>811</v>
          </cell>
          <cell r="E20">
            <v>270</v>
          </cell>
          <cell r="F20">
            <v>858</v>
          </cell>
          <cell r="G20">
            <v>251</v>
          </cell>
          <cell r="L20">
            <v>251</v>
          </cell>
        </row>
        <row r="21">
          <cell r="A21" t="str">
            <v>접지용전선</v>
          </cell>
          <cell r="B21" t="str">
            <v>GV 5.5㎟</v>
          </cell>
          <cell r="C21" t="str">
            <v>m</v>
          </cell>
          <cell r="D21">
            <v>811</v>
          </cell>
          <cell r="E21">
            <v>367</v>
          </cell>
          <cell r="F21">
            <v>858</v>
          </cell>
          <cell r="G21">
            <v>342</v>
          </cell>
          <cell r="L21">
            <v>342</v>
          </cell>
        </row>
        <row r="22">
          <cell r="A22" t="str">
            <v>접지용전선</v>
          </cell>
          <cell r="B22" t="str">
            <v>GV 14㎟</v>
          </cell>
          <cell r="C22" t="str">
            <v>m</v>
          </cell>
          <cell r="D22">
            <v>811</v>
          </cell>
          <cell r="E22">
            <v>946</v>
          </cell>
          <cell r="F22">
            <v>858</v>
          </cell>
          <cell r="G22">
            <v>881</v>
          </cell>
          <cell r="L22">
            <v>881</v>
          </cell>
        </row>
        <row r="23">
          <cell r="A23" t="str">
            <v>접지용전선</v>
          </cell>
          <cell r="B23" t="str">
            <v>GV 22㎟</v>
          </cell>
          <cell r="C23" t="str">
            <v>m</v>
          </cell>
          <cell r="D23">
            <v>811</v>
          </cell>
          <cell r="E23">
            <v>1313</v>
          </cell>
          <cell r="F23">
            <v>858</v>
          </cell>
          <cell r="G23">
            <v>1223</v>
          </cell>
          <cell r="L23">
            <v>1223</v>
          </cell>
        </row>
        <row r="24">
          <cell r="A24" t="str">
            <v>접지용전선</v>
          </cell>
          <cell r="B24" t="str">
            <v>GV 38㎟</v>
          </cell>
          <cell r="C24" t="str">
            <v>m</v>
          </cell>
          <cell r="D24">
            <v>811</v>
          </cell>
          <cell r="E24">
            <v>1978</v>
          </cell>
          <cell r="F24">
            <v>858</v>
          </cell>
          <cell r="G24">
            <v>1843</v>
          </cell>
          <cell r="L24">
            <v>1843</v>
          </cell>
        </row>
        <row r="25">
          <cell r="A25" t="str">
            <v>접지용전선</v>
          </cell>
          <cell r="B25" t="str">
            <v>GV 60㎟</v>
          </cell>
          <cell r="C25" t="str">
            <v>m</v>
          </cell>
          <cell r="D25">
            <v>811</v>
          </cell>
          <cell r="E25">
            <v>3128</v>
          </cell>
          <cell r="F25">
            <v>858</v>
          </cell>
          <cell r="G25">
            <v>2913</v>
          </cell>
          <cell r="L25">
            <v>2913</v>
          </cell>
        </row>
        <row r="26">
          <cell r="A26" t="str">
            <v>600V 내화전선 FR-8</v>
          </cell>
          <cell r="B26" t="str">
            <v>FR-8 2Cx14㎟</v>
          </cell>
          <cell r="C26" t="str">
            <v>m</v>
          </cell>
          <cell r="D26">
            <v>814</v>
          </cell>
          <cell r="E26">
            <v>3641</v>
          </cell>
          <cell r="F26">
            <v>864</v>
          </cell>
          <cell r="G26">
            <v>2947</v>
          </cell>
          <cell r="L26">
            <v>2947</v>
          </cell>
        </row>
        <row r="27">
          <cell r="A27" t="str">
            <v>600V 내화전선 FR-8</v>
          </cell>
          <cell r="B27" t="str">
            <v>FR-8 2Cx8㎟</v>
          </cell>
          <cell r="C27" t="str">
            <v>m</v>
          </cell>
          <cell r="D27">
            <v>814</v>
          </cell>
          <cell r="E27">
            <v>2709</v>
          </cell>
          <cell r="F27">
            <v>864</v>
          </cell>
          <cell r="G27">
            <v>2193</v>
          </cell>
          <cell r="L27">
            <v>2193</v>
          </cell>
        </row>
        <row r="28">
          <cell r="A28" t="str">
            <v>제어용비닐케이블</v>
          </cell>
          <cell r="B28" t="str">
            <v>CVV-SB 2Cx2.0㎟</v>
          </cell>
          <cell r="C28" t="str">
            <v>m</v>
          </cell>
          <cell r="D28">
            <v>813</v>
          </cell>
          <cell r="E28">
            <v>837</v>
          </cell>
          <cell r="F28">
            <v>860</v>
          </cell>
          <cell r="G28">
            <v>711</v>
          </cell>
          <cell r="L28">
            <v>711</v>
          </cell>
        </row>
        <row r="29">
          <cell r="A29" t="str">
            <v>CABLE HAED</v>
          </cell>
          <cell r="B29" t="str">
            <v>6.9kV 1Cx38㎟</v>
          </cell>
          <cell r="C29" t="str">
            <v>EA</v>
          </cell>
          <cell r="D29">
            <v>832</v>
          </cell>
          <cell r="E29">
            <v>103800</v>
          </cell>
          <cell r="F29">
            <v>879</v>
          </cell>
          <cell r="G29">
            <v>103800</v>
          </cell>
          <cell r="L29">
            <v>103800</v>
          </cell>
        </row>
        <row r="30">
          <cell r="A30" t="str">
            <v>압착터미날</v>
          </cell>
          <cell r="B30" t="str">
            <v>8 ㎟</v>
          </cell>
          <cell r="C30" t="str">
            <v>EA</v>
          </cell>
          <cell r="D30">
            <v>830</v>
          </cell>
          <cell r="E30">
            <v>77</v>
          </cell>
          <cell r="F30">
            <v>877</v>
          </cell>
          <cell r="G30">
            <v>39</v>
          </cell>
          <cell r="L30">
            <v>39</v>
          </cell>
        </row>
        <row r="31">
          <cell r="A31" t="str">
            <v>압착터미날</v>
          </cell>
          <cell r="B31" t="str">
            <v>14 ㎟</v>
          </cell>
          <cell r="C31" t="str">
            <v>EA</v>
          </cell>
          <cell r="D31">
            <v>830</v>
          </cell>
          <cell r="E31">
            <v>107</v>
          </cell>
          <cell r="F31">
            <v>877</v>
          </cell>
          <cell r="G31">
            <v>91</v>
          </cell>
          <cell r="L31">
            <v>91</v>
          </cell>
        </row>
        <row r="32">
          <cell r="A32" t="str">
            <v>압착터미날</v>
          </cell>
          <cell r="B32" t="str">
            <v>22 ㎟</v>
          </cell>
          <cell r="C32" t="str">
            <v>EA</v>
          </cell>
          <cell r="D32">
            <v>830</v>
          </cell>
          <cell r="E32">
            <v>137</v>
          </cell>
          <cell r="F32">
            <v>877</v>
          </cell>
          <cell r="G32">
            <v>117</v>
          </cell>
          <cell r="L32">
            <v>117</v>
          </cell>
        </row>
        <row r="33">
          <cell r="A33" t="str">
            <v>압착터미날</v>
          </cell>
          <cell r="B33" t="str">
            <v>60 ㎟</v>
          </cell>
          <cell r="C33" t="str">
            <v>EA</v>
          </cell>
          <cell r="D33">
            <v>830</v>
          </cell>
          <cell r="E33">
            <v>350</v>
          </cell>
          <cell r="F33">
            <v>877</v>
          </cell>
          <cell r="G33">
            <v>403</v>
          </cell>
          <cell r="L33">
            <v>350</v>
          </cell>
        </row>
        <row r="34">
          <cell r="A34" t="str">
            <v>압착터미날</v>
          </cell>
          <cell r="B34" t="str">
            <v>100 ㎟</v>
          </cell>
          <cell r="C34" t="str">
            <v>EA</v>
          </cell>
          <cell r="D34">
            <v>830</v>
          </cell>
          <cell r="E34">
            <v>540</v>
          </cell>
          <cell r="F34">
            <v>877</v>
          </cell>
          <cell r="G34">
            <v>455</v>
          </cell>
          <cell r="L34">
            <v>455</v>
          </cell>
        </row>
        <row r="35">
          <cell r="A35" t="str">
            <v>동 관 단 자</v>
          </cell>
          <cell r="B35" t="str">
            <v>2H0LE 200㎟</v>
          </cell>
          <cell r="C35" t="str">
            <v>EA</v>
          </cell>
          <cell r="D35">
            <v>830</v>
          </cell>
          <cell r="E35">
            <v>5350</v>
          </cell>
          <cell r="F35">
            <v>877</v>
          </cell>
          <cell r="G35">
            <v>4090</v>
          </cell>
          <cell r="L35">
            <v>4090</v>
          </cell>
        </row>
        <row r="36">
          <cell r="A36" t="str">
            <v>터미널캡</v>
          </cell>
          <cell r="B36" t="str">
            <v>60㎟</v>
          </cell>
          <cell r="C36" t="str">
            <v>EA</v>
          </cell>
          <cell r="D36">
            <v>830</v>
          </cell>
          <cell r="E36">
            <v>32</v>
          </cell>
          <cell r="F36">
            <v>877</v>
          </cell>
          <cell r="G36">
            <v>22</v>
          </cell>
          <cell r="L36">
            <v>22</v>
          </cell>
        </row>
        <row r="37">
          <cell r="A37" t="str">
            <v>접지슬리브</v>
          </cell>
          <cell r="B37" t="str">
            <v>60-60 38㎟</v>
          </cell>
          <cell r="C37" t="str">
            <v>EA</v>
          </cell>
          <cell r="D37">
            <v>903</v>
          </cell>
          <cell r="E37">
            <v>1500</v>
          </cell>
          <cell r="F37">
            <v>946</v>
          </cell>
          <cell r="G37">
            <v>1500</v>
          </cell>
          <cell r="L37">
            <v>1500</v>
          </cell>
        </row>
        <row r="38">
          <cell r="A38" t="str">
            <v>강제전선관</v>
          </cell>
          <cell r="B38" t="str">
            <v>ST 16C</v>
          </cell>
          <cell r="C38" t="str">
            <v>m</v>
          </cell>
          <cell r="D38">
            <v>835</v>
          </cell>
          <cell r="E38">
            <v>1100</v>
          </cell>
          <cell r="F38">
            <v>887</v>
          </cell>
          <cell r="G38">
            <v>1040</v>
          </cell>
          <cell r="H38">
            <v>419</v>
          </cell>
          <cell r="I38">
            <v>932</v>
          </cell>
          <cell r="L38">
            <v>932</v>
          </cell>
        </row>
        <row r="39">
          <cell r="A39" t="str">
            <v>강제전선관</v>
          </cell>
          <cell r="B39" t="str">
            <v>ST 22C</v>
          </cell>
          <cell r="C39" t="str">
            <v>m</v>
          </cell>
          <cell r="D39">
            <v>835</v>
          </cell>
          <cell r="E39">
            <v>1400</v>
          </cell>
          <cell r="F39">
            <v>887</v>
          </cell>
          <cell r="G39">
            <v>1332</v>
          </cell>
          <cell r="H39">
            <v>419</v>
          </cell>
          <cell r="I39">
            <v>1192</v>
          </cell>
          <cell r="L39">
            <v>1192</v>
          </cell>
        </row>
        <row r="40">
          <cell r="A40" t="str">
            <v>강제전선관</v>
          </cell>
          <cell r="B40" t="str">
            <v>ST 28C</v>
          </cell>
          <cell r="C40" t="str">
            <v>m</v>
          </cell>
          <cell r="D40">
            <v>835</v>
          </cell>
          <cell r="E40">
            <v>1825</v>
          </cell>
          <cell r="F40">
            <v>887</v>
          </cell>
          <cell r="G40">
            <v>1739</v>
          </cell>
          <cell r="H40">
            <v>419</v>
          </cell>
          <cell r="I40">
            <v>1566</v>
          </cell>
          <cell r="L40">
            <v>1566</v>
          </cell>
        </row>
        <row r="41">
          <cell r="A41" t="str">
            <v>강제전선관</v>
          </cell>
          <cell r="B41" t="str">
            <v>ST 36C</v>
          </cell>
          <cell r="C41" t="str">
            <v>m</v>
          </cell>
          <cell r="D41">
            <v>835</v>
          </cell>
          <cell r="E41">
            <v>2225</v>
          </cell>
          <cell r="F41">
            <v>887</v>
          </cell>
          <cell r="G41">
            <v>2135</v>
          </cell>
          <cell r="H41">
            <v>419</v>
          </cell>
          <cell r="I41">
            <v>1921</v>
          </cell>
          <cell r="L41">
            <v>1921</v>
          </cell>
        </row>
        <row r="42">
          <cell r="A42" t="str">
            <v>강제전선관</v>
          </cell>
          <cell r="B42" t="str">
            <v>ST 42C</v>
          </cell>
          <cell r="C42" t="str">
            <v>m</v>
          </cell>
          <cell r="D42">
            <v>835</v>
          </cell>
          <cell r="E42">
            <v>2575</v>
          </cell>
          <cell r="F42">
            <v>887</v>
          </cell>
          <cell r="G42">
            <v>2474</v>
          </cell>
          <cell r="H42">
            <v>419</v>
          </cell>
          <cell r="I42">
            <v>2224</v>
          </cell>
          <cell r="L42">
            <v>2224</v>
          </cell>
        </row>
        <row r="43">
          <cell r="A43" t="str">
            <v>강제전선관</v>
          </cell>
          <cell r="B43" t="str">
            <v>ST 54C</v>
          </cell>
          <cell r="C43" t="str">
            <v>m</v>
          </cell>
          <cell r="D43">
            <v>835</v>
          </cell>
          <cell r="E43">
            <v>3600</v>
          </cell>
          <cell r="F43">
            <v>887</v>
          </cell>
          <cell r="G43">
            <v>3450</v>
          </cell>
          <cell r="H43">
            <v>419</v>
          </cell>
          <cell r="I43">
            <v>3104</v>
          </cell>
          <cell r="L43">
            <v>3104</v>
          </cell>
        </row>
        <row r="44">
          <cell r="A44" t="str">
            <v>경질비닐 전선관</v>
          </cell>
          <cell r="B44" t="str">
            <v>HI-PVC 16C</v>
          </cell>
          <cell r="C44" t="str">
            <v>m</v>
          </cell>
          <cell r="D44">
            <v>839</v>
          </cell>
          <cell r="E44">
            <v>460</v>
          </cell>
          <cell r="F44">
            <v>882</v>
          </cell>
          <cell r="G44">
            <v>268</v>
          </cell>
          <cell r="L44">
            <v>268</v>
          </cell>
        </row>
        <row r="45">
          <cell r="A45" t="str">
            <v>경질비닐 전선관</v>
          </cell>
          <cell r="B45" t="str">
            <v>HI-PVC 22C</v>
          </cell>
          <cell r="C45" t="str">
            <v>m</v>
          </cell>
          <cell r="D45">
            <v>839</v>
          </cell>
          <cell r="E45">
            <v>555</v>
          </cell>
          <cell r="F45">
            <v>882</v>
          </cell>
          <cell r="G45">
            <v>322</v>
          </cell>
          <cell r="L45">
            <v>322</v>
          </cell>
        </row>
        <row r="46">
          <cell r="A46" t="str">
            <v>파상형경질PE전선관</v>
          </cell>
          <cell r="B46" t="str">
            <v>30mm</v>
          </cell>
          <cell r="C46" t="str">
            <v>m</v>
          </cell>
          <cell r="D46">
            <v>840</v>
          </cell>
          <cell r="E46">
            <v>470</v>
          </cell>
          <cell r="F46">
            <v>883</v>
          </cell>
          <cell r="G46">
            <v>270</v>
          </cell>
          <cell r="L46">
            <v>270</v>
          </cell>
        </row>
        <row r="47">
          <cell r="A47" t="str">
            <v>파상형경질PE전선관</v>
          </cell>
          <cell r="B47" t="str">
            <v>40mm</v>
          </cell>
          <cell r="C47" t="str">
            <v>m</v>
          </cell>
          <cell r="D47">
            <v>840</v>
          </cell>
          <cell r="E47">
            <v>690</v>
          </cell>
          <cell r="F47">
            <v>883</v>
          </cell>
          <cell r="G47">
            <v>410</v>
          </cell>
          <cell r="L47">
            <v>410</v>
          </cell>
        </row>
        <row r="48">
          <cell r="A48" t="str">
            <v>FLX 전선관</v>
          </cell>
          <cell r="B48" t="str">
            <v>16C</v>
          </cell>
          <cell r="C48" t="str">
            <v>m</v>
          </cell>
          <cell r="D48">
            <v>836</v>
          </cell>
          <cell r="E48">
            <v>700</v>
          </cell>
          <cell r="F48">
            <v>885</v>
          </cell>
          <cell r="G48">
            <v>930</v>
          </cell>
          <cell r="H48">
            <v>418</v>
          </cell>
          <cell r="I48">
            <v>630</v>
          </cell>
          <cell r="L48">
            <v>630</v>
          </cell>
        </row>
        <row r="49">
          <cell r="A49" t="str">
            <v>노말밴드</v>
          </cell>
          <cell r="B49" t="str">
            <v>아연도 36C</v>
          </cell>
          <cell r="C49" t="str">
            <v>EA</v>
          </cell>
          <cell r="D49">
            <v>835</v>
          </cell>
          <cell r="E49">
            <v>2500</v>
          </cell>
          <cell r="F49">
            <v>888</v>
          </cell>
          <cell r="G49">
            <v>2250</v>
          </cell>
          <cell r="L49">
            <v>2250</v>
          </cell>
        </row>
        <row r="50">
          <cell r="A50" t="str">
            <v>노말밴드</v>
          </cell>
          <cell r="B50" t="str">
            <v>아연도 42C</v>
          </cell>
          <cell r="C50" t="str">
            <v>EA</v>
          </cell>
          <cell r="D50">
            <v>835</v>
          </cell>
          <cell r="E50">
            <v>3250</v>
          </cell>
          <cell r="F50">
            <v>888</v>
          </cell>
          <cell r="G50">
            <v>2925</v>
          </cell>
          <cell r="L50">
            <v>2925</v>
          </cell>
        </row>
        <row r="51">
          <cell r="A51" t="str">
            <v>노말밴드</v>
          </cell>
          <cell r="B51" t="str">
            <v>아연도 54C</v>
          </cell>
          <cell r="C51" t="str">
            <v>EA</v>
          </cell>
          <cell r="D51">
            <v>835</v>
          </cell>
          <cell r="E51">
            <v>4625</v>
          </cell>
          <cell r="F51">
            <v>888</v>
          </cell>
          <cell r="G51">
            <v>4160</v>
          </cell>
          <cell r="L51">
            <v>4160</v>
          </cell>
        </row>
        <row r="52">
          <cell r="A52" t="str">
            <v>파이프크램프</v>
          </cell>
          <cell r="B52" t="str">
            <v>16C</v>
          </cell>
          <cell r="C52" t="str">
            <v>EA</v>
          </cell>
          <cell r="D52">
            <v>835</v>
          </cell>
          <cell r="E52">
            <v>270</v>
          </cell>
          <cell r="F52">
            <v>882</v>
          </cell>
          <cell r="G52">
            <v>250</v>
          </cell>
          <cell r="L52">
            <v>250</v>
          </cell>
        </row>
        <row r="53">
          <cell r="A53" t="str">
            <v>파이프크램프</v>
          </cell>
          <cell r="B53" t="str">
            <v>22C</v>
          </cell>
          <cell r="C53" t="str">
            <v>EA</v>
          </cell>
          <cell r="D53">
            <v>835</v>
          </cell>
          <cell r="E53">
            <v>300</v>
          </cell>
          <cell r="F53">
            <v>882</v>
          </cell>
          <cell r="G53">
            <v>285</v>
          </cell>
          <cell r="L53">
            <v>285</v>
          </cell>
        </row>
        <row r="54">
          <cell r="A54" t="str">
            <v>파이프크램프</v>
          </cell>
          <cell r="B54" t="str">
            <v>36C</v>
          </cell>
          <cell r="C54" t="str">
            <v>EA</v>
          </cell>
          <cell r="D54">
            <v>835</v>
          </cell>
          <cell r="E54">
            <v>420</v>
          </cell>
          <cell r="F54">
            <v>882</v>
          </cell>
          <cell r="G54">
            <v>405</v>
          </cell>
          <cell r="L54">
            <v>405</v>
          </cell>
        </row>
        <row r="55">
          <cell r="A55" t="str">
            <v>파이프크램프</v>
          </cell>
          <cell r="B55" t="str">
            <v>42C</v>
          </cell>
          <cell r="C55" t="str">
            <v>EA</v>
          </cell>
          <cell r="D55">
            <v>835</v>
          </cell>
          <cell r="E55">
            <v>460</v>
          </cell>
          <cell r="F55">
            <v>882</v>
          </cell>
          <cell r="G55">
            <v>530</v>
          </cell>
          <cell r="L55">
            <v>460</v>
          </cell>
        </row>
        <row r="56">
          <cell r="A56" t="str">
            <v>파이프크램프</v>
          </cell>
          <cell r="B56" t="str">
            <v>54C</v>
          </cell>
          <cell r="C56" t="str">
            <v>EA</v>
          </cell>
          <cell r="D56">
            <v>835</v>
          </cell>
          <cell r="E56">
            <v>550</v>
          </cell>
          <cell r="F56">
            <v>882</v>
          </cell>
          <cell r="G56">
            <v>540</v>
          </cell>
          <cell r="L56">
            <v>540</v>
          </cell>
        </row>
        <row r="57">
          <cell r="A57" t="str">
            <v>파이프행거</v>
          </cell>
          <cell r="B57" t="str">
            <v>36 C</v>
          </cell>
          <cell r="C57" t="str">
            <v>EA</v>
          </cell>
          <cell r="D57">
            <v>835</v>
          </cell>
          <cell r="E57">
            <v>660</v>
          </cell>
          <cell r="F57">
            <v>882</v>
          </cell>
          <cell r="G57">
            <v>640</v>
          </cell>
          <cell r="L57">
            <v>640</v>
          </cell>
        </row>
        <row r="58">
          <cell r="A58" t="str">
            <v>아우트레트박스</v>
          </cell>
          <cell r="B58" t="str">
            <v>8각 54mm</v>
          </cell>
          <cell r="C58" t="str">
            <v>EA</v>
          </cell>
          <cell r="D58">
            <v>841</v>
          </cell>
          <cell r="E58">
            <v>714</v>
          </cell>
          <cell r="F58">
            <v>899</v>
          </cell>
          <cell r="G58">
            <v>480</v>
          </cell>
          <cell r="L58">
            <v>480</v>
          </cell>
        </row>
        <row r="59">
          <cell r="A59" t="str">
            <v>아우트레트박스</v>
          </cell>
          <cell r="B59" t="str">
            <v>중형 4각 54mm</v>
          </cell>
          <cell r="C59" t="str">
            <v>EA</v>
          </cell>
          <cell r="D59">
            <v>841</v>
          </cell>
          <cell r="E59">
            <v>832</v>
          </cell>
          <cell r="F59">
            <v>861</v>
          </cell>
          <cell r="G59">
            <v>1170</v>
          </cell>
          <cell r="L59">
            <v>832</v>
          </cell>
        </row>
        <row r="60">
          <cell r="A60" t="str">
            <v>스위치박스</v>
          </cell>
          <cell r="B60" t="str">
            <v>1 개용 54 mm</v>
          </cell>
          <cell r="C60" t="str">
            <v>EA</v>
          </cell>
          <cell r="D60">
            <v>841</v>
          </cell>
          <cell r="E60">
            <v>668</v>
          </cell>
          <cell r="F60">
            <v>899</v>
          </cell>
          <cell r="G60">
            <v>440</v>
          </cell>
          <cell r="L60">
            <v>440</v>
          </cell>
        </row>
        <row r="61">
          <cell r="A61" t="str">
            <v>스위치박스</v>
          </cell>
          <cell r="B61" t="str">
            <v>2 개용 54 mm</v>
          </cell>
          <cell r="C61" t="str">
            <v>EA</v>
          </cell>
          <cell r="D61">
            <v>841</v>
          </cell>
          <cell r="E61">
            <v>701</v>
          </cell>
          <cell r="F61">
            <v>899</v>
          </cell>
          <cell r="G61">
            <v>560</v>
          </cell>
          <cell r="H61">
            <v>391</v>
          </cell>
          <cell r="I61">
            <v>932</v>
          </cell>
          <cell r="L61">
            <v>560</v>
          </cell>
        </row>
        <row r="62">
          <cell r="A62" t="str">
            <v>박스커버-8 각</v>
          </cell>
          <cell r="B62" t="str">
            <v>둥근구멍 (오목)</v>
          </cell>
          <cell r="C62" t="str">
            <v>EA</v>
          </cell>
          <cell r="D62">
            <v>843</v>
          </cell>
          <cell r="E62">
            <v>400</v>
          </cell>
          <cell r="F62">
            <v>899</v>
          </cell>
          <cell r="G62">
            <v>200</v>
          </cell>
          <cell r="H62">
            <v>391</v>
          </cell>
          <cell r="I62">
            <v>1192</v>
          </cell>
          <cell r="L62">
            <v>200</v>
          </cell>
        </row>
        <row r="63">
          <cell r="A63" t="str">
            <v>박스커버-8 각</v>
          </cell>
          <cell r="B63" t="str">
            <v>둥근구멍 (평)</v>
          </cell>
          <cell r="C63" t="str">
            <v>EA</v>
          </cell>
          <cell r="D63">
            <v>843</v>
          </cell>
          <cell r="E63">
            <v>350</v>
          </cell>
          <cell r="F63">
            <v>899</v>
          </cell>
          <cell r="G63">
            <v>160</v>
          </cell>
          <cell r="H63">
            <v>391</v>
          </cell>
          <cell r="I63">
            <v>1566</v>
          </cell>
          <cell r="L63">
            <v>160</v>
          </cell>
        </row>
        <row r="64">
          <cell r="A64" t="str">
            <v>박스커버-4 각</v>
          </cell>
          <cell r="B64" t="str">
            <v>둥근구멍 (오목)</v>
          </cell>
          <cell r="C64" t="str">
            <v>EA</v>
          </cell>
          <cell r="D64">
            <v>843</v>
          </cell>
          <cell r="E64">
            <v>400</v>
          </cell>
          <cell r="F64">
            <v>899</v>
          </cell>
          <cell r="G64">
            <v>200</v>
          </cell>
          <cell r="H64">
            <v>391</v>
          </cell>
          <cell r="I64">
            <v>1921</v>
          </cell>
          <cell r="L64">
            <v>200</v>
          </cell>
        </row>
        <row r="65">
          <cell r="A65" t="str">
            <v>박스커버-4 각</v>
          </cell>
          <cell r="B65" t="str">
            <v>둥근구멍 (평)</v>
          </cell>
          <cell r="C65" t="str">
            <v>EA</v>
          </cell>
          <cell r="D65">
            <v>843</v>
          </cell>
          <cell r="E65">
            <v>350</v>
          </cell>
          <cell r="F65">
            <v>866</v>
          </cell>
          <cell r="G65">
            <v>2431</v>
          </cell>
          <cell r="H65">
            <v>391</v>
          </cell>
          <cell r="I65">
            <v>2224</v>
          </cell>
          <cell r="L65">
            <v>350</v>
          </cell>
        </row>
        <row r="66">
          <cell r="A66" t="str">
            <v>풀박스</v>
          </cell>
          <cell r="B66" t="str">
            <v>150 x 150 x 100</v>
          </cell>
          <cell r="C66" t="str">
            <v>EA</v>
          </cell>
          <cell r="D66">
            <v>840</v>
          </cell>
          <cell r="E66">
            <v>2353</v>
          </cell>
          <cell r="F66">
            <v>899</v>
          </cell>
          <cell r="G66">
            <v>2330</v>
          </cell>
          <cell r="H66">
            <v>391</v>
          </cell>
          <cell r="I66">
            <v>3104</v>
          </cell>
          <cell r="L66">
            <v>2330</v>
          </cell>
        </row>
        <row r="67">
          <cell r="A67" t="str">
            <v>풀박스</v>
          </cell>
          <cell r="B67" t="str">
            <v>200 x 200 x 100</v>
          </cell>
          <cell r="C67" t="str">
            <v>EA</v>
          </cell>
          <cell r="D67">
            <v>840</v>
          </cell>
          <cell r="E67">
            <v>3647</v>
          </cell>
          <cell r="F67">
            <v>899</v>
          </cell>
          <cell r="G67">
            <v>3230</v>
          </cell>
          <cell r="H67">
            <v>391</v>
          </cell>
          <cell r="I67">
            <v>3950</v>
          </cell>
          <cell r="L67">
            <v>3230</v>
          </cell>
        </row>
        <row r="68">
          <cell r="A68" t="str">
            <v>풀박스</v>
          </cell>
          <cell r="B68" t="str">
            <v>300 x 300 x 200</v>
          </cell>
          <cell r="C68" t="str">
            <v>EA</v>
          </cell>
          <cell r="D68">
            <v>840</v>
          </cell>
          <cell r="E68">
            <v>7647</v>
          </cell>
          <cell r="F68">
            <v>899</v>
          </cell>
          <cell r="G68">
            <v>6800</v>
          </cell>
          <cell r="H68">
            <v>391</v>
          </cell>
          <cell r="I68">
            <v>307</v>
          </cell>
          <cell r="L68">
            <v>6800</v>
          </cell>
        </row>
        <row r="69">
          <cell r="A69" t="str">
            <v>풀박스</v>
          </cell>
          <cell r="B69" t="str">
            <v>400 x 400 x 200</v>
          </cell>
          <cell r="C69" t="str">
            <v>EA</v>
          </cell>
          <cell r="D69">
            <v>840</v>
          </cell>
          <cell r="E69">
            <v>12000</v>
          </cell>
          <cell r="F69">
            <v>899</v>
          </cell>
          <cell r="G69">
            <v>10540</v>
          </cell>
          <cell r="H69">
            <v>391</v>
          </cell>
          <cell r="I69">
            <v>368</v>
          </cell>
          <cell r="L69">
            <v>10540</v>
          </cell>
        </row>
        <row r="70">
          <cell r="A70" t="str">
            <v>레이스웨이-BODY</v>
          </cell>
          <cell r="B70" t="str">
            <v>BODY 70 x 40</v>
          </cell>
          <cell r="C70" t="str">
            <v>m</v>
          </cell>
          <cell r="D70">
            <v>845</v>
          </cell>
          <cell r="E70">
            <v>2940</v>
          </cell>
          <cell r="F70">
            <v>898</v>
          </cell>
          <cell r="G70">
            <v>2500</v>
          </cell>
          <cell r="H70">
            <v>391</v>
          </cell>
          <cell r="I70">
            <v>710</v>
          </cell>
          <cell r="L70">
            <v>2500</v>
          </cell>
        </row>
        <row r="71">
          <cell r="A71" t="str">
            <v>레이스웨이-COVER</v>
          </cell>
          <cell r="B71" t="str">
            <v>COVER 70 x 40</v>
          </cell>
          <cell r="C71" t="str">
            <v>m</v>
          </cell>
          <cell r="D71">
            <v>845</v>
          </cell>
          <cell r="E71">
            <v>1350</v>
          </cell>
          <cell r="F71">
            <v>898</v>
          </cell>
          <cell r="G71">
            <v>1150</v>
          </cell>
          <cell r="L71">
            <v>1150</v>
          </cell>
        </row>
        <row r="72">
          <cell r="A72" t="str">
            <v>레이스웨이-JOINER</v>
          </cell>
          <cell r="B72" t="str">
            <v>JOINER 70 x 40</v>
          </cell>
          <cell r="C72" t="str">
            <v>개</v>
          </cell>
          <cell r="D72">
            <v>845</v>
          </cell>
          <cell r="E72">
            <v>1650</v>
          </cell>
          <cell r="F72">
            <v>898</v>
          </cell>
          <cell r="G72">
            <v>940</v>
          </cell>
          <cell r="L72">
            <v>940</v>
          </cell>
        </row>
        <row r="73">
          <cell r="A73" t="str">
            <v>레이스웨이-END CAP</v>
          </cell>
          <cell r="B73" t="str">
            <v>END CAP 70 x 40</v>
          </cell>
          <cell r="C73" t="str">
            <v>개</v>
          </cell>
          <cell r="D73">
            <v>845</v>
          </cell>
          <cell r="E73">
            <v>740</v>
          </cell>
          <cell r="F73">
            <v>898</v>
          </cell>
          <cell r="G73">
            <v>680</v>
          </cell>
          <cell r="L73">
            <v>680</v>
          </cell>
        </row>
        <row r="74">
          <cell r="A74" t="str">
            <v>기구용금구</v>
          </cell>
          <cell r="B74" t="str">
            <v>70 x 40</v>
          </cell>
          <cell r="C74" t="str">
            <v>개</v>
          </cell>
          <cell r="D74">
            <v>845</v>
          </cell>
          <cell r="E74">
            <v>500</v>
          </cell>
          <cell r="F74">
            <v>898</v>
          </cell>
          <cell r="G74">
            <v>430</v>
          </cell>
          <cell r="H74">
            <v>390</v>
          </cell>
          <cell r="I74">
            <v>630</v>
          </cell>
          <cell r="L74">
            <v>430</v>
          </cell>
        </row>
        <row r="75">
          <cell r="A75" t="str">
            <v>HANGER</v>
          </cell>
          <cell r="B75" t="str">
            <v>"C"형</v>
          </cell>
          <cell r="C75" t="str">
            <v>개</v>
          </cell>
          <cell r="D75">
            <v>845</v>
          </cell>
          <cell r="E75">
            <v>1960</v>
          </cell>
          <cell r="F75">
            <v>898</v>
          </cell>
          <cell r="G75">
            <v>1800</v>
          </cell>
          <cell r="H75">
            <v>390</v>
          </cell>
          <cell r="I75">
            <v>820</v>
          </cell>
          <cell r="L75">
            <v>1800</v>
          </cell>
        </row>
        <row r="76">
          <cell r="A76" t="str">
            <v>CABLE TRAY</v>
          </cell>
          <cell r="B76" t="str">
            <v>W300x100Hx2.3t</v>
          </cell>
          <cell r="C76" t="str">
            <v>m</v>
          </cell>
          <cell r="D76">
            <v>847</v>
          </cell>
          <cell r="E76">
            <v>9500</v>
          </cell>
          <cell r="F76">
            <v>895</v>
          </cell>
          <cell r="G76">
            <v>9000</v>
          </cell>
          <cell r="H76">
            <v>390</v>
          </cell>
          <cell r="I76">
            <v>1360</v>
          </cell>
          <cell r="L76">
            <v>9000</v>
          </cell>
        </row>
        <row r="77">
          <cell r="A77" t="str">
            <v>CABLE TRAY</v>
          </cell>
          <cell r="B77" t="str">
            <v>W600x100Hx2.3t</v>
          </cell>
          <cell r="C77" t="str">
            <v>m</v>
          </cell>
          <cell r="D77">
            <v>847</v>
          </cell>
          <cell r="E77">
            <v>11350</v>
          </cell>
          <cell r="F77">
            <v>895</v>
          </cell>
          <cell r="G77">
            <v>10300</v>
          </cell>
          <cell r="L77">
            <v>10300</v>
          </cell>
        </row>
        <row r="78">
          <cell r="A78" t="str">
            <v>CABLE TRAY COVER</v>
          </cell>
          <cell r="B78" t="str">
            <v>W600</v>
          </cell>
          <cell r="C78" t="str">
            <v>m</v>
          </cell>
          <cell r="D78">
            <v>847</v>
          </cell>
          <cell r="E78">
            <v>19700</v>
          </cell>
          <cell r="F78">
            <v>871</v>
          </cell>
          <cell r="G78">
            <v>2625</v>
          </cell>
          <cell r="L78">
            <v>19700</v>
          </cell>
        </row>
        <row r="79">
          <cell r="A79" t="str">
            <v>HORIZONTAL ELBOW</v>
          </cell>
          <cell r="B79" t="str">
            <v>W300x100H x2.3t</v>
          </cell>
          <cell r="C79" t="str">
            <v>EA</v>
          </cell>
          <cell r="D79">
            <v>847</v>
          </cell>
          <cell r="E79">
            <v>12100</v>
          </cell>
          <cell r="F79">
            <v>895</v>
          </cell>
          <cell r="G79">
            <v>13500</v>
          </cell>
          <cell r="L79">
            <v>12100</v>
          </cell>
        </row>
        <row r="80">
          <cell r="A80" t="str">
            <v>VERTICAL ELBOW</v>
          </cell>
          <cell r="B80" t="str">
            <v>W600 x100Hx2.3t</v>
          </cell>
          <cell r="C80" t="str">
            <v>EA</v>
          </cell>
          <cell r="D80">
            <v>847</v>
          </cell>
          <cell r="E80">
            <v>14100</v>
          </cell>
          <cell r="F80">
            <v>895</v>
          </cell>
          <cell r="G80">
            <v>16000</v>
          </cell>
          <cell r="L80">
            <v>14100</v>
          </cell>
        </row>
        <row r="81">
          <cell r="A81" t="str">
            <v>HORIZOTAL TEE</v>
          </cell>
          <cell r="B81" t="str">
            <v>W300x 100Hx2.3t</v>
          </cell>
          <cell r="C81" t="str">
            <v>EA</v>
          </cell>
          <cell r="D81">
            <v>847</v>
          </cell>
          <cell r="E81">
            <v>20100</v>
          </cell>
          <cell r="F81">
            <v>895</v>
          </cell>
          <cell r="G81">
            <v>16200</v>
          </cell>
          <cell r="L81">
            <v>16200</v>
          </cell>
        </row>
        <row r="82">
          <cell r="A82" t="str">
            <v>HORIZOTAL TEE</v>
          </cell>
          <cell r="B82" t="str">
            <v>W600x 100Hx2.3t</v>
          </cell>
          <cell r="C82" t="str">
            <v>EA</v>
          </cell>
          <cell r="D82">
            <v>847</v>
          </cell>
          <cell r="E82">
            <v>26900</v>
          </cell>
          <cell r="F82">
            <v>895</v>
          </cell>
          <cell r="G82">
            <v>20600</v>
          </cell>
          <cell r="L82">
            <v>20600</v>
          </cell>
        </row>
        <row r="83">
          <cell r="A83" t="str">
            <v>JOINT CONNECTOR</v>
          </cell>
          <cell r="B83" t="str">
            <v>100H</v>
          </cell>
          <cell r="C83" t="str">
            <v>EA</v>
          </cell>
          <cell r="D83">
            <v>847</v>
          </cell>
          <cell r="E83">
            <v>1100</v>
          </cell>
          <cell r="F83">
            <v>895</v>
          </cell>
          <cell r="G83">
            <v>1000</v>
          </cell>
          <cell r="L83">
            <v>1000</v>
          </cell>
        </row>
        <row r="84">
          <cell r="A84" t="str">
            <v>SHANK BOLT &amp; NUT</v>
          </cell>
          <cell r="B84" t="str">
            <v>아연도</v>
          </cell>
          <cell r="C84" t="str">
            <v>EA</v>
          </cell>
          <cell r="D84">
            <v>847</v>
          </cell>
          <cell r="E84">
            <v>110</v>
          </cell>
          <cell r="F84">
            <v>895</v>
          </cell>
          <cell r="G84">
            <v>100</v>
          </cell>
          <cell r="L84">
            <v>100</v>
          </cell>
        </row>
        <row r="85">
          <cell r="A85" t="str">
            <v>BOINDING JUMPER</v>
          </cell>
          <cell r="B85" t="str">
            <v>38mm2</v>
          </cell>
          <cell r="C85" t="str">
            <v>EA</v>
          </cell>
          <cell r="D85">
            <v>847</v>
          </cell>
          <cell r="E85">
            <v>2750</v>
          </cell>
          <cell r="F85">
            <v>871</v>
          </cell>
          <cell r="G85">
            <v>445</v>
          </cell>
          <cell r="L85">
            <v>2750</v>
          </cell>
        </row>
        <row r="86">
          <cell r="A86" t="str">
            <v>HOLD DOWN CLAMP</v>
          </cell>
          <cell r="B86" t="str">
            <v>STEEL 2.3t</v>
          </cell>
          <cell r="C86" t="str">
            <v>EA</v>
          </cell>
          <cell r="D86">
            <v>847</v>
          </cell>
          <cell r="E86">
            <v>350</v>
          </cell>
          <cell r="F86">
            <v>895</v>
          </cell>
          <cell r="G86">
            <v>150</v>
          </cell>
          <cell r="L86">
            <v>150</v>
          </cell>
        </row>
        <row r="87">
          <cell r="A87" t="str">
            <v>U-CHANNEL</v>
          </cell>
          <cell r="B87" t="str">
            <v>41x41x2.6T</v>
          </cell>
          <cell r="C87" t="str">
            <v>m</v>
          </cell>
          <cell r="D87">
            <v>847</v>
          </cell>
          <cell r="E87">
            <v>2800</v>
          </cell>
          <cell r="F87">
            <v>894</v>
          </cell>
          <cell r="G87">
            <v>2800</v>
          </cell>
          <cell r="L87">
            <v>2800</v>
          </cell>
        </row>
        <row r="88">
          <cell r="A88" t="str">
            <v>매입콘센트-접지</v>
          </cell>
          <cell r="B88" t="str">
            <v>15A 250V-2구</v>
          </cell>
          <cell r="C88" t="str">
            <v>EA</v>
          </cell>
          <cell r="D88">
            <v>820</v>
          </cell>
          <cell r="E88">
            <v>550</v>
          </cell>
          <cell r="F88">
            <v>948</v>
          </cell>
          <cell r="G88">
            <v>1140</v>
          </cell>
          <cell r="H88">
            <v>417</v>
          </cell>
          <cell r="I88">
            <v>1258</v>
          </cell>
          <cell r="L88">
            <v>1140</v>
          </cell>
        </row>
        <row r="89">
          <cell r="A89" t="str">
            <v>방수콘센트</v>
          </cell>
          <cell r="B89" t="str">
            <v>15A-250V-2구</v>
          </cell>
          <cell r="C89" t="str">
            <v>EA</v>
          </cell>
          <cell r="D89">
            <v>820</v>
          </cell>
          <cell r="E89">
            <v>999</v>
          </cell>
          <cell r="F89">
            <v>950</v>
          </cell>
          <cell r="G89">
            <v>2510</v>
          </cell>
          <cell r="L89">
            <v>2510</v>
          </cell>
        </row>
        <row r="90">
          <cell r="A90" t="str">
            <v>매입1로스위치</v>
          </cell>
          <cell r="B90" t="str">
            <v>15A 250V 1구</v>
          </cell>
          <cell r="C90" t="str">
            <v>EA</v>
          </cell>
          <cell r="D90">
            <v>907</v>
          </cell>
          <cell r="E90">
            <v>2082</v>
          </cell>
          <cell r="F90">
            <v>950</v>
          </cell>
          <cell r="G90">
            <v>1260</v>
          </cell>
          <cell r="L90">
            <v>1260</v>
          </cell>
        </row>
        <row r="91">
          <cell r="A91" t="str">
            <v>매입1로스위치</v>
          </cell>
          <cell r="B91" t="str">
            <v>15A 250V 2구</v>
          </cell>
          <cell r="C91" t="str">
            <v>EA</v>
          </cell>
          <cell r="D91">
            <v>907</v>
          </cell>
          <cell r="E91">
            <v>2931</v>
          </cell>
          <cell r="F91">
            <v>950</v>
          </cell>
          <cell r="G91">
            <v>1980</v>
          </cell>
          <cell r="L91">
            <v>1980</v>
          </cell>
        </row>
        <row r="92">
          <cell r="A92" t="str">
            <v>매입3로스위치</v>
          </cell>
          <cell r="B92" t="str">
            <v>15A 250V  1구</v>
          </cell>
          <cell r="C92" t="str">
            <v>EA</v>
          </cell>
          <cell r="D92">
            <v>907</v>
          </cell>
          <cell r="E92">
            <v>2313</v>
          </cell>
          <cell r="F92">
            <v>950</v>
          </cell>
          <cell r="G92">
            <v>1440</v>
          </cell>
          <cell r="L92">
            <v>1440</v>
          </cell>
        </row>
        <row r="93">
          <cell r="A93" t="str">
            <v>접지봉</v>
          </cell>
          <cell r="B93" t="str">
            <v>φ16 x 1800mm</v>
          </cell>
          <cell r="C93" t="str">
            <v>본</v>
          </cell>
          <cell r="D93">
            <v>903</v>
          </cell>
          <cell r="E93">
            <v>4900</v>
          </cell>
          <cell r="F93">
            <v>946</v>
          </cell>
          <cell r="G93">
            <v>4500</v>
          </cell>
          <cell r="L93">
            <v>4500</v>
          </cell>
        </row>
        <row r="94">
          <cell r="A94" t="str">
            <v>접지봉</v>
          </cell>
          <cell r="B94" t="str">
            <v>φ18 x 2400mm</v>
          </cell>
          <cell r="C94" t="str">
            <v>본</v>
          </cell>
          <cell r="D94">
            <v>903</v>
          </cell>
          <cell r="E94">
            <v>7300</v>
          </cell>
          <cell r="F94">
            <v>946</v>
          </cell>
          <cell r="G94">
            <v>6500</v>
          </cell>
          <cell r="H94">
            <v>388</v>
          </cell>
          <cell r="I94">
            <v>1540</v>
          </cell>
          <cell r="L94">
            <v>6500</v>
          </cell>
        </row>
        <row r="95">
          <cell r="A95" t="str">
            <v>접지봉 콘넥터</v>
          </cell>
          <cell r="B95" t="str">
            <v>Φ16(U-BOLT형)</v>
          </cell>
          <cell r="C95" t="str">
            <v>EA</v>
          </cell>
          <cell r="D95">
            <v>903</v>
          </cell>
          <cell r="E95">
            <v>3500</v>
          </cell>
          <cell r="F95">
            <v>946</v>
          </cell>
          <cell r="G95">
            <v>3000</v>
          </cell>
          <cell r="L95">
            <v>3000</v>
          </cell>
        </row>
        <row r="96">
          <cell r="A96" t="str">
            <v>접지봉 콘넥터</v>
          </cell>
          <cell r="B96" t="str">
            <v>Φ19(U-BOLT형)</v>
          </cell>
          <cell r="C96" t="str">
            <v>EA</v>
          </cell>
          <cell r="D96">
            <v>903</v>
          </cell>
          <cell r="E96">
            <v>4000</v>
          </cell>
          <cell r="F96">
            <v>946</v>
          </cell>
          <cell r="G96">
            <v>3500</v>
          </cell>
          <cell r="L96">
            <v>3500</v>
          </cell>
        </row>
        <row r="97">
          <cell r="A97" t="str">
            <v>접지단자함</v>
          </cell>
          <cell r="B97" t="str">
            <v>7 회로용</v>
          </cell>
          <cell r="C97" t="str">
            <v>면</v>
          </cell>
          <cell r="D97">
            <v>903</v>
          </cell>
          <cell r="E97">
            <v>72000</v>
          </cell>
          <cell r="F97">
            <v>946</v>
          </cell>
          <cell r="G97">
            <v>65000</v>
          </cell>
          <cell r="L97">
            <v>65000</v>
          </cell>
        </row>
        <row r="98">
          <cell r="A98" t="str">
            <v>접지저항저감제</v>
          </cell>
          <cell r="B98" t="str">
            <v>아스판 10 Kg</v>
          </cell>
          <cell r="C98" t="str">
            <v>포</v>
          </cell>
          <cell r="D98">
            <v>827</v>
          </cell>
          <cell r="E98">
            <v>714</v>
          </cell>
          <cell r="F98">
            <v>946</v>
          </cell>
          <cell r="G98">
            <v>20000</v>
          </cell>
          <cell r="L98">
            <v>20000</v>
          </cell>
        </row>
        <row r="99">
          <cell r="A99" t="str">
            <v>달대볼트(SST'L)</v>
          </cell>
          <cell r="B99" t="str">
            <v>φ9x1000mm</v>
          </cell>
          <cell r="C99" t="str">
            <v>EA</v>
          </cell>
          <cell r="D99">
            <v>364</v>
          </cell>
          <cell r="E99">
            <v>482</v>
          </cell>
          <cell r="F99">
            <v>882</v>
          </cell>
          <cell r="G99">
            <v>630</v>
          </cell>
          <cell r="L99">
            <v>482</v>
          </cell>
        </row>
        <row r="100">
          <cell r="A100" t="str">
            <v>인써트</v>
          </cell>
          <cell r="B100" t="str">
            <v>φ9mm(주물)</v>
          </cell>
          <cell r="C100" t="str">
            <v>EA</v>
          </cell>
          <cell r="D100">
            <v>98</v>
          </cell>
          <cell r="E100">
            <v>40</v>
          </cell>
          <cell r="F100">
            <v>80</v>
          </cell>
          <cell r="G100">
            <v>180</v>
          </cell>
          <cell r="L100">
            <v>40</v>
          </cell>
        </row>
        <row r="101">
          <cell r="A101" t="str">
            <v>형광등기구 보강대</v>
          </cell>
          <cell r="B101" t="str">
            <v>스프링형 M BAR</v>
          </cell>
          <cell r="C101" t="str">
            <v>SET</v>
          </cell>
          <cell r="D101">
            <v>827</v>
          </cell>
          <cell r="E101">
            <v>701</v>
          </cell>
          <cell r="F101">
            <v>956</v>
          </cell>
          <cell r="G101">
            <v>5500</v>
          </cell>
          <cell r="L101">
            <v>5500</v>
          </cell>
        </row>
        <row r="102">
          <cell r="A102" t="str">
            <v>다운라이트 보강대</v>
          </cell>
          <cell r="B102" t="str">
            <v>스프링형 M-BAR</v>
          </cell>
          <cell r="C102" t="str">
            <v>SET</v>
          </cell>
          <cell r="D102">
            <v>828</v>
          </cell>
          <cell r="E102">
            <v>400</v>
          </cell>
          <cell r="F102">
            <v>956</v>
          </cell>
          <cell r="G102">
            <v>4000</v>
          </cell>
          <cell r="L102">
            <v>4000</v>
          </cell>
        </row>
        <row r="103">
          <cell r="A103" t="str">
            <v>박스커버-8 각</v>
          </cell>
          <cell r="B103" t="str">
            <v>둥근구멍 (평)</v>
          </cell>
          <cell r="C103" t="str">
            <v>EA</v>
          </cell>
          <cell r="D103">
            <v>828</v>
          </cell>
          <cell r="E103">
            <v>350</v>
          </cell>
          <cell r="F103">
            <v>883</v>
          </cell>
          <cell r="G103">
            <v>180</v>
          </cell>
          <cell r="L103">
            <v>180</v>
          </cell>
        </row>
        <row r="104">
          <cell r="A104" t="str">
            <v>박스커버-4 각</v>
          </cell>
          <cell r="B104" t="str">
            <v>둥근구멍 (오목)</v>
          </cell>
          <cell r="C104" t="str">
            <v>EA</v>
          </cell>
          <cell r="D104">
            <v>828</v>
          </cell>
          <cell r="E104">
            <v>400</v>
          </cell>
          <cell r="F104">
            <v>883</v>
          </cell>
          <cell r="G104">
            <v>220</v>
          </cell>
          <cell r="L104">
            <v>220</v>
          </cell>
        </row>
        <row r="105">
          <cell r="A105" t="str">
            <v>박스커버-4 각</v>
          </cell>
          <cell r="B105" t="str">
            <v>둥근구멍 (평)</v>
          </cell>
          <cell r="C105" t="str">
            <v>EA</v>
          </cell>
          <cell r="D105">
            <v>828</v>
          </cell>
          <cell r="E105">
            <v>350</v>
          </cell>
          <cell r="L105">
            <v>350</v>
          </cell>
        </row>
        <row r="106">
          <cell r="A106" t="str">
            <v>풀박스</v>
          </cell>
          <cell r="B106" t="str">
            <v>100 x 100 x 50</v>
          </cell>
          <cell r="C106" t="str">
            <v>EA</v>
          </cell>
          <cell r="D106">
            <v>825</v>
          </cell>
          <cell r="E106">
            <v>1411</v>
          </cell>
          <cell r="F106">
            <v>883</v>
          </cell>
          <cell r="G106">
            <v>1480</v>
          </cell>
          <cell r="H106">
            <v>388</v>
          </cell>
          <cell r="I106">
            <v>1370</v>
          </cell>
          <cell r="L106">
            <v>1370</v>
          </cell>
        </row>
        <row r="107">
          <cell r="A107" t="str">
            <v>풀박스</v>
          </cell>
          <cell r="B107" t="str">
            <v>100 x 100 x 100</v>
          </cell>
          <cell r="C107" t="str">
            <v>EA</v>
          </cell>
          <cell r="D107">
            <v>825</v>
          </cell>
          <cell r="E107">
            <v>1882</v>
          </cell>
          <cell r="F107">
            <v>883</v>
          </cell>
          <cell r="G107">
            <v>1750</v>
          </cell>
          <cell r="H107">
            <v>388</v>
          </cell>
          <cell r="I107">
            <v>1830</v>
          </cell>
          <cell r="L107">
            <v>1750</v>
          </cell>
        </row>
        <row r="108">
          <cell r="A108" t="str">
            <v>풀박스</v>
          </cell>
          <cell r="B108" t="str">
            <v>150 x 150 x 100</v>
          </cell>
          <cell r="C108" t="str">
            <v>EA</v>
          </cell>
          <cell r="D108">
            <v>825</v>
          </cell>
          <cell r="E108">
            <v>2353</v>
          </cell>
          <cell r="F108">
            <v>883</v>
          </cell>
          <cell r="G108">
            <v>2470</v>
          </cell>
          <cell r="H108">
            <v>388</v>
          </cell>
          <cell r="I108">
            <v>2290</v>
          </cell>
          <cell r="L108">
            <v>2290</v>
          </cell>
        </row>
        <row r="109">
          <cell r="A109" t="str">
            <v>풀박스</v>
          </cell>
          <cell r="B109" t="str">
            <v>150 x 150 x 150</v>
          </cell>
          <cell r="C109" t="str">
            <v>EA</v>
          </cell>
          <cell r="D109">
            <v>825</v>
          </cell>
          <cell r="E109">
            <v>2765</v>
          </cell>
          <cell r="F109">
            <v>883</v>
          </cell>
          <cell r="G109">
            <v>2740</v>
          </cell>
          <cell r="H109">
            <v>388</v>
          </cell>
          <cell r="I109">
            <v>2690</v>
          </cell>
          <cell r="L109">
            <v>2690</v>
          </cell>
        </row>
        <row r="110">
          <cell r="A110" t="str">
            <v>풀박스</v>
          </cell>
          <cell r="B110" t="str">
            <v>200 x 200 x 150</v>
          </cell>
          <cell r="C110" t="str">
            <v>EA</v>
          </cell>
          <cell r="D110">
            <v>825</v>
          </cell>
          <cell r="E110">
            <v>4588</v>
          </cell>
          <cell r="F110">
            <v>883</v>
          </cell>
          <cell r="G110">
            <v>4050</v>
          </cell>
          <cell r="H110">
            <v>388</v>
          </cell>
          <cell r="I110">
            <v>4460</v>
          </cell>
          <cell r="L110">
            <v>4050</v>
          </cell>
        </row>
        <row r="111">
          <cell r="A111" t="str">
            <v>풀박스</v>
          </cell>
          <cell r="B111" t="str">
            <v>300 x 300 x 150</v>
          </cell>
          <cell r="C111" t="str">
            <v>EA</v>
          </cell>
          <cell r="D111">
            <v>825</v>
          </cell>
          <cell r="E111">
            <v>6765</v>
          </cell>
          <cell r="F111">
            <v>883</v>
          </cell>
          <cell r="G111">
            <v>6390</v>
          </cell>
          <cell r="H111">
            <v>388</v>
          </cell>
          <cell r="I111">
            <v>6570</v>
          </cell>
          <cell r="L111">
            <v>6390</v>
          </cell>
        </row>
        <row r="112">
          <cell r="A112" t="str">
            <v>풀박스</v>
          </cell>
          <cell r="B112" t="str">
            <v>500 x 500 x 300</v>
          </cell>
          <cell r="C112" t="str">
            <v>EA</v>
          </cell>
          <cell r="D112">
            <v>825</v>
          </cell>
          <cell r="E112">
            <v>25882</v>
          </cell>
          <cell r="F112">
            <v>883</v>
          </cell>
          <cell r="G112">
            <v>22500</v>
          </cell>
          <cell r="H112">
            <v>388</v>
          </cell>
          <cell r="I112">
            <v>25150</v>
          </cell>
          <cell r="L112">
            <v>22500</v>
          </cell>
        </row>
        <row r="113">
          <cell r="A113" t="str">
            <v>FLOOR BOX</v>
          </cell>
          <cell r="B113" t="str">
            <v>300 x 200 x 150</v>
          </cell>
          <cell r="C113" t="str">
            <v>EA</v>
          </cell>
          <cell r="D113">
            <v>836</v>
          </cell>
          <cell r="E113">
            <v>65000</v>
          </cell>
          <cell r="F113">
            <v>875</v>
          </cell>
          <cell r="G113">
            <v>65000</v>
          </cell>
          <cell r="L113">
            <v>65000</v>
          </cell>
        </row>
        <row r="114">
          <cell r="A114" t="str">
            <v>레이스웨이-BODY</v>
          </cell>
          <cell r="B114" t="str">
            <v>BODY 70 x 40</v>
          </cell>
          <cell r="C114" t="str">
            <v>m</v>
          </cell>
          <cell r="D114">
            <v>830</v>
          </cell>
          <cell r="E114">
            <v>2940</v>
          </cell>
          <cell r="F114">
            <v>881</v>
          </cell>
          <cell r="G114">
            <v>2940</v>
          </cell>
          <cell r="L114">
            <v>2940</v>
          </cell>
        </row>
        <row r="115">
          <cell r="A115" t="str">
            <v>레이스웨이-COVER</v>
          </cell>
          <cell r="B115" t="str">
            <v>COVER 70 x 40</v>
          </cell>
          <cell r="C115" t="str">
            <v>m</v>
          </cell>
          <cell r="D115">
            <v>830</v>
          </cell>
          <cell r="E115">
            <v>1350</v>
          </cell>
          <cell r="F115">
            <v>881</v>
          </cell>
          <cell r="G115">
            <v>1350</v>
          </cell>
          <cell r="L115">
            <v>1350</v>
          </cell>
        </row>
        <row r="116">
          <cell r="A116" t="str">
            <v>VERTICAL ELBOW</v>
          </cell>
          <cell r="B116" t="str">
            <v>W600x150Hx2.6t</v>
          </cell>
          <cell r="C116" t="str">
            <v>EA</v>
          </cell>
          <cell r="D116">
            <v>833</v>
          </cell>
          <cell r="E116">
            <v>25560</v>
          </cell>
          <cell r="F116">
            <v>879</v>
          </cell>
          <cell r="G116">
            <v>48200</v>
          </cell>
          <cell r="L116">
            <v>25560</v>
          </cell>
        </row>
        <row r="117">
          <cell r="A117" t="str">
            <v>레이스웨이-JOINER</v>
          </cell>
          <cell r="B117" t="str">
            <v>JOINER 70 x 40</v>
          </cell>
          <cell r="C117" t="str">
            <v>개</v>
          </cell>
          <cell r="D117">
            <v>830</v>
          </cell>
          <cell r="E117">
            <v>1650</v>
          </cell>
          <cell r="F117">
            <v>881</v>
          </cell>
          <cell r="G117">
            <v>1650</v>
          </cell>
          <cell r="L117">
            <v>1650</v>
          </cell>
        </row>
        <row r="118">
          <cell r="A118" t="str">
            <v>레이스웨이-END CAP</v>
          </cell>
          <cell r="B118" t="str">
            <v>END CAP 70 x 40</v>
          </cell>
          <cell r="C118" t="str">
            <v>개</v>
          </cell>
          <cell r="D118">
            <v>830</v>
          </cell>
          <cell r="E118">
            <v>740</v>
          </cell>
          <cell r="F118">
            <v>881</v>
          </cell>
          <cell r="G118">
            <v>740</v>
          </cell>
          <cell r="L118">
            <v>740</v>
          </cell>
        </row>
        <row r="119">
          <cell r="A119" t="str">
            <v>기구용금구</v>
          </cell>
          <cell r="B119" t="str">
            <v>70 x 40</v>
          </cell>
          <cell r="C119" t="str">
            <v>개</v>
          </cell>
          <cell r="D119">
            <v>830</v>
          </cell>
          <cell r="E119">
            <v>500</v>
          </cell>
          <cell r="F119">
            <v>881</v>
          </cell>
          <cell r="G119">
            <v>500</v>
          </cell>
          <cell r="L119">
            <v>500</v>
          </cell>
        </row>
        <row r="120">
          <cell r="A120" t="str">
            <v>HANGER</v>
          </cell>
          <cell r="B120" t="str">
            <v>HANGER-"A"형</v>
          </cell>
          <cell r="C120" t="str">
            <v>개</v>
          </cell>
          <cell r="D120">
            <v>830</v>
          </cell>
          <cell r="E120">
            <v>960</v>
          </cell>
          <cell r="F120">
            <v>881</v>
          </cell>
          <cell r="G120">
            <v>960</v>
          </cell>
          <cell r="L120">
            <v>960</v>
          </cell>
        </row>
        <row r="121">
          <cell r="A121" t="str">
            <v>HANGER</v>
          </cell>
          <cell r="B121" t="str">
            <v>HANGER-"C"형</v>
          </cell>
          <cell r="C121" t="str">
            <v>개</v>
          </cell>
          <cell r="D121">
            <v>830</v>
          </cell>
          <cell r="E121">
            <v>1960</v>
          </cell>
          <cell r="F121">
            <v>881</v>
          </cell>
          <cell r="G121">
            <v>1960</v>
          </cell>
          <cell r="L121">
            <v>1960</v>
          </cell>
        </row>
        <row r="122">
          <cell r="A122" t="str">
            <v>BOX CONNECTOR</v>
          </cell>
          <cell r="B122" t="str">
            <v>70 x 40</v>
          </cell>
          <cell r="C122" t="str">
            <v>개</v>
          </cell>
          <cell r="D122">
            <v>830</v>
          </cell>
          <cell r="E122">
            <v>1560</v>
          </cell>
          <cell r="F122">
            <v>881</v>
          </cell>
          <cell r="G122">
            <v>1560</v>
          </cell>
          <cell r="L122">
            <v>1560</v>
          </cell>
        </row>
        <row r="123">
          <cell r="A123" t="str">
            <v>CABLE TRAY</v>
          </cell>
          <cell r="B123" t="str">
            <v>W450x150Hx2.6t</v>
          </cell>
          <cell r="C123" t="str">
            <v>m</v>
          </cell>
          <cell r="D123">
            <v>833</v>
          </cell>
          <cell r="E123">
            <v>15150</v>
          </cell>
          <cell r="L123">
            <v>15150</v>
          </cell>
        </row>
        <row r="124">
          <cell r="A124" t="str">
            <v>CABLE TRAY</v>
          </cell>
          <cell r="B124" t="str">
            <v>W600x150Hx2.6t</v>
          </cell>
          <cell r="C124" t="str">
            <v>m</v>
          </cell>
          <cell r="D124">
            <v>833</v>
          </cell>
          <cell r="E124">
            <v>16950</v>
          </cell>
          <cell r="F124">
            <v>879</v>
          </cell>
          <cell r="G124">
            <v>55600</v>
          </cell>
          <cell r="L124">
            <v>16950</v>
          </cell>
        </row>
        <row r="125">
          <cell r="A125" t="str">
            <v>HORIZONTAL ELBOW</v>
          </cell>
          <cell r="B125" t="str">
            <v>W450x150Hx2.6t</v>
          </cell>
          <cell r="C125" t="str">
            <v>EA</v>
          </cell>
          <cell r="D125">
            <v>833</v>
          </cell>
          <cell r="E125">
            <v>28950</v>
          </cell>
          <cell r="L125">
            <v>28950</v>
          </cell>
        </row>
        <row r="126">
          <cell r="A126" t="str">
            <v>HORIZONTAL ELBOW</v>
          </cell>
          <cell r="B126" t="str">
            <v>W600x150Hx2.6t</v>
          </cell>
          <cell r="C126" t="str">
            <v>EA</v>
          </cell>
          <cell r="D126">
            <v>833</v>
          </cell>
          <cell r="E126">
            <v>44390</v>
          </cell>
          <cell r="F126">
            <v>879</v>
          </cell>
          <cell r="G126">
            <v>65200</v>
          </cell>
          <cell r="L126">
            <v>44390</v>
          </cell>
        </row>
        <row r="127">
          <cell r="A127" t="str">
            <v>VERTICAL ELBOW</v>
          </cell>
          <cell r="B127" t="str">
            <v>W450x150Hx2.6t</v>
          </cell>
          <cell r="C127" t="str">
            <v>EA</v>
          </cell>
          <cell r="D127">
            <v>833</v>
          </cell>
          <cell r="E127">
            <v>21050</v>
          </cell>
          <cell r="L127">
            <v>21050</v>
          </cell>
        </row>
        <row r="128">
          <cell r="A128" t="str">
            <v>HORIZOTAL TEE</v>
          </cell>
          <cell r="B128" t="str">
            <v>W450x150Hx2.6t</v>
          </cell>
          <cell r="C128" t="str">
            <v>EA</v>
          </cell>
          <cell r="D128">
            <v>833</v>
          </cell>
          <cell r="E128">
            <v>39450</v>
          </cell>
          <cell r="L128">
            <v>39450</v>
          </cell>
        </row>
        <row r="129">
          <cell r="A129" t="str">
            <v>HORIZOTAL TEE</v>
          </cell>
          <cell r="B129" t="str">
            <v>W600x150Hx2.6t</v>
          </cell>
          <cell r="C129" t="str">
            <v>EA</v>
          </cell>
          <cell r="D129">
            <v>833</v>
          </cell>
          <cell r="E129">
            <v>51120</v>
          </cell>
          <cell r="F129">
            <v>879</v>
          </cell>
          <cell r="G129">
            <v>89600</v>
          </cell>
          <cell r="L129">
            <v>51120</v>
          </cell>
        </row>
        <row r="130">
          <cell r="A130" t="str">
            <v>RIGHT HAND REDUCER</v>
          </cell>
          <cell r="B130" t="str">
            <v>W600-W450</v>
          </cell>
          <cell r="C130" t="str">
            <v>EA</v>
          </cell>
          <cell r="D130">
            <v>833</v>
          </cell>
          <cell r="E130">
            <v>10100</v>
          </cell>
          <cell r="L130">
            <v>10100</v>
          </cell>
        </row>
        <row r="131">
          <cell r="A131" t="str">
            <v>JOINT CONNECTOR</v>
          </cell>
          <cell r="B131" t="str">
            <v>150H</v>
          </cell>
          <cell r="C131" t="str">
            <v>EA</v>
          </cell>
          <cell r="D131">
            <v>833</v>
          </cell>
          <cell r="E131">
            <v>1300</v>
          </cell>
          <cell r="F131">
            <v>880</v>
          </cell>
          <cell r="G131">
            <v>1500</v>
          </cell>
          <cell r="L131">
            <v>1300</v>
          </cell>
        </row>
        <row r="132">
          <cell r="A132" t="str">
            <v>SHANK BOLT &amp; NUT</v>
          </cell>
          <cell r="B132" t="str">
            <v>아연도</v>
          </cell>
          <cell r="C132" t="str">
            <v>EA</v>
          </cell>
          <cell r="D132">
            <v>833</v>
          </cell>
          <cell r="E132">
            <v>100</v>
          </cell>
          <cell r="F132">
            <v>880</v>
          </cell>
          <cell r="G132">
            <v>120</v>
          </cell>
          <cell r="L132">
            <v>100</v>
          </cell>
        </row>
        <row r="133">
          <cell r="A133" t="str">
            <v>SHANK BOLT &amp; NUT</v>
          </cell>
          <cell r="B133" t="str">
            <v>SUS</v>
          </cell>
          <cell r="C133" t="str">
            <v>EA</v>
          </cell>
          <cell r="F133">
            <v>880</v>
          </cell>
          <cell r="G133">
            <v>700</v>
          </cell>
          <cell r="L133">
            <v>700</v>
          </cell>
        </row>
        <row r="134">
          <cell r="A134" t="str">
            <v>BOINDING JUMPER</v>
          </cell>
          <cell r="B134" t="str">
            <v>38mm2</v>
          </cell>
          <cell r="C134" t="str">
            <v>EA</v>
          </cell>
          <cell r="D134">
            <v>833</v>
          </cell>
          <cell r="E134">
            <v>2800</v>
          </cell>
          <cell r="F134">
            <v>880</v>
          </cell>
          <cell r="G134">
            <v>1950</v>
          </cell>
          <cell r="L134">
            <v>1950</v>
          </cell>
        </row>
        <row r="135">
          <cell r="A135" t="str">
            <v>HOLD DOWN CLAMP</v>
          </cell>
          <cell r="B135" t="str">
            <v>STEEL 2.6t</v>
          </cell>
          <cell r="C135" t="str">
            <v>EA</v>
          </cell>
          <cell r="D135">
            <v>833</v>
          </cell>
          <cell r="E135">
            <v>300</v>
          </cell>
          <cell r="F135">
            <v>879</v>
          </cell>
          <cell r="G135">
            <v>350</v>
          </cell>
          <cell r="L135">
            <v>300</v>
          </cell>
        </row>
        <row r="136">
          <cell r="A136" t="str">
            <v>TRAY TO BOX CONNECT</v>
          </cell>
          <cell r="B136" t="str">
            <v>W450x100Hx2.3t</v>
          </cell>
          <cell r="C136" t="str">
            <v>EA</v>
          </cell>
          <cell r="D136">
            <v>833</v>
          </cell>
          <cell r="E136">
            <v>28000</v>
          </cell>
          <cell r="F136">
            <v>879</v>
          </cell>
          <cell r="G136">
            <v>27500</v>
          </cell>
          <cell r="L136">
            <v>27500</v>
          </cell>
        </row>
        <row r="137">
          <cell r="A137" t="str">
            <v>CHANNEL</v>
          </cell>
          <cell r="B137" t="str">
            <v>41x41x2.6t</v>
          </cell>
          <cell r="C137" t="str">
            <v>m</v>
          </cell>
          <cell r="D137">
            <v>833</v>
          </cell>
          <cell r="E137">
            <v>3000</v>
          </cell>
          <cell r="F137">
            <v>878</v>
          </cell>
          <cell r="G137">
            <v>3000</v>
          </cell>
          <cell r="L137">
            <v>3000</v>
          </cell>
        </row>
        <row r="138">
          <cell r="A138" t="str">
            <v>접지봉</v>
          </cell>
          <cell r="B138" t="str">
            <v>φ18 x 2400mm</v>
          </cell>
          <cell r="C138" t="str">
            <v>본</v>
          </cell>
          <cell r="D138">
            <v>887</v>
          </cell>
          <cell r="E138">
            <v>7300</v>
          </cell>
          <cell r="F138">
            <v>930</v>
          </cell>
          <cell r="G138">
            <v>6500</v>
          </cell>
          <cell r="H138">
            <v>370</v>
          </cell>
          <cell r="I138">
            <v>7000</v>
          </cell>
          <cell r="L138">
            <v>6500</v>
          </cell>
        </row>
        <row r="139">
          <cell r="A139" t="str">
            <v>CABLE DUCT</v>
          </cell>
          <cell r="B139" t="str">
            <v>W600</v>
          </cell>
          <cell r="C139" t="str">
            <v>EA</v>
          </cell>
          <cell r="F139">
            <v>878</v>
          </cell>
          <cell r="G139">
            <v>36200</v>
          </cell>
          <cell r="L139">
            <v>36200</v>
          </cell>
        </row>
        <row r="140">
          <cell r="A140" t="str">
            <v>매입콘센트-접지</v>
          </cell>
          <cell r="B140" t="str">
            <v>15A 250V 1구</v>
          </cell>
          <cell r="C140" t="str">
            <v>EA</v>
          </cell>
          <cell r="D140">
            <v>892</v>
          </cell>
          <cell r="E140">
            <v>1600</v>
          </cell>
          <cell r="F140">
            <v>934</v>
          </cell>
          <cell r="G140">
            <v>1440</v>
          </cell>
          <cell r="H140">
            <v>387</v>
          </cell>
          <cell r="I140">
            <v>1000</v>
          </cell>
          <cell r="L140">
            <v>1000</v>
          </cell>
        </row>
        <row r="141">
          <cell r="A141" t="str">
            <v>매입콘센트-접지</v>
          </cell>
          <cell r="B141" t="str">
            <v>15A 250V 2구</v>
          </cell>
          <cell r="C141" t="str">
            <v>EA</v>
          </cell>
          <cell r="D141">
            <v>892</v>
          </cell>
          <cell r="E141">
            <v>2030</v>
          </cell>
          <cell r="F141">
            <v>934</v>
          </cell>
          <cell r="G141">
            <v>1820</v>
          </cell>
          <cell r="H141">
            <v>387</v>
          </cell>
          <cell r="I141">
            <v>1258</v>
          </cell>
          <cell r="L141">
            <v>1258</v>
          </cell>
        </row>
        <row r="142">
          <cell r="A142" t="str">
            <v>방수콘센트</v>
          </cell>
          <cell r="B142" t="str">
            <v>15A 250V 2구</v>
          </cell>
          <cell r="C142" t="str">
            <v>EA</v>
          </cell>
          <cell r="D142">
            <v>892</v>
          </cell>
          <cell r="E142">
            <v>2790</v>
          </cell>
          <cell r="F142">
            <v>934</v>
          </cell>
          <cell r="G142">
            <v>2510</v>
          </cell>
          <cell r="L142">
            <v>2510</v>
          </cell>
        </row>
        <row r="143">
          <cell r="A143" t="str">
            <v>매입1로스위치</v>
          </cell>
          <cell r="B143" t="str">
            <v>250V 15A 1로 1련</v>
          </cell>
          <cell r="C143" t="str">
            <v>EA</v>
          </cell>
          <cell r="D143">
            <v>890</v>
          </cell>
          <cell r="E143">
            <v>1357</v>
          </cell>
          <cell r="F143">
            <v>935</v>
          </cell>
          <cell r="G143">
            <v>1921</v>
          </cell>
          <cell r="L143">
            <v>1357</v>
          </cell>
        </row>
        <row r="144">
          <cell r="A144" t="str">
            <v>매입1로스위치</v>
          </cell>
          <cell r="B144" t="str">
            <v>250V 15A 1로 2련</v>
          </cell>
          <cell r="C144" t="str">
            <v>EA</v>
          </cell>
          <cell r="D144">
            <v>890</v>
          </cell>
          <cell r="E144">
            <v>2329</v>
          </cell>
          <cell r="F144">
            <v>935</v>
          </cell>
          <cell r="G144">
            <v>2857</v>
          </cell>
          <cell r="L144">
            <v>2329</v>
          </cell>
        </row>
        <row r="145">
          <cell r="A145" t="str">
            <v>매입1로스위치</v>
          </cell>
          <cell r="B145" t="str">
            <v>250V 15A 1로 3련</v>
          </cell>
          <cell r="C145" t="str">
            <v>EA</v>
          </cell>
          <cell r="D145">
            <v>890</v>
          </cell>
          <cell r="E145">
            <v>3301</v>
          </cell>
          <cell r="F145">
            <v>935</v>
          </cell>
          <cell r="G145">
            <v>3793</v>
          </cell>
          <cell r="H145">
            <v>385</v>
          </cell>
          <cell r="I145">
            <v>3358</v>
          </cell>
          <cell r="L145">
            <v>3301</v>
          </cell>
        </row>
        <row r="146">
          <cell r="A146" t="str">
            <v>매입3로스위치</v>
          </cell>
          <cell r="B146" t="str">
            <v>250V 15A 3로 1련</v>
          </cell>
          <cell r="C146" t="str">
            <v>EA</v>
          </cell>
          <cell r="D146">
            <v>890</v>
          </cell>
          <cell r="E146">
            <v>1542</v>
          </cell>
          <cell r="F146">
            <v>935</v>
          </cell>
          <cell r="G146">
            <v>2345</v>
          </cell>
          <cell r="H146">
            <v>386</v>
          </cell>
          <cell r="I146">
            <v>1530</v>
          </cell>
          <cell r="L146">
            <v>1530</v>
          </cell>
        </row>
        <row r="147">
          <cell r="A147" t="str">
            <v>매입3로스위치</v>
          </cell>
          <cell r="B147" t="str">
            <v>250V 15A 3로 2련</v>
          </cell>
          <cell r="C147" t="str">
            <v>EA</v>
          </cell>
          <cell r="D147">
            <v>890</v>
          </cell>
          <cell r="E147">
            <v>2700</v>
          </cell>
          <cell r="F147">
            <v>935</v>
          </cell>
          <cell r="G147">
            <v>2700</v>
          </cell>
          <cell r="H147">
            <v>386</v>
          </cell>
          <cell r="I147">
            <v>2702</v>
          </cell>
          <cell r="L147">
            <v>2700</v>
          </cell>
        </row>
        <row r="148">
          <cell r="A148" t="str">
            <v>접지봉</v>
          </cell>
          <cell r="B148" t="str">
            <v>φ16 x 1800mm</v>
          </cell>
          <cell r="C148" t="str">
            <v>본</v>
          </cell>
          <cell r="D148">
            <v>887</v>
          </cell>
          <cell r="E148">
            <v>4900</v>
          </cell>
          <cell r="F148">
            <v>930</v>
          </cell>
          <cell r="G148">
            <v>4500</v>
          </cell>
          <cell r="H148">
            <v>370</v>
          </cell>
          <cell r="I148">
            <v>5000</v>
          </cell>
          <cell r="L148">
            <v>4500</v>
          </cell>
        </row>
        <row r="149">
          <cell r="A149" t="str">
            <v>접지단자함</v>
          </cell>
          <cell r="B149" t="str">
            <v>5 회로용</v>
          </cell>
          <cell r="C149" t="str">
            <v>면</v>
          </cell>
          <cell r="D149">
            <v>887</v>
          </cell>
          <cell r="E149">
            <v>72000</v>
          </cell>
          <cell r="F149">
            <v>930</v>
          </cell>
          <cell r="G149">
            <v>65000</v>
          </cell>
          <cell r="L149">
            <v>65000</v>
          </cell>
        </row>
        <row r="150">
          <cell r="A150" t="str">
            <v>접지저항저감제</v>
          </cell>
          <cell r="B150" t="str">
            <v>아스판 10 Kg</v>
          </cell>
          <cell r="C150" t="str">
            <v>포</v>
          </cell>
          <cell r="F150">
            <v>930</v>
          </cell>
          <cell r="G150">
            <v>22000</v>
          </cell>
          <cell r="L150">
            <v>22000</v>
          </cell>
        </row>
        <row r="151">
          <cell r="A151" t="str">
            <v>달대볼트(SST'L)</v>
          </cell>
          <cell r="B151" t="str">
            <v>φ9x1000mm</v>
          </cell>
          <cell r="C151" t="str">
            <v>EA</v>
          </cell>
          <cell r="D151">
            <v>97</v>
          </cell>
          <cell r="E151">
            <v>280</v>
          </cell>
          <cell r="L151">
            <v>280</v>
          </cell>
        </row>
        <row r="152">
          <cell r="A152" t="str">
            <v>GROUND CONNECTOR</v>
          </cell>
          <cell r="B152" t="str">
            <v>60㎟</v>
          </cell>
          <cell r="C152" t="str">
            <v>EA</v>
          </cell>
          <cell r="F152">
            <v>930</v>
          </cell>
          <cell r="G152">
            <v>1900</v>
          </cell>
          <cell r="L152">
            <v>1900</v>
          </cell>
        </row>
        <row r="153">
          <cell r="A153" t="str">
            <v>인써트</v>
          </cell>
          <cell r="B153" t="str">
            <v>φ9mm(주물)</v>
          </cell>
          <cell r="C153" t="str">
            <v>EA</v>
          </cell>
          <cell r="D153">
            <v>98</v>
          </cell>
          <cell r="E153">
            <v>40</v>
          </cell>
          <cell r="F153">
            <v>80</v>
          </cell>
          <cell r="G153">
            <v>180</v>
          </cell>
          <cell r="L153">
            <v>40</v>
          </cell>
        </row>
        <row r="154">
          <cell r="A154" t="str">
            <v>형광등기구 보강대</v>
          </cell>
          <cell r="B154" t="str">
            <v>스프링형 M BAR</v>
          </cell>
          <cell r="C154" t="str">
            <v>SET</v>
          </cell>
          <cell r="F154">
            <v>923</v>
          </cell>
          <cell r="G154">
            <v>5100</v>
          </cell>
          <cell r="L154">
            <v>5100</v>
          </cell>
        </row>
        <row r="155">
          <cell r="A155" t="str">
            <v>다운라이트 보강대</v>
          </cell>
          <cell r="B155" t="str">
            <v>스프링형 M BAR</v>
          </cell>
          <cell r="C155" t="str">
            <v>SET</v>
          </cell>
          <cell r="F155">
            <v>923</v>
          </cell>
          <cell r="G155">
            <v>3800</v>
          </cell>
          <cell r="L155">
            <v>3800</v>
          </cell>
        </row>
        <row r="156">
          <cell r="A156" t="str">
            <v>피뢰침</v>
          </cell>
          <cell r="B156" t="str">
            <v>D14 x 485mm</v>
          </cell>
          <cell r="C156" t="str">
            <v>개</v>
          </cell>
          <cell r="D156">
            <v>887</v>
          </cell>
          <cell r="E156">
            <v>15000</v>
          </cell>
          <cell r="F156">
            <v>930</v>
          </cell>
          <cell r="G156">
            <v>13500</v>
          </cell>
          <cell r="H156">
            <v>384</v>
          </cell>
          <cell r="I156">
            <v>12000</v>
          </cell>
          <cell r="L156">
            <v>12000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refreshError="1"/>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전기공사원가"/>
      <sheetName val="원가계산서(역곡)"/>
      <sheetName val="도급총공사비"/>
      <sheetName val="공사비집계표"/>
      <sheetName val="공사비총괄표"/>
      <sheetName val="한전위탁공사비"/>
      <sheetName val="인입선로공사"/>
      <sheetName val="수배전반 설비공사"/>
      <sheetName val="케이블 포설공사"/>
      <sheetName val="전선로 설치공사"/>
      <sheetName val="전등 및 전열설비"/>
      <sheetName val="접지 및 피뢰설비"/>
      <sheetName val="방송 설비"/>
      <sheetName val="전화 설비"/>
      <sheetName val="시계설비"/>
      <sheetName val="TV 설비"/>
      <sheetName val="화재 탐지 설비"/>
      <sheetName val="옥외통신설비공사"/>
      <sheetName val="옥외보안등공사"/>
      <sheetName val="일위집계"/>
      <sheetName val="일위대가"/>
      <sheetName val="자재"/>
      <sheetName val="자재(일위대가)"/>
      <sheetName val="등주설치(5~7M)"/>
      <sheetName val="등주설치(8M)"/>
      <sheetName val="견적"/>
      <sheetName val="산출서 "/>
      <sheetName val="노무비"/>
      <sheetName val="인공산출"/>
      <sheetName val="예비품 "/>
      <sheetName val="특수공구"/>
      <sheetName val="자재단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기본"/>
      <sheetName val="표지"/>
      <sheetName val="조결"/>
      <sheetName val="원집"/>
      <sheetName val="직재"/>
      <sheetName val="직산"/>
      <sheetName val="작업설"/>
      <sheetName val="단가"/>
      <sheetName val="직노"/>
      <sheetName val="일집"/>
      <sheetName val="일산"/>
      <sheetName val="임율"/>
      <sheetName val="간노율"/>
      <sheetName val="급여"/>
      <sheetName val="경산"/>
      <sheetName val="가액비"/>
      <sheetName val="가액"/>
      <sheetName val="결산"/>
      <sheetName val="일반율"/>
      <sheetName val="비율"/>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익산설계"/>
      <sheetName val="XXXXXX"/>
      <sheetName val="공사비예산서"/>
      <sheetName val="재료비"/>
      <sheetName val="노무비"/>
      <sheetName val="일위대가 "/>
      <sheetName val="품셈"/>
      <sheetName val="고동,고철"/>
      <sheetName val="견적비교(수배전반)"/>
      <sheetName val="견적비교(조명기구)"/>
      <sheetName val="산출총괄표"/>
      <sheetName val="집계표"/>
      <sheetName val="기성율 산출"/>
      <sheetName val="COPING"/>
      <sheetName val="일위대가_"/>
      <sheetName val="기성율_산출"/>
      <sheetName val="목차"/>
      <sheetName val="대비2"/>
      <sheetName val="자재단가"/>
    </sheetNames>
    <definedNames>
      <definedName name="이윤"/>
    </defined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원도급"/>
      <sheetName val="하도급"/>
      <sheetName val="금액"/>
      <sheetName val="원,하갑지"/>
      <sheetName val="원하대비"/>
      <sheetName val="대비2"/>
      <sheetName val="말뚝지지력산정"/>
      <sheetName val="여과지동"/>
      <sheetName val="기초자료"/>
      <sheetName val="자재단가"/>
      <sheetName val="목차"/>
      <sheetName val="갑지"/>
      <sheetName val="원가계산서"/>
      <sheetName val="내역"/>
      <sheetName val="공량"/>
      <sheetName val="산출"/>
      <sheetName val="단가"/>
      <sheetName val="단가 (2)"/>
      <sheetName val="내역서"/>
      <sheetName val="백암비스타내역"/>
      <sheetName val="주공부대입찰(갑)"/>
      <sheetName val="Sheet1"/>
      <sheetName val="토목"/>
      <sheetName val="터파기및재료"/>
      <sheetName val="내역서2안"/>
    </sheetNames>
    <sheetDataSet>
      <sheetData sheetId="0" refreshError="1">
        <row r="3">
          <cell r="F3">
            <v>8838710</v>
          </cell>
          <cell r="H3">
            <v>1908654180</v>
          </cell>
          <cell r="J3">
            <v>62566543</v>
          </cell>
        </row>
        <row r="4">
          <cell r="F4">
            <v>292507</v>
          </cell>
          <cell r="H4">
            <v>75894240</v>
          </cell>
          <cell r="J4">
            <v>3504724</v>
          </cell>
        </row>
        <row r="5">
          <cell r="F5">
            <v>288629</v>
          </cell>
          <cell r="H5">
            <v>76007529</v>
          </cell>
          <cell r="J5">
            <v>3430204</v>
          </cell>
        </row>
        <row r="6">
          <cell r="F6">
            <v>1529876</v>
          </cell>
          <cell r="H6">
            <v>225687449</v>
          </cell>
          <cell r="J6">
            <v>17961598</v>
          </cell>
        </row>
        <row r="7">
          <cell r="F7">
            <v>14363</v>
          </cell>
          <cell r="H7">
            <v>3115709</v>
          </cell>
          <cell r="J7">
            <v>160122</v>
          </cell>
        </row>
      </sheetData>
      <sheetData sheetId="1" refreshError="1">
        <row r="3">
          <cell r="F3">
            <v>8838710</v>
          </cell>
          <cell r="H3">
            <v>1908654180</v>
          </cell>
          <cell r="J3">
            <v>62566543</v>
          </cell>
        </row>
        <row r="4">
          <cell r="F4">
            <v>292507</v>
          </cell>
          <cell r="H4">
            <v>75894240</v>
          </cell>
          <cell r="J4">
            <v>3504724</v>
          </cell>
        </row>
        <row r="5">
          <cell r="F5">
            <v>288629</v>
          </cell>
          <cell r="H5">
            <v>76007529</v>
          </cell>
          <cell r="J5">
            <v>3430204</v>
          </cell>
        </row>
        <row r="6">
          <cell r="F6">
            <v>1529876</v>
          </cell>
          <cell r="H6">
            <v>225687449</v>
          </cell>
          <cell r="J6">
            <v>17961598</v>
          </cell>
        </row>
        <row r="7">
          <cell r="F7">
            <v>14363</v>
          </cell>
          <cell r="H7">
            <v>3115709</v>
          </cell>
          <cell r="J7">
            <v>160122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실행철강하도"/>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s>
    <sheetDataSet>
      <sheetData sheetId="0" refreshError="1">
        <row r="1">
          <cell r="A1">
            <v>1</v>
          </cell>
        </row>
        <row r="2">
          <cell r="A2">
            <v>2</v>
          </cell>
        </row>
        <row r="3">
          <cell r="A3">
            <v>3</v>
          </cell>
        </row>
        <row r="4">
          <cell r="A4">
            <v>4</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변압기용량"/>
      <sheetName val="부하표(A)"/>
      <sheetName val="부하표(B)"/>
      <sheetName val="I.P계산"/>
      <sheetName val="단락용량계산1"/>
      <sheetName val="CABLE SIZE-1"/>
      <sheetName val="CABLE SIZE-2"/>
      <sheetName val="CABLE SIZE-3"/>
      <sheetName val="차단기선정"/>
      <sheetName val="콘덴서용량"/>
      <sheetName val="DATA1"/>
      <sheetName val="DATA2"/>
      <sheetName val="세부내역(직접인건비)"/>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refreshError="1"/>
      <sheetData sheetId="11"/>
      <sheetData sheetId="12" refreshError="1"/>
      <sheetData sheetId="13" refreshError="1"/>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F"/>
      <sheetName val="원내역"/>
      <sheetName val="공통(20-91)"/>
      <sheetName val="VXXXXX"/>
      <sheetName val="갑지"/>
      <sheetName val="개요"/>
      <sheetName val="1안전관리"/>
      <sheetName val="2계약특수조건"/>
      <sheetName val="직불동의서"/>
      <sheetName val="확약서"/>
      <sheetName val="3특기시방서"/>
      <sheetName val="4내역양식"/>
      <sheetName val="5시공물량"/>
      <sheetName val="6참가자명단"/>
      <sheetName val="7작업장인수인계서"/>
      <sheetName val="협력업체"/>
      <sheetName val="2공구산출내역"/>
      <sheetName val="실행철강하도"/>
      <sheetName val="골조시행"/>
      <sheetName val="자재단가"/>
      <sheetName val="화재 탐지 설비"/>
      <sheetName val="원가계산서"/>
      <sheetName val="입출금표"/>
      <sheetName val="데이타"/>
      <sheetName val="식재인부"/>
      <sheetName val="내역서"/>
      <sheetName val="금융비용"/>
      <sheetName val="1,2공구원가계산서"/>
      <sheetName val="1공구산출내역서"/>
      <sheetName val="99년원가"/>
      <sheetName val="일위대가"/>
      <sheetName val="(A)내역서"/>
      <sheetName val="지급자재"/>
      <sheetName val="시운전연료비"/>
      <sheetName val="1_2공구원가계산서"/>
      <sheetName val="코드표"/>
      <sheetName val="실행간접비"/>
      <sheetName val="기흥하도용"/>
      <sheetName val="기안"/>
      <sheetName val="원도급"/>
      <sheetName val="하도급"/>
      <sheetName val="총괄내역서"/>
      <sheetName val="내역"/>
      <sheetName val="배수내역"/>
      <sheetName val="당사실시1"/>
      <sheetName val="일위대가(1)"/>
      <sheetName val="설계"/>
      <sheetName val="목차"/>
      <sheetName val="기성내역"/>
      <sheetName val="표지"/>
      <sheetName val="공문"/>
      <sheetName val="대비"/>
      <sheetName val="1"/>
      <sheetName val="2"/>
      <sheetName val="기성"/>
      <sheetName val="변경"/>
      <sheetName val="사진설명"/>
      <sheetName val="범례 (2)"/>
      <sheetName val="사진대지"/>
      <sheetName val="가1"/>
      <sheetName val="가2"/>
      <sheetName val="가3"/>
      <sheetName val="가4"/>
      <sheetName val="가5"/>
      <sheetName val="일위"/>
      <sheetName val="실보(세로)"/>
      <sheetName val="실보(가로)"/>
      <sheetName val="실1"/>
      <sheetName val="실2"/>
      <sheetName val="도로"/>
      <sheetName val="내역서(전기)"/>
      <sheetName val="투찰내역"/>
      <sheetName val="수목표준대가"/>
      <sheetName val="목록"/>
      <sheetName val="PAY2002"/>
      <sheetName val="기본단가표"/>
      <sheetName val="백암비스타내역"/>
      <sheetName val="부대내역"/>
      <sheetName val="총괄표"/>
      <sheetName val="수목데이타"/>
      <sheetName val="1단계"/>
      <sheetName val="내역서(당초변경)"/>
      <sheetName val="내역표지"/>
      <sheetName val="산출내역서집계표"/>
      <sheetName val="관급"/>
      <sheetName val="DANGA"/>
      <sheetName val="터파기및재료"/>
      <sheetName val="#REF!"/>
      <sheetName val="중기사용료"/>
      <sheetName val="주요항목별"/>
      <sheetName val="노임단가"/>
      <sheetName val="설비"/>
      <sheetName val="내역 (제출)"/>
      <sheetName val="집계표"/>
      <sheetName val="DATA"/>
      <sheetName val="제직재"/>
      <sheetName val="설직재-1"/>
      <sheetName val="공정집계_국별"/>
      <sheetName val="변실자재수량(D100)"/>
      <sheetName val=" 갑지"/>
      <sheetName val="소방사항"/>
      <sheetName val="원가"/>
      <sheetName val="주안3차A-A"/>
      <sheetName val="2000년1차"/>
      <sheetName val="옥외외등집계표"/>
      <sheetName val="FB25JN"/>
      <sheetName val="배수관연장조서"/>
      <sheetName val="2련간지"/>
      <sheetName val="기초"/>
      <sheetName val="시운전연료"/>
      <sheetName val="공통가설"/>
      <sheetName val="월간관리비"/>
      <sheetName val="산출근거"/>
      <sheetName val="재료단가"/>
      <sheetName val="임금단가"/>
      <sheetName val="장비목록표"/>
      <sheetName val="장비운전경비"/>
      <sheetName val="장비손료"/>
      <sheetName val="입찰안"/>
      <sheetName val="하수급견적대비"/>
      <sheetName val="원가계산서(변경)"/>
      <sheetName val="시추주상도"/>
      <sheetName val="장비가동"/>
      <sheetName val="맨홀수량산출"/>
      <sheetName val="공종별집계표(창고-52평)"/>
      <sheetName val="본사인상전"/>
      <sheetName val="Requirement(Work Crew)"/>
      <sheetName val="Y-WORK"/>
      <sheetName val="일위대가표"/>
      <sheetName val="DATE"/>
      <sheetName val="ABUT수량-A1"/>
      <sheetName val="SLAB&quot;1&quot;"/>
      <sheetName val="증감내역서"/>
      <sheetName val="VOR"/>
      <sheetName val="여과지동"/>
      <sheetName val="기초자료"/>
      <sheetName val="일반수량총괄집계"/>
      <sheetName val="토공사"/>
      <sheetName val="대구실행"/>
      <sheetName val="식재일위대가"/>
      <sheetName val="플랜트 설치"/>
      <sheetName val="수목단가"/>
      <sheetName val="시설수량표"/>
      <sheetName val="식재수량표"/>
      <sheetName val="일위목록"/>
      <sheetName val="월별수입"/>
      <sheetName val="간접비"/>
      <sheetName val="1공구원가계산서"/>
      <sheetName val="공통가설공사"/>
      <sheetName val="간접(90)"/>
      <sheetName val="원가서"/>
      <sheetName val="sh1"/>
      <sheetName val="남평내역"/>
      <sheetName val="기본단가"/>
      <sheetName val="기성품"/>
      <sheetName val="석재"/>
      <sheetName val="대목"/>
      <sheetName val="시화점실행"/>
      <sheetName val="경비 (2)"/>
      <sheetName val="추가예산"/>
      <sheetName val="소화실적"/>
      <sheetName val="1공구"/>
      <sheetName val="공사개요"/>
      <sheetName val="b_balju"/>
      <sheetName val="방수"/>
      <sheetName val="단가일람"/>
      <sheetName val="단위량당중기"/>
      <sheetName val="대비표(토공1안)"/>
      <sheetName val="대가표(품셈)"/>
      <sheetName val="을 2"/>
      <sheetName val="을 1"/>
      <sheetName val="단가"/>
      <sheetName val="대치판정"/>
      <sheetName val="99노임기준"/>
      <sheetName val="중기조종사 단위단가"/>
      <sheetName val="const."/>
      <sheetName val="3련 BOX"/>
      <sheetName val="형틀공사"/>
      <sheetName val="환률"/>
      <sheetName val="부대"/>
      <sheetName val="파이프류"/>
      <sheetName val="신고조서"/>
      <sheetName val="현장별"/>
      <sheetName val="9GNG운반"/>
      <sheetName val="동원(3)"/>
      <sheetName val="예정(3)"/>
      <sheetName val="위치조서"/>
      <sheetName val="입찰"/>
      <sheetName val="현경"/>
      <sheetName val="대비2"/>
      <sheetName val="2.대외공문"/>
      <sheetName val="QandAJunior"/>
      <sheetName val="참고"/>
      <sheetName val="노임"/>
      <sheetName val="건축공사"/>
      <sheetName val="예산(착공)"/>
      <sheetName val="Total"/>
      <sheetName val="SIL98"/>
      <sheetName val="신우"/>
      <sheetName val="06 일위대가목록"/>
      <sheetName val="공통비"/>
      <sheetName val="VENDOR LIST"/>
      <sheetName val="단가표"/>
      <sheetName val="건축내역(진해석동)"/>
      <sheetName val="기계내역"/>
      <sheetName val="대림경상68억"/>
      <sheetName val="폐수토목내역서"/>
      <sheetName val="소비자가"/>
      <sheetName val="북부"/>
      <sheetName val="S14"/>
      <sheetName val="상승요인분석"/>
      <sheetName val="전익자재"/>
      <sheetName val="전익정산집계"/>
      <sheetName val="기초일위"/>
      <sheetName val="시설일위"/>
      <sheetName val="조명일위"/>
      <sheetName val="연습"/>
      <sheetName val="기본설계기준"/>
      <sheetName val="원하대비"/>
      <sheetName val="4안전율"/>
      <sheetName val="을-ATYPE"/>
      <sheetName val="A-4"/>
      <sheetName val="Apt내역"/>
      <sheetName val="부대시설"/>
      <sheetName val="2월분"/>
      <sheetName val="맨홀수량산출(A-LINE)"/>
      <sheetName val="날개벽수량표"/>
      <sheetName val="화재_탐지_설비"/>
      <sheetName val="범례_(2)"/>
      <sheetName val="_갑지"/>
      <sheetName val="내역_(제출)"/>
      <sheetName val="비용"/>
      <sheetName val="운항율"/>
      <sheetName val="MIJIBI"/>
      <sheetName val="품의서"/>
      <sheetName val="자재"/>
      <sheetName val="요율"/>
      <sheetName val="직재"/>
      <sheetName val="수곡내역"/>
      <sheetName val="WORK"/>
      <sheetName val="단가비교"/>
      <sheetName val="공사비증감"/>
      <sheetName val="입력(NO PRINT)"/>
      <sheetName val="플랜트_설치"/>
      <sheetName val="유림총괄"/>
      <sheetName val="광주운남을"/>
      <sheetName val="공사비대비표B(토공)"/>
      <sheetName val="총괄집계 "/>
      <sheetName val="학생내역"/>
      <sheetName val="일위대가목차"/>
      <sheetName val="가중치"/>
      <sheetName val="산출내역서"/>
      <sheetName val="원가계산(2)"/>
      <sheetName val="3장 표지"/>
      <sheetName val="기"/>
      <sheetName val="전선(총)"/>
      <sheetName val="5직접"/>
      <sheetName val="발주수량표"/>
      <sheetName val="Requirement(Work_Crew)"/>
      <sheetName val="경비_(2)"/>
      <sheetName val="을_2"/>
      <sheetName val="을_1"/>
      <sheetName val="견적정보"/>
      <sheetName val="식재가격"/>
      <sheetName val="식재총괄"/>
      <sheetName val="보할공정"/>
      <sheetName val="테이블"/>
      <sheetName val="할증 "/>
      <sheetName val="차액보증"/>
      <sheetName val="환율change"/>
      <sheetName val="일용노임단가2001상"/>
      <sheetName val="견적시담(송포2공구)"/>
      <sheetName val="총괄"/>
      <sheetName val="내역서2안"/>
      <sheetName val="예산내역"/>
      <sheetName val="총괄수지표"/>
      <sheetName val="관로내역원"/>
      <sheetName val="T13(P68~72,78)"/>
      <sheetName val="총 원가계산"/>
      <sheetName val="날개벽"/>
      <sheetName val="중기사용료산출근거"/>
      <sheetName val="단가 및 재료비"/>
      <sheetName val="조명시설"/>
      <sheetName val="마산방향"/>
      <sheetName val="예산조서"/>
      <sheetName val="물가시세표"/>
      <sheetName val="관계주식"/>
      <sheetName val="단가대비표"/>
      <sheetName val="건축내역"/>
      <sheetName val="기계(병원)"/>
      <sheetName val="II실행총괄"/>
      <sheetName val="9-1차이내역"/>
      <sheetName val="역공종"/>
      <sheetName val="참조자료"/>
      <sheetName val="수량산출서-2"/>
      <sheetName val="변경내역"/>
      <sheetName val="토공유동표(전체.당초)"/>
      <sheetName val="토공(1)"/>
      <sheetName val="차수공(1)"/>
      <sheetName val="내역(중앙)"/>
      <sheetName val="콘_재료분리(1)"/>
      <sheetName val="금액"/>
      <sheetName val="전체"/>
      <sheetName val="FAX"/>
      <sheetName val="산출근거1"/>
      <sheetName val="총괄표 "/>
      <sheetName val="단"/>
      <sheetName val="O실보"/>
      <sheetName val="실행내역(수정본)"/>
      <sheetName val="말뚝지지력산정"/>
      <sheetName val="기자재비"/>
      <sheetName val="을"/>
      <sheetName val="#2_일위대가목록"/>
      <sheetName val="9811"/>
      <sheetName val="공사비집계"/>
      <sheetName val="인건비"/>
      <sheetName val="VXXXXXXX"/>
      <sheetName val="화성태안9공구내역(실행)"/>
      <sheetName val="운반공"/>
      <sheetName val="단가산출"/>
      <sheetName val="물량산출"/>
      <sheetName val="공구원가계산"/>
      <sheetName val="오산운암"/>
      <sheetName val="준공평가"/>
      <sheetName val="자료"/>
      <sheetName val="Xunit (단위환산)"/>
      <sheetName val="공량산출서"/>
      <sheetName val="기초일위대가"/>
      <sheetName val="명단"/>
      <sheetName val="공양식"/>
      <sheetName val="초곡1교(일반)"/>
      <sheetName val="용접자료"/>
      <sheetName val="상부반력계산(활하중-DB)"/>
      <sheetName val="Sens&amp;Anal"/>
      <sheetName val="호표"/>
      <sheetName val="인건-측정"/>
      <sheetName val="전기단가조사서"/>
      <sheetName val="첨"/>
      <sheetName val="10월"/>
      <sheetName val="대여현황"/>
      <sheetName val="교수설계"/>
      <sheetName val="수량산출서"/>
      <sheetName val="기본"/>
      <sheetName val="덕전리"/>
      <sheetName val="갑지(추정)"/>
      <sheetName val="실행간접비용"/>
      <sheetName val="입력"/>
      <sheetName val="Sheet6"/>
      <sheetName val="#3_일위대가목록"/>
      <sheetName val="단가기준"/>
      <sheetName val="총공사내역서"/>
      <sheetName val="Sheet22"/>
      <sheetName val="위치"/>
      <sheetName val="우수공,맨홀,집수정"/>
      <sheetName val="광주전남"/>
      <sheetName val="Sheet5"/>
      <sheetName val="단가조사"/>
      <sheetName val="견적서"/>
      <sheetName val="토목주소"/>
      <sheetName val="프랜트면허"/>
      <sheetName val="예총"/>
      <sheetName val="4차원가계산서"/>
      <sheetName val="단가산출서"/>
      <sheetName val="A1"/>
      <sheetName val="단위수량"/>
      <sheetName val="15"/>
      <sheetName val="일위대가(건축)"/>
      <sheetName val="환율"/>
      <sheetName val="하조서"/>
      <sheetName val="직노"/>
      <sheetName val="200"/>
      <sheetName val="일위대가(가설)"/>
      <sheetName val="집 계 표"/>
      <sheetName val="경산"/>
      <sheetName val="5.정산서"/>
      <sheetName val="●수량(침구보관창고-21평)"/>
      <sheetName val="공내역서"/>
      <sheetName val="단가비교표"/>
      <sheetName val="수량산출"/>
      <sheetName val="간지"/>
      <sheetName val="BID"/>
      <sheetName val="APT"/>
      <sheetName val="전기설계변경"/>
      <sheetName val="공사"/>
      <sheetName val="간접비계산"/>
      <sheetName val="전체내역서"/>
      <sheetName val="문학간접"/>
      <sheetName val="배관배선 단가조사"/>
      <sheetName val="일위대가집계"/>
      <sheetName val="Mc1"/>
      <sheetName val="건축2"/>
      <sheetName val="헐기"/>
      <sheetName val="ITEM"/>
      <sheetName val="을지"/>
      <sheetName val="견적"/>
      <sheetName val="Sheet1 (2)"/>
      <sheetName val="총계"/>
      <sheetName val="약품공급2"/>
      <sheetName val="우수관연장및높이"/>
      <sheetName val="우수맨홀평균높이"/>
      <sheetName val="철근량"/>
      <sheetName val="＃호안블록"/>
      <sheetName val="준검 내역서"/>
      <sheetName val="세부내역서(소방)"/>
      <sheetName val="토건"/>
      <sheetName val="전문품의"/>
      <sheetName val="영업.일1"/>
      <sheetName val="N賃率-職"/>
      <sheetName val="I一般比"/>
      <sheetName val="노무비"/>
      <sheetName val="기계경비산출기준"/>
      <sheetName val="밸브설치"/>
      <sheetName val="비전경영계획"/>
      <sheetName val="가시설"/>
      <sheetName val="단중표"/>
      <sheetName val="내역서 (2)"/>
      <sheetName val="104동"/>
      <sheetName val="우수맨홀공제단위수량"/>
      <sheetName val="선급금신청서"/>
      <sheetName val="내역서-설비"/>
      <sheetName val="8-1"/>
      <sheetName val="회사정보"/>
      <sheetName val="data2"/>
      <sheetName val="몰탈재료산출"/>
      <sheetName val="2-2차도급가산출"/>
      <sheetName val="터널조도"/>
      <sheetName val="변경설계(소파2줄)"/>
      <sheetName val="비교표"/>
      <sheetName val="단가집계목록"/>
      <sheetName val="3층LOAD"/>
      <sheetName val="1층LOAD"/>
      <sheetName val="지하층LOAD"/>
      <sheetName val="전산소모"/>
      <sheetName val="원료"/>
      <sheetName val="BOX전기내역"/>
      <sheetName val="자재단가비교표"/>
      <sheetName val="실행내역서 "/>
      <sheetName val="1-내역"/>
      <sheetName val="정산내역서"/>
      <sheetName val="원가계산 (2)"/>
      <sheetName val="JUCKEYK"/>
      <sheetName val="간선"/>
      <sheetName val="초"/>
      <sheetName val="건설산출"/>
      <sheetName val="CT"/>
      <sheetName val="본지사합"/>
      <sheetName val="일위대가목록"/>
      <sheetName val="건축"/>
      <sheetName val="코드"/>
      <sheetName val="우수공"/>
      <sheetName val="02 공사개요"/>
      <sheetName val="건축토목내역"/>
      <sheetName val="#2정산"/>
      <sheetName val="일위총괄"/>
      <sheetName val="제품유형"/>
      <sheetName val="6호기"/>
      <sheetName val="유방야장기초"/>
      <sheetName val="집계"/>
      <sheetName val="간접"/>
      <sheetName val="품셈TABLE"/>
      <sheetName val="자재비"/>
      <sheetName val="교통대책내역"/>
      <sheetName val="제4절-1"/>
      <sheetName val="총물량"/>
      <sheetName val="포천송우교회_CheckList"/>
      <sheetName val="보도경계블럭"/>
      <sheetName val="대운반(철재)"/>
      <sheetName val="기초목록"/>
      <sheetName val="단가(자재)"/>
      <sheetName val="기준FACTOR"/>
      <sheetName val="70%"/>
      <sheetName val="산출내역(K2)"/>
      <sheetName val="구조물공"/>
      <sheetName val="제출내역 (2)"/>
      <sheetName val="6공구(당초)"/>
      <sheetName val="부대공"/>
      <sheetName val="배수공"/>
      <sheetName val="투찰"/>
      <sheetName val="수량집계"/>
      <sheetName val="Macro2"/>
      <sheetName val="Macro1"/>
      <sheetName val="전체제잡비"/>
      <sheetName val="세골재  T2 변경 현황"/>
      <sheetName val="토공"/>
      <sheetName val="포장공"/>
      <sheetName val="배수공 주요자재 집계표"/>
      <sheetName val="3차설계"/>
      <sheetName val="106C0300"/>
      <sheetName val="96보완계획7.12"/>
      <sheetName val="단면치수"/>
      <sheetName val="본실행경비"/>
      <sheetName val="인건비단가"/>
      <sheetName val="실행내역서(DCU)"/>
      <sheetName val="복공분기"/>
      <sheetName val="송전재료비"/>
      <sheetName val="울산자동제어"/>
      <sheetName val="일위_파일"/>
      <sheetName val="조건"/>
      <sheetName val="현장관리비"/>
      <sheetName val="일반부표"/>
      <sheetName val="물가시세"/>
      <sheetName val="기계경비집계"/>
      <sheetName val="원본"/>
      <sheetName val="물가대비표"/>
      <sheetName val="공사비증감내역"/>
      <sheetName val="적격점수&lt;300억미만&gt;"/>
      <sheetName val="자재일위(경)"/>
      <sheetName val="옥외등신설"/>
      <sheetName val="저케CV22신설"/>
      <sheetName val="저케CV38신설"/>
      <sheetName val="저케CV8신설"/>
      <sheetName val="접지3종"/>
      <sheetName val="일위대가-02"/>
      <sheetName val="해피콜"/>
      <sheetName val="수정계획3"/>
      <sheetName val="설비2차"/>
      <sheetName val="TYPE-A"/>
      <sheetName val="총갑지"/>
      <sheetName val="3.공통공사대비"/>
      <sheetName val="BSD _2_"/>
      <sheetName val="철콘"/>
      <sheetName val="3BL공동구 수량"/>
      <sheetName val="경비"/>
      <sheetName val="문10"/>
      <sheetName val="직접비"/>
      <sheetName val="기계경비일람"/>
      <sheetName val="중기목록"/>
      <sheetName val="자재목록"/>
      <sheetName val="단가목록"/>
      <sheetName val="TRE TABLE"/>
      <sheetName val="덤프트럭계수"/>
      <sheetName val="INPUT"/>
      <sheetName val="수입"/>
      <sheetName val="차수"/>
      <sheetName val="S&amp;R"/>
      <sheetName val="공종별내역서(총차)"/>
      <sheetName val="B1(반포1차)"/>
      <sheetName val="BSD (2)"/>
      <sheetName val="인사자료총집계"/>
      <sheetName val="일용노임단가"/>
      <sheetName val="의정부문예회관변경내역"/>
      <sheetName val="hvac(제어동)"/>
      <sheetName val="조명율표"/>
      <sheetName val="마산월령동골조물량변경"/>
      <sheetName val="Sheet4"/>
      <sheetName val="국산화"/>
      <sheetName val="제잡비"/>
      <sheetName val="기초단가"/>
      <sheetName val="일일"/>
      <sheetName val="사업관리"/>
      <sheetName val="포장(수량)-관로부"/>
      <sheetName val="단면가정"/>
      <sheetName val="대보~세기"/>
      <sheetName val="1.봉천근생"/>
      <sheetName val="물류최종8월7"/>
      <sheetName val="남양시작동010313100%"/>
      <sheetName val="건축-물가변동"/>
      <sheetName val="공종별"/>
      <sheetName val="1.우편집중내역서"/>
      <sheetName val="관계주식명세"/>
      <sheetName val="인원계획-미화"/>
      <sheetName val="익월작업계힉"/>
      <sheetName val="총무팀"/>
      <sheetName val="마포-임현"/>
      <sheetName val="산수(hd-0)"/>
      <sheetName val="산수(hd-1)"/>
      <sheetName val="중기"/>
      <sheetName val="A갑지"/>
      <sheetName val="사다리"/>
      <sheetName val="내역원본"/>
      <sheetName val="월명지여방"/>
      <sheetName val="가설공사비"/>
      <sheetName val="유역면적"/>
      <sheetName val="금액내역서"/>
      <sheetName val="부재리스트"/>
      <sheetName val="우석문틀"/>
      <sheetName val="쌍송교"/>
      <sheetName val="우성교간선"/>
      <sheetName val="기초자료입력"/>
      <sheetName val="04연봉(임원)"/>
      <sheetName val="신천3호용수로"/>
      <sheetName val="저"/>
      <sheetName val="구조물터파기수량집계"/>
      <sheetName val="측구터파기공수량집계"/>
      <sheetName val="배수공 시멘트 및 골재량 산출"/>
      <sheetName val="경상비"/>
      <sheetName val="감액총괄표"/>
      <sheetName val="아파트 "/>
      <sheetName val="이형관중량"/>
      <sheetName val="심사공종"/>
      <sheetName val="일위대가(목록)"/>
      <sheetName val="산근(목록)"/>
      <sheetName val="재료비"/>
      <sheetName val="원형1호맨홀토공수량"/>
      <sheetName val="청천내"/>
      <sheetName val="빙장비사양"/>
      <sheetName val="98수문일위"/>
      <sheetName val="관급자재"/>
      <sheetName val="물량표"/>
      <sheetName val="건축(을)"/>
      <sheetName val="x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제출내역"/>
      <sheetName val="HRSG SMALL07220"/>
      <sheetName val="물가자료"/>
      <sheetName val="안양동교 1안"/>
      <sheetName val="견적의뢰서"/>
      <sheetName val="00상노임"/>
      <sheetName val="COVER"/>
      <sheetName val="PROJECT BRIEF"/>
      <sheetName val="토적계산"/>
      <sheetName val="총괄-1"/>
      <sheetName val="COPING"/>
      <sheetName val="업체목록"/>
      <sheetName val="식재"/>
      <sheetName val="시설물"/>
      <sheetName val="식재출력용"/>
      <sheetName val="유지관리"/>
      <sheetName val="철근"/>
      <sheetName val="견적을지"/>
      <sheetName val="당정동공통이수"/>
      <sheetName val="당정동경상이수"/>
      <sheetName val="샌딩 에폭시 도장"/>
      <sheetName val="BOX"/>
      <sheetName val="용선 C.L"/>
      <sheetName val="8)중점관리장비현황"/>
      <sheetName val="98지급계획"/>
      <sheetName val="반포2차"/>
      <sheetName val="유림골조"/>
      <sheetName val="입찰견적보고서"/>
      <sheetName val="소방"/>
      <sheetName val="설계조건"/>
      <sheetName val="공정량산출내역서 "/>
      <sheetName val="재료값"/>
      <sheetName val="지수"/>
      <sheetName val="일위총괄표"/>
      <sheetName val="★도급내역"/>
      <sheetName val="요약&amp;결과"/>
      <sheetName val="중기솔뇨"/>
      <sheetName val="실행"/>
      <sheetName val="도급"/>
      <sheetName val="예산서"/>
      <sheetName val="토사(PE)"/>
      <sheetName val="인건비 "/>
      <sheetName val="0Title"/>
      <sheetName val="감가상각"/>
      <sheetName val="경상진행"/>
      <sheetName val="연부97-1"/>
      <sheetName val="2.1"/>
      <sheetName val="내역서단가산출용"/>
      <sheetName val="8.PILE  (돌출)"/>
      <sheetName val="조직"/>
      <sheetName val="변경증감내역서"/>
      <sheetName val="2002계약대장"/>
      <sheetName val="환경평가"/>
      <sheetName val="인구"/>
      <sheetName val="관로공표지"/>
      <sheetName val="9509"/>
      <sheetName val="산출근거(수정)"/>
      <sheetName val="단가조사서"/>
      <sheetName val="맨홀토공(3)"/>
      <sheetName val="소야공정계획표"/>
      <sheetName val="별표집계"/>
      <sheetName val="일위산출"/>
      <sheetName val="근로자자료입력"/>
      <sheetName val="참고자료"/>
      <sheetName val="진우+대광"/>
      <sheetName val="물가"/>
      <sheetName val="강남구전체"/>
      <sheetName val="Ⅶ-2.현장경비산출"/>
      <sheetName val="공정코드"/>
      <sheetName val="기계경비목록"/>
      <sheetName val="위치도"/>
      <sheetName val="득점현황"/>
      <sheetName val="거래처"/>
      <sheetName val="함수"/>
      <sheetName val="실별집계기본"/>
      <sheetName val="국내조달(통합-1)"/>
      <sheetName val="대,유,램"/>
      <sheetName val="원가계산서 "/>
      <sheetName val="공비대비"/>
      <sheetName val="제품현황"/>
      <sheetName val="공사내역"/>
      <sheetName val=" 총괄표"/>
      <sheetName val="2000,9월 일위"/>
      <sheetName val="2000양배"/>
      <sheetName val="공통단가"/>
      <sheetName val="운반비"/>
      <sheetName val="예산"/>
      <sheetName val="수간보호"/>
      <sheetName val="손익분석"/>
      <sheetName val="정산내역서(통합)"/>
      <sheetName val="버스운행안내"/>
      <sheetName val="화재_탐지_설비1"/>
      <sheetName val="범례_(2)1"/>
      <sheetName val="_갑지1"/>
      <sheetName val="내역_(제출)1"/>
      <sheetName val="Requirement(Work_Crew)1"/>
      <sheetName val="플랜트_설치1"/>
      <sheetName val="경비_(2)1"/>
      <sheetName val="을_21"/>
      <sheetName val="을_11"/>
      <sheetName val="VENDOR_LIST"/>
      <sheetName val="06_일위대가목록"/>
      <sheetName val="2_대외공문"/>
      <sheetName val="중기조종사_단위단가"/>
      <sheetName val="3장_표지"/>
      <sheetName val="할증_"/>
      <sheetName val="const_"/>
      <sheetName val="총괄집계_"/>
      <sheetName val="3련_BOX"/>
      <sheetName val="입력(NO_PRINT)"/>
      <sheetName val="영업_일1"/>
      <sheetName val="주차구획선수량"/>
      <sheetName val="1호토공"/>
      <sheetName val="차량유류"/>
      <sheetName val="2-2.매출분석"/>
      <sheetName val="미드수량"/>
      <sheetName val="노임9월"/>
      <sheetName val="예산M6-B"/>
      <sheetName val="급여명세서"/>
      <sheetName val="노임(1차)"/>
      <sheetName val="전체금액(예실현황)"/>
      <sheetName val="첨부3.현장별(8월)(new)"/>
      <sheetName val="내역5"/>
      <sheetName val="인부노임"/>
      <sheetName val="FAB별"/>
      <sheetName val="설명"/>
      <sheetName val="담장산출"/>
      <sheetName val="이름정의"/>
      <sheetName val="초기화면"/>
      <sheetName val="관일"/>
      <sheetName val="1안"/>
      <sheetName val="Customer Databas"/>
      <sheetName val="실행기초"/>
      <sheetName val="신대방33(적용)"/>
      <sheetName val="AS복구"/>
      <sheetName val="중기터파기"/>
      <sheetName val="변수값"/>
      <sheetName val="중기상차"/>
      <sheetName val="포장복구집계"/>
      <sheetName val="단가표 (2)"/>
      <sheetName val="CON'C"/>
      <sheetName val="콘크리트타설집계표"/>
      <sheetName val="일위대가(출입)"/>
      <sheetName val="배수관공"/>
      <sheetName val="장비단가"/>
      <sheetName val="PAINT"/>
      <sheetName val="pr00_10_20"/>
      <sheetName val="평3"/>
      <sheetName val="2COMPO_TABLE"/>
      <sheetName val="값"/>
      <sheetName val="당초계약"/>
      <sheetName val="TOTAL_BOQ"/>
      <sheetName val="천방교접속"/>
      <sheetName val="구의33고"/>
      <sheetName val="용선 C.ೕ"/>
      <sheetName val="용선 C.䳇"/>
    </sheetNames>
    <sheetDataSet>
      <sheetData sheetId="0"/>
      <sheetData sheetId="1"/>
      <sheetData sheetId="2"/>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sheetData sheetId="115"/>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sheetData sheetId="135"/>
      <sheetData sheetId="136" refreshError="1"/>
      <sheetData sheetId="137" refreshError="1"/>
      <sheetData sheetId="138" refreshError="1"/>
      <sheetData sheetId="139" refreshError="1"/>
      <sheetData sheetId="140" refreshError="1"/>
      <sheetData sheetId="141" refreshError="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공구산출내역서"/>
      <sheetName val="1,2공구원가계산서"/>
      <sheetName val="2공구산출내역"/>
      <sheetName val="1공구원가계산"/>
      <sheetName val="2공구원가계산"/>
      <sheetName val="현황"/>
      <sheetName val="현황(1공구)"/>
      <sheetName val="현황(2공구)"/>
      <sheetName val="현황(3공구)"/>
      <sheetName val="간지"/>
      <sheetName val="1공구 단가 (정원)"/>
      <sheetName val="1공구 단가 (산광)"/>
      <sheetName val="1공구 단가 (용호)"/>
      <sheetName val="간지 (2)"/>
      <sheetName val="2공구 단가(인성)"/>
      <sheetName val="2공구 단가(대동)"/>
      <sheetName val="2공구 단가(산광)"/>
      <sheetName val="Sheet3"/>
      <sheetName val="터널굴착단산"/>
      <sheetName val="장약패턴90M2"/>
      <sheetName val="토공산근"/>
      <sheetName val="단가산출근거"/>
      <sheetName val="터널구조물산근"/>
      <sheetName val="도로구조물산근"/>
      <sheetName val="Sheet1"/>
      <sheetName val="Sheet2"/>
      <sheetName val="2004년 공정표(터널공)"/>
      <sheetName val="2004년 공정표(토공,배수구조물)"/>
      <sheetName val="공종별 수량"/>
      <sheetName val="구조물공수량명세서"/>
      <sheetName val="공사비"/>
      <sheetName val="단가산출"/>
      <sheetName val="일위대가"/>
      <sheetName val="가드레일산근"/>
      <sheetName val="수량집계표"/>
      <sheetName val="수량"/>
      <sheetName val="단가비교"/>
      <sheetName val="적용2002"/>
      <sheetName val="중기"/>
      <sheetName val="갑"/>
      <sheetName val="2공구(갑)"/>
      <sheetName val="2공구(을)"/>
      <sheetName val="선급금공제"/>
      <sheetName val="실행철강하도"/>
      <sheetName val="95조경공"/>
      <sheetName val="노임"/>
      <sheetName val="설계"/>
      <sheetName val="DANGA"/>
      <sheetName val="투찰내역"/>
      <sheetName val="토공(1)"/>
      <sheetName val="차수공(1)"/>
      <sheetName val="70%"/>
      <sheetName val="지급자재"/>
      <sheetName val="1_2공구원가계산서"/>
      <sheetName val="데이타"/>
      <sheetName val="식재인부"/>
      <sheetName val="공사비증감"/>
      <sheetName val="장비가동"/>
      <sheetName val="중기조종사 단위단가"/>
      <sheetName val="내역"/>
      <sheetName val="일위집계(기존)"/>
      <sheetName val="자재단가"/>
      <sheetName val="원가계산서"/>
      <sheetName val="내역서"/>
      <sheetName val="공사비집계"/>
      <sheetName val="하수급견적대비"/>
      <sheetName val="원가"/>
      <sheetName val="코드표"/>
      <sheetName val="토공유동표(전체.당초)"/>
      <sheetName val="식재"/>
      <sheetName val="시설물"/>
      <sheetName val="식재출력용"/>
      <sheetName val="유지관리"/>
      <sheetName val="단가"/>
      <sheetName val="교대(A1-A2)"/>
      <sheetName val="#REF"/>
      <sheetName val="퍼스트"/>
      <sheetName val="증감내역서"/>
      <sheetName val="공정집계_국별"/>
      <sheetName val="AS포장복구 "/>
      <sheetName val="Sheet22"/>
      <sheetName val="여과지동"/>
      <sheetName val="기초자료"/>
      <sheetName val="도급내역서(한줄)"/>
      <sheetName val="기초단가"/>
      <sheetName val="잔수량(작성)"/>
      <sheetName val="입찰품의서"/>
      <sheetName val="터파기및재료"/>
      <sheetName val="원가현황"/>
      <sheetName val="기흥하도용"/>
      <sheetName val="ESC(K치)"/>
      <sheetName val="1단계"/>
      <sheetName val="산출내역서집계표"/>
      <sheetName val="테이블"/>
      <sheetName val="노임단가"/>
      <sheetName val="설계예산"/>
      <sheetName val="화재 탐지 설비"/>
      <sheetName val="입찰안"/>
      <sheetName val="토적표"/>
      <sheetName val="을 2"/>
      <sheetName val="을 1"/>
      <sheetName val="집계표"/>
      <sheetName val="수곡내역"/>
      <sheetName val="기성내역"/>
      <sheetName val="2.대외공문"/>
      <sheetName val="일일"/>
      <sheetName val="사업관리"/>
      <sheetName val="적현로"/>
      <sheetName val="설비"/>
      <sheetName val="JUCKEYK"/>
      <sheetName val="시설물일위"/>
      <sheetName val="가설공사"/>
      <sheetName val="단가결정"/>
      <sheetName val="내역아"/>
      <sheetName val="울타리"/>
      <sheetName val="원도급"/>
      <sheetName val="하도급"/>
      <sheetName val="맨홀수량산출(A-LINE)"/>
      <sheetName val="맨홀수량산출"/>
      <sheetName val="날개벽수량표"/>
      <sheetName val=" 갑지"/>
      <sheetName val="사다리"/>
      <sheetName val="기"/>
      <sheetName val="전선(총)"/>
      <sheetName val="배수내역"/>
      <sheetName val="자재일위(경)"/>
      <sheetName val="수목데이타"/>
      <sheetName val="남평내역"/>
      <sheetName val="관급"/>
      <sheetName val="기계경비(시간당)"/>
      <sheetName val="2련간지"/>
      <sheetName val="저"/>
      <sheetName val="목차"/>
      <sheetName val="2월분"/>
      <sheetName val="DATE"/>
      <sheetName val="원가계산(2)"/>
      <sheetName val="산출근거"/>
      <sheetName val="투찰"/>
      <sheetName val="헐기"/>
      <sheetName val="인건비"/>
      <sheetName val="수량산출"/>
      <sheetName val="적격점수&lt;300억미만&gt;"/>
      <sheetName val="기초코드"/>
      <sheetName val="총괄내역서"/>
      <sheetName val="입찰"/>
      <sheetName val="현경"/>
      <sheetName val="9GNG운반"/>
      <sheetName val="FILE1"/>
      <sheetName val="부대내역"/>
      <sheetName val="A-4"/>
      <sheetName val="bid"/>
      <sheetName val="2000년1차"/>
      <sheetName val="원가계산서(변경)"/>
      <sheetName val="총괄집계표"/>
      <sheetName val="전체"/>
      <sheetName val="소야공정계획표"/>
      <sheetName val="위치조서"/>
      <sheetName val="공통가설"/>
      <sheetName val="대전-교대(A1-A2)"/>
      <sheetName val="현장별"/>
      <sheetName val="2004년_공정표(터널공)"/>
      <sheetName val="2004년_공정표(토공,배수구조물)"/>
      <sheetName val="공종별_수량"/>
      <sheetName val="1공구_단가_(정원)"/>
      <sheetName val="1공구_단가_(산광)"/>
      <sheetName val="1공구_단가_(용호)"/>
      <sheetName val="간지_(2)"/>
      <sheetName val="2공구_단가(인성)"/>
      <sheetName val="2공구_단가(대동)"/>
      <sheetName val="2공구_단가(산광)"/>
      <sheetName val="중기조종사_단위단가"/>
      <sheetName val="토공유동표(전체_당초)"/>
      <sheetName val="단가일람"/>
      <sheetName val="조경일람"/>
      <sheetName val="날개벽(좌,우=45도,75도)"/>
      <sheetName val="DATA"/>
      <sheetName val="물가대비표"/>
      <sheetName val="요율"/>
      <sheetName val="중기솔뇨"/>
      <sheetName val="제출내역 (2)"/>
      <sheetName val="토목을"/>
      <sheetName val="FB25JN"/>
      <sheetName val="시화점실행"/>
      <sheetName val="2_대외공문"/>
      <sheetName val="을_2"/>
      <sheetName val="을_1"/>
      <sheetName val="화재_탐지_설비"/>
      <sheetName val="AS포장복구_"/>
      <sheetName val="단가산출서"/>
      <sheetName val="준검 내역서"/>
      <sheetName val="금호"/>
      <sheetName val="총괄표"/>
      <sheetName val="앵커구조계산"/>
      <sheetName val="내역서(교량)전체"/>
      <sheetName val="전체내역"/>
      <sheetName val="기본설계기준"/>
      <sheetName val="배수관연장조서"/>
      <sheetName val="안양동교 1안"/>
      <sheetName val="백암비스타내역"/>
      <sheetName val="내역서 (2)"/>
      <sheetName val="총공사내역서"/>
      <sheetName val="점수계산1-2"/>
      <sheetName val="단가산출서(기계)"/>
      <sheetName val="C3"/>
      <sheetName val="S0"/>
      <sheetName val="감가상각"/>
      <sheetName val="우수공,맨홀,집수정"/>
      <sheetName val="기자재비"/>
      <sheetName val="일위대가목록"/>
      <sheetName val="◀암거위치"/>
      <sheetName val="06 일위대가목록"/>
      <sheetName val="노무,재료"/>
      <sheetName val="내역5"/>
      <sheetName val="명세표(콘크리트) (3)"/>
      <sheetName val="일위대가목차"/>
      <sheetName val="토사(PE)"/>
      <sheetName val="백호우계수"/>
      <sheetName val="Sheet5"/>
      <sheetName val="본선토량운반계산서(1)0"/>
      <sheetName val="중기명"/>
      <sheetName val="주민번호"/>
      <sheetName val="적용단위길이"/>
      <sheetName val="피벗테이블데이터분석"/>
      <sheetName val="특수기호강도거푸집"/>
      <sheetName val="종배수관면벽신"/>
      <sheetName val="종배수관(신)"/>
      <sheetName val="자료입력"/>
      <sheetName val="말뚝설계"/>
      <sheetName val="설계조건"/>
      <sheetName val="교각계산"/>
      <sheetName val="일위목록"/>
      <sheetName val="1공구원가계산서"/>
      <sheetName val="품셈TABLE"/>
      <sheetName val="대비2"/>
      <sheetName val="CT"/>
      <sheetName val="이월"/>
      <sheetName val="A1"/>
      <sheetName val="노무비"/>
      <sheetName val="변경내역"/>
      <sheetName val="경비"/>
      <sheetName val="98수문일위"/>
      <sheetName val="롤러"/>
      <sheetName val="총집계표"/>
      <sheetName val="간선"/>
      <sheetName val="명세서"/>
      <sheetName val="Sheet1 (2)"/>
      <sheetName val="96노임기준"/>
      <sheetName val="식재일위대가"/>
      <sheetName val="3련 BOX"/>
      <sheetName val="내역원본"/>
      <sheetName val="단면치수"/>
      <sheetName val="맨홀토공(3)"/>
      <sheetName val="우선실시설계(토목)"/>
      <sheetName val="우선실시설계(건축)"/>
      <sheetName val="2공구하도급내역서"/>
      <sheetName val="VOR"/>
      <sheetName val="제품현황"/>
      <sheetName val="PAY2002"/>
      <sheetName val="투찰금액"/>
      <sheetName val="평가데이터"/>
      <sheetName val="일위_파일"/>
      <sheetName val="원가서"/>
      <sheetName val="흥양2교토공집계표"/>
      <sheetName val="ABUT수량-A1"/>
      <sheetName val="일위대가(1)"/>
      <sheetName val="원하대비"/>
      <sheetName val="시행예산"/>
      <sheetName val="1-3.조건,바닥판 "/>
      <sheetName val="운반공"/>
      <sheetName val="날개벽(시점좌측)"/>
      <sheetName val="배수공"/>
      <sheetName val="단위수량"/>
      <sheetName val="일반수량총괄집계"/>
      <sheetName val="초곡1교(일반)"/>
      <sheetName val="산출내역(4월)"/>
      <sheetName val="산출내역(5월) (2)"/>
      <sheetName val="수량산출서"/>
      <sheetName val="현장관리비"/>
      <sheetName val="일위대가표"/>
      <sheetName val="시점교대"/>
      <sheetName val="단가조사"/>
      <sheetName val="버스운행안내"/>
      <sheetName val="교통대책내역"/>
      <sheetName val="조명시설"/>
      <sheetName val="실행내역서"/>
      <sheetName val="장비단가"/>
      <sheetName val="준공조서갑지"/>
      <sheetName val="공사기본내용입력"/>
      <sheetName val="자금총괄"/>
      <sheetName val="코드"/>
      <sheetName val="규준틀"/>
      <sheetName val="신천3호용수로"/>
      <sheetName val="수량집계"/>
      <sheetName val="시노"/>
      <sheetName val="맨홀토공"/>
      <sheetName val="2004년䀠공정표(터널공)"/>
      <sheetName val="적용2042"/>
      <sheetName val="가시설"/>
      <sheetName val="기본단가표"/>
      <sheetName val="4)유동표"/>
      <sheetName val="내역(중앙)"/>
      <sheetName val="신고조서"/>
      <sheetName val="갑지"/>
      <sheetName val="가중치"/>
      <sheetName val="물가시세표"/>
      <sheetName val="1-41_관부설공산출"/>
      <sheetName val="일위(토목)"/>
      <sheetName val="진주방향"/>
      <sheetName val="공종"/>
      <sheetName val="안정검토"/>
      <sheetName val="목록"/>
      <sheetName val="정거장"/>
      <sheetName val="길내기"/>
      <sheetName val="실행간접비"/>
      <sheetName val="타공종이기"/>
      <sheetName val="Macro1"/>
      <sheetName val="상세"/>
      <sheetName val="암거"/>
      <sheetName val="포장공"/>
      <sheetName val="원,1,2차물량"/>
      <sheetName val="산수배수"/>
      <sheetName val="inputdata"/>
      <sheetName val="적용기준"/>
      <sheetName val="(A)내역서"/>
      <sheetName val="콘크리트타설집계표"/>
      <sheetName val="설계예산서"/>
      <sheetName val="예산명세서"/>
      <sheetName val="데리네이타현황"/>
      <sheetName val="광주운남을"/>
      <sheetName val="수로BOX"/>
      <sheetName val="견적"/>
      <sheetName val="이토변실(A3-LINE)"/>
      <sheetName val="맨홀수량"/>
      <sheetName val="터널조도"/>
      <sheetName val="sand토적"/>
      <sheetName val="6차2회변경내역서"/>
      <sheetName val="Mc1"/>
      <sheetName val="노임 단가"/>
      <sheetName val="플랜트 설치"/>
      <sheetName val="샌딩 에폭시 도장"/>
      <sheetName val="방수"/>
      <sheetName val="학생내역"/>
      <sheetName val="참조자료"/>
      <sheetName val="기계경비"/>
      <sheetName val="증감대비"/>
      <sheetName val="차액보증"/>
      <sheetName val="앵커(3안)"/>
      <sheetName val="조작대(18)"/>
      <sheetName val="교각토공"/>
      <sheetName val="변경증감내역서"/>
      <sheetName val="가시설공(1)"/>
      <sheetName val="프랜트면허"/>
      <sheetName val="토목주소"/>
      <sheetName val="옥외외등집계표"/>
      <sheetName val="대림경상68억"/>
      <sheetName val="금융비용"/>
      <sheetName val="#2정산"/>
      <sheetName val="잡비"/>
      <sheetName val="guard(mac)"/>
      <sheetName val="S9"/>
      <sheetName val="S14"/>
      <sheetName val="내역서2안"/>
      <sheetName val="가설공사비"/>
      <sheetName val="도로구조공사비"/>
      <sheetName val="도로토공공사비"/>
      <sheetName val="여수토공사비"/>
      <sheetName val="포장(수량)-관로부"/>
      <sheetName val="당사실시1"/>
      <sheetName val="표준차도부연장집계-ASP"/>
      <sheetName val="팔당터널(1공구)"/>
      <sheetName val="옹벽수량집계"/>
      <sheetName val="날개벽"/>
      <sheetName val="단위량당중기"/>
      <sheetName val="자재일람"/>
      <sheetName val="화해(함평)"/>
      <sheetName val="화해(장성)"/>
      <sheetName val="1공구_단가_(정원)1"/>
      <sheetName val="1공구_단가_(산광)1"/>
      <sheetName val="1공구_단가_(용호)1"/>
      <sheetName val="간지_(2)1"/>
      <sheetName val="2공구_단가(인성)1"/>
      <sheetName val="2공구_단가(대동)1"/>
      <sheetName val="2공구_단가(산광)1"/>
      <sheetName val="2004년_공정표(터널공)1"/>
      <sheetName val="2004년_공정표(토공,배수구조물)1"/>
      <sheetName val="공종별_수량1"/>
      <sheetName val="집 계 표"/>
      <sheetName val="토목공사"/>
      <sheetName val="전문품의"/>
      <sheetName val="기초"/>
      <sheetName val="200"/>
      <sheetName val="정부노임단가"/>
      <sheetName val="우석문틀"/>
      <sheetName val="Sheet6"/>
      <sheetName val="입적표"/>
      <sheetName val="간접(90)"/>
      <sheetName val="JUCK"/>
      <sheetName val="수량명세서"/>
      <sheetName val="원내역"/>
      <sheetName val="단가 및 재료비"/>
      <sheetName val="중기사용료산출근거"/>
      <sheetName val="6공구(당초)"/>
      <sheetName val="노무비단가"/>
      <sheetName val="내역서단가산출용"/>
      <sheetName val="nys"/>
      <sheetName val="토공"/>
      <sheetName val="월명지여방"/>
      <sheetName val="토적계산"/>
      <sheetName val="내역(창신)"/>
      <sheetName val="top"/>
      <sheetName val="b_balju"/>
      <sheetName val="강병규"/>
      <sheetName val="하남내역"/>
      <sheetName val="건축내역"/>
      <sheetName val="관리,공감"/>
      <sheetName val="C10집계2"/>
      <sheetName val="유림총괄"/>
      <sheetName val="품"/>
      <sheetName val="덕전리"/>
      <sheetName val="치수표"/>
      <sheetName val="주요물량"/>
      <sheetName val="물집"/>
      <sheetName val="골조시행"/>
      <sheetName val="신우"/>
      <sheetName val="G.R300경비"/>
      <sheetName val="구조물공"/>
      <sheetName val="부대공"/>
      <sheetName val="바닥판"/>
      <sheetName val="수주현황2월"/>
      <sheetName val="공통단가"/>
      <sheetName val="일용노무비지급명세서(7)"/>
      <sheetName val="중기가동(7)"/>
      <sheetName val="교대(A1)"/>
      <sheetName val="98지급계획"/>
      <sheetName val="전신환매도율"/>
      <sheetName val="개요"/>
      <sheetName val="건축-물가변동"/>
      <sheetName val="99총공사내역서"/>
      <sheetName val="대치판정"/>
      <sheetName val="자재단가비교표"/>
      <sheetName val="명일작업계획 (3)"/>
      <sheetName val="건설산출"/>
      <sheetName val="TIE-IN"/>
      <sheetName val="운반비"/>
      <sheetName val="포장공수량집계표"/>
      <sheetName val="T13(P68~72,78)"/>
      <sheetName val="주안3차A-A"/>
      <sheetName val="삭제금지단가"/>
      <sheetName val="기초일위대가"/>
      <sheetName val="단가대비표"/>
      <sheetName val="제경비"/>
      <sheetName val="통장출금액"/>
      <sheetName val="실행내역서(DCU)"/>
      <sheetName val="MC&amp;다변화"/>
      <sheetName val="단가표"/>
      <sheetName val="공정분류"/>
      <sheetName val="완도-군외"/>
      <sheetName val="A LINE"/>
      <sheetName val="형식-1"/>
      <sheetName val="N賃率-職"/>
      <sheetName val="표지"/>
      <sheetName val="사급자재"/>
      <sheetName val="실행"/>
      <sheetName val="노임이"/>
      <sheetName val="공통(20-91)"/>
      <sheetName val="확약서"/>
      <sheetName val="원형1호맨홀토공수량"/>
      <sheetName val="호표"/>
      <sheetName val="추가예산"/>
      <sheetName val="가스"/>
      <sheetName val="건강보험 표준보수월액 조견표(04년도)"/>
      <sheetName val="국민연금 표준보수월액 조견표(04년도)"/>
      <sheetName val="가설건물"/>
      <sheetName val="견적의뢰서"/>
      <sheetName val="철거산출근거"/>
      <sheetName val="＃호안블록"/>
      <sheetName val="기안"/>
      <sheetName val="설-원가"/>
      <sheetName val="역공종"/>
      <sheetName val="약품공급2"/>
      <sheetName val="그레이더"/>
      <sheetName val="일반부표"/>
      <sheetName val="중기목록"/>
      <sheetName val="자재목록"/>
      <sheetName val="단가목록"/>
      <sheetName val="시운전연료"/>
      <sheetName val="수자재단위당"/>
      <sheetName val="4.2유효폭의 계산"/>
      <sheetName val="일위대가(가설)"/>
      <sheetName val="옹벽철근"/>
      <sheetName val="관로공표지"/>
      <sheetName val="MOTOR"/>
      <sheetName val="우수"/>
      <sheetName val="2000전체분"/>
      <sheetName val="분전함신설"/>
      <sheetName val="접지1종"/>
      <sheetName val="cable-data"/>
      <sheetName val="우수맨홀공제단위수량"/>
      <sheetName val="공제량"/>
      <sheetName val="원가계산서 (2)"/>
      <sheetName val="소화실적"/>
      <sheetName val="다곡2교"/>
      <sheetName val="기계경비일람"/>
      <sheetName val="상-교대(A1-A2)"/>
      <sheetName val="인부신상자료"/>
      <sheetName val="원가산출서"/>
      <sheetName val="일반수량"/>
      <sheetName val="오산운암"/>
      <sheetName val="산근(1)"/>
      <sheetName val="수량산출서-2"/>
      <sheetName val="월별수입"/>
      <sheetName val="소요자재"/>
      <sheetName val="제경집계"/>
      <sheetName val="산출내역서"/>
      <sheetName val="WORK"/>
      <sheetName val="도급"/>
      <sheetName val="남양내역"/>
      <sheetName val="말뚝지지력산정"/>
      <sheetName val="부표총괄"/>
      <sheetName val="당초명세(평)"/>
      <sheetName val="입찰견적보고서"/>
      <sheetName val="REDUCER"/>
      <sheetName val="WE'T"/>
      <sheetName val="주방환기"/>
      <sheetName val="공내역서"/>
      <sheetName val="주요항목별"/>
      <sheetName val="기초자료입력"/>
      <sheetName val="INDEX"/>
      <sheetName val="괴목육교"/>
      <sheetName val="건축내역서"/>
      <sheetName val="을"/>
      <sheetName val="원안"/>
      <sheetName val="출력!내역서"/>
      <sheetName val="건축"/>
      <sheetName val="기계내역"/>
      <sheetName val="밸브설치"/>
      <sheetName val="토량산출서"/>
      <sheetName val="COPING"/>
      <sheetName val="화설내"/>
      <sheetName val="갑지(추정)"/>
      <sheetName val="덤프트럭계수"/>
      <sheetName val="이식운반"/>
      <sheetName val="1차"/>
      <sheetName val="금속및금속창호"/>
      <sheetName val="7.공정표"/>
      <sheetName val="민감도"/>
      <sheetName val="일용노임단가"/>
      <sheetName val="역T형옹벽단위수량"/>
      <sheetName val="내역서(총)"/>
      <sheetName val="1~9 하중계산"/>
      <sheetName val="1~6 설계조건...."/>
      <sheetName val="A2"/>
      <sheetName val="Total"/>
      <sheetName val="유치원내역"/>
      <sheetName val="MEXICO-C"/>
      <sheetName val="환율change"/>
      <sheetName val="잡철물"/>
      <sheetName val="옥외배관기본공량"/>
      <sheetName val="할증 "/>
      <sheetName val="견적정보"/>
      <sheetName val="CONCRETE"/>
      <sheetName val="정보"/>
      <sheetName val="견적대비표"/>
      <sheetName val="Y-WORK"/>
      <sheetName val="4 LINE"/>
      <sheetName val="7 th"/>
      <sheetName val="실행(ALT1)"/>
      <sheetName val="돈암사업"/>
      <sheetName val="건축(을)"/>
      <sheetName val="실행내역서 "/>
      <sheetName val="설계내역서"/>
      <sheetName val="IT-BAT"/>
      <sheetName val="TEL"/>
      <sheetName val="Customer Databas"/>
      <sheetName val="GRDBS"/>
      <sheetName val="전기실-1"/>
      <sheetName val="unit 4"/>
      <sheetName val="예총"/>
      <sheetName val="견적을지"/>
      <sheetName val="확산동"/>
      <sheetName val="구리토평1전기"/>
      <sheetName val="일위대가(건축)"/>
      <sheetName val="2.냉난방설비공사"/>
      <sheetName val="7.자동제어공사"/>
      <sheetName val="실행내역(수정본)"/>
      <sheetName val="4.내역"/>
      <sheetName val="s"/>
      <sheetName val="원가 (2)"/>
      <sheetName val="BOX"/>
      <sheetName val="인천제철"/>
      <sheetName val="자료"/>
      <sheetName val="산근"/>
      <sheetName val="CAPVC"/>
      <sheetName val="음료실행"/>
      <sheetName val="갑지1"/>
      <sheetName val="배명(단가)"/>
      <sheetName val="인사자료총집계"/>
      <sheetName val="실행내역"/>
      <sheetName val="연돌일위집계"/>
      <sheetName val="소비자가"/>
      <sheetName val="물량산출근거"/>
      <sheetName val="시멘트"/>
      <sheetName val="노원열병합  건축공사기성내역서"/>
      <sheetName val="FANDBS"/>
      <sheetName val="산근목록"/>
      <sheetName val="하중계산"/>
      <sheetName val="6PILE  (돌출)"/>
      <sheetName val="노임DB-출역(5월)"/>
      <sheetName val="입력(NO PRINT)"/>
      <sheetName val="1.외주공사"/>
      <sheetName val="2.직영공사"/>
      <sheetName val="96보완계획7.12"/>
      <sheetName val="시운전연료비"/>
      <sheetName val="폐수토목내역서"/>
      <sheetName val="일위"/>
      <sheetName val="98NS-N"/>
      <sheetName val="1.1설계기준"/>
      <sheetName val="12월"/>
      <sheetName val="구조물터파기수량집계"/>
      <sheetName val="측구터파기공수량집계"/>
      <sheetName val="배수공 시멘트 및 골재량 산출"/>
      <sheetName val="★도급내역"/>
      <sheetName val="보강공(내역)"/>
      <sheetName val="본공사"/>
      <sheetName val="입찰보고"/>
      <sheetName val="SG"/>
      <sheetName val="수량산출목록표"/>
      <sheetName val="시작4"/>
      <sheetName val="기계data"/>
      <sheetName val="단면 (2)"/>
      <sheetName val="교각1"/>
      <sheetName val="1.설계기준"/>
      <sheetName val="I.설계조건"/>
      <sheetName val="주형"/>
      <sheetName val="3.바닥판설계"/>
      <sheetName val="1.설계조건"/>
      <sheetName val="공구"/>
      <sheetName val="GRDATA"/>
      <sheetName val="SHAFTDBSE"/>
      <sheetName val="실행(표지,갑,을)"/>
      <sheetName val="개인별 순위표"/>
      <sheetName val="EJ"/>
      <sheetName val="FACTOR"/>
      <sheetName val="Xunit (단위환산)"/>
      <sheetName val="WING3"/>
      <sheetName val="설계명세서"/>
      <sheetName val="입력"/>
      <sheetName val="수리결과"/>
      <sheetName val="P-산#1-1(WOWA1)"/>
      <sheetName val="ⴭⴭⴭⴭⴭ"/>
      <sheetName val="제직재"/>
      <sheetName val="설직재-1"/>
      <sheetName val="준검_내역서"/>
      <sheetName val="미지급청구(01월분) "/>
      <sheetName val="t2s-2"/>
      <sheetName val="주요측점"/>
      <sheetName val="철근량"/>
      <sheetName val="영업소실적"/>
      <sheetName val="1차증가원가계산"/>
      <sheetName val="일위대가-01"/>
      <sheetName val="투찰판"/>
      <sheetName val="음성방향"/>
      <sheetName val="수로교총재료집계"/>
      <sheetName val="총괄-1"/>
      <sheetName val="관급자재"/>
      <sheetName val="관급자재(입력)"/>
      <sheetName val="부안일위"/>
      <sheetName val="strut type"/>
      <sheetName val="01상노임"/>
      <sheetName val="공사개요"/>
      <sheetName val="의료보험료율"/>
      <sheetName val="제2호단위수량"/>
      <sheetName val="공통가설공사"/>
      <sheetName val="공량산출서"/>
      <sheetName val="열차제어동"/>
      <sheetName val="전기성능동"/>
      <sheetName val="차량시스템인자"/>
      <sheetName val="차량부품동"/>
      <sheetName val="북부"/>
      <sheetName val="1"/>
      <sheetName val="Resource"/>
      <sheetName val="기준"/>
      <sheetName val="(2)자금(신용)"/>
      <sheetName val="1-3_조건,바닥판_"/>
    </sheetNames>
    <sheetDataSet>
      <sheetData sheetId="0" refreshError="1">
        <row r="5">
          <cell r="D5">
            <v>515989155</v>
          </cell>
        </row>
        <row r="745">
          <cell r="F745">
            <v>922148830.20000005</v>
          </cell>
        </row>
        <row r="746">
          <cell r="F746">
            <v>50000000</v>
          </cell>
        </row>
      </sheetData>
      <sheetData sheetId="1" refreshError="1">
        <row r="5">
          <cell r="D5">
            <v>515989155</v>
          </cell>
        </row>
        <row r="9">
          <cell r="D9">
            <v>103851757</v>
          </cell>
        </row>
        <row r="10">
          <cell r="D10">
            <v>59927453</v>
          </cell>
        </row>
        <row r="11">
          <cell r="D11">
            <v>421813422</v>
          </cell>
        </row>
        <row r="12">
          <cell r="D12">
            <v>12676720</v>
          </cell>
        </row>
        <row r="13">
          <cell r="D13">
            <v>13876834</v>
          </cell>
        </row>
        <row r="16">
          <cell r="D16">
            <v>401608645</v>
          </cell>
        </row>
        <row r="17">
          <cell r="D17">
            <v>787706746</v>
          </cell>
        </row>
        <row r="23">
          <cell r="D23">
            <v>326681153</v>
          </cell>
        </row>
        <row r="27">
          <cell r="D27">
            <v>65750242</v>
          </cell>
        </row>
        <row r="28">
          <cell r="D28">
            <v>38439805</v>
          </cell>
        </row>
        <row r="29">
          <cell r="D29">
            <v>270304714</v>
          </cell>
        </row>
        <row r="30">
          <cell r="D30">
            <v>12676720</v>
          </cell>
        </row>
        <row r="31">
          <cell r="D31">
            <v>4532691</v>
          </cell>
        </row>
        <row r="34">
          <cell r="D34">
            <v>260842209</v>
          </cell>
        </row>
        <row r="35">
          <cell r="D35">
            <v>511469653</v>
          </cell>
        </row>
      </sheetData>
      <sheetData sheetId="2" refreshError="1">
        <row r="174">
          <cell r="F174">
            <v>598915604.60000002</v>
          </cell>
        </row>
        <row r="175">
          <cell r="F175">
            <v>6000000</v>
          </cell>
        </row>
      </sheetData>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sheetData sheetId="35" refreshError="1"/>
      <sheetData sheetId="36" refreshError="1"/>
      <sheetData sheetId="37" refreshError="1"/>
      <sheetData sheetId="38" refreshError="1"/>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refreshError="1"/>
      <sheetData sheetId="680" refreshError="1"/>
      <sheetData sheetId="681" refreshError="1"/>
      <sheetData sheetId="682" refreshError="1"/>
      <sheetData sheetId="683" refreshError="1"/>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표지간지"/>
      <sheetName val="위치도간지"/>
      <sheetName val="현장사진간지"/>
      <sheetName val="현장사진"/>
      <sheetName val="설계설명서간지"/>
      <sheetName val="설계설명서"/>
      <sheetName val="설계적용기준간지"/>
      <sheetName val="설계적용기준"/>
      <sheetName val="예정공정표간지"/>
      <sheetName val="예정공정표"/>
      <sheetName val="시방서간지"/>
      <sheetName val="소반별시방서간지"/>
      <sheetName val="소반별특징및시방서"/>
      <sheetName val="사업원가계산서간지"/>
      <sheetName val="간지"/>
      <sheetName val="사업원가계산서"/>
      <sheetName val="설계내역서간지"/>
      <sheetName val="내역서(천보)"/>
      <sheetName val="내역서(천개)"/>
      <sheetName val="내역서(임내정리)"/>
      <sheetName val="단가산출서간지"/>
      <sheetName val="단가산출서(천보,개량)"/>
      <sheetName val="단가산출서(임내정리)"/>
      <sheetName val="필지별사업내역서간지"/>
      <sheetName val="필지별내역서"/>
      <sheetName val="GPS좌표간지"/>
      <sheetName val="GPS좌표"/>
      <sheetName val="재선충병미감염확인증"/>
      <sheetName val="사업자등록증사본간지"/>
      <sheetName val="임목조사서간지"/>
      <sheetName val="수량집계표"/>
      <sheetName val="영흥임황1"/>
      <sheetName val="영흥1-1"/>
      <sheetName val="영흥임황2"/>
      <sheetName val="영흥2-1"/>
      <sheetName val="영흥2-2"/>
      <sheetName val="영흥2-3"/>
      <sheetName val="영흥2-4"/>
      <sheetName val="영흥2-5"/>
      <sheetName val="영흥2-6"/>
      <sheetName val="영흥2-7"/>
      <sheetName val="정양임황1"/>
      <sheetName val="정양1-1"/>
      <sheetName val="정양1-2"/>
      <sheetName val="정양임황2"/>
      <sheetName val="정양2-1"/>
      <sheetName val="정양2-2"/>
      <sheetName val="정양2-3"/>
      <sheetName val="정양임황3"/>
      <sheetName val="정양3-1"/>
      <sheetName val="정양3-2"/>
      <sheetName val="정양3-3"/>
      <sheetName val="정양3-4"/>
      <sheetName val="정양3-5"/>
      <sheetName val="정양3-6"/>
      <sheetName val="정양3-7"/>
      <sheetName val="정양3-8"/>
      <sheetName val="정양3-9"/>
      <sheetName val="정양3-10"/>
      <sheetName val="정양임황4"/>
      <sheetName val="정양4-1"/>
      <sheetName val="정양4-2"/>
      <sheetName val="정양4-3"/>
      <sheetName val="정양4-4"/>
      <sheetName val="문산임황1"/>
      <sheetName val="문산1-1"/>
      <sheetName val="문산1-2"/>
      <sheetName val="문산1-3"/>
      <sheetName val="문산1-4"/>
      <sheetName val="문산1-5"/>
      <sheetName val="문산임황2"/>
      <sheetName val="문산2-1"/>
      <sheetName val="문산2-2"/>
      <sheetName val="문산2-3"/>
      <sheetName val="문산2-4"/>
      <sheetName val="인건비,재료비명세서"/>
      <sheetName val="표지(2)"/>
      <sheetName val="xxxxxxxx"/>
      <sheetName val="Recovered_Sheet1"/>
      <sheetName val="Recovered_Sheet2"/>
      <sheetName val="Recovered_Sheet3"/>
      <sheetName val="Recovered_Sheet4"/>
      <sheetName val="Recovered_Sheet5"/>
      <sheetName val="XL4Poppy"/>
      <sheetName val="원가계산서"/>
      <sheetName val="일위대가"/>
      <sheetName val="별표집계"/>
      <sheetName val="1"/>
      <sheetName val="변경내역"/>
      <sheetName val="건축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row r="4">
          <cell r="C4" t="e">
            <v>#N/A</v>
          </cell>
        </row>
      </sheetData>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가표"/>
      <sheetName val="단가표1"/>
      <sheetName val="목차"/>
      <sheetName val="간지"/>
      <sheetName val="공사설명서"/>
      <sheetName val="예정공정표"/>
      <sheetName val="동원인원"/>
      <sheetName val="총원가_총괄"/>
      <sheetName val="공사원가_총괄"/>
      <sheetName val="총원가"/>
      <sheetName val="공사원가"/>
      <sheetName val="내역서총괄"/>
      <sheetName val="내역서"/>
      <sheetName val="일위대가"/>
      <sheetName val="피스표총괄"/>
      <sheetName val="피스표"/>
      <sheetName val="자재비"/>
      <sheetName val="지입자재"/>
      <sheetName val="회수물자"/>
      <sheetName val="철거내역"/>
      <sheetName val="잔품내역"/>
      <sheetName val="품_산출근거"/>
      <sheetName val="소요노력"/>
      <sheetName val="공구손료"/>
      <sheetName val="공구_손료"/>
      <sheetName val="관급자재"/>
      <sheetName val="운반비1"/>
      <sheetName val="경비"/>
      <sheetName val="위험표시판"/>
      <sheetName val="공정집계"/>
      <sheetName val="File_관급"/>
      <sheetName val="File_Index"/>
      <sheetName val="File_제목"/>
      <sheetName val="일위대가_수정"/>
      <sheetName val="File_일위"/>
      <sheetName val="File_공정입력"/>
      <sheetName val="File_국명"/>
      <sheetName val="File_간선명"/>
      <sheetName val="File_집계"/>
      <sheetName val="File_피스표"/>
      <sheetName val="피스표_List"/>
      <sheetName val="File_인수공여장"/>
      <sheetName val="2공구산출내역"/>
      <sheetName val="유입량"/>
      <sheetName val="제직재"/>
      <sheetName val="직재"/>
      <sheetName val="N賃率-職"/>
      <sheetName val="3.단가산출서"/>
      <sheetName val="운반비"/>
      <sheetName val=" HIT-&gt;HMC 견적(3900)"/>
      <sheetName val="#2_일위대가목록"/>
      <sheetName val="공정집계_국별"/>
      <sheetName val="기본일위"/>
      <sheetName val="J直材4"/>
      <sheetName val="#REF"/>
      <sheetName val="산출(토공‥"/>
      <sheetName val="1,2공구원가계산서"/>
      <sheetName val="1공구산출내역서"/>
      <sheetName val="설직재-1"/>
      <sheetName val="표지1"/>
      <sheetName val="내역서-1"/>
      <sheetName val="2"/>
      <sheetName val="갑지"/>
      <sheetName val="Sheet1"/>
      <sheetName val="감가상각"/>
      <sheetName val="공통(20-91)"/>
      <sheetName val="기계경비산출기준"/>
      <sheetName val="재료비"/>
      <sheetName val="호표"/>
      <sheetName val="공사비"/>
      <sheetName val="노임"/>
      <sheetName val="원형1호맨홀토공수량"/>
      <sheetName val="노무비 근거"/>
      <sheetName val="사본 - 전송프로그램"/>
      <sheetName val="금액내역서"/>
      <sheetName val="전체"/>
      <sheetName val="단가"/>
      <sheetName val="FACTOR"/>
      <sheetName val="이월"/>
      <sheetName val="표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v>0</v>
          </cell>
        </row>
        <row r="6">
          <cell r="A6">
            <v>13</v>
          </cell>
        </row>
        <row r="7">
          <cell r="A7">
            <v>15</v>
          </cell>
        </row>
        <row r="22">
          <cell r="A22" t="str">
            <v>S1</v>
          </cell>
        </row>
        <row r="28">
          <cell r="A28">
            <v>14</v>
          </cell>
        </row>
        <row r="29">
          <cell r="A29">
            <v>111</v>
          </cell>
        </row>
        <row r="30">
          <cell r="A30">
            <v>112</v>
          </cell>
        </row>
        <row r="44">
          <cell r="A44" t="str">
            <v>S2</v>
          </cell>
        </row>
        <row r="50">
          <cell r="A50">
            <v>13</v>
          </cell>
        </row>
        <row r="51">
          <cell r="A51">
            <v>15</v>
          </cell>
        </row>
        <row r="52">
          <cell r="A52">
            <v>66</v>
          </cell>
        </row>
        <row r="66">
          <cell r="A66" t="str">
            <v>S3</v>
          </cell>
        </row>
        <row r="72">
          <cell r="A72">
            <v>14</v>
          </cell>
        </row>
        <row r="73">
          <cell r="A73">
            <v>67</v>
          </cell>
        </row>
        <row r="74">
          <cell r="A74">
            <v>113</v>
          </cell>
        </row>
        <row r="75">
          <cell r="A75">
            <v>50</v>
          </cell>
        </row>
        <row r="88">
          <cell r="A88" t="str">
            <v>S4</v>
          </cell>
        </row>
        <row r="94">
          <cell r="A94">
            <v>71</v>
          </cell>
        </row>
        <row r="95">
          <cell r="A95">
            <v>74</v>
          </cell>
        </row>
        <row r="110">
          <cell r="A110" t="str">
            <v>S5</v>
          </cell>
        </row>
        <row r="116">
          <cell r="A116">
            <v>113</v>
          </cell>
        </row>
        <row r="132">
          <cell r="A132" t="str">
            <v>S6</v>
          </cell>
        </row>
        <row r="138">
          <cell r="A138">
            <v>13</v>
          </cell>
        </row>
        <row r="139">
          <cell r="A139">
            <v>15</v>
          </cell>
        </row>
        <row r="140">
          <cell r="A140">
            <v>87</v>
          </cell>
        </row>
        <row r="154">
          <cell r="A154" t="str">
            <v>S7</v>
          </cell>
        </row>
        <row r="160">
          <cell r="A160">
            <v>14</v>
          </cell>
        </row>
        <row r="161">
          <cell r="A161">
            <v>92</v>
          </cell>
        </row>
        <row r="162">
          <cell r="A162">
            <v>107</v>
          </cell>
        </row>
        <row r="163">
          <cell r="A163">
            <v>50</v>
          </cell>
        </row>
        <row r="164">
          <cell r="A164">
            <v>740</v>
          </cell>
        </row>
        <row r="165">
          <cell r="A165">
            <v>71</v>
          </cell>
        </row>
        <row r="176">
          <cell r="A176" t="str">
            <v>S8</v>
          </cell>
        </row>
        <row r="182">
          <cell r="A182">
            <v>95</v>
          </cell>
        </row>
        <row r="183">
          <cell r="A183">
            <v>113</v>
          </cell>
        </row>
        <row r="198">
          <cell r="A198" t="str">
            <v>S9</v>
          </cell>
        </row>
        <row r="204">
          <cell r="A204">
            <v>98</v>
          </cell>
        </row>
        <row r="220">
          <cell r="A220" t="str">
            <v>S10</v>
          </cell>
        </row>
        <row r="226">
          <cell r="A226">
            <v>101</v>
          </cell>
        </row>
        <row r="242">
          <cell r="A242" t="str">
            <v>S11</v>
          </cell>
        </row>
        <row r="248">
          <cell r="A248">
            <v>104</v>
          </cell>
        </row>
        <row r="249">
          <cell r="A249">
            <v>113</v>
          </cell>
        </row>
        <row r="264">
          <cell r="A264" t="str">
            <v>S12</v>
          </cell>
        </row>
        <row r="270">
          <cell r="A270">
            <v>13</v>
          </cell>
        </row>
        <row r="271">
          <cell r="A271">
            <v>15</v>
          </cell>
        </row>
        <row r="272">
          <cell r="A272">
            <v>77</v>
          </cell>
        </row>
        <row r="286">
          <cell r="A286" t="str">
            <v>S13</v>
          </cell>
        </row>
        <row r="292">
          <cell r="A292">
            <v>74</v>
          </cell>
        </row>
        <row r="293">
          <cell r="A293">
            <v>80</v>
          </cell>
        </row>
        <row r="308">
          <cell r="A308" t="str">
            <v>S14</v>
          </cell>
        </row>
        <row r="314">
          <cell r="A314">
            <v>116</v>
          </cell>
        </row>
        <row r="330">
          <cell r="A330" t="str">
            <v>S15</v>
          </cell>
        </row>
        <row r="336">
          <cell r="A336">
            <v>14</v>
          </cell>
        </row>
        <row r="337">
          <cell r="A337">
            <v>252</v>
          </cell>
        </row>
        <row r="338">
          <cell r="A338">
            <v>254</v>
          </cell>
        </row>
        <row r="352">
          <cell r="A352" t="str">
            <v>S16</v>
          </cell>
        </row>
        <row r="358">
          <cell r="A358">
            <v>22</v>
          </cell>
        </row>
        <row r="359">
          <cell r="A359">
            <v>114</v>
          </cell>
        </row>
        <row r="360">
          <cell r="A360">
            <v>115</v>
          </cell>
        </row>
        <row r="361">
          <cell r="A361">
            <v>117</v>
          </cell>
        </row>
        <row r="374">
          <cell r="A374" t="str">
            <v>S17</v>
          </cell>
        </row>
        <row r="380">
          <cell r="A380">
            <v>22</v>
          </cell>
        </row>
        <row r="381">
          <cell r="A381">
            <v>324</v>
          </cell>
        </row>
        <row r="396">
          <cell r="A396" t="str">
            <v>S18</v>
          </cell>
        </row>
        <row r="402">
          <cell r="A402">
            <v>22</v>
          </cell>
        </row>
        <row r="403">
          <cell r="A403">
            <v>119</v>
          </cell>
        </row>
        <row r="404">
          <cell r="A404">
            <v>120</v>
          </cell>
        </row>
        <row r="405">
          <cell r="A405">
            <v>108</v>
          </cell>
        </row>
        <row r="418">
          <cell r="A418" t="str">
            <v>S19</v>
          </cell>
        </row>
        <row r="424">
          <cell r="A424">
            <v>22</v>
          </cell>
        </row>
        <row r="425">
          <cell r="A425">
            <v>118</v>
          </cell>
        </row>
        <row r="440">
          <cell r="A440" t="str">
            <v>S20</v>
          </cell>
        </row>
        <row r="446">
          <cell r="A446">
            <v>14</v>
          </cell>
        </row>
        <row r="447">
          <cell r="A447">
            <v>125</v>
          </cell>
        </row>
        <row r="462">
          <cell r="A462" t="str">
            <v>S21</v>
          </cell>
        </row>
        <row r="468">
          <cell r="A468">
            <v>14</v>
          </cell>
        </row>
        <row r="469">
          <cell r="A469">
            <v>124</v>
          </cell>
        </row>
        <row r="484">
          <cell r="A484" t="str">
            <v>S22</v>
          </cell>
        </row>
        <row r="490">
          <cell r="A490">
            <v>14</v>
          </cell>
        </row>
        <row r="491">
          <cell r="A491">
            <v>123</v>
          </cell>
        </row>
        <row r="506">
          <cell r="A506" t="str">
            <v>S23</v>
          </cell>
        </row>
        <row r="512">
          <cell r="A512">
            <v>20</v>
          </cell>
        </row>
        <row r="513">
          <cell r="A513">
            <v>444</v>
          </cell>
        </row>
        <row r="514">
          <cell r="A514">
            <v>295</v>
          </cell>
        </row>
        <row r="528">
          <cell r="A528" t="str">
            <v>S24</v>
          </cell>
        </row>
        <row r="534">
          <cell r="A534">
            <v>20</v>
          </cell>
        </row>
        <row r="550">
          <cell r="A550" t="str">
            <v>S25</v>
          </cell>
        </row>
        <row r="556">
          <cell r="A556">
            <v>22</v>
          </cell>
        </row>
        <row r="557">
          <cell r="A557">
            <v>236</v>
          </cell>
        </row>
        <row r="561">
          <cell r="A561">
            <v>15</v>
          </cell>
        </row>
        <row r="572">
          <cell r="A572" t="str">
            <v>S26</v>
          </cell>
        </row>
        <row r="578">
          <cell r="A578">
            <v>22</v>
          </cell>
        </row>
        <row r="579">
          <cell r="A579">
            <v>239</v>
          </cell>
        </row>
        <row r="594">
          <cell r="A594" t="str">
            <v>S27</v>
          </cell>
        </row>
        <row r="600">
          <cell r="A600">
            <v>22</v>
          </cell>
        </row>
        <row r="601">
          <cell r="A601">
            <v>242</v>
          </cell>
        </row>
        <row r="616">
          <cell r="A616" t="str">
            <v>S28</v>
          </cell>
        </row>
        <row r="622">
          <cell r="A622">
            <v>22</v>
          </cell>
        </row>
        <row r="623">
          <cell r="A623">
            <v>245</v>
          </cell>
        </row>
        <row r="638">
          <cell r="A638" t="str">
            <v>S29</v>
          </cell>
        </row>
        <row r="644">
          <cell r="A644">
            <v>26</v>
          </cell>
        </row>
        <row r="645">
          <cell r="A645">
            <v>249</v>
          </cell>
        </row>
        <row r="660">
          <cell r="A660" t="str">
            <v>S30</v>
          </cell>
        </row>
        <row r="666">
          <cell r="A666">
            <v>26</v>
          </cell>
        </row>
        <row r="667">
          <cell r="A667">
            <v>250</v>
          </cell>
        </row>
        <row r="682">
          <cell r="A682" t="str">
            <v>S31</v>
          </cell>
        </row>
        <row r="688">
          <cell r="A688">
            <v>13</v>
          </cell>
        </row>
        <row r="689">
          <cell r="A689">
            <v>15</v>
          </cell>
        </row>
        <row r="704">
          <cell r="A704" t="str">
            <v>S32</v>
          </cell>
        </row>
        <row r="710">
          <cell r="A710">
            <v>14</v>
          </cell>
        </row>
        <row r="726">
          <cell r="A726" t="str">
            <v>S33</v>
          </cell>
        </row>
        <row r="732">
          <cell r="A732">
            <v>13</v>
          </cell>
        </row>
        <row r="733">
          <cell r="A733">
            <v>15</v>
          </cell>
        </row>
        <row r="748">
          <cell r="A748" t="str">
            <v>S34</v>
          </cell>
        </row>
        <row r="754">
          <cell r="A754">
            <v>13</v>
          </cell>
        </row>
        <row r="755">
          <cell r="A755">
            <v>15</v>
          </cell>
        </row>
        <row r="770">
          <cell r="A770" t="str">
            <v>S35</v>
          </cell>
        </row>
        <row r="776">
          <cell r="A776">
            <v>22</v>
          </cell>
        </row>
        <row r="792">
          <cell r="A792" t="str">
            <v>S36</v>
          </cell>
        </row>
        <row r="798">
          <cell r="A798">
            <v>22</v>
          </cell>
        </row>
        <row r="814">
          <cell r="A814" t="str">
            <v>S37</v>
          </cell>
        </row>
        <row r="820">
          <cell r="A820">
            <v>22</v>
          </cell>
        </row>
        <row r="836">
          <cell r="A836" t="str">
            <v>S38</v>
          </cell>
        </row>
        <row r="842">
          <cell r="A842">
            <v>26</v>
          </cell>
        </row>
        <row r="858">
          <cell r="A858" t="str">
            <v>S39</v>
          </cell>
        </row>
        <row r="864">
          <cell r="A864">
            <v>26</v>
          </cell>
        </row>
        <row r="880">
          <cell r="A880" t="str">
            <v>S40</v>
          </cell>
        </row>
        <row r="886">
          <cell r="A886">
            <v>26</v>
          </cell>
        </row>
        <row r="902">
          <cell r="A902" t="str">
            <v>S41</v>
          </cell>
        </row>
        <row r="908">
          <cell r="A908">
            <v>11</v>
          </cell>
        </row>
        <row r="909">
          <cell r="A909">
            <v>13</v>
          </cell>
        </row>
        <row r="910">
          <cell r="A910">
            <v>15</v>
          </cell>
        </row>
        <row r="911">
          <cell r="A911">
            <v>329</v>
          </cell>
        </row>
        <row r="924">
          <cell r="A924" t="str">
            <v>S42</v>
          </cell>
        </row>
        <row r="930">
          <cell r="A930">
            <v>11</v>
          </cell>
        </row>
        <row r="931">
          <cell r="A931">
            <v>13</v>
          </cell>
        </row>
        <row r="932">
          <cell r="A932">
            <v>15</v>
          </cell>
        </row>
        <row r="933">
          <cell r="A933">
            <v>330</v>
          </cell>
        </row>
        <row r="946">
          <cell r="A946" t="str">
            <v>S43</v>
          </cell>
        </row>
        <row r="952">
          <cell r="A952">
            <v>11</v>
          </cell>
        </row>
        <row r="953">
          <cell r="A953">
            <v>13</v>
          </cell>
        </row>
        <row r="954">
          <cell r="A954">
            <v>15</v>
          </cell>
        </row>
        <row r="955">
          <cell r="A955">
            <v>331</v>
          </cell>
        </row>
        <row r="968">
          <cell r="A968" t="str">
            <v>S44</v>
          </cell>
        </row>
        <row r="974">
          <cell r="A974">
            <v>11</v>
          </cell>
        </row>
        <row r="975">
          <cell r="A975">
            <v>13</v>
          </cell>
        </row>
        <row r="976">
          <cell r="A976">
            <v>15</v>
          </cell>
        </row>
        <row r="977">
          <cell r="A977">
            <v>339</v>
          </cell>
        </row>
        <row r="990">
          <cell r="A990" t="str">
            <v>S45</v>
          </cell>
        </row>
        <row r="996">
          <cell r="A996">
            <v>11</v>
          </cell>
        </row>
        <row r="997">
          <cell r="A997">
            <v>13</v>
          </cell>
        </row>
        <row r="998">
          <cell r="A998">
            <v>15</v>
          </cell>
        </row>
        <row r="999">
          <cell r="A999">
            <v>344</v>
          </cell>
        </row>
        <row r="1012">
          <cell r="A1012" t="str">
            <v>S46</v>
          </cell>
        </row>
        <row r="1018">
          <cell r="A1018">
            <v>11</v>
          </cell>
        </row>
        <row r="1019">
          <cell r="A1019">
            <v>13</v>
          </cell>
        </row>
        <row r="1020">
          <cell r="A1020">
            <v>15</v>
          </cell>
        </row>
        <row r="1021">
          <cell r="A1021">
            <v>348</v>
          </cell>
        </row>
        <row r="1034">
          <cell r="A1034" t="str">
            <v>S47</v>
          </cell>
        </row>
        <row r="1040">
          <cell r="A1040">
            <v>11</v>
          </cell>
        </row>
        <row r="1041">
          <cell r="A1041">
            <v>13</v>
          </cell>
        </row>
        <row r="1042">
          <cell r="A1042">
            <v>15</v>
          </cell>
        </row>
        <row r="1043">
          <cell r="A1043">
            <v>350</v>
          </cell>
        </row>
        <row r="1056">
          <cell r="A1056" t="str">
            <v>S48</v>
          </cell>
        </row>
        <row r="1062">
          <cell r="A1062">
            <v>11</v>
          </cell>
        </row>
        <row r="1063">
          <cell r="A1063">
            <v>13</v>
          </cell>
        </row>
        <row r="1064">
          <cell r="A1064">
            <v>15</v>
          </cell>
        </row>
        <row r="1065">
          <cell r="A1065">
            <v>328</v>
          </cell>
        </row>
        <row r="1078">
          <cell r="A1078" t="str">
            <v>S49</v>
          </cell>
        </row>
        <row r="1084">
          <cell r="A1084">
            <v>11</v>
          </cell>
        </row>
        <row r="1085">
          <cell r="A1085">
            <v>13</v>
          </cell>
        </row>
        <row r="1086">
          <cell r="A1086">
            <v>15</v>
          </cell>
        </row>
        <row r="1087">
          <cell r="A1087">
            <v>128</v>
          </cell>
        </row>
        <row r="1088">
          <cell r="A1088">
            <v>329</v>
          </cell>
        </row>
        <row r="1100">
          <cell r="A1100" t="str">
            <v>S50</v>
          </cell>
        </row>
        <row r="1106">
          <cell r="A1106">
            <v>11</v>
          </cell>
        </row>
        <row r="1107">
          <cell r="A1107">
            <v>13</v>
          </cell>
        </row>
        <row r="1108">
          <cell r="A1108">
            <v>15</v>
          </cell>
        </row>
        <row r="1109">
          <cell r="A1109">
            <v>128</v>
          </cell>
        </row>
        <row r="1110">
          <cell r="A1110">
            <v>330</v>
          </cell>
        </row>
        <row r="1122">
          <cell r="A1122" t="str">
            <v>S51</v>
          </cell>
        </row>
        <row r="1128">
          <cell r="A1128">
            <v>11</v>
          </cell>
        </row>
        <row r="1129">
          <cell r="A1129">
            <v>13</v>
          </cell>
        </row>
        <row r="1130">
          <cell r="A1130">
            <v>15</v>
          </cell>
        </row>
        <row r="1131">
          <cell r="A1131">
            <v>128</v>
          </cell>
        </row>
        <row r="1132">
          <cell r="A1132">
            <v>331</v>
          </cell>
        </row>
        <row r="1144">
          <cell r="A1144" t="str">
            <v>S52</v>
          </cell>
        </row>
        <row r="1150">
          <cell r="A1150">
            <v>11</v>
          </cell>
        </row>
        <row r="1151">
          <cell r="A1151">
            <v>13</v>
          </cell>
        </row>
        <row r="1152">
          <cell r="A1152">
            <v>15</v>
          </cell>
        </row>
        <row r="1153">
          <cell r="A1153">
            <v>128</v>
          </cell>
        </row>
        <row r="1154">
          <cell r="A1154">
            <v>339</v>
          </cell>
        </row>
        <row r="1166">
          <cell r="A1166" t="str">
            <v>S53</v>
          </cell>
        </row>
        <row r="1172">
          <cell r="A1172">
            <v>11</v>
          </cell>
        </row>
        <row r="1173">
          <cell r="A1173">
            <v>13</v>
          </cell>
        </row>
        <row r="1174">
          <cell r="A1174">
            <v>15</v>
          </cell>
        </row>
        <row r="1175">
          <cell r="A1175">
            <v>128</v>
          </cell>
        </row>
        <row r="1176">
          <cell r="A1176">
            <v>344</v>
          </cell>
        </row>
        <row r="1188">
          <cell r="A1188" t="str">
            <v>S54</v>
          </cell>
        </row>
        <row r="1194">
          <cell r="A1194">
            <v>11</v>
          </cell>
        </row>
        <row r="1195">
          <cell r="A1195">
            <v>13</v>
          </cell>
        </row>
        <row r="1196">
          <cell r="A1196">
            <v>15</v>
          </cell>
        </row>
        <row r="1197">
          <cell r="A1197">
            <v>128</v>
          </cell>
        </row>
        <row r="1198">
          <cell r="A1198">
            <v>348</v>
          </cell>
        </row>
        <row r="1210">
          <cell r="A1210" t="str">
            <v>S55</v>
          </cell>
        </row>
        <row r="1216">
          <cell r="A1216">
            <v>11</v>
          </cell>
        </row>
        <row r="1217">
          <cell r="A1217">
            <v>13</v>
          </cell>
        </row>
        <row r="1218">
          <cell r="A1218">
            <v>15</v>
          </cell>
        </row>
        <row r="1219">
          <cell r="A1219">
            <v>128</v>
          </cell>
        </row>
        <row r="1220">
          <cell r="A1220">
            <v>350</v>
          </cell>
        </row>
        <row r="1232">
          <cell r="A1232" t="str">
            <v>S56</v>
          </cell>
        </row>
        <row r="1238">
          <cell r="A1238">
            <v>11</v>
          </cell>
        </row>
        <row r="1239">
          <cell r="A1239">
            <v>13</v>
          </cell>
        </row>
        <row r="1240">
          <cell r="A1240">
            <v>15</v>
          </cell>
        </row>
        <row r="1241">
          <cell r="A1241">
            <v>128</v>
          </cell>
        </row>
        <row r="1242">
          <cell r="A1242">
            <v>257</v>
          </cell>
        </row>
        <row r="1254">
          <cell r="A1254" t="str">
            <v>S57</v>
          </cell>
        </row>
        <row r="1260">
          <cell r="A1260">
            <v>11</v>
          </cell>
        </row>
        <row r="1261">
          <cell r="A1261">
            <v>13</v>
          </cell>
        </row>
        <row r="1262">
          <cell r="A1262">
            <v>15</v>
          </cell>
        </row>
        <row r="1263">
          <cell r="A1263">
            <v>128</v>
          </cell>
        </row>
        <row r="1264">
          <cell r="A1264">
            <v>258</v>
          </cell>
        </row>
        <row r="1276">
          <cell r="A1276" t="str">
            <v>S58</v>
          </cell>
        </row>
        <row r="1282">
          <cell r="A1282">
            <v>11</v>
          </cell>
        </row>
        <row r="1283">
          <cell r="A1283">
            <v>13</v>
          </cell>
        </row>
        <row r="1284">
          <cell r="A1284">
            <v>15</v>
          </cell>
        </row>
        <row r="1285">
          <cell r="A1285">
            <v>195</v>
          </cell>
        </row>
        <row r="1298">
          <cell r="A1298" t="str">
            <v>S59</v>
          </cell>
        </row>
        <row r="1304">
          <cell r="A1304">
            <v>11</v>
          </cell>
        </row>
        <row r="1305">
          <cell r="A1305">
            <v>13</v>
          </cell>
        </row>
        <row r="1306">
          <cell r="A1306">
            <v>15</v>
          </cell>
        </row>
        <row r="1307">
          <cell r="A1307">
            <v>199</v>
          </cell>
        </row>
        <row r="1320">
          <cell r="A1320" t="str">
            <v>S60</v>
          </cell>
        </row>
        <row r="1326">
          <cell r="A1326">
            <v>11</v>
          </cell>
        </row>
        <row r="1327">
          <cell r="A1327">
            <v>13</v>
          </cell>
        </row>
        <row r="1328">
          <cell r="A1328">
            <v>15</v>
          </cell>
        </row>
        <row r="1329">
          <cell r="A1329">
            <v>208</v>
          </cell>
        </row>
        <row r="1342">
          <cell r="A1342" t="str">
            <v>S61</v>
          </cell>
        </row>
        <row r="1348">
          <cell r="A1348">
            <v>11</v>
          </cell>
        </row>
        <row r="1349">
          <cell r="A1349">
            <v>13</v>
          </cell>
        </row>
        <row r="1350">
          <cell r="A1350">
            <v>15</v>
          </cell>
        </row>
        <row r="1351">
          <cell r="A1351">
            <v>211</v>
          </cell>
        </row>
        <row r="1364">
          <cell r="A1364" t="str">
            <v>S62</v>
          </cell>
        </row>
        <row r="1370">
          <cell r="A1370">
            <v>11</v>
          </cell>
        </row>
        <row r="1371">
          <cell r="A1371">
            <v>13</v>
          </cell>
        </row>
        <row r="1372">
          <cell r="A1372">
            <v>15</v>
          </cell>
        </row>
        <row r="1373">
          <cell r="A1373">
            <v>224</v>
          </cell>
        </row>
        <row r="1386">
          <cell r="A1386" t="str">
            <v>S63</v>
          </cell>
        </row>
        <row r="1392">
          <cell r="A1392">
            <v>11</v>
          </cell>
        </row>
        <row r="1393">
          <cell r="A1393">
            <v>13</v>
          </cell>
        </row>
        <row r="1394">
          <cell r="A1394">
            <v>15</v>
          </cell>
        </row>
        <row r="1395">
          <cell r="A1395">
            <v>230</v>
          </cell>
        </row>
        <row r="1408">
          <cell r="A1408" t="str">
            <v>S64</v>
          </cell>
        </row>
        <row r="1414">
          <cell r="A1414">
            <v>11</v>
          </cell>
        </row>
        <row r="1415">
          <cell r="A1415">
            <v>13</v>
          </cell>
        </row>
        <row r="1416">
          <cell r="A1416">
            <v>15</v>
          </cell>
        </row>
        <row r="1417">
          <cell r="A1417">
            <v>233</v>
          </cell>
        </row>
        <row r="1430">
          <cell r="A1430" t="str">
            <v>S65</v>
          </cell>
        </row>
        <row r="1436">
          <cell r="A1436">
            <v>283</v>
          </cell>
        </row>
        <row r="1452">
          <cell r="A1452" t="str">
            <v>S66</v>
          </cell>
        </row>
        <row r="1458">
          <cell r="A1458">
            <v>13</v>
          </cell>
        </row>
        <row r="1459">
          <cell r="A1459">
            <v>15</v>
          </cell>
        </row>
        <row r="1474">
          <cell r="A1474" t="str">
            <v>S67</v>
          </cell>
        </row>
        <row r="1480">
          <cell r="A1480">
            <v>13</v>
          </cell>
        </row>
        <row r="1481">
          <cell r="A1481">
            <v>15</v>
          </cell>
        </row>
        <row r="1482">
          <cell r="A1482">
            <v>260</v>
          </cell>
        </row>
        <row r="1496">
          <cell r="A1496" t="str">
            <v>S68</v>
          </cell>
        </row>
        <row r="1502">
          <cell r="A1502">
            <v>11</v>
          </cell>
        </row>
        <row r="1518">
          <cell r="A1518" t="str">
            <v>S69</v>
          </cell>
        </row>
        <row r="1524">
          <cell r="A1524">
            <v>13</v>
          </cell>
        </row>
        <row r="1525">
          <cell r="A1525">
            <v>263</v>
          </cell>
        </row>
        <row r="1540">
          <cell r="A1540" t="str">
            <v>S70</v>
          </cell>
        </row>
        <row r="1546">
          <cell r="A1546">
            <v>13</v>
          </cell>
        </row>
        <row r="1547">
          <cell r="A1547">
            <v>327</v>
          </cell>
        </row>
        <row r="1562">
          <cell r="A1562" t="str">
            <v>S71</v>
          </cell>
        </row>
        <row r="1568">
          <cell r="A1568">
            <v>11</v>
          </cell>
        </row>
        <row r="1569">
          <cell r="A1569">
            <v>13</v>
          </cell>
        </row>
        <row r="1570">
          <cell r="A1570">
            <v>267</v>
          </cell>
        </row>
        <row r="1584">
          <cell r="A1584" t="str">
            <v>S72</v>
          </cell>
        </row>
        <row r="1590">
          <cell r="A1590">
            <v>11</v>
          </cell>
        </row>
        <row r="1591">
          <cell r="A1591">
            <v>13</v>
          </cell>
        </row>
        <row r="1592">
          <cell r="A1592">
            <v>265</v>
          </cell>
        </row>
        <row r="1606">
          <cell r="A1606" t="str">
            <v>S73</v>
          </cell>
        </row>
        <row r="1612">
          <cell r="A1612">
            <v>11</v>
          </cell>
        </row>
        <row r="1613">
          <cell r="A1613">
            <v>13</v>
          </cell>
        </row>
        <row r="1614">
          <cell r="A1614">
            <v>266</v>
          </cell>
        </row>
        <row r="1628">
          <cell r="A1628" t="str">
            <v>S74</v>
          </cell>
        </row>
        <row r="1634">
          <cell r="A1634">
            <v>11</v>
          </cell>
        </row>
        <row r="1635">
          <cell r="A1635">
            <v>13</v>
          </cell>
        </row>
        <row r="1636">
          <cell r="A1636">
            <v>269</v>
          </cell>
        </row>
        <row r="1650">
          <cell r="A1650" t="str">
            <v>S75</v>
          </cell>
        </row>
        <row r="1656">
          <cell r="A1656">
            <v>13</v>
          </cell>
        </row>
        <row r="1657">
          <cell r="A1657">
            <v>134</v>
          </cell>
        </row>
        <row r="1672">
          <cell r="A1672" t="str">
            <v>S76</v>
          </cell>
        </row>
        <row r="1678">
          <cell r="A1678">
            <v>13</v>
          </cell>
        </row>
        <row r="1679">
          <cell r="A1679">
            <v>110</v>
          </cell>
        </row>
        <row r="1694">
          <cell r="A1694" t="str">
            <v>S77</v>
          </cell>
        </row>
        <row r="1700">
          <cell r="A1700">
            <v>13</v>
          </cell>
        </row>
        <row r="1701">
          <cell r="A1701">
            <v>156</v>
          </cell>
        </row>
        <row r="1716">
          <cell r="A1716" t="str">
            <v>S78</v>
          </cell>
        </row>
        <row r="1722">
          <cell r="A1722">
            <v>13</v>
          </cell>
        </row>
        <row r="1723">
          <cell r="A1723">
            <v>168</v>
          </cell>
        </row>
        <row r="1738">
          <cell r="A1738" t="str">
            <v>S79</v>
          </cell>
        </row>
        <row r="1744">
          <cell r="A1744">
            <v>13</v>
          </cell>
        </row>
        <row r="1745">
          <cell r="A1745">
            <v>174</v>
          </cell>
        </row>
        <row r="1760">
          <cell r="A1760" t="str">
            <v>S80</v>
          </cell>
        </row>
        <row r="1766">
          <cell r="A1766">
            <v>11</v>
          </cell>
        </row>
        <row r="1767">
          <cell r="A1767">
            <v>13</v>
          </cell>
        </row>
        <row r="1768">
          <cell r="A1768">
            <v>16</v>
          </cell>
        </row>
        <row r="1782">
          <cell r="A1782" t="str">
            <v>S81</v>
          </cell>
        </row>
        <row r="1788">
          <cell r="A1788">
            <v>11</v>
          </cell>
        </row>
        <row r="1789">
          <cell r="A1789">
            <v>16</v>
          </cell>
        </row>
        <row r="1804">
          <cell r="A1804" t="str">
            <v>S82</v>
          </cell>
        </row>
        <row r="1810">
          <cell r="A1810">
            <v>11</v>
          </cell>
        </row>
        <row r="1811">
          <cell r="A1811">
            <v>13</v>
          </cell>
        </row>
        <row r="1812">
          <cell r="A1812">
            <v>15</v>
          </cell>
        </row>
        <row r="1826">
          <cell r="A1826" t="str">
            <v>S83</v>
          </cell>
        </row>
        <row r="1832">
          <cell r="A1832">
            <v>11</v>
          </cell>
        </row>
        <row r="1833">
          <cell r="A1833">
            <v>13</v>
          </cell>
        </row>
        <row r="1834">
          <cell r="A1834">
            <v>15</v>
          </cell>
        </row>
        <row r="1848">
          <cell r="A1848" t="str">
            <v>S84</v>
          </cell>
        </row>
        <row r="1854">
          <cell r="A1854">
            <v>11</v>
          </cell>
        </row>
        <row r="1855">
          <cell r="A1855">
            <v>13</v>
          </cell>
        </row>
        <row r="1856">
          <cell r="A1856">
            <v>15</v>
          </cell>
        </row>
        <row r="1870">
          <cell r="A1870" t="str">
            <v>S85</v>
          </cell>
        </row>
        <row r="1876">
          <cell r="A1876">
            <v>13</v>
          </cell>
        </row>
        <row r="1877">
          <cell r="A1877">
            <v>15</v>
          </cell>
        </row>
        <row r="1892">
          <cell r="A1892" t="str">
            <v>S86</v>
          </cell>
        </row>
        <row r="1898">
          <cell r="A1898">
            <v>13</v>
          </cell>
        </row>
        <row r="1899">
          <cell r="A1899">
            <v>15</v>
          </cell>
        </row>
        <row r="1914">
          <cell r="A1914" t="str">
            <v>S87</v>
          </cell>
        </row>
        <row r="1920">
          <cell r="A1920">
            <v>13</v>
          </cell>
        </row>
        <row r="1936">
          <cell r="A1936" t="str">
            <v>S88</v>
          </cell>
        </row>
        <row r="1942">
          <cell r="A1942">
            <v>13</v>
          </cell>
        </row>
        <row r="1958">
          <cell r="A1958" t="str">
            <v>S89</v>
          </cell>
        </row>
        <row r="1964">
          <cell r="A1964">
            <v>11</v>
          </cell>
        </row>
        <row r="1965">
          <cell r="A1965">
            <v>13</v>
          </cell>
        </row>
        <row r="1980">
          <cell r="A1980" t="str">
            <v>S90</v>
          </cell>
        </row>
        <row r="1986">
          <cell r="A1986">
            <v>13</v>
          </cell>
        </row>
        <row r="2002">
          <cell r="A2002" t="str">
            <v>S91</v>
          </cell>
        </row>
        <row r="2008">
          <cell r="A2008">
            <v>13</v>
          </cell>
        </row>
        <row r="2024">
          <cell r="A2024" t="str">
            <v>S92</v>
          </cell>
        </row>
        <row r="2030">
          <cell r="A2030">
            <v>13</v>
          </cell>
        </row>
        <row r="2046">
          <cell r="A2046" t="str">
            <v>S93</v>
          </cell>
        </row>
        <row r="2052">
          <cell r="A2052">
            <v>13</v>
          </cell>
        </row>
        <row r="2068">
          <cell r="A2068" t="str">
            <v>S94</v>
          </cell>
        </row>
        <row r="2074">
          <cell r="A2074">
            <v>13</v>
          </cell>
        </row>
        <row r="2090">
          <cell r="A2090" t="str">
            <v>S95</v>
          </cell>
        </row>
        <row r="2096">
          <cell r="A2096">
            <v>11</v>
          </cell>
        </row>
        <row r="2097">
          <cell r="A2097">
            <v>16</v>
          </cell>
        </row>
        <row r="2112">
          <cell r="A2112" t="str">
            <v>S96</v>
          </cell>
        </row>
        <row r="2118">
          <cell r="A2118">
            <v>11</v>
          </cell>
        </row>
        <row r="2119">
          <cell r="A2119">
            <v>15</v>
          </cell>
        </row>
        <row r="2134">
          <cell r="A2134" t="str">
            <v>S97</v>
          </cell>
        </row>
        <row r="2140">
          <cell r="A2140">
            <v>13</v>
          </cell>
        </row>
        <row r="2141">
          <cell r="A2141">
            <v>15</v>
          </cell>
        </row>
        <row r="2142">
          <cell r="A2142">
            <v>62</v>
          </cell>
        </row>
        <row r="2143">
          <cell r="A2143">
            <v>53</v>
          </cell>
        </row>
        <row r="2144">
          <cell r="A2144">
            <v>113</v>
          </cell>
        </row>
        <row r="2145">
          <cell r="A2145">
            <v>50</v>
          </cell>
        </row>
        <row r="2146">
          <cell r="A2146">
            <v>59</v>
          </cell>
        </row>
        <row r="2147">
          <cell r="A2147">
            <v>56</v>
          </cell>
        </row>
        <row r="2156">
          <cell r="A2156" t="str">
            <v>S98</v>
          </cell>
        </row>
        <row r="2162">
          <cell r="A2162">
            <v>13</v>
          </cell>
        </row>
        <row r="2178">
          <cell r="A2178" t="str">
            <v>S99</v>
          </cell>
        </row>
        <row r="2184">
          <cell r="A2184">
            <v>16</v>
          </cell>
        </row>
        <row r="2200">
          <cell r="A2200" t="str">
            <v>S100</v>
          </cell>
        </row>
        <row r="2206">
          <cell r="A2206">
            <v>16</v>
          </cell>
        </row>
        <row r="2222">
          <cell r="A2222" t="str">
            <v>S101</v>
          </cell>
        </row>
        <row r="2228">
          <cell r="A2228">
            <v>16</v>
          </cell>
        </row>
        <row r="2244">
          <cell r="A2244" t="str">
            <v>S102</v>
          </cell>
        </row>
        <row r="2250">
          <cell r="A2250">
            <v>24</v>
          </cell>
        </row>
        <row r="2251">
          <cell r="A2251">
            <v>34</v>
          </cell>
        </row>
        <row r="2266">
          <cell r="A2266" t="str">
            <v>S103</v>
          </cell>
        </row>
        <row r="2272">
          <cell r="A2272">
            <v>16</v>
          </cell>
        </row>
        <row r="2288">
          <cell r="A2288" t="str">
            <v>S104</v>
          </cell>
        </row>
        <row r="2294">
          <cell r="A2294">
            <v>24</v>
          </cell>
        </row>
        <row r="2295">
          <cell r="A2295">
            <v>34</v>
          </cell>
        </row>
        <row r="2310">
          <cell r="A2310" t="str">
            <v>S105</v>
          </cell>
        </row>
        <row r="2316">
          <cell r="A2316">
            <v>16</v>
          </cell>
        </row>
        <row r="2332">
          <cell r="A2332" t="str">
            <v>S106</v>
          </cell>
        </row>
        <row r="2338">
          <cell r="A2338">
            <v>16</v>
          </cell>
        </row>
        <row r="2354">
          <cell r="A2354" t="str">
            <v>S107</v>
          </cell>
        </row>
        <row r="2360">
          <cell r="A2360">
            <v>16</v>
          </cell>
        </row>
        <row r="2376">
          <cell r="A2376" t="str">
            <v>S108</v>
          </cell>
        </row>
        <row r="2382">
          <cell r="A2382">
            <v>13</v>
          </cell>
        </row>
        <row r="2383">
          <cell r="A2383">
            <v>15</v>
          </cell>
        </row>
        <row r="2398">
          <cell r="A2398" t="str">
            <v>S109</v>
          </cell>
        </row>
        <row r="2404">
          <cell r="A2404">
            <v>13</v>
          </cell>
        </row>
        <row r="2405">
          <cell r="A2405">
            <v>15</v>
          </cell>
        </row>
        <row r="2420">
          <cell r="A2420" t="str">
            <v>S110</v>
          </cell>
        </row>
        <row r="2426">
          <cell r="A2426">
            <v>13</v>
          </cell>
        </row>
        <row r="2442">
          <cell r="A2442" t="str">
            <v>S111</v>
          </cell>
        </row>
        <row r="2448">
          <cell r="A2448">
            <v>13</v>
          </cell>
        </row>
        <row r="2449">
          <cell r="A2449">
            <v>13</v>
          </cell>
        </row>
        <row r="2464">
          <cell r="A2464" t="str">
            <v>S112</v>
          </cell>
        </row>
        <row r="2470">
          <cell r="A2470">
            <v>13</v>
          </cell>
        </row>
        <row r="2471">
          <cell r="A2471">
            <v>15</v>
          </cell>
        </row>
        <row r="2472">
          <cell r="A2472">
            <v>62</v>
          </cell>
        </row>
        <row r="2473">
          <cell r="A2473">
            <v>53</v>
          </cell>
        </row>
        <row r="2474">
          <cell r="A2474">
            <v>113</v>
          </cell>
        </row>
        <row r="2475">
          <cell r="A2475">
            <v>50</v>
          </cell>
        </row>
        <row r="2476">
          <cell r="A2476">
            <v>59</v>
          </cell>
        </row>
        <row r="2477">
          <cell r="A2477">
            <v>56</v>
          </cell>
        </row>
        <row r="2486">
          <cell r="A2486" t="str">
            <v>S113</v>
          </cell>
        </row>
        <row r="2492">
          <cell r="A2492">
            <v>13</v>
          </cell>
        </row>
        <row r="2493">
          <cell r="A2493">
            <v>15</v>
          </cell>
        </row>
        <row r="2508">
          <cell r="A2508" t="str">
            <v>S114</v>
          </cell>
        </row>
        <row r="2514">
          <cell r="A2514">
            <v>13</v>
          </cell>
        </row>
        <row r="2515">
          <cell r="A2515">
            <v>15</v>
          </cell>
        </row>
        <row r="2530">
          <cell r="A2530" t="str">
            <v>S115</v>
          </cell>
        </row>
        <row r="2536">
          <cell r="A2536">
            <v>15</v>
          </cell>
        </row>
        <row r="2537">
          <cell r="A2537">
            <v>25</v>
          </cell>
        </row>
        <row r="2552">
          <cell r="A2552" t="str">
            <v>S116</v>
          </cell>
        </row>
        <row r="2558">
          <cell r="A2558">
            <v>15</v>
          </cell>
        </row>
        <row r="2559">
          <cell r="A2559">
            <v>25</v>
          </cell>
        </row>
        <row r="2574">
          <cell r="A2574" t="str">
            <v>S117</v>
          </cell>
        </row>
        <row r="2580">
          <cell r="A2580">
            <v>13</v>
          </cell>
        </row>
        <row r="2581">
          <cell r="A2581">
            <v>15</v>
          </cell>
        </row>
        <row r="2582">
          <cell r="A2582">
            <v>16</v>
          </cell>
        </row>
        <row r="2596">
          <cell r="A2596" t="str">
            <v>S118</v>
          </cell>
        </row>
        <row r="2602">
          <cell r="A2602">
            <v>13</v>
          </cell>
        </row>
        <row r="2603">
          <cell r="A2603">
            <v>15</v>
          </cell>
        </row>
        <row r="2604">
          <cell r="A2604">
            <v>16</v>
          </cell>
        </row>
        <row r="2618">
          <cell r="A2618" t="str">
            <v>S119</v>
          </cell>
        </row>
        <row r="2624">
          <cell r="A2624">
            <v>27</v>
          </cell>
        </row>
        <row r="2625">
          <cell r="A2625">
            <v>28</v>
          </cell>
        </row>
        <row r="2640">
          <cell r="A2640" t="str">
            <v>S120</v>
          </cell>
        </row>
        <row r="2646">
          <cell r="A2646">
            <v>27</v>
          </cell>
        </row>
        <row r="2647">
          <cell r="A2647">
            <v>28</v>
          </cell>
        </row>
        <row r="2662">
          <cell r="A2662" t="str">
            <v>S121</v>
          </cell>
        </row>
        <row r="2668">
          <cell r="A2668">
            <v>13</v>
          </cell>
        </row>
        <row r="2669">
          <cell r="A2669">
            <v>15</v>
          </cell>
        </row>
        <row r="2684">
          <cell r="A2684" t="str">
            <v>S122</v>
          </cell>
        </row>
        <row r="2690">
          <cell r="A2690">
            <v>13</v>
          </cell>
        </row>
        <row r="2691">
          <cell r="A2691">
            <v>15</v>
          </cell>
        </row>
        <row r="2706">
          <cell r="A2706" t="str">
            <v>S123</v>
          </cell>
        </row>
        <row r="2712">
          <cell r="A2712">
            <v>27</v>
          </cell>
        </row>
        <row r="2713">
          <cell r="A2713">
            <v>28</v>
          </cell>
        </row>
        <row r="2728">
          <cell r="A2728" t="str">
            <v>S124</v>
          </cell>
        </row>
        <row r="2734">
          <cell r="A2734">
            <v>27</v>
          </cell>
        </row>
        <row r="2735">
          <cell r="A2735">
            <v>28</v>
          </cell>
        </row>
        <row r="2750">
          <cell r="A2750" t="str">
            <v>S125</v>
          </cell>
        </row>
        <row r="2756">
          <cell r="A2756">
            <v>13</v>
          </cell>
        </row>
        <row r="2757">
          <cell r="A2757">
            <v>28</v>
          </cell>
        </row>
        <row r="2772">
          <cell r="A2772" t="str">
            <v>S126</v>
          </cell>
        </row>
        <row r="2778">
          <cell r="A2778">
            <v>13</v>
          </cell>
        </row>
        <row r="2779">
          <cell r="A2779">
            <v>28</v>
          </cell>
        </row>
        <row r="2794">
          <cell r="A2794" t="str">
            <v>S127</v>
          </cell>
        </row>
        <row r="2800">
          <cell r="A2800">
            <v>14</v>
          </cell>
        </row>
        <row r="2816">
          <cell r="A2816" t="str">
            <v>S128</v>
          </cell>
        </row>
        <row r="2822">
          <cell r="A2822">
            <v>27</v>
          </cell>
        </row>
        <row r="2838">
          <cell r="A2838" t="str">
            <v>S129</v>
          </cell>
        </row>
        <row r="2844">
          <cell r="A2844">
            <v>27</v>
          </cell>
        </row>
        <row r="2845">
          <cell r="A2845">
            <v>28</v>
          </cell>
        </row>
        <row r="2860">
          <cell r="A2860" t="str">
            <v>S130</v>
          </cell>
        </row>
        <row r="2866">
          <cell r="A2866">
            <v>11</v>
          </cell>
        </row>
        <row r="2867">
          <cell r="A2867">
            <v>27</v>
          </cell>
        </row>
        <row r="2882">
          <cell r="A2882" t="str">
            <v>S131</v>
          </cell>
        </row>
        <row r="2888">
          <cell r="A2888">
            <v>27</v>
          </cell>
        </row>
        <row r="2904">
          <cell r="A2904" t="str">
            <v>S132</v>
          </cell>
        </row>
        <row r="2910">
          <cell r="A2910">
            <v>27</v>
          </cell>
        </row>
        <row r="2926">
          <cell r="A2926" t="str">
            <v>S133</v>
          </cell>
        </row>
        <row r="2932">
          <cell r="A2932">
            <v>27</v>
          </cell>
        </row>
        <row r="2933">
          <cell r="A2933">
            <v>28</v>
          </cell>
        </row>
        <row r="2948">
          <cell r="A2948" t="str">
            <v>S134</v>
          </cell>
        </row>
        <row r="2954">
          <cell r="A2954">
            <v>27</v>
          </cell>
        </row>
        <row r="2970">
          <cell r="A2970" t="str">
            <v>S135</v>
          </cell>
        </row>
        <row r="2976">
          <cell r="A2976">
            <v>13</v>
          </cell>
        </row>
        <row r="2977">
          <cell r="A2977">
            <v>15</v>
          </cell>
        </row>
        <row r="2978">
          <cell r="A2978">
            <v>356</v>
          </cell>
        </row>
        <row r="2992">
          <cell r="A2992" t="str">
            <v>S136</v>
          </cell>
        </row>
        <row r="2998">
          <cell r="A2998">
            <v>13</v>
          </cell>
        </row>
        <row r="2999">
          <cell r="A2999">
            <v>15</v>
          </cell>
        </row>
        <row r="3014">
          <cell r="A3014" t="str">
            <v>S137</v>
          </cell>
        </row>
        <row r="3020">
          <cell r="A3020">
            <v>13</v>
          </cell>
        </row>
        <row r="3021">
          <cell r="A3021">
            <v>15</v>
          </cell>
        </row>
        <row r="3036">
          <cell r="A3036" t="str">
            <v>S138</v>
          </cell>
        </row>
        <row r="3042">
          <cell r="A3042">
            <v>14</v>
          </cell>
        </row>
        <row r="3058">
          <cell r="A3058" t="str">
            <v>S139</v>
          </cell>
        </row>
        <row r="3064">
          <cell r="A3064">
            <v>13</v>
          </cell>
        </row>
        <row r="3065">
          <cell r="A3065">
            <v>15</v>
          </cell>
        </row>
        <row r="3080">
          <cell r="A3080" t="str">
            <v>S140</v>
          </cell>
        </row>
        <row r="3086">
          <cell r="A3086">
            <v>13</v>
          </cell>
        </row>
        <row r="3087">
          <cell r="A3087">
            <v>15</v>
          </cell>
        </row>
        <row r="3088">
          <cell r="A3088">
            <v>65</v>
          </cell>
        </row>
        <row r="3089">
          <cell r="A3089">
            <v>60</v>
          </cell>
        </row>
        <row r="3090">
          <cell r="A3090">
            <v>53</v>
          </cell>
        </row>
        <row r="3091">
          <cell r="A3091">
            <v>113</v>
          </cell>
        </row>
        <row r="3092">
          <cell r="A3092">
            <v>50</v>
          </cell>
        </row>
        <row r="3093">
          <cell r="A3093">
            <v>59</v>
          </cell>
        </row>
        <row r="3094">
          <cell r="A3094">
            <v>56</v>
          </cell>
        </row>
        <row r="3102">
          <cell r="A3102" t="str">
            <v>S141</v>
          </cell>
        </row>
        <row r="3108">
          <cell r="A3108">
            <v>13</v>
          </cell>
        </row>
        <row r="3109">
          <cell r="A3109">
            <v>15</v>
          </cell>
        </row>
        <row r="3124">
          <cell r="A3124" t="str">
            <v>S142</v>
          </cell>
        </row>
        <row r="3130">
          <cell r="A3130">
            <v>13</v>
          </cell>
        </row>
        <row r="3131">
          <cell r="A3131">
            <v>15</v>
          </cell>
        </row>
        <row r="3146">
          <cell r="A3146" t="str">
            <v>S143</v>
          </cell>
        </row>
        <row r="3152">
          <cell r="A3152">
            <v>13</v>
          </cell>
        </row>
        <row r="3153">
          <cell r="A3153">
            <v>15</v>
          </cell>
        </row>
        <row r="3168">
          <cell r="A3168" t="str">
            <v>S144</v>
          </cell>
        </row>
        <row r="3174">
          <cell r="A3174">
            <v>13</v>
          </cell>
        </row>
        <row r="3175">
          <cell r="A3175">
            <v>15</v>
          </cell>
        </row>
        <row r="3176">
          <cell r="A3176">
            <v>359</v>
          </cell>
        </row>
        <row r="3177">
          <cell r="A3177">
            <v>62</v>
          </cell>
        </row>
        <row r="3178">
          <cell r="A3178">
            <v>53</v>
          </cell>
        </row>
        <row r="3179">
          <cell r="A3179">
            <v>113</v>
          </cell>
        </row>
        <row r="3180">
          <cell r="A3180">
            <v>50</v>
          </cell>
        </row>
        <row r="3181">
          <cell r="A3181">
            <v>59</v>
          </cell>
        </row>
        <row r="3182">
          <cell r="A3182">
            <v>56</v>
          </cell>
        </row>
        <row r="3190">
          <cell r="A3190" t="str">
            <v>S145</v>
          </cell>
        </row>
        <row r="3196">
          <cell r="A3196">
            <v>13</v>
          </cell>
        </row>
        <row r="3197">
          <cell r="A3197">
            <v>15</v>
          </cell>
        </row>
        <row r="3198">
          <cell r="A3198">
            <v>361</v>
          </cell>
        </row>
        <row r="3212">
          <cell r="A3212" t="str">
            <v>S146</v>
          </cell>
        </row>
        <row r="3218">
          <cell r="A3218">
            <v>13</v>
          </cell>
        </row>
        <row r="3219">
          <cell r="A3219">
            <v>15</v>
          </cell>
        </row>
        <row r="3234">
          <cell r="A3234" t="str">
            <v>S147</v>
          </cell>
        </row>
        <row r="3240">
          <cell r="A3240">
            <v>13</v>
          </cell>
        </row>
        <row r="3241">
          <cell r="A3241">
            <v>15</v>
          </cell>
        </row>
        <row r="3256">
          <cell r="A3256" t="str">
            <v>S148</v>
          </cell>
        </row>
        <row r="3262">
          <cell r="A3262">
            <v>13</v>
          </cell>
        </row>
        <row r="3263">
          <cell r="A3263">
            <v>15</v>
          </cell>
        </row>
        <row r="3278">
          <cell r="A3278" t="str">
            <v>S149</v>
          </cell>
        </row>
        <row r="3284">
          <cell r="A3284">
            <v>13</v>
          </cell>
        </row>
        <row r="3285">
          <cell r="A3285">
            <v>15</v>
          </cell>
        </row>
        <row r="3300">
          <cell r="A3300" t="str">
            <v>S150</v>
          </cell>
        </row>
        <row r="3306">
          <cell r="A3306">
            <v>13</v>
          </cell>
        </row>
        <row r="3307">
          <cell r="A3307">
            <v>15</v>
          </cell>
        </row>
        <row r="3322">
          <cell r="A3322" t="str">
            <v>S151</v>
          </cell>
        </row>
        <row r="3328">
          <cell r="A3328">
            <v>13</v>
          </cell>
        </row>
        <row r="3329">
          <cell r="A3329">
            <v>15</v>
          </cell>
        </row>
        <row r="3344">
          <cell r="A3344" t="str">
            <v>S152</v>
          </cell>
        </row>
        <row r="3350">
          <cell r="A3350">
            <v>13</v>
          </cell>
        </row>
        <row r="3351">
          <cell r="A3351">
            <v>15</v>
          </cell>
        </row>
        <row r="3352">
          <cell r="A3352">
            <v>62</v>
          </cell>
        </row>
        <row r="3353">
          <cell r="A3353">
            <v>53</v>
          </cell>
        </row>
        <row r="3354">
          <cell r="A3354">
            <v>113</v>
          </cell>
        </row>
        <row r="3355">
          <cell r="A3355">
            <v>50</v>
          </cell>
        </row>
        <row r="3356">
          <cell r="A3356">
            <v>59</v>
          </cell>
        </row>
        <row r="3357">
          <cell r="A3357">
            <v>56</v>
          </cell>
        </row>
        <row r="3366">
          <cell r="A3366" t="str">
            <v>S153</v>
          </cell>
        </row>
        <row r="3372">
          <cell r="A3372">
            <v>16</v>
          </cell>
        </row>
        <row r="3388">
          <cell r="A3388" t="str">
            <v>S154</v>
          </cell>
        </row>
        <row r="3394">
          <cell r="A3394">
            <v>16</v>
          </cell>
        </row>
        <row r="3410">
          <cell r="A3410" t="str">
            <v>S155</v>
          </cell>
        </row>
        <row r="3416">
          <cell r="A3416">
            <v>13</v>
          </cell>
        </row>
        <row r="3417">
          <cell r="A3417">
            <v>15</v>
          </cell>
        </row>
        <row r="3432">
          <cell r="A3432" t="str">
            <v>S156</v>
          </cell>
        </row>
        <row r="3454">
          <cell r="A3454" t="str">
            <v>S157</v>
          </cell>
        </row>
        <row r="3460">
          <cell r="A3460">
            <v>15</v>
          </cell>
        </row>
        <row r="3461">
          <cell r="A3461">
            <v>18</v>
          </cell>
        </row>
        <row r="3476">
          <cell r="A3476" t="str">
            <v>S158</v>
          </cell>
        </row>
        <row r="3482">
          <cell r="A3482">
            <v>15</v>
          </cell>
        </row>
        <row r="3483">
          <cell r="A3483">
            <v>18</v>
          </cell>
        </row>
        <row r="3498">
          <cell r="A3498" t="str">
            <v>S159</v>
          </cell>
        </row>
        <row r="3504">
          <cell r="A3504">
            <v>15</v>
          </cell>
        </row>
        <row r="3505">
          <cell r="A3505">
            <v>18</v>
          </cell>
        </row>
        <row r="3520">
          <cell r="A3520" t="str">
            <v>S160</v>
          </cell>
        </row>
        <row r="3526">
          <cell r="A3526">
            <v>15</v>
          </cell>
        </row>
        <row r="3527">
          <cell r="A3527">
            <v>18</v>
          </cell>
        </row>
        <row r="3542">
          <cell r="A3542" t="str">
            <v>S161</v>
          </cell>
        </row>
        <row r="3548">
          <cell r="A3548">
            <v>15</v>
          </cell>
        </row>
        <row r="3549">
          <cell r="A3549">
            <v>18</v>
          </cell>
        </row>
        <row r="3564">
          <cell r="A3564" t="str">
            <v>S162</v>
          </cell>
        </row>
        <row r="3570">
          <cell r="A3570">
            <v>15</v>
          </cell>
        </row>
        <row r="3571">
          <cell r="A3571">
            <v>18</v>
          </cell>
        </row>
        <row r="3586">
          <cell r="A3586" t="str">
            <v>S163</v>
          </cell>
        </row>
        <row r="3592">
          <cell r="A3592">
            <v>15</v>
          </cell>
        </row>
        <row r="3593">
          <cell r="A3593">
            <v>18</v>
          </cell>
        </row>
        <row r="3608">
          <cell r="A3608" t="str">
            <v>S164</v>
          </cell>
        </row>
        <row r="3614">
          <cell r="A3614">
            <v>15</v>
          </cell>
        </row>
        <row r="3615">
          <cell r="A3615">
            <v>18</v>
          </cell>
        </row>
        <row r="3630">
          <cell r="A3630" t="str">
            <v>S165</v>
          </cell>
        </row>
        <row r="3636">
          <cell r="A3636">
            <v>13</v>
          </cell>
        </row>
        <row r="3652">
          <cell r="A3652" t="str">
            <v>S166</v>
          </cell>
        </row>
        <row r="3658">
          <cell r="A3658">
            <v>13</v>
          </cell>
        </row>
        <row r="3674">
          <cell r="A3674" t="str">
            <v>S167</v>
          </cell>
        </row>
        <row r="3680">
          <cell r="A3680">
            <v>15</v>
          </cell>
        </row>
        <row r="3681">
          <cell r="A3681">
            <v>18</v>
          </cell>
        </row>
        <row r="3682">
          <cell r="A3682">
            <v>321</v>
          </cell>
        </row>
        <row r="3696">
          <cell r="A3696" t="str">
            <v>S168</v>
          </cell>
        </row>
        <row r="3702">
          <cell r="A3702">
            <v>13</v>
          </cell>
        </row>
        <row r="3703">
          <cell r="A3703">
            <v>15</v>
          </cell>
        </row>
        <row r="3718">
          <cell r="A3718" t="str">
            <v>S169</v>
          </cell>
        </row>
        <row r="3724">
          <cell r="A3724">
            <v>13</v>
          </cell>
        </row>
        <row r="3725">
          <cell r="A3725">
            <v>15</v>
          </cell>
        </row>
        <row r="3726">
          <cell r="A3726">
            <v>62</v>
          </cell>
        </row>
        <row r="3727">
          <cell r="A3727">
            <v>53</v>
          </cell>
        </row>
        <row r="3728">
          <cell r="A3728">
            <v>113</v>
          </cell>
        </row>
        <row r="3729">
          <cell r="A3729">
            <v>50</v>
          </cell>
        </row>
        <row r="3730">
          <cell r="A3730">
            <v>59</v>
          </cell>
        </row>
        <row r="3731">
          <cell r="A3731">
            <v>56</v>
          </cell>
        </row>
        <row r="3740">
          <cell r="A3740" t="str">
            <v>S170</v>
          </cell>
        </row>
        <row r="3746">
          <cell r="A3746">
            <v>26</v>
          </cell>
        </row>
        <row r="3747">
          <cell r="A3747">
            <v>189</v>
          </cell>
        </row>
        <row r="3762">
          <cell r="A3762" t="str">
            <v>S171</v>
          </cell>
        </row>
        <row r="3768">
          <cell r="A3768">
            <v>26</v>
          </cell>
        </row>
        <row r="3769">
          <cell r="A3769">
            <v>192</v>
          </cell>
        </row>
        <row r="3784">
          <cell r="A3784" t="str">
            <v>S172</v>
          </cell>
        </row>
        <row r="3790">
          <cell r="A3790">
            <v>26</v>
          </cell>
        </row>
        <row r="3791">
          <cell r="A3791">
            <v>193</v>
          </cell>
        </row>
        <row r="3806">
          <cell r="A3806" t="str">
            <v>S173</v>
          </cell>
        </row>
        <row r="3812">
          <cell r="A3812">
            <v>13</v>
          </cell>
        </row>
        <row r="3813">
          <cell r="A3813">
            <v>15</v>
          </cell>
        </row>
        <row r="3828">
          <cell r="A3828" t="str">
            <v>S174</v>
          </cell>
        </row>
        <row r="3834">
          <cell r="A3834">
            <v>13</v>
          </cell>
        </row>
        <row r="3835">
          <cell r="A3835">
            <v>15</v>
          </cell>
        </row>
        <row r="3850">
          <cell r="A3850" t="str">
            <v>S175</v>
          </cell>
        </row>
        <row r="3856">
          <cell r="A3856">
            <v>15</v>
          </cell>
        </row>
        <row r="3857">
          <cell r="A3857">
            <v>23</v>
          </cell>
        </row>
        <row r="3858">
          <cell r="A3858">
            <v>1154</v>
          </cell>
        </row>
        <row r="3872">
          <cell r="A3872" t="str">
            <v>S176</v>
          </cell>
        </row>
        <row r="3878">
          <cell r="A3878">
            <v>17</v>
          </cell>
        </row>
        <row r="3879">
          <cell r="A3879">
            <v>23</v>
          </cell>
        </row>
        <row r="3880">
          <cell r="A3880">
            <v>270</v>
          </cell>
        </row>
        <row r="3894">
          <cell r="A3894" t="str">
            <v>S177</v>
          </cell>
        </row>
        <row r="3900">
          <cell r="A3900">
            <v>11</v>
          </cell>
        </row>
        <row r="3901">
          <cell r="A3901">
            <v>254</v>
          </cell>
        </row>
        <row r="3902">
          <cell r="A3902">
            <v>1035</v>
          </cell>
        </row>
        <row r="3916">
          <cell r="A3916" t="str">
            <v>S178</v>
          </cell>
        </row>
        <row r="3922">
          <cell r="A3922">
            <v>11</v>
          </cell>
        </row>
        <row r="3923">
          <cell r="A3923">
            <v>254</v>
          </cell>
        </row>
        <row r="3924">
          <cell r="A3924">
            <v>351</v>
          </cell>
        </row>
        <row r="3938">
          <cell r="A3938" t="str">
            <v>S179</v>
          </cell>
        </row>
        <row r="3944">
          <cell r="A3944">
            <v>11</v>
          </cell>
        </row>
        <row r="3945">
          <cell r="A3945">
            <v>254</v>
          </cell>
        </row>
        <row r="3946">
          <cell r="A3946">
            <v>352</v>
          </cell>
        </row>
        <row r="3960">
          <cell r="A3960" t="str">
            <v>S180</v>
          </cell>
        </row>
        <row r="3966">
          <cell r="A3966">
            <v>11</v>
          </cell>
        </row>
        <row r="3967">
          <cell r="A3967">
            <v>254</v>
          </cell>
        </row>
        <row r="3968">
          <cell r="A3968">
            <v>354</v>
          </cell>
        </row>
        <row r="3982">
          <cell r="A3982" t="str">
            <v>S181</v>
          </cell>
        </row>
        <row r="3988">
          <cell r="A3988">
            <v>11</v>
          </cell>
        </row>
        <row r="3989">
          <cell r="A3989">
            <v>15</v>
          </cell>
        </row>
        <row r="4004">
          <cell r="A4004" t="str">
            <v>S182</v>
          </cell>
        </row>
        <row r="4010">
          <cell r="A4010">
            <v>14</v>
          </cell>
        </row>
        <row r="4011">
          <cell r="A4011">
            <v>15</v>
          </cell>
        </row>
        <row r="4012">
          <cell r="A4012">
            <v>400</v>
          </cell>
        </row>
        <row r="4026">
          <cell r="A4026" t="str">
            <v>S183</v>
          </cell>
        </row>
        <row r="4032">
          <cell r="A4032">
            <v>11</v>
          </cell>
        </row>
        <row r="4048">
          <cell r="A4048" t="str">
            <v>S184</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XX"/>
      <sheetName val="공사원가계산서(틀림-원본필요)"/>
      <sheetName val="총괄내역서(틀림-원본필요)"/>
      <sheetName val="세부내역서(틀림-원본필요)"/>
      <sheetName val="수량산출서"/>
      <sheetName val="공량산출서"/>
      <sheetName val="일위목록"/>
      <sheetName val="일 위 대 가 표"/>
      <sheetName val="한전인입공사비"/>
      <sheetName val="단가조사서"/>
      <sheetName val="단가조사(등기구)"/>
      <sheetName val="노임단가"/>
      <sheetName val="일위대가"/>
    </sheetNames>
    <sheetDataSet>
      <sheetData sheetId="0" refreshError="1"/>
      <sheetData sheetId="1"/>
      <sheetData sheetId="2"/>
      <sheetData sheetId="3"/>
      <sheetData sheetId="4"/>
      <sheetData sheetId="5"/>
      <sheetData sheetId="6">
        <row r="2">
          <cell r="A2" t="str">
            <v>일1</v>
          </cell>
        </row>
      </sheetData>
      <sheetData sheetId="7"/>
      <sheetData sheetId="8"/>
      <sheetData sheetId="9"/>
      <sheetData sheetId="10"/>
      <sheetData sheetId="11"/>
      <sheetData sheetId="12" refreshError="1"/>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일위대가"/>
      <sheetName val="일위목록"/>
      <sheetName val="단가산출"/>
      <sheetName val="요율"/>
      <sheetName val="기초단가"/>
      <sheetName val="운반"/>
      <sheetName val="단가대비표"/>
      <sheetName val="단1"/>
      <sheetName val="원가계산서"/>
      <sheetName val="노무비"/>
      <sheetName val="Sheet1"/>
      <sheetName val="BID"/>
      <sheetName val="1,2공구원가계산서"/>
      <sheetName val="2공구산출내역"/>
      <sheetName val="1공구산출내역서"/>
      <sheetName val="을지"/>
      <sheetName val="양식_자재단가조사표"/>
      <sheetName val="자재단가비교표"/>
      <sheetName val="건축내역"/>
      <sheetName val="기본단가표"/>
      <sheetName val="일위목록데이타"/>
      <sheetName val="관급자재"/>
      <sheetName val="교통대책내역"/>
      <sheetName val="공사원가계산서"/>
      <sheetName val="표지"/>
      <sheetName val="내역"/>
      <sheetName val="b_balju"/>
      <sheetName val="Sheet5"/>
      <sheetName val="45,46"/>
      <sheetName val="자재일람"/>
      <sheetName val="Baby일위대가"/>
      <sheetName val="설비"/>
      <sheetName val="2.건축"/>
      <sheetName val="재료값"/>
      <sheetName val="단가"/>
      <sheetName val="값"/>
      <sheetName val="일위대가표"/>
      <sheetName val="기초일위"/>
      <sheetName val="2.1  노무비 평균단가산출"/>
      <sheetName val="확약서"/>
      <sheetName val="집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간지"/>
      <sheetName val="제경비"/>
      <sheetName val="갑지"/>
      <sheetName val="공사원가(전기총괄 _ 참고)"/>
      <sheetName val="공사원가(총괄원가-당초_참고)"/>
      <sheetName val="공사원가(총괄원가-변경_참고)"/>
      <sheetName val="공사원가(전기_참고)"/>
      <sheetName val="공사원가(통신_참고)"/>
      <sheetName val="공사원가(전기소방_참고)"/>
      <sheetName val="터널총괄표"/>
      <sheetName val="전기내역"/>
      <sheetName val="전기내역_실시설계 오류"/>
      <sheetName val="공사비집계(총괄확인용)"/>
      <sheetName val="터널총괄표 (변경 신규 분리)"/>
      <sheetName val="전기내역 (변경 신규 분리)"/>
      <sheetName val="간지_1"/>
      <sheetName val="단위가격_할증"/>
      <sheetName val="단위가격"/>
      <sheetName val="단가적용"/>
      <sheetName val="인건비"/>
      <sheetName val="일위목록_기존"/>
      <sheetName val="단위가격_기존"/>
      <sheetName val="단가적용_기존"/>
      <sheetName val="인건비_기존"/>
      <sheetName val="일위목록_증가"/>
      <sheetName val="단위가격_증가"/>
      <sheetName val="단가적용_증가"/>
      <sheetName val="인건비_증가"/>
      <sheetName val="일위목록_신규"/>
      <sheetName val="단위가격(신규)"/>
      <sheetName val="단가적용(신규)"/>
      <sheetName val="인건비(신규)"/>
      <sheetName val="기계경비_목차 신규"/>
      <sheetName val="기계경비_신규"/>
      <sheetName val="사용전 검사비"/>
      <sheetName val="한전위탁공사비"/>
      <sheetName val="간지_2"/>
      <sheetName val="간지_2-1"/>
      <sheetName val="간지_3"/>
      <sheetName val="기계경비_기존"/>
      <sheetName val="기계경비_증가"/>
      <sheetName val="간지_3-1"/>
      <sheetName val="전기내역(비콘)"/>
      <sheetName val="전기내역 (제연댐퍼)"/>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1">
          <cell r="B1" t="str">
            <v>호 표</v>
          </cell>
          <cell r="C1" t="str">
            <v>품 명</v>
          </cell>
          <cell r="D1" t="str">
            <v>규 격</v>
          </cell>
          <cell r="E1" t="str">
            <v>재료비(계약+신규)/2</v>
          </cell>
          <cell r="H1" t="str">
            <v>노무비(계약+신규)/2</v>
          </cell>
          <cell r="K1" t="str">
            <v>경 비(계약+신규)/2</v>
          </cell>
          <cell r="N1" t="str">
            <v>합 계(계약+신규)/2</v>
          </cell>
          <cell r="Q1" t="str">
            <v>비 고</v>
          </cell>
        </row>
        <row r="2">
          <cell r="E2" t="str">
            <v>계약단가</v>
          </cell>
          <cell r="F2" t="str">
            <v>신규단가</v>
          </cell>
          <cell r="G2" t="str">
            <v>적용단가</v>
          </cell>
          <cell r="H2" t="str">
            <v>계약단가</v>
          </cell>
          <cell r="I2" t="str">
            <v>신규단가</v>
          </cell>
          <cell r="J2" t="str">
            <v>적용단가</v>
          </cell>
          <cell r="K2" t="str">
            <v>계약단가</v>
          </cell>
          <cell r="L2" t="str">
            <v>신규단가</v>
          </cell>
          <cell r="M2" t="str">
            <v>적용단가</v>
          </cell>
          <cell r="N2" t="str">
            <v>계약단가</v>
          </cell>
          <cell r="O2" t="str">
            <v>신규단가</v>
          </cell>
          <cell r="P2" t="str">
            <v>적용단가</v>
          </cell>
        </row>
        <row r="3">
          <cell r="A3" t="str">
            <v>접지 단자반 설치 STS 7P</v>
          </cell>
          <cell r="B3">
            <v>1</v>
          </cell>
          <cell r="C3" t="str">
            <v>접지 단자반 설치</v>
          </cell>
          <cell r="D3" t="str">
            <v>STS 7P</v>
          </cell>
          <cell r="E3">
            <v>114573</v>
          </cell>
          <cell r="F3">
            <v>362000</v>
          </cell>
          <cell r="G3">
            <v>238287</v>
          </cell>
          <cell r="H3">
            <v>50875</v>
          </cell>
          <cell r="I3">
            <v>122503</v>
          </cell>
          <cell r="J3">
            <v>86689</v>
          </cell>
          <cell r="K3">
            <v>0</v>
          </cell>
          <cell r="L3">
            <v>0</v>
          </cell>
          <cell r="M3">
            <v>0</v>
          </cell>
          <cell r="N3">
            <v>165448</v>
          </cell>
          <cell r="O3">
            <v>484503</v>
          </cell>
          <cell r="P3">
            <v>324976</v>
          </cell>
        </row>
        <row r="4">
          <cell r="A4" t="str">
            <v>접지설치 Φ18x2400L 3본연결</v>
          </cell>
          <cell r="B4">
            <v>2</v>
          </cell>
          <cell r="C4" t="str">
            <v>접지설치</v>
          </cell>
          <cell r="D4" t="str">
            <v>Φ18x2400L 3본연결</v>
          </cell>
          <cell r="E4">
            <v>65631</v>
          </cell>
          <cell r="F4">
            <v>97374</v>
          </cell>
          <cell r="G4">
            <v>81503</v>
          </cell>
          <cell r="H4">
            <v>29404</v>
          </cell>
          <cell r="I4">
            <v>65072</v>
          </cell>
          <cell r="J4">
            <v>47238</v>
          </cell>
          <cell r="K4">
            <v>0</v>
          </cell>
          <cell r="L4">
            <v>0</v>
          </cell>
          <cell r="M4">
            <v>0</v>
          </cell>
          <cell r="N4">
            <v>95035</v>
          </cell>
          <cell r="O4">
            <v>162446</v>
          </cell>
          <cell r="P4">
            <v>128741</v>
          </cell>
        </row>
        <row r="5">
          <cell r="A5" t="str">
            <v>접지설치 Φ18x2400L 5본연결</v>
          </cell>
          <cell r="B5">
            <v>3</v>
          </cell>
          <cell r="C5" t="str">
            <v>접지설치</v>
          </cell>
          <cell r="D5" t="str">
            <v>Φ18x2400L 5본연결</v>
          </cell>
          <cell r="E5">
            <v>128153</v>
          </cell>
          <cell r="F5">
            <v>183528</v>
          </cell>
          <cell r="G5">
            <v>155841</v>
          </cell>
          <cell r="H5">
            <v>45648</v>
          </cell>
          <cell r="I5">
            <v>101320</v>
          </cell>
          <cell r="J5">
            <v>73484</v>
          </cell>
          <cell r="K5">
            <v>0</v>
          </cell>
          <cell r="L5">
            <v>0</v>
          </cell>
          <cell r="M5">
            <v>0</v>
          </cell>
          <cell r="N5">
            <v>173801</v>
          </cell>
          <cell r="O5">
            <v>284848</v>
          </cell>
          <cell r="P5">
            <v>229325</v>
          </cell>
        </row>
        <row r="6">
          <cell r="A6" t="str">
            <v>접지설치 Φ18x2400L 1본연결</v>
          </cell>
          <cell r="B6">
            <v>4</v>
          </cell>
          <cell r="C6" t="str">
            <v>접지설치</v>
          </cell>
          <cell r="D6" t="str">
            <v>Φ18x2400L 1본연결</v>
          </cell>
          <cell r="E6">
            <v>11301</v>
          </cell>
          <cell r="F6">
            <v>18500</v>
          </cell>
          <cell r="G6">
            <v>14901</v>
          </cell>
          <cell r="H6">
            <v>12840</v>
          </cell>
          <cell r="I6">
            <v>28627</v>
          </cell>
          <cell r="J6">
            <v>20734</v>
          </cell>
          <cell r="K6">
            <v>0</v>
          </cell>
          <cell r="L6">
            <v>0</v>
          </cell>
          <cell r="M6">
            <v>0</v>
          </cell>
          <cell r="N6">
            <v>24141</v>
          </cell>
          <cell r="O6">
            <v>47127</v>
          </cell>
          <cell r="P6">
            <v>35635</v>
          </cell>
        </row>
        <row r="7">
          <cell r="A7" t="str">
            <v>케이블 덕트 및 카바 설치 450W x 100</v>
          </cell>
          <cell r="B7">
            <v>5</v>
          </cell>
          <cell r="C7" t="str">
            <v>케이블 덕트 및 카바 설치</v>
          </cell>
          <cell r="D7" t="str">
            <v>450W x 100</v>
          </cell>
          <cell r="E7">
            <v>32489</v>
          </cell>
          <cell r="F7">
            <v>55940</v>
          </cell>
          <cell r="G7">
            <v>44215</v>
          </cell>
          <cell r="H7">
            <v>46250</v>
          </cell>
          <cell r="I7">
            <v>111366</v>
          </cell>
          <cell r="J7">
            <v>78808</v>
          </cell>
          <cell r="K7">
            <v>0</v>
          </cell>
          <cell r="L7">
            <v>0</v>
          </cell>
          <cell r="M7">
            <v>0</v>
          </cell>
          <cell r="N7">
            <v>78739</v>
          </cell>
          <cell r="O7">
            <v>167306</v>
          </cell>
          <cell r="P7">
            <v>123023</v>
          </cell>
        </row>
        <row r="8">
          <cell r="A8" t="str">
            <v>CABLE TRAY 300Wx60x1.2t</v>
          </cell>
          <cell r="B8">
            <v>6</v>
          </cell>
          <cell r="C8" t="str">
            <v>CABLE TRAY</v>
          </cell>
          <cell r="D8" t="str">
            <v>300Wx60x1.2t</v>
          </cell>
          <cell r="E8">
            <v>18886</v>
          </cell>
          <cell r="F8">
            <v>16890</v>
          </cell>
          <cell r="G8">
            <v>17888</v>
          </cell>
          <cell r="H8">
            <v>17729</v>
          </cell>
          <cell r="I8">
            <v>42690</v>
          </cell>
          <cell r="J8">
            <v>30210</v>
          </cell>
          <cell r="K8">
            <v>0</v>
          </cell>
          <cell r="L8">
            <v>0</v>
          </cell>
          <cell r="M8">
            <v>0</v>
          </cell>
          <cell r="N8">
            <v>36615</v>
          </cell>
          <cell r="O8">
            <v>59580</v>
          </cell>
          <cell r="P8">
            <v>48098</v>
          </cell>
        </row>
        <row r="9">
          <cell r="A9" t="str">
            <v>CABLE TRAY 400Wx60x1.2t</v>
          </cell>
          <cell r="B9">
            <v>7</v>
          </cell>
          <cell r="C9" t="str">
            <v>CABLE TRAY</v>
          </cell>
          <cell r="D9" t="str">
            <v>400Wx60x1.2t</v>
          </cell>
          <cell r="E9">
            <v>21223</v>
          </cell>
          <cell r="F9">
            <v>24030</v>
          </cell>
          <cell r="G9">
            <v>22627</v>
          </cell>
          <cell r="H9">
            <v>17729</v>
          </cell>
          <cell r="I9">
            <v>42690</v>
          </cell>
          <cell r="J9">
            <v>30210</v>
          </cell>
          <cell r="K9">
            <v>0</v>
          </cell>
          <cell r="L9">
            <v>0</v>
          </cell>
          <cell r="M9">
            <v>0</v>
          </cell>
          <cell r="N9">
            <v>38952</v>
          </cell>
          <cell r="O9">
            <v>66720</v>
          </cell>
          <cell r="P9">
            <v>52837</v>
          </cell>
        </row>
        <row r="10">
          <cell r="A10" t="str">
            <v>CABLE TRAY 500Wx60x1.2t</v>
          </cell>
          <cell r="B10">
            <v>8</v>
          </cell>
          <cell r="C10" t="str">
            <v>CABLE TRAY</v>
          </cell>
          <cell r="D10" t="str">
            <v>500Wx60x1.2t</v>
          </cell>
          <cell r="E10">
            <v>23864</v>
          </cell>
          <cell r="F10">
            <v>25450</v>
          </cell>
          <cell r="G10">
            <v>24657</v>
          </cell>
          <cell r="H10">
            <v>17729</v>
          </cell>
          <cell r="I10">
            <v>42690</v>
          </cell>
          <cell r="J10">
            <v>30210</v>
          </cell>
          <cell r="K10">
            <v>0</v>
          </cell>
          <cell r="L10">
            <v>0</v>
          </cell>
          <cell r="M10">
            <v>0</v>
          </cell>
          <cell r="N10">
            <v>41593</v>
          </cell>
          <cell r="O10">
            <v>68140</v>
          </cell>
          <cell r="P10">
            <v>54867</v>
          </cell>
        </row>
        <row r="11">
          <cell r="A11" t="str">
            <v>CABLE TRAY 600Wx60x1.2t</v>
          </cell>
          <cell r="B11">
            <v>9</v>
          </cell>
          <cell r="C11" t="str">
            <v>CABLE TRAY</v>
          </cell>
          <cell r="D11" t="str">
            <v>600Wx60x1.2t</v>
          </cell>
          <cell r="E11">
            <v>28415</v>
          </cell>
          <cell r="F11">
            <v>28415</v>
          </cell>
          <cell r="G11">
            <v>28415</v>
          </cell>
          <cell r="H11">
            <v>23125</v>
          </cell>
          <cell r="I11">
            <v>55683</v>
          </cell>
          <cell r="J11">
            <v>39404</v>
          </cell>
          <cell r="K11">
            <v>0</v>
          </cell>
          <cell r="L11">
            <v>0</v>
          </cell>
          <cell r="M11">
            <v>0</v>
          </cell>
          <cell r="N11">
            <v>51540</v>
          </cell>
          <cell r="O11">
            <v>84098</v>
          </cell>
          <cell r="P11">
            <v>67819</v>
          </cell>
        </row>
        <row r="12">
          <cell r="A12" t="str">
            <v>TRAY BEND(HORI.) 300Wx60x1.2t</v>
          </cell>
          <cell r="B12">
            <v>10</v>
          </cell>
          <cell r="C12" t="str">
            <v>TRAY BEND(HORI.)</v>
          </cell>
          <cell r="D12" t="str">
            <v>300Wx60x1.2t</v>
          </cell>
          <cell r="E12">
            <v>25650</v>
          </cell>
          <cell r="F12">
            <v>20710</v>
          </cell>
          <cell r="G12">
            <v>23180</v>
          </cell>
          <cell r="H12">
            <v>17729</v>
          </cell>
          <cell r="I12">
            <v>42690</v>
          </cell>
          <cell r="J12">
            <v>30210</v>
          </cell>
          <cell r="K12">
            <v>0</v>
          </cell>
          <cell r="L12">
            <v>0</v>
          </cell>
          <cell r="M12">
            <v>0</v>
          </cell>
          <cell r="N12">
            <v>43379</v>
          </cell>
          <cell r="O12">
            <v>63400</v>
          </cell>
          <cell r="P12">
            <v>53390</v>
          </cell>
        </row>
        <row r="13">
          <cell r="A13" t="str">
            <v>TRAY BEND(HORI.) 600Wx60x1.2t</v>
          </cell>
          <cell r="B13">
            <v>11</v>
          </cell>
          <cell r="C13" t="str">
            <v>TRAY BEND(HORI.)</v>
          </cell>
          <cell r="D13" t="str">
            <v>600Wx60x1.2t</v>
          </cell>
          <cell r="E13">
            <v>43830</v>
          </cell>
          <cell r="F13">
            <v>38150</v>
          </cell>
          <cell r="G13">
            <v>40990</v>
          </cell>
          <cell r="H13">
            <v>23125</v>
          </cell>
          <cell r="I13">
            <v>55683</v>
          </cell>
          <cell r="J13">
            <v>39404</v>
          </cell>
          <cell r="K13">
            <v>0</v>
          </cell>
          <cell r="L13">
            <v>0</v>
          </cell>
          <cell r="M13">
            <v>0</v>
          </cell>
          <cell r="N13">
            <v>66955</v>
          </cell>
          <cell r="O13">
            <v>93833</v>
          </cell>
          <cell r="P13">
            <v>80394</v>
          </cell>
        </row>
        <row r="14">
          <cell r="A14" t="str">
            <v>TRAY BEND(VERT.) 300Wx60x1.2t</v>
          </cell>
          <cell r="B14">
            <v>12</v>
          </cell>
          <cell r="C14" t="str">
            <v>TRAY BEND(VERT.)</v>
          </cell>
          <cell r="D14" t="str">
            <v>300Wx60x1.2t</v>
          </cell>
          <cell r="E14">
            <v>28350</v>
          </cell>
          <cell r="F14">
            <v>20710</v>
          </cell>
          <cell r="G14">
            <v>24530</v>
          </cell>
          <cell r="H14">
            <v>17729</v>
          </cell>
          <cell r="I14">
            <v>42690</v>
          </cell>
          <cell r="J14">
            <v>30210</v>
          </cell>
          <cell r="K14">
            <v>0</v>
          </cell>
          <cell r="L14">
            <v>0</v>
          </cell>
          <cell r="M14">
            <v>0</v>
          </cell>
          <cell r="N14">
            <v>46079</v>
          </cell>
          <cell r="O14">
            <v>63400</v>
          </cell>
          <cell r="P14">
            <v>54740</v>
          </cell>
        </row>
        <row r="15">
          <cell r="A15" t="str">
            <v>TRAY BEND(VERT.) 600Wx60x1.2t</v>
          </cell>
          <cell r="B15">
            <v>13</v>
          </cell>
          <cell r="C15" t="str">
            <v>TRAY BEND(VERT.)</v>
          </cell>
          <cell r="D15" t="str">
            <v>600Wx60x1.2t</v>
          </cell>
          <cell r="E15">
            <v>48420</v>
          </cell>
          <cell r="F15">
            <v>38150</v>
          </cell>
          <cell r="G15">
            <v>43285</v>
          </cell>
          <cell r="H15">
            <v>23125</v>
          </cell>
          <cell r="I15">
            <v>55683</v>
          </cell>
          <cell r="J15">
            <v>39404</v>
          </cell>
          <cell r="K15">
            <v>0</v>
          </cell>
          <cell r="L15">
            <v>0</v>
          </cell>
          <cell r="M15">
            <v>0</v>
          </cell>
          <cell r="N15">
            <v>71545</v>
          </cell>
          <cell r="O15">
            <v>93833</v>
          </cell>
          <cell r="P15">
            <v>82689</v>
          </cell>
        </row>
        <row r="16">
          <cell r="A16" t="str">
            <v>전등용 찬넬설치 41x41x2.6t 2열</v>
          </cell>
          <cell r="B16">
            <v>14</v>
          </cell>
          <cell r="C16" t="str">
            <v>전등용 찬넬설치</v>
          </cell>
          <cell r="D16" t="str">
            <v>41x41x2.6t 2열</v>
          </cell>
          <cell r="E16">
            <v>13764</v>
          </cell>
          <cell r="F16">
            <v>17096</v>
          </cell>
          <cell r="G16">
            <v>15430</v>
          </cell>
          <cell r="H16">
            <v>1695</v>
          </cell>
          <cell r="I16">
            <v>6681</v>
          </cell>
          <cell r="J16">
            <v>4188</v>
          </cell>
          <cell r="K16">
            <v>0</v>
          </cell>
          <cell r="L16">
            <v>0</v>
          </cell>
          <cell r="M16">
            <v>0</v>
          </cell>
          <cell r="N16">
            <v>15459</v>
          </cell>
          <cell r="O16">
            <v>23777</v>
          </cell>
          <cell r="P16">
            <v>19618</v>
          </cell>
        </row>
        <row r="17">
          <cell r="A17" t="str">
            <v>찬넬설치 41x41x2.6t-200L</v>
          </cell>
          <cell r="B17">
            <v>15</v>
          </cell>
          <cell r="C17" t="str">
            <v>찬넬설치</v>
          </cell>
          <cell r="D17" t="str">
            <v>41x41x2.6t-200L</v>
          </cell>
          <cell r="E17">
            <v>698</v>
          </cell>
          <cell r="F17">
            <v>1044</v>
          </cell>
          <cell r="G17">
            <v>871</v>
          </cell>
          <cell r="H17">
            <v>1695</v>
          </cell>
          <cell r="I17">
            <v>6681</v>
          </cell>
          <cell r="J17">
            <v>4188</v>
          </cell>
          <cell r="K17">
            <v>0</v>
          </cell>
          <cell r="L17">
            <v>0</v>
          </cell>
          <cell r="M17">
            <v>0</v>
          </cell>
          <cell r="N17">
            <v>2393</v>
          </cell>
          <cell r="O17">
            <v>7725</v>
          </cell>
          <cell r="P17">
            <v>5059</v>
          </cell>
        </row>
        <row r="18">
          <cell r="A18" t="str">
            <v>찬넬설치 41x41x2.6t-300L</v>
          </cell>
          <cell r="B18">
            <v>16</v>
          </cell>
          <cell r="C18" t="str">
            <v>찬넬설치</v>
          </cell>
          <cell r="D18" t="str">
            <v>41x41x2.6t-300L</v>
          </cell>
          <cell r="E18">
            <v>998</v>
          </cell>
          <cell r="F18">
            <v>1506</v>
          </cell>
          <cell r="G18">
            <v>1252</v>
          </cell>
          <cell r="H18">
            <v>1695</v>
          </cell>
          <cell r="I18">
            <v>6681</v>
          </cell>
          <cell r="J18">
            <v>4188</v>
          </cell>
          <cell r="K18">
            <v>0</v>
          </cell>
          <cell r="L18">
            <v>0</v>
          </cell>
          <cell r="M18">
            <v>0</v>
          </cell>
          <cell r="N18">
            <v>2693</v>
          </cell>
          <cell r="O18">
            <v>8187</v>
          </cell>
          <cell r="P18">
            <v>5440</v>
          </cell>
        </row>
        <row r="19">
          <cell r="A19" t="str">
            <v>VARIABLE BRACKET 설치 L-350</v>
          </cell>
          <cell r="B19">
            <v>17</v>
          </cell>
          <cell r="C19" t="str">
            <v>VARIABLE BRACKET 설치</v>
          </cell>
          <cell r="D19" t="str">
            <v>L-350</v>
          </cell>
          <cell r="E19">
            <v>21400</v>
          </cell>
          <cell r="F19">
            <v>26150</v>
          </cell>
          <cell r="G19">
            <v>23775</v>
          </cell>
          <cell r="H19">
            <v>3391</v>
          </cell>
          <cell r="I19">
            <v>13363</v>
          </cell>
          <cell r="J19">
            <v>8377</v>
          </cell>
          <cell r="K19">
            <v>0</v>
          </cell>
          <cell r="L19">
            <v>0</v>
          </cell>
          <cell r="M19">
            <v>0</v>
          </cell>
          <cell r="N19">
            <v>24791</v>
          </cell>
          <cell r="O19">
            <v>39513</v>
          </cell>
          <cell r="P19">
            <v>32152</v>
          </cell>
        </row>
        <row r="20">
          <cell r="A20" t="str">
            <v>찬넬 브라켓 설치 170L+320L 2단</v>
          </cell>
          <cell r="B20">
            <v>18</v>
          </cell>
          <cell r="C20" t="str">
            <v>찬넬 브라켓 설치</v>
          </cell>
          <cell r="D20" t="str">
            <v>170L+320L 2단</v>
          </cell>
          <cell r="E20">
            <v>8736</v>
          </cell>
          <cell r="F20">
            <v>12475</v>
          </cell>
          <cell r="G20">
            <v>10606</v>
          </cell>
          <cell r="H20">
            <v>3391</v>
          </cell>
          <cell r="I20">
            <v>13363</v>
          </cell>
          <cell r="J20">
            <v>8377</v>
          </cell>
          <cell r="K20">
            <v>0</v>
          </cell>
          <cell r="L20">
            <v>0</v>
          </cell>
          <cell r="M20">
            <v>0</v>
          </cell>
          <cell r="N20">
            <v>12127</v>
          </cell>
          <cell r="O20">
            <v>25838</v>
          </cell>
          <cell r="P20">
            <v>18983</v>
          </cell>
        </row>
        <row r="21">
          <cell r="A21" t="str">
            <v>레이스웨이 70*40</v>
          </cell>
          <cell r="B21">
            <v>19</v>
          </cell>
          <cell r="C21" t="str">
            <v>레이스웨이</v>
          </cell>
          <cell r="D21" t="str">
            <v>70*40</v>
          </cell>
          <cell r="E21">
            <v>3697</v>
          </cell>
          <cell r="F21">
            <v>4542</v>
          </cell>
          <cell r="G21">
            <v>4120</v>
          </cell>
          <cell r="H21">
            <v>67832</v>
          </cell>
          <cell r="I21">
            <v>163336</v>
          </cell>
          <cell r="J21">
            <v>115584</v>
          </cell>
          <cell r="K21">
            <v>0</v>
          </cell>
          <cell r="L21">
            <v>0</v>
          </cell>
          <cell r="M21">
            <v>0</v>
          </cell>
          <cell r="N21">
            <v>71529</v>
          </cell>
          <cell r="O21">
            <v>167878</v>
          </cell>
          <cell r="P21">
            <v>119704</v>
          </cell>
        </row>
        <row r="22">
          <cell r="A22" t="str">
            <v>R.W 부속재 "T"-70*40</v>
          </cell>
          <cell r="B22">
            <v>20</v>
          </cell>
          <cell r="C22" t="str">
            <v>R.W 부속재</v>
          </cell>
          <cell r="D22" t="str">
            <v>"T"-70*40</v>
          </cell>
          <cell r="E22">
            <v>3862</v>
          </cell>
          <cell r="F22">
            <v>3770</v>
          </cell>
          <cell r="G22">
            <v>3816</v>
          </cell>
          <cell r="H22">
            <v>33916</v>
          </cell>
          <cell r="I22">
            <v>81668</v>
          </cell>
          <cell r="J22">
            <v>57792</v>
          </cell>
          <cell r="K22">
            <v>0</v>
          </cell>
          <cell r="L22">
            <v>0</v>
          </cell>
          <cell r="M22">
            <v>0</v>
          </cell>
          <cell r="N22">
            <v>37778</v>
          </cell>
          <cell r="O22">
            <v>85438</v>
          </cell>
          <cell r="P22">
            <v>61608</v>
          </cell>
        </row>
        <row r="23">
          <cell r="A23" t="str">
            <v>R.W 부속재 "L"-70*40</v>
          </cell>
          <cell r="B23">
            <v>21</v>
          </cell>
          <cell r="C23" t="str">
            <v>R.W 부속재</v>
          </cell>
          <cell r="D23" t="str">
            <v>"L"-70*40</v>
          </cell>
          <cell r="E23">
            <v>3217</v>
          </cell>
          <cell r="F23">
            <v>3400</v>
          </cell>
          <cell r="G23">
            <v>3309</v>
          </cell>
          <cell r="H23">
            <v>33916</v>
          </cell>
          <cell r="I23">
            <v>81668</v>
          </cell>
          <cell r="J23">
            <v>57792</v>
          </cell>
          <cell r="K23">
            <v>0</v>
          </cell>
          <cell r="L23">
            <v>0</v>
          </cell>
          <cell r="M23">
            <v>0</v>
          </cell>
          <cell r="N23">
            <v>37133</v>
          </cell>
          <cell r="O23">
            <v>85068</v>
          </cell>
          <cell r="P23">
            <v>61101</v>
          </cell>
        </row>
        <row r="24">
          <cell r="A24" t="str">
            <v>R.W행거 설치 C형 행거</v>
          </cell>
          <cell r="B24">
            <v>22</v>
          </cell>
          <cell r="C24" t="str">
            <v>R.W행거 설치</v>
          </cell>
          <cell r="D24" t="str">
            <v>C형 행거</v>
          </cell>
          <cell r="E24">
            <v>4690</v>
          </cell>
          <cell r="F24">
            <v>5921</v>
          </cell>
          <cell r="G24">
            <v>5306</v>
          </cell>
          <cell r="H24">
            <v>1387</v>
          </cell>
          <cell r="I24">
            <v>3340</v>
          </cell>
          <cell r="J24">
            <v>2364</v>
          </cell>
          <cell r="K24">
            <v>0</v>
          </cell>
          <cell r="L24">
            <v>0</v>
          </cell>
          <cell r="M24">
            <v>0</v>
          </cell>
          <cell r="N24">
            <v>6077</v>
          </cell>
          <cell r="O24">
            <v>9261</v>
          </cell>
          <cell r="P24">
            <v>7670</v>
          </cell>
        </row>
        <row r="25">
          <cell r="A25" t="str">
            <v>행거 설치 단독 28C</v>
          </cell>
          <cell r="B25">
            <v>23</v>
          </cell>
          <cell r="C25" t="str">
            <v>행거 설치</v>
          </cell>
          <cell r="D25" t="str">
            <v>단독 28C</v>
          </cell>
          <cell r="E25">
            <v>489</v>
          </cell>
          <cell r="F25">
            <v>652</v>
          </cell>
          <cell r="G25">
            <v>571</v>
          </cell>
          <cell r="H25">
            <v>1695</v>
          </cell>
          <cell r="I25">
            <v>6681</v>
          </cell>
          <cell r="J25">
            <v>4188</v>
          </cell>
          <cell r="K25">
            <v>0</v>
          </cell>
          <cell r="L25">
            <v>0</v>
          </cell>
          <cell r="M25">
            <v>0</v>
          </cell>
          <cell r="N25">
            <v>2184</v>
          </cell>
          <cell r="O25">
            <v>7333</v>
          </cell>
          <cell r="P25">
            <v>4759</v>
          </cell>
        </row>
        <row r="26">
          <cell r="A26" t="str">
            <v>행거 설치 단독 36C</v>
          </cell>
          <cell r="B26">
            <v>24</v>
          </cell>
          <cell r="C26" t="str">
            <v>행거 설치</v>
          </cell>
          <cell r="D26" t="str">
            <v>단독 36C</v>
          </cell>
          <cell r="E26">
            <v>518</v>
          </cell>
          <cell r="F26">
            <v>690</v>
          </cell>
          <cell r="G26">
            <v>604</v>
          </cell>
          <cell r="H26">
            <v>1695</v>
          </cell>
          <cell r="I26">
            <v>6681</v>
          </cell>
          <cell r="J26">
            <v>4188</v>
          </cell>
          <cell r="K26">
            <v>0</v>
          </cell>
          <cell r="L26">
            <v>0</v>
          </cell>
          <cell r="M26">
            <v>0</v>
          </cell>
          <cell r="N26">
            <v>2213</v>
          </cell>
          <cell r="O26">
            <v>7371</v>
          </cell>
          <cell r="P26">
            <v>4792</v>
          </cell>
        </row>
        <row r="27">
          <cell r="A27" t="str">
            <v>행거 설치 단독 42C</v>
          </cell>
          <cell r="B27">
            <v>25</v>
          </cell>
          <cell r="C27" t="str">
            <v>행거 설치</v>
          </cell>
          <cell r="D27" t="str">
            <v>단독 42C</v>
          </cell>
          <cell r="E27">
            <v>565</v>
          </cell>
          <cell r="F27">
            <v>565</v>
          </cell>
          <cell r="G27">
            <v>565</v>
          </cell>
          <cell r="H27">
            <v>1695</v>
          </cell>
          <cell r="I27">
            <v>6681</v>
          </cell>
          <cell r="J27">
            <v>4188</v>
          </cell>
          <cell r="K27">
            <v>0</v>
          </cell>
          <cell r="L27">
            <v>0</v>
          </cell>
          <cell r="M27">
            <v>0</v>
          </cell>
          <cell r="N27">
            <v>2260</v>
          </cell>
          <cell r="O27">
            <v>7246</v>
          </cell>
          <cell r="P27">
            <v>4753</v>
          </cell>
        </row>
        <row r="28">
          <cell r="A28" t="str">
            <v>행거 설치 단독 54C</v>
          </cell>
          <cell r="B28">
            <v>26</v>
          </cell>
          <cell r="C28" t="str">
            <v>행거 설치</v>
          </cell>
          <cell r="D28" t="str">
            <v>단독 54C</v>
          </cell>
          <cell r="E28">
            <v>795</v>
          </cell>
          <cell r="F28">
            <v>1060</v>
          </cell>
          <cell r="G28">
            <v>928</v>
          </cell>
          <cell r="H28">
            <v>1695</v>
          </cell>
          <cell r="I28">
            <v>6681</v>
          </cell>
          <cell r="J28">
            <v>4188</v>
          </cell>
          <cell r="K28">
            <v>0</v>
          </cell>
          <cell r="L28">
            <v>0</v>
          </cell>
          <cell r="M28">
            <v>0</v>
          </cell>
          <cell r="N28">
            <v>2490</v>
          </cell>
          <cell r="O28">
            <v>7741</v>
          </cell>
          <cell r="P28">
            <v>5116</v>
          </cell>
        </row>
        <row r="29">
          <cell r="A29" t="str">
            <v>행거 설치 1단 200W</v>
          </cell>
          <cell r="B29">
            <v>27</v>
          </cell>
          <cell r="C29" t="str">
            <v>행거 설치</v>
          </cell>
          <cell r="D29" t="str">
            <v>1단 200W</v>
          </cell>
          <cell r="E29">
            <v>2568</v>
          </cell>
          <cell r="F29">
            <v>3553</v>
          </cell>
          <cell r="G29">
            <v>3061</v>
          </cell>
          <cell r="H29">
            <v>3391</v>
          </cell>
          <cell r="I29">
            <v>13363</v>
          </cell>
          <cell r="J29">
            <v>8377</v>
          </cell>
          <cell r="K29">
            <v>0</v>
          </cell>
          <cell r="L29">
            <v>0</v>
          </cell>
          <cell r="M29">
            <v>0</v>
          </cell>
          <cell r="N29">
            <v>5959</v>
          </cell>
          <cell r="O29">
            <v>16916</v>
          </cell>
          <cell r="P29">
            <v>11438</v>
          </cell>
        </row>
        <row r="30">
          <cell r="A30" t="str">
            <v>행거 설치 1단 300W</v>
          </cell>
          <cell r="B30">
            <v>28</v>
          </cell>
          <cell r="C30" t="str">
            <v>행거 설치</v>
          </cell>
          <cell r="D30" t="str">
            <v>1단 300W</v>
          </cell>
          <cell r="E30">
            <v>2868</v>
          </cell>
          <cell r="F30">
            <v>4015</v>
          </cell>
          <cell r="G30">
            <v>3442</v>
          </cell>
          <cell r="H30">
            <v>3391</v>
          </cell>
          <cell r="I30">
            <v>13363</v>
          </cell>
          <cell r="J30">
            <v>8377</v>
          </cell>
          <cell r="K30">
            <v>0</v>
          </cell>
          <cell r="L30">
            <v>0</v>
          </cell>
          <cell r="M30">
            <v>0</v>
          </cell>
          <cell r="N30">
            <v>6259</v>
          </cell>
          <cell r="O30">
            <v>17378</v>
          </cell>
          <cell r="P30">
            <v>11819</v>
          </cell>
        </row>
        <row r="31">
          <cell r="A31" t="str">
            <v>행거 설치 1단 400W</v>
          </cell>
          <cell r="B31">
            <v>29</v>
          </cell>
          <cell r="C31" t="str">
            <v>행거 설치</v>
          </cell>
          <cell r="D31" t="str">
            <v>1단 400W</v>
          </cell>
          <cell r="E31">
            <v>3168</v>
          </cell>
          <cell r="F31">
            <v>4477</v>
          </cell>
          <cell r="G31">
            <v>3823</v>
          </cell>
          <cell r="H31">
            <v>3391</v>
          </cell>
          <cell r="I31">
            <v>13363</v>
          </cell>
          <cell r="J31">
            <v>8377</v>
          </cell>
          <cell r="K31">
            <v>0</v>
          </cell>
          <cell r="L31">
            <v>0</v>
          </cell>
          <cell r="M31">
            <v>0</v>
          </cell>
          <cell r="N31">
            <v>6559</v>
          </cell>
          <cell r="O31">
            <v>17840</v>
          </cell>
          <cell r="P31">
            <v>12200</v>
          </cell>
        </row>
        <row r="32">
          <cell r="A32" t="str">
            <v>행거 설치 1단 500W</v>
          </cell>
          <cell r="B32">
            <v>30</v>
          </cell>
          <cell r="C32" t="str">
            <v>행거 설치</v>
          </cell>
          <cell r="D32" t="str">
            <v>1단 500W</v>
          </cell>
          <cell r="E32">
            <v>3468</v>
          </cell>
          <cell r="F32">
            <v>4939</v>
          </cell>
          <cell r="G32">
            <v>4204</v>
          </cell>
          <cell r="H32">
            <v>3391</v>
          </cell>
          <cell r="I32">
            <v>13363</v>
          </cell>
          <cell r="J32">
            <v>8377</v>
          </cell>
          <cell r="K32">
            <v>0</v>
          </cell>
          <cell r="L32">
            <v>0</v>
          </cell>
          <cell r="M32">
            <v>0</v>
          </cell>
          <cell r="N32">
            <v>6859</v>
          </cell>
          <cell r="O32">
            <v>18302</v>
          </cell>
          <cell r="P32">
            <v>12581</v>
          </cell>
        </row>
        <row r="33">
          <cell r="A33" t="str">
            <v>세트앙카 설치 φ3/8"</v>
          </cell>
          <cell r="B33">
            <v>31</v>
          </cell>
          <cell r="C33" t="str">
            <v>세트앙카 설치</v>
          </cell>
          <cell r="D33" t="str">
            <v>φ3/8"</v>
          </cell>
          <cell r="E33">
            <v>98</v>
          </cell>
          <cell r="F33">
            <v>120</v>
          </cell>
          <cell r="G33">
            <v>109</v>
          </cell>
          <cell r="H33">
            <v>1695</v>
          </cell>
          <cell r="I33">
            <v>6681</v>
          </cell>
          <cell r="J33">
            <v>4188</v>
          </cell>
          <cell r="K33">
            <v>0</v>
          </cell>
          <cell r="L33">
            <v>0</v>
          </cell>
          <cell r="M33">
            <v>0</v>
          </cell>
          <cell r="N33">
            <v>1793</v>
          </cell>
          <cell r="O33">
            <v>6801</v>
          </cell>
          <cell r="P33">
            <v>4297</v>
          </cell>
        </row>
        <row r="34">
          <cell r="A34" t="str">
            <v>전선관배관_지중 PE 22C</v>
          </cell>
          <cell r="B34">
            <v>32</v>
          </cell>
          <cell r="C34" t="str">
            <v>전선관배관_지중</v>
          </cell>
          <cell r="D34" t="str">
            <v>PE 22C</v>
          </cell>
          <cell r="E34">
            <v>264</v>
          </cell>
          <cell r="F34">
            <v>374</v>
          </cell>
          <cell r="G34">
            <v>319</v>
          </cell>
          <cell r="H34">
            <v>2590</v>
          </cell>
          <cell r="I34">
            <v>6236</v>
          </cell>
          <cell r="J34">
            <v>4413</v>
          </cell>
          <cell r="K34">
            <v>0</v>
          </cell>
          <cell r="L34">
            <v>0</v>
          </cell>
          <cell r="M34">
            <v>0</v>
          </cell>
          <cell r="N34">
            <v>2854</v>
          </cell>
          <cell r="O34">
            <v>6610</v>
          </cell>
          <cell r="P34">
            <v>4732</v>
          </cell>
        </row>
        <row r="35">
          <cell r="A35" t="str">
            <v>전선관배관_지중 PE 42C</v>
          </cell>
          <cell r="B35">
            <v>33</v>
          </cell>
          <cell r="C35" t="str">
            <v>전선관배관_지중</v>
          </cell>
          <cell r="D35" t="str">
            <v>PE 42C</v>
          </cell>
          <cell r="E35">
            <v>704</v>
          </cell>
          <cell r="F35">
            <v>726</v>
          </cell>
          <cell r="G35">
            <v>715</v>
          </cell>
          <cell r="H35">
            <v>5611</v>
          </cell>
          <cell r="I35">
            <v>13512</v>
          </cell>
          <cell r="J35">
            <v>9562</v>
          </cell>
          <cell r="K35">
            <v>0</v>
          </cell>
          <cell r="L35">
            <v>0</v>
          </cell>
          <cell r="M35">
            <v>0</v>
          </cell>
          <cell r="N35">
            <v>6315</v>
          </cell>
          <cell r="O35">
            <v>14238</v>
          </cell>
          <cell r="P35">
            <v>10277</v>
          </cell>
        </row>
        <row r="36">
          <cell r="A36" t="str">
            <v>전선관배관_지중 PE 54C</v>
          </cell>
          <cell r="B36">
            <v>34</v>
          </cell>
          <cell r="C36" t="str">
            <v>전선관배관_지중</v>
          </cell>
          <cell r="D36" t="str">
            <v>PE 54C</v>
          </cell>
          <cell r="E36">
            <v>1056</v>
          </cell>
          <cell r="F36">
            <v>935</v>
          </cell>
          <cell r="G36">
            <v>996</v>
          </cell>
          <cell r="H36">
            <v>8201</v>
          </cell>
          <cell r="I36">
            <v>19749</v>
          </cell>
          <cell r="J36">
            <v>13975</v>
          </cell>
          <cell r="K36">
            <v>0</v>
          </cell>
          <cell r="L36">
            <v>0</v>
          </cell>
          <cell r="M36">
            <v>0</v>
          </cell>
          <cell r="N36">
            <v>9257</v>
          </cell>
          <cell r="O36">
            <v>20684</v>
          </cell>
          <cell r="P36">
            <v>14971</v>
          </cell>
        </row>
        <row r="37">
          <cell r="A37" t="str">
            <v>COD관포설 100Φ(내관 28Cx5)</v>
          </cell>
          <cell r="B37">
            <v>35</v>
          </cell>
          <cell r="C37" t="str">
            <v>COD관포설</v>
          </cell>
          <cell r="D37" t="str">
            <v>100Φ(내관 28Cx5)</v>
          </cell>
          <cell r="E37">
            <v>10802</v>
          </cell>
          <cell r="F37">
            <v>14300</v>
          </cell>
          <cell r="G37">
            <v>12551</v>
          </cell>
          <cell r="H37">
            <v>3954</v>
          </cell>
          <cell r="I37">
            <v>9099</v>
          </cell>
          <cell r="J37">
            <v>6527</v>
          </cell>
          <cell r="K37">
            <v>0</v>
          </cell>
          <cell r="L37">
            <v>0</v>
          </cell>
          <cell r="M37">
            <v>0</v>
          </cell>
          <cell r="N37">
            <v>14756</v>
          </cell>
          <cell r="O37">
            <v>23399</v>
          </cell>
          <cell r="P37">
            <v>19078</v>
          </cell>
        </row>
        <row r="38">
          <cell r="A38" t="str">
            <v>전선관배관 HI 16C</v>
          </cell>
          <cell r="B38">
            <v>36</v>
          </cell>
          <cell r="C38" t="str">
            <v>전선관배관</v>
          </cell>
          <cell r="D38" t="str">
            <v>HI 16C</v>
          </cell>
          <cell r="E38">
            <v>286</v>
          </cell>
          <cell r="F38">
            <v>352</v>
          </cell>
          <cell r="G38">
            <v>319</v>
          </cell>
          <cell r="H38">
            <v>3854</v>
          </cell>
          <cell r="I38">
            <v>9280</v>
          </cell>
          <cell r="J38">
            <v>6567</v>
          </cell>
          <cell r="K38">
            <v>0</v>
          </cell>
          <cell r="L38">
            <v>0</v>
          </cell>
          <cell r="M38">
            <v>0</v>
          </cell>
          <cell r="N38">
            <v>4140</v>
          </cell>
          <cell r="O38">
            <v>9632</v>
          </cell>
          <cell r="P38">
            <v>6886</v>
          </cell>
        </row>
        <row r="39">
          <cell r="A39" t="str">
            <v>전선관배관 HI 22C</v>
          </cell>
          <cell r="B39">
            <v>37</v>
          </cell>
          <cell r="C39" t="str">
            <v>전선관배관</v>
          </cell>
          <cell r="D39" t="str">
            <v>HI 22C</v>
          </cell>
          <cell r="E39">
            <v>341</v>
          </cell>
          <cell r="F39">
            <v>418</v>
          </cell>
          <cell r="G39">
            <v>380</v>
          </cell>
          <cell r="H39">
            <v>4625</v>
          </cell>
          <cell r="I39">
            <v>11136</v>
          </cell>
          <cell r="J39">
            <v>7881</v>
          </cell>
          <cell r="K39">
            <v>0</v>
          </cell>
          <cell r="L39">
            <v>0</v>
          </cell>
          <cell r="M39">
            <v>0</v>
          </cell>
          <cell r="N39">
            <v>4966</v>
          </cell>
          <cell r="O39">
            <v>11554</v>
          </cell>
          <cell r="P39">
            <v>8261</v>
          </cell>
        </row>
        <row r="40">
          <cell r="A40" t="str">
            <v>전선관배관 HI 36C</v>
          </cell>
          <cell r="B40">
            <v>38</v>
          </cell>
          <cell r="C40" t="str">
            <v>전선관배관</v>
          </cell>
          <cell r="D40" t="str">
            <v>HI 36C</v>
          </cell>
          <cell r="E40">
            <v>935</v>
          </cell>
          <cell r="F40">
            <v>1155</v>
          </cell>
          <cell r="G40">
            <v>1045</v>
          </cell>
          <cell r="H40">
            <v>7708</v>
          </cell>
          <cell r="I40">
            <v>18561</v>
          </cell>
          <cell r="J40">
            <v>13135</v>
          </cell>
          <cell r="K40">
            <v>0</v>
          </cell>
          <cell r="L40">
            <v>0</v>
          </cell>
          <cell r="M40">
            <v>0</v>
          </cell>
          <cell r="N40">
            <v>8643</v>
          </cell>
          <cell r="O40">
            <v>19716</v>
          </cell>
          <cell r="P40">
            <v>14180</v>
          </cell>
        </row>
        <row r="41">
          <cell r="A41" t="str">
            <v>전선관배관 ST 16C</v>
          </cell>
          <cell r="B41">
            <v>39</v>
          </cell>
          <cell r="C41" t="str">
            <v>전선관배관</v>
          </cell>
          <cell r="D41" t="str">
            <v>ST 16C</v>
          </cell>
          <cell r="E41">
            <v>1793</v>
          </cell>
          <cell r="F41">
            <v>1914</v>
          </cell>
          <cell r="G41">
            <v>1854</v>
          </cell>
          <cell r="H41">
            <v>6166</v>
          </cell>
          <cell r="I41">
            <v>14848</v>
          </cell>
          <cell r="J41">
            <v>10507</v>
          </cell>
          <cell r="K41">
            <v>0</v>
          </cell>
          <cell r="L41">
            <v>0</v>
          </cell>
          <cell r="M41">
            <v>0</v>
          </cell>
          <cell r="N41">
            <v>7959</v>
          </cell>
          <cell r="O41">
            <v>16762</v>
          </cell>
          <cell r="P41">
            <v>12361</v>
          </cell>
        </row>
        <row r="42">
          <cell r="A42" t="str">
            <v>전선관배관 ST 28C</v>
          </cell>
          <cell r="B42">
            <v>40</v>
          </cell>
          <cell r="C42" t="str">
            <v>전선관배관</v>
          </cell>
          <cell r="D42" t="str">
            <v>ST 28C</v>
          </cell>
          <cell r="E42">
            <v>2992</v>
          </cell>
          <cell r="F42">
            <v>3245</v>
          </cell>
          <cell r="G42">
            <v>3119</v>
          </cell>
          <cell r="H42">
            <v>10791</v>
          </cell>
          <cell r="I42">
            <v>25985</v>
          </cell>
          <cell r="J42">
            <v>18388</v>
          </cell>
          <cell r="K42">
            <v>0</v>
          </cell>
          <cell r="L42">
            <v>0</v>
          </cell>
          <cell r="M42">
            <v>0</v>
          </cell>
          <cell r="N42">
            <v>13783</v>
          </cell>
          <cell r="O42">
            <v>29230</v>
          </cell>
          <cell r="P42">
            <v>21507</v>
          </cell>
        </row>
        <row r="43">
          <cell r="A43" t="str">
            <v>전선관배관 ST 36C</v>
          </cell>
          <cell r="B43">
            <v>41</v>
          </cell>
          <cell r="C43" t="str">
            <v>전선관배관</v>
          </cell>
          <cell r="D43" t="str">
            <v>ST 36C</v>
          </cell>
          <cell r="E43">
            <v>3828</v>
          </cell>
          <cell r="F43">
            <v>4158</v>
          </cell>
          <cell r="G43">
            <v>3993</v>
          </cell>
          <cell r="H43">
            <v>15416</v>
          </cell>
          <cell r="I43">
            <v>37122</v>
          </cell>
          <cell r="J43">
            <v>26269</v>
          </cell>
          <cell r="K43">
            <v>0</v>
          </cell>
          <cell r="L43">
            <v>0</v>
          </cell>
          <cell r="M43">
            <v>0</v>
          </cell>
          <cell r="N43">
            <v>19244</v>
          </cell>
          <cell r="O43">
            <v>41280</v>
          </cell>
          <cell r="P43">
            <v>30262</v>
          </cell>
        </row>
        <row r="44">
          <cell r="A44" t="str">
            <v>전선관배관 ST 42C</v>
          </cell>
          <cell r="B44">
            <v>42</v>
          </cell>
          <cell r="C44" t="str">
            <v>전선관배관</v>
          </cell>
          <cell r="D44" t="str">
            <v>ST 42C</v>
          </cell>
          <cell r="E44">
            <v>4400</v>
          </cell>
          <cell r="F44">
            <v>4774</v>
          </cell>
          <cell r="G44">
            <v>4587</v>
          </cell>
          <cell r="H44">
            <v>19271</v>
          </cell>
          <cell r="I44">
            <v>46402</v>
          </cell>
          <cell r="J44">
            <v>32837</v>
          </cell>
          <cell r="K44">
            <v>0</v>
          </cell>
          <cell r="L44">
            <v>0</v>
          </cell>
          <cell r="M44">
            <v>0</v>
          </cell>
          <cell r="N44">
            <v>23671</v>
          </cell>
          <cell r="O44">
            <v>51176</v>
          </cell>
          <cell r="P44">
            <v>37424</v>
          </cell>
        </row>
        <row r="45">
          <cell r="A45" t="str">
            <v>전선관배관 ST 54C</v>
          </cell>
          <cell r="B45">
            <v>43</v>
          </cell>
          <cell r="C45" t="str">
            <v>전선관배관</v>
          </cell>
          <cell r="D45" t="str">
            <v>ST 54C</v>
          </cell>
          <cell r="E45">
            <v>6182</v>
          </cell>
          <cell r="F45">
            <v>6710</v>
          </cell>
          <cell r="G45">
            <v>6446</v>
          </cell>
          <cell r="H45">
            <v>26208</v>
          </cell>
          <cell r="I45">
            <v>63107</v>
          </cell>
          <cell r="J45">
            <v>44658</v>
          </cell>
          <cell r="K45">
            <v>0</v>
          </cell>
          <cell r="L45">
            <v>0</v>
          </cell>
          <cell r="M45">
            <v>0</v>
          </cell>
          <cell r="N45">
            <v>32390</v>
          </cell>
          <cell r="O45">
            <v>69817</v>
          </cell>
          <cell r="P45">
            <v>51104</v>
          </cell>
        </row>
        <row r="46">
          <cell r="A46" t="str">
            <v>전선관배관 ST 82C</v>
          </cell>
          <cell r="B46">
            <v>44</v>
          </cell>
          <cell r="C46" t="str">
            <v>전선관배관</v>
          </cell>
          <cell r="D46" t="str">
            <v>ST 82C</v>
          </cell>
          <cell r="E46">
            <v>9020</v>
          </cell>
          <cell r="F46">
            <v>9867</v>
          </cell>
          <cell r="G46">
            <v>9444</v>
          </cell>
          <cell r="H46">
            <v>41625</v>
          </cell>
          <cell r="I46">
            <v>100229</v>
          </cell>
          <cell r="J46">
            <v>70927</v>
          </cell>
          <cell r="K46">
            <v>0</v>
          </cell>
          <cell r="L46">
            <v>0</v>
          </cell>
          <cell r="M46">
            <v>0</v>
          </cell>
          <cell r="N46">
            <v>50645</v>
          </cell>
          <cell r="O46">
            <v>110096</v>
          </cell>
          <cell r="P46">
            <v>80371</v>
          </cell>
        </row>
        <row r="47">
          <cell r="A47" t="str">
            <v>전선관배관 ST 104C</v>
          </cell>
          <cell r="B47">
            <v>45</v>
          </cell>
          <cell r="C47" t="str">
            <v>전선관배관</v>
          </cell>
          <cell r="D47" t="str">
            <v>ST 104C</v>
          </cell>
          <cell r="E47">
            <v>14564</v>
          </cell>
          <cell r="F47">
            <v>15928</v>
          </cell>
          <cell r="G47">
            <v>15246</v>
          </cell>
          <cell r="H47">
            <v>54729</v>
          </cell>
          <cell r="I47">
            <v>131783</v>
          </cell>
          <cell r="J47">
            <v>93256</v>
          </cell>
          <cell r="K47">
            <v>0</v>
          </cell>
          <cell r="L47">
            <v>0</v>
          </cell>
          <cell r="M47">
            <v>0</v>
          </cell>
          <cell r="N47">
            <v>69293</v>
          </cell>
          <cell r="O47">
            <v>147711</v>
          </cell>
          <cell r="P47">
            <v>108502</v>
          </cell>
        </row>
        <row r="48">
          <cell r="A48" t="str">
            <v>FLEX 전선관배관 고장력비방수 28C</v>
          </cell>
          <cell r="B48">
            <v>46</v>
          </cell>
          <cell r="C48" t="str">
            <v>FLEX 전선관배관</v>
          </cell>
          <cell r="D48" t="str">
            <v>고장력비방수 28C</v>
          </cell>
          <cell r="E48">
            <v>671</v>
          </cell>
          <cell r="F48">
            <v>1694</v>
          </cell>
          <cell r="G48">
            <v>1183</v>
          </cell>
          <cell r="H48">
            <v>4856</v>
          </cell>
          <cell r="I48">
            <v>13363</v>
          </cell>
          <cell r="J48">
            <v>9110</v>
          </cell>
          <cell r="K48">
            <v>0</v>
          </cell>
          <cell r="L48">
            <v>0</v>
          </cell>
          <cell r="M48">
            <v>0</v>
          </cell>
          <cell r="N48">
            <v>5527</v>
          </cell>
          <cell r="O48">
            <v>15057</v>
          </cell>
          <cell r="P48">
            <v>10293</v>
          </cell>
        </row>
        <row r="49">
          <cell r="A49" t="str">
            <v>전선관배관 고장력비방수 36C</v>
          </cell>
          <cell r="B49">
            <v>47</v>
          </cell>
          <cell r="C49" t="str">
            <v>전선관배관</v>
          </cell>
          <cell r="D49" t="str">
            <v>고장력비방수 36C</v>
          </cell>
          <cell r="E49">
            <v>1452</v>
          </cell>
          <cell r="F49">
            <v>2277</v>
          </cell>
          <cell r="G49">
            <v>1865</v>
          </cell>
          <cell r="H49">
            <v>5935</v>
          </cell>
          <cell r="I49">
            <v>16148</v>
          </cell>
          <cell r="J49">
            <v>11042</v>
          </cell>
          <cell r="K49">
            <v>0</v>
          </cell>
          <cell r="L49">
            <v>0</v>
          </cell>
          <cell r="M49">
            <v>0</v>
          </cell>
          <cell r="N49">
            <v>7387</v>
          </cell>
          <cell r="O49">
            <v>18425</v>
          </cell>
          <cell r="P49">
            <v>12907</v>
          </cell>
        </row>
        <row r="50">
          <cell r="A50" t="str">
            <v>FLEX 전선관배관 고장력방수 42C</v>
          </cell>
          <cell r="B50">
            <v>48</v>
          </cell>
          <cell r="C50" t="str">
            <v>FLEX 전선관배관</v>
          </cell>
          <cell r="D50" t="str">
            <v>고장력방수 42C</v>
          </cell>
          <cell r="E50">
            <v>3168</v>
          </cell>
          <cell r="F50">
            <v>8899</v>
          </cell>
          <cell r="G50">
            <v>6034</v>
          </cell>
          <cell r="H50">
            <v>7014</v>
          </cell>
          <cell r="I50">
            <v>19303</v>
          </cell>
          <cell r="J50">
            <v>13159</v>
          </cell>
          <cell r="K50">
            <v>0</v>
          </cell>
          <cell r="L50">
            <v>0</v>
          </cell>
          <cell r="M50">
            <v>0</v>
          </cell>
          <cell r="N50">
            <v>10182</v>
          </cell>
          <cell r="O50">
            <v>28202</v>
          </cell>
          <cell r="P50">
            <v>19193</v>
          </cell>
        </row>
        <row r="51">
          <cell r="A51" t="str">
            <v>특고압케이블배선 CNCV-W 60㎟/1C</v>
          </cell>
          <cell r="B51">
            <v>49</v>
          </cell>
          <cell r="C51" t="str">
            <v>특고압케이블배선</v>
          </cell>
          <cell r="D51" t="str">
            <v>CNCV-W 60㎟/1C</v>
          </cell>
          <cell r="E51">
            <v>11169</v>
          </cell>
          <cell r="F51">
            <v>11492</v>
          </cell>
          <cell r="G51">
            <v>11331</v>
          </cell>
          <cell r="H51">
            <v>11850</v>
          </cell>
          <cell r="I51">
            <v>5159</v>
          </cell>
          <cell r="J51">
            <v>8505</v>
          </cell>
          <cell r="K51">
            <v>0</v>
          </cell>
          <cell r="L51">
            <v>0</v>
          </cell>
          <cell r="M51">
            <v>0</v>
          </cell>
          <cell r="N51">
            <v>23019</v>
          </cell>
          <cell r="O51">
            <v>16651</v>
          </cell>
          <cell r="P51">
            <v>19836</v>
          </cell>
        </row>
        <row r="52">
          <cell r="A52" t="str">
            <v>특고압케이블배선 CNCV-W 150㎟/1C</v>
          </cell>
          <cell r="B52">
            <v>50</v>
          </cell>
          <cell r="C52" t="str">
            <v>특고압케이블배선</v>
          </cell>
          <cell r="D52" t="str">
            <v>CNCV-W 150㎟/1C</v>
          </cell>
          <cell r="E52">
            <v>21248</v>
          </cell>
          <cell r="F52">
            <v>21836</v>
          </cell>
          <cell r="G52">
            <v>21542</v>
          </cell>
          <cell r="H52">
            <v>23465</v>
          </cell>
          <cell r="I52">
            <v>9354</v>
          </cell>
          <cell r="J52">
            <v>16410</v>
          </cell>
          <cell r="K52">
            <v>0</v>
          </cell>
          <cell r="L52">
            <v>0</v>
          </cell>
          <cell r="M52">
            <v>0</v>
          </cell>
          <cell r="N52">
            <v>44713</v>
          </cell>
          <cell r="O52">
            <v>31190</v>
          </cell>
          <cell r="P52">
            <v>37952</v>
          </cell>
        </row>
        <row r="53">
          <cell r="A53" t="str">
            <v>특고압케이블배선 FR-CNCO-W 60㎟/1C</v>
          </cell>
          <cell r="B53">
            <v>51</v>
          </cell>
          <cell r="C53" t="str">
            <v>특고압케이블배선</v>
          </cell>
          <cell r="D53" t="str">
            <v>FR-CNCO-W 60㎟/1C</v>
          </cell>
          <cell r="E53">
            <v>12749</v>
          </cell>
          <cell r="F53">
            <v>15578</v>
          </cell>
          <cell r="G53">
            <v>14164</v>
          </cell>
          <cell r="H53">
            <v>11850</v>
          </cell>
          <cell r="I53">
            <v>5159</v>
          </cell>
          <cell r="J53">
            <v>8505</v>
          </cell>
          <cell r="K53">
            <v>0</v>
          </cell>
          <cell r="L53">
            <v>0</v>
          </cell>
          <cell r="M53">
            <v>0</v>
          </cell>
          <cell r="N53">
            <v>24599</v>
          </cell>
          <cell r="O53">
            <v>20737</v>
          </cell>
          <cell r="P53">
            <v>22669</v>
          </cell>
        </row>
        <row r="54">
          <cell r="A54" t="str">
            <v>고압케이블배선 6/10kV HFCO 35㎟/3C</v>
          </cell>
          <cell r="B54">
            <v>52</v>
          </cell>
          <cell r="C54" t="str">
            <v>고압케이블배선</v>
          </cell>
          <cell r="D54" t="str">
            <v>6/10kV HFCO 35㎟/3C</v>
          </cell>
          <cell r="E54">
            <v>9327</v>
          </cell>
          <cell r="F54">
            <v>27128</v>
          </cell>
          <cell r="G54">
            <v>18228</v>
          </cell>
          <cell r="H54">
            <v>9742</v>
          </cell>
          <cell r="I54">
            <v>5321</v>
          </cell>
          <cell r="J54">
            <v>7532</v>
          </cell>
          <cell r="K54">
            <v>0</v>
          </cell>
          <cell r="L54">
            <v>0</v>
          </cell>
          <cell r="M54">
            <v>0</v>
          </cell>
          <cell r="N54">
            <v>19069</v>
          </cell>
          <cell r="O54">
            <v>32449</v>
          </cell>
          <cell r="P54">
            <v>25760</v>
          </cell>
        </row>
        <row r="55">
          <cell r="A55" t="str">
            <v>저압케이블배선 0.6/1kV HFCO 4㎟/1C</v>
          </cell>
          <cell r="B55">
            <v>53</v>
          </cell>
          <cell r="C55" t="str">
            <v>저압케이블배선</v>
          </cell>
          <cell r="D55" t="str">
            <v>0.6/1kV HFCO 4㎟/1C</v>
          </cell>
          <cell r="E55">
            <v>659</v>
          </cell>
          <cell r="F55">
            <v>724</v>
          </cell>
          <cell r="G55">
            <v>692</v>
          </cell>
          <cell r="H55">
            <v>1051</v>
          </cell>
          <cell r="I55">
            <v>2210</v>
          </cell>
          <cell r="J55">
            <v>1631</v>
          </cell>
          <cell r="K55">
            <v>0</v>
          </cell>
          <cell r="L55">
            <v>0</v>
          </cell>
          <cell r="M55">
            <v>0</v>
          </cell>
          <cell r="N55">
            <v>1710</v>
          </cell>
          <cell r="O55">
            <v>2934</v>
          </cell>
          <cell r="P55">
            <v>2323</v>
          </cell>
        </row>
        <row r="56">
          <cell r="A56" t="str">
            <v>저압케이블배선 0.6/1kV HFCO 6㎟/1C</v>
          </cell>
          <cell r="B56">
            <v>54</v>
          </cell>
          <cell r="C56" t="str">
            <v>저압케이블배선</v>
          </cell>
          <cell r="D56" t="str">
            <v>0.6/1kV HFCO 6㎟/1C</v>
          </cell>
          <cell r="E56">
            <v>777</v>
          </cell>
          <cell r="F56">
            <v>852</v>
          </cell>
          <cell r="G56">
            <v>815</v>
          </cell>
          <cell r="H56">
            <v>1242</v>
          </cell>
          <cell r="I56">
            <v>2612</v>
          </cell>
          <cell r="J56">
            <v>1927</v>
          </cell>
          <cell r="K56">
            <v>0</v>
          </cell>
          <cell r="L56">
            <v>0</v>
          </cell>
          <cell r="M56">
            <v>0</v>
          </cell>
          <cell r="N56">
            <v>2019</v>
          </cell>
          <cell r="O56">
            <v>3464</v>
          </cell>
          <cell r="P56">
            <v>2742</v>
          </cell>
        </row>
        <row r="57">
          <cell r="A57" t="str">
            <v>저압케이블배선 0.6/1kV HFCO 10㎟/1C</v>
          </cell>
          <cell r="B57">
            <v>55</v>
          </cell>
          <cell r="C57" t="str">
            <v>저압케이블배선</v>
          </cell>
          <cell r="D57" t="str">
            <v>0.6/1kV HFCO 10㎟/1C</v>
          </cell>
          <cell r="E57">
            <v>1711</v>
          </cell>
          <cell r="F57">
            <v>1885</v>
          </cell>
          <cell r="G57">
            <v>1798</v>
          </cell>
          <cell r="H57">
            <v>1721</v>
          </cell>
          <cell r="I57">
            <v>3617</v>
          </cell>
          <cell r="J57">
            <v>2669</v>
          </cell>
          <cell r="K57">
            <v>0</v>
          </cell>
          <cell r="L57">
            <v>0</v>
          </cell>
          <cell r="M57">
            <v>0</v>
          </cell>
          <cell r="N57">
            <v>3432</v>
          </cell>
          <cell r="O57">
            <v>5502</v>
          </cell>
          <cell r="P57">
            <v>4467</v>
          </cell>
        </row>
        <row r="58">
          <cell r="A58" t="str">
            <v>저압케이블배선 0.6/1kV HFCO 16㎟/1C</v>
          </cell>
          <cell r="B58">
            <v>56</v>
          </cell>
          <cell r="C58" t="str">
            <v>저압케이블배선</v>
          </cell>
          <cell r="D58" t="str">
            <v>0.6/1kV HFCO 16㎟/1C</v>
          </cell>
          <cell r="E58">
            <v>1912</v>
          </cell>
          <cell r="F58">
            <v>2029</v>
          </cell>
          <cell r="G58">
            <v>1971</v>
          </cell>
          <cell r="H58">
            <v>2199</v>
          </cell>
          <cell r="I58">
            <v>4622</v>
          </cell>
          <cell r="J58">
            <v>3411</v>
          </cell>
          <cell r="K58">
            <v>0</v>
          </cell>
          <cell r="L58">
            <v>0</v>
          </cell>
          <cell r="M58">
            <v>0</v>
          </cell>
          <cell r="N58">
            <v>4111</v>
          </cell>
          <cell r="O58">
            <v>6651</v>
          </cell>
          <cell r="P58">
            <v>5382</v>
          </cell>
        </row>
        <row r="59">
          <cell r="A59" t="str">
            <v>저압케이블배선 0.6/1kV HFCO 25㎟/1C</v>
          </cell>
          <cell r="B59">
            <v>57</v>
          </cell>
          <cell r="C59" t="str">
            <v>저압케이블배선</v>
          </cell>
          <cell r="D59" t="str">
            <v>0.6/1kV HFCO 25㎟/1C</v>
          </cell>
          <cell r="E59">
            <v>3030</v>
          </cell>
          <cell r="F59">
            <v>3215</v>
          </cell>
          <cell r="G59">
            <v>3123</v>
          </cell>
          <cell r="H59">
            <v>2868</v>
          </cell>
          <cell r="I59">
            <v>6028</v>
          </cell>
          <cell r="J59">
            <v>4448</v>
          </cell>
          <cell r="K59">
            <v>0</v>
          </cell>
          <cell r="L59">
            <v>0</v>
          </cell>
          <cell r="M59">
            <v>0</v>
          </cell>
          <cell r="N59">
            <v>5898</v>
          </cell>
          <cell r="O59">
            <v>9243</v>
          </cell>
          <cell r="P59">
            <v>7571</v>
          </cell>
        </row>
        <row r="60">
          <cell r="A60" t="str">
            <v>저압케이블배선 0.6/1kV HFCO 35㎟/1C</v>
          </cell>
          <cell r="B60">
            <v>58</v>
          </cell>
          <cell r="C60" t="str">
            <v>저압케이블배선</v>
          </cell>
          <cell r="D60" t="str">
            <v>0.6/1kV HFCO 35㎟/1C</v>
          </cell>
          <cell r="E60">
            <v>4079</v>
          </cell>
          <cell r="F60">
            <v>4330</v>
          </cell>
          <cell r="G60">
            <v>4205</v>
          </cell>
          <cell r="H60">
            <v>3442</v>
          </cell>
          <cell r="I60">
            <v>7234</v>
          </cell>
          <cell r="J60">
            <v>5338</v>
          </cell>
          <cell r="K60">
            <v>0</v>
          </cell>
          <cell r="L60">
            <v>0</v>
          </cell>
          <cell r="M60">
            <v>0</v>
          </cell>
          <cell r="N60">
            <v>7521</v>
          </cell>
          <cell r="O60">
            <v>11564</v>
          </cell>
          <cell r="P60">
            <v>9543</v>
          </cell>
        </row>
        <row r="61">
          <cell r="A61" t="str">
            <v>저압케이블배선 0.6/1kV HFCO 50㎟/1C</v>
          </cell>
          <cell r="B61">
            <v>59</v>
          </cell>
          <cell r="C61" t="str">
            <v>저압케이블배선</v>
          </cell>
          <cell r="D61" t="str">
            <v>0.6/1kV HFCO 50㎟/1C</v>
          </cell>
          <cell r="E61">
            <v>5768</v>
          </cell>
          <cell r="F61">
            <v>6125</v>
          </cell>
          <cell r="G61">
            <v>5947</v>
          </cell>
          <cell r="H61">
            <v>4111</v>
          </cell>
          <cell r="I61">
            <v>8641</v>
          </cell>
          <cell r="J61">
            <v>6376</v>
          </cell>
          <cell r="K61">
            <v>0</v>
          </cell>
          <cell r="L61">
            <v>0</v>
          </cell>
          <cell r="M61">
            <v>0</v>
          </cell>
          <cell r="N61">
            <v>9879</v>
          </cell>
          <cell r="O61">
            <v>14766</v>
          </cell>
          <cell r="P61">
            <v>12323</v>
          </cell>
        </row>
        <row r="62">
          <cell r="A62" t="str">
            <v>저압케이블배선 0.6/1kV HFCO 70㎟/1C</v>
          </cell>
          <cell r="B62">
            <v>60</v>
          </cell>
          <cell r="C62" t="str">
            <v>저압케이블배선</v>
          </cell>
          <cell r="D62" t="str">
            <v>0.6/1kV HFCO 70㎟/1C</v>
          </cell>
          <cell r="E62">
            <v>7290</v>
          </cell>
          <cell r="F62">
            <v>7744</v>
          </cell>
          <cell r="G62">
            <v>7517</v>
          </cell>
          <cell r="H62">
            <v>5449</v>
          </cell>
          <cell r="I62">
            <v>11454</v>
          </cell>
          <cell r="J62">
            <v>8452</v>
          </cell>
          <cell r="K62">
            <v>0</v>
          </cell>
          <cell r="L62">
            <v>0</v>
          </cell>
          <cell r="M62">
            <v>0</v>
          </cell>
          <cell r="N62">
            <v>12739</v>
          </cell>
          <cell r="O62">
            <v>19198</v>
          </cell>
          <cell r="P62">
            <v>15969</v>
          </cell>
        </row>
        <row r="63">
          <cell r="A63" t="str">
            <v>저압케이블배선 0.6/1kV FR8 4㎟/1C</v>
          </cell>
          <cell r="B63">
            <v>61</v>
          </cell>
          <cell r="C63" t="str">
            <v>저압케이블배선</v>
          </cell>
          <cell r="D63" t="str">
            <v>0.6/1kV FR8 4㎟/1C</v>
          </cell>
          <cell r="E63">
            <v>1055</v>
          </cell>
          <cell r="F63">
            <v>937</v>
          </cell>
          <cell r="G63">
            <v>996</v>
          </cell>
          <cell r="H63">
            <v>1051</v>
          </cell>
          <cell r="I63">
            <v>2210</v>
          </cell>
          <cell r="J63">
            <v>1631</v>
          </cell>
          <cell r="K63">
            <v>0</v>
          </cell>
          <cell r="L63">
            <v>0</v>
          </cell>
          <cell r="M63">
            <v>0</v>
          </cell>
          <cell r="N63">
            <v>2106</v>
          </cell>
          <cell r="O63">
            <v>3147</v>
          </cell>
          <cell r="P63">
            <v>2627</v>
          </cell>
        </row>
        <row r="64">
          <cell r="A64" t="str">
            <v>저압케이블배선 0.6/1kV FR8 6㎟/1C</v>
          </cell>
          <cell r="B64">
            <v>62</v>
          </cell>
          <cell r="C64" t="str">
            <v>저압케이블배선</v>
          </cell>
          <cell r="D64" t="str">
            <v>0.6/1kV FR8 6㎟/1C</v>
          </cell>
          <cell r="E64">
            <v>1242</v>
          </cell>
          <cell r="F64">
            <v>1088</v>
          </cell>
          <cell r="G64">
            <v>1165</v>
          </cell>
          <cell r="H64">
            <v>1242</v>
          </cell>
          <cell r="I64">
            <v>2612</v>
          </cell>
          <cell r="J64">
            <v>1927</v>
          </cell>
          <cell r="K64">
            <v>0</v>
          </cell>
          <cell r="L64">
            <v>0</v>
          </cell>
          <cell r="M64">
            <v>0</v>
          </cell>
          <cell r="N64">
            <v>2484</v>
          </cell>
          <cell r="O64">
            <v>3700</v>
          </cell>
          <cell r="P64">
            <v>3092</v>
          </cell>
        </row>
        <row r="65">
          <cell r="A65" t="str">
            <v>저압케이블배선 0.6/1kV FR8 16㎟/1C</v>
          </cell>
          <cell r="B65">
            <v>63</v>
          </cell>
          <cell r="C65" t="str">
            <v>저압케이블배선</v>
          </cell>
          <cell r="D65" t="str">
            <v>0.6/1kV FR8 16㎟/1C</v>
          </cell>
          <cell r="E65">
            <v>2388</v>
          </cell>
          <cell r="F65">
            <v>1890</v>
          </cell>
          <cell r="G65">
            <v>2139</v>
          </cell>
          <cell r="H65">
            <v>2199</v>
          </cell>
          <cell r="I65">
            <v>4622</v>
          </cell>
          <cell r="J65">
            <v>3411</v>
          </cell>
          <cell r="K65">
            <v>0</v>
          </cell>
          <cell r="L65">
            <v>0</v>
          </cell>
          <cell r="M65">
            <v>0</v>
          </cell>
          <cell r="N65">
            <v>4587</v>
          </cell>
          <cell r="O65">
            <v>6512</v>
          </cell>
          <cell r="P65">
            <v>5550</v>
          </cell>
        </row>
        <row r="66">
          <cell r="A66" t="str">
            <v>저압케이블배선 0.6/1kV FR8 25㎟/1C</v>
          </cell>
          <cell r="B66">
            <v>64</v>
          </cell>
          <cell r="C66" t="str">
            <v>저압케이블배선</v>
          </cell>
          <cell r="D66" t="str">
            <v>0.6/1kV FR8 25㎟/1C</v>
          </cell>
          <cell r="E66">
            <v>3786</v>
          </cell>
          <cell r="F66">
            <v>2874</v>
          </cell>
          <cell r="G66">
            <v>3330</v>
          </cell>
          <cell r="H66">
            <v>2868</v>
          </cell>
          <cell r="I66">
            <v>6028</v>
          </cell>
          <cell r="J66">
            <v>4448</v>
          </cell>
          <cell r="K66">
            <v>0</v>
          </cell>
          <cell r="L66">
            <v>0</v>
          </cell>
          <cell r="M66">
            <v>0</v>
          </cell>
          <cell r="N66">
            <v>6654</v>
          </cell>
          <cell r="O66">
            <v>8902</v>
          </cell>
          <cell r="P66">
            <v>7778</v>
          </cell>
        </row>
        <row r="67">
          <cell r="A67" t="str">
            <v>저압케이블배선 0.6/1kV FR8 35㎟/1C</v>
          </cell>
          <cell r="B67">
            <v>65</v>
          </cell>
          <cell r="C67" t="str">
            <v>저압케이블배선</v>
          </cell>
          <cell r="D67" t="str">
            <v>0.6/1kV FR8 35㎟/1C</v>
          </cell>
          <cell r="E67">
            <v>5099</v>
          </cell>
          <cell r="F67">
            <v>4048</v>
          </cell>
          <cell r="G67">
            <v>4574</v>
          </cell>
          <cell r="H67">
            <v>3442</v>
          </cell>
          <cell r="I67">
            <v>7234</v>
          </cell>
          <cell r="J67">
            <v>5338</v>
          </cell>
          <cell r="K67">
            <v>0</v>
          </cell>
          <cell r="L67">
            <v>0</v>
          </cell>
          <cell r="M67">
            <v>0</v>
          </cell>
          <cell r="N67">
            <v>8541</v>
          </cell>
          <cell r="O67">
            <v>11282</v>
          </cell>
          <cell r="P67">
            <v>9912</v>
          </cell>
        </row>
        <row r="68">
          <cell r="A68" t="str">
            <v>저압케이블배선 0.6/1kV FR8 50㎟/1C</v>
          </cell>
          <cell r="B68">
            <v>66</v>
          </cell>
          <cell r="C68" t="str">
            <v>저압케이블배선</v>
          </cell>
          <cell r="D68" t="str">
            <v>0.6/1kV FR8 50㎟/1C</v>
          </cell>
          <cell r="E68">
            <v>7214</v>
          </cell>
          <cell r="F68">
            <v>5466</v>
          </cell>
          <cell r="G68">
            <v>6340</v>
          </cell>
          <cell r="H68">
            <v>4111</v>
          </cell>
          <cell r="I68">
            <v>8641</v>
          </cell>
          <cell r="J68">
            <v>6376</v>
          </cell>
          <cell r="K68">
            <v>0</v>
          </cell>
          <cell r="L68">
            <v>0</v>
          </cell>
          <cell r="M68">
            <v>0</v>
          </cell>
          <cell r="N68">
            <v>11325</v>
          </cell>
          <cell r="O68">
            <v>14107</v>
          </cell>
          <cell r="P68">
            <v>12716</v>
          </cell>
        </row>
        <row r="69">
          <cell r="A69" t="str">
            <v>저압케이블배선 0.6/1kV FR8 70㎟/1C</v>
          </cell>
          <cell r="B69">
            <v>67</v>
          </cell>
          <cell r="C69" t="str">
            <v>저압케이블배선</v>
          </cell>
          <cell r="D69" t="str">
            <v>0.6/1kV FR8 70㎟/1C</v>
          </cell>
          <cell r="E69">
            <v>9117</v>
          </cell>
          <cell r="F69">
            <v>7742</v>
          </cell>
          <cell r="G69">
            <v>8430</v>
          </cell>
          <cell r="H69">
            <v>5449</v>
          </cell>
          <cell r="I69">
            <v>11454</v>
          </cell>
          <cell r="J69">
            <v>8452</v>
          </cell>
          <cell r="K69">
            <v>0</v>
          </cell>
          <cell r="L69">
            <v>0</v>
          </cell>
          <cell r="M69">
            <v>0</v>
          </cell>
          <cell r="N69">
            <v>14566</v>
          </cell>
          <cell r="O69">
            <v>19196</v>
          </cell>
          <cell r="P69">
            <v>16882</v>
          </cell>
        </row>
        <row r="70">
          <cell r="A70" t="str">
            <v>저압케이블배선 0.6/1kV FR8 95㎟/1C</v>
          </cell>
          <cell r="B70">
            <v>68</v>
          </cell>
          <cell r="C70" t="str">
            <v>저압케이블배선</v>
          </cell>
          <cell r="D70" t="str">
            <v>0.6/1kV FR8 95㎟/1C</v>
          </cell>
          <cell r="E70">
            <v>11796</v>
          </cell>
          <cell r="F70">
            <v>9604</v>
          </cell>
          <cell r="G70">
            <v>10700</v>
          </cell>
          <cell r="H70">
            <v>6788</v>
          </cell>
          <cell r="I70">
            <v>14268</v>
          </cell>
          <cell r="J70">
            <v>10528</v>
          </cell>
          <cell r="K70">
            <v>0</v>
          </cell>
          <cell r="L70">
            <v>0</v>
          </cell>
          <cell r="M70">
            <v>0</v>
          </cell>
          <cell r="N70">
            <v>18584</v>
          </cell>
          <cell r="O70">
            <v>23872</v>
          </cell>
          <cell r="P70">
            <v>21228</v>
          </cell>
        </row>
        <row r="71">
          <cell r="A71" t="str">
            <v>저압케이블배선 0.6/1kV FR8 300㎟/1C</v>
          </cell>
          <cell r="B71">
            <v>69</v>
          </cell>
          <cell r="C71" t="str">
            <v>저압케이블배선</v>
          </cell>
          <cell r="D71" t="str">
            <v>0.6/1kV FR8 300㎟/1C</v>
          </cell>
          <cell r="E71">
            <v>35154</v>
          </cell>
          <cell r="F71">
            <v>27663</v>
          </cell>
          <cell r="G71">
            <v>31409</v>
          </cell>
          <cell r="H71">
            <v>15202</v>
          </cell>
          <cell r="I71">
            <v>31953</v>
          </cell>
          <cell r="J71">
            <v>23578</v>
          </cell>
          <cell r="K71">
            <v>0</v>
          </cell>
          <cell r="L71">
            <v>0</v>
          </cell>
          <cell r="M71">
            <v>0</v>
          </cell>
          <cell r="N71">
            <v>50356</v>
          </cell>
          <cell r="O71">
            <v>59616</v>
          </cell>
          <cell r="P71">
            <v>54987</v>
          </cell>
        </row>
        <row r="72">
          <cell r="A72" t="str">
            <v>저압케이블배선 0.6/1kV FR8 6㎟/2C</v>
          </cell>
          <cell r="B72">
            <v>70</v>
          </cell>
          <cell r="C72" t="str">
            <v>저압케이블배선</v>
          </cell>
          <cell r="D72" t="str">
            <v>0.6/1kV FR8 6㎟/2C</v>
          </cell>
          <cell r="E72">
            <v>2668</v>
          </cell>
          <cell r="F72">
            <v>2344</v>
          </cell>
          <cell r="G72">
            <v>2506</v>
          </cell>
          <cell r="H72">
            <v>1721</v>
          </cell>
          <cell r="I72">
            <v>3617</v>
          </cell>
          <cell r="J72">
            <v>2669</v>
          </cell>
          <cell r="K72">
            <v>0</v>
          </cell>
          <cell r="L72">
            <v>0</v>
          </cell>
          <cell r="M72">
            <v>0</v>
          </cell>
          <cell r="N72">
            <v>4389</v>
          </cell>
          <cell r="O72">
            <v>5961</v>
          </cell>
          <cell r="P72">
            <v>5175</v>
          </cell>
        </row>
        <row r="73">
          <cell r="A73" t="str">
            <v>저압케이블배선 0.6/1kV FR8 16㎟/4C</v>
          </cell>
          <cell r="B73">
            <v>71</v>
          </cell>
          <cell r="C73" t="str">
            <v>저압케이블배선</v>
          </cell>
          <cell r="D73" t="str">
            <v>0.6/1kV FR8 16㎟/4C</v>
          </cell>
          <cell r="E73">
            <v>10152</v>
          </cell>
          <cell r="F73">
            <v>8032</v>
          </cell>
          <cell r="G73">
            <v>9092</v>
          </cell>
          <cell r="H73">
            <v>5717</v>
          </cell>
          <cell r="I73">
            <v>12017</v>
          </cell>
          <cell r="J73">
            <v>8867</v>
          </cell>
          <cell r="K73">
            <v>0</v>
          </cell>
          <cell r="L73">
            <v>0</v>
          </cell>
          <cell r="M73">
            <v>0</v>
          </cell>
          <cell r="N73">
            <v>15869</v>
          </cell>
          <cell r="O73">
            <v>20049</v>
          </cell>
          <cell r="P73">
            <v>17959</v>
          </cell>
        </row>
        <row r="74">
          <cell r="A74" t="str">
            <v>제어케이블배선 0.6/1kV F-CVVSB 2.5㎟/2C</v>
          </cell>
          <cell r="B74">
            <v>72</v>
          </cell>
          <cell r="C74" t="str">
            <v>제어케이블배선</v>
          </cell>
          <cell r="D74" t="str">
            <v>0.6/1kV F-CVVSB 2.5㎟/2C</v>
          </cell>
          <cell r="E74">
            <v>1546</v>
          </cell>
          <cell r="F74">
            <v>1386</v>
          </cell>
          <cell r="G74">
            <v>1466</v>
          </cell>
          <cell r="H74">
            <v>1606</v>
          </cell>
          <cell r="I74">
            <v>3376</v>
          </cell>
          <cell r="J74">
            <v>2491</v>
          </cell>
          <cell r="K74">
            <v>0</v>
          </cell>
          <cell r="L74">
            <v>0</v>
          </cell>
          <cell r="M74">
            <v>0</v>
          </cell>
          <cell r="N74">
            <v>3152</v>
          </cell>
          <cell r="O74">
            <v>4762</v>
          </cell>
          <cell r="P74">
            <v>3957</v>
          </cell>
        </row>
        <row r="75">
          <cell r="A75" t="str">
            <v>제어케이블배선 0.6/1kV F-CVVSB 2.5㎟/6C</v>
          </cell>
          <cell r="B75">
            <v>73</v>
          </cell>
          <cell r="C75" t="str">
            <v>제어케이블배선</v>
          </cell>
          <cell r="D75" t="str">
            <v>0.6/1kV F-CVVSB 2.5㎟/6C</v>
          </cell>
          <cell r="E75">
            <v>2898</v>
          </cell>
          <cell r="F75">
            <v>2599</v>
          </cell>
          <cell r="G75">
            <v>2749</v>
          </cell>
          <cell r="H75">
            <v>4015</v>
          </cell>
          <cell r="I75">
            <v>8440</v>
          </cell>
          <cell r="J75">
            <v>6228</v>
          </cell>
          <cell r="K75">
            <v>0</v>
          </cell>
          <cell r="L75">
            <v>0</v>
          </cell>
          <cell r="M75">
            <v>0</v>
          </cell>
          <cell r="N75">
            <v>6913</v>
          </cell>
          <cell r="O75">
            <v>11039</v>
          </cell>
          <cell r="P75">
            <v>8977</v>
          </cell>
        </row>
        <row r="76">
          <cell r="A76" t="str">
            <v>통신케이블배선 UTP CAT.5e 4P</v>
          </cell>
          <cell r="B76">
            <v>74</v>
          </cell>
          <cell r="C76" t="str">
            <v>통신케이블배선</v>
          </cell>
          <cell r="D76" t="str">
            <v>UTP CAT.5e 4P</v>
          </cell>
          <cell r="E76">
            <v>274</v>
          </cell>
          <cell r="F76">
            <v>493</v>
          </cell>
          <cell r="G76">
            <v>384</v>
          </cell>
          <cell r="H76">
            <v>1307</v>
          </cell>
          <cell r="I76">
            <v>4068</v>
          </cell>
          <cell r="J76">
            <v>2688</v>
          </cell>
          <cell r="K76">
            <v>0</v>
          </cell>
          <cell r="L76">
            <v>0</v>
          </cell>
          <cell r="M76">
            <v>0</v>
          </cell>
          <cell r="N76">
            <v>1581</v>
          </cell>
          <cell r="O76">
            <v>4561</v>
          </cell>
          <cell r="P76">
            <v>3072</v>
          </cell>
        </row>
        <row r="77">
          <cell r="A77" t="str">
            <v>동축케이블배선 FBT 5C</v>
          </cell>
          <cell r="B77">
            <v>75</v>
          </cell>
          <cell r="C77" t="str">
            <v>동축케이블배선</v>
          </cell>
          <cell r="D77" t="str">
            <v>FBT 5C</v>
          </cell>
          <cell r="E77">
            <v>411</v>
          </cell>
          <cell r="F77">
            <v>661</v>
          </cell>
          <cell r="G77">
            <v>536</v>
          </cell>
          <cell r="H77">
            <v>2317</v>
          </cell>
          <cell r="I77">
            <v>4882</v>
          </cell>
          <cell r="J77">
            <v>3600</v>
          </cell>
          <cell r="K77">
            <v>0</v>
          </cell>
          <cell r="L77">
            <v>0</v>
          </cell>
          <cell r="M77">
            <v>0</v>
          </cell>
          <cell r="N77">
            <v>2728</v>
          </cell>
          <cell r="O77">
            <v>5543</v>
          </cell>
          <cell r="P77">
            <v>4136</v>
          </cell>
        </row>
        <row r="78">
          <cell r="A78" t="str">
            <v>전선배선 HFIO 1.78mm</v>
          </cell>
          <cell r="B78">
            <v>76</v>
          </cell>
          <cell r="C78" t="str">
            <v>전선배선</v>
          </cell>
          <cell r="D78" t="str">
            <v>HFIO 1.78mm</v>
          </cell>
          <cell r="E78">
            <v>399</v>
          </cell>
          <cell r="F78">
            <v>408</v>
          </cell>
          <cell r="G78">
            <v>404</v>
          </cell>
          <cell r="H78">
            <v>770</v>
          </cell>
          <cell r="I78">
            <v>1856</v>
          </cell>
          <cell r="J78">
            <v>1313</v>
          </cell>
          <cell r="K78">
            <v>0</v>
          </cell>
          <cell r="L78">
            <v>0</v>
          </cell>
          <cell r="M78">
            <v>0</v>
          </cell>
          <cell r="N78">
            <v>1169</v>
          </cell>
          <cell r="O78">
            <v>2264</v>
          </cell>
          <cell r="P78">
            <v>1717</v>
          </cell>
        </row>
        <row r="79">
          <cell r="A79" t="str">
            <v>전선배선 HFIX 1.38mm</v>
          </cell>
          <cell r="B79">
            <v>77</v>
          </cell>
          <cell r="C79" t="str">
            <v>전선배선</v>
          </cell>
          <cell r="D79" t="str">
            <v>HFIX 1.38mm</v>
          </cell>
          <cell r="E79">
            <v>268</v>
          </cell>
          <cell r="F79">
            <v>271</v>
          </cell>
          <cell r="G79">
            <v>270</v>
          </cell>
          <cell r="H79">
            <v>770</v>
          </cell>
          <cell r="I79">
            <v>1856</v>
          </cell>
          <cell r="J79">
            <v>1313</v>
          </cell>
          <cell r="K79">
            <v>0</v>
          </cell>
          <cell r="L79">
            <v>0</v>
          </cell>
          <cell r="M79">
            <v>0</v>
          </cell>
          <cell r="N79">
            <v>1038</v>
          </cell>
          <cell r="O79">
            <v>2127</v>
          </cell>
          <cell r="P79">
            <v>1583</v>
          </cell>
        </row>
        <row r="80">
          <cell r="A80" t="str">
            <v>전선배선 HFIX 1.78mm</v>
          </cell>
          <cell r="B80">
            <v>78</v>
          </cell>
          <cell r="C80" t="str">
            <v>전선배선</v>
          </cell>
          <cell r="D80" t="str">
            <v>HFIX 1.78mm</v>
          </cell>
          <cell r="E80">
            <v>404</v>
          </cell>
          <cell r="F80">
            <v>408</v>
          </cell>
          <cell r="G80">
            <v>406</v>
          </cell>
          <cell r="H80">
            <v>770</v>
          </cell>
          <cell r="I80">
            <v>1856</v>
          </cell>
          <cell r="J80">
            <v>1313</v>
          </cell>
          <cell r="K80">
            <v>0</v>
          </cell>
          <cell r="L80">
            <v>0</v>
          </cell>
          <cell r="M80">
            <v>0</v>
          </cell>
          <cell r="N80">
            <v>1174</v>
          </cell>
          <cell r="O80">
            <v>2264</v>
          </cell>
          <cell r="P80">
            <v>1719</v>
          </cell>
        </row>
        <row r="81">
          <cell r="A81" t="str">
            <v>접지선배선 F-GV 4㎟</v>
          </cell>
          <cell r="B81">
            <v>79</v>
          </cell>
          <cell r="C81" t="str">
            <v>접지선배선</v>
          </cell>
          <cell r="D81" t="str">
            <v>F-GV 4㎟</v>
          </cell>
          <cell r="E81">
            <v>473</v>
          </cell>
          <cell r="F81">
            <v>539</v>
          </cell>
          <cell r="G81">
            <v>506</v>
          </cell>
          <cell r="H81">
            <v>693</v>
          </cell>
          <cell r="I81">
            <v>1670</v>
          </cell>
          <cell r="J81">
            <v>1182</v>
          </cell>
          <cell r="K81">
            <v>0</v>
          </cell>
          <cell r="L81">
            <v>0</v>
          </cell>
          <cell r="M81">
            <v>0</v>
          </cell>
          <cell r="N81">
            <v>1166</v>
          </cell>
          <cell r="O81">
            <v>2209</v>
          </cell>
          <cell r="P81">
            <v>1688</v>
          </cell>
        </row>
        <row r="82">
          <cell r="A82" t="str">
            <v>접지선배선 F-GV 6㎟</v>
          </cell>
          <cell r="B82">
            <v>80</v>
          </cell>
          <cell r="C82" t="str">
            <v>접지선배선</v>
          </cell>
          <cell r="D82" t="str">
            <v>F-GV 6㎟</v>
          </cell>
          <cell r="E82">
            <v>539</v>
          </cell>
          <cell r="F82">
            <v>715</v>
          </cell>
          <cell r="G82">
            <v>627</v>
          </cell>
          <cell r="H82">
            <v>693</v>
          </cell>
          <cell r="I82">
            <v>1670</v>
          </cell>
          <cell r="J82">
            <v>1182</v>
          </cell>
          <cell r="K82">
            <v>0</v>
          </cell>
          <cell r="L82">
            <v>0</v>
          </cell>
          <cell r="M82">
            <v>0</v>
          </cell>
          <cell r="N82">
            <v>1232</v>
          </cell>
          <cell r="O82">
            <v>2385</v>
          </cell>
          <cell r="P82">
            <v>1809</v>
          </cell>
        </row>
        <row r="83">
          <cell r="A83" t="str">
            <v>접지선배선 F-GV 10㎟</v>
          </cell>
          <cell r="B83">
            <v>81</v>
          </cell>
          <cell r="C83" t="str">
            <v>접지선배선</v>
          </cell>
          <cell r="D83" t="str">
            <v>F-GV 10㎟</v>
          </cell>
          <cell r="E83">
            <v>968</v>
          </cell>
          <cell r="F83">
            <v>1078</v>
          </cell>
          <cell r="G83">
            <v>1023</v>
          </cell>
          <cell r="H83">
            <v>809</v>
          </cell>
          <cell r="I83">
            <v>1670</v>
          </cell>
          <cell r="J83">
            <v>1240</v>
          </cell>
          <cell r="K83">
            <v>0</v>
          </cell>
          <cell r="L83">
            <v>0</v>
          </cell>
          <cell r="M83">
            <v>0</v>
          </cell>
          <cell r="N83">
            <v>1777</v>
          </cell>
          <cell r="O83">
            <v>2748</v>
          </cell>
          <cell r="P83">
            <v>2263</v>
          </cell>
        </row>
        <row r="84">
          <cell r="A84" t="str">
            <v>접지선배선 F-GV 16㎟</v>
          </cell>
          <cell r="B84">
            <v>82</v>
          </cell>
          <cell r="C84" t="str">
            <v>접지선배선</v>
          </cell>
          <cell r="D84" t="str">
            <v>F-GV 16㎟</v>
          </cell>
          <cell r="E84">
            <v>1322</v>
          </cell>
          <cell r="F84">
            <v>1518</v>
          </cell>
          <cell r="G84">
            <v>1420</v>
          </cell>
          <cell r="H84">
            <v>809</v>
          </cell>
          <cell r="I84">
            <v>1948</v>
          </cell>
          <cell r="J84">
            <v>1379</v>
          </cell>
          <cell r="K84">
            <v>0</v>
          </cell>
          <cell r="L84">
            <v>0</v>
          </cell>
          <cell r="M84">
            <v>0</v>
          </cell>
          <cell r="N84">
            <v>2131</v>
          </cell>
          <cell r="O84">
            <v>3466</v>
          </cell>
          <cell r="P84">
            <v>2799</v>
          </cell>
        </row>
        <row r="85">
          <cell r="A85" t="str">
            <v>접지선배선 F-GV 25㎟</v>
          </cell>
          <cell r="B85">
            <v>83</v>
          </cell>
          <cell r="C85" t="str">
            <v>접지선배선</v>
          </cell>
          <cell r="D85" t="str">
            <v>F-GV 25㎟</v>
          </cell>
          <cell r="E85">
            <v>2065</v>
          </cell>
          <cell r="F85">
            <v>2354</v>
          </cell>
          <cell r="G85">
            <v>2210</v>
          </cell>
          <cell r="H85">
            <v>809</v>
          </cell>
          <cell r="I85">
            <v>1948</v>
          </cell>
          <cell r="J85">
            <v>1379</v>
          </cell>
          <cell r="K85">
            <v>0</v>
          </cell>
          <cell r="L85">
            <v>0</v>
          </cell>
          <cell r="M85">
            <v>0</v>
          </cell>
          <cell r="N85">
            <v>2874</v>
          </cell>
          <cell r="O85">
            <v>4302</v>
          </cell>
          <cell r="P85">
            <v>3589</v>
          </cell>
        </row>
        <row r="86">
          <cell r="A86" t="str">
            <v>접지선배선 F-GV 50㎟</v>
          </cell>
          <cell r="B86">
            <v>84</v>
          </cell>
          <cell r="C86" t="str">
            <v>접지선배선</v>
          </cell>
          <cell r="D86" t="str">
            <v>F-GV 50㎟</v>
          </cell>
          <cell r="E86">
            <v>3962</v>
          </cell>
          <cell r="F86">
            <v>3311</v>
          </cell>
          <cell r="G86">
            <v>3637</v>
          </cell>
          <cell r="H86">
            <v>925</v>
          </cell>
          <cell r="I86">
            <v>2227</v>
          </cell>
          <cell r="J86">
            <v>1576</v>
          </cell>
          <cell r="K86">
            <v>0</v>
          </cell>
          <cell r="L86">
            <v>0</v>
          </cell>
          <cell r="M86">
            <v>0</v>
          </cell>
          <cell r="N86">
            <v>4887</v>
          </cell>
          <cell r="O86">
            <v>5538</v>
          </cell>
          <cell r="P86">
            <v>5213</v>
          </cell>
        </row>
        <row r="87">
          <cell r="A87" t="str">
            <v>접지선배선 F-GV 70㎟</v>
          </cell>
          <cell r="B87">
            <v>85</v>
          </cell>
          <cell r="C87" t="str">
            <v>접지선배선</v>
          </cell>
          <cell r="D87" t="str">
            <v>F-GV 70㎟</v>
          </cell>
          <cell r="E87">
            <v>5572</v>
          </cell>
          <cell r="F87">
            <v>5984</v>
          </cell>
          <cell r="G87">
            <v>5778</v>
          </cell>
          <cell r="H87">
            <v>925</v>
          </cell>
          <cell r="I87">
            <v>2227</v>
          </cell>
          <cell r="J87">
            <v>1576</v>
          </cell>
          <cell r="K87">
            <v>0</v>
          </cell>
          <cell r="L87">
            <v>0</v>
          </cell>
          <cell r="M87">
            <v>0</v>
          </cell>
          <cell r="N87">
            <v>6497</v>
          </cell>
          <cell r="O87">
            <v>8211</v>
          </cell>
          <cell r="P87">
            <v>7354</v>
          </cell>
        </row>
        <row r="88">
          <cell r="A88" t="str">
            <v>접지선배선 F-GV 95㎟</v>
          </cell>
          <cell r="B88">
            <v>86</v>
          </cell>
          <cell r="C88" t="str">
            <v>접지선배선</v>
          </cell>
          <cell r="D88" t="str">
            <v>F-GV 95㎟</v>
          </cell>
          <cell r="E88">
            <v>7511</v>
          </cell>
          <cell r="F88">
            <v>8261</v>
          </cell>
          <cell r="G88">
            <v>7886</v>
          </cell>
          <cell r="H88">
            <v>1271</v>
          </cell>
          <cell r="I88">
            <v>3062</v>
          </cell>
          <cell r="J88">
            <v>2167</v>
          </cell>
          <cell r="K88">
            <v>0</v>
          </cell>
          <cell r="L88">
            <v>0</v>
          </cell>
          <cell r="M88">
            <v>0</v>
          </cell>
          <cell r="N88">
            <v>8782</v>
          </cell>
          <cell r="O88">
            <v>11323</v>
          </cell>
          <cell r="P88">
            <v>10053</v>
          </cell>
        </row>
        <row r="89">
          <cell r="A89" t="str">
            <v>접지선배선_지중 F-GV 16㎟</v>
          </cell>
          <cell r="B89">
            <v>87</v>
          </cell>
          <cell r="C89" t="str">
            <v>접지선배선_지중</v>
          </cell>
          <cell r="D89" t="str">
            <v>F-GV 16㎟</v>
          </cell>
          <cell r="E89">
            <v>1322</v>
          </cell>
          <cell r="F89">
            <v>1518</v>
          </cell>
          <cell r="G89">
            <v>1420</v>
          </cell>
          <cell r="H89">
            <v>462</v>
          </cell>
          <cell r="I89">
            <v>1299</v>
          </cell>
          <cell r="J89">
            <v>881</v>
          </cell>
          <cell r="K89">
            <v>0</v>
          </cell>
          <cell r="L89">
            <v>0</v>
          </cell>
          <cell r="M89">
            <v>0</v>
          </cell>
          <cell r="N89">
            <v>1784</v>
          </cell>
          <cell r="O89">
            <v>2817</v>
          </cell>
          <cell r="P89">
            <v>2301</v>
          </cell>
        </row>
        <row r="90">
          <cell r="A90" t="str">
            <v>접지선배선_지중 F-GV 50㎟</v>
          </cell>
          <cell r="B90">
            <v>88</v>
          </cell>
          <cell r="C90" t="str">
            <v>접지선배선_지중</v>
          </cell>
          <cell r="D90" t="str">
            <v>F-GV 50㎟</v>
          </cell>
          <cell r="E90">
            <v>3962</v>
          </cell>
          <cell r="F90">
            <v>3311</v>
          </cell>
          <cell r="G90">
            <v>3637</v>
          </cell>
          <cell r="H90">
            <v>616</v>
          </cell>
          <cell r="I90">
            <v>1484</v>
          </cell>
          <cell r="J90">
            <v>1050</v>
          </cell>
          <cell r="K90">
            <v>0</v>
          </cell>
          <cell r="L90">
            <v>0</v>
          </cell>
          <cell r="M90">
            <v>0</v>
          </cell>
          <cell r="N90">
            <v>4578</v>
          </cell>
          <cell r="O90">
            <v>4795</v>
          </cell>
          <cell r="P90">
            <v>4687</v>
          </cell>
        </row>
        <row r="91">
          <cell r="A91" t="str">
            <v>접지선배선_지중 F-GV 95㎟</v>
          </cell>
          <cell r="B91">
            <v>89</v>
          </cell>
          <cell r="C91" t="str">
            <v>접지선배선_지중</v>
          </cell>
          <cell r="D91" t="str">
            <v>F-GV 95㎟</v>
          </cell>
          <cell r="E91">
            <v>7511</v>
          </cell>
          <cell r="F91">
            <v>8261</v>
          </cell>
          <cell r="G91">
            <v>7886</v>
          </cell>
          <cell r="H91">
            <v>847</v>
          </cell>
          <cell r="I91">
            <v>2041</v>
          </cell>
          <cell r="J91">
            <v>1444</v>
          </cell>
          <cell r="K91">
            <v>0</v>
          </cell>
          <cell r="L91">
            <v>0</v>
          </cell>
          <cell r="M91">
            <v>0</v>
          </cell>
          <cell r="N91">
            <v>8358</v>
          </cell>
          <cell r="O91">
            <v>10302</v>
          </cell>
          <cell r="P91">
            <v>9330</v>
          </cell>
        </row>
        <row r="92">
          <cell r="A92" t="str">
            <v>접지선배선_지중 F-GV 6㎟</v>
          </cell>
          <cell r="B92">
            <v>90</v>
          </cell>
          <cell r="C92" t="str">
            <v>접지선배선_지중</v>
          </cell>
          <cell r="D92" t="str">
            <v>F-GV 6㎟</v>
          </cell>
          <cell r="E92">
            <v>539</v>
          </cell>
          <cell r="F92">
            <v>715</v>
          </cell>
          <cell r="G92">
            <v>627</v>
          </cell>
          <cell r="H92">
            <v>462</v>
          </cell>
          <cell r="I92">
            <v>1113</v>
          </cell>
          <cell r="J92">
            <v>788</v>
          </cell>
          <cell r="K92">
            <v>0</v>
          </cell>
          <cell r="L92">
            <v>0</v>
          </cell>
          <cell r="M92">
            <v>0</v>
          </cell>
          <cell r="N92">
            <v>1001</v>
          </cell>
          <cell r="O92">
            <v>1828</v>
          </cell>
          <cell r="P92">
            <v>1415</v>
          </cell>
        </row>
        <row r="93">
          <cell r="A93" t="str">
            <v>동관단자 설치 2HOLE 16㎟</v>
          </cell>
          <cell r="B93">
            <v>91</v>
          </cell>
          <cell r="C93" t="str">
            <v>동관단자 설치</v>
          </cell>
          <cell r="D93" t="str">
            <v>2HOLE 16㎟</v>
          </cell>
          <cell r="E93">
            <v>524</v>
          </cell>
          <cell r="F93">
            <v>324</v>
          </cell>
          <cell r="G93">
            <v>424</v>
          </cell>
          <cell r="H93">
            <v>8892</v>
          </cell>
          <cell r="I93">
            <v>16278</v>
          </cell>
          <cell r="J93">
            <v>12585</v>
          </cell>
          <cell r="K93">
            <v>0</v>
          </cell>
          <cell r="L93">
            <v>0</v>
          </cell>
          <cell r="M93">
            <v>0</v>
          </cell>
          <cell r="N93">
            <v>9416</v>
          </cell>
          <cell r="O93">
            <v>16602</v>
          </cell>
          <cell r="P93">
            <v>13009</v>
          </cell>
        </row>
        <row r="94">
          <cell r="A94" t="str">
            <v>동관단자 설치 2HOLE 25㎟</v>
          </cell>
          <cell r="B94">
            <v>92</v>
          </cell>
          <cell r="C94" t="str">
            <v>동관단자 설치</v>
          </cell>
          <cell r="D94" t="str">
            <v>2HOLE 25㎟</v>
          </cell>
          <cell r="E94">
            <v>576</v>
          </cell>
          <cell r="F94">
            <v>456</v>
          </cell>
          <cell r="G94">
            <v>516</v>
          </cell>
          <cell r="H94">
            <v>10039</v>
          </cell>
          <cell r="I94">
            <v>19895</v>
          </cell>
          <cell r="J94">
            <v>14967</v>
          </cell>
          <cell r="K94">
            <v>0</v>
          </cell>
          <cell r="L94">
            <v>0</v>
          </cell>
          <cell r="M94">
            <v>0</v>
          </cell>
          <cell r="N94">
            <v>10615</v>
          </cell>
          <cell r="O94">
            <v>20351</v>
          </cell>
          <cell r="P94">
            <v>15483</v>
          </cell>
        </row>
        <row r="95">
          <cell r="A95" t="str">
            <v>동관단자 설치 2HOLE 35㎟</v>
          </cell>
          <cell r="B95">
            <v>93</v>
          </cell>
          <cell r="C95" t="str">
            <v>동관단자 설치</v>
          </cell>
          <cell r="D95" t="str">
            <v>2HOLE 35㎟</v>
          </cell>
          <cell r="E95">
            <v>684</v>
          </cell>
          <cell r="F95">
            <v>584</v>
          </cell>
          <cell r="G95">
            <v>634</v>
          </cell>
          <cell r="H95">
            <v>10613</v>
          </cell>
          <cell r="I95">
            <v>21704</v>
          </cell>
          <cell r="J95">
            <v>16159</v>
          </cell>
          <cell r="K95">
            <v>0</v>
          </cell>
          <cell r="L95">
            <v>0</v>
          </cell>
          <cell r="M95">
            <v>0</v>
          </cell>
          <cell r="N95">
            <v>11297</v>
          </cell>
          <cell r="O95">
            <v>22288</v>
          </cell>
          <cell r="P95">
            <v>16793</v>
          </cell>
        </row>
        <row r="96">
          <cell r="A96" t="str">
            <v>동관단자 설치 2HOLE 50㎟</v>
          </cell>
          <cell r="B96">
            <v>94</v>
          </cell>
          <cell r="C96" t="str">
            <v>동관단자 설치</v>
          </cell>
          <cell r="D96" t="str">
            <v>2HOLE 50㎟</v>
          </cell>
          <cell r="E96">
            <v>945</v>
          </cell>
          <cell r="F96">
            <v>759</v>
          </cell>
          <cell r="G96">
            <v>852</v>
          </cell>
          <cell r="H96">
            <v>11473</v>
          </cell>
          <cell r="I96">
            <v>24115</v>
          </cell>
          <cell r="J96">
            <v>17794</v>
          </cell>
          <cell r="K96">
            <v>0</v>
          </cell>
          <cell r="L96">
            <v>0</v>
          </cell>
          <cell r="M96">
            <v>0</v>
          </cell>
          <cell r="N96">
            <v>12418</v>
          </cell>
          <cell r="O96">
            <v>24874</v>
          </cell>
          <cell r="P96">
            <v>18646</v>
          </cell>
        </row>
        <row r="97">
          <cell r="A97" t="str">
            <v>동관단자 설치 2HOLE 70㎟</v>
          </cell>
          <cell r="B97">
            <v>95</v>
          </cell>
          <cell r="C97" t="str">
            <v>동관단자 설치</v>
          </cell>
          <cell r="D97" t="str">
            <v>2HOLE 70㎟</v>
          </cell>
          <cell r="E97">
            <v>1267</v>
          </cell>
          <cell r="F97">
            <v>1266</v>
          </cell>
          <cell r="G97">
            <v>1267</v>
          </cell>
          <cell r="H97">
            <v>13768</v>
          </cell>
          <cell r="I97">
            <v>28335</v>
          </cell>
          <cell r="J97">
            <v>21052</v>
          </cell>
          <cell r="K97">
            <v>0</v>
          </cell>
          <cell r="L97">
            <v>0</v>
          </cell>
          <cell r="M97">
            <v>0</v>
          </cell>
          <cell r="N97">
            <v>15035</v>
          </cell>
          <cell r="O97">
            <v>29601</v>
          </cell>
          <cell r="P97">
            <v>22319</v>
          </cell>
        </row>
        <row r="98">
          <cell r="A98" t="str">
            <v>동관단자 설치 2HOLE 95㎟</v>
          </cell>
          <cell r="B98">
            <v>96</v>
          </cell>
          <cell r="C98" t="str">
            <v>동관단자 설치</v>
          </cell>
          <cell r="D98" t="str">
            <v>2HOLE 95㎟</v>
          </cell>
          <cell r="E98">
            <v>1613</v>
          </cell>
          <cell r="F98">
            <v>1721</v>
          </cell>
          <cell r="G98">
            <v>1667</v>
          </cell>
          <cell r="H98">
            <v>14628</v>
          </cell>
          <cell r="I98">
            <v>30144</v>
          </cell>
          <cell r="J98">
            <v>22386</v>
          </cell>
          <cell r="K98">
            <v>0</v>
          </cell>
          <cell r="L98">
            <v>0</v>
          </cell>
          <cell r="M98">
            <v>0</v>
          </cell>
          <cell r="N98">
            <v>16241</v>
          </cell>
          <cell r="O98">
            <v>31865</v>
          </cell>
          <cell r="P98">
            <v>24053</v>
          </cell>
        </row>
        <row r="99">
          <cell r="A99" t="str">
            <v>직선접속재 설치 저압 50㎟</v>
          </cell>
          <cell r="B99">
            <v>97</v>
          </cell>
          <cell r="C99" t="str">
            <v>직선접속재 설치</v>
          </cell>
          <cell r="D99" t="str">
            <v>저압 50㎟</v>
          </cell>
          <cell r="E99">
            <v>7709</v>
          </cell>
          <cell r="F99">
            <v>42000</v>
          </cell>
          <cell r="G99">
            <v>24855</v>
          </cell>
          <cell r="H99">
            <v>22947</v>
          </cell>
          <cell r="I99">
            <v>48231</v>
          </cell>
          <cell r="J99">
            <v>35589</v>
          </cell>
          <cell r="K99">
            <v>0</v>
          </cell>
          <cell r="L99">
            <v>0</v>
          </cell>
          <cell r="M99">
            <v>0</v>
          </cell>
          <cell r="N99">
            <v>30656</v>
          </cell>
          <cell r="O99">
            <v>90231</v>
          </cell>
          <cell r="P99">
            <v>60444</v>
          </cell>
        </row>
        <row r="100">
          <cell r="A100" t="str">
            <v>전등 분기접속재 설치 16㎟-4㎟</v>
          </cell>
          <cell r="B100">
            <v>98</v>
          </cell>
          <cell r="C100" t="str">
            <v>전등 분기접속재 설치</v>
          </cell>
          <cell r="D100" t="str">
            <v>16㎟-4㎟</v>
          </cell>
          <cell r="E100">
            <v>4910</v>
          </cell>
          <cell r="F100">
            <v>6000</v>
          </cell>
          <cell r="G100">
            <v>5455</v>
          </cell>
          <cell r="H100">
            <v>4876</v>
          </cell>
          <cell r="I100">
            <v>10249</v>
          </cell>
          <cell r="J100">
            <v>7563</v>
          </cell>
          <cell r="K100">
            <v>0</v>
          </cell>
          <cell r="L100">
            <v>0</v>
          </cell>
          <cell r="M100">
            <v>0</v>
          </cell>
          <cell r="N100">
            <v>9786</v>
          </cell>
          <cell r="O100">
            <v>16249</v>
          </cell>
          <cell r="P100">
            <v>13018</v>
          </cell>
        </row>
        <row r="101">
          <cell r="A101" t="str">
            <v>전등 분기접속재 설치 25㎟-4㎟</v>
          </cell>
          <cell r="B101">
            <v>99</v>
          </cell>
          <cell r="C101" t="str">
            <v>전등 분기접속재 설치</v>
          </cell>
          <cell r="D101" t="str">
            <v>25㎟-4㎟</v>
          </cell>
          <cell r="E101">
            <v>5073</v>
          </cell>
          <cell r="F101">
            <v>6200</v>
          </cell>
          <cell r="G101">
            <v>5637</v>
          </cell>
          <cell r="H101">
            <v>5736</v>
          </cell>
          <cell r="I101">
            <v>12057</v>
          </cell>
          <cell r="J101">
            <v>8897</v>
          </cell>
          <cell r="K101">
            <v>0</v>
          </cell>
          <cell r="L101">
            <v>0</v>
          </cell>
          <cell r="M101">
            <v>0</v>
          </cell>
          <cell r="N101">
            <v>10809</v>
          </cell>
          <cell r="O101">
            <v>18257</v>
          </cell>
          <cell r="P101">
            <v>14534</v>
          </cell>
        </row>
        <row r="102">
          <cell r="A102" t="str">
            <v>풀복스 설치 200x200x150</v>
          </cell>
          <cell r="B102">
            <v>100</v>
          </cell>
          <cell r="C102" t="str">
            <v>풀복스 설치</v>
          </cell>
          <cell r="D102" t="str">
            <v>200x200x150</v>
          </cell>
          <cell r="E102">
            <v>3520</v>
          </cell>
          <cell r="F102">
            <v>5350</v>
          </cell>
          <cell r="G102">
            <v>4435</v>
          </cell>
          <cell r="H102">
            <v>26979</v>
          </cell>
          <cell r="I102">
            <v>64963</v>
          </cell>
          <cell r="J102">
            <v>45971</v>
          </cell>
          <cell r="K102">
            <v>0</v>
          </cell>
          <cell r="L102">
            <v>0</v>
          </cell>
          <cell r="M102">
            <v>0</v>
          </cell>
          <cell r="N102">
            <v>30499</v>
          </cell>
          <cell r="O102">
            <v>70313</v>
          </cell>
          <cell r="P102">
            <v>50406</v>
          </cell>
        </row>
        <row r="103">
          <cell r="A103" t="str">
            <v>풀복스(STS) 설치 150x150x150x1.5t</v>
          </cell>
          <cell r="B103">
            <v>101</v>
          </cell>
          <cell r="C103" t="str">
            <v>풀복스(STS) 설치</v>
          </cell>
          <cell r="D103" t="str">
            <v>150x150x150x1.5t</v>
          </cell>
          <cell r="E103">
            <v>22096</v>
          </cell>
          <cell r="F103">
            <v>38900</v>
          </cell>
          <cell r="G103">
            <v>30498</v>
          </cell>
          <cell r="H103">
            <v>26979</v>
          </cell>
          <cell r="I103">
            <v>64963</v>
          </cell>
          <cell r="J103">
            <v>45971</v>
          </cell>
          <cell r="K103">
            <v>0</v>
          </cell>
          <cell r="L103">
            <v>0</v>
          </cell>
          <cell r="M103">
            <v>0</v>
          </cell>
          <cell r="N103">
            <v>49075</v>
          </cell>
          <cell r="O103">
            <v>103863</v>
          </cell>
          <cell r="P103">
            <v>76469</v>
          </cell>
        </row>
        <row r="104">
          <cell r="A104" t="str">
            <v>OUTLET BOX 설치 4각 54d</v>
          </cell>
          <cell r="B104">
            <v>102</v>
          </cell>
          <cell r="C104" t="str">
            <v>OUTLET BOX 설치</v>
          </cell>
          <cell r="D104" t="str">
            <v>4각 54d</v>
          </cell>
          <cell r="E104">
            <v>646</v>
          </cell>
          <cell r="F104">
            <v>710</v>
          </cell>
          <cell r="G104">
            <v>678</v>
          </cell>
          <cell r="H104">
            <v>9250</v>
          </cell>
          <cell r="I104">
            <v>22273</v>
          </cell>
          <cell r="J104">
            <v>15762</v>
          </cell>
          <cell r="K104">
            <v>0</v>
          </cell>
          <cell r="L104">
            <v>0</v>
          </cell>
          <cell r="M104">
            <v>0</v>
          </cell>
          <cell r="N104">
            <v>9896</v>
          </cell>
          <cell r="O104">
            <v>22983</v>
          </cell>
          <cell r="P104">
            <v>16440</v>
          </cell>
        </row>
        <row r="105">
          <cell r="A105" t="str">
            <v>OUTLET BOX 설치 8각 54d</v>
          </cell>
          <cell r="B105">
            <v>103</v>
          </cell>
          <cell r="C105" t="str">
            <v>OUTLET BOX 설치</v>
          </cell>
          <cell r="D105" t="str">
            <v>8각 54d</v>
          </cell>
          <cell r="E105">
            <v>513</v>
          </cell>
          <cell r="F105">
            <v>636</v>
          </cell>
          <cell r="G105">
            <v>575</v>
          </cell>
          <cell r="H105">
            <v>9250</v>
          </cell>
          <cell r="I105">
            <v>22273</v>
          </cell>
          <cell r="J105">
            <v>15762</v>
          </cell>
          <cell r="K105">
            <v>0</v>
          </cell>
          <cell r="L105">
            <v>0</v>
          </cell>
          <cell r="M105">
            <v>0</v>
          </cell>
          <cell r="N105">
            <v>9763</v>
          </cell>
          <cell r="O105">
            <v>22909</v>
          </cell>
          <cell r="P105">
            <v>16337</v>
          </cell>
        </row>
        <row r="106">
          <cell r="A106" t="str">
            <v>OUTLET BOX 설치 SW-1G 54d</v>
          </cell>
          <cell r="B106">
            <v>104</v>
          </cell>
          <cell r="C106" t="str">
            <v>OUTLET BOX 설치</v>
          </cell>
          <cell r="D106" t="str">
            <v>SW-1G 54d</v>
          </cell>
          <cell r="E106">
            <v>449</v>
          </cell>
          <cell r="F106">
            <v>498</v>
          </cell>
          <cell r="G106">
            <v>474</v>
          </cell>
          <cell r="H106">
            <v>15416</v>
          </cell>
          <cell r="I106">
            <v>37122</v>
          </cell>
          <cell r="J106">
            <v>26269</v>
          </cell>
          <cell r="K106">
            <v>0</v>
          </cell>
          <cell r="L106">
            <v>0</v>
          </cell>
          <cell r="M106">
            <v>0</v>
          </cell>
          <cell r="N106">
            <v>15865</v>
          </cell>
          <cell r="O106">
            <v>37620</v>
          </cell>
          <cell r="P106">
            <v>26743</v>
          </cell>
        </row>
        <row r="107">
          <cell r="A107" t="str">
            <v>OUTLET BOX 설치 SW-2G 54d</v>
          </cell>
          <cell r="B107">
            <v>105</v>
          </cell>
          <cell r="C107" t="str">
            <v>OUTLET BOX 설치</v>
          </cell>
          <cell r="D107" t="str">
            <v>SW-2G 54d</v>
          </cell>
          <cell r="E107">
            <v>609</v>
          </cell>
          <cell r="F107">
            <v>710</v>
          </cell>
          <cell r="G107">
            <v>660</v>
          </cell>
          <cell r="H107">
            <v>15416</v>
          </cell>
          <cell r="I107">
            <v>37122</v>
          </cell>
          <cell r="J107">
            <v>26269</v>
          </cell>
          <cell r="K107">
            <v>0</v>
          </cell>
          <cell r="L107">
            <v>0</v>
          </cell>
          <cell r="M107">
            <v>0</v>
          </cell>
          <cell r="N107">
            <v>16025</v>
          </cell>
          <cell r="O107">
            <v>37832</v>
          </cell>
          <cell r="P107">
            <v>26929</v>
          </cell>
        </row>
        <row r="108">
          <cell r="A108" t="str">
            <v>터널조명기구(STS) 설치 고압나트륨램프 용</v>
          </cell>
          <cell r="B108">
            <v>106</v>
          </cell>
          <cell r="C108" t="str">
            <v>터널조명기구(STS) 설치</v>
          </cell>
          <cell r="D108" t="str">
            <v>고압나트륨램프 용</v>
          </cell>
          <cell r="E108">
            <v>253697</v>
          </cell>
          <cell r="F108">
            <v>250000</v>
          </cell>
          <cell r="G108">
            <v>251849</v>
          </cell>
          <cell r="H108">
            <v>34687</v>
          </cell>
          <cell r="I108">
            <v>83524</v>
          </cell>
          <cell r="J108">
            <v>59106</v>
          </cell>
          <cell r="K108">
            <v>0</v>
          </cell>
          <cell r="L108">
            <v>0</v>
          </cell>
          <cell r="M108">
            <v>0</v>
          </cell>
          <cell r="N108">
            <v>288384</v>
          </cell>
          <cell r="O108">
            <v>333524</v>
          </cell>
          <cell r="P108">
            <v>310955</v>
          </cell>
        </row>
        <row r="109">
          <cell r="A109" t="str">
            <v>터널조명기구(STS) 설치 LED 90W용</v>
          </cell>
          <cell r="B109">
            <v>107</v>
          </cell>
          <cell r="C109" t="str">
            <v>터널조명기구(STS) 설치</v>
          </cell>
          <cell r="D109" t="str">
            <v>LED 90W용</v>
          </cell>
          <cell r="E109">
            <v>1118152</v>
          </cell>
          <cell r="F109">
            <v>800000</v>
          </cell>
          <cell r="G109">
            <v>959076</v>
          </cell>
          <cell r="H109">
            <v>30833</v>
          </cell>
          <cell r="I109">
            <v>38607</v>
          </cell>
          <cell r="J109">
            <v>34720</v>
          </cell>
          <cell r="K109">
            <v>0</v>
          </cell>
          <cell r="L109">
            <v>0</v>
          </cell>
          <cell r="M109">
            <v>0</v>
          </cell>
          <cell r="N109">
            <v>1148985</v>
          </cell>
          <cell r="O109">
            <v>838607</v>
          </cell>
          <cell r="P109">
            <v>993796</v>
          </cell>
        </row>
        <row r="110">
          <cell r="A110" t="str">
            <v>LED 조명기구 설치 LED 38W(파이프펜던트)</v>
          </cell>
          <cell r="B110">
            <v>108</v>
          </cell>
          <cell r="C110" t="str">
            <v>LED 조명기구 설치</v>
          </cell>
          <cell r="D110" t="str">
            <v>LED 38W(파이프펜던트)</v>
          </cell>
          <cell r="E110">
            <v>184953</v>
          </cell>
          <cell r="F110">
            <v>152000</v>
          </cell>
          <cell r="G110">
            <v>168477</v>
          </cell>
          <cell r="H110">
            <v>25591</v>
          </cell>
          <cell r="I110">
            <v>46217</v>
          </cell>
          <cell r="J110">
            <v>35904</v>
          </cell>
          <cell r="K110">
            <v>0</v>
          </cell>
          <cell r="L110">
            <v>0</v>
          </cell>
          <cell r="M110">
            <v>0</v>
          </cell>
          <cell r="N110">
            <v>210544</v>
          </cell>
          <cell r="O110">
            <v>198217</v>
          </cell>
          <cell r="P110">
            <v>204381</v>
          </cell>
        </row>
        <row r="111">
          <cell r="A111" t="str">
            <v>LED 조명기구 설치 LED 38W(R/W직부)</v>
          </cell>
          <cell r="B111">
            <v>109</v>
          </cell>
          <cell r="C111" t="str">
            <v>LED 조명기구 설치</v>
          </cell>
          <cell r="D111" t="str">
            <v>LED 38W(R/W직부)</v>
          </cell>
          <cell r="E111">
            <v>180043</v>
          </cell>
          <cell r="F111">
            <v>152000</v>
          </cell>
          <cell r="G111">
            <v>166022</v>
          </cell>
          <cell r="H111">
            <v>21352</v>
          </cell>
          <cell r="I111">
            <v>41020</v>
          </cell>
          <cell r="J111">
            <v>31186</v>
          </cell>
          <cell r="K111">
            <v>0</v>
          </cell>
          <cell r="L111">
            <v>0</v>
          </cell>
          <cell r="M111">
            <v>0</v>
          </cell>
          <cell r="N111">
            <v>201395</v>
          </cell>
          <cell r="O111">
            <v>193020</v>
          </cell>
          <cell r="P111">
            <v>197208</v>
          </cell>
        </row>
        <row r="112">
          <cell r="A112" t="str">
            <v>콘센트 설치 2P 15A 접지2구</v>
          </cell>
          <cell r="B112">
            <v>110</v>
          </cell>
          <cell r="C112" t="str">
            <v>콘센트 설치</v>
          </cell>
          <cell r="D112" t="str">
            <v>2P 15A 접지2구</v>
          </cell>
          <cell r="E112">
            <v>1120</v>
          </cell>
          <cell r="F112">
            <v>1879</v>
          </cell>
          <cell r="G112">
            <v>1500</v>
          </cell>
          <cell r="H112">
            <v>5010</v>
          </cell>
          <cell r="I112">
            <v>12064</v>
          </cell>
          <cell r="J112">
            <v>8537</v>
          </cell>
          <cell r="K112">
            <v>0</v>
          </cell>
          <cell r="L112">
            <v>0</v>
          </cell>
          <cell r="M112">
            <v>0</v>
          </cell>
          <cell r="N112">
            <v>6130</v>
          </cell>
          <cell r="O112">
            <v>13943</v>
          </cell>
          <cell r="P112">
            <v>10037</v>
          </cell>
        </row>
        <row r="113">
          <cell r="A113" t="str">
            <v>콘센트(방우) 설치 2P 15A 접지1구</v>
          </cell>
          <cell r="B113">
            <v>111</v>
          </cell>
          <cell r="C113" t="str">
            <v>콘센트(방우) 설치</v>
          </cell>
          <cell r="D113" t="str">
            <v>2P 15A 접지1구</v>
          </cell>
          <cell r="E113">
            <v>1950</v>
          </cell>
          <cell r="F113">
            <v>2773</v>
          </cell>
          <cell r="G113">
            <v>2362</v>
          </cell>
          <cell r="H113">
            <v>5010</v>
          </cell>
          <cell r="I113">
            <v>12064</v>
          </cell>
          <cell r="J113">
            <v>8537</v>
          </cell>
          <cell r="K113">
            <v>0</v>
          </cell>
          <cell r="L113">
            <v>0</v>
          </cell>
          <cell r="M113">
            <v>0</v>
          </cell>
          <cell r="N113">
            <v>6960</v>
          </cell>
          <cell r="O113">
            <v>14837</v>
          </cell>
          <cell r="P113">
            <v>10899</v>
          </cell>
        </row>
        <row r="114">
          <cell r="A114" t="str">
            <v>스위치 설치 단로 1개연</v>
          </cell>
          <cell r="B114">
            <v>112</v>
          </cell>
          <cell r="C114" t="str">
            <v>스위치 설치</v>
          </cell>
          <cell r="D114" t="str">
            <v>단로 1개연</v>
          </cell>
          <cell r="E114">
            <v>1050</v>
          </cell>
          <cell r="F114">
            <v>1839</v>
          </cell>
          <cell r="G114">
            <v>1445</v>
          </cell>
          <cell r="H114">
            <v>6552</v>
          </cell>
          <cell r="I114">
            <v>15776</v>
          </cell>
          <cell r="J114">
            <v>11164</v>
          </cell>
          <cell r="K114">
            <v>0</v>
          </cell>
          <cell r="L114">
            <v>0</v>
          </cell>
          <cell r="M114">
            <v>0</v>
          </cell>
          <cell r="N114">
            <v>7602</v>
          </cell>
          <cell r="O114">
            <v>17615</v>
          </cell>
          <cell r="P114">
            <v>12609</v>
          </cell>
        </row>
        <row r="115">
          <cell r="A115" t="str">
            <v>스위치 설치 단로 2개연</v>
          </cell>
          <cell r="B115">
            <v>113</v>
          </cell>
          <cell r="C115" t="str">
            <v>스위치 설치</v>
          </cell>
          <cell r="D115" t="str">
            <v>단로 2개연</v>
          </cell>
          <cell r="E115">
            <v>1470</v>
          </cell>
          <cell r="F115">
            <v>2848</v>
          </cell>
          <cell r="G115">
            <v>2159</v>
          </cell>
          <cell r="H115">
            <v>7862</v>
          </cell>
          <cell r="I115">
            <v>18932</v>
          </cell>
          <cell r="J115">
            <v>13397</v>
          </cell>
          <cell r="K115">
            <v>0</v>
          </cell>
          <cell r="L115">
            <v>0</v>
          </cell>
          <cell r="M115">
            <v>0</v>
          </cell>
          <cell r="N115">
            <v>9332</v>
          </cell>
          <cell r="O115">
            <v>21780</v>
          </cell>
          <cell r="P115">
            <v>15556</v>
          </cell>
        </row>
        <row r="116">
          <cell r="A116" t="str">
            <v>스위치 설치 단로 3개연</v>
          </cell>
          <cell r="B116">
            <v>114</v>
          </cell>
          <cell r="C116" t="str">
            <v>스위치 설치</v>
          </cell>
          <cell r="D116" t="str">
            <v>단로 3개연</v>
          </cell>
          <cell r="E116">
            <v>1890</v>
          </cell>
          <cell r="F116">
            <v>3718</v>
          </cell>
          <cell r="G116">
            <v>2804</v>
          </cell>
          <cell r="H116">
            <v>9172</v>
          </cell>
          <cell r="I116">
            <v>22087</v>
          </cell>
          <cell r="J116">
            <v>15630</v>
          </cell>
          <cell r="K116">
            <v>0</v>
          </cell>
          <cell r="L116">
            <v>0</v>
          </cell>
          <cell r="M116">
            <v>0</v>
          </cell>
          <cell r="N116">
            <v>11062</v>
          </cell>
          <cell r="O116">
            <v>25805</v>
          </cell>
          <cell r="P116">
            <v>18434</v>
          </cell>
        </row>
        <row r="117">
          <cell r="A117" t="str">
            <v>수동발신기 설치 소화기함 내장형</v>
          </cell>
          <cell r="B117">
            <v>115</v>
          </cell>
          <cell r="C117" t="str">
            <v>수동발신기 설치</v>
          </cell>
          <cell r="D117" t="str">
            <v>소화기함 내장형</v>
          </cell>
          <cell r="E117">
            <v>8690</v>
          </cell>
          <cell r="F117">
            <v>16110</v>
          </cell>
          <cell r="G117">
            <v>12400</v>
          </cell>
          <cell r="H117">
            <v>50104</v>
          </cell>
          <cell r="I117">
            <v>120647</v>
          </cell>
          <cell r="J117">
            <v>85376</v>
          </cell>
          <cell r="K117">
            <v>0</v>
          </cell>
          <cell r="L117">
            <v>0</v>
          </cell>
          <cell r="M117">
            <v>0</v>
          </cell>
          <cell r="N117">
            <v>58794</v>
          </cell>
          <cell r="O117">
            <v>136757</v>
          </cell>
          <cell r="P117">
            <v>97776</v>
          </cell>
        </row>
        <row r="118">
          <cell r="A118" t="str">
            <v>수동발신기 설치 단독형</v>
          </cell>
          <cell r="B118">
            <v>116</v>
          </cell>
          <cell r="C118" t="str">
            <v>수동발신기 설치</v>
          </cell>
          <cell r="D118" t="str">
            <v>단독형</v>
          </cell>
          <cell r="E118">
            <v>48559</v>
          </cell>
          <cell r="F118">
            <v>64110</v>
          </cell>
          <cell r="G118">
            <v>56335</v>
          </cell>
          <cell r="H118">
            <v>50104</v>
          </cell>
          <cell r="I118">
            <v>120647</v>
          </cell>
          <cell r="J118">
            <v>85376</v>
          </cell>
          <cell r="K118">
            <v>0</v>
          </cell>
          <cell r="L118">
            <v>0</v>
          </cell>
          <cell r="M118">
            <v>0</v>
          </cell>
          <cell r="N118">
            <v>98663</v>
          </cell>
          <cell r="O118">
            <v>184757</v>
          </cell>
          <cell r="P118">
            <v>141711</v>
          </cell>
        </row>
        <row r="119">
          <cell r="A119" t="str">
            <v>중계기 설치 2/2</v>
          </cell>
          <cell r="B119">
            <v>117</v>
          </cell>
          <cell r="C119" t="str">
            <v>중계기 설치</v>
          </cell>
          <cell r="D119" t="str">
            <v>2/2</v>
          </cell>
          <cell r="E119">
            <v>180043</v>
          </cell>
          <cell r="F119">
            <v>220000</v>
          </cell>
          <cell r="G119">
            <v>200022</v>
          </cell>
          <cell r="H119">
            <v>23125</v>
          </cell>
          <cell r="I119">
            <v>55683</v>
          </cell>
          <cell r="J119">
            <v>39404</v>
          </cell>
          <cell r="K119">
            <v>0</v>
          </cell>
          <cell r="L119">
            <v>0</v>
          </cell>
          <cell r="M119">
            <v>0</v>
          </cell>
          <cell r="N119">
            <v>203168</v>
          </cell>
          <cell r="O119">
            <v>275683</v>
          </cell>
          <cell r="P119">
            <v>239426</v>
          </cell>
        </row>
        <row r="120">
          <cell r="A120" t="str">
            <v>비상콘센트 설치 소화전함 내장형</v>
          </cell>
          <cell r="B120">
            <v>118</v>
          </cell>
          <cell r="C120" t="str">
            <v>비상콘센트 설치</v>
          </cell>
          <cell r="D120" t="str">
            <v>소화전함 내장형</v>
          </cell>
          <cell r="E120">
            <v>230146</v>
          </cell>
          <cell r="F120">
            <v>101750</v>
          </cell>
          <cell r="G120">
            <v>165948</v>
          </cell>
          <cell r="H120">
            <v>27750</v>
          </cell>
          <cell r="I120">
            <v>66819</v>
          </cell>
          <cell r="J120">
            <v>47285</v>
          </cell>
          <cell r="K120">
            <v>0</v>
          </cell>
          <cell r="L120">
            <v>0</v>
          </cell>
          <cell r="M120">
            <v>0</v>
          </cell>
          <cell r="N120">
            <v>257896</v>
          </cell>
          <cell r="O120">
            <v>168569</v>
          </cell>
          <cell r="P120">
            <v>213233</v>
          </cell>
        </row>
        <row r="121">
          <cell r="A121" t="str">
            <v>화재감지기 설치 차동식</v>
          </cell>
          <cell r="B121">
            <v>119</v>
          </cell>
          <cell r="C121" t="str">
            <v>화재감지기 설치</v>
          </cell>
          <cell r="D121" t="str">
            <v>차동식</v>
          </cell>
          <cell r="E121">
            <v>2890</v>
          </cell>
          <cell r="F121">
            <v>5000</v>
          </cell>
          <cell r="G121">
            <v>3945</v>
          </cell>
          <cell r="H121">
            <v>10020</v>
          </cell>
          <cell r="I121">
            <v>24129</v>
          </cell>
          <cell r="J121">
            <v>17075</v>
          </cell>
          <cell r="K121">
            <v>0</v>
          </cell>
          <cell r="L121">
            <v>0</v>
          </cell>
          <cell r="M121">
            <v>0</v>
          </cell>
          <cell r="N121">
            <v>12910</v>
          </cell>
          <cell r="O121">
            <v>29129</v>
          </cell>
          <cell r="P121">
            <v>21020</v>
          </cell>
        </row>
        <row r="122">
          <cell r="A122" t="str">
            <v>화재감지기 설치 연기식</v>
          </cell>
          <cell r="B122">
            <v>120</v>
          </cell>
          <cell r="C122" t="str">
            <v>화재감지기 설치</v>
          </cell>
          <cell r="D122" t="str">
            <v>연기식</v>
          </cell>
          <cell r="E122">
            <v>12000</v>
          </cell>
          <cell r="F122">
            <v>30000</v>
          </cell>
          <cell r="G122">
            <v>21000</v>
          </cell>
          <cell r="H122">
            <v>10020</v>
          </cell>
          <cell r="I122">
            <v>24129</v>
          </cell>
          <cell r="J122">
            <v>17075</v>
          </cell>
          <cell r="K122">
            <v>0</v>
          </cell>
          <cell r="L122">
            <v>0</v>
          </cell>
          <cell r="M122">
            <v>0</v>
          </cell>
          <cell r="N122">
            <v>22020</v>
          </cell>
          <cell r="O122">
            <v>54129</v>
          </cell>
          <cell r="P122">
            <v>38075</v>
          </cell>
        </row>
        <row r="123">
          <cell r="A123" t="str">
            <v>CO2수신반 설치 3회로</v>
          </cell>
          <cell r="B123">
            <v>121</v>
          </cell>
          <cell r="C123" t="str">
            <v>CO2수신반 설치</v>
          </cell>
          <cell r="D123" t="str">
            <v>3회로</v>
          </cell>
          <cell r="E123">
            <v>225000</v>
          </cell>
          <cell r="F123">
            <v>1500000</v>
          </cell>
          <cell r="G123">
            <v>862500</v>
          </cell>
          <cell r="H123">
            <v>231252</v>
          </cell>
          <cell r="I123">
            <v>556833</v>
          </cell>
          <cell r="J123">
            <v>394043</v>
          </cell>
          <cell r="K123">
            <v>0</v>
          </cell>
          <cell r="L123">
            <v>0</v>
          </cell>
          <cell r="M123">
            <v>0</v>
          </cell>
          <cell r="N123">
            <v>456252</v>
          </cell>
          <cell r="O123">
            <v>2056833</v>
          </cell>
          <cell r="P123">
            <v>1256543</v>
          </cell>
        </row>
        <row r="124">
          <cell r="A124" t="str">
            <v xml:space="preserve">CO2방출표시등 설치 </v>
          </cell>
          <cell r="B124">
            <v>122</v>
          </cell>
          <cell r="C124" t="str">
            <v>CO2방출표시등 설치</v>
          </cell>
          <cell r="E124">
            <v>24551</v>
          </cell>
          <cell r="F124">
            <v>35000</v>
          </cell>
          <cell r="G124">
            <v>29776</v>
          </cell>
          <cell r="H124">
            <v>15416</v>
          </cell>
          <cell r="I124">
            <v>37122</v>
          </cell>
          <cell r="J124">
            <v>26269</v>
          </cell>
          <cell r="K124">
            <v>0</v>
          </cell>
          <cell r="L124">
            <v>0</v>
          </cell>
          <cell r="M124">
            <v>0</v>
          </cell>
          <cell r="N124">
            <v>39967</v>
          </cell>
          <cell r="O124">
            <v>72122</v>
          </cell>
          <cell r="P124">
            <v>56045</v>
          </cell>
        </row>
        <row r="125">
          <cell r="A125" t="str">
            <v>전자사이렌 설치 전자식</v>
          </cell>
          <cell r="B125">
            <v>123</v>
          </cell>
          <cell r="C125" t="str">
            <v>전자사이렌 설치</v>
          </cell>
          <cell r="D125" t="str">
            <v>전자식</v>
          </cell>
          <cell r="E125">
            <v>24551</v>
          </cell>
          <cell r="F125">
            <v>30000</v>
          </cell>
          <cell r="G125">
            <v>27276</v>
          </cell>
          <cell r="H125">
            <v>11562</v>
          </cell>
          <cell r="I125">
            <v>27841</v>
          </cell>
          <cell r="J125">
            <v>19702</v>
          </cell>
          <cell r="K125">
            <v>0</v>
          </cell>
          <cell r="L125">
            <v>0</v>
          </cell>
          <cell r="M125">
            <v>0</v>
          </cell>
          <cell r="N125">
            <v>36113</v>
          </cell>
          <cell r="O125">
            <v>57841</v>
          </cell>
          <cell r="P125">
            <v>46978</v>
          </cell>
        </row>
        <row r="126">
          <cell r="A126" t="str">
            <v>피난구 유도등(고휘도) 설치 소형, 단면 60분</v>
          </cell>
          <cell r="B126">
            <v>124</v>
          </cell>
          <cell r="C126" t="str">
            <v>피난구 유도등(고휘도) 설치</v>
          </cell>
          <cell r="D126" t="str">
            <v>소형, 단면 60분</v>
          </cell>
          <cell r="E126">
            <v>42750</v>
          </cell>
          <cell r="F126">
            <v>100000</v>
          </cell>
          <cell r="G126">
            <v>71375</v>
          </cell>
          <cell r="H126">
            <v>15416</v>
          </cell>
          <cell r="I126">
            <v>37122</v>
          </cell>
          <cell r="J126">
            <v>26269</v>
          </cell>
          <cell r="K126">
            <v>0</v>
          </cell>
          <cell r="L126">
            <v>0</v>
          </cell>
          <cell r="M126">
            <v>0</v>
          </cell>
          <cell r="N126">
            <v>58166</v>
          </cell>
          <cell r="O126">
            <v>137122</v>
          </cell>
          <cell r="P126">
            <v>97644</v>
          </cell>
        </row>
        <row r="127">
          <cell r="A127" t="str">
            <v>통로 유도등(고휘도) 설치 소형, 단면 60분</v>
          </cell>
          <cell r="B127">
            <v>125</v>
          </cell>
          <cell r="C127" t="str">
            <v>통로 유도등(고휘도) 설치</v>
          </cell>
          <cell r="D127" t="str">
            <v>소형, 단면 60분</v>
          </cell>
          <cell r="E127">
            <v>42750</v>
          </cell>
          <cell r="F127">
            <v>100000</v>
          </cell>
          <cell r="G127">
            <v>71375</v>
          </cell>
          <cell r="H127">
            <v>15416</v>
          </cell>
          <cell r="I127">
            <v>37122</v>
          </cell>
          <cell r="J127">
            <v>26269</v>
          </cell>
          <cell r="K127">
            <v>0</v>
          </cell>
          <cell r="L127">
            <v>0</v>
          </cell>
          <cell r="M127">
            <v>0</v>
          </cell>
          <cell r="N127">
            <v>58166</v>
          </cell>
          <cell r="O127">
            <v>137122</v>
          </cell>
          <cell r="P127">
            <v>97644</v>
          </cell>
        </row>
        <row r="128">
          <cell r="A128" t="str">
            <v>거실통로 유도등(고휘도) 설치 중형, 단면 60분</v>
          </cell>
          <cell r="B128">
            <v>126</v>
          </cell>
          <cell r="C128" t="str">
            <v>거실통로 유도등(고휘도) 설치</v>
          </cell>
          <cell r="D128" t="str">
            <v>중형, 단면 60분</v>
          </cell>
          <cell r="E128">
            <v>42000</v>
          </cell>
          <cell r="F128">
            <v>160000</v>
          </cell>
          <cell r="G128">
            <v>101000</v>
          </cell>
          <cell r="H128">
            <v>15416</v>
          </cell>
          <cell r="I128">
            <v>37122</v>
          </cell>
          <cell r="J128">
            <v>26269</v>
          </cell>
          <cell r="K128">
            <v>0</v>
          </cell>
          <cell r="L128">
            <v>0</v>
          </cell>
          <cell r="M128">
            <v>0</v>
          </cell>
          <cell r="N128">
            <v>57416</v>
          </cell>
          <cell r="O128">
            <v>197122</v>
          </cell>
          <cell r="P128">
            <v>127269</v>
          </cell>
        </row>
        <row r="129">
          <cell r="A129" t="str">
            <v>통신수공1호 950x450x700</v>
          </cell>
          <cell r="B129">
            <v>127</v>
          </cell>
          <cell r="C129" t="str">
            <v>통신수공1호</v>
          </cell>
          <cell r="D129" t="str">
            <v>950x450x700</v>
          </cell>
          <cell r="E129">
            <v>561805</v>
          </cell>
          <cell r="F129">
            <v>585105</v>
          </cell>
          <cell r="G129">
            <v>573455</v>
          </cell>
          <cell r="H129">
            <v>171343</v>
          </cell>
          <cell r="I129">
            <v>171343</v>
          </cell>
          <cell r="J129">
            <v>171343</v>
          </cell>
          <cell r="K129">
            <v>18859</v>
          </cell>
          <cell r="L129">
            <v>18859</v>
          </cell>
          <cell r="M129">
            <v>18859</v>
          </cell>
          <cell r="N129">
            <v>752007</v>
          </cell>
          <cell r="O129">
            <v>775307</v>
          </cell>
          <cell r="P129">
            <v>763657</v>
          </cell>
        </row>
        <row r="130">
          <cell r="A130" t="str">
            <v>가로등 기초(10m 1등용) 500x650x1200</v>
          </cell>
          <cell r="B130">
            <v>128</v>
          </cell>
          <cell r="C130" t="str">
            <v>가로등 기초(10m 1등용)</v>
          </cell>
          <cell r="D130" t="str">
            <v>500x650x1200</v>
          </cell>
          <cell r="E130">
            <v>75898</v>
          </cell>
          <cell r="F130">
            <v>78909</v>
          </cell>
          <cell r="G130">
            <v>77404</v>
          </cell>
          <cell r="H130">
            <v>122944</v>
          </cell>
          <cell r="I130">
            <v>122944</v>
          </cell>
          <cell r="J130">
            <v>122944</v>
          </cell>
          <cell r="K130">
            <v>7695</v>
          </cell>
          <cell r="L130">
            <v>7695</v>
          </cell>
          <cell r="M130">
            <v>7695</v>
          </cell>
          <cell r="N130">
            <v>206537</v>
          </cell>
          <cell r="O130">
            <v>209548</v>
          </cell>
          <cell r="P130">
            <v>208043</v>
          </cell>
        </row>
        <row r="131">
          <cell r="A131" t="str">
            <v>가로등 기초(10m 2등용) 500x850x1200</v>
          </cell>
          <cell r="B131">
            <v>129</v>
          </cell>
          <cell r="C131" t="str">
            <v>가로등 기초(10m 2등용)</v>
          </cell>
          <cell r="D131" t="str">
            <v>500x850x1200</v>
          </cell>
          <cell r="E131">
            <v>87942</v>
          </cell>
          <cell r="F131">
            <v>88812</v>
          </cell>
          <cell r="G131">
            <v>88377</v>
          </cell>
          <cell r="H131">
            <v>163730</v>
          </cell>
          <cell r="I131">
            <v>163730</v>
          </cell>
          <cell r="J131">
            <v>163730</v>
          </cell>
          <cell r="K131">
            <v>7567</v>
          </cell>
          <cell r="L131">
            <v>7567</v>
          </cell>
          <cell r="M131">
            <v>7567</v>
          </cell>
          <cell r="N131">
            <v>259239</v>
          </cell>
          <cell r="O131">
            <v>260109</v>
          </cell>
          <cell r="P131">
            <v>259674</v>
          </cell>
        </row>
        <row r="132">
          <cell r="A132" t="str">
            <v>제어반 기초 400x600x900</v>
          </cell>
          <cell r="B132">
            <v>130</v>
          </cell>
          <cell r="C132" t="str">
            <v>제어반 기초</v>
          </cell>
          <cell r="D132" t="str">
            <v>400x600x900</v>
          </cell>
          <cell r="E132">
            <v>60392</v>
          </cell>
          <cell r="F132">
            <v>61655</v>
          </cell>
          <cell r="G132">
            <v>61024</v>
          </cell>
          <cell r="H132">
            <v>94752</v>
          </cell>
          <cell r="I132">
            <v>94752</v>
          </cell>
          <cell r="J132">
            <v>94752</v>
          </cell>
          <cell r="K132">
            <v>151</v>
          </cell>
          <cell r="L132">
            <v>151</v>
          </cell>
          <cell r="M132">
            <v>151</v>
          </cell>
          <cell r="N132">
            <v>155295</v>
          </cell>
          <cell r="O132">
            <v>156558</v>
          </cell>
          <cell r="P132">
            <v>155927</v>
          </cell>
        </row>
        <row r="133">
          <cell r="A133" t="str">
            <v>핸드홀 설치 600x600x600</v>
          </cell>
          <cell r="B133">
            <v>131</v>
          </cell>
          <cell r="C133" t="str">
            <v>핸드홀 설치</v>
          </cell>
          <cell r="D133" t="str">
            <v>600x600x600</v>
          </cell>
          <cell r="E133">
            <v>92908</v>
          </cell>
          <cell r="F133">
            <v>102350</v>
          </cell>
          <cell r="G133">
            <v>97629</v>
          </cell>
          <cell r="H133">
            <v>150690</v>
          </cell>
          <cell r="I133">
            <v>150690</v>
          </cell>
          <cell r="J133">
            <v>150690</v>
          </cell>
          <cell r="K133">
            <v>10217</v>
          </cell>
          <cell r="L133">
            <v>10217</v>
          </cell>
          <cell r="M133">
            <v>10217</v>
          </cell>
          <cell r="N133">
            <v>253815</v>
          </cell>
          <cell r="O133">
            <v>263257</v>
          </cell>
          <cell r="P133">
            <v>258536</v>
          </cell>
        </row>
        <row r="134">
          <cell r="A134" t="str">
            <v>신호등제어반 기초 500x1000x800</v>
          </cell>
          <cell r="B134">
            <v>132</v>
          </cell>
          <cell r="C134" t="str">
            <v>신호등제어반 기초</v>
          </cell>
          <cell r="D134" t="str">
            <v>500x1000x800</v>
          </cell>
          <cell r="E134">
            <v>53257</v>
          </cell>
          <cell r="F134">
            <v>56064</v>
          </cell>
          <cell r="G134">
            <v>54661</v>
          </cell>
          <cell r="H134">
            <v>49168</v>
          </cell>
          <cell r="I134">
            <v>74129</v>
          </cell>
          <cell r="J134">
            <v>61649</v>
          </cell>
          <cell r="K134">
            <v>5946</v>
          </cell>
          <cell r="L134">
            <v>5946</v>
          </cell>
          <cell r="M134">
            <v>5946</v>
          </cell>
          <cell r="N134">
            <v>108371</v>
          </cell>
          <cell r="O134">
            <v>136139</v>
          </cell>
          <cell r="P134">
            <v>122256</v>
          </cell>
        </row>
        <row r="135">
          <cell r="A135" t="str">
            <v>FLEX 전선관배관 고장력방수 36C</v>
          </cell>
          <cell r="B135">
            <v>133</v>
          </cell>
          <cell r="C135" t="str">
            <v>FLEX 전선관배관</v>
          </cell>
          <cell r="D135" t="str">
            <v>고장력방수 36C</v>
          </cell>
          <cell r="E135">
            <v>2299</v>
          </cell>
          <cell r="F135">
            <v>2299</v>
          </cell>
          <cell r="G135">
            <v>2299</v>
          </cell>
          <cell r="H135">
            <v>5935</v>
          </cell>
          <cell r="I135">
            <v>16148</v>
          </cell>
          <cell r="J135">
            <v>11042</v>
          </cell>
          <cell r="K135">
            <v>0</v>
          </cell>
          <cell r="L135">
            <v>0</v>
          </cell>
          <cell r="M135">
            <v>0</v>
          </cell>
          <cell r="N135">
            <v>8234</v>
          </cell>
          <cell r="O135">
            <v>18447</v>
          </cell>
          <cell r="P135">
            <v>13341</v>
          </cell>
        </row>
        <row r="136">
          <cell r="A136" t="str">
            <v>저압케이블포설_지중 25㎟/1C 2열</v>
          </cell>
          <cell r="B136">
            <v>134</v>
          </cell>
          <cell r="C136" t="str">
            <v>저압케이블포설_지중</v>
          </cell>
          <cell r="D136" t="str">
            <v>25㎟/1C 2열</v>
          </cell>
          <cell r="E136">
            <v>0</v>
          </cell>
          <cell r="F136">
            <v>0</v>
          </cell>
          <cell r="G136">
            <v>0</v>
          </cell>
          <cell r="H136">
            <v>810</v>
          </cell>
          <cell r="I136">
            <v>1639</v>
          </cell>
          <cell r="J136">
            <v>1225</v>
          </cell>
          <cell r="K136">
            <v>0</v>
          </cell>
          <cell r="L136">
            <v>0</v>
          </cell>
          <cell r="M136">
            <v>0</v>
          </cell>
          <cell r="N136">
            <v>810</v>
          </cell>
          <cell r="O136">
            <v>1639</v>
          </cell>
          <cell r="P136">
            <v>1225</v>
          </cell>
        </row>
        <row r="137">
          <cell r="A137" t="str">
            <v>저압케이블포설_지중 10㎟/1C 4열</v>
          </cell>
          <cell r="B137">
            <v>135</v>
          </cell>
          <cell r="C137" t="str">
            <v>저압케이블포설_지중</v>
          </cell>
          <cell r="D137" t="str">
            <v>10㎟/1C 4열</v>
          </cell>
          <cell r="E137">
            <v>0</v>
          </cell>
          <cell r="F137">
            <v>0</v>
          </cell>
          <cell r="G137">
            <v>0</v>
          </cell>
          <cell r="H137">
            <v>615</v>
          </cell>
          <cell r="I137">
            <v>1243</v>
          </cell>
          <cell r="J137">
            <v>929</v>
          </cell>
          <cell r="K137">
            <v>0</v>
          </cell>
          <cell r="L137">
            <v>0</v>
          </cell>
          <cell r="M137">
            <v>0</v>
          </cell>
          <cell r="N137">
            <v>615</v>
          </cell>
          <cell r="O137">
            <v>1243</v>
          </cell>
          <cell r="P137">
            <v>929</v>
          </cell>
        </row>
        <row r="138">
          <cell r="A138" t="str">
            <v>저압케이블포설_지중 6㎟/1C 2열</v>
          </cell>
          <cell r="B138">
            <v>136</v>
          </cell>
          <cell r="C138" t="str">
            <v>저압케이블포설_지중</v>
          </cell>
          <cell r="D138" t="str">
            <v>6㎟/1C 2열</v>
          </cell>
          <cell r="E138">
            <v>0</v>
          </cell>
          <cell r="F138">
            <v>0</v>
          </cell>
          <cell r="G138">
            <v>0</v>
          </cell>
          <cell r="H138">
            <v>615</v>
          </cell>
          <cell r="I138">
            <v>1243</v>
          </cell>
          <cell r="J138">
            <v>929</v>
          </cell>
          <cell r="K138">
            <v>0</v>
          </cell>
          <cell r="L138">
            <v>0</v>
          </cell>
          <cell r="M138">
            <v>0</v>
          </cell>
          <cell r="N138">
            <v>615</v>
          </cell>
          <cell r="O138">
            <v>1243</v>
          </cell>
          <cell r="P138">
            <v>929</v>
          </cell>
        </row>
        <row r="139">
          <cell r="A139" t="str">
            <v>FLEX 전선관배관 고장력방수 28C</v>
          </cell>
          <cell r="B139">
            <v>137</v>
          </cell>
          <cell r="C139" t="str">
            <v>FLEX 전선관배관</v>
          </cell>
          <cell r="D139" t="str">
            <v>고장력방수 28C</v>
          </cell>
          <cell r="E139">
            <v>1364</v>
          </cell>
          <cell r="F139">
            <v>1364</v>
          </cell>
          <cell r="G139">
            <v>1364</v>
          </cell>
          <cell r="H139">
            <v>4856</v>
          </cell>
          <cell r="I139">
            <v>13363</v>
          </cell>
          <cell r="J139">
            <v>9110</v>
          </cell>
          <cell r="K139">
            <v>0</v>
          </cell>
          <cell r="L139">
            <v>0</v>
          </cell>
          <cell r="M139">
            <v>0</v>
          </cell>
          <cell r="N139">
            <v>6220</v>
          </cell>
          <cell r="O139">
            <v>14727</v>
          </cell>
          <cell r="P139">
            <v>10474</v>
          </cell>
        </row>
        <row r="140">
          <cell r="A140" t="str">
            <v>관로터파기(토사) 기계-0.4x0.6x0.7H</v>
          </cell>
          <cell r="B140">
            <v>138</v>
          </cell>
          <cell r="C140" t="str">
            <v>관로터파기(토사)</v>
          </cell>
          <cell r="D140" t="str">
            <v>기계-0.4x0.6x0.7H</v>
          </cell>
          <cell r="E140">
            <v>196</v>
          </cell>
          <cell r="F140">
            <v>196</v>
          </cell>
          <cell r="G140">
            <v>196</v>
          </cell>
          <cell r="H140">
            <v>1286</v>
          </cell>
          <cell r="I140">
            <v>1286</v>
          </cell>
          <cell r="J140">
            <v>1286</v>
          </cell>
          <cell r="K140">
            <v>184</v>
          </cell>
          <cell r="L140">
            <v>184</v>
          </cell>
          <cell r="M140">
            <v>184</v>
          </cell>
          <cell r="N140">
            <v>1666</v>
          </cell>
          <cell r="O140">
            <v>1666</v>
          </cell>
          <cell r="P140">
            <v>1666</v>
          </cell>
        </row>
        <row r="141">
          <cell r="A141" t="str">
            <v>광케이블 포설 인력, 8자포설</v>
          </cell>
          <cell r="B141">
            <v>139</v>
          </cell>
          <cell r="C141" t="str">
            <v>광케이블 포설</v>
          </cell>
          <cell r="D141" t="str">
            <v>인력, 8자포설</v>
          </cell>
          <cell r="E141">
            <v>0</v>
          </cell>
          <cell r="F141">
            <v>0</v>
          </cell>
          <cell r="G141">
            <v>0</v>
          </cell>
          <cell r="H141">
            <v>2387</v>
          </cell>
          <cell r="I141">
            <v>4849</v>
          </cell>
          <cell r="J141">
            <v>3618</v>
          </cell>
          <cell r="K141">
            <v>0</v>
          </cell>
          <cell r="L141">
            <v>0</v>
          </cell>
          <cell r="M141">
            <v>0</v>
          </cell>
          <cell r="N141">
            <v>2387</v>
          </cell>
          <cell r="O141">
            <v>4849</v>
          </cell>
          <cell r="P141">
            <v>3618</v>
          </cell>
        </row>
        <row r="142">
          <cell r="A142" t="str">
            <v>풀복스(STS) 설치 200x200x150x1.5t</v>
          </cell>
          <cell r="B142">
            <v>140</v>
          </cell>
          <cell r="C142" t="str">
            <v>풀복스(STS) 설치</v>
          </cell>
          <cell r="D142" t="str">
            <v>200x200x150x1.5t</v>
          </cell>
          <cell r="E142">
            <v>32735</v>
          </cell>
          <cell r="F142">
            <v>40000</v>
          </cell>
          <cell r="G142">
            <v>36368</v>
          </cell>
          <cell r="H142">
            <v>26979</v>
          </cell>
          <cell r="I142">
            <v>64963</v>
          </cell>
          <cell r="J142">
            <v>45971</v>
          </cell>
          <cell r="K142">
            <v>0</v>
          </cell>
          <cell r="L142">
            <v>0</v>
          </cell>
          <cell r="M142">
            <v>0</v>
          </cell>
          <cell r="N142">
            <v>59714</v>
          </cell>
          <cell r="O142">
            <v>104963</v>
          </cell>
          <cell r="P142">
            <v>82339</v>
          </cell>
        </row>
        <row r="154">
          <cell r="E154">
            <v>4588363</v>
          </cell>
          <cell r="F154">
            <v>6173860</v>
          </cell>
          <cell r="H154">
            <v>2516246</v>
          </cell>
          <cell r="I154">
            <v>4831201</v>
          </cell>
          <cell r="K154">
            <v>50619</v>
          </cell>
          <cell r="L154">
            <v>50619</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집계표"/>
      <sheetName val="표지 (3)"/>
      <sheetName val="표지"/>
      <sheetName val="표지 (2)"/>
      <sheetName val="내역서"/>
      <sheetName val="주요자재1"/>
      <sheetName val="주요자재2"/>
      <sheetName val="시멘트골재량"/>
      <sheetName val="구조물골재"/>
      <sheetName val="철근1"/>
      <sheetName val="구조물타공종이월"/>
      <sheetName val="타공종이월"/>
      <sheetName val="철근수량1"/>
      <sheetName val="교각수량"/>
      <sheetName val="토공"/>
      <sheetName val="철근수량2"/>
      <sheetName val="교각집계"/>
      <sheetName val="교각토공"/>
      <sheetName val="교각철근"/>
      <sheetName val="교각집계 (2)"/>
      <sheetName val="교각토공 (2)"/>
      <sheetName val="교각철근 (2)"/>
      <sheetName val="총괄표"/>
      <sheetName val="추진계획"/>
      <sheetName val="추진실적"/>
      <sheetName val="Sheet3"/>
      <sheetName val="공정표"/>
      <sheetName val="일수계산"/>
      <sheetName val="터널공기"/>
      <sheetName val="Sheet1"/>
      <sheetName val="Sheet2"/>
      <sheetName val="업협(토공,철콘)"/>
      <sheetName val="실행예산"/>
      <sheetName val="시방서"/>
      <sheetName val="계약현황"/>
      <sheetName val="간지"/>
      <sheetName val="견적(토공)"/>
      <sheetName val="견적(철콘)"/>
      <sheetName val="대비"/>
      <sheetName val="제경비"/>
      <sheetName val="내역"/>
      <sheetName val="수량집계"/>
      <sheetName val="수량(교각)"/>
      <sheetName val="수량산출(2)"/>
      <sheetName val="단가(동바리)"/>
      <sheetName val="단가(강재운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xxxxxx"/>
      <sheetName val="0000"/>
      <sheetName val="현황"/>
      <sheetName val="철콘"/>
      <sheetName val="입찰표지"/>
      <sheetName val="산출내역서"/>
      <sheetName val="BID"/>
      <sheetName val=" HIT-&gt;HMC 견적(3900)"/>
      <sheetName val="한전일위"/>
      <sheetName val="입찰안"/>
      <sheetName val="투찰내역"/>
      <sheetName val="갑지"/>
      <sheetName val="현장관리비"/>
      <sheetName val="일위대가목록"/>
      <sheetName val="SG"/>
      <sheetName val="일위목록"/>
      <sheetName val="조건표"/>
      <sheetName val="실행철강하도"/>
      <sheetName val="조명시설"/>
      <sheetName val="차액보증"/>
      <sheetName val="맨홀되메우기"/>
      <sheetName val="N賃率-職"/>
      <sheetName val="수량산출"/>
      <sheetName val="6PILE  (돌출)"/>
      <sheetName val="후다내역"/>
      <sheetName val="A1"/>
      <sheetName val="노임단가"/>
      <sheetName val="요율"/>
      <sheetName val="터파기및재료"/>
      <sheetName val="합계"/>
      <sheetName val="일위CODE"/>
      <sheetName val="일위대가"/>
      <sheetName val="단가"/>
      <sheetName val="간접비계산"/>
      <sheetName val="Macro1"/>
      <sheetName val="인부신상자료"/>
      <sheetName val="일  위  대  가  목  록"/>
      <sheetName val="산수배수"/>
      <sheetName val="원가계산서"/>
      <sheetName val="관급자재"/>
      <sheetName val="1공구산출내역서"/>
      <sheetName val="원형1호맨홀토공수량"/>
      <sheetName val="중기비"/>
      <sheetName val="노무비"/>
      <sheetName val="자재단가"/>
      <sheetName val="품셈"/>
      <sheetName val="#2_일위대가목록"/>
      <sheetName val="당초명세(평)"/>
      <sheetName val="일위산출"/>
      <sheetName val="설계가"/>
      <sheetName val="2공구산출내역"/>
      <sheetName val="건설성적"/>
      <sheetName val="세부추진"/>
      <sheetName val="제안서"/>
      <sheetName val="상용보강"/>
      <sheetName val="행정표준(1)"/>
      <sheetName val="행정표준(2)"/>
      <sheetName val="1공구원가계산서"/>
      <sheetName val="1유리"/>
      <sheetName val="금액결정"/>
      <sheetName val="장문교(대전)"/>
      <sheetName val="관급"/>
      <sheetName val="장비"/>
      <sheetName val="산근1"/>
      <sheetName val="노무"/>
      <sheetName val="자재"/>
      <sheetName val="간접(90)"/>
      <sheetName val="우배수"/>
      <sheetName val="계산식"/>
      <sheetName val="전체"/>
      <sheetName val="증감내역서"/>
      <sheetName val="단가산출"/>
      <sheetName val="교각토공 _2_"/>
      <sheetName val="운반비요율"/>
      <sheetName val="6. 안전관리비"/>
      <sheetName val="유동표"/>
      <sheetName val="PI"/>
      <sheetName val="품셈총괄표"/>
      <sheetName val="1,2공구원가계산서"/>
      <sheetName val="조명율표"/>
      <sheetName val="2000년1차"/>
      <sheetName val="2000전체분"/>
      <sheetName val="참조"/>
      <sheetName val="#REF"/>
      <sheetName val="INSTR"/>
      <sheetName val="HRSG SMALL07220"/>
      <sheetName val="단가적용"/>
      <sheetName val="저"/>
      <sheetName val="3.공통공사대비"/>
      <sheetName val="직노"/>
      <sheetName val="JUCKEYK"/>
      <sheetName val="S0"/>
      <sheetName val="Macro2"/>
      <sheetName val="공사비증감"/>
      <sheetName val="b_balju"/>
      <sheetName val="내역(한신APT)"/>
      <sheetName val="기본설계기준"/>
      <sheetName val="일위"/>
      <sheetName val="견적의뢰서"/>
      <sheetName val="노임"/>
      <sheetName val="표지1"/>
      <sheetName val="준검 내역서"/>
      <sheetName val="97년 추정"/>
      <sheetName val="코드표"/>
      <sheetName val="임율 Data"/>
      <sheetName val="하도내역 (철콘)"/>
      <sheetName val="특기사항"/>
      <sheetName val="지급자재"/>
      <sheetName val="도급"/>
      <sheetName val="일위대가목록표"/>
      <sheetName val="일위대가목차"/>
      <sheetName val="1.설계기준"/>
      <sheetName val="BSD (2)"/>
      <sheetName val="노임조서"/>
      <sheetName val="노무비 근거"/>
      <sheetName val="별표집계"/>
      <sheetName val="입출재고현황 (2)"/>
      <sheetName val="10공구일위"/>
      <sheetName val="3개월-백데이타"/>
      <sheetName val="LG배관재단가"/>
      <sheetName val="다다수전류단가"/>
      <sheetName val="LG유통상품단가표"/>
      <sheetName val="일위대가D"/>
      <sheetName val="작업일보"/>
      <sheetName val="48일위"/>
      <sheetName val="산출근거"/>
      <sheetName val="1단계"/>
      <sheetName val="일위총괄"/>
      <sheetName val="덕전리"/>
      <sheetName val="일위단가"/>
      <sheetName val="내역전기"/>
      <sheetName val="추가예산"/>
      <sheetName val="IT-BAT"/>
      <sheetName val="수문일위1"/>
      <sheetName val="DHEQSUPT"/>
      <sheetName val="공정집계_국별"/>
      <sheetName val="수량3"/>
      <sheetName val="FORM-0"/>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이월"/>
      <sheetName val="조건표 (2)"/>
      <sheetName val="2터널시점"/>
      <sheetName val="수정2"/>
      <sheetName val="수량산출서"/>
      <sheetName val="신공항A-9(원가수정)"/>
      <sheetName val="설계예산서"/>
      <sheetName val="약품공급2"/>
      <sheetName val="SLAB근거-1"/>
      <sheetName val="단면 (2)"/>
      <sheetName val="목차 "/>
      <sheetName val="일위산출근거"/>
      <sheetName val="실행대비"/>
      <sheetName val="집계"/>
      <sheetName val="개거총"/>
      <sheetName val="배수내역"/>
      <sheetName val="중기"/>
      <sheetName val="U형개거"/>
      <sheetName val="TEST1"/>
      <sheetName val="c_balju"/>
      <sheetName val="을"/>
      <sheetName val="입력데이타"/>
      <sheetName val="업체별기성내역"/>
      <sheetName val="포장(수량)-관로부"/>
      <sheetName val="기초1"/>
      <sheetName val="잡비"/>
      <sheetName val="철거산출근거"/>
      <sheetName val="물가시세"/>
      <sheetName val="음성방향"/>
      <sheetName val="유치원내역"/>
      <sheetName val="표준건축비"/>
      <sheetName val="P_RPTB04_산근"/>
      <sheetName val="하도금액분계"/>
      <sheetName val="견적"/>
      <sheetName val="설계"/>
      <sheetName val="ORIGIN"/>
      <sheetName val="CTEMCOST"/>
      <sheetName val="WORK"/>
      <sheetName val="예산총괄"/>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준검_내역서"/>
      <sheetName val="97년_추정"/>
      <sheetName val="6PILE__(돌출)"/>
      <sheetName val="DANGA"/>
      <sheetName val="간선계산"/>
      <sheetName val="토공유동표(전체.당초)"/>
      <sheetName val="인원"/>
      <sheetName val="J"/>
      <sheetName val="인입관수량총괄"/>
      <sheetName val="산출(토공‥"/>
      <sheetName val="유입량"/>
      <sheetName val="공통가설"/>
      <sheetName val="7. 현장관리비 "/>
      <sheetName val="b_balju (2)"/>
      <sheetName val="b_gunmul"/>
      <sheetName val="단위단가"/>
      <sheetName val="Total"/>
      <sheetName val="인사자료총집계"/>
      <sheetName val="단면가정"/>
      <sheetName val="호안사석"/>
      <sheetName val="배수자집"/>
      <sheetName val="일일"/>
      <sheetName val="#2정산"/>
      <sheetName val="첨부1"/>
      <sheetName val="일위(PN)"/>
      <sheetName val="배수공"/>
      <sheetName val="8.PILE  (돌출)"/>
      <sheetName val="제경비산출서"/>
      <sheetName val="환기시설"/>
      <sheetName val="조명"/>
      <sheetName val="점보전력사용"/>
      <sheetName val="단면"/>
      <sheetName val="배수처리"/>
      <sheetName val="입력자료(노무비)"/>
      <sheetName val="2000용수잠관-수량집계"/>
      <sheetName val="노무비 "/>
      <sheetName val="단가표"/>
      <sheetName val="단위량당중기"/>
      <sheetName val="DATA"/>
      <sheetName val="기계내역"/>
      <sheetName val="기본단가"/>
      <sheetName val="1. 설계조건 2.단면가정 3. 하중계산"/>
      <sheetName val="DATA 입력란"/>
      <sheetName val="토목품셈"/>
      <sheetName val="구조     ."/>
      <sheetName val="INPUT"/>
      <sheetName val="DATE"/>
      <sheetName val="토공(1)"/>
      <sheetName val="차수공(1)"/>
      <sheetName val="전기"/>
      <sheetName val="효율표"/>
      <sheetName val="수량분개내역"/>
      <sheetName val="기본단가표"/>
      <sheetName val="8.현장관리비"/>
      <sheetName val="7.안전관리비"/>
      <sheetName val="경상비"/>
      <sheetName val="전문하도급"/>
      <sheetName val="교량전기"/>
      <sheetName val="평가데이터"/>
      <sheetName val="MOTOR"/>
      <sheetName val="현장관리비 산출내역"/>
      <sheetName val="인명부"/>
      <sheetName val="장비단가"/>
      <sheetName val="내역표지"/>
      <sheetName val="가스"/>
      <sheetName val="양수장(기계)"/>
      <sheetName val="프랜트면허"/>
      <sheetName val="토목주소"/>
      <sheetName val="ABUT수량-A1"/>
      <sheetName val="공량산출서"/>
      <sheetName val="일위대가표48"/>
      <sheetName val="재료비"/>
      <sheetName val="공사내역서(을)실행"/>
      <sheetName val="직접비"/>
      <sheetName val="건장설비"/>
      <sheetName val="교통대책내역"/>
      <sheetName val="BND"/>
      <sheetName val="토공사"/>
      <sheetName val="적현로"/>
      <sheetName val="(당평)자재"/>
      <sheetName val="사업관리"/>
      <sheetName val="운반"/>
      <sheetName val="물가자료"/>
      <sheetName val="(원)기흥상갈"/>
      <sheetName val="4.일위대가집계"/>
      <sheetName val="결재난"/>
      <sheetName val="tggwan(mac)"/>
      <sheetName val="금액내역서"/>
      <sheetName val="양덕동"/>
      <sheetName val="기성내역"/>
      <sheetName val="대로근거"/>
      <sheetName val="중로근거"/>
      <sheetName val="만년달력"/>
      <sheetName val="SHL"/>
      <sheetName val="실행내역"/>
      <sheetName val="금리계산"/>
      <sheetName val="설계내역"/>
      <sheetName val="일위(시설)"/>
      <sheetName val="기성갑지"/>
      <sheetName val="중기일위대가"/>
      <sheetName val="2"/>
      <sheetName val="시화점실행"/>
      <sheetName val="우수"/>
      <sheetName val="대비2"/>
      <sheetName val="옥외외등집계표"/>
      <sheetName val="단중표"/>
      <sheetName val="초기화면"/>
      <sheetName val="FB25JN"/>
      <sheetName val="인사자료"/>
      <sheetName val="단위중량"/>
      <sheetName val="총괄내역서"/>
      <sheetName val="1.설계조건"/>
      <sheetName val="유림골조"/>
      <sheetName val="공통부대비"/>
      <sheetName val="설계명세서"/>
      <sheetName val="내역서 제출"/>
      <sheetName val="자료입력"/>
      <sheetName val="실행내역서 "/>
      <sheetName val="내역(2000년)"/>
      <sheetName val="경영상태"/>
      <sheetName val="간 지1"/>
      <sheetName val="콘크리트타설집계표"/>
      <sheetName val="공사비예산서(토목분)"/>
      <sheetName val="금융비용"/>
      <sheetName val="Customer Databas"/>
      <sheetName val="일위대가(1)"/>
      <sheetName val="날개벽수량표"/>
      <sheetName val="5. 현장관리비(new) "/>
      <sheetName val="예가표"/>
      <sheetName val="세부내역서"/>
      <sheetName val="청천내"/>
      <sheetName val="건설실행"/>
      <sheetName val="일위집계(기존)"/>
      <sheetName val="측량요율"/>
      <sheetName val="자재대"/>
      <sheetName val="점검총괄"/>
      <sheetName val="자재일람"/>
      <sheetName val="화재 탐지 설비"/>
      <sheetName val="방배동내역(리라)"/>
      <sheetName val="현장경비"/>
      <sheetName val="건축공사집계표"/>
      <sheetName val="방배동내역 (총괄)"/>
      <sheetName val="부대공사총괄"/>
      <sheetName val="lab"/>
      <sheetName val="기계경비일람"/>
      <sheetName val="경비2내역"/>
      <sheetName val="식재가격"/>
      <sheetName val="식재총괄"/>
      <sheetName val="일H35Y4"/>
      <sheetName val="현장일반사항"/>
      <sheetName val="날개벽(시점좌측)"/>
      <sheetName val="맨홀수량산출"/>
      <sheetName val="중기조종사 단위단가"/>
      <sheetName val="격점별물량"/>
      <sheetName val="터널대가"/>
      <sheetName val="재료집계표"/>
      <sheetName val="인건비"/>
      <sheetName val="경산"/>
      <sheetName val="부하계산서"/>
      <sheetName val="인원계획"/>
      <sheetName val="일위대가집계"/>
      <sheetName val="단가대비표"/>
      <sheetName val="BQ"/>
      <sheetName val="공사원가계산서"/>
      <sheetName val="4동급수"/>
      <sheetName val="코드"/>
      <sheetName val="STEEL BOX 단면설계(SEC.8)"/>
      <sheetName val="Temporary Mooring"/>
      <sheetName val="A LINE"/>
      <sheetName val="파이프류"/>
      <sheetName val="교각계산"/>
      <sheetName val="700seg"/>
      <sheetName val="우석문틀"/>
      <sheetName val="공문"/>
      <sheetName val="7.PILE  (돌출)"/>
      <sheetName val="품셈TABLE"/>
      <sheetName val="2.대외공문"/>
      <sheetName val="특수선일위대가"/>
      <sheetName val="소방"/>
      <sheetName val="시중노임단가"/>
      <sheetName val="정렬"/>
      <sheetName val="인계"/>
      <sheetName val="기자재비"/>
      <sheetName val="산출내역서집계표"/>
      <sheetName val="5_ 현장관리비_new_ "/>
      <sheetName val="U-TYPE(1)"/>
      <sheetName val="일반공사"/>
      <sheetName val="원도급"/>
      <sheetName val="하도급"/>
      <sheetName val="RE9604"/>
      <sheetName val="내역서2안"/>
      <sheetName val="법면"/>
      <sheetName val="부대공"/>
      <sheetName val="구조물공"/>
      <sheetName val="포장공"/>
      <sheetName val="배수공1"/>
      <sheetName val="마산방향철근집계"/>
      <sheetName val="진주방향"/>
      <sheetName val="노무비_근거"/>
      <sheetName val="중기조종사_단위단가"/>
      <sheetName val="단면_(2)"/>
      <sheetName val="하도내역_(철콘)"/>
      <sheetName val="임율_Data"/>
      <sheetName val="1_설계기준"/>
      <sheetName val="BSD_(2)"/>
      <sheetName val="조건표_(2)"/>
      <sheetName val="입출재고현황_(2)"/>
      <sheetName val="목차_"/>
      <sheetName val="여과지동"/>
      <sheetName val="기초자료"/>
      <sheetName val="일위대가 집계표"/>
      <sheetName val="개산공사비"/>
      <sheetName val="COVER-P"/>
      <sheetName val="자동제어"/>
      <sheetName val="1"/>
      <sheetName val="하중계산"/>
      <sheetName val="철근량"/>
      <sheetName val="CONCRETE"/>
      <sheetName val="원가계산서(변경)"/>
      <sheetName val="일위목록데이타"/>
      <sheetName val="돈암사업"/>
      <sheetName val="2.2_오피스텔(12~32F)"/>
      <sheetName val="설내역서 "/>
      <sheetName val="단계별내역 (2)"/>
      <sheetName val="데이타"/>
      <sheetName val="식재인부"/>
      <sheetName val="변경내역"/>
      <sheetName val="갑지(추정)"/>
      <sheetName val="Code"/>
      <sheetName val="잔수량(작성)"/>
      <sheetName val="9.1지하2층하부보"/>
      <sheetName val="단가삐출"/>
      <sheetName val="기본일위"/>
      <sheetName val="1.취수장"/>
      <sheetName val="FACTOR"/>
      <sheetName val="기계"/>
      <sheetName val="화전내"/>
      <sheetName val="단가산출(T)"/>
      <sheetName val="일위대가목록(ems)"/>
      <sheetName val="대치판정"/>
      <sheetName val="이형관중량"/>
      <sheetName val="일위대가(목록)"/>
      <sheetName val="산근(목록)"/>
      <sheetName val="70%"/>
      <sheetName val="일위총괄표"/>
      <sheetName val="252K444"/>
      <sheetName val="현장별"/>
      <sheetName val="간접비"/>
      <sheetName val="일대"/>
      <sheetName val="증감대비"/>
      <sheetName val="수리결과"/>
      <sheetName val="실행(ALT1)"/>
      <sheetName val="환율change"/>
      <sheetName val="GRDBS"/>
      <sheetName val="견적대비표"/>
      <sheetName val="Y-WORK"/>
      <sheetName val="4 LINE"/>
      <sheetName val="7 th"/>
      <sheetName val="C10집계2"/>
      <sheetName val=" 갑지"/>
      <sheetName val="기초단가"/>
      <sheetName val="입력데이타(비인쇄용)"/>
      <sheetName val="노원열병합  건축공사기성내역서"/>
      <sheetName val="개요"/>
      <sheetName val="케이블규격"/>
      <sheetName val="COVERSHEET"/>
      <sheetName val="할증 "/>
      <sheetName val="개인별 순위표"/>
      <sheetName val="CM 1"/>
      <sheetName val="전기실-1"/>
      <sheetName val="ROOF(ALKALI)"/>
      <sheetName val="총 원가계산"/>
      <sheetName val="기계경비"/>
      <sheetName val="일용직6월"/>
      <sheetName val="입력정보"/>
      <sheetName val="설 계"/>
      <sheetName val="J直材4"/>
      <sheetName val="기안"/>
      <sheetName val="경비"/>
      <sheetName val="전체내역서"/>
      <sheetName val="전기내역서"/>
      <sheetName val="자재수량"/>
      <sheetName val="1공구 건정토건 토공"/>
      <sheetName val="1공구 건정토건 철콘"/>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제어계측"/>
      <sheetName val="Sheet4"/>
      <sheetName val="Sheet5"/>
      <sheetName val="Sheet6"/>
      <sheetName val="Sheet16"/>
      <sheetName val="보도내역 (3)"/>
      <sheetName val="Module1"/>
      <sheetName val="Qheet6"/>
      <sheetName val="총괄-1"/>
      <sheetName val="단가산출서"/>
      <sheetName val="공사개요"/>
      <sheetName val="주차구획선수량"/>
      <sheetName val="자재단가비교표"/>
      <sheetName val="부대tu"/>
      <sheetName val="목차"/>
      <sheetName val="정부노임단가"/>
      <sheetName val="A-4"/>
      <sheetName val="금호"/>
      <sheetName val="하조서"/>
      <sheetName val="한강운반비"/>
      <sheetName val="서∼군(2)"/>
      <sheetName val="가도공"/>
      <sheetName val="변경비교-을"/>
      <sheetName val="6공구(당초)"/>
      <sheetName val="품의서"/>
      <sheetName val="데리네이타현황"/>
      <sheetName val="재개발"/>
      <sheetName val="내역(최종본4.5)"/>
      <sheetName val="SP-B1"/>
      <sheetName val="토적집계"/>
      <sheetName val="98NS-N"/>
      <sheetName val="소야공정계획표"/>
      <sheetName val="45,46"/>
      <sheetName val="기초코드"/>
      <sheetName val="1.수인터널"/>
      <sheetName val="일위대가표"/>
      <sheetName val="보할"/>
      <sheetName val="공업용수관로"/>
      <sheetName val="일위(토목)"/>
      <sheetName val="물량표"/>
      <sheetName val="낙찰표"/>
      <sheetName val="입적표"/>
      <sheetName val="지주설치제원"/>
      <sheetName val="준공조서갑지"/>
      <sheetName val="실행내역서"/>
      <sheetName val="98지급계획"/>
      <sheetName val="수문일1"/>
      <sheetName val="가시설"/>
      <sheetName val="시공여유율"/>
      <sheetName val="부대내역"/>
      <sheetName val="SANTOGO"/>
      <sheetName val="흥양2교토공집계표"/>
      <sheetName val="eq_data"/>
      <sheetName val="ELECTRIC"/>
      <sheetName val="전기공사"/>
      <sheetName val="AS포장복구 "/>
      <sheetName val="건축내역서"/>
      <sheetName val="7__현장관리비_"/>
      <sheetName val="전도금월정금액"/>
      <sheetName val="동천하상준설"/>
      <sheetName val="제출내역 (2)"/>
      <sheetName val="집 계 표"/>
      <sheetName val="선정요령"/>
      <sheetName val="계측기"/>
      <sheetName val="외주대비 -석축_x0000__x0000__x0000__x0000__x0000__x0012_[후다내역.XLS]견적표지 (3"/>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교각토공__2_1"/>
      <sheetName val="3_공통공사대비1"/>
      <sheetName val="6__안전관리비1"/>
      <sheetName val="6PILE__(돌출)1"/>
      <sheetName val="HRSG_SMALL072201"/>
      <sheetName val="준검_내역서1"/>
      <sheetName val="97년_추정1"/>
      <sheetName val="2차전체변경예정_(2)"/>
      <sheetName val="토공유동표(전체_당초)"/>
      <sheetName val="b_balju_(2)"/>
      <sheetName val="8_PILE__(돌출)"/>
      <sheetName val="8_현장관리비"/>
      <sheetName val="7_안전관리비"/>
      <sheetName val="총괄"/>
      <sheetName val="B"/>
      <sheetName val="차수"/>
      <sheetName val="월별손익"/>
      <sheetName val="기술부 VENDOR LIST"/>
      <sheetName val="공통(20-91)"/>
      <sheetName val="일위대가(가설)"/>
      <sheetName val="입력"/>
      <sheetName val="일용직"/>
      <sheetName val="인천제철"/>
      <sheetName val="6_ 안전관리비"/>
      <sheetName val="Dae_Jiju"/>
      <sheetName val="Sikje_ingun"/>
      <sheetName val="TREE_D"/>
      <sheetName val="단가비교표"/>
      <sheetName val="입력시트"/>
      <sheetName val="장비집계"/>
      <sheetName val="확약서"/>
      <sheetName val="결과조달"/>
      <sheetName val="원본(갑지)"/>
      <sheetName val="3차준공"/>
      <sheetName val="입찰품의서"/>
      <sheetName val="토사(PE)"/>
      <sheetName val="날개벽"/>
      <sheetName val="choose"/>
      <sheetName val="골조"/>
      <sheetName val="관로분포도"/>
      <sheetName val="자  재"/>
      <sheetName val="건축외주"/>
      <sheetName val="COVER"/>
      <sheetName val="플랜트 설치"/>
      <sheetName val="퍼스트"/>
      <sheetName val="추가일위대가"/>
      <sheetName val="주요항목별"/>
      <sheetName val="Sheet1 (2)"/>
      <sheetName val="보도경계블럭"/>
      <sheetName val="관개"/>
      <sheetName val="말뚝지지력산정"/>
      <sheetName val="2.2 띠장의 설계"/>
      <sheetName val="설비"/>
      <sheetName val="일집"/>
      <sheetName val="GEN"/>
      <sheetName val="4.2.1 마루높이 검토"/>
      <sheetName val="건축내역"/>
      <sheetName val="근로자명단2013"/>
      <sheetName val="뚝토공"/>
      <sheetName val="일위대가집계표"/>
      <sheetName val="산출서집계HS"/>
      <sheetName val="골조시행"/>
      <sheetName val="남양내역"/>
      <sheetName val="단위목록"/>
      <sheetName val="자재운반단가일람표"/>
      <sheetName val="기계경비목록1"/>
      <sheetName val="4.일위대가"/>
      <sheetName val="제수변수량"/>
      <sheetName val="실행내역_원본"/>
      <sheetName val="원가계산"/>
      <sheetName val="공종보합"/>
      <sheetName val="출력원가"/>
      <sheetName val="공종원가"/>
      <sheetName val="총괄원가"/>
      <sheetName val="아파트"/>
      <sheetName val="상가,복지관"/>
      <sheetName val="주차장"/>
      <sheetName val="경비실"/>
      <sheetName val="옥외배관기본공량"/>
      <sheetName val="감액총괄표"/>
      <sheetName val="시설,관리하위"/>
      <sheetName val="임율산출표"/>
      <sheetName val="건축공사"/>
      <sheetName val="적용토목"/>
      <sheetName val="가설건물"/>
      <sheetName val="당진1,2호기전선관설치및접지4차공사내역서-을지"/>
      <sheetName val="원하대비"/>
      <sheetName val="신천3호용수로"/>
      <sheetName val="통계연보"/>
      <sheetName val="특별"/>
      <sheetName val="6호기"/>
      <sheetName val="BOX 본체"/>
      <sheetName val="총체"/>
      <sheetName val="일위대가목록(기계)"/>
      <sheetName val="횡배위치"/>
      <sheetName val="분전반"/>
      <sheetName val="9GNG운반"/>
      <sheetName val="48평단가"/>
      <sheetName val="57단가"/>
      <sheetName val="54평단가"/>
      <sheetName val="66평단가"/>
      <sheetName val="61단가"/>
      <sheetName val="89평단가"/>
      <sheetName val="84평단가"/>
      <sheetName val="현장관리비데이타"/>
      <sheetName val="Baby일위대가"/>
      <sheetName val="메서,변+증"/>
      <sheetName val="명일작업계획 (3)"/>
      <sheetName val="깨기"/>
      <sheetName val="흄관수량"/>
      <sheetName val="중기사용료"/>
      <sheetName val="6.이토처리시간"/>
      <sheetName val="찍기"/>
      <sheetName val="예산변경원인분석"/>
      <sheetName val="Print"/>
      <sheetName val="MATRLDATA"/>
      <sheetName val="마산월령동골조물량변경"/>
      <sheetName val="환산"/>
      <sheetName val="호표"/>
      <sheetName val="WING3"/>
      <sheetName val="MODELING"/>
      <sheetName val="대운반(철재)"/>
      <sheetName val="샘플표지"/>
      <sheetName val="s"/>
      <sheetName val="내역(설계)"/>
      <sheetName val="PROCURE"/>
      <sheetName val="시운전연료비"/>
      <sheetName val="지원사무소원가배부내역"/>
      <sheetName val="3련 BOX"/>
      <sheetName val="년차"/>
      <sheetName val="장비가동"/>
      <sheetName val="배수관공"/>
      <sheetName val="cctv예산대비"/>
      <sheetName val="라이닝폼예산대비내역"/>
      <sheetName val="1-1"/>
      <sheetName val="간접1"/>
      <sheetName val="2차전체변경예정_(2)1"/>
      <sheetName val="일위1"/>
      <sheetName val="우수공,맨홀,집수정"/>
      <sheetName val="앵커(3안)"/>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조건표_(2)1"/>
      <sheetName val="입출재고현황_(2)1"/>
      <sheetName val="노무비_근거1"/>
      <sheetName val="6PILE__(돌출)2"/>
      <sheetName val="HRSG_SMALL072202"/>
      <sheetName val="하도내역_(철콘)1"/>
      <sheetName val="준검_내역서2"/>
      <sheetName val="임율_Data1"/>
      <sheetName val="97년_추정2"/>
      <sheetName val="BSD_(2)1"/>
      <sheetName val="1_설계기준1"/>
      <sheetName val="토공유동표(전체_당초)1"/>
      <sheetName val="목차_1"/>
      <sheetName val="단면_(2)1"/>
      <sheetName val="8_현장관리비1"/>
      <sheetName val="7_안전관리비1"/>
      <sheetName val="7__현장관리비_1"/>
      <sheetName val="1__설계조건_2_단면가정_3__하중계산"/>
      <sheetName val="DATA_입력란"/>
      <sheetName val="구조______"/>
      <sheetName val="8_PILE__(돌출)1"/>
      <sheetName val="b_balju_(2)1"/>
      <sheetName val="노무비_"/>
      <sheetName val="현장관리비_산출내역"/>
      <sheetName val="4_일위대가집계"/>
      <sheetName val="내역서_제출"/>
      <sheetName val="실행내역서_"/>
      <sheetName val="간_지1"/>
      <sheetName val="화재_탐지_설비"/>
      <sheetName val="5__현장관리비(new)_"/>
      <sheetName val="Customer_Databas"/>
      <sheetName val="방배동내역_(총괄)"/>
      <sheetName val="1_설계조건"/>
      <sheetName val="중기조종사_단위단가1"/>
      <sheetName val="5__현장관리비_new__"/>
      <sheetName val="Temporary_Mooring"/>
      <sheetName val="A_LINE"/>
      <sheetName val="2_대외공문"/>
      <sheetName val="설내역서_"/>
      <sheetName val="설_계"/>
      <sheetName val="7_PILE__(돌출)"/>
      <sheetName val="2_2_오피스텔(12~32F)"/>
      <sheetName val="일위대가_집계표"/>
      <sheetName val="9_1지하2층하부보"/>
      <sheetName val="Sheet1_(2)"/>
      <sheetName val="단계별내역_(2)"/>
      <sheetName val="2_2_띠장의_설계"/>
      <sheetName val="1_취수장"/>
      <sheetName val="4_LINE"/>
      <sheetName val="7_th"/>
      <sheetName val="_갑지"/>
      <sheetName val="집_계_표"/>
      <sheetName val="총_원가계산"/>
      <sheetName val="6__안전관리비3"/>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내역(최종본4_5)"/>
      <sheetName val="1_수인터널"/>
      <sheetName val="AS포장복구_"/>
      <sheetName val="자__재"/>
      <sheetName val="노원열병합__건축공사기성내역서"/>
      <sheetName val="할증_"/>
      <sheetName val="개인별_순위표"/>
      <sheetName val="CM_1"/>
      <sheetName val="기술부_VENDOR_LIST"/>
      <sheetName val="제출내역_(2)"/>
      <sheetName val="외주대비_-석축[후다내역_XLS]견적표지_(3"/>
      <sheetName val="4_일위대가"/>
      <sheetName val="플랜트_설치"/>
      <sheetName val="요약서"/>
      <sheetName val="200"/>
      <sheetName val="연결원본-절대지우지말것"/>
      <sheetName val="검색방"/>
      <sheetName val="을지"/>
      <sheetName val="재료"/>
      <sheetName val="설치자재"/>
      <sheetName val="시약"/>
      <sheetName val="주소"/>
      <sheetName val="기둥(원형)"/>
      <sheetName val="품셈기준"/>
      <sheetName val="원가서"/>
      <sheetName val="단면치수"/>
      <sheetName val="감가상각"/>
      <sheetName val="채권(하반기)"/>
      <sheetName val="연차일수"/>
      <sheetName val="2004연차사용현황"/>
      <sheetName val="TEMP2"/>
      <sheetName val="BS"/>
      <sheetName val="PL"/>
      <sheetName val="환율"/>
      <sheetName val="유림총괄"/>
      <sheetName val="실행"/>
      <sheetName val="자동세륜기"/>
      <sheetName val="전 체"/>
      <sheetName val="주beam"/>
      <sheetName val="PAINT"/>
      <sheetName val="도수로집계"/>
      <sheetName val="22인공"/>
      <sheetName val="청주(철골발주의뢰서)"/>
      <sheetName val="단"/>
      <sheetName val="자료"/>
      <sheetName val="원가(칠곡다부)"/>
      <sheetName val="다부IC내역"/>
      <sheetName val="원가(재방송)"/>
      <sheetName val="재방송"/>
      <sheetName val="다부내역"/>
      <sheetName val="읍내터널"/>
      <sheetName val="칠곡IC내역"/>
      <sheetName val="VXXXXX"/>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공사비"/>
      <sheetName val="가드레일산근"/>
      <sheetName val="수량집계표"/>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b_balju_cho"/>
      <sheetName val="실행총괄 "/>
      <sheetName val="토목"/>
      <sheetName val="본체"/>
      <sheetName val="[IL-3.XLSY갑지"/>
      <sheetName val=""/>
      <sheetName val="설비내역서"/>
      <sheetName val="CON'C"/>
      <sheetName val="도급내역서(재노경)"/>
      <sheetName val="4.일위대가목차"/>
      <sheetName val="96노임기준"/>
      <sheetName val="기계경비(시간당)"/>
      <sheetName val="램머"/>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공사비총괄표"/>
      <sheetName val="차수공개요"/>
      <sheetName val="설계산출기초"/>
      <sheetName val="도급예산내역서봉투"/>
      <sheetName val="설계산출표지"/>
      <sheetName val="도급예산내역서총괄표"/>
      <sheetName val="을부담운반비"/>
      <sheetName val="운반비산출"/>
      <sheetName val="매출현황"/>
      <sheetName val="단가 "/>
      <sheetName val="보온일위"/>
      <sheetName val="49일위"/>
      <sheetName val="22일위"/>
      <sheetName val="49수량"/>
      <sheetName val="소방사항"/>
      <sheetName val="방음벽기초"/>
      <sheetName val="울진항공등화 내역서"/>
      <sheetName val="소비자가"/>
      <sheetName val="수량산출목록표"/>
      <sheetName val="VE절감"/>
      <sheetName val="공통단가"/>
      <sheetName val="연습"/>
      <sheetName val="선급금신청서"/>
      <sheetName val="물량집계표(1c)"/>
      <sheetName val="A1(구조물)"/>
      <sheetName val="A1(토공)"/>
      <sheetName val="철근집계표"/>
      <sheetName val="99총공사내역서"/>
      <sheetName val="목록"/>
      <sheetName val="가격조사서"/>
      <sheetName val="TABLE DB"/>
      <sheetName val="쌍용 data base"/>
      <sheetName val="계정"/>
      <sheetName val="위치조서"/>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총공사내역서"/>
      <sheetName val="DAN"/>
      <sheetName val="백호우계수"/>
      <sheetName val="설직재-1"/>
      <sheetName val="기흥하도용"/>
      <sheetName val="대포2교접속"/>
      <sheetName val="천방교접속"/>
      <sheetName val="실행예산서"/>
      <sheetName val="BQ(실행)"/>
      <sheetName val="일반전기(2단지-을지)"/>
      <sheetName val="단가조사"/>
      <sheetName val="토목공사"/>
      <sheetName val="일위대가(4층원격)"/>
      <sheetName val="BM"/>
      <sheetName val="의왕내역"/>
      <sheetName val="세부내역"/>
      <sheetName val="단가대비"/>
      <sheetName val="총괄집계표"/>
      <sheetName val="인수공규격"/>
      <sheetName val="단가(1)"/>
      <sheetName val="원가"/>
      <sheetName val="적용단위길이"/>
      <sheetName val="일위대가(건축)"/>
      <sheetName val="빌딩 안내"/>
      <sheetName val="기계공사비집계(원안)"/>
      <sheetName val="48단가"/>
      <sheetName val="CABLE"/>
      <sheetName val="CABLE (2)"/>
      <sheetName val="일위_파일"/>
      <sheetName val="연결임시"/>
      <sheetName val="접지수량"/>
      <sheetName val="G.R300경비"/>
      <sheetName val="교수설계"/>
      <sheetName val="공종구간"/>
      <sheetName val="조경일람"/>
      <sheetName val="49단가"/>
      <sheetName val="구간산출"/>
      <sheetName val="부하LOAD"/>
      <sheetName val="노임단가산출근거"/>
      <sheetName val="COST"/>
      <sheetName val="항목등록"/>
      <sheetName val="원가계산서(남측)"/>
      <sheetName val="신고분기설정참고"/>
      <sheetName val="거래처자료등록"/>
      <sheetName val="조도계산"/>
      <sheetName val="국내조달(통합-1)"/>
      <sheetName val="상시"/>
      <sheetName val="9811"/>
      <sheetName val="출력용"/>
      <sheetName val="단가대비표 (3)"/>
      <sheetName val="하부철근수량"/>
      <sheetName val="연결관산출조서"/>
      <sheetName val="내역서적용수량"/>
      <sheetName val="계획집계"/>
      <sheetName val="기계물량"/>
      <sheetName val="단가목록"/>
      <sheetName val="비탈면보호공수량산출"/>
      <sheetName val="준공검사원(갑)"/>
      <sheetName val="기성내역서(을) (2)"/>
      <sheetName val="전기일위대가"/>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견적서"/>
      <sheetName val="배관공사기초자료"/>
      <sheetName val="Ekog10"/>
      <sheetName val="AL공사(원)"/>
      <sheetName val="내역서1"/>
      <sheetName val="22수량"/>
      <sheetName val="품목현황"/>
      <sheetName val="출고대장"/>
      <sheetName val="바닥판"/>
      <sheetName val="입력DATA"/>
      <sheetName val="asd"/>
      <sheetName val="★도급내역"/>
      <sheetName val="back-data"/>
      <sheetName val="인월수표"/>
      <sheetName val="중기가격"/>
      <sheetName val="분전함신설"/>
      <sheetName val="접지1종"/>
      <sheetName val="단위수량"/>
      <sheetName val="진입도로B (2)"/>
      <sheetName val="백암비스타내역"/>
      <sheetName val="수목데이타 "/>
      <sheetName val="2.냉난방설비공사"/>
      <sheetName val="7.자동제어공사"/>
      <sheetName val="중강당 내역"/>
      <sheetName val="제-노임"/>
      <sheetName val="AV시스템"/>
      <sheetName val="guard(mac)"/>
      <sheetName val="COPING"/>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산근"/>
      <sheetName val="수원역(전체분)설계서"/>
      <sheetName val="단가조사-2"/>
      <sheetName val="자재 단가 비교표(견적)"/>
      <sheetName val="자재 단가 비교표"/>
      <sheetName val="BDATA"/>
      <sheetName val="지하"/>
      <sheetName val="건설기계목록"/>
      <sheetName val="일위대가_목록"/>
      <sheetName val="재료단가"/>
      <sheetName val="시중노임"/>
      <sheetName val="지불내역1"/>
      <sheetName val="지질조사"/>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단가조사서"/>
      <sheetName val="48수량"/>
      <sheetName val="세골재  T2 변경 현황"/>
      <sheetName val="내역서 (2)"/>
      <sheetName val="98수문일위"/>
      <sheetName val="단가비교표_공통1"/>
      <sheetName val="내역(원안-대안)"/>
      <sheetName val="산출목록표"/>
      <sheetName val="전화공사 공량 및 집계표"/>
      <sheetName val="공사착공계"/>
      <sheetName val="참조 (2)"/>
      <sheetName val="6. 직접경비"/>
      <sheetName val="노임이"/>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ITEM"/>
      <sheetName val="단가(보완)"/>
      <sheetName val="대가 (보완)"/>
      <sheetName val="기계경비목록"/>
      <sheetName val="몰탈재료산출"/>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정공공사"/>
      <sheetName val="단가기준"/>
      <sheetName val="횡배수관수량집계"/>
      <sheetName val="우,오수"/>
      <sheetName val="유의사항"/>
      <sheetName val="현장설명"/>
      <sheetName val="특별조건"/>
      <sheetName val="토공갑"/>
      <sheetName val="구조물갑"/>
      <sheetName val="투찰계획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평야부단가"/>
      <sheetName val="예산서"/>
      <sheetName val="오동"/>
      <sheetName val="대조"/>
      <sheetName val="나한"/>
      <sheetName val="단가대비표(계측)"/>
      <sheetName val="공정외주"/>
      <sheetName val="제조 경영"/>
      <sheetName val="36단가"/>
      <sheetName val="36수량"/>
      <sheetName val="메인거더-크로스빔200연결부"/>
      <sheetName val="인건비 "/>
      <sheetName val="기본자료"/>
      <sheetName val="설계서을"/>
      <sheetName val="EQ-R1"/>
      <sheetName val="L-type"/>
      <sheetName val="bearing"/>
      <sheetName val="조내역"/>
      <sheetName val="부안일위"/>
      <sheetName val="C지구"/>
      <sheetName val="사내도로"/>
      <sheetName val="4.전기"/>
      <sheetName val="노 무 비"/>
      <sheetName val="노임단가표"/>
      <sheetName val="결선list"/>
      <sheetName val="위치도1"/>
      <sheetName val="자재단가-1"/>
      <sheetName val="갑지1"/>
      <sheetName val="도급정산"/>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제잡비집계"/>
      <sheetName val="가로등내역서"/>
      <sheetName val="내역서(토목)"/>
      <sheetName val="미납품 현황"/>
      <sheetName val="신설개소별 총집계표(동해-배전)"/>
      <sheetName val="SSMITM"/>
      <sheetName val="목록표"/>
      <sheetName val="0.0ControlSheet"/>
      <sheetName val="0.1keyAssumption"/>
      <sheetName val="현장관리"/>
      <sheetName val="횡배수관토공수량"/>
      <sheetName val="접속도로1"/>
      <sheetName val="인건-측정"/>
      <sheetName val="BJJIN"/>
      <sheetName val="공제구간조서"/>
      <sheetName val="전체_1설계"/>
      <sheetName val="수로단위수량"/>
      <sheetName val="A-7-1LINE(수량)"/>
      <sheetName val="상-교대(A1-A2)"/>
      <sheetName val="기성신청"/>
      <sheetName val="하수급견적대비"/>
      <sheetName val="공문(신)"/>
      <sheetName val="APT"/>
      <sheetName val="STAND20"/>
      <sheetName val="부하(성남)"/>
      <sheetName val="강교(Sub)"/>
      <sheetName val="배수통관(좌)"/>
      <sheetName val="맨홀수량"/>
      <sheetName val="전차선로 물량표"/>
      <sheetName val="TYPE-A"/>
      <sheetName val="광산내역"/>
      <sheetName val="2000년하반기"/>
      <sheetName val="4.내진설계"/>
      <sheetName val="공사"/>
      <sheetName val="현장별계약현황('98.10.31)"/>
      <sheetName val="4)유동표"/>
      <sheetName val="충주"/>
      <sheetName val="구의33고"/>
      <sheetName val="전신"/>
      <sheetName val="wall"/>
      <sheetName val="설계내역서"/>
      <sheetName val="96보완계획7.12"/>
      <sheetName val="배관단가조사서"/>
      <sheetName val="교각1"/>
      <sheetName val="type-F"/>
      <sheetName val="설계예산"/>
      <sheetName val="전신환매도율"/>
      <sheetName val="손익현황"/>
      <sheetName val="현황CODE"/>
      <sheetName val="교대(A1)"/>
      <sheetName val="I一般比"/>
      <sheetName val="관일"/>
      <sheetName val="투찰(하수)"/>
      <sheetName val="현대물량"/>
      <sheetName val="nys"/>
      <sheetName val="일위대가(계측기설치)"/>
      <sheetName val="설계조건"/>
      <sheetName val="부재력정리"/>
      <sheetName val="최초침전지집계표"/>
      <sheetName val="TB-내역서"/>
      <sheetName val="EQUIP-H"/>
      <sheetName val="신대방33(적용)"/>
      <sheetName val="구천"/>
      <sheetName val="평3"/>
      <sheetName val="수량조서"/>
      <sheetName val="현황산출서"/>
      <sheetName val="부대입찰 내역서"/>
      <sheetName val=" 총괄표"/>
      <sheetName val="적용대가"/>
      <sheetName val="공종별산출내역서"/>
      <sheetName val="수자재단위당"/>
      <sheetName val="자재목록"/>
      <sheetName val="중기목록"/>
      <sheetName val="노임목록"/>
      <sheetName val="제잡비.xls"/>
      <sheetName val="Eq. Mobilization"/>
      <sheetName val="3BL공동구 수량"/>
      <sheetName val="토공(우물통,기타) "/>
      <sheetName val="명단"/>
      <sheetName val="포장단면별단위수량"/>
      <sheetName val="2.고용보험료산출근거"/>
      <sheetName val="세금자료"/>
      <sheetName val="자재집계표"/>
      <sheetName val="포장공자재집계표"/>
      <sheetName val="토목내역"/>
      <sheetName val="0_0ControlSheet"/>
      <sheetName val="0_1keyAssumption"/>
      <sheetName val="Front"/>
      <sheetName val="건축집계"/>
      <sheetName val="Type(123)"/>
      <sheetName val="전라자금"/>
      <sheetName val="b_yesan"/>
      <sheetName val="횡배수관"/>
      <sheetName val="원가계산 (2)"/>
      <sheetName val="화설내"/>
      <sheetName val="도급b_balju"/>
      <sheetName val="건축내역(진해석동)"/>
      <sheetName val="주경기-오배수"/>
      <sheetName val="팔당터널(1공구)"/>
      <sheetName val="VXXXXXXX"/>
      <sheetName val="전기단가조사서"/>
      <sheetName val="설계서"/>
      <sheetName val="총공사비"/>
      <sheetName val="집계표(수배전제조구매)"/>
      <sheetName val="F4-F7"/>
      <sheetName val="장비당단가 (1)"/>
      <sheetName val="Sheet2 (2)"/>
      <sheetName val="업무"/>
      <sheetName val="보고"/>
      <sheetName val="건축-물가변동"/>
      <sheetName val="_REF"/>
      <sheetName val="정보"/>
      <sheetName val="종단계산"/>
      <sheetName val="입적6-10"/>
      <sheetName val="실행간접비용"/>
      <sheetName val="마산방향"/>
      <sheetName val="INPUT(덕도방향-시점)"/>
      <sheetName val="CPM챠트"/>
      <sheetName val="지우지마"/>
      <sheetName val="설계기준"/>
      <sheetName val="내역1"/>
      <sheetName val="DC-O-4-S(설명서)"/>
      <sheetName val="평균터파기고(1-2,ASP)"/>
      <sheetName val="내   역"/>
      <sheetName val="단가(반정1교-원주)"/>
      <sheetName val="주요자재단가"/>
      <sheetName val="각형맨홀"/>
      <sheetName val="본공사"/>
      <sheetName val="자금청구"/>
      <sheetName val="0Title"/>
      <sheetName val="경영혁신본부"/>
      <sheetName val="내역서01"/>
      <sheetName val="프라임 강변역(4,236)"/>
      <sheetName val="집계표(OPTION)"/>
      <sheetName val="물집"/>
      <sheetName val="음료실행"/>
      <sheetName val="하중"/>
      <sheetName val="장비별표(오거보링)(Ø400)(12M)"/>
      <sheetName val="공사비산출내역"/>
      <sheetName val="IW-LIST"/>
      <sheetName val="발주설계서(당초)"/>
      <sheetName val="설-원가"/>
      <sheetName val="변경후원본2"/>
      <sheetName val="콤보박스와 리스트박스의 연결"/>
      <sheetName val="유형처분"/>
      <sheetName val="예산M6-B"/>
      <sheetName val="AB자재단가"/>
      <sheetName val="상세산출"/>
      <sheetName val="울산자금"/>
      <sheetName val="비교1"/>
      <sheetName val="신우"/>
      <sheetName val="강북라우터"/>
      <sheetName val="機器明細(MC)"/>
      <sheetName val="공사분석"/>
      <sheetName val="국내"/>
      <sheetName val="Sheet9"/>
      <sheetName val="건집"/>
      <sheetName val="기집"/>
      <sheetName val="토집"/>
      <sheetName val="조집"/>
      <sheetName val="2000년 공정표"/>
      <sheetName val="입찰보고"/>
      <sheetName val="건축적용원가계산"/>
      <sheetName val="총집계표"/>
      <sheetName val="신공항A-;(원가수정)"/>
      <sheetName val="수 량 명 세 서 - 1"/>
      <sheetName val="견적조건"/>
      <sheetName val="2.교량(신설)"/>
      <sheetName val="5.2코핑"/>
      <sheetName val="현경"/>
      <sheetName val="부대공Ⅱ"/>
      <sheetName val="맨홀(2호)"/>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앵커구조계산"/>
      <sheetName val="밸브설치"/>
      <sheetName val="공정표 "/>
      <sheetName val="S12"/>
      <sheetName val="기초(1)"/>
      <sheetName val="P.M 별"/>
      <sheetName val="예산내역서"/>
      <sheetName val="수입"/>
      <sheetName val="TOT"/>
      <sheetName val="1호맨홀수량산출"/>
      <sheetName val="관련자료입력"/>
      <sheetName val="구조물철거타공정이월"/>
      <sheetName val="50-4(2차)"/>
      <sheetName val="철근단면적"/>
      <sheetName val="TBN실행"/>
      <sheetName val="지중자재단가"/>
      <sheetName val="역T형"/>
      <sheetName val="위생기구"/>
      <sheetName val="기계실냉난방"/>
      <sheetName val="4.경비 5.영업외수지"/>
      <sheetName val="TS"/>
      <sheetName val="지급어음"/>
      <sheetName val="최종보고1"/>
      <sheetName val="9-1차이내역"/>
      <sheetName val=" 견적서"/>
      <sheetName val="3월"/>
      <sheetName val="CJE"/>
      <sheetName val="내역서(전기)"/>
      <sheetName val="모래기초"/>
      <sheetName val="전체ﾴ엿서"/>
      <sheetName val="구조물터파기수량집계"/>
      <sheetName val="측구터파기공수량집계"/>
      <sheetName val="배수공 시멘트 및 골재량 산출"/>
      <sheetName val="예산총괄표"/>
      <sheetName val="대림경상68억"/>
      <sheetName val="별표 "/>
      <sheetName val="3F"/>
      <sheetName val="base"/>
      <sheetName val="포설list원본"/>
      <sheetName val="업무분장"/>
      <sheetName val="10"/>
      <sheetName val="11"/>
      <sheetName val="12"/>
      <sheetName val="13"/>
      <sheetName val="14"/>
      <sheetName val="15"/>
      <sheetName val="16"/>
      <sheetName val="3"/>
      <sheetName val="4"/>
      <sheetName val="5"/>
      <sheetName val="6"/>
      <sheetName val="7"/>
      <sheetName val="8"/>
      <sheetName val="9"/>
      <sheetName val="간접경상비"/>
      <sheetName val="BREAKDOWN(철거설치)"/>
      <sheetName val="견적을지"/>
      <sheetName val="수토공단위당"/>
      <sheetName val="인원현황"/>
      <sheetName val="영업소실적"/>
      <sheetName val="대우"/>
      <sheetName val="1맨AO"/>
      <sheetName val="CALCULATION"/>
      <sheetName val="내역분기"/>
      <sheetName val="수목단가"/>
      <sheetName val="시설수량표"/>
      <sheetName val="식재수량표"/>
      <sheetName val="명세서"/>
      <sheetName val="입찰"/>
      <sheetName val="일 위 대 가 표"/>
      <sheetName val="공사비집계"/>
      <sheetName val="일위목차"/>
      <sheetName val="내역서 "/>
      <sheetName val="eq_dat_x0000_"/>
      <sheetName val="unit 4"/>
      <sheetName val="성토도수로현황"/>
      <sheetName val="2.1외주"/>
      <sheetName val="2.3노무"/>
      <sheetName val="2.4자재"/>
      <sheetName val="2.2장비"/>
      <sheetName val="2.5경비"/>
      <sheetName val="2.6수목대"/>
      <sheetName val="MP MOB"/>
      <sheetName val="사업개요"/>
      <sheetName val="현장관리비_입력"/>
      <sheetName val="GRD郅≙"/>
      <sheetName val="고창방향"/>
      <sheetName val="영흥TL(UP,DOWN) "/>
      <sheetName val="95년12월말"/>
      <sheetName val="가로등기초"/>
      <sheetName val="아파트건축"/>
      <sheetName val="조명일위"/>
      <sheetName val="콘크리트포장"/>
      <sheetName val="암거난간벽집계(2)"/>
      <sheetName val="적용단가"/>
      <sheetName val="용선 C.L"/>
      <sheetName val="조건"/>
      <sheetName val="대공종"/>
      <sheetName val="공통가설공사"/>
      <sheetName val="구분자"/>
      <sheetName val="1차설계변경내역"/>
      <sheetName val="간접"/>
      <sheetName val="작성기준"/>
      <sheetName val="본부장"/>
      <sheetName val="설계변경내역서"/>
      <sheetName val="전체내역 (2)"/>
      <sheetName val="Hyundai.Unit.cost.xls"/>
      <sheetName val="OPTION"/>
      <sheetName val="토목단가산출"/>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실행간접비"/>
      <sheetName val="일위집계"/>
      <sheetName val="단가 및 재료비"/>
      <sheetName val="단가산출1"/>
      <sheetName val="일일현황"/>
      <sheetName val="Ⅱ1-0타"/>
      <sheetName val="맨홀수량산출(A-LINE)"/>
      <sheetName val="C䈀꼬ԯ"/>
      <sheetName val="일일총괄"/>
      <sheetName val="연돌일위집계"/>
      <sheetName val="0226"/>
      <sheetName val="울산"/>
      <sheetName val="Anti"/>
      <sheetName val="Xunit (단위환산)"/>
      <sheetName val="위치"/>
      <sheetName val="양배수장"/>
      <sheetName val="임차비용"/>
      <sheetName val="제경비율"/>
      <sheetName val="수목데이타"/>
      <sheetName val="설계예시"/>
      <sheetName val="1차3회-개소별명세서-빨간색-인쇄용(21873)"/>
      <sheetName val="샌딩 에폭시 도장"/>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맨홀토공"/>
      <sheetName val="전기일목(조사가)"/>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0"/>
      <sheetName val="Sheet11"/>
      <sheetName val="Sheet12"/>
      <sheetName val="Sheet13"/>
      <sheetName val="Sheet14"/>
      <sheetName val="Sheet15"/>
      <sheetName val="노무비단가"/>
      <sheetName val="감곡소요"/>
      <sheetName val="기본사항"/>
      <sheetName val="공사내역"/>
      <sheetName val="실행내역서(DCU)"/>
      <sheetName val="표  지"/>
      <sheetName val="특별땅고르기"/>
      <sheetName val="업체별기성"/>
      <sheetName val="일위대가단가표"/>
      <sheetName val="벽체면적당일위대가"/>
      <sheetName val="테이블"/>
      <sheetName val="갑"/>
      <sheetName val="내역(최종본浳き_x0000__x0000_"/>
      <sheetName val="내역(최종본浳⿢_x0000__x0000_"/>
      <sheetName val="내역(최종본浳ぁ_x0000__x0000_"/>
      <sheetName val="토목-물가"/>
      <sheetName val="D1.2 COF모듈자재 입출재고 (B급)"/>
      <sheetName val="동업계매출속보"/>
      <sheetName val="5월건강보험(일용직)"/>
      <sheetName val="04.12월건강보험(일용직)"/>
      <sheetName val="소화실적"/>
      <sheetName val="단위별용량계산"/>
      <sheetName val="광통신 견적내역서1"/>
      <sheetName val="잡철물"/>
      <sheetName val="EJ"/>
      <sheetName val="당초"/>
      <sheetName val="실행(표지,갑,을)"/>
      <sheetName val="8)중점관리장비현황"/>
      <sheetName val="단중"/>
      <sheetName val="전체기준Data"/>
      <sheetName val="울산자동제어"/>
      <sheetName val="일반부표"/>
      <sheetName val="형틀공사"/>
      <sheetName val="사통"/>
      <sheetName val="CIP 공사"/>
      <sheetName val="토량1-1"/>
      <sheetName val="수량산출서 갑지"/>
      <sheetName val="DATA 입력부"/>
      <sheetName val="A"/>
      <sheetName val="식재일위"/>
      <sheetName val="직공비"/>
      <sheetName val="NOMUBI"/>
      <sheetName val="sw1"/>
      <sheetName val="Mc1"/>
      <sheetName val="주식"/>
      <sheetName val="배명(단가)"/>
      <sheetName val="물량산출근거"/>
      <sheetName val="유림콘도"/>
      <sheetName val="자재co"/>
      <sheetName val="일위대가 (PM)"/>
      <sheetName val="CԀ_x0000_缀"/>
      <sheetName val="운동장 (2)"/>
      <sheetName val="설계명세"/>
      <sheetName val="중기사용료산출근거"/>
      <sheetName val="산출근거(S4)"/>
      <sheetName val="회사정보"/>
      <sheetName val="본실행경비"/>
      <sheetName val="견적내역"/>
      <sheetName val="Sikje_inĴ¾_x0000_"/>
      <sheetName val="설계카드"/>
      <sheetName val="공사설명서"/>
      <sheetName val="공사계획서"/>
      <sheetName val="예산조서"/>
      <sheetName val="99 조정금액"/>
      <sheetName val="주요재료비(원본)"/>
      <sheetName val="5.2.6~7공사요율"/>
      <sheetName val="판정1교토공"/>
      <sheetName val="직접공사비"/>
      <sheetName val="제잡비"/>
      <sheetName val="대가표(품셈)"/>
      <sheetName val="SAMPLE!"/>
      <sheetName val="일위(열차무선)"/>
      <sheetName val="GI-LIST"/>
      <sheetName val="중기사용료 (2)"/>
      <sheetName val="FAB별"/>
      <sheetName val="일위대가(통신)"/>
      <sheetName val="실행(1)"/>
      <sheetName val="8월차잔"/>
      <sheetName val="시설이용권명세서"/>
      <sheetName val="GRD⍠も"/>
      <sheetName val="유통간부"/>
      <sheetName val="장기"/>
      <sheetName val="고암DATA"/>
      <sheetName val="목창호"/>
      <sheetName val="FANDBS"/>
      <sheetName val="GRDATA"/>
      <sheetName val="SHAFTDBSE"/>
      <sheetName val="일대목록표"/>
      <sheetName val="안정검토"/>
      <sheetName val="월별수입"/>
      <sheetName val="산3_4"/>
      <sheetName val="전도금정산서(27)"/>
      <sheetName val="Sikje_in_x0005__x0000_"/>
      <sheetName val="외주대비 ᨀ晙ԯ"/>
      <sheetName val="보험료산출"/>
      <sheetName val="99년원가"/>
      <sheetName val="2련간지"/>
      <sheetName val="inputdata"/>
      <sheetName val="사유서제출현황-2"/>
      <sheetName val="산출(1~20)"/>
      <sheetName val="대운산출"/>
      <sheetName val="학생내역"/>
      <sheetName val="산출금액내역"/>
      <sheetName val="database"/>
      <sheetName val="Macro(전동기)"/>
      <sheetName val="일반수량"/>
      <sheetName val="1공구_건정토건_토공1"/>
      <sheetName val="1공구_건정토건_철콘1"/>
      <sheetName val="도급표지_1"/>
      <sheetName val="도급표지__(4)1"/>
      <sheetName val="부대표지_(4)1"/>
      <sheetName val="도급표지__(3)1"/>
      <sheetName val="부대표지_(3)1"/>
      <sheetName val="도급표지__(2)1"/>
      <sheetName val="부대표지_(2)1"/>
      <sheetName val="토__목1"/>
      <sheetName val="조__경1"/>
      <sheetName val="전_기1"/>
      <sheetName val="건__축1"/>
      <sheetName val="보도내역_(3)1"/>
      <sheetName val="4_내진설계"/>
      <sheetName val="마감사양"/>
      <sheetName val="건축토목실행내역"/>
      <sheetName val="출장내역"/>
      <sheetName val="XL4Poppy"/>
      <sheetName val="10동"/>
      <sheetName val="5사남"/>
      <sheetName val="C-노임단가"/>
      <sheetName val="전계가"/>
      <sheetName val="식재"/>
      <sheetName val="시설물"/>
      <sheetName val="식재출력용"/>
      <sheetName val="유지관리"/>
      <sheetName val="아파트-가설"/>
      <sheetName val="연부97-1"/>
      <sheetName val="SUB일위대가"/>
      <sheetName val="평자재단가"/>
      <sheetName val="방송(체육관)"/>
      <sheetName val="동원(3)"/>
      <sheetName val="측구공"/>
      <sheetName val="시운전연료"/>
      <sheetName val="1.3.1절점좌표"/>
      <sheetName val="1.1설계기준"/>
      <sheetName val="증감분석"/>
      <sheetName val="말고개터널조명전압강하"/>
      <sheetName val="2000.05"/>
      <sheetName val="남양시작동010313100%"/>
      <sheetName val="투찰내역서"/>
      <sheetName val="1_수인터널1"/>
      <sheetName val="AS포장복구_1"/>
      <sheetName val="2_대외공문1"/>
      <sheetName val="설_계1"/>
      <sheetName val="CIP_공사"/>
      <sheetName val="_총괄표"/>
      <sheetName val="인건비_"/>
      <sheetName val="전차선로_물량표"/>
      <sheetName val="96보완계획7_12"/>
      <sheetName val="콤보박스와_리스트박스의_연결"/>
      <sheetName val="제잡비_xls"/>
      <sheetName val="3BL공동구_수량"/>
      <sheetName val="부대입찰_내역서"/>
      <sheetName val="2_고용보험료산출근거"/>
      <sheetName val="현장지지물물량"/>
      <sheetName val="입찰내역"/>
      <sheetName val="내역서당초"/>
      <sheetName val="내역서변경성원"/>
      <sheetName val="근로자자료입력"/>
      <sheetName val="참고자료"/>
      <sheetName val="변경후-SHEET"/>
      <sheetName val="1.본부별"/>
      <sheetName val="000000"/>
      <sheetName val="상수도토공집계표"/>
      <sheetName val="기본DATA"/>
      <sheetName val="공통자료"/>
      <sheetName val="안전시설내역서"/>
      <sheetName val="구조물"/>
      <sheetName val="FI원가_1"/>
      <sheetName val="cable-data"/>
      <sheetName val="노무비산출"/>
      <sheetName val="기초입력 DATA"/>
      <sheetName val="#3E1_GCR"/>
      <sheetName val="소소총괄표"/>
      <sheetName val="1공구_건정토건_토공2"/>
      <sheetName val="구단"/>
      <sheetName val="배수문"/>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1_수인터널2"/>
      <sheetName val="AS포장복구_2"/>
      <sheetName val="2_대외공문2"/>
      <sheetName val="설_계2"/>
      <sheetName val="내역(최종본4_5)2"/>
      <sheetName val="Sheet1_(2)1"/>
      <sheetName val="0_0ControlSheet2"/>
      <sheetName val="0_1keyAssumption2"/>
      <sheetName val="부대입찰_내역서1"/>
      <sheetName val="전차선로_물량표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노원열병합__건축공사기성내역서1"/>
      <sheetName val="현장관리비_산출내역1"/>
      <sheetName val="1_설계조건1"/>
      <sheetName val="현장별계약현황('98_10_31)1"/>
      <sheetName val="콤보박스와_리스트박스의_연결1"/>
      <sheetName val="플랜트_설치1"/>
      <sheetName val="내역(최종본4_5)1"/>
      <sheetName val="0_0ControlSheet1"/>
      <sheetName val="0_1keyAssumption1"/>
      <sheetName val="토공(우물통,기타)_"/>
      <sheetName val="Eq__Mobilization"/>
      <sheetName val="원가계산_(2)"/>
      <sheetName val="현장별계약현황('98_10_31)"/>
      <sheetName val="원본"/>
      <sheetName val="EQUIP LIST"/>
      <sheetName val="교각"/>
      <sheetName val="내부마감"/>
      <sheetName val="간접재료비산출표-27-30"/>
      <sheetName val="1안"/>
      <sheetName val="첨부1-1"/>
      <sheetName val="빙설"/>
      <sheetName val="가중치"/>
      <sheetName val="분전반일위대가"/>
      <sheetName val="단양 00 아파트-세부내역"/>
      <sheetName val="상호참고자료"/>
      <sheetName val="발주처자료입력"/>
      <sheetName val="회사기본자료"/>
      <sheetName val="하자보증자료"/>
      <sheetName val="기술자관련자료"/>
      <sheetName val="빙100장비사양"/>
      <sheetName val="본사인상전"/>
      <sheetName val="4.장비손료"/>
      <sheetName val="내역및원가02"/>
      <sheetName val="TYPE1"/>
      <sheetName val="배선(낙차)"/>
      <sheetName val="SF내역및원가02"/>
      <sheetName val="산출기준(파견전산실)"/>
      <sheetName val="정의"/>
      <sheetName val="재활용 악취_먼지DUCT산출"/>
      <sheetName val="항목지정"/>
      <sheetName val="기기리스트"/>
      <sheetName val="시설물기초"/>
      <sheetName val="경비산출"/>
      <sheetName val="다곡2교"/>
      <sheetName val="공정코드"/>
      <sheetName val="현장식당(1)"/>
      <sheetName val="쌍송교"/>
      <sheetName val="입력그림"/>
      <sheetName val="정부노임"/>
      <sheetName val="흄관기초"/>
      <sheetName val="부산제일극장"/>
      <sheetName val="수주현황2월"/>
      <sheetName val="1F"/>
      <sheetName val="NAIL단가산출"/>
      <sheetName val="제거식EA"/>
      <sheetName val="이자율"/>
      <sheetName val="DATA2000"/>
      <sheetName val="5.정산서"/>
      <sheetName val="포장직선구간"/>
      <sheetName val="입력값"/>
      <sheetName val="설계기준 및 하중계산"/>
      <sheetName val="1-1호"/>
      <sheetName val="원내역서 그대로"/>
      <sheetName val="01"/>
      <sheetName val="은행"/>
      <sheetName val="예산M12A"/>
      <sheetName val="예산M2"/>
      <sheetName val="송라터널총괄"/>
      <sheetName val="매원개착터널총괄"/>
      <sheetName val="점수계산1-2"/>
      <sheetName val="남양시작동자105노65기1.3화1.2"/>
      <sheetName val="관음목장(제출용)자105인97.5"/>
      <sheetName val="내역총괄"/>
      <sheetName val="내역총괄2"/>
      <sheetName val="내역총괄3"/>
      <sheetName val="예총"/>
      <sheetName val="1062-X방향 "/>
      <sheetName val="품셈(기초)"/>
      <sheetName val="식재일위대가"/>
      <sheetName val="기초일위대가"/>
      <sheetName val="부대공자재집계표"/>
      <sheetName val="집계표(공종별)"/>
      <sheetName val="현금흐름"/>
      <sheetName val="교통표지판수량집계표"/>
      <sheetName val="작성"/>
      <sheetName val="예정(3)"/>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PROJECT BRIEF"/>
      <sheetName val="969910( R)"/>
      <sheetName val="가시설(TYPE-A)"/>
      <sheetName val="1-1평균터파기고(1)"/>
      <sheetName val="계약서"/>
      <sheetName val="옹벽단면치수"/>
      <sheetName val="관리"/>
      <sheetName val="적정"/>
      <sheetName val="하도"/>
      <sheetName val="별지"/>
      <sheetName val="보링"/>
      <sheetName val="철물"/>
      <sheetName val="철강재"/>
      <sheetName val="합의서"/>
      <sheetName val="포장"/>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배수공_시멘트_및_골재량_산출"/>
      <sheetName val="공통비"/>
      <sheetName val="VENDOR LIST"/>
      <sheetName val="손익분석"/>
      <sheetName val="대비표"/>
      <sheetName val="4_경비_5_영업외수지"/>
      <sheetName val="_견적서"/>
      <sheetName val="장비당단가_(1)"/>
      <sheetName val="Sheet2_(2)"/>
      <sheetName val="광통신_견적내역서1"/>
      <sheetName val="unit_4"/>
      <sheetName val="별표_"/>
      <sheetName val="수_량_명_세_서_-_1"/>
      <sheetName val="2_건축"/>
      <sheetName val="공정표_"/>
      <sheetName val="프라임_강변역(4,236)"/>
      <sheetName val="내___역"/>
      <sheetName val="2000년_공정표"/>
      <sheetName val="5_2코핑"/>
      <sheetName val="P_M_별"/>
      <sheetName val="수량산출서_갑지"/>
      <sheetName val="DATA_입력부"/>
      <sheetName val="중기쥰종사 단위단가"/>
      <sheetName val="일반관리비전체분당초변경대비표"/>
      <sheetName val="사용계획"/>
      <sheetName val="지급수수료월별금액산정"/>
      <sheetName val="UR2-Calculation"/>
      <sheetName val="공사수행보고"/>
      <sheetName val="BOJUNGGM"/>
      <sheetName val="일반물자(한국통신)"/>
      <sheetName val="108.수선비"/>
      <sheetName val="예산대비"/>
      <sheetName val="GRD_x0000__x0000_"/>
      <sheetName val="(A)내역서"/>
      <sheetName val="06 일위대가목록"/>
      <sheetName val="주공기준"/>
      <sheetName val="분뇨"/>
      <sheetName val="7월11일"/>
      <sheetName val="안전장치"/>
      <sheetName val="연장및면적(좌측)"/>
      <sheetName val="조인트"/>
      <sheetName val="인력터파기품"/>
      <sheetName val="입력데이타(비É"/>
      <sheetName val="외주대비 -석É"/>
      <sheetName val="투자효율분석"/>
      <sheetName val="__"/>
      <sheetName val="설원"/>
      <sheetName val="수정계획3"/>
      <sheetName val="구의동공내역서"/>
      <sheetName val="05 유류비자금청구(완)"/>
      <sheetName val="건축공사실행"/>
      <sheetName val="건축원가"/>
      <sheetName val="1차 내역서"/>
      <sheetName val="물량내역서"/>
      <sheetName val="기초목"/>
      <sheetName val="工완성공사율"/>
      <sheetName val="O＆P"/>
      <sheetName val="ELECTR蔨ũ"/>
      <sheetName val="Cable임피던스"/>
      <sheetName val="변경증감내역서"/>
      <sheetName val="기본자료(실행)"/>
      <sheetName val="제품현황"/>
      <sheetName val="보도내 _x0000__x0000_䪾"/>
      <sheetName val="리스트"/>
      <sheetName val="입찰견적보고서"/>
      <sheetName val="표지_(3)3"/>
      <sheetName val="표지_(2)3"/>
      <sheetName val="교각집계_(2)3"/>
      <sheetName val="교각토공_(2)3"/>
      <sheetName val="교각철근_(2)3"/>
      <sheetName val="외주대비_-석축3"/>
      <sheetName val="외주대비-구조물_(2)3"/>
      <sheetName val="견적표지_(3)3"/>
      <sheetName val="_HIT-&gt;HMC_견적(3900)3"/>
      <sheetName val="일__위__대__가__목__록3"/>
      <sheetName val="교각토공__2_3"/>
      <sheetName val="3_공통공사대비3"/>
      <sheetName val="6__안전관리비4"/>
      <sheetName val="HRSG_SMALL072203"/>
      <sheetName val="조건표_(2)2"/>
      <sheetName val="준검_내역서3"/>
      <sheetName val="97년_추정3"/>
      <sheetName val="6PILE__(돌출)3"/>
      <sheetName val="노무비_근거2"/>
      <sheetName val="하도내역_(철콘)2"/>
      <sheetName val="입출재고현황_(2)2"/>
      <sheetName val="임율_Data2"/>
      <sheetName val="1_설계기준2"/>
      <sheetName val="BSD_(2)2"/>
      <sheetName val="단면_(2)2"/>
      <sheetName val="2차전체변경예정_(2)2"/>
      <sheetName val="목차_2"/>
      <sheetName val="7__현장관리비_2"/>
      <sheetName val="토공유동표(전체_당초)2"/>
      <sheetName val="8_PILE__(돌출)2"/>
      <sheetName val="구조______1"/>
      <sheetName val="b_balju_(2)2"/>
      <sheetName val="8_현장관리비2"/>
      <sheetName val="7_안전관리비2"/>
      <sheetName val="노무비_1"/>
      <sheetName val="5__현장관리비(new)_1"/>
      <sheetName val="4_일위대가집계1"/>
      <sheetName val="5__현장관리비_new__1"/>
      <sheetName val="Customer_Databas1"/>
      <sheetName val="내역서_제출1"/>
      <sheetName val="방배동내역_(총괄)1"/>
      <sheetName val="간_지11"/>
      <sheetName val="화재_탐지_설비1"/>
      <sheetName val="A_LINE1"/>
      <sheetName val="중기조종사_단위단가2"/>
      <sheetName val="Temporary_Mooring1"/>
      <sheetName val="7_PILE__(돌출)1"/>
      <sheetName val="설내역서_1"/>
      <sheetName val="2_2_오피스텔(12~32F)1"/>
      <sheetName val="_갑지1"/>
      <sheetName val="총_원가계산1"/>
      <sheetName val="자__재1"/>
      <sheetName val="4_LINE1"/>
      <sheetName val="7_th1"/>
      <sheetName val="할증_1"/>
      <sheetName val="개인별_순위표1"/>
      <sheetName val="CM_11"/>
      <sheetName val="9_1지하2층하부보1"/>
      <sheetName val="집_계_표1"/>
      <sheetName val="일위대가_집계표1"/>
      <sheetName val="4_2_1_마루높이_검토"/>
      <sheetName val="6__안전관리비5"/>
      <sheetName val="단계별내역_(2)1"/>
      <sheetName val="2_2_띠장의_설계1"/>
      <sheetName val="제출내역_(2)1"/>
      <sheetName val="4_일위대가1"/>
      <sheetName val="기술부_VENDOR_LIST1"/>
      <sheetName val="BOX_본체"/>
      <sheetName val="STEEL_BOX_단면설계(SEC_8)"/>
      <sheetName val="세골재__T2_변경_현황"/>
      <sheetName val="TABLE_DB"/>
      <sheetName val="쌍용_data_base"/>
      <sheetName val="명일작업계획_(3)"/>
      <sheetName val="용선_C_L"/>
      <sheetName val="내역서_(3)1"/>
      <sheetName val="산출양식_(2)1"/>
      <sheetName val="전체산출내역서갑(변경)_1"/>
      <sheetName val="A_터파기공1"/>
      <sheetName val="B_측·집1"/>
      <sheetName val="배(자·집)_(2)1"/>
      <sheetName val="2_01측·터·집1"/>
      <sheetName val="땅깍·수_(1-1)1"/>
      <sheetName val="0-52_1"/>
      <sheetName val="콘·다_(2)1"/>
      <sheetName val="기·집_(2)1"/>
      <sheetName val="콘·다_(3)1"/>
      <sheetName val="병원내역집계표_(2)1"/>
      <sheetName val="실행총괄_1"/>
      <sheetName val="[IL-3_XLSY갑지1"/>
      <sheetName val="4_일위대가목차1"/>
      <sheetName val="내역_ver1_01"/>
      <sheetName val="2000,9월_일위1"/>
      <sheetName val="1_노무비명세서(해동)1"/>
      <sheetName val="1_노무비명세서(토목)1"/>
      <sheetName val="2_노무비명세서(해동)1"/>
      <sheetName val="2_노무비명세서(수직보호망)1"/>
      <sheetName val="2_노무비명세서(난간대)1"/>
      <sheetName val="2_사진대지1"/>
      <sheetName val="3_사진대지1"/>
      <sheetName val="단가_"/>
      <sheetName val="변압기_및_발전기_용량"/>
      <sheetName val="조도계산서_(도서)"/>
      <sheetName val="빌딩_안내"/>
      <sheetName val="CABLE_(2)"/>
      <sheetName val="G_R300경비"/>
      <sheetName val="단가대비표_(3)"/>
      <sheetName val="기성내역서(을)_(2)"/>
      <sheetName val="1단계_(2)"/>
      <sheetName val="2_1__노무비_평균단가산출"/>
      <sheetName val="3_공사비(07년노임단가)"/>
      <sheetName val="3_공사비(단가조사표)"/>
      <sheetName val="3_공사비(물량산출표)"/>
      <sheetName val="3_공사비(일위대가표목록)"/>
      <sheetName val="3_공사비(일위대가표)"/>
      <sheetName val="TRE_TABLE"/>
      <sheetName val="Requirement(Work_Crew)"/>
      <sheetName val="진입도로B_(2)"/>
      <sheetName val="수목데이타_"/>
      <sheetName val="2_냉난방설비공사"/>
      <sheetName val="7_자동제어공사"/>
      <sheetName val="중강당_내역"/>
      <sheetName val="기초자료입력및_K치_확인"/>
      <sheetName val="실행내역_"/>
      <sheetName val="자재_단가_비교표(견적)"/>
      <sheetName val="자재_단가_비교표"/>
      <sheetName val="Bid_Summary"/>
      <sheetName val="이동시_예상비용"/>
      <sheetName val="Seg_1DE비용"/>
      <sheetName val="Transit_비용_감가상각미포함"/>
      <sheetName val="내역서_(2)"/>
      <sheetName val="전화공사_공량_및_집계표"/>
      <sheetName val="참조_(2)"/>
      <sheetName val="6__직접경비"/>
      <sheetName val="대가_(보완)"/>
      <sheetName val="3_자재비(총괄)"/>
      <sheetName val="제조_경영"/>
      <sheetName val="4_전기"/>
      <sheetName val="노_무_비"/>
      <sheetName val="미납품_현황"/>
      <sheetName val="신설개소별_총집계표(동해-배전)"/>
      <sheetName val="MP_MOB"/>
      <sheetName val="2_1외주"/>
      <sheetName val="2_3노무"/>
      <sheetName val="2_4자재"/>
      <sheetName val="2_2장비"/>
      <sheetName val="2_5경비"/>
      <sheetName val="2_6수목대"/>
      <sheetName val="3련_BOX"/>
      <sheetName val="전_체"/>
      <sheetName val="2_교량(신설)"/>
      <sheetName val="전체내역_(2)"/>
      <sheetName val="Hyundai_Unit_cost_xls"/>
      <sheetName val="Xunit_(단위환산)"/>
      <sheetName val="6_이토처리시간"/>
      <sheetName val="울진항공등화_내역서"/>
      <sheetName val="일_위_대_가_표"/>
      <sheetName val="영흥TL(UP,DOWN)_"/>
      <sheetName val="모선자재_집계표"/>
      <sheetName val="재료의_할증"/>
      <sheetName val="흙막이B_(오산운암)"/>
      <sheetName val="타이로드_흙막이"/>
      <sheetName val="타이로드_흙막이(근입장2_5M)"/>
      <sheetName val="타이로드(근입장2_5M)"/>
      <sheetName val="pile_항타"/>
      <sheetName val="pile_항타(디젤)"/>
      <sheetName val="pile_항타_A"/>
      <sheetName val="pile_항타_B"/>
      <sheetName val="pile_항타_C"/>
      <sheetName val="pile_인발"/>
      <sheetName val="pile_인발_A"/>
      <sheetName val="pile_인발_B"/>
      <sheetName val="pile_인발_C"/>
      <sheetName val="20TON_TRAILER"/>
      <sheetName val="토류판_(2)"/>
      <sheetName val="SHEET_PILE단가"/>
      <sheetName val="단가_및_재료비"/>
      <sheetName val="내역서_"/>
      <sheetName val="D1_2_COF모듈자재_입출재고_(B급)"/>
      <sheetName val="비용"/>
      <sheetName val="점ᥰ@띘"/>
      <sheetName val="점ᤠ@띘"/>
      <sheetName val="점៰2띘"/>
      <sheetName val="여흥"/>
      <sheetName val="배명(단가柖"/>
      <sheetName val="견적서갑지연속"/>
      <sheetName val="자금총괄"/>
      <sheetName val="RD제품개발투자비(매가)"/>
      <sheetName val="산출"/>
      <sheetName val="예산조서(전송)"/>
      <sheetName val="신고조서"/>
      <sheetName val="마스터02"/>
      <sheetName val="PAD TR보호대기초"/>
      <sheetName val="울산시산표"/>
      <sheetName val="2F 회의실견적(5_14 일대)"/>
      <sheetName val="한성교회 신축공사(050713)_CheckList"/>
      <sheetName val="사진"/>
      <sheetName val="Trend(Agitator)"/>
      <sheetName val="L형옹벽"/>
      <sheetName val="포장절단"/>
      <sheetName val="1호맨홀토공"/>
      <sheetName val="Sight n M.H"/>
      <sheetName val="포장수량집계"/>
      <sheetName val="(C)원내역"/>
      <sheetName val="터널조도"/>
      <sheetName val="3차토목내역"/>
      <sheetName val="표층포설및다짐"/>
      <sheetName val="참조-(1)"/>
      <sheetName val="외주가공"/>
      <sheetName val="횡날개수집"/>
      <sheetName val="경비 (1)"/>
      <sheetName val="성서방향-교대(A2)"/>
      <sheetName val="편성절차"/>
      <sheetName val="2002자금수지계획(진행+신규)"/>
      <sheetName val="2변경1"/>
      <sheetName val="중기단가"/>
      <sheetName val="전도품의"/>
      <sheetName val="영동(D)"/>
      <sheetName val="총괄집계 "/>
      <sheetName val="15100"/>
      <sheetName val="산출근거#2-3"/>
      <sheetName val="전국현황"/>
      <sheetName val="상가지급현황"/>
      <sheetName val="배수장토목공사비"/>
      <sheetName val="말뚝기초(안정검토)-외측"/>
      <sheetName val="일위대가-01"/>
      <sheetName val="다중모드"/>
      <sheetName val="도"/>
      <sheetName val="단위수량산출"/>
      <sheetName val="Piping Design Data"/>
      <sheetName val="4 &amp; 10-inch, CO2 Combo &amp; Sweep"/>
      <sheetName val="__MAIN"/>
      <sheetName val="과천MAIN"/>
      <sheetName val="1호맨홀가감수량"/>
      <sheetName val="ilch"/>
      <sheetName val="ASALTOTA"/>
      <sheetName val="용집"/>
      <sheetName val="상행-교대(A1-A2)"/>
      <sheetName val="총수량집계표"/>
      <sheetName val="strut type"/>
      <sheetName val="매출요약(월별) -년간"/>
      <sheetName val="Table"/>
      <sheetName val="미드수량"/>
      <sheetName val="배관물량집계(기본)"/>
      <sheetName val="수문보고"/>
      <sheetName val="옥외"/>
      <sheetName val="1차설계Ꮗԯ_x0000_"/>
      <sheetName val="1차설계逷≙_xdc00_≙"/>
      <sheetName val="-15.0"/>
      <sheetName val="토지산출내역"/>
      <sheetName val="P_x0005_"/>
      <sheetName val="P嘐"/>
      <sheetName val="48_x0005__x0000_"/>
      <sheetName val="암거"/>
      <sheetName val="공정표_1"/>
      <sheetName val="장비당단가_(1)1"/>
      <sheetName val="Sheet2_(2)1"/>
      <sheetName val="별표_1"/>
      <sheetName val="2_건축1"/>
      <sheetName val="수_량_명_세_서_-_11"/>
      <sheetName val="DC"/>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1_수인터널3"/>
      <sheetName val="0_0ControlSheet3"/>
      <sheetName val="0_1keyAssumption3"/>
      <sheetName val="2_대외공문3"/>
      <sheetName val="설_계3"/>
      <sheetName val="Sheet1_(2)2"/>
      <sheetName val="AS포장복구_3"/>
      <sheetName val="내역(최종본4_5)3"/>
      <sheetName val="96보완계획7_122"/>
      <sheetName val="1_취수장2"/>
      <sheetName val="_총괄표2"/>
      <sheetName val="전차선로_물량표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현장관리비_산출내역2"/>
      <sheetName val="CIP_공사1"/>
      <sheetName val="4_장비손료"/>
      <sheetName val="2000_05"/>
      <sheetName val="1_3_1절점좌표"/>
      <sheetName val="1_1설계기준"/>
      <sheetName val="단양_00_아파트-세부내역"/>
      <sheetName val="EQUIP_LIST"/>
      <sheetName val="5_정산서"/>
      <sheetName val="1_본부별"/>
      <sheetName val="기초입력_DATA"/>
      <sheetName val="재활용_악취_먼지DUCT산출"/>
      <sheetName val="현장관리비내역서"/>
      <sheetName val="단면설계"/>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소일위대가코드표"/>
      <sheetName val="심사"/>
      <sheetName val="도급내역"/>
      <sheetName val="사  업  비  수  지  예  산  서"/>
      <sheetName val="시가지우회도로공내역서"/>
      <sheetName val="사다리"/>
      <sheetName val="중기일위대밀"/>
      <sheetName val="현금흐름표"/>
      <sheetName val="07제품별수익성"/>
      <sheetName val="총체보활공정표"/>
      <sheetName val="철골공사"/>
      <sheetName val="수장"/>
      <sheetName val="상세도"/>
      <sheetName val="지구단위계획"/>
      <sheetName val="hvac(제어동)"/>
      <sheetName val="공사비예산서"/>
      <sheetName val="기존단가 (2)"/>
      <sheetName val="도수로수량산출"/>
      <sheetName val="견적대비"/>
      <sheetName val="단가(기자재)"/>
      <sheetName val="FAX"/>
      <sheetName val="산출0"/>
      <sheetName val="맨홀_공사비"/>
      <sheetName val="기본정보"/>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유통기한 프로그램"/>
      <sheetName val="배부전"/>
      <sheetName val="TCDB"/>
      <sheetName val="PTVT (MAU)"/>
      <sheetName val="고객사 관리 코드"/>
      <sheetName val="업무처리전"/>
      <sheetName val="kimre scrubber"/>
      <sheetName val="세부항목"/>
      <sheetName val="출력자료"/>
      <sheetName val="1월"/>
      <sheetName val="Balance"/>
      <sheetName val="제안실적sum조회"/>
      <sheetName val="FRP PIPING 일위대가"/>
      <sheetName val="간이연락"/>
      <sheetName val="산근(1)"/>
      <sheetName val="4_경비_5_영업외수지1"/>
      <sheetName val="_견적서1"/>
      <sheetName val="광통신_견적내역서11"/>
      <sheetName val="unit_41"/>
      <sheetName val="프라임_강변역(4,236)1"/>
      <sheetName val="내___역1"/>
      <sheetName val="2000년_공정표1"/>
      <sheetName val="5_2코핑1"/>
      <sheetName val="배수공_시멘트_및_골재량_산출1"/>
      <sheetName val="P_M_별1"/>
      <sheetName val="수량산출서_갑지1"/>
      <sheetName val="DATA_입력부1"/>
      <sheetName val="일위대가_(PM)"/>
      <sheetName val="1-1_현장정리"/>
      <sheetName val="1-2_토공"/>
      <sheetName val="1-3_WMM,GSB"/>
      <sheetName val="1-4_BITUMINOUS_COURSE"/>
      <sheetName val="1-5_BOX_CULVERTS"/>
      <sheetName val="1-6_BRIDGE"/>
      <sheetName val="1-7_DRAINAGE"/>
      <sheetName val="1-8_TRAFFIC"/>
      <sheetName val="1-9_MISCELLANEOUS"/>
      <sheetName val="1-10_ELECTRICAL"/>
      <sheetName val="1-12_도급외항목"/>
      <sheetName val="중기쥰종사_단위단가"/>
      <sheetName val="원내역서_그대로"/>
      <sheetName val="남양시작동자105노65기1_3화1_2"/>
      <sheetName val="관음목장(제출용)자105인97_5"/>
      <sheetName val="969910(_R)"/>
      <sheetName val="1062-X방향_"/>
      <sheetName val="PROJECT_BRIEF"/>
      <sheetName val="5호광장_(만점)1"/>
      <sheetName val="인천국제_(만점)_(2)1"/>
      <sheetName val="108_수선비"/>
      <sheetName val="전선_및_전선관"/>
      <sheetName val="VENDOR_LIST"/>
      <sheetName val="경비_(1)"/>
      <sheetName val="2F_회의실견적(5_14_일대)"/>
      <sheetName val="①idea_pipeline"/>
      <sheetName val="IMP_통일양식"/>
      <sheetName val="LYS_통일양식"/>
      <sheetName val="유통기한_프로그램"/>
      <sheetName val="설계기준_및_하중계산"/>
      <sheetName val="Sight_n_M_H"/>
      <sheetName val="매출요약(월별)_-년간"/>
      <sheetName val="Piping_Design_Data"/>
      <sheetName val="4_&amp;_10-inch,_CO2_Combo_&amp;_Sweep"/>
      <sheetName val="1_䷨수장"/>
      <sheetName val="4_뀴진설Ⳅ"/>
      <sheetName val="전䰨선로_물량표"/>
      <sheetName val="㶀대입찰_내역서"/>
      <sheetName val="총괄집계_"/>
      <sheetName val="고객사_관리_코드"/>
      <sheetName val="한성교회_신축공사(050713)_CheckList"/>
      <sheetName val="PTVT_(MAU)"/>
      <sheetName val="125x125"/>
      <sheetName val="tra-vat-lieu"/>
      <sheetName val="TOSHIBA-Structure"/>
      <sheetName val="Div26 - Elect"/>
      <sheetName val="SITE-E"/>
      <sheetName val="검토현황"/>
      <sheetName val="증감내역"/>
      <sheetName val="제수"/>
      <sheetName val="공기"/>
      <sheetName val="함열량 db"/>
      <sheetName val="교각별철근수량집계표"/>
      <sheetName val="출력X"/>
      <sheetName val="6동"/>
      <sheetName val="참고"/>
      <sheetName val="10.경제성분석"/>
      <sheetName val="포장공사"/>
      <sheetName val="통합"/>
      <sheetName val="기계 도급내역서"/>
      <sheetName val="철탑공사"/>
      <sheetName val="PĴ"/>
      <sheetName val="Pꮸ"/>
      <sheetName val="P估"/>
      <sheetName val="품목"/>
      <sheetName val="전기2005"/>
      <sheetName val="기성금내역서"/>
      <sheetName val="경성자금"/>
      <sheetName val="2004노형교"/>
      <sheetName val="quotation"/>
      <sheetName val="1공구_건정토건_토공4"/>
      <sheetName val="1공구_건정토건_철콘4"/>
      <sheetName val="도급표지_4"/>
      <sheetName val="도급표지__(4)4"/>
      <sheetName val="부대표지_(4)4"/>
      <sheetName val="도급표지__(3)4"/>
      <sheetName val="부대표지_(3)4"/>
      <sheetName val="도급표지__(2)4"/>
      <sheetName val="부대표지_(2)4"/>
      <sheetName val="토__목4"/>
      <sheetName val="조__경4"/>
      <sheetName val="전_기4"/>
      <sheetName val="건__축4"/>
      <sheetName val="보도내역_(3)4"/>
      <sheetName val="준검_내역서4"/>
      <sheetName val="내역(최종본4_5)4"/>
      <sheetName val="1_수인터널4"/>
      <sheetName val="설_계4"/>
      <sheetName val="입출재고현황_(2)3"/>
      <sheetName val="6PILE__(돌출)4"/>
      <sheetName val="2_대외공문4"/>
      <sheetName val="AS포장복구_4"/>
      <sheetName val="0_0ControlSheet4"/>
      <sheetName val="0_1keyAssumption4"/>
      <sheetName val="4_내진설계3"/>
      <sheetName val="Sheet1_(2)3"/>
      <sheetName val="1_취수장3"/>
      <sheetName val="BSD_(2)3"/>
      <sheetName val="실행내역서_3"/>
      <sheetName val="96보완계획7_123"/>
      <sheetName val="전차선로_물량표3"/>
      <sheetName val="부대입찰_내역서3"/>
      <sheetName val="1__설계조건_2_단면가정_3__하중계산3"/>
      <sheetName val="DATA_입력란3"/>
      <sheetName val="3BL공동구_수량3"/>
      <sheetName val="제잡비_xls3"/>
      <sheetName val="인건비_3"/>
      <sheetName val="_총괄표3"/>
      <sheetName val="2_고용보험료산출근거3"/>
      <sheetName val="토공(우물통,기타)_3"/>
      <sheetName val="현장관리비_산출내역3"/>
      <sheetName val="현장별계약현황('98_10_31)3"/>
      <sheetName val="Eq__Mobilization3"/>
      <sheetName val="원가계산_(2)3"/>
      <sheetName val="1_설계조건3"/>
      <sheetName val="노원열병합__건축공사기성내역서3"/>
      <sheetName val="플랜트_설치3"/>
      <sheetName val="콤보박스와_리스트박스의_연결3"/>
      <sheetName val="설내역서_2"/>
      <sheetName val="CIP_공사2"/>
      <sheetName val="2_교량(신설)1"/>
      <sheetName val="EQUIP_LIST1"/>
      <sheetName val="2000_051"/>
      <sheetName val="1_3_1절점좌표1"/>
      <sheetName val="1_1설계기준1"/>
      <sheetName val="1_본부별1"/>
      <sheetName val="기초입력_DATA1"/>
      <sheetName val="재활용_악취_먼지DUCT산출1"/>
      <sheetName val="5_정산서1"/>
      <sheetName val="4_장비손료1"/>
      <sheetName val="단양_00_아파트-세부내역1"/>
      <sheetName val="단지배치도"/>
      <sheetName val="입찰유의사항"/>
      <sheetName val="하도급이행사항"/>
      <sheetName val="공내역 및 견적조건"/>
      <sheetName val="특수조건"/>
      <sheetName val="참석확인"/>
      <sheetName val="철거폐쇄현황"/>
      <sheetName val="2.1"/>
      <sheetName val="T기성9605"/>
      <sheetName val="SPEC"/>
      <sheetName val="장척총괄"/>
      <sheetName val="4월예정공정표"/>
      <sheetName val="SCH"/>
      <sheetName val="cable산출"/>
      <sheetName val="암거(2)"/>
      <sheetName val="청 구"/>
      <sheetName val="3BL공동구_x0000__x0000_Ԁ"/>
      <sheetName val="미장"/>
      <sheetName val="일위대가1"/>
      <sheetName val="Macro3"/>
      <sheetName val="CAPVC"/>
      <sheetName val="수전기기DATA"/>
      <sheetName val="ETC"/>
      <sheetName val="7.전산해석결과"/>
      <sheetName val="4.하중"/>
      <sheetName val="비교표"/>
      <sheetName val="01AC"/>
      <sheetName val="죽원1교"/>
      <sheetName val="새공통"/>
      <sheetName val="공사명입력"/>
      <sheetName val="문학간접"/>
      <sheetName val="GiaVT"/>
      <sheetName val="Q'ty"/>
      <sheetName val="chi tiet"/>
      <sheetName val="PPC Summary"/>
      <sheetName val="Worshop"/>
      <sheetName val="ac"/>
      <sheetName val="LPG"/>
      <sheetName val="시험연구비상각"/>
      <sheetName val="데리네И̏䨸ɟ"/>
      <sheetName val="가격"/>
      <sheetName val="MIJIBI"/>
      <sheetName val="내역서(총)"/>
      <sheetName val=" ｹ-ﾌﾞﾙ"/>
      <sheetName val="경비공통"/>
      <sheetName val="전체공사"/>
      <sheetName val="내역(가지)"/>
      <sheetName val="신평리 권리자명부"/>
      <sheetName val="수완하도"/>
      <sheetName val="김포내역"/>
      <sheetName val="용수간선"/>
      <sheetName val="평균높이산출근거"/>
      <sheetName val="횡배수관위치조서"/>
      <sheetName val="ESC(K치)"/>
      <sheetName val="도급내역서"/>
      <sheetName val="관리비비계상"/>
      <sheetName val="콘센트신설"/>
      <sheetName val="97 사업추정(WEKI)"/>
      <sheetName val="품종코드"/>
      <sheetName val="기초단가일람표"/>
      <sheetName val="태안9)3-2)원내역"/>
      <sheetName val="맨홀"/>
      <sheetName val="JJ"/>
      <sheetName val="인적사항"/>
      <sheetName val="납부서"/>
      <sheetName val="견적颙⿬_x0005_"/>
      <sheetName val="견적颙⿶_x0005_"/>
      <sheetName val="견적_x0005__x0000_"/>
      <sheetName val="견적叐E吜"/>
      <sheetName val="견적颙』_x0005_"/>
      <sheetName val="EACT10"/>
      <sheetName val="차선"/>
      <sheetName val="차조서"/>
      <sheetName val="L형옹벽(key)"/>
      <sheetName val="자재비"/>
      <sheetName val="기초공"/>
      <sheetName val="흄관기鬀"/>
      <sheetName val="토  공"/>
      <sheetName val="신규단가산출"/>
      <sheetName val="날개벽(좌,우=45도,75도)"/>
      <sheetName val="참조자료"/>
      <sheetName val="일반수량집계표"/>
      <sheetName val="대동교-단면(무장)"/>
      <sheetName val="라멘수량(무장)"/>
      <sheetName val="대동교-단면(아산)"/>
      <sheetName val="토공집계표"/>
      <sheetName val="토공시점"/>
      <sheetName val="토공종점"/>
      <sheetName val="주공 갑지"/>
      <sheetName val="데리네鶈㇨ᓣ"/>
      <sheetName val="공사개요-C"/>
      <sheetName val="인건蠉"/>
      <sheetName val="2.원가집계"/>
      <sheetName val="배수관연장조서"/>
      <sheetName val="투자예산"/>
      <sheetName val="정산내역"/>
      <sheetName val="grid (1)"/>
      <sheetName val="Macro4"/>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관급현황"/>
      <sheetName val="기술조건"/>
      <sheetName val="1.내역(청.하역장전등)"/>
      <sheetName val="정화조"/>
      <sheetName val="기성"/>
      <sheetName val="경율산정.XLS"/>
      <sheetName val="예산"/>
      <sheetName val="GC산출"/>
      <sheetName val="직재"/>
      <sheetName val="일반전기"/>
      <sheetName val="전기일위목록"/>
      <sheetName val="계림(함평)"/>
      <sheetName val="계림(장성)"/>
      <sheetName val="일위목록-기"/>
      <sheetName val="산출내력"/>
      <sheetName val="전도금청구서"/>
      <sheetName val="2월"/>
      <sheetName val="외주정비"/>
      <sheetName val="샌딩_에폭시_도장"/>
      <sheetName val="전문품의"/>
      <sheetName val="내역서-설비"/>
      <sheetName val="4.수량산출서"/>
      <sheetName val="특기시방서"/>
      <sheetName val="공사추진현황"/>
      <sheetName val="SP-¬_x0000_"/>
      <sheetName val="NOTE"/>
      <sheetName val="1차_내역서"/>
      <sheetName val="chiettinh"/>
      <sheetName val="Parem"/>
      <sheetName val="THVT"/>
      <sheetName val="cong thuc tinh chi tiet"/>
      <sheetName val="00000000"/>
      <sheetName val="Quantity"/>
      <sheetName val="Prelims"/>
      <sheetName val="Rate"/>
      <sheetName val="1.관로"/>
      <sheetName val="일위수량"/>
      <sheetName val="입찰품_x0005__x0000_"/>
      <sheetName val="입찰품誀걜"/>
      <sheetName val="입찰품紴"/>
      <sheetName val="흥양2교토_x0000_h曘ʹ"/>
      <sheetName val="흥양2교토_x0000__x0000__x0005__x0000_"/>
      <sheetName val="Bảng mã VT"/>
      <sheetName val="장비당단가_(1)2"/>
      <sheetName val="Sheet2_(2)2"/>
      <sheetName val="수_량_명_세_서_-_12"/>
      <sheetName val="별표_2"/>
      <sheetName val="2_건축2"/>
      <sheetName val="공정표_2"/>
      <sheetName val="kimre_scrubber"/>
      <sheetName val="strut_type"/>
      <sheetName val="FRP_PIPING_일위대가"/>
      <sheetName val="48"/>
      <sheetName val="Khoi luong"/>
      <sheetName val="LEGEND"/>
      <sheetName val="DonGia chetao"/>
      <sheetName val="DonGia VatTuLK"/>
      <sheetName val="표지_(3)4"/>
      <sheetName val="표지_(2)4"/>
      <sheetName val="교각집계_(2)4"/>
      <sheetName val="교각토공_(2)4"/>
      <sheetName val="교각철근_(2)4"/>
      <sheetName val="외주대비_-석축4"/>
      <sheetName val="외주대비-구조물_(2)4"/>
      <sheetName val="견적표지_(3)4"/>
      <sheetName val="_HIT-&gt;HMC_견적(3900)4"/>
      <sheetName val="일__위__대__가__목__록4"/>
      <sheetName val="1공구_건정토건_토공5"/>
      <sheetName val="1공구_건정토건_철콘5"/>
      <sheetName val="도급표지_5"/>
      <sheetName val="도급표지__(4)5"/>
      <sheetName val="부대표지_(4)5"/>
      <sheetName val="도급표지__(3)5"/>
      <sheetName val="부대표지_(3)5"/>
      <sheetName val="도급표지__(2)5"/>
      <sheetName val="부대표지_(2)5"/>
      <sheetName val="토__목5"/>
      <sheetName val="조__경5"/>
      <sheetName val="전_기5"/>
      <sheetName val="건__축5"/>
      <sheetName val="보도내역_(3)5"/>
      <sheetName val="준검_내역서5"/>
      <sheetName val="내역(최종본4_5)5"/>
      <sheetName val="1_수인터널5"/>
      <sheetName val="설_계5"/>
      <sheetName val="입출재고현황_(2)4"/>
      <sheetName val="6PILE__(돌출)5"/>
      <sheetName val="2_대외공문5"/>
      <sheetName val="AS포장복구_5"/>
      <sheetName val="6__안전관리비6"/>
      <sheetName val="HRSG_SMALL072204"/>
      <sheetName val="교각토공__2_4"/>
      <sheetName val="3_공통공사대비4"/>
      <sheetName val="97년_추정4"/>
      <sheetName val="8_현장관리비3"/>
      <sheetName val="7_안전관리비3"/>
      <sheetName val="하도내역_(철콘)3"/>
      <sheetName val="조건표_(2)3"/>
      <sheetName val="목차_3"/>
      <sheetName val="7__현장관리비_3"/>
      <sheetName val="노무비_근거3"/>
      <sheetName val="임율_Data3"/>
      <sheetName val="1_설계기준3"/>
      <sheetName val="BSD_(2)4"/>
      <sheetName val="2차전체변경예정_(2)3"/>
      <sheetName val="단면_(2)3"/>
      <sheetName val="1_취수장4"/>
      <sheetName val="8_PILE__(돌출)3"/>
      <sheetName val="토공유동표(전체_당초)3"/>
      <sheetName val="1__설계조건_2_단면가정_3__하중계산4"/>
      <sheetName val="DATA_입력란4"/>
      <sheetName val="구조______2"/>
      <sheetName val="현장관리비_산출내역4"/>
      <sheetName val="b_balju_(2)3"/>
      <sheetName val="노무비_2"/>
      <sheetName val="화재_탐지_설비2"/>
      <sheetName val="Customer_Databas2"/>
      <sheetName val="실행내역서_4"/>
      <sheetName val="4_LINE2"/>
      <sheetName val="7_th2"/>
      <sheetName val="_갑지2"/>
      <sheetName val="0_0ControlSheet5"/>
      <sheetName val="0_1keyAssumption5"/>
      <sheetName val="4_내진설계4"/>
      <sheetName val="Sheet1_(2)4"/>
      <sheetName val="4_경비_5_영업외수지2"/>
      <sheetName val="_견적서2"/>
      <sheetName val="4_일위대가집계2"/>
      <sheetName val="1_설계조건4"/>
      <sheetName val="내역서_제출2"/>
      <sheetName val="A_LINE2"/>
      <sheetName val="장비당단가_(1)3"/>
      <sheetName val="Sheet2_(2)3"/>
      <sheetName val="96보완계획7_124"/>
      <sheetName val="전차선로_물량표4"/>
      <sheetName val="부대입찰_내역서4"/>
      <sheetName val="3BL공동구_수량4"/>
      <sheetName val="노원열병합__건축공사기성내역서4"/>
      <sheetName val="_총괄표4"/>
      <sheetName val="2_고용보험료산출근거4"/>
      <sheetName val="제잡비_xls4"/>
      <sheetName val="인건비_4"/>
      <sheetName val="콤보박스와_리스트박스의_연결4"/>
      <sheetName val="현장별계약현황('98_10_31)4"/>
      <sheetName val="토공(우물통,기타)_4"/>
      <sheetName val="플랜트_설치4"/>
      <sheetName val="원가계산_(2)4"/>
      <sheetName val="Eq__Mobilization4"/>
      <sheetName val="2000년_공정표2"/>
      <sheetName val="수_량_명_세_서_-_13"/>
      <sheetName val="광통신_견적내역서12"/>
      <sheetName val="할증_2"/>
      <sheetName val="unit_42"/>
      <sheetName val="별표_3"/>
      <sheetName val="2_건축3"/>
      <sheetName val="공정표_3"/>
      <sheetName val="설내역서_3"/>
      <sheetName val="프라임_강변역(4,236)2"/>
      <sheetName val="내___역2"/>
      <sheetName val="집_계_표2"/>
      <sheetName val="5_2코핑2"/>
      <sheetName val="배수공_시멘트_및_골재량_산출2"/>
      <sheetName val="7_PILE__(돌출)2"/>
      <sheetName val="P_M_별2"/>
      <sheetName val="CIP_공사3"/>
      <sheetName val="수량산출서_갑지2"/>
      <sheetName val="DATA_입력부2"/>
      <sheetName val="5__현장관리비(new)_2"/>
      <sheetName val="방배동내역_(총괄)2"/>
      <sheetName val="간_지12"/>
      <sheetName val="5__현장관리비_new__2"/>
      <sheetName val="Temporary_Mooring2"/>
      <sheetName val="중기조종사_단위단가3"/>
      <sheetName val="총_원가계산2"/>
      <sheetName val="일위대가_(PM)1"/>
      <sheetName val="2_교량(신설)2"/>
      <sheetName val="EQUIP_LIST2"/>
      <sheetName val="2_2_오피스텔(12~32F)2"/>
      <sheetName val="일위대가_집계표2"/>
      <sheetName val="중기쥰종사_단위단가1"/>
      <sheetName val="6__안전관리비7"/>
      <sheetName val="자__재2"/>
      <sheetName val="개인별_순위표2"/>
      <sheetName val="CM_12"/>
      <sheetName val="기술부_VENDOR_LIST2"/>
      <sheetName val="단계별내역_(2)2"/>
      <sheetName val="제출내역_(2)2"/>
      <sheetName val="2_2_띠장의_설계2"/>
      <sheetName val="1-1_현장정리1"/>
      <sheetName val="1-2_토공1"/>
      <sheetName val="1-3_WMM,GSB1"/>
      <sheetName val="1-4_BITUMINOUS_COURSE1"/>
      <sheetName val="1-5_BOX_CULVERTS1"/>
      <sheetName val="1-6_BRIDGE1"/>
      <sheetName val="1-7_DRAINAGE1"/>
      <sheetName val="1-8_TRAFFIC1"/>
      <sheetName val="1-9_MISCELLANEOUS1"/>
      <sheetName val="1-10_ELECTRICAL1"/>
      <sheetName val="1-12_도급외항목1"/>
      <sheetName val="9_1지하2층하부보2"/>
      <sheetName val="4_2_1_마루높이_검토1"/>
      <sheetName val="4_일위대가2"/>
      <sheetName val="BOX_본체1"/>
      <sheetName val="PTVT_(MAU)1"/>
      <sheetName val="STEEL_BOX_단면설계(SEC_8)1"/>
      <sheetName val="6_이토처리시간1"/>
      <sheetName val="울진항공등화_내역서1"/>
      <sheetName val="영흥TL(UP,DOWN)_1"/>
      <sheetName val="일_위_대_가_표1"/>
      <sheetName val="1차_내역서1"/>
      <sheetName val="2000_052"/>
      <sheetName val="원내역서_그대로1"/>
      <sheetName val="1_3_1절점좌표2"/>
      <sheetName val="1_1설계기준2"/>
      <sheetName val="1_본부별2"/>
      <sheetName val="기초입력_DATA2"/>
      <sheetName val="재활용_악취_먼지DUCT산출2"/>
      <sheetName val="남양시작동자105노65기1_3화1_21"/>
      <sheetName val="관음목장(제출용)자105인97_51"/>
      <sheetName val="전체내역_(2)1"/>
      <sheetName val="Hyundai_Unit_cost_xls1"/>
      <sheetName val="TABLE_DB1"/>
      <sheetName val="쌍용_data_base1"/>
      <sheetName val="969910(_R)1"/>
      <sheetName val="1062-X방향_1"/>
      <sheetName val="5_정산서2"/>
      <sheetName val="PROJECT_BRIEF1"/>
      <sheetName val="4_장비손료2"/>
      <sheetName val="①idea_pipeline1"/>
      <sheetName val="IMP_통일양식1"/>
      <sheetName val="LYS_통일양식1"/>
      <sheetName val="Xunit_(단위환산)1"/>
      <sheetName val="유통기한_프로그램1"/>
      <sheetName val="경비_(1)1"/>
      <sheetName val="2F_회의실견적(5_14_일대)1"/>
      <sheetName val="단양_00_아파트-세부내역2"/>
      <sheetName val="VENDOR_LIST1"/>
      <sheetName val="단가_1"/>
      <sheetName val="108_수선비1"/>
      <sheetName val="MP_MOB1"/>
      <sheetName val="명일작업계획_(3)1"/>
      <sheetName val="내역서_(3)2"/>
      <sheetName val="산출양식_(2)2"/>
      <sheetName val="전체산출내역서갑(변경)_2"/>
      <sheetName val="A_터파기공2"/>
      <sheetName val="B_측·집2"/>
      <sheetName val="배(자·집)_(2)2"/>
      <sheetName val="2_01측·터·집2"/>
      <sheetName val="땅깍·수_(1-1)2"/>
      <sheetName val="0-52_2"/>
      <sheetName val="콘·다_(2)2"/>
      <sheetName val="기·집_(2)2"/>
      <sheetName val="콘·다_(3)2"/>
      <sheetName val="병원내역집계표_(2)2"/>
      <sheetName val="실행총괄_2"/>
      <sheetName val="[IL-3_XLSY갑지2"/>
      <sheetName val="4_일위대가목차2"/>
      <sheetName val="내역_ver1_02"/>
      <sheetName val="2000,9월_일위2"/>
      <sheetName val="1_노무비명세서(해동)2"/>
      <sheetName val="1_노무비명세서(토목)2"/>
      <sheetName val="2_노무비명세서(해동)2"/>
      <sheetName val="2_노무비명세서(수직보호망)2"/>
      <sheetName val="2_노무비명세서(난간대)2"/>
      <sheetName val="2_사진대지2"/>
      <sheetName val="3_사진대지2"/>
      <sheetName val="변압기_및_발전기_용량1"/>
      <sheetName val="조도계산서_(도서)1"/>
      <sheetName val="빌딩_안내1"/>
      <sheetName val="CABLE_(2)1"/>
      <sheetName val="G_R300경비1"/>
      <sheetName val="단가대비표_(3)1"/>
      <sheetName val="기성내역서(을)_(2)1"/>
      <sheetName val="1단계_(2)1"/>
      <sheetName val="2_1__노무비_평균단가산출1"/>
      <sheetName val="3_공사비(07년노임단가)1"/>
      <sheetName val="3_공사비(단가조사표)1"/>
      <sheetName val="3_공사비(물량산출표)1"/>
      <sheetName val="3_공사비(일위대가표목록)1"/>
      <sheetName val="3_공사비(일위대가표)1"/>
      <sheetName val="TRE_TABLE1"/>
      <sheetName val="Requirement(Work_Crew)1"/>
      <sheetName val="진입도로B_(2)1"/>
      <sheetName val="수목데이타_1"/>
      <sheetName val="2_냉난방설비공사1"/>
      <sheetName val="7_자동제어공사1"/>
      <sheetName val="중강당_내역1"/>
      <sheetName val="기초자료입력및_K치_확인1"/>
      <sheetName val="실행내역_1"/>
      <sheetName val="자재_단가_비교표(견적)1"/>
      <sheetName val="자재_단가_비교표1"/>
      <sheetName val="Bid_Summary1"/>
      <sheetName val="이동시_예상비용1"/>
      <sheetName val="Seg_1DE비용1"/>
      <sheetName val="Transit_비용_감가상각미포함1"/>
      <sheetName val="세골재__T2_변경_현황1"/>
      <sheetName val="내역서_(2)1"/>
      <sheetName val="전화공사_공량_및_집계표1"/>
      <sheetName val="참조_(2)1"/>
      <sheetName val="6__직접경비1"/>
      <sheetName val="대가_(보완)1"/>
      <sheetName val="3_자재비(총괄)1"/>
      <sheetName val="5호광장_(만점)2"/>
      <sheetName val="인천국제_(만점)_(2)2"/>
      <sheetName val="제조_경영1"/>
      <sheetName val="4_전기1"/>
      <sheetName val="노_무_비1"/>
      <sheetName val="미납품_현황1"/>
      <sheetName val="신설개소별_총집계표(동해-배전)1"/>
      <sheetName val="용선_C_L1"/>
      <sheetName val="전_체1"/>
      <sheetName val="흙막이B_(오산운암)1"/>
      <sheetName val="타이로드_흙막이1"/>
      <sheetName val="타이로드_흙막이(근입장2_5M)1"/>
      <sheetName val="타이로드(근입장2_5M)1"/>
      <sheetName val="pile_항타1"/>
      <sheetName val="pile_항타(디젤)1"/>
      <sheetName val="pile_항타_A1"/>
      <sheetName val="pile_항타_B1"/>
      <sheetName val="pile_항타_C1"/>
      <sheetName val="pile_인발1"/>
      <sheetName val="pile_인발_A1"/>
      <sheetName val="pile_인발_B1"/>
      <sheetName val="pile_인발_C1"/>
      <sheetName val="20TON_TRAILER1"/>
      <sheetName val="토류판_(2)1"/>
      <sheetName val="SHEET_PILE단가1"/>
      <sheetName val="전선_및_전선관1"/>
      <sheetName val="2_1외주1"/>
      <sheetName val="2_3노무1"/>
      <sheetName val="2_4자재1"/>
      <sheetName val="2_2장비1"/>
      <sheetName val="2_5경비1"/>
      <sheetName val="2_6수목대1"/>
      <sheetName val="3련_BOX1"/>
      <sheetName val="Div26_-_Elect"/>
      <sheetName val="Sight_n_M_H1"/>
      <sheetName val="매출요약(월별)_-년간1"/>
      <sheetName val="Piping_Design_Data1"/>
      <sheetName val="4_&amp;_10-inch,_CO2_Combo_&amp;_Sweep1"/>
      <sheetName val="설계기준_및_하중계산1"/>
      <sheetName val="1_䷨수장1"/>
      <sheetName val="4_뀴진설Ⳅ1"/>
      <sheetName val="전䰨선로_물량표1"/>
      <sheetName val="㶀대입찰_내역서1"/>
      <sheetName val="총괄집계_1"/>
      <sheetName val="kimre_scrubber1"/>
      <sheetName val="strut_type1"/>
      <sheetName val="한성교회_신축공사(050713)_CheckList1"/>
      <sheetName val="FRP_PIPING_일위대가1"/>
      <sheetName val="단가_및_재료비1"/>
      <sheetName val="함열량_db"/>
      <sheetName val="10_경제성분석"/>
      <sheetName val="기계_도급내역서"/>
      <sheetName val="-15_0"/>
      <sheetName val="고객사_관리_코드1"/>
      <sheetName val="사__업__비__수__지__예__산__서"/>
      <sheetName val="1차설계逷≙≙"/>
      <sheetName val="표__지"/>
      <sheetName val="cong_thuc_tinh_chi_tiet"/>
      <sheetName val="공내역_및_견적조건"/>
      <sheetName val="2_1"/>
      <sheetName val="Bảng_mã_VT"/>
      <sheetName val="Khoi_luong"/>
      <sheetName val="DonGia_chetao"/>
      <sheetName val="DonGia_VatTuLK"/>
      <sheetName val="표지_(3)5"/>
      <sheetName val="표지_(2)5"/>
      <sheetName val="교각집계_(2)5"/>
      <sheetName val="교각토공_(2)5"/>
      <sheetName val="교각철근_(2)5"/>
      <sheetName val="외주대비_-석축5"/>
      <sheetName val="외주대비-구조물_(2)5"/>
      <sheetName val="견적표지_(3)5"/>
      <sheetName val="_HIT-&gt;HMC_견적(3900)5"/>
      <sheetName val="일__위__대__가__목__록5"/>
      <sheetName val="1공구_건정토건_토공6"/>
      <sheetName val="1공구_건정토건_철콘6"/>
      <sheetName val="도급표지_6"/>
      <sheetName val="도급표지__(4)6"/>
      <sheetName val="부대표지_(4)6"/>
      <sheetName val="도급표지__(3)6"/>
      <sheetName val="부대표지_(3)6"/>
      <sheetName val="도급표지__(2)6"/>
      <sheetName val="부대표지_(2)6"/>
      <sheetName val="토__목6"/>
      <sheetName val="조__경6"/>
      <sheetName val="전_기6"/>
      <sheetName val="건__축6"/>
      <sheetName val="보도내역_(3)6"/>
      <sheetName val="준검_내역서6"/>
      <sheetName val="내역(최종본4_5)6"/>
      <sheetName val="1_수인터널6"/>
      <sheetName val="설_계6"/>
      <sheetName val="입출재고현황_(2)5"/>
      <sheetName val="6PILE__(돌출)6"/>
      <sheetName val="2_대외공문6"/>
      <sheetName val="AS포장복구_6"/>
      <sheetName val="6__안전관리비8"/>
      <sheetName val="HRSG_SMALL072205"/>
      <sheetName val="교각토공__2_5"/>
      <sheetName val="3_공통공사대비5"/>
      <sheetName val="97년_추정5"/>
      <sheetName val="8_현장관리비4"/>
      <sheetName val="7_안전관리비4"/>
      <sheetName val="하도내역_(철콘)4"/>
      <sheetName val="조건표_(2)4"/>
      <sheetName val="목차_4"/>
      <sheetName val="7__현장관리비_4"/>
      <sheetName val="노무비_근거4"/>
      <sheetName val="임율_Data4"/>
      <sheetName val="1_설계기준4"/>
      <sheetName val="BSD_(2)5"/>
      <sheetName val="2차전체변경예정_(2)4"/>
      <sheetName val="단면_(2)4"/>
      <sheetName val="1_취수장5"/>
      <sheetName val="8_PILE__(돌출)4"/>
      <sheetName val="토공유동표(전체_당초)4"/>
      <sheetName val="1__설계조건_2_단면가정_3__하중계산5"/>
      <sheetName val="DATA_입력란5"/>
      <sheetName val="구조______3"/>
      <sheetName val="현장관리비_산출내역5"/>
      <sheetName val="b_balju_(2)4"/>
      <sheetName val="노무비_3"/>
      <sheetName val="화재_탐지_설비3"/>
      <sheetName val="Customer_Databas3"/>
      <sheetName val="실행내역서_5"/>
      <sheetName val="4_LINE3"/>
      <sheetName val="7_th3"/>
      <sheetName val="_갑지3"/>
      <sheetName val="0_0ControlSheet6"/>
      <sheetName val="0_1keyAssumption6"/>
      <sheetName val="4_내진설계5"/>
      <sheetName val="Sheet1_(2)5"/>
      <sheetName val="4_경비_5_영업외수지3"/>
      <sheetName val="_견적서3"/>
      <sheetName val="4_일위대가집계3"/>
      <sheetName val="1_설계조건5"/>
      <sheetName val="내역서_제출3"/>
      <sheetName val="A_LINE3"/>
      <sheetName val="장비당단가_(1)4"/>
      <sheetName val="Sheet2_(2)4"/>
      <sheetName val="96보완계획7_125"/>
      <sheetName val="전차선로_물량표5"/>
      <sheetName val="부대입찰_내역서5"/>
      <sheetName val="3BL공동구_수량5"/>
      <sheetName val="노원열병합__건축공사기성내역서5"/>
      <sheetName val="_총괄표5"/>
      <sheetName val="2_고용보험료산출근거5"/>
      <sheetName val="제잡비_xls5"/>
      <sheetName val="인건비_5"/>
      <sheetName val="콤보박스와_리스트박스의_연결5"/>
      <sheetName val="현장별계약현황('98_10_31)5"/>
      <sheetName val="토공(우물통,기타)_5"/>
      <sheetName val="플랜트_설치5"/>
      <sheetName val="원가계산_(2)5"/>
      <sheetName val="Eq__Mobilization5"/>
      <sheetName val="2000년_공정표3"/>
      <sheetName val="수_량_명_세_서_-_14"/>
      <sheetName val="광통신_견적내역서13"/>
      <sheetName val="할증_3"/>
      <sheetName val="unit_43"/>
      <sheetName val="별표_4"/>
      <sheetName val="2_건축4"/>
      <sheetName val="공정표_4"/>
      <sheetName val="설내역서_4"/>
      <sheetName val="프라임_강변역(4,236)3"/>
      <sheetName val="내___역3"/>
      <sheetName val="집_계_표3"/>
      <sheetName val="5_2코핑3"/>
      <sheetName val="배수공_시멘트_및_골재량_산출3"/>
      <sheetName val="7_PILE__(돌출)3"/>
      <sheetName val="P_M_별3"/>
      <sheetName val="CIP_공사4"/>
      <sheetName val="수량산출서_갑지3"/>
      <sheetName val="DATA_입력부3"/>
      <sheetName val="5__현장관리비(new)_3"/>
      <sheetName val="방배동내역_(총괄)3"/>
      <sheetName val="간_지13"/>
      <sheetName val="5__현장관리비_new__3"/>
      <sheetName val="Temporary_Mooring3"/>
      <sheetName val="중기조종사_단위단가4"/>
      <sheetName val="총_원가계산3"/>
      <sheetName val="일위대가_(PM)2"/>
      <sheetName val="2_교량(신설)3"/>
      <sheetName val="EQUIP_LIST3"/>
      <sheetName val="2_2_오피스텔(12~32F)3"/>
      <sheetName val="일위대가_집계표3"/>
      <sheetName val="중기쥰종사_단위단가2"/>
      <sheetName val="6__안전관리비9"/>
      <sheetName val="자__재3"/>
      <sheetName val="개인별_순위표3"/>
      <sheetName val="CM_13"/>
      <sheetName val="기술부_VENDOR_LIST3"/>
      <sheetName val="단계별내역_(2)3"/>
      <sheetName val="제출내역_(2)3"/>
      <sheetName val="2_2_띠장의_설계3"/>
      <sheetName val="1-1_현장정리2"/>
      <sheetName val="1-2_토공2"/>
      <sheetName val="1-3_WMM,GSB2"/>
      <sheetName val="1-4_BITUMINOUS_COURSE2"/>
      <sheetName val="1-5_BOX_CULVERTS2"/>
      <sheetName val="1-6_BRIDGE2"/>
      <sheetName val="1-7_DRAINAGE2"/>
      <sheetName val="1-8_TRAFFIC2"/>
      <sheetName val="1-9_MISCELLANEOUS2"/>
      <sheetName val="1-10_ELECTRICAL2"/>
      <sheetName val="1-12_도급외항목2"/>
      <sheetName val="9_1지하2층하부보3"/>
      <sheetName val="4_2_1_마루높이_검토2"/>
      <sheetName val="4_일위대가3"/>
      <sheetName val="BOX_본체2"/>
      <sheetName val="PTVT_(MAU)2"/>
      <sheetName val="2000_053"/>
      <sheetName val="원내역서_그대로2"/>
      <sheetName val="1_3_1절점좌표3"/>
      <sheetName val="1_1설계기준3"/>
      <sheetName val="1_본부별3"/>
      <sheetName val="기초입력_DATA3"/>
      <sheetName val="재활용_악취_먼지DUCT산출3"/>
      <sheetName val="남양시작동자105노65기1_3화1_22"/>
      <sheetName val="관음목장(제출용)자105인97_52"/>
      <sheetName val="전체내역_(2)2"/>
      <sheetName val="Hyundai_Unit_cost_xls2"/>
      <sheetName val="TABLE_DB2"/>
      <sheetName val="쌍용_data_base2"/>
      <sheetName val="969910(_R)2"/>
      <sheetName val="1062-X방향_2"/>
      <sheetName val="5_정산서3"/>
      <sheetName val="PROJECT_BRIEF2"/>
      <sheetName val="4_장비손료3"/>
      <sheetName val="①idea_pipeline2"/>
      <sheetName val="IMP_통일양식2"/>
      <sheetName val="LYS_통일양식2"/>
      <sheetName val="Xunit_(단위환산)2"/>
      <sheetName val="유통기한_프로그램2"/>
      <sheetName val="STEEL_BOX_단면설계(SEC_8)2"/>
      <sheetName val="6_이토처리시간2"/>
      <sheetName val="울진항공등화_내역서2"/>
      <sheetName val="영흥TL(UP,DOWN)_2"/>
      <sheetName val="일_위_대_가_표2"/>
      <sheetName val="1차_내역서2"/>
      <sheetName val="경비_(1)2"/>
      <sheetName val="2F_회의실견적(5_14_일대)2"/>
      <sheetName val="단양_00_아파트-세부내역3"/>
      <sheetName val="VENDOR_LIST2"/>
      <sheetName val="단가_2"/>
      <sheetName val="108_수선비2"/>
      <sheetName val="MP_MOB2"/>
      <sheetName val="명일작업계획_(3)2"/>
      <sheetName val="Div26_-_Elect1"/>
      <sheetName val="내역서_(3)3"/>
      <sheetName val="산출양식_(2)3"/>
      <sheetName val="전체산출내역서갑(변경)_3"/>
      <sheetName val="A_터파기공3"/>
      <sheetName val="B_측·집3"/>
      <sheetName val="배(자·집)_(2)3"/>
      <sheetName val="2_01측·터·집3"/>
      <sheetName val="땅깍·수_(1-1)3"/>
      <sheetName val="0-52_3"/>
      <sheetName val="콘·다_(2)3"/>
      <sheetName val="기·집_(2)3"/>
      <sheetName val="콘·다_(3)3"/>
      <sheetName val="병원내역집계표_(2)3"/>
      <sheetName val="실행총괄_3"/>
      <sheetName val="[IL-3_XLSY갑지3"/>
      <sheetName val="4_일위대가목차3"/>
      <sheetName val="내역_ver1_03"/>
      <sheetName val="2000,9월_일위3"/>
      <sheetName val="1_노무비명세서(해동)3"/>
      <sheetName val="1_노무비명세서(토목)3"/>
      <sheetName val="2_노무비명세서(해동)3"/>
      <sheetName val="2_노무비명세서(수직보호망)3"/>
      <sheetName val="2_노무비명세서(난간대)3"/>
      <sheetName val="2_사진대지3"/>
      <sheetName val="3_사진대지3"/>
      <sheetName val="변압기_및_발전기_용량2"/>
      <sheetName val="조도계산서_(도서)2"/>
      <sheetName val="빌딩_안내2"/>
      <sheetName val="CABLE_(2)2"/>
      <sheetName val="G_R300경비2"/>
      <sheetName val="단가대비표_(3)2"/>
      <sheetName val="기성내역서(을)_(2)2"/>
      <sheetName val="1단계_(2)2"/>
      <sheetName val="2_1__노무비_평균단가산출2"/>
      <sheetName val="3_공사비(07년노임단가)2"/>
      <sheetName val="3_공사비(단가조사표)2"/>
      <sheetName val="3_공사비(물량산출표)2"/>
      <sheetName val="3_공사비(일위대가표목록)2"/>
      <sheetName val="3_공사비(일위대가표)2"/>
      <sheetName val="TRE_TABLE2"/>
      <sheetName val="Requirement(Work_Crew)2"/>
      <sheetName val="진입도로B_(2)2"/>
      <sheetName val="수목데이타_2"/>
      <sheetName val="2_냉난방설비공사2"/>
      <sheetName val="7_자동제어공사2"/>
      <sheetName val="중강당_내역2"/>
      <sheetName val="기초자료입력및_K치_확인2"/>
      <sheetName val="실행내역_2"/>
      <sheetName val="자재_단가_비교표(견적)2"/>
      <sheetName val="자재_단가_비교표2"/>
      <sheetName val="Bid_Summary2"/>
      <sheetName val="이동시_예상비용2"/>
      <sheetName val="Seg_1DE비용2"/>
      <sheetName val="Transit_비용_감가상각미포함2"/>
      <sheetName val="세골재__T2_변경_현황2"/>
      <sheetName val="내역서_(2)2"/>
      <sheetName val="전화공사_공량_및_집계표2"/>
      <sheetName val="참조_(2)2"/>
      <sheetName val="6__직접경비2"/>
      <sheetName val="대가_(보완)2"/>
      <sheetName val="3_자재비(총괄)2"/>
      <sheetName val="5호광장_(만점)3"/>
      <sheetName val="인천국제_(만점)_(2)3"/>
      <sheetName val="제조_경영2"/>
      <sheetName val="4_전기2"/>
      <sheetName val="노_무_비2"/>
      <sheetName val="미납품_현황2"/>
      <sheetName val="신설개소별_총집계표(동해-배전)2"/>
      <sheetName val="용선_C_L2"/>
      <sheetName val="전_체2"/>
      <sheetName val="흙막이B_(오산운암)2"/>
      <sheetName val="타이로드_흙막이2"/>
      <sheetName val="타이로드_흙막이(근입장2_5M)2"/>
      <sheetName val="타이로드(근입장2_5M)2"/>
      <sheetName val="pile_항타2"/>
      <sheetName val="pile_항타(디젤)2"/>
      <sheetName val="pile_항타_A2"/>
      <sheetName val="pile_항타_B2"/>
      <sheetName val="pile_항타_C2"/>
      <sheetName val="pile_인발2"/>
      <sheetName val="pile_인발_A2"/>
      <sheetName val="pile_인발_B2"/>
      <sheetName val="pile_인발_C2"/>
      <sheetName val="20TON_TRAILER2"/>
      <sheetName val="토류판_(2)2"/>
      <sheetName val="SHEET_PILE단가2"/>
      <sheetName val="전선_및_전선관2"/>
      <sheetName val="2_1외주2"/>
      <sheetName val="2_3노무2"/>
      <sheetName val="2_4자재2"/>
      <sheetName val="2_2장비2"/>
      <sheetName val="2_5경비2"/>
      <sheetName val="2_6수목대2"/>
      <sheetName val="3련_BOX2"/>
      <sheetName val="Sight_n_M_H2"/>
      <sheetName val="매출요약(월별)_-년간2"/>
      <sheetName val="Piping_Design_Data2"/>
      <sheetName val="4_&amp;_10-inch,_CO2_Combo_&amp;_Sweep2"/>
      <sheetName val="설계기준_및_하중계산2"/>
      <sheetName val="1_䷨수장2"/>
      <sheetName val="4_뀴진설Ⳅ2"/>
      <sheetName val="전䰨선로_물량표2"/>
      <sheetName val="㶀대입찰_내역서2"/>
      <sheetName val="모선자재_집계표1"/>
      <sheetName val="재료의_할증1"/>
      <sheetName val="총괄집계_2"/>
      <sheetName val="kimre_scrubber2"/>
      <sheetName val="strut_type2"/>
      <sheetName val="한성교회_신축공사(050713)_CheckList2"/>
      <sheetName val="FRP_PIPING_일위대가2"/>
      <sheetName val="단가_및_재료비2"/>
      <sheetName val="내역서_1"/>
      <sheetName val="함열량_db1"/>
      <sheetName val="10_경제성분석1"/>
      <sheetName val="기계_도급내역서1"/>
      <sheetName val="-15_01"/>
      <sheetName val="고객사_관리_코드2"/>
      <sheetName val="사__업__비__수__지__예__산__서1"/>
      <sheetName val="표__지1"/>
      <sheetName val="D1_2_COF모듈자재_입출재고_(B급)1"/>
      <sheetName val="cong_thuc_tinh_chi_tiet1"/>
      <sheetName val="공내역_및_견적조건1"/>
      <sheetName val="2_11"/>
      <sheetName val="Bảng_mã_VT1"/>
      <sheetName val="Khoi_luong1"/>
      <sheetName val="DonGia_chetao1"/>
      <sheetName val="DonGia_VatTuLK1"/>
      <sheetName val="Level-DATA"/>
      <sheetName val="Fr Revit"/>
      <sheetName val="NSA Summary"/>
      <sheetName val="FitOutConfCentre"/>
      <sheetName val="Fr_Revit"/>
      <sheetName val="NSA_Summary"/>
      <sheetName val="Fr_Revit1"/>
      <sheetName val="NSA_Summary1"/>
      <sheetName val="99_조정금액"/>
      <sheetName val="청_구"/>
      <sheetName val="7_전산해석결과"/>
      <sheetName val="4_하중"/>
      <sheetName val="_ｹ-ﾌﾞﾙ"/>
      <sheetName val="신평리_권리자명부"/>
      <sheetName val="97_사업추정(WEKI)"/>
      <sheetName val="견적颙⿬"/>
      <sheetName val="견적颙⿶"/>
      <sheetName val="견적"/>
      <sheetName val="견적颙』"/>
      <sheetName val="토__공"/>
      <sheetName val="중기사용료_(2)"/>
      <sheetName val="주공_갑지"/>
      <sheetName val="운동장_(2)"/>
      <sheetName val="외주대비_ᨀ晙ԯ"/>
      <sheetName val="5_2_6~7공사요율"/>
      <sheetName val="06_일위대가목록"/>
      <sheetName val="Sikje_in"/>
      <sheetName val="04_12월건강보험(일용직)"/>
      <sheetName val="외주대비_-석É"/>
      <sheetName val="보도내_䪾"/>
      <sheetName val="2_원가집계"/>
      <sheetName val="기존단가_(2)"/>
      <sheetName val="인부노임"/>
      <sheetName val="도급표지É_x0000__x0000__x0001_Ԁ"/>
      <sheetName val="3.단가산출서"/>
      <sheetName val="4.단가산출기초"/>
      <sheetName val="chi_tiet"/>
      <sheetName val="PPC_Summary"/>
      <sheetName val="外構・目次"/>
      <sheetName val="工場棟・目次"/>
      <sheetName val="事務棟・目次"/>
      <sheetName val="1_MV"/>
      <sheetName val="SEX"/>
      <sheetName val="IBASE"/>
      <sheetName val="MTC"/>
      <sheetName val="gVL"/>
      <sheetName val="Summary"/>
      <sheetName val="H. MECHANICAL"/>
      <sheetName val="J. FIRE FIGHTING"/>
      <sheetName val="MECHANICAL"/>
      <sheetName val="chitiet"/>
      <sheetName val="䣐"/>
      <sheetName val="외주대비 -석축_x0000__x0000__x0000__x"/>
      <sheetName val="_IL-3.XLSY갑지"/>
      <sheetName val="_IL-3_XLSY갑지"/>
      <sheetName val="외주대비_-석축_후다내역_XLS_견적표지_(3"/>
      <sheetName val="_IL-3_XLSY갑지1"/>
      <sheetName val="_IL-3_XLSY갑지2"/>
      <sheetName val="_IL-3_XLSY갑지3"/>
      <sheetName val="Gia VLNCMTC"/>
      <sheetName val="인력소운반"/>
      <sheetName val="入力作成表"/>
      <sheetName val="건축일"/>
      <sheetName val="D_MUC"/>
      <sheetName val="Kiem-Toan"/>
      <sheetName val="Summary VO No.3"/>
      <sheetName val="Breakdown"/>
      <sheetName val="VO No.3.1"/>
      <sheetName val="VO No.3.2"/>
      <sheetName val="VO No.3.3"/>
      <sheetName val="VO No.3.4"/>
      <sheetName val="VO No.3.5"/>
      <sheetName val="VO No.3.6"/>
      <sheetName val="VO No.3.7"/>
      <sheetName val="VO No.3.8"/>
      <sheetName val="자동제_x0000_"/>
      <sheetName val="만봉용지매수비(총괄)"/>
      <sheetName val="Sheet17"/>
      <sheetName val="단가多〒_x0005_"/>
      <sheetName val="Sàn T1"/>
      <sheetName val="Lỗ thông gió"/>
      <sheetName val="CodeSheet"/>
      <sheetName val="[후다_x0001_ _x0010__x0000__x0003_ _x0010__x0000__x0001__x0000__x0010__x0000__x0001_ _x0010__x0000__x0003_"/>
      <sheetName val="시작"/>
      <sheetName val="받을어음"/>
      <sheetName val="유가증권"/>
      <sheetName val="대손상각"/>
      <sheetName val="Thống kê"/>
      <sheetName val="BG"/>
      <sheetName val="Tai khoan"/>
      <sheetName val="SCOPE OF WORK"/>
      <sheetName val="foxz"/>
      <sheetName val="Tong hop"/>
      <sheetName val="Phan lap dat"/>
      <sheetName val="Lắp Ráp"/>
      <sheetName val="기계사급자재"/>
      <sheetName val="견적표지_(3"/>
      <sheetName val="KET CAU- MJV2"/>
      <sheetName val="Ví dụ"/>
      <sheetName val="중소기업"/>
      <sheetName val="Phieu trinh ky cấu tháp"/>
      <sheetName val="Phieu trinh ky VTP"/>
      <sheetName val="KS-VTP"/>
      <sheetName val="KS-VL rời"/>
      <sheetName val="BCCP"/>
      <sheetName val="Tai san"/>
      <sheetName val="Check dong tien"/>
      <sheetName val="Chi phí SDTS"/>
      <sheetName val="Check COST"/>
      <sheetName val="KHTC"/>
      <sheetName val="DATA HD"/>
      <sheetName val="THNC"/>
      <sheetName val="KEY"/>
      <sheetName val="NC"/>
      <sheetName val="2TM"/>
      <sheetName val="1TM"/>
      <sheetName val="Tong hop 1TM"/>
      <sheetName val="WBS"/>
      <sheetName val="DMKH"/>
      <sheetName val="NS Lán trại"/>
      <sheetName val="Check cong no NC"/>
      <sheetName val="HS"/>
      <sheetName val="Sikje_in_x0005_"/>
      <sheetName val="CԀ"/>
      <sheetName val="3BL공동구"/>
      <sheetName val="대3류 "/>
      <sheetName val="설비비4"/>
      <sheetName val="장비분석"/>
      <sheetName val="BEND LOSS"/>
      <sheetName val="CF_DT"/>
      <sheetName val="01. DATA"/>
      <sheetName val="Index"/>
      <sheetName val="표지_(3)6"/>
      <sheetName val="표지_(2)6"/>
      <sheetName val="교각집계_(2)6"/>
      <sheetName val="교각토공_(2)6"/>
      <sheetName val="교각철근_(2)6"/>
      <sheetName val="외주대비_-석축6"/>
      <sheetName val="외주대비-구조물_(2)6"/>
      <sheetName val="견적표지_(3)6"/>
      <sheetName val="_HIT-&gt;HMC_견적(3900)6"/>
      <sheetName val="일__위__대__가__목__록6"/>
      <sheetName val="1공구_건정토건_토공7"/>
      <sheetName val="1공구_건정토건_철콘7"/>
      <sheetName val="도급표지_7"/>
      <sheetName val="도급표지__(4)7"/>
      <sheetName val="부대표지_(4)7"/>
      <sheetName val="도급표지__(3)7"/>
      <sheetName val="부대표지_(3)7"/>
      <sheetName val="도급표지__(2)7"/>
      <sheetName val="부대표지_(2)7"/>
      <sheetName val="토__목7"/>
      <sheetName val="조__경7"/>
      <sheetName val="전_기7"/>
      <sheetName val="건__축7"/>
      <sheetName val="보도내역_(3)7"/>
      <sheetName val="준검_내역서7"/>
      <sheetName val="내역(최종본4_5)7"/>
      <sheetName val="1_수인터널7"/>
      <sheetName val="설_계7"/>
      <sheetName val="입출재고현황_(2)6"/>
      <sheetName val="6PILE__(돌출)7"/>
      <sheetName val="2_대외공문7"/>
      <sheetName val="AS포장복구_7"/>
      <sheetName val="6__안전관리비10"/>
      <sheetName val="HRSG_SMALL072206"/>
      <sheetName val="교각토공__2_6"/>
      <sheetName val="3_공통공사대비6"/>
      <sheetName val="97년_추정6"/>
      <sheetName val="8_현장관리비5"/>
      <sheetName val="7_안전관리비5"/>
      <sheetName val="하도내역_(철콘)5"/>
      <sheetName val="조건표_(2)5"/>
      <sheetName val="목차_5"/>
      <sheetName val="7__현장관리비_5"/>
      <sheetName val="노무비_근거5"/>
      <sheetName val="임율_Data5"/>
      <sheetName val="1_설계기준5"/>
      <sheetName val="BSD_(2)6"/>
      <sheetName val="2차전체변경예정_(2)5"/>
      <sheetName val="단면_(2)5"/>
      <sheetName val="1_취수장6"/>
      <sheetName val="8_PILE__(돌출)5"/>
      <sheetName val="토공유동표(전체_당초)5"/>
      <sheetName val="1__설계조건_2_단면가정_3__하중계산6"/>
      <sheetName val="DATA_입력란6"/>
      <sheetName val="구조______4"/>
      <sheetName val="현장관리비_산출내역6"/>
      <sheetName val="b_balju_(2)5"/>
      <sheetName val="노무비_4"/>
      <sheetName val="화재_탐지_설비4"/>
      <sheetName val="Customer_Databas4"/>
      <sheetName val="실행내역서_6"/>
      <sheetName val="4_LINE4"/>
      <sheetName val="7_th4"/>
      <sheetName val="_갑지4"/>
      <sheetName val="0_0ControlSheet7"/>
      <sheetName val="0_1keyAssumption7"/>
      <sheetName val="4_내진설계6"/>
      <sheetName val="Sheet1_(2)6"/>
      <sheetName val="4_경비_5_영업외수지4"/>
      <sheetName val="_견적서4"/>
      <sheetName val="4_일위대가집계4"/>
      <sheetName val="1_설계조건6"/>
      <sheetName val="내역서_제출4"/>
      <sheetName val="A_LINE4"/>
      <sheetName val="장비당단가_(1)5"/>
      <sheetName val="Sheet2_(2)5"/>
      <sheetName val="96보완계획7_126"/>
      <sheetName val="전차선로_물량표6"/>
      <sheetName val="부대입찰_내역서6"/>
      <sheetName val="3BL공동구_수량6"/>
      <sheetName val="노원열병합__건축공사기성내역서6"/>
      <sheetName val="_총괄표6"/>
      <sheetName val="2_고용보험료산출근거6"/>
      <sheetName val="제잡비_xls6"/>
      <sheetName val="인건비_6"/>
      <sheetName val="콤보박스와_리스트박스의_연결6"/>
      <sheetName val="현장별계약현황('98_10_31)6"/>
      <sheetName val="토공(우물통,기타)_6"/>
      <sheetName val="플랜트_설치6"/>
      <sheetName val="원가계산_(2)6"/>
      <sheetName val="Eq__Mobilization6"/>
      <sheetName val="2000년_공정표4"/>
      <sheetName val="수_량_명_세_서_-_15"/>
      <sheetName val="광통신_견적내역서14"/>
      <sheetName val="할증_4"/>
      <sheetName val="unit_44"/>
      <sheetName val="별표_5"/>
      <sheetName val="2_건축5"/>
      <sheetName val="공정표_5"/>
      <sheetName val="설내역서_5"/>
      <sheetName val="프라임_강변역(4,236)4"/>
      <sheetName val="내___역4"/>
      <sheetName val="집_계_표4"/>
      <sheetName val="5_2코핑4"/>
      <sheetName val="배수공_시멘트_및_골재량_산출4"/>
      <sheetName val="7_PILE__(돌출)4"/>
      <sheetName val="P_M_별4"/>
      <sheetName val="CIP_공사5"/>
      <sheetName val="수량산출서_갑지4"/>
      <sheetName val="DATA_입력부4"/>
      <sheetName val="5__현장관리비(new)_4"/>
      <sheetName val="방배동내역_(총괄)4"/>
      <sheetName val="간_지14"/>
      <sheetName val="5__현장관리비_new__4"/>
      <sheetName val="Temporary_Mooring4"/>
      <sheetName val="중기조종사_단위단가5"/>
      <sheetName val="총_원가계산4"/>
      <sheetName val="일위대가_(PM)3"/>
      <sheetName val="2_교량(신설)4"/>
      <sheetName val="EQUIP_LIST4"/>
      <sheetName val="2_2_오피스텔(12~32F)4"/>
      <sheetName val="일위대가_집계표4"/>
      <sheetName val="중기쥰종사_단위단가3"/>
      <sheetName val="6__안전관리비11"/>
      <sheetName val="자__재4"/>
      <sheetName val="개인별_순위표4"/>
      <sheetName val="CM_14"/>
      <sheetName val="기술부_VENDOR_LIST4"/>
      <sheetName val="단계별내역_(2)4"/>
      <sheetName val="제출내역_(2)4"/>
      <sheetName val="2_2_띠장의_설계4"/>
      <sheetName val="1-1_현장정리3"/>
      <sheetName val="1-2_토공3"/>
      <sheetName val="1-3_WMM,GSB3"/>
      <sheetName val="1-4_BITUMINOUS_COURSE3"/>
      <sheetName val="1-5_BOX_CULVERTS3"/>
      <sheetName val="1-6_BRIDGE3"/>
      <sheetName val="1-7_DRAINAGE3"/>
      <sheetName val="1-8_TRAFFIC3"/>
      <sheetName val="1-9_MISCELLANEOUS3"/>
      <sheetName val="1-10_ELECTRICAL3"/>
      <sheetName val="1-12_도급외항목3"/>
      <sheetName val="9_1지하2층하부보4"/>
      <sheetName val="4_2_1_마루높이_검토3"/>
      <sheetName val="4_일위대가4"/>
      <sheetName val="BOX_본체3"/>
      <sheetName val="PTVT_(MAU)3"/>
      <sheetName val="STEEL_BOX_단면설계(SEC_8)3"/>
      <sheetName val="6_이토처리시간3"/>
      <sheetName val="울진항공등화_내역서3"/>
      <sheetName val="영흥TL(UP,DOWN)_3"/>
      <sheetName val="일_위_대_가_표3"/>
      <sheetName val="2000_054"/>
      <sheetName val="원내역서_그대로3"/>
      <sheetName val="1_3_1절점좌표4"/>
      <sheetName val="1_1설계기준4"/>
      <sheetName val="1_본부별4"/>
      <sheetName val="기초입력_DATA4"/>
      <sheetName val="재활용_악취_먼지DUCT산출4"/>
      <sheetName val="남양시작동자105노65기1_3화1_23"/>
      <sheetName val="관음목장(제출용)자105인97_53"/>
      <sheetName val="전체내역_(2)3"/>
      <sheetName val="Hyundai_Unit_cost_xls3"/>
      <sheetName val="TABLE_DB3"/>
      <sheetName val="쌍용_data_base3"/>
      <sheetName val="969910(_R)3"/>
      <sheetName val="1062-X방향_3"/>
      <sheetName val="5_정산서4"/>
      <sheetName val="PROJECT_BRIEF3"/>
      <sheetName val="4_장비손료4"/>
      <sheetName val="①idea_pipeline3"/>
      <sheetName val="IMP_통일양식3"/>
      <sheetName val="LYS_통일양식3"/>
      <sheetName val="Xunit_(단위환산)3"/>
      <sheetName val="유통기한_프로그램3"/>
      <sheetName val="1차_내역서3"/>
      <sheetName val="경비_(1)3"/>
      <sheetName val="2F_회의실견적(5_14_일대)3"/>
      <sheetName val="단양_00_아파트-세부내역4"/>
      <sheetName val="VENDOR_LIST3"/>
      <sheetName val="단가_3"/>
      <sheetName val="108_수선비3"/>
      <sheetName val="Div26_-_Elect2"/>
      <sheetName val="MP_MOB3"/>
      <sheetName val="명일작업계획_(3)3"/>
      <sheetName val="내역서_(3)4"/>
      <sheetName val="산출양식_(2)4"/>
      <sheetName val="전체산출내역서갑(변경)_4"/>
      <sheetName val="A_터파기공4"/>
      <sheetName val="B_측·집4"/>
      <sheetName val="배(자·집)_(2)4"/>
      <sheetName val="2_01측·터·집4"/>
      <sheetName val="땅깍·수_(1-1)4"/>
      <sheetName val="0-52_4"/>
      <sheetName val="콘·다_(2)4"/>
      <sheetName val="기·집_(2)4"/>
      <sheetName val="콘·다_(3)4"/>
      <sheetName val="병원내역집계표_(2)4"/>
      <sheetName val="실행총괄_4"/>
      <sheetName val="[IL-3_XLSY갑지4"/>
      <sheetName val="4_일위대가목차4"/>
      <sheetName val="내역_ver1_04"/>
      <sheetName val="2000,9월_일위4"/>
      <sheetName val="1_노무비명세서(해동)4"/>
      <sheetName val="1_노무비명세서(토목)4"/>
      <sheetName val="2_노무비명세서(해동)4"/>
      <sheetName val="2_노무비명세서(수직보호망)4"/>
      <sheetName val="2_노무비명세서(난간대)4"/>
      <sheetName val="2_사진대지4"/>
      <sheetName val="3_사진대지4"/>
      <sheetName val="변압기_및_발전기_용량3"/>
      <sheetName val="조도계산서_(도서)3"/>
      <sheetName val="빌딩_안내3"/>
      <sheetName val="CABLE_(2)3"/>
      <sheetName val="G_R300경비3"/>
      <sheetName val="단가대비표_(3)3"/>
      <sheetName val="기성내역서(을)_(2)3"/>
      <sheetName val="1단계_(2)3"/>
      <sheetName val="2_1__노무비_평균단가산출3"/>
      <sheetName val="3_공사비(07년노임단가)3"/>
      <sheetName val="3_공사비(단가조사표)3"/>
      <sheetName val="3_공사비(물량산출표)3"/>
      <sheetName val="3_공사비(일위대가표목록)3"/>
      <sheetName val="3_공사비(일위대가표)3"/>
      <sheetName val="TRE_TABLE3"/>
      <sheetName val="Requirement(Work_Crew)3"/>
      <sheetName val="진입도로B_(2)3"/>
      <sheetName val="수목데이타_3"/>
      <sheetName val="2_냉난방설비공사3"/>
      <sheetName val="7_자동제어공사3"/>
      <sheetName val="중강당_내역3"/>
      <sheetName val="기초자료입력및_K치_확인3"/>
      <sheetName val="실행내역_3"/>
      <sheetName val="자재_단가_비교표(견적)3"/>
      <sheetName val="자재_단가_비교표3"/>
      <sheetName val="Bid_Summary3"/>
      <sheetName val="이동시_예상비용3"/>
      <sheetName val="Seg_1DE비용3"/>
      <sheetName val="Transit_비용_감가상각미포함3"/>
      <sheetName val="세골재__T2_변경_현황3"/>
      <sheetName val="내역서_(2)3"/>
      <sheetName val="전화공사_공량_및_집계표3"/>
      <sheetName val="참조_(2)3"/>
      <sheetName val="6__직접경비3"/>
      <sheetName val="대가_(보완)3"/>
      <sheetName val="3_자재비(총괄)3"/>
      <sheetName val="5호광장_(만점)4"/>
      <sheetName val="인천국제_(만점)_(2)4"/>
      <sheetName val="제조_경영3"/>
      <sheetName val="4_전기3"/>
      <sheetName val="노_무_비3"/>
      <sheetName val="미납품_현황3"/>
      <sheetName val="신설개소별_총집계표(동해-배전)3"/>
      <sheetName val="용선_C_L3"/>
      <sheetName val="전_체3"/>
      <sheetName val="흙막이B_(오산운암)3"/>
      <sheetName val="타이로드_흙막이3"/>
      <sheetName val="타이로드_흙막이(근입장2_5M)3"/>
      <sheetName val="타이로드(근입장2_5M)3"/>
      <sheetName val="pile_항타3"/>
      <sheetName val="pile_항타(디젤)3"/>
      <sheetName val="pile_항타_A3"/>
      <sheetName val="pile_항타_B3"/>
      <sheetName val="pile_항타_C3"/>
      <sheetName val="pile_인발3"/>
      <sheetName val="pile_인발_A3"/>
      <sheetName val="pile_인발_B3"/>
      <sheetName val="pile_인발_C3"/>
      <sheetName val="20TON_TRAILER3"/>
      <sheetName val="토류판_(2)3"/>
      <sheetName val="SHEET_PILE단가3"/>
      <sheetName val="전선_및_전선관3"/>
      <sheetName val="2_1외주3"/>
      <sheetName val="2_3노무3"/>
      <sheetName val="2_4자재3"/>
      <sheetName val="2_2장비3"/>
      <sheetName val="2_5경비3"/>
      <sheetName val="2_6수목대3"/>
      <sheetName val="3련_BOX3"/>
      <sheetName val="설계기준_및_하중계산3"/>
      <sheetName val="Sight_n_M_H3"/>
      <sheetName val="매출요약(월별)_-년간3"/>
      <sheetName val="Piping_Design_Data3"/>
      <sheetName val="4_&amp;_10-inch,_CO2_Combo_&amp;_Sweep3"/>
      <sheetName val="1_䷨수장3"/>
      <sheetName val="4_뀴진설Ⳅ3"/>
      <sheetName val="전䰨선로_물량표3"/>
      <sheetName val="㶀대입찰_내역서3"/>
      <sheetName val="모선자재_집계표2"/>
      <sheetName val="재료의_할증2"/>
      <sheetName val="총괄집계_3"/>
      <sheetName val="kimre_scrubber3"/>
      <sheetName val="strut_type3"/>
      <sheetName val="한성교회_신축공사(050713)_CheckList3"/>
      <sheetName val="FRP_PIPING_일위대가3"/>
      <sheetName val="단가_및_재료비3"/>
      <sheetName val="함열량_db2"/>
      <sheetName val="10_경제성분석2"/>
      <sheetName val="기계_도급내역서2"/>
      <sheetName val="-15_02"/>
      <sheetName val="고객사_관리_코드3"/>
      <sheetName val="내역서_2"/>
      <sheetName val="사__업__비__수__지__예__산__서2"/>
      <sheetName val="표__지2"/>
      <sheetName val="D1_2_COF모듈자재_입출재고_(B급)2"/>
      <sheetName val="공내역_및_견적조건2"/>
      <sheetName val="2_12"/>
      <sheetName val="Bảng_mã_VT2"/>
      <sheetName val="Khoi_luong2"/>
      <sheetName val="DonGia_chetao2"/>
      <sheetName val="DonGia_VatTuLK2"/>
      <sheetName val="cong_thuc_tinh_chi_tiet2"/>
      <sheetName val="Fr_Revit2"/>
      <sheetName val="NSA_Summary2"/>
      <sheetName val="청_구1"/>
      <sheetName val="7_전산해석결과1"/>
      <sheetName val="4_하중1"/>
      <sheetName val="chi_tiet1"/>
      <sheetName val="PPC_Summary1"/>
      <sheetName val="Gia_VLNCMTC"/>
      <sheetName val="샌딩_에폭시_도장1"/>
      <sheetName val="Summary_VO_No_3"/>
      <sheetName val="VO_No_3_1"/>
      <sheetName val="VO_No_3_2"/>
      <sheetName val="VO_No_3_3"/>
      <sheetName val="VO_No_3_4"/>
      <sheetName val="VO_No_3_5"/>
      <sheetName val="VO_No_3_6"/>
      <sheetName val="VO_No_3_7"/>
      <sheetName val="VO_No_3_8"/>
      <sheetName val="기존단가_(2)1"/>
      <sheetName val="외주대비_-석축_x"/>
      <sheetName val="_IL-3_XLSY갑지4"/>
      <sheetName val="외주대비_ᨀ晙ԯ1"/>
      <sheetName val="[후다___"/>
      <sheetName val="Sàn_T1"/>
      <sheetName val="Lỗ_thông_gió"/>
      <sheetName val="SCOPE_OF_WORK"/>
      <sheetName val="Tong_hop"/>
      <sheetName val="Phan_lap_dat"/>
      <sheetName val="Lắp_Ráp"/>
      <sheetName val="KET_CAU-_MJV2"/>
      <sheetName val="Ví_dụ"/>
      <sheetName val="Phieu_trinh_ky_cấu_tháp"/>
      <sheetName val="Phieu_trinh_ky_VTP"/>
      <sheetName val="KS-VL_rời"/>
      <sheetName val="Tai_san"/>
      <sheetName val="Check_dong_tien"/>
      <sheetName val="Chi_phí_SDTS"/>
      <sheetName val="Check_COST"/>
      <sheetName val="DATA_HD"/>
      <sheetName val="Tong_hop_1TM"/>
      <sheetName val="NS_Lán_trại"/>
      <sheetName val="Check_cong_no_NC"/>
      <sheetName val="Thống_kê"/>
      <sheetName val="3_단가산출서"/>
      <sheetName val="4_단가산출기초"/>
      <sheetName val="H__MECHANICAL"/>
      <sheetName val="J__FIRE_FIGHTING"/>
      <sheetName val="PIPING"/>
      <sheetName val="electrical"/>
      <sheetName val="[후다_x0001_ _x0010_"/>
      <sheetName val="보도내 "/>
      <sheetName val="기초데이타"/>
      <sheetName val="안양동교 1안"/>
      <sheetName val="2. 주요공지（主要公告）"/>
      <sheetName val="건축(을)"/>
      <sheetName val="세목전체"/>
      <sheetName val="자재기성 신청서.xlsx"/>
      <sheetName val="4.예산내역서"/>
      <sheetName val="개략"/>
      <sheetName val="2월분"/>
      <sheetName val="서∼군(2寅"/>
      <sheetName val="const."/>
      <sheetName val="A 견적"/>
      <sheetName val="품À_x0000_"/>
      <sheetName val="입찰내역 발주처 양식"/>
      <sheetName val="외주대비 -석축_x005f_x0000__x005f_x0000__x005f_x0000__x"/>
      <sheetName val="관공일위대가"/>
      <sheetName val="eq_da_x0000__x0000_"/>
      <sheetName val="원가계산(2)"/>
      <sheetName val="외주대비 -석축?????_x0012_[후다내역.XLS]견적표지 (3"/>
      <sheetName val="표준공사비-조명제외x10%up"/>
      <sheetName val="양수장내역"/>
      <sheetName val="일위노임"/>
      <sheetName val="흥양2교토_x0000__x0000_Ā_x0000_"/>
      <sheetName val="grid_(1)"/>
      <sheetName val="05_유류비자금청구(완)"/>
      <sheetName val="PAD_TR보호대기초"/>
      <sheetName val="경율산정_XLS"/>
      <sheetName val="1_내역(청_하역장전등)"/>
      <sheetName val="19_07월_세_계"/>
      <sheetName val="19_07항목별(시트복사금지100번쓰기)"/>
      <sheetName val="19_05월"/>
      <sheetName val="흥양2교토"/>
      <sheetName val="4_수량산출서"/>
      <sheetName val="1_관로"/>
      <sheetName val="도급표지ÉԀ"/>
      <sheetName val="단가多〒"/>
      <sheetName val="안양동교_1안"/>
      <sheetName val="입찰품"/>
      <sheetName val="BOQFinishing"/>
      <sheetName val="총물량"/>
      <sheetName val="投标材料清单 "/>
      <sheetName val="대3류_"/>
      <sheetName val="BEND_LOSS"/>
      <sheetName val="Tai_khoan"/>
      <sheetName val="토공 total"/>
      <sheetName val="TRAY 헹거산출"/>
      <sheetName val="Basic"/>
      <sheetName val="info"/>
      <sheetName val="금액"/>
      <sheetName val="투찰추정"/>
      <sheetName val="배수내역(총수량)"/>
      <sheetName val="ጳ_x0000__x0000_Ⴔጳ_x0000__x0000_Lጴ_x0000__x0000_ ጵ_x0000__x0000_ ጶ_x0000__x0000_ఀጷ_x0000__x0000_ ጸ_x0000_"/>
      <sheetName val="ጷ_x0000__x0000_Ⴔጸ_x0000__x0000_Lጿ_x0000__x0000_Rጿ_x0000__x0000_Sጊ_x0000__x0000_Lጊ_x0000__x0000_2ጱ"/>
      <sheetName val="ጳ_x0000__x0000_Ⴔጳ_x0000__x0000_Lጴ_x0000__x0000__ጵ_x0000__x0000__ጶ_x0000__x0000_ఀጷ_x0000__x0000__ጸ_x0000_"/>
      <sheetName val="ጳ_x0000__x0000_Ⴔጳ_x0000__x0000_Lጴ_x0000__x0000_Rጳ_x0000__x0000_Sጳ_x0000__x0000_Lጴ_x0000__x0000_2ጵ"/>
      <sheetName val="ጳ_x0000__x0000_Ⴔጴ_x0000__x0000_Lጳ_x0000__x0000_0ጳ_x0000__x0000_Șጴ_x0000__x0000_Șጵ_x0000__x0000_"/>
      <sheetName val="ጱ_x0000__x0000_Ⴔጲ_x0000__x0000_Lፍ_x0000__x0000_uጳ_x0000__x0000_mጳ_x0000__x0000_Dጴ_x0000__x0000_bጳ_x0000_"/>
      <sheetName val="ጊ_x0000__x0000_Ⴔጱ_x0000__x0000_Lጲ_x0000__x0000_.ድ_x0000__x0000_nጳ_x0000__x0000_lጳ_x0000__x0000_eጴ"/>
      <sheetName val="ጵ_x0000__x0000_Ⴔጶ_x0000__x0000_Lጷ_x0000__x0000_.ጸ_x0000__x0000_yጿ_x0000__x0000_uጿ_x0000__x0000_iጊ_x0000_"/>
      <sheetName val="ጊ_x0000__x0000_Ⴔጱ_x0000__x0000_Lጲ_x0000__x0000_-ድ_x0000__x0000_Lጳ_x0000__x0000_(ጳ_x0000__x0000_"/>
      <sheetName val="ጿ_x0000__x0000_Ⴔጿ_x0000__x0000_Lጊ_x0000__x0000_ېጱ_x0000__x0000_ ጲ_x0000__x0000_೵ድ_x0000__x0000_Ⴔጳ_x0000_"/>
      <sheetName val="ጊ_x0000__x0000_Ⴔጊ_x0000__x0000_Lጱ_x0000__x0000_᳴ጲ_x0000__x0000_ ድ_x0000__x0000_ᰕጳ_x0000__x0000_װጳ"/>
      <sheetName val="ጸ_x0000__x0000_Ⴔጿ_x0000__x0000_Lጿ_x0000__x0000_qጊ_x0000__x0000_oጊ_x0000__x0000_iጱ_x0000__x0000_iጲ_x0000_"/>
      <sheetName val="ጳ_x0000__x0000_Ⴔጴ_x0000__x0000_Lጳ_x0000__x0000__ጳ_x0000__x0000_nጴ_x0000__x0000_lጵ_x0000__x0000_eጶ"/>
      <sheetName val="ጿ_x0000__x0000_Ⴔጿ_x0000__x0000_Lጊ_x0000__x0000__ጊ_x0000__x0000_yጱ_x0000__x0000_uጲ_x0000__x0000_iድ_x0000_"/>
      <sheetName val="ፍ_x0000__x0000_Ⴔጳ_x0000__x0000_Lጳ_x0000__x0000_Nጴ_x0000__x0000_(ጳ_x0000__x0000_ᖥጳ_x0000__x0000_)"/>
      <sheetName val="ጿ_x0000__x0000_Ⴔጿ_x0000__x0000_Lጊ_x0000__x0000_Cጱ_x0000__x0000_4ጲ_x0000__x0000_Ĥፍ_x0000__x0000_"/>
      <sheetName val="ጳ_x0000__x0000_Ⴔጳ_x0000__x0000_Lጴ_x0000__x0000_෠ጳ_x0000__x0000_ೠጳ_x0000__x0000_2ጴ_x0000__x0000_Pጵ"/>
      <sheetName val="ጶ_x0000__x0000_Ⴔጷ_x0000__x0000_Lጸ_x0000__x0000_ ጿ_x0000__x0000_ ጿ_x0000__x0000_ ጊ_x0000__x0000_"/>
      <sheetName val="ጳ_x0000__x0000_Ⴔጴ_x0000__x0000_Lጳ_x0000__x0000_ބጳ_x0000__x0000_کጴ_x0000__x0000_ឌጵ_x0000__x0000_"/>
      <sheetName val="ጊ_x0000__x0000_Ⴔጊ_x0000__x0000_Lጱ_x0000__x0000_ބጲ_x0000__x0000_کድ_x0000__x0000_ឌጳ_x0000__x0000_"/>
      <sheetName val="ጳ_x0000__x0000_Ⴔጳ_x0000__x0000_Lጴ_x0000__x0000_᝼ጵ_x0000__x0000_᳀ጶ_x0000__x0000_,ጷ_x0000__x0000_)"/>
      <sheetName val="ጿ_x0000__x0000_Ⴔጊ_x0000__x0000_Lጱ_x0000__x0000_Șጲ_x0000__x0000_ᩘድ_x0000__x0000_ ጳ_x0000__x0000_ ጳ_x0000_"/>
      <sheetName val="ድ_x0000__x0000_Ⴔጳ_x0000__x0000_Lጳ_x0000__x0000_.ጴ_x0000__x0000_ഀጳ_x0000__x0000_nጳ_x0000__x0000_ "/>
      <sheetName val="ጴ_x0000__x0000_Ⴔጵ_x0000__x0000_Lጶ_x0000__x0000__ጷ_x0000__x0000_ഀጸ_x0000__x0000_nጿ_x0000__x0000_ "/>
      <sheetName val="ጳ_x0000__x0000_Ⴔጴ_x0000__x0000_Lጵ_x0000__x0000_.ጶ_x0000__x0000_ᔼጷ_x0000__x0000_1ጸ_x0000__x0000_2ጿ_x0000_"/>
      <sheetName val="ጲ_x0000__x0000_Ⴔድ_x0000__x0000_Lጳ_x0000__x0000_Rጳ_x0000__x0000_aጴ_x0000__x0000_lጳ_x0000__x0000_oጳ"/>
      <sheetName val="ጊ_x0000__x0000_Ⴔጱ_x0000__x0000_Lጲ_x0000__x0000_Rድ_x0000__x0000_Dጳ_x0000__x0000_(ጳ_x0000__x0000_๘ጴ"/>
      <sheetName val="ጴ_x0000__x0000_Ⴔጵ_x0000__x0000_Lጶ_x0000__x0000_֑ጷ_x0000__x0000_0ጸ_x0000__x0000_1ጿ_x0000__x0000_0ጿ"/>
      <sheetName val="ጸ_x0000__x0000_Ⴔጿ_x0000__x0000_Lጿ_x0000__x0000_Ƞጊ_x0000__x0000_Eጱ_x0000__x0000_Rጲ_x0000__x0000_Sፍ"/>
      <sheetName val="ጵ_x0000__x0000_Ⴔጶ_x0000__x0000_Lጷ_x0000__x0000_-ጸ_x0000__x0000_Oጿ_x0000__x0000_Uጿ_x0000__x0000_Rጊ_x0000_"/>
      <sheetName val="ጳ_x0000__x0000_Ⴔጴ_x0000__x0000_Lጵ_x0000__x0000_-ጶ_x0000__x0000_Eጷ_x0000__x0000_Tጸ_x0000__x0000_Aጿ"/>
      <sheetName val="ጸ_x0000__x0000_Ⴔጿ_x0000__x0000_Lጿ_x0000__x0000_.ጊ_x0000__x0000_ ጱ_x0000__x0000_ݴጲ_x0000__x0000_"/>
      <sheetName val="ጱ_x0000__x0000_Ⴔጲ_x0000__x0000_Lድ_x0000__x0000_ࣼጳ_x0000__x0000_൬ጳ_x0000__x0000_(ጴ_x0000__x0000_"/>
      <sheetName val="ጴ_x0000__x0000_Ⴔጳ_x0000__x0000_Lጳ_x0000__x0000_Rጴ_x0000__x0000_Sጵ_x0000__x0000_Lጶ_x0000__x0000_2ጷ_x0000_"/>
      <sheetName val="ጿ_x0000__x0000_Ⴔጿ_x0000__x0000_Lጊ_x0000__x0000_uጱ_x0000__x0000_mጲ_x0000__x0000_Dድ_x0000__x0000_bጳ_x0000_"/>
      <sheetName val="ጴ_x0000__x0000_Ⴔጳ_x0000__x0000_Lጳ_x0000__x0000__ጴ_x0000__x0000_nጵ_x0000__x0000_lጶ_x0000__x0000_eጷ_x0000_"/>
      <sheetName val="ጶ_x0000__x0000_Ⴔጷ_x0000__x0000_Lጸ_x0000__x0000_ېጿ_x0000__x0000__ጿ_x0000__x0000_೵ጊ_x0000__x0000_Ⴔጱ_x0000_"/>
      <sheetName val="ጳ_x0000__x0000_Ⴔጳ_x0000__x0000_Lጴ_x0000__x0000__ጳ_x0000__x0000_ഀጳ_x0000__x0000_nጴ_x0000__x0000__"/>
      <sheetName val="ጿ_x0000__x0000_Ⴔጊ_x0000__x0000_Lጊ_x0000__x0000__ጱ_x0000__x0000_ഀጲ_x0000__x0000_nድ_x0000__x0000__"/>
      <sheetName val="ጵ_x0000__x0000_Ⴔጶ_x0000__x0000_Lጷ_x0000__x0000_qጸ_x0000__x0000_oጿ_x0000__x0000_iጿ_x0000__x0000_iጊ_x0000_"/>
      <sheetName val="ጲ_x0000__x0000_Ⴔድ_x0000__x0000_Lጳ_x0000__x0000_᳴ጳ_x0000__x0000__ጴ_x0000__x0000_ᰕጳ_x0000__x0000_װጳ"/>
      <sheetName val="ጶ_x0000__x0000_Ⴔጷ_x0000__x0000_Lጸ_x0000__x0000__ጿ_x0000__x0000__ጿ_x0000__x0000__ጊ_x0000__x0000_"/>
      <sheetName val="ጱ_x0000__x0000_Ⴔጲ_x0000__x0000_Lድ_x0000__x0000_᝼ጳ_x0000__x0000_᳀ጳ_x0000__x0000_,ጴ_x0000__x0000_)"/>
      <sheetName val="ጷ_x0000__x0000_Ⴔጸ_x0000__x0000_Lጿ_x0000__x0000_Șጿ_x0000__x0000_ᩘጊ_x0000__x0000__ጱ_x0000__x0000__ጲ_x0000_"/>
      <sheetName val="ድ_x0000__x0000_Ⴔጳ_x0000__x0000_Lጳ_x0000__x0000_ᰘጴ_x0000__x0000_ࠄጳ_x0000__x0000_ഈጳ_x0000__x0000_Ṅጴ"/>
      <sheetName val="ጲ_x0000__x0000_Ⴔድ_x0000__x0000_Lጳ_x0000__x0000__ጳ_x0000__x0000_nጴ_x0000__x0000_lጳ_x0000__x0000_eጳ_x0000_"/>
      <sheetName val="ጳ_x0000__x0000_Ⴔጳ_x0000__x0000_Lጴ_x0000__x0000_᳴ጵ_x0000__x0000__ጶ_x0000__x0000_ᰕጷ_x0000__x0000_װጸ_x0000_"/>
      <sheetName val="ጊ_x0000__x0000_Ⴔጱ_x0000__x0000_Lጲ_x0000__x0000_ࠑድ_x0000__x0000_°ጳ_x0000__x0000_2ጳ_x0000__x0000_0"/>
      <sheetName val="ጿ_x0000__x0000_Ⴔጊ_x0000__x0000_Lጱ_x0000__x0000_ᙜጲ_x0000__x0000_෨ድ_x0000__x0000_Dጳ_x0000__x0000_°ጳ"/>
      <sheetName val="ጿ_x0000__x0000_Ⴔጊ_x0000__x0000_Lጱ_x0000__x0000_Rጲ_x0000__x0000_Cድ_x0000__x0000_Rጳ_x0000__x0000_"/>
      <sheetName val="ጴ_x0000__x0000_Ⴔጳ_x0000__x0000_Lጳ_x0000__x0000_iጴ_x0000__x0000_ ጵ_x0000__x0000_eጶ_x0000__x0000_e"/>
      <sheetName val="ጵ_x0000__x0000_Ⴔጶ_x0000__x0000_Lጷ_x0000__x0000_ᝥጸ_x0000__x0000_Uጿ_x0000__x0000_Oጿ_x0000__x0000_ "/>
      <sheetName val="ጳ_x0000__x0000_Ⴔጴ_x0000__x0000_Lጵ_x0000__x0000_֑ጶ_x0000__x0000_ ጷ_x0000__x0000_-ጸ_x0000__x0000_׭"/>
      <sheetName val="ጳ_x0000__x0000_Ⴔጳ_x0000__x0000_Lጴ_x0000__x0000_಴ጵ_x0000__x0000_׭ጶ_x0000__x0000_᳀ጷ_x0000__x0000_"/>
      <sheetName val="ጴ_x0000__x0000_Ⴔጵ_x0000__x0000_Lጶ_x0000__x0000_ඕጷ_x0000__x0000_ఐጸ_x0000__x0000_սጿ_x0000__x0000_"/>
      <sheetName val="ጲ_x0000__x0000_Ⴔድ_x0000__x0000_Lጳ_x0000__x0000_.ጳ_x0000__x0000_᪅ጴ_x0000__x0000_Șጳ_x0000__x0000_᧝ጳ"/>
      <sheetName val="ጸ_x0000__x0000_Ⴔጿ_x0000__x0000_Lጿ_x0000__x0000_.ጊ_x0000__x0000_᪅ጊ_x0000__x0000_ႜጱ_x0000__x0000_"/>
      <sheetName val="ጴ_x0000__x0000_Ⴔጵ_x0000__x0000_Lጶ_x0000__x0000_.ጷ_x0000__x0000_ᅸጸ_x0000__x0000_Ꮙጿ_x0000__x0000_°ጿ"/>
      <sheetName val="ጶ_x0000__x0000_Ⴔጷ_x0000__x0000_Lጸ_x0000__x0000_.ጿ_x0000__x0000_(ጿ_x0000__x0000_ᅸጊ_x0000__x0000_)"/>
      <sheetName val="ጳ_x0000__x0000_Ⴔጴ_x0000__x0000_Lጴ_x0000__x0000_.ፊ_x0000__x0000_(ጵ_x0000__x0000_ఀፋ_x0000__x0000_)"/>
      <sheetName val="ጊ_x0000__x0000_Ⴔጱ_x0000__x0000_Lጲ_x0000__x0000_ഈድ_x0000__x0000_ᠥጳ_x0000__x0000_๘ጳ_x0000__x0000_"/>
      <sheetName val="ጊ_x0000__x0000_Ⴔጱ_x0000__x0000_Lጲ_x0000__x0000_Tድ_x0000__x0000_(ጳ_x0000__x0000_Eጳ_x0000__x0000_"/>
      <sheetName val="ጱ_x0000__x0000_Ⴔጲ_x0000__x0000_Lድ_x0000__x0000_ެጳ_x0000__x0000_ ጳ_x0000__x0000_(ጴ_x0000__x0000_"/>
      <sheetName val="ጷ_x0000__x0000_Ⴔጸ_x0000__x0000_Lጿ_x0000__x0000_೨ጿ_x0000__x0000_Tጊ_x0000__x0000_ಽጊ_x0000__x0000_"/>
      <sheetName val="ጿ_x0000__x0000_Ⴔጿ_x0000__x0000_Lጊ_x0000__x0000_ᙔጱ_x0000__x0000_೵ጲ_x0000__x0000_ ድ_x0000__x0000_"/>
      <sheetName val="ጴ_x0000__x0000_Ⴔጳ_x0000__x0000_Lጳ_x0000__x0000_ᆠጴ_x0000__x0000_Aጵ_x0000__x0000_Iጶ_x0000__x0000_"/>
      <sheetName val="ድ_x0000__x0000_Ⴔጳ_x0000__x0000_Lጳ_x0000__x0000_಴ጴ_x0000__x0000_׭ጳ_x0000__x0000_᳀ጳ_x0000__x0000_"/>
      <sheetName val="ጱ_x0000__x0000_Ⴔጲ_x0000__x0000_Lድ_x0000__x0000_ಜጳ_x0000__x0000_(ጳ_x0000__x0000_ ጴ_x0000__x0000_"/>
      <sheetName val="ጷ_x0000__x0000_Ⴔጸ_x0000__x0000_Lጿ_x0000__x0000_ݸጿ_x0000__x0000_ၬጊ_x0000__x0000_2ጊ_x0000__x0000_ರጱ"/>
      <sheetName val="ጵ_x0000__x0000_Ⴔጶ_x0000__x0000_Lጷ_x0000__x0000__ጸ_x0000__x0000_᪅ጿ_x0000__x0000_Șጿ_x0000__x0000_᧝ጊ"/>
      <sheetName val="ጳ_x0000__x0000_Ⴔጴ_x0000__x0000_Lጳ_x0000__x0000__ጳ_x0000__x0000_᪅ጴ_x0000__x0000_ႜጵ_x0000__x0000_"/>
      <sheetName val="ጳ_x0000__x0000_Ⴔጳ_x0000__x0000_Lጴ_x0000__x0000_ࣼጳ_x0000__x0000_൬ጳ_x0000__x0000_(ጴ_x0000__x0000_"/>
      <sheetName val="ጳ_x0000__x0000_Ⴔጴ_x0000__x0000_Lጳ_x0000__x0000_Rጳ_x0000__x0000_Sጴ_x0000__x0000_Lጵ_x0000__x0000_2ጶ_x0000_"/>
      <sheetName val="ጿ_x0000__x0000_Ⴔጿ_x0000__x0000_Lጊ_x0000__x0000_నጊ_x0000__x0000_ಽጱ_x0000__x0000_(ጲ_x0000__x0000_"/>
      <sheetName val="ጿ_x0000__x0000_Ⴔጊ_x0000__x0000_Lጊ_x0000__x0000_೵ጱ_x0000__x0000_(ጲ_x0000__x0000_ዹድ_x0000__x0000_"/>
      <sheetName val="ጳ_x0000__x0000_Ⴔጳ_x0000__x0000_Lጴ_x0000__x0000__ጳ_x0000__x0000_Eጳ_x0000__x0000_Ꮜጴ_x0000__x0000_"/>
      <sheetName val="ጷ_x0000__x0000_Ⴔጸ_x0000__x0000_Lጿ_x0000__x0000__ጿ_x0000__x0000_ᔼጊ_x0000__x0000_1ጱ_x0000__x0000_2ጲ_x0000_"/>
      <sheetName val="ጳ_x0000__x0000_Ⴔጳ_x0000__x0000_Lጴ_x0000__x0000_Ƞጴ_x0000__x0000_Eፊ_x0000__x0000_Rጵ_x0000__x0000_Sፋ"/>
      <sheetName val="ጸ_x0000__x0000_Ⴔጿ_x0000__x0000_Lጿ_x0000__x0000_ݴጊ_x0000__x0000_෼ጱ_x0000__x0000_.ጲ_x0000__x0000_"/>
      <sheetName val="ድ_x0000__x0000_Ⴔጳ_x0000__x0000_Lጳ_x0000__x0000_0ጴ_x0000__x0000_ ጳ_x0000__x0000_Iጳ_x0000__x0000_"/>
      <sheetName val="ጊ_x0000__x0000_Ⴔጱ_x0000__x0000_Lጲ_x0000__x0000_ಜድ_x0000__x0000_(ጳ_x0000__x0000__ጳ_x0000__x0000_"/>
      <sheetName val="ጿ_x0000__x0000_Ⴔጊ_x0000__x0000_Lጱ_x0000__x0000_rጲ_x0000__x0000_(ድ_x0000__x0000_tጳ_x0000__x0000_rጳ"/>
      <sheetName val="ጴ_x0000__x0000_Ⴔጵ_x0000__x0000_Lጶ_x0000__x0000_᚝ጷ_x0000__x0000_Ոጸ_x0000__x0000_)ጿ_x0000__x0000_"/>
      <sheetName val="ጸ_x0000__x0000_Ⴔጿ_x0000__x0000_Lጿ_x0000__x0000_iጊ_x0000__x0000_ ጱ_x0000__x0000_uጲ_x0000__x0000_r"/>
      <sheetName val="ጊ후다내역.XLS]0_0ControlSheet3"/>
      <sheetName val="ጳ_x0000__x0000_Ⴔጴ_x0000__x0000_Lጳ_x0000__x0000_᳴ጳ_x0000__x0000__ጴ_x0000__x0000_ᰕጵ_x0000__x0000_װጶ_x0000_"/>
      <sheetName val="ጴ_x0000__x0000_Ⴔጳ_x0000__x0000_Lጳ_x0000__x0000_֑ጴ_x0000__x0000__ጵ_x0000__x0000_-ጶ_x0000__x0000_׭"/>
      <sheetName val="ጳ_x0000__x0000_Ⴔጳ_x0000__x0000_Lጴ_x0000__x0000_ᙜጵ_x0000__x0000_෨ጶ_x0000__x0000_Dጷ_x0000__x0000_°ጸ"/>
      <sheetName val="ጿ_x0000__x0000_ゴጊ_x0000__x0000_Lዷ_x0000__x0000_R፞_x0000__x0000_I፟_x0000__x0000_G፠_x0000__x0000_ጀ፠"/>
      <sheetName val="ጶ_x0000__x0000_Ⴔጷ_x0000__x0000_Lጸ_x0000__x0000__ጿ_x0000__x0000_ഀጿ_x0000__x0000_nጊ_x0000__x0000__ጱ"/>
      <sheetName val="ጵ_x0000__x0000_Ⴔጶ_x0000__x0000_Lጷ_x0000__x0000__ጸ_x0000__x0000_ഀጿ_x0000__x0000_nጿ_x0000__x0000__ጊ"/>
      <sheetName val="ጳ_x0000__x0000_Ⴔጴ_x0000__x0000_Lጵ_x0000__x0000__ጶ_x0000__x0000_Eጷ_x0000__x0000_Ꮜጸ_x0000__x0000_"/>
      <sheetName val="ጱ_x0000__x0000_Ⴔጲ_x0000__x0000_Lድ_x0000__x0000__ጳ_x0000__x0000__ጳ_x0000__x0000__ጴ_x0000__x0000_1"/>
      <sheetName val="ድ_x0000__x0000_Ⴔጳ_x0000__x0000_Lጳ_x0000__x0000_᝼ጴ_x0000__x0000_᳀ጳ_x0000__x0000_,ጳ_x0000__x0000_)ጴ"/>
      <sheetName val="ጶ_x0000__x0000_Ⴔጷ_x0000__x0000_Lጸ_x0000__x0000_-ጿ_x0000__x0000_Oጿ_x0000__x0000_Uጊ_x0000__x0000_Rፕ_x0000_"/>
      <sheetName val="ጿ_x0000__x0000_Ⴔጿ_x0000__x0000_Lጊ_x0000__x0000_-ጱ_x0000__x0000_Eጲ_x0000__x0000_Tድ_x0000__x0000_Aጳ"/>
      <sheetName val="ጷ_x0000__x0000_Ⴔጸ_x0000__x0000_Lጿ_x0000__x0000__ጿ_x0000__x0000__ጊ_x0000__x0000_ݴጱ_x0000__x0000_"/>
      <sheetName val="ጲ_x0000__x0000_Ⴔድ_x0000__x0000_Lጳ_x0000__x0000_ᝥጳ_x0000__x0000_Uጴ_x0000__x0000_Oጳ_x0000__x0000__"/>
      <sheetName val="ፘ_x0000__x0000_Ⴔፘ_x0000__x0000_Lፙ_x0000__x0000_Rፘ_x0000__x0000_Cፘ_x0000__x0000_Rፙ_x0000__x0000_"/>
      <sheetName val="፝_x0000__x0000_Ⴔጿ_x0000__x0000_Lጿ_x0000__x0000_iጊ_x0000__x0000__ዷ_x0000__x0000_e፞_x0000__x0000_e"/>
      <sheetName val="፡_x0000__x0000_Ⴔ፠_x0000__x0000_L፠_x0000__x0000_ࣼ፡_x0000__x0000_൬።_x0000__x0000_(፣_x0000__x0000_"/>
      <sheetName val="፠_x0000__x0000_Ⴔ፡_x0000__x0000_L።_x0000__x0000_R፣_x0000__x0000_S፤_x0000__x0000_Lጿ_x0000__x0000_2ጿ_x0000_"/>
      <sheetName val="ጊ_x0000__x0000_Ⴔጊ_x0000__x0000_Lጊ_x0000__x0000_నጊ_x0000__x0000_ಽጊ_x0000__x0000_(፥_x0000__x0000_"/>
      <sheetName val="፥_x0000__x0000_Ⴔ፦_x0000__x0000_L፥_x0000__x0000__ጊ_x0000__x0000_Eጊ_x0000__x0000_Ꮜጊ_x0000__x0000_"/>
      <sheetName val="ጲ_x0000__x0000_Ⴔድ_x0000__x0000_Lጳ_x0000__x0000_Iጳ_x0000__x0000__ጴ_x0000__x0000_Yጳ_x0000__x0000_"/>
      <sheetName val="ጳ_x0000__x0000_Ⴔጳ_x0000__x0000_Lጴ_x0000__x0000__ጳ_x0000__x0000_᪅ጳ_x0000__x0000_ᕴጴ_x0000__x0000_"/>
      <sheetName val="단가_x0000__x0000__x0005_"/>
      <sheetName val="발주수량표"/>
      <sheetName val="TREE_䢬"/>
      <sheetName val="배방교"/>
      <sheetName val="변경비⣗鼏휂"/>
      <sheetName val="SP-ኬ_x0002_"/>
      <sheetName val="SP-咬⶘"/>
      <sheetName val="월별손익(용역)"/>
      <sheetName val="공정관리1"/>
      <sheetName val="전체공정"/>
      <sheetName val="주간일정"/>
      <sheetName val="주간일정(미팅)"/>
      <sheetName val="19년"/>
      <sheetName val="7월"/>
      <sheetName val="8월"/>
      <sheetName val="9월"/>
      <sheetName val="10월"/>
      <sheetName val="프로파일계산"/>
      <sheetName val="7월~9월정리분(임과장)"/>
      <sheetName val="목표세부명세"/>
      <sheetName val="표지_(3)7"/>
      <sheetName val="표지_(2)7"/>
      <sheetName val="교각집계_(2)7"/>
      <sheetName val="교각토공_(2)7"/>
      <sheetName val="교각철근_(2)7"/>
      <sheetName val="외주대비_-석축7"/>
      <sheetName val="외주대비-구조물_(2)7"/>
      <sheetName val="견적표지_(3)7"/>
      <sheetName val="b_balju_(2)6"/>
      <sheetName val="_HIT-&gt;HMC_견적(3900)7"/>
      <sheetName val="일__위__대__가__목__록7"/>
      <sheetName val="조건표_(2)6"/>
      <sheetName val="교각토공__2_7"/>
      <sheetName val="준검_내역서8"/>
      <sheetName val="HRSG_SMALL072207"/>
      <sheetName val="3_공통공사대비7"/>
      <sheetName val="6__안전관리비12"/>
      <sheetName val="하도내역_(철콘)6"/>
      <sheetName val="입출재고현황_(2)7"/>
      <sheetName val="6PILE__(돌출)8"/>
      <sheetName val="노무비_근거6"/>
      <sheetName val="97년_추정7"/>
      <sheetName val="임율_Data6"/>
      <sheetName val="2차전체변경예정_(2)6"/>
      <sheetName val="토공유동표(전체_당초)6"/>
      <sheetName val="목차_6"/>
      <sheetName val="BSD_(2)7"/>
      <sheetName val="1_설계기준6"/>
      <sheetName val="7__현장관리비_6"/>
      <sheetName val="단면_(2)6"/>
      <sheetName val="8_현장관리비6"/>
      <sheetName val="7_안전관리비6"/>
      <sheetName val="내역서_제출5"/>
      <sheetName val="8_PILE__(돌출)6"/>
      <sheetName val="현장관리비_산출내역7"/>
      <sheetName val="1__설계조건_2_단면가정_3__하중계산7"/>
      <sheetName val="DATA_입력란7"/>
      <sheetName val="구조______5"/>
      <sheetName val="노무비_5"/>
      <sheetName val="4_일위대가집계5"/>
      <sheetName val="1_설계조건7"/>
      <sheetName val="중기조종사_단위단가6"/>
      <sheetName val="실행내역서_7"/>
      <sheetName val="Temporary_Mooring5"/>
      <sheetName val="7_PILE__(돌출)5"/>
      <sheetName val="A_LINE5"/>
      <sheetName val="2_대외공문8"/>
      <sheetName val="5__현장관리비(new)_5"/>
      <sheetName val="Customer_Databas5"/>
      <sheetName val="간_지15"/>
      <sheetName val="2_2_오피스텔(12~32F)5"/>
      <sheetName val="설내역서_6"/>
      <sheetName val="화재_탐지_설비5"/>
      <sheetName val="5__현장관리비_new__5"/>
      <sheetName val="방배동내역_(총괄)5"/>
      <sheetName val="설_계8"/>
      <sheetName val="_갑지5"/>
      <sheetName val="4_2_1_마루높이_검토4"/>
      <sheetName val="1_취수장7"/>
      <sheetName val="4_LINE5"/>
      <sheetName val="7_th5"/>
      <sheetName val="총_원가계산5"/>
      <sheetName val="자__재5"/>
      <sheetName val="노원열병합__건축공사기성내역서7"/>
      <sheetName val="할증_5"/>
      <sheetName val="개인별_순위표5"/>
      <sheetName val="CM_15"/>
      <sheetName val="집_계_표5"/>
      <sheetName val="플랜트_설치7"/>
      <sheetName val="일위대가_집계표5"/>
      <sheetName val="1공구_건정토건_토공8"/>
      <sheetName val="1공구_건정토건_철콘8"/>
      <sheetName val="도급표지_8"/>
      <sheetName val="도급표지__(4)8"/>
      <sheetName val="부대표지_(4)8"/>
      <sheetName val="도급표지__(3)8"/>
      <sheetName val="부대표지_(3)8"/>
      <sheetName val="도급표지__(2)8"/>
      <sheetName val="부대표지_(2)8"/>
      <sheetName val="토__목8"/>
      <sheetName val="조__경8"/>
      <sheetName val="전_기8"/>
      <sheetName val="건__축8"/>
      <sheetName val="보도내역_(3)8"/>
      <sheetName val="내역(최종본4_5)8"/>
      <sheetName val="1_수인터널8"/>
      <sheetName val="9_1지하2층하부보5"/>
      <sheetName val="제출내역_(2)5"/>
      <sheetName val="6__안전관리비13"/>
      <sheetName val="AS포장복구_8"/>
      <sheetName val="단계별내역_(2)5"/>
      <sheetName val="Sheet1_(2)7"/>
      <sheetName val="6_이토처리시간4"/>
      <sheetName val="기술부_VENDOR_LIST5"/>
      <sheetName val="2_2_띠장의_설계5"/>
      <sheetName val="명일작업계획_(3)4"/>
      <sheetName val="4_일위대가5"/>
      <sheetName val="BOX_본체4"/>
      <sheetName val="MP_MOB4"/>
      <sheetName val="Xunit_(단위환산)4"/>
      <sheetName val="0_0ControlSheet8"/>
      <sheetName val="0_1keyAssumption8"/>
      <sheetName val="전차선로_물량표7"/>
      <sheetName val="4_내진설계7"/>
      <sheetName val="현장별계약현황('98_10_31)7"/>
      <sheetName val="96보완계획7_127"/>
      <sheetName val="부대입찰_내역서7"/>
      <sheetName val="_총괄표7"/>
      <sheetName val="인건비_7"/>
      <sheetName val="제잡비_xls7"/>
      <sheetName val="Eq__Mobilization7"/>
      <sheetName val="3BL공동구_수량7"/>
      <sheetName val="토공(우물통,기타)_7"/>
      <sheetName val="2_고용보험료산출근거7"/>
      <sheetName val="원가계산_(2)7"/>
      <sheetName val="장비당단가_(1)6"/>
      <sheetName val="Sheet2_(2)6"/>
      <sheetName val="내___역5"/>
      <sheetName val="프라임_강변역(4,236)5"/>
      <sheetName val="콤보박스와_리스트박스의_연결7"/>
      <sheetName val="2000년_공정표5"/>
      <sheetName val="수_량_명_세_서_-_16"/>
      <sheetName val="2_교량(신설)5"/>
      <sheetName val="5_2코핑5"/>
      <sheetName val="2_건축6"/>
      <sheetName val="공정표_6"/>
      <sheetName val="P_M_별5"/>
      <sheetName val="4_경비_5_영업외수지5"/>
      <sheetName val="_견적서5"/>
      <sheetName val="배수공_시멘트_및_골재량_산출5"/>
      <sheetName val="별표_6"/>
      <sheetName val="전체내역_(2)4"/>
      <sheetName val="TABLE_DB4"/>
      <sheetName val="쌍용_data_base4"/>
      <sheetName val="Hyundai_Unit_cost_xls4"/>
      <sheetName val="전_체4"/>
      <sheetName val="2_1외주4"/>
      <sheetName val="2_3노무4"/>
      <sheetName val="2_4자재4"/>
      <sheetName val="2_2장비4"/>
      <sheetName val="2_5경비4"/>
      <sheetName val="2_6수목대4"/>
      <sheetName val="3련_BOX4"/>
      <sheetName val="unit_45"/>
      <sheetName val="내역서_(3)5"/>
      <sheetName val="산출양식_(2)5"/>
      <sheetName val="전체산출내역서갑(변경)_5"/>
      <sheetName val="A_터파기공5"/>
      <sheetName val="B_측·집5"/>
      <sheetName val="배(자·집)_(2)5"/>
      <sheetName val="2_01측·터·집5"/>
      <sheetName val="땅깍·수_(1-1)5"/>
      <sheetName val="0-52_5"/>
      <sheetName val="콘·다_(2)5"/>
      <sheetName val="기·집_(2)5"/>
      <sheetName val="콘·다_(3)5"/>
      <sheetName val="병원내역집계표_(2)5"/>
      <sheetName val="실행총괄_5"/>
      <sheetName val="[IL-3_XLSY갑지5"/>
      <sheetName val="4_일위대가목차5"/>
      <sheetName val="내역_ver1_05"/>
      <sheetName val="2000,9월_일위5"/>
      <sheetName val="1_노무비명세서(해동)5"/>
      <sheetName val="1_노무비명세서(토목)5"/>
      <sheetName val="2_노무비명세서(해동)5"/>
      <sheetName val="2_노무비명세서(수직보호망)5"/>
      <sheetName val="2_노무비명세서(난간대)5"/>
      <sheetName val="2_사진대지5"/>
      <sheetName val="3_사진대지5"/>
      <sheetName val="단가_4"/>
      <sheetName val="변압기_및_발전기_용량4"/>
      <sheetName val="조도계산서_(도서)4"/>
      <sheetName val="빌딩_안내4"/>
      <sheetName val="CABLE_(2)4"/>
      <sheetName val="G_R300경비4"/>
      <sheetName val="단가대비표_(3)4"/>
      <sheetName val="기성내역서(을)_(2)4"/>
      <sheetName val="1단계_(2)4"/>
      <sheetName val="2_1__노무비_평균단가산출4"/>
      <sheetName val="3_공사비(07년노임단가)4"/>
      <sheetName val="3_공사비(단가조사표)4"/>
      <sheetName val="3_공사비(물량산출표)4"/>
      <sheetName val="3_공사비(일위대가표목록)4"/>
      <sheetName val="3_공사비(일위대가표)4"/>
      <sheetName val="TRE_TABLE4"/>
      <sheetName val="Requirement(Work_Crew)4"/>
      <sheetName val="진입도로B_(2)4"/>
      <sheetName val="수목데이타_4"/>
      <sheetName val="2_냉난방설비공사4"/>
      <sheetName val="7_자동제어공사4"/>
      <sheetName val="중강당_내역4"/>
      <sheetName val="기초자료입력및_K치_확인4"/>
      <sheetName val="실행내역_4"/>
      <sheetName val="자재_단가_비교표(견적)4"/>
      <sheetName val="자재_단가_비교표4"/>
      <sheetName val="Bid_Summary4"/>
      <sheetName val="이동시_예상비용4"/>
      <sheetName val="Seg_1DE비용4"/>
      <sheetName val="Transit_비용_감가상각미포함4"/>
      <sheetName val="세골재__T2_변경_현황4"/>
      <sheetName val="내역서_(2)4"/>
      <sheetName val="전화공사_공량_및_집계표4"/>
      <sheetName val="참조_(2)4"/>
      <sheetName val="6__직접경비4"/>
      <sheetName val="대가_(보완)4"/>
      <sheetName val="3_자재비(총괄)4"/>
      <sheetName val="5호광장_(만점)5"/>
      <sheetName val="인천국제_(만점)_(2)5"/>
      <sheetName val="제조_경영4"/>
      <sheetName val="4_전기4"/>
      <sheetName val="노_무_비4"/>
      <sheetName val="미납품_현황4"/>
      <sheetName val="신설개소별_총집계표(동해-배전)4"/>
      <sheetName val="STEEL_BOX_단면설계(SEC_8)4"/>
      <sheetName val="울진항공등화_내역서4"/>
      <sheetName val="일_위_대_가_표4"/>
      <sheetName val="영흥TL(UP,DOWN)_4"/>
      <sheetName val="흙막이B_(오산운암)4"/>
      <sheetName val="타이로드_흙막이4"/>
      <sheetName val="타이로드_흙막이(근입장2_5M)4"/>
      <sheetName val="타이로드(근입장2_5M)4"/>
      <sheetName val="pile_항타4"/>
      <sheetName val="pile_항타(디젤)4"/>
      <sheetName val="pile_항타_A4"/>
      <sheetName val="pile_항타_B4"/>
      <sheetName val="pile_항타_C4"/>
      <sheetName val="pile_인발4"/>
      <sheetName val="pile_인발_A4"/>
      <sheetName val="pile_인발_B4"/>
      <sheetName val="pile_인발_C4"/>
      <sheetName val="20TON_TRAILER4"/>
      <sheetName val="토류판_(2)4"/>
      <sheetName val="SHEET_PILE단가4"/>
      <sheetName val="용선_C_L4"/>
      <sheetName val="모선자재_집계표3"/>
      <sheetName val="재료의_할증3"/>
      <sheetName val="내역서_3"/>
      <sheetName val="단가_및_재료비4"/>
      <sheetName val="광통신_견적내역서15"/>
      <sheetName val="DATA_입력부5"/>
      <sheetName val="CIP_공사6"/>
      <sheetName val="수량산출서_갑지5"/>
      <sheetName val="1_3_1절점좌표5"/>
      <sheetName val="1_1설계기준5"/>
      <sheetName val="2000_055"/>
      <sheetName val="1_본부별5"/>
      <sheetName val="기초입력_DATA5"/>
      <sheetName val="EQUIP_LIST5"/>
      <sheetName val="단양_00_아파트-세부내역5"/>
      <sheetName val="4_장비손료5"/>
      <sheetName val="재활용_악취_먼지DUCT산출5"/>
      <sheetName val="5_정산서5"/>
      <sheetName val="설계기준_및_하중계산4"/>
      <sheetName val="원내역서_그대로4"/>
      <sheetName val="남양시작동자105노65기1_3화1_24"/>
      <sheetName val="관음목장(제출용)자105인97_54"/>
      <sheetName val="1062-X방향_4"/>
      <sheetName val="PROJECT_BRIEF4"/>
      <sheetName val="969910(_R)4"/>
      <sheetName val="전선_및_전선관4"/>
      <sheetName val="VENDOR_LIST4"/>
      <sheetName val="D1_2_COF모듈자재_입출재고_(B급)3"/>
      <sheetName val="일위대가_(PM)4"/>
      <sheetName val="1-1_현장정리4"/>
      <sheetName val="1-2_토공4"/>
      <sheetName val="1-3_WMM,GSB4"/>
      <sheetName val="1-4_BITUMINOUS_COURSE4"/>
      <sheetName val="1-5_BOX_CULVERTS4"/>
      <sheetName val="1-6_BRIDGE4"/>
      <sheetName val="1-7_DRAINAGE4"/>
      <sheetName val="1-8_TRAFFIC4"/>
      <sheetName val="1-9_MISCELLANEOUS4"/>
      <sheetName val="1-10_ELECTRICAL4"/>
      <sheetName val="1-12_도급외항목4"/>
      <sheetName val="99_조정금액1"/>
      <sheetName val="표__지3"/>
      <sheetName val="외주대비_ᨀ晙ԯ2"/>
      <sheetName val="중기쥰종사_단위단가4"/>
      <sheetName val="108_수선비4"/>
      <sheetName val="샌딩_에폭시_도장2"/>
      <sheetName val="06_일위대가목록1"/>
      <sheetName val="운동장_(2)1"/>
      <sheetName val="중기사용료_(2)1"/>
      <sheetName val="2_원가집계1"/>
      <sheetName val="외주대비_-석É1"/>
      <sheetName val="1차_내역서4"/>
      <sheetName val="경비_(1)4"/>
      <sheetName val="2F_회의실견적(5_14_일대)4"/>
      <sheetName val="①idea_pipeline4"/>
      <sheetName val="IMP_통일양식4"/>
      <sheetName val="LYS_통일양식4"/>
      <sheetName val="유통기한_프로그램4"/>
      <sheetName val="Sight_n_M_H4"/>
      <sheetName val="매출요약(월별)_-년간4"/>
      <sheetName val="Piping_Design_Data4"/>
      <sheetName val="4_&amp;_10-inch,_CO2_Combo_&amp;_Sweep4"/>
      <sheetName val="1_䷨수장4"/>
      <sheetName val="4_뀴진설Ⳅ4"/>
      <sheetName val="전䰨선로_물량표4"/>
      <sheetName val="㶀대입찰_내역서4"/>
      <sheetName val="한성교회_신축공사(050713)_CheckList4"/>
      <sheetName val="총괄집계_4"/>
      <sheetName val="strut_type4"/>
      <sheetName val="-15_03"/>
      <sheetName val="사__업__비__수__지__예__산__서3"/>
      <sheetName val="5_2_6~7공사요율1"/>
      <sheetName val="05_유류비자금청구(완)1"/>
      <sheetName val="주공_갑지1"/>
      <sheetName val="04_12월건강보험(일용직)1"/>
      <sheetName val="grid_(1)1"/>
      <sheetName val="기존단가_(2)2"/>
      <sheetName val="10_경제성분석3"/>
      <sheetName val="2_13"/>
      <sheetName val="청_구2"/>
      <sheetName val="공내역_및_견적조건3"/>
      <sheetName val="기계_도급내역서3"/>
      <sheetName val="7_전산해석결과2"/>
      <sheetName val="4_하중2"/>
      <sheetName val="kimre_scrubber4"/>
      <sheetName val="_ｹ-ﾌﾞﾙ1"/>
      <sheetName val="FRP_PIPING_일위대가4"/>
      <sheetName val="신평리_권리자명부1"/>
      <sheetName val="97_사업추정(WEKI)1"/>
      <sheetName val="토__공1"/>
      <sheetName val="1_내역(청_하역장전등)1"/>
      <sheetName val="PAD_TR보호대기초1"/>
      <sheetName val="PTVT_(MAU)4"/>
      <sheetName val="19_07월_세_계1"/>
      <sheetName val="19_07항목별(시트복사금지100번쓰기)1"/>
      <sheetName val="19_05월1"/>
      <sheetName val="Div26_-_Elect3"/>
      <sheetName val="함열량_db3"/>
      <sheetName val="고객사_관리_코드4"/>
      <sheetName val="cong_thuc_tinh_chi_tiet3"/>
      <sheetName val="Bảng_mã_VT3"/>
      <sheetName val="Khoi_luong3"/>
      <sheetName val="DonGia_chetao3"/>
      <sheetName val="DonGia_VatTuLK3"/>
      <sheetName val="Fr_Revit3"/>
      <sheetName val="NSA_Summary3"/>
      <sheetName val="4_수량산출서1"/>
      <sheetName val="경율산정_XLS1"/>
      <sheetName val="H__MECHANICAL1"/>
      <sheetName val="J__FIRE_FIGHTING1"/>
      <sheetName val="Gia_VLNCMTC1"/>
      <sheetName val="1_관로1"/>
      <sheetName val="chi_tiet2"/>
      <sheetName val="PPC_Summary2"/>
      <sheetName val="3_단가산출서1"/>
      <sheetName val="4_단가산출기초1"/>
      <sheetName val="_IL-3_XLSY갑지5"/>
      <sheetName val="안양동교_1안1"/>
      <sheetName val="A_견적"/>
      <sheetName val="const_"/>
      <sheetName val="4_예산내역서"/>
      <sheetName val="Summary_VO_No_31"/>
      <sheetName val="VO_No_3_11"/>
      <sheetName val="VO_No_3_21"/>
      <sheetName val="VO_No_3_31"/>
      <sheetName val="VO_No_3_41"/>
      <sheetName val="VO_No_3_51"/>
      <sheetName val="VO_No_3_61"/>
      <sheetName val="VO_No_3_71"/>
      <sheetName val="VO_No_3_81"/>
      <sheetName val="Sàn_T11"/>
      <sheetName val="Lỗ_thông_gió1"/>
      <sheetName val="Thống_kê1"/>
      <sheetName val="SCOPE_OF_WORK1"/>
      <sheetName val="Tong_hop1"/>
      <sheetName val="Phan_lap_dat1"/>
      <sheetName val="Lắp_Ráp1"/>
      <sheetName val="KET_CAU-_MJV21"/>
      <sheetName val="Ví_dụ1"/>
      <sheetName val="Phieu_trinh_ky_cấu_tháp1"/>
      <sheetName val="Phieu_trinh_ky_VTP1"/>
      <sheetName val="KS-VL_rời1"/>
      <sheetName val="Tai_san1"/>
      <sheetName val="Check_dong_tien1"/>
      <sheetName val="Chi_phí_SDTS1"/>
      <sheetName val="Check_COST1"/>
      <sheetName val="DATA_HD1"/>
      <sheetName val="Tong_hop_1TM1"/>
      <sheetName val="NS_Lán_trại1"/>
      <sheetName val="Check_cong_no_NC1"/>
      <sheetName val="Sikje_in"/>
      <sheetName val="01__DATA"/>
      <sheetName val="[후다_"/>
      <sheetName val="보도내_"/>
      <sheetName val="입찰내역_발주처_양식"/>
      <sheetName val="자재기성_신청서_xlsx"/>
      <sheetName val="표지_(3)8"/>
      <sheetName val="표지_(2)8"/>
      <sheetName val="교각집계_(2)8"/>
      <sheetName val="교각토공_(2)8"/>
      <sheetName val="교각철근_(2)8"/>
      <sheetName val="외주대비_-석축8"/>
      <sheetName val="외주대비-구조물_(2)8"/>
      <sheetName val="견적표지_(3)8"/>
      <sheetName val="b_balju_(2)7"/>
      <sheetName val="_HIT-&gt;HMC_견적(3900)8"/>
      <sheetName val="일__위__대__가__목__록8"/>
      <sheetName val="조건표_(2)7"/>
      <sheetName val="교각토공__2_8"/>
      <sheetName val="준검_내역서9"/>
      <sheetName val="HRSG_SMALL072208"/>
      <sheetName val="3_공통공사대비8"/>
      <sheetName val="6__안전관리비14"/>
      <sheetName val="하도내역_(철콘)7"/>
      <sheetName val="입출재고현황_(2)8"/>
      <sheetName val="6PILE__(돌출)9"/>
      <sheetName val="노무비_근거7"/>
      <sheetName val="97년_추정8"/>
      <sheetName val="임율_Data7"/>
      <sheetName val="2차전체변경예정_(2)7"/>
      <sheetName val="토공유동표(전체_당초)7"/>
      <sheetName val="목차_7"/>
      <sheetName val="BSD_(2)8"/>
      <sheetName val="1_설계기준7"/>
      <sheetName val="7__현장관리비_7"/>
      <sheetName val="단면_(2)7"/>
      <sheetName val="8_현장관리비7"/>
      <sheetName val="7_안전관리비7"/>
      <sheetName val="내역서_제출6"/>
      <sheetName val="8_PILE__(돌출)7"/>
      <sheetName val="현장관리비_산출내역8"/>
      <sheetName val="1__설계조건_2_단면가정_3__하중계산8"/>
      <sheetName val="DATA_입력란8"/>
      <sheetName val="구조______6"/>
      <sheetName val="노무비_6"/>
      <sheetName val="4_일위대가집계6"/>
      <sheetName val="1_설계조건8"/>
      <sheetName val="중기조종사_단위단가7"/>
      <sheetName val="실행내역서_8"/>
      <sheetName val="Temporary_Mooring6"/>
      <sheetName val="7_PILE__(돌출)6"/>
      <sheetName val="A_LINE6"/>
      <sheetName val="2_대외공문9"/>
      <sheetName val="5__현장관리비(new)_6"/>
      <sheetName val="Customer_Databas6"/>
      <sheetName val="간_지16"/>
      <sheetName val="2_2_오피스텔(12~32F)6"/>
      <sheetName val="설내역서_7"/>
      <sheetName val="화재_탐지_설비6"/>
      <sheetName val="5__현장관리비_new__6"/>
      <sheetName val="방배동내역_(총괄)6"/>
      <sheetName val="설_계9"/>
      <sheetName val="_갑지6"/>
      <sheetName val="4_2_1_마루높이_검토5"/>
      <sheetName val="1_취수장8"/>
      <sheetName val="4_LINE6"/>
      <sheetName val="7_th6"/>
      <sheetName val="총_원가계산6"/>
      <sheetName val="자__재6"/>
      <sheetName val="노원열병합__건축공사기성내역서8"/>
      <sheetName val="할증_6"/>
      <sheetName val="개인별_순위표6"/>
      <sheetName val="CM_16"/>
      <sheetName val="집_계_표6"/>
      <sheetName val="플랜트_설치8"/>
      <sheetName val="일위대가_집계표6"/>
      <sheetName val="1공구_건정토건_토공9"/>
      <sheetName val="1공구_건정토건_철콘9"/>
      <sheetName val="도급표지_9"/>
      <sheetName val="도급표지__(4)9"/>
      <sheetName val="부대표지_(4)9"/>
      <sheetName val="도급표지__(3)9"/>
      <sheetName val="부대표지_(3)9"/>
      <sheetName val="도급표지__(2)9"/>
      <sheetName val="부대표지_(2)9"/>
      <sheetName val="토__목9"/>
      <sheetName val="조__경9"/>
      <sheetName val="전_기9"/>
      <sheetName val="건__축9"/>
      <sheetName val="보도내역_(3)9"/>
      <sheetName val="내역(최종본4_5)9"/>
      <sheetName val="1_수인터널9"/>
      <sheetName val="9_1지하2층하부보6"/>
      <sheetName val="제출내역_(2)6"/>
      <sheetName val="6__안전관리비15"/>
      <sheetName val="AS포장복구_9"/>
      <sheetName val="단계별내역_(2)6"/>
      <sheetName val="Sheet1_(2)8"/>
      <sheetName val="6_이토처리시간5"/>
      <sheetName val="기술부_VENDOR_LIST6"/>
      <sheetName val="2_2_띠장의_설계6"/>
      <sheetName val="명일작업계획_(3)5"/>
      <sheetName val="4_일위대가6"/>
      <sheetName val="BOX_본체5"/>
      <sheetName val="MP_MOB5"/>
      <sheetName val="Xunit_(단위환산)5"/>
      <sheetName val="0_0ControlSheet9"/>
      <sheetName val="0_1keyAssumption9"/>
      <sheetName val="전차선로_물량표8"/>
      <sheetName val="4_내진설계8"/>
      <sheetName val="현장별계약현황('98_10_31)8"/>
      <sheetName val="96보완계획7_128"/>
      <sheetName val="부대입찰_내역서8"/>
      <sheetName val="_총괄표8"/>
      <sheetName val="인건비_8"/>
      <sheetName val="제잡비_xls8"/>
      <sheetName val="Eq__Mobilization8"/>
      <sheetName val="3BL공동구_수량8"/>
      <sheetName val="토공(우물통,기타)_8"/>
      <sheetName val="2_고용보험료산출근거8"/>
      <sheetName val="원가계산_(2)8"/>
      <sheetName val="장비당단가_(1)7"/>
      <sheetName val="Sheet2_(2)7"/>
      <sheetName val="내___역6"/>
      <sheetName val="프라임_강변역(4,236)6"/>
      <sheetName val="콤보박스와_리스트박스의_연결8"/>
      <sheetName val="2000년_공정표6"/>
      <sheetName val="수_량_명_세_서_-_17"/>
      <sheetName val="2_교량(신설)6"/>
      <sheetName val="5_2코핑6"/>
      <sheetName val="2_건축7"/>
      <sheetName val="공정표_7"/>
      <sheetName val="P_M_별6"/>
      <sheetName val="4_경비_5_영업외수지6"/>
      <sheetName val="_견적서6"/>
      <sheetName val="배수공_시멘트_및_골재량_산출6"/>
      <sheetName val="별표_7"/>
      <sheetName val="전체내역_(2)5"/>
      <sheetName val="TABLE_DB5"/>
      <sheetName val="쌍용_data_base5"/>
      <sheetName val="Hyundai_Unit_cost_xls5"/>
      <sheetName val="전_체5"/>
      <sheetName val="2_1외주5"/>
      <sheetName val="2_3노무5"/>
      <sheetName val="2_4자재5"/>
      <sheetName val="2_2장비5"/>
      <sheetName val="2_5경비5"/>
      <sheetName val="2_6수목대5"/>
      <sheetName val="3련_BOX5"/>
      <sheetName val="unit_46"/>
      <sheetName val="내역서_(3)6"/>
      <sheetName val="산출양식_(2)6"/>
      <sheetName val="전체산출내역서갑(변경)_6"/>
      <sheetName val="A_터파기공6"/>
      <sheetName val="B_측·집6"/>
      <sheetName val="배(자·집)_(2)6"/>
      <sheetName val="2_01측·터·집6"/>
      <sheetName val="땅깍·수_(1-1)6"/>
      <sheetName val="0-52_6"/>
      <sheetName val="콘·다_(2)6"/>
      <sheetName val="기·집_(2)6"/>
      <sheetName val="콘·다_(3)6"/>
      <sheetName val="병원내역집계표_(2)6"/>
      <sheetName val="실행총괄_6"/>
      <sheetName val="[IL-3_XLSY갑지6"/>
      <sheetName val="4_일위대가목차6"/>
      <sheetName val="내역_ver1_06"/>
      <sheetName val="2000,9월_일위6"/>
      <sheetName val="1_노무비명세서(해동)6"/>
      <sheetName val="1_노무비명세서(토목)6"/>
      <sheetName val="2_노무비명세서(해동)6"/>
      <sheetName val="2_노무비명세서(수직보호망)6"/>
      <sheetName val="2_노무비명세서(난간대)6"/>
      <sheetName val="2_사진대지6"/>
      <sheetName val="3_사진대지6"/>
      <sheetName val="단가_5"/>
      <sheetName val="변압기_및_발전기_용량5"/>
      <sheetName val="조도계산서_(도서)5"/>
      <sheetName val="빌딩_안내5"/>
      <sheetName val="CABLE_(2)5"/>
      <sheetName val="G_R300경비5"/>
      <sheetName val="단가대비표_(3)5"/>
      <sheetName val="기성내역서(을)_(2)5"/>
      <sheetName val="1단계_(2)5"/>
      <sheetName val="2_1__노무비_평균단가산출5"/>
      <sheetName val="3_공사비(07년노임단가)5"/>
      <sheetName val="3_공사비(단가조사표)5"/>
      <sheetName val="3_공사비(물량산출표)5"/>
      <sheetName val="3_공사비(일위대가표목록)5"/>
      <sheetName val="3_공사비(일위대가표)5"/>
      <sheetName val="TRE_TABLE5"/>
      <sheetName val="Requirement(Work_Crew)5"/>
      <sheetName val="진입도로B_(2)5"/>
      <sheetName val="수목데이타_5"/>
      <sheetName val="2_냉난방설비공사5"/>
      <sheetName val="7_자동제어공사5"/>
      <sheetName val="중강당_내역5"/>
      <sheetName val="기초자료입력및_K치_확인5"/>
      <sheetName val="실행내역_5"/>
      <sheetName val="자재_단가_비교표(견적)5"/>
      <sheetName val="자재_단가_비교표5"/>
      <sheetName val="Bid_Summary5"/>
      <sheetName val="이동시_예상비용5"/>
      <sheetName val="Seg_1DE비용5"/>
      <sheetName val="Transit_비용_감가상각미포함5"/>
      <sheetName val="세골재__T2_변경_현황5"/>
      <sheetName val="내역서_(2)5"/>
      <sheetName val="전화공사_공량_및_집계표5"/>
      <sheetName val="참조_(2)5"/>
      <sheetName val="6__직접경비5"/>
      <sheetName val="대가_(보완)5"/>
      <sheetName val="3_자재비(총괄)5"/>
      <sheetName val="5호광장_(만점)6"/>
      <sheetName val="인천국제_(만점)_(2)6"/>
      <sheetName val="제조_경영5"/>
      <sheetName val="4_전기5"/>
      <sheetName val="노_무_비5"/>
      <sheetName val="미납품_현황5"/>
      <sheetName val="신설개소별_총집계표(동해-배전)5"/>
      <sheetName val="STEEL_BOX_단면설계(SEC_8)5"/>
      <sheetName val="울진항공등화_내역서5"/>
      <sheetName val="일_위_대_가_표5"/>
      <sheetName val="영흥TL(UP,DOWN)_5"/>
      <sheetName val="흙막이B_(오산운암)5"/>
      <sheetName val="타이로드_흙막이5"/>
      <sheetName val="타이로드_흙막이(근입장2_5M)5"/>
      <sheetName val="타이로드(근입장2_5M)5"/>
      <sheetName val="pile_항타5"/>
      <sheetName val="pile_항타(디젤)5"/>
      <sheetName val="pile_항타_A5"/>
      <sheetName val="pile_항타_B5"/>
      <sheetName val="pile_항타_C5"/>
      <sheetName val="pile_인발5"/>
      <sheetName val="pile_인발_A5"/>
      <sheetName val="pile_인발_B5"/>
      <sheetName val="pile_인발_C5"/>
      <sheetName val="20TON_TRAILER5"/>
      <sheetName val="토류판_(2)5"/>
      <sheetName val="SHEET_PILE단가5"/>
      <sheetName val="용선_C_L5"/>
      <sheetName val="모선자재_집계표4"/>
      <sheetName val="재료의_할증4"/>
      <sheetName val="내역서_4"/>
      <sheetName val="단가_및_재료비5"/>
      <sheetName val="광통신_견적내역서16"/>
      <sheetName val="DATA_입력부6"/>
      <sheetName val="CIP_공사7"/>
      <sheetName val="수량산출서_갑지6"/>
      <sheetName val="1_3_1절점좌표6"/>
      <sheetName val="1_1설계기준6"/>
      <sheetName val="2000_056"/>
      <sheetName val="1_본부별6"/>
      <sheetName val="기초입력_DATA6"/>
      <sheetName val="EQUIP_LIST6"/>
      <sheetName val="단양_00_아파트-세부내역6"/>
      <sheetName val="4_장비손료6"/>
      <sheetName val="재활용_악취_먼지DUCT산출6"/>
      <sheetName val="5_정산서6"/>
      <sheetName val="설계기준_및_하중계산5"/>
      <sheetName val="원내역서_그대로5"/>
      <sheetName val="남양시작동자105노65기1_3화1_25"/>
      <sheetName val="관음목장(제출용)자105인97_55"/>
      <sheetName val="1062-X방향_5"/>
      <sheetName val="PROJECT_BRIEF5"/>
      <sheetName val="969910(_R)5"/>
      <sheetName val="전선_및_전선관5"/>
      <sheetName val="VENDOR_LIST5"/>
      <sheetName val="D1_2_COF모듈자재_입출재고_(B급)4"/>
      <sheetName val="일위대가_(PM)5"/>
      <sheetName val="1-1_현장정리5"/>
      <sheetName val="1-2_토공5"/>
      <sheetName val="1-3_WMM,GSB5"/>
      <sheetName val="1-4_BITUMINOUS_COURSE5"/>
      <sheetName val="1-5_BOX_CULVERTS5"/>
      <sheetName val="1-6_BRIDGE5"/>
      <sheetName val="1-7_DRAINAGE5"/>
      <sheetName val="1-8_TRAFFIC5"/>
      <sheetName val="1-9_MISCELLANEOUS5"/>
      <sheetName val="1-10_ELECTRICAL5"/>
      <sheetName val="1-12_도급외항목5"/>
      <sheetName val="99_조정금액2"/>
      <sheetName val="표__지4"/>
      <sheetName val="외주대비_ᨀ晙ԯ3"/>
      <sheetName val="중기쥰종사_단위단가5"/>
      <sheetName val="108_수선비5"/>
      <sheetName val="샌딩_에폭시_도장3"/>
      <sheetName val="06_일위대가목록2"/>
      <sheetName val="운동장_(2)2"/>
      <sheetName val="중기사용료_(2)2"/>
      <sheetName val="2_원가집계2"/>
      <sheetName val="외주대비_-석É2"/>
      <sheetName val="1차_내역서5"/>
      <sheetName val="경비_(1)5"/>
      <sheetName val="2F_회의실견적(5_14_일대)5"/>
      <sheetName val="①idea_pipeline5"/>
      <sheetName val="IMP_통일양식5"/>
      <sheetName val="LYS_통일양식5"/>
      <sheetName val="유통기한_프로그램5"/>
      <sheetName val="Sight_n_M_H5"/>
      <sheetName val="매출요약(월별)_-년간5"/>
      <sheetName val="Piping_Design_Data5"/>
      <sheetName val="4_&amp;_10-inch,_CO2_Combo_&amp;_Sweep5"/>
      <sheetName val="1_䷨수장5"/>
      <sheetName val="4_뀴진설Ⳅ5"/>
      <sheetName val="전䰨선로_물량표5"/>
      <sheetName val="㶀대입찰_내역서5"/>
      <sheetName val="한성교회_신축공사(050713)_CheckList5"/>
      <sheetName val="총괄집계_5"/>
      <sheetName val="strut_type5"/>
      <sheetName val="-15_04"/>
      <sheetName val="사__업__비__수__지__예__산__서4"/>
      <sheetName val="5_2_6~7공사요율2"/>
      <sheetName val="05_유류비자금청구(완)2"/>
      <sheetName val="주공_갑지2"/>
      <sheetName val="04_12월건강보험(일용직)2"/>
      <sheetName val="grid_(1)2"/>
      <sheetName val="기존단가_(2)3"/>
      <sheetName val="10_경제성분석4"/>
      <sheetName val="2_14"/>
      <sheetName val="청_구3"/>
      <sheetName val="공내역_및_견적조건4"/>
      <sheetName val="기계_도급내역서4"/>
      <sheetName val="7_전산해석결과3"/>
      <sheetName val="4_하중3"/>
      <sheetName val="kimre_scrubber5"/>
      <sheetName val="_ｹ-ﾌﾞﾙ2"/>
      <sheetName val="FRP_PIPING_일위대가5"/>
      <sheetName val="신평리_권리자명부2"/>
      <sheetName val="97_사업추정(WEKI)2"/>
      <sheetName val="토__공2"/>
      <sheetName val="1_내역(청_하역장전등)2"/>
      <sheetName val="PAD_TR보호대기초2"/>
      <sheetName val="PTVT_(MAU)5"/>
      <sheetName val="19_07월_세_계2"/>
      <sheetName val="19_07항목별(시트복사금지100번쓰기)2"/>
      <sheetName val="19_05월2"/>
      <sheetName val="Div26_-_Elect4"/>
      <sheetName val="함열량_db4"/>
      <sheetName val="고객사_관리_코드5"/>
      <sheetName val="cong_thuc_tinh_chi_tiet4"/>
      <sheetName val="Bảng_mã_VT4"/>
      <sheetName val="Khoi_luong4"/>
      <sheetName val="DonGia_chetao4"/>
      <sheetName val="DonGia_VatTuLK4"/>
      <sheetName val="Fr_Revit4"/>
      <sheetName val="NSA_Summary4"/>
      <sheetName val="4_수량산출서2"/>
      <sheetName val="경율산정_XLS2"/>
      <sheetName val="H__MECHANICAL2"/>
      <sheetName val="J__FIRE_FIGHTING2"/>
      <sheetName val="Gia_VLNCMTC2"/>
      <sheetName val="1_관로2"/>
      <sheetName val="chi_tiet3"/>
      <sheetName val="PPC_Summary3"/>
      <sheetName val="3_단가산출서2"/>
      <sheetName val="4_단가산출기초2"/>
      <sheetName val="_IL-3_XLSY갑지6"/>
      <sheetName val="안양동교_1안2"/>
      <sheetName val="A_견적1"/>
      <sheetName val="const_1"/>
      <sheetName val="4_예산내역서1"/>
      <sheetName val="Summary_VO_No_32"/>
      <sheetName val="VO_No_3_12"/>
      <sheetName val="VO_No_3_22"/>
      <sheetName val="VO_No_3_32"/>
      <sheetName val="VO_No_3_42"/>
      <sheetName val="VO_No_3_52"/>
      <sheetName val="VO_No_3_62"/>
      <sheetName val="VO_No_3_72"/>
      <sheetName val="VO_No_3_82"/>
      <sheetName val="Sàn_T12"/>
      <sheetName val="Lỗ_thông_gió2"/>
      <sheetName val="Thống_kê2"/>
      <sheetName val="Tai_khoan1"/>
      <sheetName val="SCOPE_OF_WORK2"/>
      <sheetName val="Tong_hop2"/>
      <sheetName val="Phan_lap_dat2"/>
      <sheetName val="Lắp_Ráp2"/>
      <sheetName val="KET_CAU-_MJV22"/>
      <sheetName val="Ví_dụ2"/>
      <sheetName val="Phieu_trinh_ky_cấu_tháp2"/>
      <sheetName val="Phieu_trinh_ky_VTP2"/>
      <sheetName val="KS-VL_rời2"/>
      <sheetName val="Tai_san2"/>
      <sheetName val="Check_dong_tien2"/>
      <sheetName val="Chi_phí_SDTS2"/>
      <sheetName val="Check_COST2"/>
      <sheetName val="DATA_HD2"/>
      <sheetName val="Tong_hop_1TM2"/>
      <sheetName val="NS_Lán_trại2"/>
      <sheetName val="Check_cong_no_NC2"/>
      <sheetName val="대3류_1"/>
      <sheetName val="BEND_LOSS1"/>
      <sheetName val="01__DATA1"/>
      <sheetName val="보도내_1"/>
      <sheetName val="입찰내역_발주처_양식1"/>
      <sheetName val="자재기성_신청서_xlsx1"/>
      <sheetName val="Sh_x0000__x0000__x0000_"/>
      <sheetName val="Sh_x0010__x0000_ጾ"/>
      <sheetName val="C.배수관공"/>
      <sheetName val="소야공정계_x0000__x0000_"/>
      <sheetName val="소야공정계罈."/>
      <sheetName val="골재산출"/>
      <sheetName val="포장총괄집계표"/>
      <sheetName val="입적Æ"/>
      <sheetName val="가_x0000__x0000_"/>
      <sheetName val="평야부"/>
      <sheetName val="단가16(노임)"/>
      <sheetName val="수량-가로등"/>
      <sheetName val="단위중기"/>
      <sheetName val="수량명세서"/>
      <sheetName val="수량산근(출력X)"/>
      <sheetName val="표준화수량집계표(출력X)"/>
      <sheetName val="품셈총괄(출력X)"/>
      <sheetName val="EP0618"/>
      <sheetName val="POOM_MOTO"/>
      <sheetName val="POOM_MOTO2"/>
      <sheetName val="기초부재력검토"/>
      <sheetName val="태화42 "/>
      <sheetName val="하도계약반영"/>
      <sheetName val="JUCK"/>
      <sheetName val="배수喘_x001a_"/>
      <sheetName val="편입토지조서"/>
      <sheetName val="인상효1"/>
      <sheetName val="1И"/>
      <sheetName val="매인"/>
      <sheetName val="부대내寀"/>
      <sheetName val="부대내_x0005_"/>
      <sheetName val="표준차도부연장집계-ASP"/>
      <sheetName val="개인신상"/>
      <sheetName val="급여병적자료"/>
      <sheetName val="2008년하반기노임"/>
      <sheetName val="상하수대비내역(공내역)"/>
      <sheetName val="비품"/>
      <sheetName val="교각토공_(배̆팘"/>
      <sheetName val="수배전(갑)"/>
      <sheetName val="대창(장성)"/>
      <sheetName val="인제내역"/>
      <sheetName val="항목코드"/>
      <sheetName val="VOC"/>
      <sheetName val="TYPE-1"/>
      <sheetName val="220 (2)"/>
      <sheetName val="조ꟕ"/>
      <sheetName val="내역서-2"/>
      <sheetName val="물량표S"/>
      <sheetName val="중기산출근거기초"/>
      <sheetName val="준설량산정표"/>
      <sheetName val="기초자료입력"/>
      <sheetName val="3.관로전환기"/>
      <sheetName val="EQ"/>
      <sheetName val="1공구_건정토건_철槜〚"/>
      <sheetName val="FILE1"/>
      <sheetName val="외주현황.wq1"/>
      <sheetName val=" "/>
      <sheetName val="F 월별기성수금현황 "/>
      <sheetName val="할증표"/>
      <sheetName val="인원조직표"/>
      <sheetName val="교량"/>
      <sheetName val="단위수량DATA"/>
      <sheetName val="환경평가"/>
      <sheetName val="인구"/>
      <sheetName val="sh1"/>
      <sheetName val="일반수량총괄집계"/>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sheetData sheetId="216"/>
      <sheetData sheetId="217"/>
      <sheetData sheetId="218"/>
      <sheetData sheetId="219"/>
      <sheetData sheetId="220"/>
      <sheetData sheetId="221"/>
      <sheetData sheetId="222"/>
      <sheetData sheetId="223"/>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sheetData sheetId="782" refreshError="1"/>
      <sheetData sheetId="783" refreshError="1"/>
      <sheetData sheetId="784" refreshError="1"/>
      <sheetData sheetId="785"/>
      <sheetData sheetId="786"/>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sheetData sheetId="909"/>
      <sheetData sheetId="910"/>
      <sheetData sheetId="911"/>
      <sheetData sheetId="912"/>
      <sheetData sheetId="913"/>
      <sheetData sheetId="914"/>
      <sheetData sheetId="915"/>
      <sheetData sheetId="916" refreshError="1"/>
      <sheetData sheetId="917"/>
      <sheetData sheetId="918"/>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sheetData sheetId="940"/>
      <sheetData sheetId="941"/>
      <sheetData sheetId="942"/>
      <sheetData sheetId="943"/>
      <sheetData sheetId="944"/>
      <sheetData sheetId="945"/>
      <sheetData sheetId="946"/>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sheetData sheetId="1745"/>
      <sheetData sheetId="1746"/>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row r="1">
          <cell r="A1" t="str">
            <v>PHIẾU XỬ LÝ HỒ SƠ THANH TOÁN VƯỢT THẨM QUYỀN PD</v>
          </cell>
        </row>
      </sheetData>
      <sheetData sheetId="2324">
        <row r="1">
          <cell r="A1" t="str">
            <v>PHIẾU XỬ LÝ HỒ SƠ THANH TOÁN VƯỢT THẨM QUYỀN PD</v>
          </cell>
        </row>
      </sheetData>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 sheetId="2708" refreshError="1"/>
      <sheetData sheetId="2709" refreshError="1"/>
      <sheetData sheetId="2710" refreshError="1"/>
      <sheetData sheetId="2711" refreshError="1"/>
      <sheetData sheetId="2712" refreshError="1"/>
      <sheetData sheetId="2713" refreshError="1"/>
      <sheetData sheetId="2714" refreshError="1"/>
      <sheetData sheetId="2715" refreshError="1"/>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refreshError="1"/>
      <sheetData sheetId="2725" refreshError="1"/>
      <sheetData sheetId="2726" refreshError="1"/>
      <sheetData sheetId="2727" refreshError="1"/>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sheetData sheetId="2757"/>
      <sheetData sheetId="2758"/>
      <sheetData sheetId="2759"/>
      <sheetData sheetId="2760"/>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ow r="1">
          <cell r="A1" t="str">
            <v>PHIẾU XỬ LÝ HỒ SƠ THANH TOÁN VƯỢT THẨM QUYỀN PD</v>
          </cell>
        </row>
      </sheetData>
      <sheetData sheetId="2857" refreshError="1"/>
      <sheetData sheetId="2858" refreshError="1"/>
      <sheetData sheetId="2859" refreshError="1"/>
      <sheetData sheetId="2860" refreshError="1"/>
      <sheetData sheetId="2861" refreshError="1"/>
      <sheetData sheetId="2862" refreshError="1"/>
      <sheetData sheetId="2863" refreshError="1"/>
      <sheetData sheetId="2864"/>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sheetData sheetId="2896"/>
      <sheetData sheetId="2897"/>
      <sheetData sheetId="2898"/>
      <sheetData sheetId="2899"/>
      <sheetData sheetId="2900"/>
      <sheetData sheetId="2901"/>
      <sheetData sheetId="2902"/>
      <sheetData sheetId="2903"/>
      <sheetData sheetId="2904"/>
      <sheetData sheetId="2905"/>
      <sheetData sheetId="2906"/>
      <sheetData sheetId="2907"/>
      <sheetData sheetId="2908"/>
      <sheetData sheetId="2909"/>
      <sheetData sheetId="2910"/>
      <sheetData sheetId="2911">
        <row r="1">
          <cell r="A1" t="str">
            <v>PHIẾU XỬ LÝ HỒ SƠ THANH TOÁN VƯỢT THẨM QUYỀN PD</v>
          </cell>
        </row>
      </sheetData>
      <sheetData sheetId="2912">
        <row r="1">
          <cell r="A1" t="str">
            <v>PHIẾU XỬ LÝ HỒ SƠ THANH TOÁN VƯỢT THẨM QUYỀN PD</v>
          </cell>
        </row>
      </sheetData>
      <sheetData sheetId="2913"/>
      <sheetData sheetId="2914"/>
      <sheetData sheetId="2915"/>
      <sheetData sheetId="2916"/>
      <sheetData sheetId="2917"/>
      <sheetData sheetId="2918"/>
      <sheetData sheetId="2919"/>
      <sheetData sheetId="2920">
        <row r="1">
          <cell r="A1" t="str">
            <v>PHIẾU XỬ LÝ HỒ SƠ THANH TOÁN VƯỢT THẨM QUYỀN PD</v>
          </cell>
        </row>
      </sheetData>
      <sheetData sheetId="2921">
        <row r="1">
          <cell r="A1" t="str">
            <v>PHIẾU XỬ LÝ HỒ SƠ THANH TOÁN VƯỢT THẨM QUYỀN PD</v>
          </cell>
        </row>
      </sheetData>
      <sheetData sheetId="2922"/>
      <sheetData sheetId="2923">
        <row r="1">
          <cell r="A1" t="str">
            <v>PHIẾU XỬ LÝ HỒ SƠ THANH TOÁN VƯỢT THẨM QUYỀN PD</v>
          </cell>
        </row>
      </sheetData>
      <sheetData sheetId="2924"/>
      <sheetData sheetId="2925"/>
      <sheetData sheetId="2926"/>
      <sheetData sheetId="2927"/>
      <sheetData sheetId="2928"/>
      <sheetData sheetId="2929">
        <row r="1">
          <cell r="A1" t="str">
            <v>PHIẾU XỬ LÝ HỒ SƠ THANH TOÁN VƯỢT THẨM QUYỀN PD</v>
          </cell>
        </row>
      </sheetData>
      <sheetData sheetId="2930">
        <row r="1">
          <cell r="A1" t="str">
            <v>PHIẾU XỬ LÝ HỒ SƠ THANH TOÁN VƯỢT THẨM QUYỀN PD</v>
          </cell>
        </row>
      </sheetData>
      <sheetData sheetId="2931">
        <row r="1">
          <cell r="A1" t="str">
            <v>PHIẾU XỬ LÝ HỒ SƠ THANH TOÁN VƯỢT THẨM QUYỀN PD</v>
          </cell>
        </row>
      </sheetData>
      <sheetData sheetId="2932"/>
      <sheetData sheetId="2933"/>
      <sheetData sheetId="2934"/>
      <sheetData sheetId="2935"/>
      <sheetData sheetId="2936">
        <row r="1">
          <cell r="A1" t="str">
            <v>PHIẾU XỬ LÝ HỒ SƠ THANH TOÁN VƯỢT THẨM QUYỀN PD</v>
          </cell>
        </row>
      </sheetData>
      <sheetData sheetId="2937">
        <row r="1">
          <cell r="A1" t="str">
            <v>PHIẾU XỬ LÝ HỒ SƠ THANH TOÁN VƯỢT THẨM QUYỀN PD</v>
          </cell>
        </row>
      </sheetData>
      <sheetData sheetId="2938"/>
      <sheetData sheetId="2939"/>
      <sheetData sheetId="2940">
        <row r="1">
          <cell r="A1" t="str">
            <v>PHIẾU XỬ LÝ HỒ SƠ THANH TOÁN VƯỢT THẨM QUYỀN PD</v>
          </cell>
        </row>
      </sheetData>
      <sheetData sheetId="2941">
        <row r="1">
          <cell r="A1" t="str">
            <v>PHIẾU XỬ LÝ HỒ SƠ THANH TOÁN VƯỢT THẨM QUYỀN PD</v>
          </cell>
        </row>
      </sheetData>
      <sheetData sheetId="2942">
        <row r="1">
          <cell r="A1" t="str">
            <v>PHIẾU XỬ LÝ HỒ SƠ THANH TOÁN VƯỢT THẨM QUYỀN PD</v>
          </cell>
        </row>
      </sheetData>
      <sheetData sheetId="2943"/>
      <sheetData sheetId="2944"/>
      <sheetData sheetId="2945"/>
      <sheetData sheetId="2946">
        <row r="1">
          <cell r="A1" t="str">
            <v>PHIẾU XỬ LÝ HỒ SƠ THANH TOÁN VƯỢT THẨM QUYỀN PD</v>
          </cell>
        </row>
      </sheetData>
      <sheetData sheetId="2947">
        <row r="1">
          <cell r="A1" t="str">
            <v>PHIẾU XỬ LÝ HỒ SƠ THANH TOÁN VƯỢT THẨM QUYỀN PD</v>
          </cell>
        </row>
      </sheetData>
      <sheetData sheetId="2948">
        <row r="1">
          <cell r="A1" t="str">
            <v>PHIẾU XỬ LÝ HỒ SƠ THANH TOÁN VƯỢT THẨM QUYỀN PD</v>
          </cell>
        </row>
      </sheetData>
      <sheetData sheetId="2949">
        <row r="1">
          <cell r="A1" t="str">
            <v>PHIẾU XỬ LÝ HỒ SƠ THANH TOÁN VƯỢT THẨM QUYỀN PD</v>
          </cell>
        </row>
      </sheetData>
      <sheetData sheetId="2950"/>
      <sheetData sheetId="2951">
        <row r="1">
          <cell r="A1" t="str">
            <v>PHIẾU XỬ LÝ HỒ SƠ THANH TOÁN VƯỢT THẨM QUYỀN PD</v>
          </cell>
        </row>
      </sheetData>
      <sheetData sheetId="2952"/>
      <sheetData sheetId="2953">
        <row r="1">
          <cell r="A1" t="str">
            <v>PHIẾU XỬ LÝ HỒ SƠ THANH TOÁN VƯỢT THẨM QUYỀN PD</v>
          </cell>
        </row>
      </sheetData>
      <sheetData sheetId="2954">
        <row r="1">
          <cell r="A1" t="str">
            <v>PHIẾU XỬ LÝ HỒ SƠ THANH TOÁN VƯỢT THẨM QUYỀN PD</v>
          </cell>
        </row>
      </sheetData>
      <sheetData sheetId="2955"/>
      <sheetData sheetId="2956"/>
      <sheetData sheetId="2957">
        <row r="1">
          <cell r="A1" t="str">
            <v>PHIẾU XỬ LÝ HỒ SƠ THANH TOÁN VƯỢT THẨM QUYỀN PD</v>
          </cell>
        </row>
      </sheetData>
      <sheetData sheetId="2958">
        <row r="1">
          <cell r="A1" t="str">
            <v>PHIẾU XỬ LÝ HỒ SƠ THANH TOÁN VƯỢT THẨM QUYỀN PD</v>
          </cell>
        </row>
      </sheetData>
      <sheetData sheetId="2959">
        <row r="1">
          <cell r="A1" t="str">
            <v>PHIẾU XỬ LÝ HỒ SƠ THANH TOÁN VƯỢT THẨM QUYỀN PD</v>
          </cell>
        </row>
      </sheetData>
      <sheetData sheetId="2960"/>
      <sheetData sheetId="2961"/>
      <sheetData sheetId="2962">
        <row r="1">
          <cell r="A1" t="str">
            <v>PHIẾU XỬ LÝ HỒ SƠ THANH TOÁN VƯỢT THẨM QUYỀN PD</v>
          </cell>
        </row>
      </sheetData>
      <sheetData sheetId="2963">
        <row r="1">
          <cell r="A1" t="str">
            <v>PHIẾU XỬ LÝ HỒ SƠ THANH TOÁN VƯỢT THẨM QUYỀN PD</v>
          </cell>
        </row>
      </sheetData>
      <sheetData sheetId="2964"/>
      <sheetData sheetId="2965"/>
      <sheetData sheetId="2966">
        <row r="1">
          <cell r="A1" t="str">
            <v>PHIẾU XỬ LÝ HỒ SƠ THANH TOÁN VƯỢT THẨM QUYỀN PD</v>
          </cell>
        </row>
      </sheetData>
      <sheetData sheetId="2967"/>
      <sheetData sheetId="2968">
        <row r="1">
          <cell r="A1" t="str">
            <v>PHIẾU XỬ LÝ HỒ SƠ THANH TOÁN VƯỢT THẨM QUYỀN PD</v>
          </cell>
        </row>
      </sheetData>
      <sheetData sheetId="2969">
        <row r="1">
          <cell r="A1" t="str">
            <v>PHIẾU XỬ LÝ HỒ SƠ THANH TOÁN VƯỢT THẨM QUYỀN PD</v>
          </cell>
        </row>
      </sheetData>
      <sheetData sheetId="2970"/>
      <sheetData sheetId="2971">
        <row r="1">
          <cell r="A1" t="str">
            <v>PHIẾU XỬ LÝ HỒ SƠ THANH TOÁN VƯỢT THẨM QUYỀN PD</v>
          </cell>
        </row>
      </sheetData>
      <sheetData sheetId="2972"/>
      <sheetData sheetId="2973">
        <row r="1">
          <cell r="A1" t="str">
            <v>PHIẾU XỬ LÝ HỒ SƠ THANH TOÁN VƯỢT THẨM QUYỀN PD</v>
          </cell>
        </row>
      </sheetData>
      <sheetData sheetId="2974">
        <row r="1">
          <cell r="A1" t="str">
            <v>PHIẾU XỬ LÝ HỒ SƠ THANH TOÁN VƯỢT THẨM QUYỀN PD</v>
          </cell>
        </row>
      </sheetData>
      <sheetData sheetId="2975"/>
      <sheetData sheetId="2976"/>
      <sheetData sheetId="2977">
        <row r="1">
          <cell r="A1" t="str">
            <v>PHIẾU XỬ LÝ HỒ SƠ THANH TOÁN VƯỢT THẨM QUYỀN PD</v>
          </cell>
        </row>
      </sheetData>
      <sheetData sheetId="2978">
        <row r="1">
          <cell r="A1" t="str">
            <v>PHIẾU XỬ LÝ HỒ SƠ THANH TOÁN VƯỢT THẨM QUYỀN PD</v>
          </cell>
        </row>
      </sheetData>
      <sheetData sheetId="2979">
        <row r="1">
          <cell r="A1" t="str">
            <v>PHIẾU XỬ LÝ HỒ SƠ THANH TOÁN VƯỢT THẨM QUYỀN PD</v>
          </cell>
        </row>
      </sheetData>
      <sheetData sheetId="2980"/>
      <sheetData sheetId="2981"/>
      <sheetData sheetId="2982">
        <row r="1">
          <cell r="A1" t="str">
            <v>PHIẾU XỬ LÝ HỒ SƠ THANH TOÁN VƯỢT THẨM QUYỀN PD</v>
          </cell>
        </row>
      </sheetData>
      <sheetData sheetId="2983">
        <row r="1">
          <cell r="A1" t="str">
            <v>PHIẾU XỬ LÝ HỒ SƠ THANH TOÁN VƯỢT THẨM QUYỀN PD</v>
          </cell>
        </row>
      </sheetData>
      <sheetData sheetId="2984"/>
      <sheetData sheetId="2985">
        <row r="1">
          <cell r="A1" t="str">
            <v>PHIẾU XỬ LÝ HỒ SƠ THANH TOÁN VƯỢT THẨM QUYỀN PD</v>
          </cell>
        </row>
      </sheetData>
      <sheetData sheetId="2986">
        <row r="1">
          <cell r="A1" t="str">
            <v>PHIẾU XỬ LÝ HỒ SƠ THANH TOÁN VƯỢT THẨM QUYỀN PD</v>
          </cell>
        </row>
      </sheetData>
      <sheetData sheetId="2987">
        <row r="1">
          <cell r="A1" t="str">
            <v>PHIẾU XỬ LÝ HỒ SƠ THANH TOÁN VƯỢT THẨM QUYỀN PD</v>
          </cell>
        </row>
      </sheetData>
      <sheetData sheetId="2988">
        <row r="1">
          <cell r="A1" t="str">
            <v>PHIẾU XỬ LÝ HỒ SƠ THANH TOÁN VƯỢT THẨM QUYỀN PD</v>
          </cell>
        </row>
      </sheetData>
      <sheetData sheetId="2989">
        <row r="1">
          <cell r="A1" t="str">
            <v>PHIẾU XỬ LÝ HỒ SƠ THANH TOÁN VƯỢT THẨM QUYỀN PD</v>
          </cell>
        </row>
      </sheetData>
      <sheetData sheetId="2990">
        <row r="1">
          <cell r="A1" t="str">
            <v>PHIẾU XỬ LÝ HỒ SƠ THANH TOÁN VƯỢT THẨM QUYỀN PD</v>
          </cell>
        </row>
      </sheetData>
      <sheetData sheetId="2991">
        <row r="1">
          <cell r="A1" t="str">
            <v>PHIẾU XỬ LÝ HỒ SƠ THANH TOÁN VƯỢT THẨM QUYỀN PD</v>
          </cell>
        </row>
      </sheetData>
      <sheetData sheetId="2992">
        <row r="1">
          <cell r="A1" t="str">
            <v>PHIẾU XỬ LÝ HỒ SƠ THANH TOÁN VƯỢT THẨM QUYỀN PD</v>
          </cell>
        </row>
      </sheetData>
      <sheetData sheetId="2993">
        <row r="1">
          <cell r="A1" t="str">
            <v>PHIẾU XỬ LÝ HỒ SƠ THANH TOÁN VƯỢT THẨM QUYỀN PD</v>
          </cell>
        </row>
      </sheetData>
      <sheetData sheetId="2994">
        <row r="1">
          <cell r="A1" t="str">
            <v>PHIẾU XỬ LÝ HỒ SƠ THANH TOÁN VƯỢT THẨM QUYỀN PD</v>
          </cell>
        </row>
      </sheetData>
      <sheetData sheetId="2995">
        <row r="1">
          <cell r="A1" t="str">
            <v>PHIẾU XỬ LÝ HỒ SƠ THANH TOÁN VƯỢT THẨM QUYỀN PD</v>
          </cell>
        </row>
      </sheetData>
      <sheetData sheetId="2996">
        <row r="1">
          <cell r="A1" t="str">
            <v>PHIẾU XỬ LÝ HỒ SƠ THANH TOÁN VƯỢT THẨM QUYỀN PD</v>
          </cell>
        </row>
      </sheetData>
      <sheetData sheetId="2997">
        <row r="1">
          <cell r="A1" t="str">
            <v>PHIẾU XỬ LÝ HỒ SƠ THANH TOÁN VƯỢT THẨM QUYỀN PD</v>
          </cell>
        </row>
      </sheetData>
      <sheetData sheetId="2998">
        <row r="1">
          <cell r="A1" t="str">
            <v>PHIẾU XỬ LÝ HỒ SƠ THANH TOÁN VƯỢT THẨM QUYỀN PD</v>
          </cell>
        </row>
      </sheetData>
      <sheetData sheetId="2999">
        <row r="1">
          <cell r="A1" t="str">
            <v>PHIẾU XỬ LÝ HỒ SƠ THANH TOÁN VƯỢT THẨM QUYỀN PD</v>
          </cell>
        </row>
      </sheetData>
      <sheetData sheetId="3000">
        <row r="1">
          <cell r="A1" t="str">
            <v>PHIẾU XỬ LÝ HỒ SƠ THANH TOÁN VƯỢT THẨM QUYỀN PD</v>
          </cell>
        </row>
      </sheetData>
      <sheetData sheetId="3001">
        <row r="1">
          <cell r="A1" t="str">
            <v>PHIẾU XỬ LÝ HỒ SƠ THANH TOÁN VƯỢT THẨM QUYỀN PD</v>
          </cell>
        </row>
      </sheetData>
      <sheetData sheetId="3002">
        <row r="1">
          <cell r="A1" t="str">
            <v>PHIẾU XỬ LÝ HỒ SƠ THANH TOÁN VƯỢT THẨM QUYỀN PD</v>
          </cell>
        </row>
      </sheetData>
      <sheetData sheetId="3003">
        <row r="1">
          <cell r="A1" t="str">
            <v>PHIẾU XỬ LÝ HỒ SƠ THANH TOÁN VƯỢT THẨM QUYỀN PD</v>
          </cell>
        </row>
      </sheetData>
      <sheetData sheetId="3004">
        <row r="1">
          <cell r="A1" t="str">
            <v>PHIẾU XỬ LÝ HỒ SƠ THANH TOÁN VƯỢT THẨM QUYỀN PD</v>
          </cell>
        </row>
      </sheetData>
      <sheetData sheetId="3005">
        <row r="1">
          <cell r="A1" t="str">
            <v>PHIẾU XỬ LÝ HỒ SƠ THANH TOÁN VƯỢT THẨM QUYỀN PD</v>
          </cell>
        </row>
      </sheetData>
      <sheetData sheetId="3006"/>
      <sheetData sheetId="3007"/>
      <sheetData sheetId="3008">
        <row r="1">
          <cell r="A1" t="str">
            <v>PHIẾU XỬ LÝ HỒ SƠ THANH TOÁN VƯỢT THẨM QUYỀN PD</v>
          </cell>
        </row>
      </sheetData>
      <sheetData sheetId="3009">
        <row r="1">
          <cell r="A1" t="str">
            <v>PHIẾU XỬ LÝ HỒ SƠ THANH TOÁN VƯỢT THẨM QUYỀN PD</v>
          </cell>
        </row>
      </sheetData>
      <sheetData sheetId="3010">
        <row r="1">
          <cell r="A1" t="str">
            <v>PHIẾU XỬ LÝ HỒ SƠ THANH TOÁN VƯỢT THẨM QUYỀN PD</v>
          </cell>
        </row>
      </sheetData>
      <sheetData sheetId="3011">
        <row r="1">
          <cell r="A1" t="str">
            <v>PHIẾU XỬ LÝ HỒ SƠ THANH TOÁN VƯỢT THẨM QUYỀN PD</v>
          </cell>
        </row>
      </sheetData>
      <sheetData sheetId="3012">
        <row r="1">
          <cell r="A1" t="str">
            <v>PHIẾU XỬ LÝ HỒ SƠ THANH TOÁN VƯỢT THẨM QUYỀN PD</v>
          </cell>
        </row>
      </sheetData>
      <sheetData sheetId="3013">
        <row r="1">
          <cell r="A1" t="str">
            <v>PHIẾU XỬ LÝ HỒ SƠ THANH TOÁN VƯỢT THẨM QUYỀN PD</v>
          </cell>
        </row>
      </sheetData>
      <sheetData sheetId="3014">
        <row r="1">
          <cell r="A1" t="str">
            <v>PHIẾU XỬ LÝ HỒ SƠ THANH TOÁN VƯỢT THẨM QUYỀN PD</v>
          </cell>
        </row>
      </sheetData>
      <sheetData sheetId="3015">
        <row r="1">
          <cell r="A1" t="str">
            <v>PHIẾU XỬ LÝ HỒ SƠ THANH TOÁN VƯỢT THẨM QUYỀN PD</v>
          </cell>
        </row>
      </sheetData>
      <sheetData sheetId="3016">
        <row r="1">
          <cell r="A1" t="str">
            <v>PHIẾU XỬ LÝ HỒ SƠ THANH TOÁN VƯỢT THẨM QUYỀN PD</v>
          </cell>
        </row>
      </sheetData>
      <sheetData sheetId="3017">
        <row r="1">
          <cell r="A1" t="str">
            <v>PHIẾU XỬ LÝ HỒ SƠ THANH TOÁN VƯỢT THẨM QUYỀN PD</v>
          </cell>
        </row>
      </sheetData>
      <sheetData sheetId="3018">
        <row r="1">
          <cell r="A1" t="str">
            <v>PHIẾU XỬ LÝ HỒ SƠ THANH TOÁN VƯỢT THẨM QUYỀN PD</v>
          </cell>
        </row>
      </sheetData>
      <sheetData sheetId="3019">
        <row r="1">
          <cell r="A1" t="str">
            <v>PHIẾU XỬ LÝ HỒ SƠ THANH TOÁN VƯỢT THẨM QUYỀN PD</v>
          </cell>
        </row>
      </sheetData>
      <sheetData sheetId="3020"/>
      <sheetData sheetId="3021">
        <row r="1">
          <cell r="A1" t="str">
            <v>PHIẾU XỬ LÝ HỒ SƠ THANH TOÁN VƯỢT THẨM QUYỀN PD</v>
          </cell>
        </row>
      </sheetData>
      <sheetData sheetId="3022">
        <row r="1">
          <cell r="A1" t="str">
            <v>PHIẾU XỬ LÝ HỒ SƠ THANH TOÁN VƯỢT THẨM QUYỀN PD</v>
          </cell>
        </row>
      </sheetData>
      <sheetData sheetId="3023">
        <row r="1">
          <cell r="A1" t="str">
            <v>PHIẾU XỬ LÝ HỒ SƠ THANH TOÁN VƯỢT THẨM QUYỀN PD</v>
          </cell>
        </row>
      </sheetData>
      <sheetData sheetId="3024">
        <row r="1">
          <cell r="A1" t="str">
            <v>PHIẾU XỬ LÝ HỒ SƠ THANH TOÁN VƯỢT THẨM QUYỀN PD</v>
          </cell>
        </row>
      </sheetData>
      <sheetData sheetId="3025">
        <row r="1">
          <cell r="A1" t="str">
            <v>PHIẾU XỬ LÝ HỒ SƠ THANH TOÁN VƯỢT THẨM QUYỀN PD</v>
          </cell>
        </row>
      </sheetData>
      <sheetData sheetId="3026">
        <row r="1">
          <cell r="A1" t="str">
            <v>PHIẾU XỬ LÝ HỒ SƠ THANH TOÁN VƯỢT THẨM QUYỀN PD</v>
          </cell>
        </row>
      </sheetData>
      <sheetData sheetId="3027"/>
      <sheetData sheetId="3028">
        <row r="1">
          <cell r="A1" t="str">
            <v>PHIẾU XỬ LÝ HỒ SƠ THANH TOÁN VƯỢT THẨM QUYỀN PD</v>
          </cell>
        </row>
      </sheetData>
      <sheetData sheetId="3029">
        <row r="1">
          <cell r="A1" t="str">
            <v>PHIẾU XỬ LÝ HỒ SƠ THANH TOÁN VƯỢT THẨM QUYỀN PD</v>
          </cell>
        </row>
      </sheetData>
      <sheetData sheetId="3030">
        <row r="1">
          <cell r="A1" t="str">
            <v>PHIẾU XỬ LÝ HỒ SƠ THANH TOÁN VƯỢT THẨM QUYỀN PD</v>
          </cell>
        </row>
      </sheetData>
      <sheetData sheetId="3031">
        <row r="1">
          <cell r="A1" t="str">
            <v>PHIẾU XỬ LÝ HỒ SƠ THANH TOÁN VƯỢT THẨM QUYỀN PD</v>
          </cell>
        </row>
      </sheetData>
      <sheetData sheetId="3032">
        <row r="1">
          <cell r="A1" t="str">
            <v>PHIẾU XỬ LÝ HỒ SƠ THANH TOÁN VƯỢT THẨM QUYỀN PD</v>
          </cell>
        </row>
      </sheetData>
      <sheetData sheetId="3033">
        <row r="1">
          <cell r="A1" t="str">
            <v>PHIẾU XỬ LÝ HỒ SƠ THANH TOÁN VƯỢT THẨM QUYỀN PD</v>
          </cell>
        </row>
      </sheetData>
      <sheetData sheetId="3034">
        <row r="1">
          <cell r="A1" t="str">
            <v>PHIẾU XỬ LÝ HỒ SƠ THANH TOÁN VƯỢT THẨM QUYỀN PD</v>
          </cell>
        </row>
      </sheetData>
      <sheetData sheetId="3035">
        <row r="1">
          <cell r="A1" t="str">
            <v>PHIẾU XỬ LÝ HỒ SƠ THANH TOÁN VƯỢT THẨM QUYỀN PD</v>
          </cell>
        </row>
      </sheetData>
      <sheetData sheetId="3036">
        <row r="1">
          <cell r="A1" t="str">
            <v>PHIẾU XỬ LÝ HỒ SƠ THANH TOÁN VƯỢT THẨM QUYỀN PD</v>
          </cell>
        </row>
      </sheetData>
      <sheetData sheetId="3037">
        <row r="1">
          <cell r="A1" t="str">
            <v>PHIẾU XỬ LÝ HỒ SƠ THANH TOÁN VƯỢT THẨM QUYỀN PD</v>
          </cell>
        </row>
      </sheetData>
      <sheetData sheetId="3038">
        <row r="1">
          <cell r="A1" t="str">
            <v>PHIẾU XỬ LÝ HỒ SƠ THANH TOÁN VƯỢT THẨM QUYỀN PD</v>
          </cell>
        </row>
      </sheetData>
      <sheetData sheetId="3039">
        <row r="1">
          <cell r="A1" t="str">
            <v>PHIẾU XỬ LÝ HỒ SƠ THANH TOÁN VƯỢT THẨM QUYỀN PD</v>
          </cell>
        </row>
      </sheetData>
      <sheetData sheetId="3040">
        <row r="1">
          <cell r="A1" t="str">
            <v>PHIẾU XỬ LÝ HỒ SƠ THANH TOÁN VƯỢT THẨM QUYỀN PD</v>
          </cell>
        </row>
      </sheetData>
      <sheetData sheetId="3041">
        <row r="1">
          <cell r="A1" t="str">
            <v>PHIẾU XỬ LÝ HỒ SƠ THANH TOÁN VƯỢT THẨM QUYỀN PD</v>
          </cell>
        </row>
      </sheetData>
      <sheetData sheetId="3042">
        <row r="1">
          <cell r="A1" t="str">
            <v>PHIẾU XỬ LÝ HỒ SƠ THANH TOÁN VƯỢT THẨM QUYỀN PD</v>
          </cell>
        </row>
      </sheetData>
      <sheetData sheetId="3043">
        <row r="1">
          <cell r="A1" t="str">
            <v>PHIẾU XỬ LÝ HỒ SƠ THANH TOÁN VƯỢT THẨM QUYỀN PD</v>
          </cell>
        </row>
      </sheetData>
      <sheetData sheetId="3044">
        <row r="1">
          <cell r="A1" t="str">
            <v>PHIẾU XỬ LÝ HỒ SƠ THANH TOÁN VƯỢT THẨM QUYỀN PD</v>
          </cell>
        </row>
      </sheetData>
      <sheetData sheetId="3045">
        <row r="1">
          <cell r="A1" t="str">
            <v>PHIẾU XỬ LÝ HỒ SƠ THANH TOÁN VƯỢT THẨM QUYỀN PD</v>
          </cell>
        </row>
      </sheetData>
      <sheetData sheetId="3046">
        <row r="1">
          <cell r="A1" t="str">
            <v>PHIẾU XỬ LÝ HỒ SƠ THANH TOÁN VƯỢT THẨM QUYỀN PD</v>
          </cell>
        </row>
      </sheetData>
      <sheetData sheetId="3047">
        <row r="1">
          <cell r="A1" t="str">
            <v>PHIẾU XỬ LÝ HỒ SƠ THANH TOÁN VƯỢT THẨM QUYỀN PD</v>
          </cell>
        </row>
      </sheetData>
      <sheetData sheetId="3048">
        <row r="1">
          <cell r="A1" t="str">
            <v>PHIẾU XỬ LÝ HỒ SƠ THANH TOÁN VƯỢT THẨM QUYỀN PD</v>
          </cell>
        </row>
      </sheetData>
      <sheetData sheetId="3049">
        <row r="1">
          <cell r="A1" t="str">
            <v>PHIẾU XỬ LÝ HỒ SƠ THANH TOÁN VƯỢT THẨM QUYỀN PD</v>
          </cell>
        </row>
      </sheetData>
      <sheetData sheetId="3050">
        <row r="1">
          <cell r="A1" t="str">
            <v>PHIẾU XỬ LÝ HỒ SƠ THANH TOÁN VƯỢT THẨM QUYỀN PD</v>
          </cell>
        </row>
      </sheetData>
      <sheetData sheetId="3051"/>
      <sheetData sheetId="3052">
        <row r="1">
          <cell r="A1" t="str">
            <v>PHIẾU XỬ LÝ HỒ SƠ THANH TOÁN VƯỢT THẨM QUYỀN PD</v>
          </cell>
        </row>
      </sheetData>
      <sheetData sheetId="3053">
        <row r="1">
          <cell r="A1" t="str">
            <v>PHIẾU XỬ LÝ HỒ SƠ THANH TOÁN VƯỢT THẨM QUYỀN PD</v>
          </cell>
        </row>
      </sheetData>
      <sheetData sheetId="3054"/>
      <sheetData sheetId="3055">
        <row r="1">
          <cell r="A1" t="str">
            <v>PHIẾU XỬ LÝ HỒ SƠ THANH TOÁN VƯỢT THẨM QUYỀN PD</v>
          </cell>
        </row>
      </sheetData>
      <sheetData sheetId="3056">
        <row r="1">
          <cell r="A1" t="str">
            <v>PHIẾU XỬ LÝ HỒ SƠ THANH TOÁN VƯỢT THẨM QUYỀN PD</v>
          </cell>
        </row>
      </sheetData>
      <sheetData sheetId="3057">
        <row r="1">
          <cell r="A1" t="str">
            <v>PHIẾU XỬ LÝ HỒ SƠ THANH TOÁN VƯỢT THẨM QUYỀN PD</v>
          </cell>
        </row>
      </sheetData>
      <sheetData sheetId="3058">
        <row r="1">
          <cell r="A1" t="str">
            <v>PHIẾU XỬ LÝ HỒ SƠ THANH TOÁN VƯỢT THẨM QUYỀN PD</v>
          </cell>
        </row>
      </sheetData>
      <sheetData sheetId="3059">
        <row r="1">
          <cell r="A1" t="str">
            <v>PHIẾU XỬ LÝ HỒ SƠ THANH TOÁN VƯỢT THẨM QUYỀN PD</v>
          </cell>
        </row>
      </sheetData>
      <sheetData sheetId="3060">
        <row r="1">
          <cell r="A1" t="str">
            <v>PHIẾU XỬ LÝ HỒ SƠ THANH TOÁN VƯỢT THẨM QUYỀN PD</v>
          </cell>
        </row>
      </sheetData>
      <sheetData sheetId="3061">
        <row r="1">
          <cell r="A1" t="str">
            <v>PHIẾU XỬ LÝ HỒ SƠ THANH TOÁN VƯỢT THẨM QUYỀN PD</v>
          </cell>
        </row>
      </sheetData>
      <sheetData sheetId="3062">
        <row r="1">
          <cell r="A1" t="str">
            <v>PHIẾU XỬ LÝ HỒ SƠ THANH TOÁN VƯỢT THẨM QUYỀN PD</v>
          </cell>
        </row>
      </sheetData>
      <sheetData sheetId="3063">
        <row r="1">
          <cell r="A1" t="str">
            <v>PHIẾU XỬ LÝ HỒ SƠ THANH TOÁN VƯỢT THẨM QUYỀN PD</v>
          </cell>
        </row>
      </sheetData>
      <sheetData sheetId="3064">
        <row r="1">
          <cell r="A1" t="str">
            <v>PHIẾU XỬ LÝ HỒ SƠ THANH TOÁN VƯỢT THẨM QUYỀN PD</v>
          </cell>
        </row>
      </sheetData>
      <sheetData sheetId="3065">
        <row r="1">
          <cell r="A1" t="str">
            <v>PHIẾU XỬ LÝ HỒ SƠ THANH TOÁN VƯỢT THẨM QUYỀN PD</v>
          </cell>
        </row>
      </sheetData>
      <sheetData sheetId="3066">
        <row r="1">
          <cell r="A1" t="str">
            <v>PHIẾU XỬ LÝ HỒ SƠ THANH TOÁN VƯỢT THẨM QUYỀN PD</v>
          </cell>
        </row>
      </sheetData>
      <sheetData sheetId="3067">
        <row r="1">
          <cell r="A1" t="str">
            <v>PHIẾU XỬ LÝ HỒ SƠ THANH TOÁN VƯỢT THẨM QUYỀN PD</v>
          </cell>
        </row>
      </sheetData>
      <sheetData sheetId="3068">
        <row r="1">
          <cell r="A1" t="str">
            <v>PHIẾU XỬ LÝ HỒ SƠ THANH TOÁN VƯỢT THẨM QUYỀN PD</v>
          </cell>
        </row>
      </sheetData>
      <sheetData sheetId="3069">
        <row r="1">
          <cell r="A1" t="str">
            <v>PHIẾU XỬ LÝ HỒ SƠ THANH TOÁN VƯỢT THẨM QUYỀN PD</v>
          </cell>
        </row>
      </sheetData>
      <sheetData sheetId="3070">
        <row r="1">
          <cell r="A1" t="str">
            <v>PHIẾU XỬ LÝ HỒ SƠ THANH TOÁN VƯỢT THẨM QUYỀN PD</v>
          </cell>
        </row>
      </sheetData>
      <sheetData sheetId="3071">
        <row r="1">
          <cell r="A1" t="str">
            <v>PHIẾU XỬ LÝ HỒ SƠ THANH TOÁN VƯỢT THẨM QUYỀN PD</v>
          </cell>
        </row>
      </sheetData>
      <sheetData sheetId="3072">
        <row r="1">
          <cell r="A1" t="str">
            <v>PHIẾU XỬ LÝ HỒ SƠ THANH TOÁN VƯỢT THẨM QUYỀN PD</v>
          </cell>
        </row>
      </sheetData>
      <sheetData sheetId="3073">
        <row r="1">
          <cell r="A1" t="str">
            <v>PHIẾU XỬ LÝ HỒ SƠ THANH TOÁN VƯỢT THẨM QUYỀN PD</v>
          </cell>
        </row>
      </sheetData>
      <sheetData sheetId="3074">
        <row r="1">
          <cell r="A1" t="str">
            <v>PHIẾU XỬ LÝ HỒ SƠ THANH TOÁN VƯỢT THẨM QUYỀN PD</v>
          </cell>
        </row>
      </sheetData>
      <sheetData sheetId="3075">
        <row r="1">
          <cell r="A1" t="str">
            <v>PHIẾU XỬ LÝ HỒ SƠ THANH TOÁN VƯỢT THẨM QUYỀN PD</v>
          </cell>
        </row>
      </sheetData>
      <sheetData sheetId="3076">
        <row r="1">
          <cell r="A1" t="str">
            <v>PHIẾU XỬ LÝ HỒ SƠ THANH TOÁN VƯỢT THẨM QUYỀN PD</v>
          </cell>
        </row>
      </sheetData>
      <sheetData sheetId="3077">
        <row r="1">
          <cell r="A1" t="str">
            <v>PHIẾU XỬ LÝ HỒ SƠ THANH TOÁN VƯỢT THẨM QUYỀN PD</v>
          </cell>
        </row>
      </sheetData>
      <sheetData sheetId="3078">
        <row r="1">
          <cell r="A1" t="str">
            <v>PHIẾU XỬ LÝ HỒ SƠ THANH TOÁN VƯỢT THẨM QUYỀN PD</v>
          </cell>
        </row>
      </sheetData>
      <sheetData sheetId="3079">
        <row r="1">
          <cell r="A1" t="str">
            <v>PHIẾU XỬ LÝ HỒ SƠ THANH TOÁN VƯỢT THẨM QUYỀN PD</v>
          </cell>
        </row>
      </sheetData>
      <sheetData sheetId="3080">
        <row r="1">
          <cell r="A1" t="str">
            <v>PHIẾU XỬ LÝ HỒ SƠ THANH TOÁN VƯỢT THẨM QUYỀN PD</v>
          </cell>
        </row>
      </sheetData>
      <sheetData sheetId="3081">
        <row r="1">
          <cell r="A1" t="str">
            <v>PHIẾU XỬ LÝ HỒ SƠ THANH TOÁN VƯỢT THẨM QUYỀN PD</v>
          </cell>
        </row>
      </sheetData>
      <sheetData sheetId="3082">
        <row r="1">
          <cell r="A1" t="str">
            <v>PHIẾU XỬ LÝ HỒ SƠ THANH TOÁN VƯỢT THẨM QUYỀN PD</v>
          </cell>
        </row>
      </sheetData>
      <sheetData sheetId="3083">
        <row r="1">
          <cell r="A1" t="str">
            <v>PHIẾU XỬ LÝ HỒ SƠ THANH TOÁN VƯỢT THẨM QUYỀN PD</v>
          </cell>
        </row>
      </sheetData>
      <sheetData sheetId="3084">
        <row r="1">
          <cell r="A1" t="str">
            <v>PHIẾU XỬ LÝ HỒ SƠ THANH TOÁN VƯỢT THẨM QUYỀN PD</v>
          </cell>
        </row>
      </sheetData>
      <sheetData sheetId="3085">
        <row r="1">
          <cell r="A1" t="str">
            <v>PHIẾU XỬ LÝ HỒ SƠ THANH TOÁN VƯỢT THẨM QUYỀN PD</v>
          </cell>
        </row>
      </sheetData>
      <sheetData sheetId="3086">
        <row r="1">
          <cell r="A1" t="str">
            <v>PHIẾU XỬ LÝ HỒ SƠ THANH TOÁN VƯỢT THẨM QUYỀN PD</v>
          </cell>
        </row>
      </sheetData>
      <sheetData sheetId="3087">
        <row r="1">
          <cell r="A1" t="str">
            <v>PHIẾU XỬ LÝ HỒ SƠ THANH TOÁN VƯỢT THẨM QUYỀN PD</v>
          </cell>
        </row>
      </sheetData>
      <sheetData sheetId="3088">
        <row r="1">
          <cell r="A1" t="str">
            <v>PHIẾU XỬ LÝ HỒ SƠ THANH TOÁN VƯỢT THẨM QUYỀN PD</v>
          </cell>
        </row>
      </sheetData>
      <sheetData sheetId="3089">
        <row r="1">
          <cell r="A1" t="str">
            <v>PHIẾU XỬ LÝ HỒ SƠ THANH TOÁN VƯỢT THẨM QUYỀN PD</v>
          </cell>
        </row>
      </sheetData>
      <sheetData sheetId="3090"/>
      <sheetData sheetId="3091">
        <row r="1">
          <cell r="A1" t="str">
            <v>PHIẾU XỬ LÝ HỒ SƠ THANH TOÁN VƯỢT THẨM QUYỀN PD</v>
          </cell>
        </row>
      </sheetData>
      <sheetData sheetId="3092">
        <row r="1">
          <cell r="A1" t="str">
            <v>PHIẾU XỬ LÝ HỒ SƠ THANH TOÁN VƯỢT THẨM QUYỀN PD</v>
          </cell>
        </row>
      </sheetData>
      <sheetData sheetId="3093">
        <row r="1">
          <cell r="A1" t="str">
            <v>PHIẾU XỬ LÝ HỒ SƠ THANH TOÁN VƯỢT THẨM QUYỀN PD</v>
          </cell>
        </row>
      </sheetData>
      <sheetData sheetId="3094">
        <row r="1">
          <cell r="A1" t="str">
            <v>PHIẾU XỬ LÝ HỒ SƠ THANH TOÁN VƯỢT THẨM QUYỀN PD</v>
          </cell>
        </row>
      </sheetData>
      <sheetData sheetId="3095">
        <row r="1">
          <cell r="A1" t="str">
            <v>PHIẾU XỬ LÝ HỒ SƠ THANH TOÁN VƯỢT THẨM QUYỀN PD</v>
          </cell>
        </row>
      </sheetData>
      <sheetData sheetId="3096">
        <row r="1">
          <cell r="A1" t="str">
            <v>PHIẾU XỬ LÝ HỒ SƠ THANH TOÁN VƯỢT THẨM QUYỀN PD</v>
          </cell>
        </row>
      </sheetData>
      <sheetData sheetId="3097">
        <row r="1">
          <cell r="A1" t="str">
            <v>PHIẾU XỬ LÝ HỒ SƠ THANH TOÁN VƯỢT THẨM QUYỀN PD</v>
          </cell>
        </row>
      </sheetData>
      <sheetData sheetId="3098">
        <row r="1">
          <cell r="A1" t="str">
            <v>PHIẾU XỬ LÝ HỒ SƠ THANH TOÁN VƯỢT THẨM QUYỀN PD</v>
          </cell>
        </row>
      </sheetData>
      <sheetData sheetId="3099">
        <row r="1">
          <cell r="A1" t="str">
            <v>PHIẾU XỬ LÝ HỒ SƠ THANH TOÁN VƯỢT THẨM QUYỀN PD</v>
          </cell>
        </row>
      </sheetData>
      <sheetData sheetId="3100"/>
      <sheetData sheetId="3101">
        <row r="1">
          <cell r="A1" t="str">
            <v>PHIẾU XỬ LÝ HỒ SƠ THANH TOÁN VƯỢT THẨM QUYỀN PD</v>
          </cell>
        </row>
      </sheetData>
      <sheetData sheetId="3102">
        <row r="1">
          <cell r="A1" t="str">
            <v>PHIẾU XỬ LÝ HỒ SƠ THANH TOÁN VƯỢT THẨM QUYỀN PD</v>
          </cell>
        </row>
      </sheetData>
      <sheetData sheetId="3103">
        <row r="1">
          <cell r="A1" t="str">
            <v>PHIẾU XỬ LÝ HỒ SƠ THANH TOÁN VƯỢT THẨM QUYỀN PD</v>
          </cell>
        </row>
      </sheetData>
      <sheetData sheetId="3104">
        <row r="1">
          <cell r="A1" t="str">
            <v>PHIẾU XỬ LÝ HỒ SƠ THANH TOÁN VƯỢT THẨM QUYỀN PD</v>
          </cell>
        </row>
      </sheetData>
      <sheetData sheetId="3105">
        <row r="1">
          <cell r="A1" t="str">
            <v>PHIẾU XỬ LÝ HỒ SƠ THANH TOÁN VƯỢT THẨM QUYỀN PD</v>
          </cell>
        </row>
      </sheetData>
      <sheetData sheetId="3106">
        <row r="1">
          <cell r="A1" t="str">
            <v>PHIẾU XỬ LÝ HỒ SƠ THANH TOÁN VƯỢT THẨM QUYỀN PD</v>
          </cell>
        </row>
      </sheetData>
      <sheetData sheetId="3107">
        <row r="1">
          <cell r="A1" t="str">
            <v>PHIẾU XỬ LÝ HỒ SƠ THANH TOÁN VƯỢT THẨM QUYỀN PD</v>
          </cell>
        </row>
      </sheetData>
      <sheetData sheetId="3108">
        <row r="1">
          <cell r="A1" t="str">
            <v>PHIẾU XỬ LÝ HỒ SƠ THANH TOÁN VƯỢT THẨM QUYỀN PD</v>
          </cell>
        </row>
      </sheetData>
      <sheetData sheetId="3109">
        <row r="1">
          <cell r="A1" t="str">
            <v>PHIẾU XỬ LÝ HỒ SƠ THANH TOÁN VƯỢT THẨM QUYỀN PD</v>
          </cell>
        </row>
      </sheetData>
      <sheetData sheetId="3110">
        <row r="1">
          <cell r="A1" t="str">
            <v>PHIẾU XỬ LÝ HỒ SƠ THANH TOÁN VƯỢT THẨM QUYỀN PD</v>
          </cell>
        </row>
      </sheetData>
      <sheetData sheetId="3111">
        <row r="1">
          <cell r="A1" t="str">
            <v>PHIẾU XỬ LÝ HỒ SƠ THANH TOÁN VƯỢT THẨM QUYỀN PD</v>
          </cell>
        </row>
      </sheetData>
      <sheetData sheetId="3112">
        <row r="1">
          <cell r="A1" t="str">
            <v>PHIẾU XỬ LÝ HỒ SƠ THANH TOÁN VƯỢT THẨM QUYỀN PD</v>
          </cell>
        </row>
      </sheetData>
      <sheetData sheetId="3113">
        <row r="1">
          <cell r="A1" t="str">
            <v>PHIẾU XỬ LÝ HỒ SƠ THANH TOÁN VƯỢT THẨM QUYỀN PD</v>
          </cell>
        </row>
      </sheetData>
      <sheetData sheetId="3114">
        <row r="1">
          <cell r="A1" t="str">
            <v>PHIẾU XỬ LÝ HỒ SƠ THANH TOÁN VƯỢT THẨM QUYỀN PD</v>
          </cell>
        </row>
      </sheetData>
      <sheetData sheetId="3115">
        <row r="1">
          <cell r="A1" t="str">
            <v>PHIẾU XỬ LÝ HỒ SƠ THANH TOÁN VƯỢT THẨM QUYỀN PD</v>
          </cell>
        </row>
      </sheetData>
      <sheetData sheetId="3116">
        <row r="1">
          <cell r="A1" t="str">
            <v>PHIẾU XỬ LÝ HỒ SƠ THANH TOÁN VƯỢT THẨM QUYỀN PD</v>
          </cell>
        </row>
      </sheetData>
      <sheetData sheetId="3117">
        <row r="1">
          <cell r="A1" t="str">
            <v>PHIẾU XỬ LÝ HỒ SƠ THANH TOÁN VƯỢT THẨM QUYỀN PD</v>
          </cell>
        </row>
      </sheetData>
      <sheetData sheetId="3118">
        <row r="1">
          <cell r="A1" t="str">
            <v>PHIẾU XỬ LÝ HỒ SƠ THANH TOÁN VƯỢT THẨM QUYỀN PD</v>
          </cell>
        </row>
      </sheetData>
      <sheetData sheetId="3119">
        <row r="1">
          <cell r="A1" t="str">
            <v>PHIẾU XỬ LÝ HỒ SƠ THANH TOÁN VƯỢT THẨM QUYỀN PD</v>
          </cell>
        </row>
      </sheetData>
      <sheetData sheetId="3120">
        <row r="1">
          <cell r="A1" t="str">
            <v>PHIẾU XỬ LÝ HỒ SƠ THANH TOÁN VƯỢT THẨM QUYỀN PD</v>
          </cell>
        </row>
      </sheetData>
      <sheetData sheetId="3121">
        <row r="1">
          <cell r="A1" t="str">
            <v>PHIẾU XỬ LÝ HỒ SƠ THANH TOÁN VƯỢT THẨM QUYỀN PD</v>
          </cell>
        </row>
      </sheetData>
      <sheetData sheetId="3122">
        <row r="1">
          <cell r="A1" t="str">
            <v>PHIẾU XỬ LÝ HỒ SƠ THANH TOÁN VƯỢT THẨM QUYỀN PD</v>
          </cell>
        </row>
      </sheetData>
      <sheetData sheetId="3123">
        <row r="1">
          <cell r="A1" t="str">
            <v>PHIẾU XỬ LÝ HỒ SƠ THANH TOÁN VƯỢT THẨM QUYỀN PD</v>
          </cell>
        </row>
      </sheetData>
      <sheetData sheetId="3124">
        <row r="1">
          <cell r="A1" t="str">
            <v>PHIẾU XỬ LÝ HỒ SƠ THANH TOÁN VƯỢT THẨM QUYỀN PD</v>
          </cell>
        </row>
      </sheetData>
      <sheetData sheetId="3125">
        <row r="1">
          <cell r="A1" t="str">
            <v>PHIẾU XỬ LÝ HỒ SƠ THANH TOÁN VƯỢT THẨM QUYỀN PD</v>
          </cell>
        </row>
      </sheetData>
      <sheetData sheetId="3126">
        <row r="1">
          <cell r="A1" t="str">
            <v>PHIẾU XỬ LÝ HỒ SƠ THANH TOÁN VƯỢT THẨM QUYỀN PD</v>
          </cell>
        </row>
      </sheetData>
      <sheetData sheetId="3127">
        <row r="1">
          <cell r="A1" t="str">
            <v>PHIẾU XỬ LÝ HỒ SƠ THANH TOÁN VƯỢT THẨM QUYỀN PD</v>
          </cell>
        </row>
      </sheetData>
      <sheetData sheetId="3128">
        <row r="1">
          <cell r="A1" t="str">
            <v>PHIẾU XỬ LÝ HỒ SƠ THANH TOÁN VƯỢT THẨM QUYỀN PD</v>
          </cell>
        </row>
      </sheetData>
      <sheetData sheetId="3129">
        <row r="1">
          <cell r="A1" t="str">
            <v>PHIẾU XỬ LÝ HỒ SƠ THANH TOÁN VƯỢT THẨM QUYỀN PD</v>
          </cell>
        </row>
      </sheetData>
      <sheetData sheetId="3130">
        <row r="1">
          <cell r="A1" t="str">
            <v>PHIẾU XỬ LÝ HỒ SƠ THANH TOÁN VƯỢT THẨM QUYỀN PD</v>
          </cell>
        </row>
      </sheetData>
      <sheetData sheetId="3131"/>
      <sheetData sheetId="3132">
        <row r="1">
          <cell r="A1" t="str">
            <v>PHIẾU XỬ LÝ HỒ SƠ THANH TOÁN VƯỢT THẨM QUYỀN PD</v>
          </cell>
        </row>
      </sheetData>
      <sheetData sheetId="3133">
        <row r="1">
          <cell r="A1" t="str">
            <v>PHIẾU XỬ LÝ HỒ SƠ THANH TOÁN VƯỢT THẨM QUYỀN PD</v>
          </cell>
        </row>
      </sheetData>
      <sheetData sheetId="3134">
        <row r="1">
          <cell r="A1" t="str">
            <v>PHIẾU XỬ LÝ HỒ SƠ THANH TOÁN VƯỢT THẨM QUYỀN PD</v>
          </cell>
        </row>
      </sheetData>
      <sheetData sheetId="3135">
        <row r="1">
          <cell r="A1" t="str">
            <v>PHIẾU XỬ LÝ HỒ SƠ THANH TOÁN VƯỢT THẨM QUYỀN PD</v>
          </cell>
        </row>
      </sheetData>
      <sheetData sheetId="3136">
        <row r="1">
          <cell r="A1" t="str">
            <v>PHIẾU XỬ LÝ HỒ SƠ THANH TOÁN VƯỢT THẨM QUYỀN PD</v>
          </cell>
        </row>
      </sheetData>
      <sheetData sheetId="3137">
        <row r="1">
          <cell r="A1" t="str">
            <v>PHIẾU XỬ LÝ HỒ SƠ THANH TOÁN VƯỢT THẨM QUYỀN PD</v>
          </cell>
        </row>
      </sheetData>
      <sheetData sheetId="3138">
        <row r="1">
          <cell r="A1" t="str">
            <v>PHIẾU XỬ LÝ HỒ SƠ THANH TOÁN VƯỢT THẨM QUYỀN PD</v>
          </cell>
        </row>
      </sheetData>
      <sheetData sheetId="3139">
        <row r="1">
          <cell r="A1" t="str">
            <v>PHIẾU XỬ LÝ HỒ SƠ THANH TOÁN VƯỢT THẨM QUYỀN PD</v>
          </cell>
        </row>
      </sheetData>
      <sheetData sheetId="3140">
        <row r="1">
          <cell r="A1" t="str">
            <v>PHIẾU XỬ LÝ HỒ SƠ THANH TOÁN VƯỢT THẨM QUYỀN PD</v>
          </cell>
        </row>
      </sheetData>
      <sheetData sheetId="3141">
        <row r="1">
          <cell r="A1" t="str">
            <v>PHIẾU XỬ LÝ HỒ SƠ THANH TOÁN VƯỢT THẨM QUYỀN PD</v>
          </cell>
        </row>
      </sheetData>
      <sheetData sheetId="3142">
        <row r="1">
          <cell r="A1" t="str">
            <v>PHIẾU XỬ LÝ HỒ SƠ THANH TOÁN VƯỢT THẨM QUYỀN PD</v>
          </cell>
        </row>
      </sheetData>
      <sheetData sheetId="3143">
        <row r="1">
          <cell r="A1" t="str">
            <v>PHIẾU XỬ LÝ HỒ SƠ THANH TOÁN VƯỢT THẨM QUYỀN PD</v>
          </cell>
        </row>
      </sheetData>
      <sheetData sheetId="3144">
        <row r="1">
          <cell r="A1" t="str">
            <v>PHIẾU XỬ LÝ HỒ SƠ THANH TOÁN VƯỢT THẨM QUYỀN PD</v>
          </cell>
        </row>
      </sheetData>
      <sheetData sheetId="3145">
        <row r="1">
          <cell r="A1" t="str">
            <v>PHIẾU XỬ LÝ HỒ SƠ THANH TOÁN VƯỢT THẨM QUYỀN PD</v>
          </cell>
        </row>
      </sheetData>
      <sheetData sheetId="3146">
        <row r="1">
          <cell r="A1" t="str">
            <v>PHIẾU XỬ LÝ HỒ SƠ THANH TOÁN VƯỢT THẨM QUYỀN PD</v>
          </cell>
        </row>
      </sheetData>
      <sheetData sheetId="3147">
        <row r="1">
          <cell r="A1" t="str">
            <v>PHIẾU XỬ LÝ HỒ SƠ THANH TOÁN VƯỢT THẨM QUYỀN PD</v>
          </cell>
        </row>
      </sheetData>
      <sheetData sheetId="3148">
        <row r="1">
          <cell r="A1" t="str">
            <v>PHIẾU XỬ LÝ HỒ SƠ THANH TOÁN VƯỢT THẨM QUYỀN PD</v>
          </cell>
        </row>
      </sheetData>
      <sheetData sheetId="3149">
        <row r="1">
          <cell r="A1" t="str">
            <v>PHIẾU XỬ LÝ HỒ SƠ THANH TOÁN VƯỢT THẨM QUYỀN PD</v>
          </cell>
        </row>
      </sheetData>
      <sheetData sheetId="3150">
        <row r="1">
          <cell r="A1" t="str">
            <v>PHIẾU XỬ LÝ HỒ SƠ THANH TOÁN VƯỢT THẨM QUYỀN PD</v>
          </cell>
        </row>
      </sheetData>
      <sheetData sheetId="3151">
        <row r="1">
          <cell r="A1" t="str">
            <v>PHIẾU XỬ LÝ HỒ SƠ THANH TOÁN VƯỢT THẨM QUYỀN PD</v>
          </cell>
        </row>
      </sheetData>
      <sheetData sheetId="3152">
        <row r="1">
          <cell r="A1" t="str">
            <v>PHIẾU XỬ LÝ HỒ SƠ THANH TOÁN VƯỢT THẨM QUYỀN PD</v>
          </cell>
        </row>
      </sheetData>
      <sheetData sheetId="3153">
        <row r="1">
          <cell r="A1" t="str">
            <v>PHIẾU XỬ LÝ HỒ SƠ THANH TOÁN VƯỢT THẨM QUYỀN PD</v>
          </cell>
        </row>
      </sheetData>
      <sheetData sheetId="3154">
        <row r="1">
          <cell r="A1" t="str">
            <v>PHIẾU XỬ LÝ HỒ SƠ THANH TOÁN VƯỢT THẨM QUYỀN PD</v>
          </cell>
        </row>
      </sheetData>
      <sheetData sheetId="3155">
        <row r="1">
          <cell r="A1" t="str">
            <v>PHIẾU XỬ LÝ HỒ SƠ THANH TOÁN VƯỢT THẨM QUYỀN PD</v>
          </cell>
        </row>
      </sheetData>
      <sheetData sheetId="3156">
        <row r="1">
          <cell r="A1" t="str">
            <v>PHIẾU XỬ LÝ HỒ SƠ THANH TOÁN VƯỢT THẨM QUYỀN PD</v>
          </cell>
        </row>
      </sheetData>
      <sheetData sheetId="3157">
        <row r="1">
          <cell r="A1" t="str">
            <v>PHIẾU XỬ LÝ HỒ SƠ THANH TOÁN VƯỢT THẨM QUYỀN PD</v>
          </cell>
        </row>
      </sheetData>
      <sheetData sheetId="3158">
        <row r="1">
          <cell r="A1" t="str">
            <v>PHIẾU XỬ LÝ HỒ SƠ THANH TOÁN VƯỢT THẨM QUYỀN PD</v>
          </cell>
        </row>
      </sheetData>
      <sheetData sheetId="3159">
        <row r="1">
          <cell r="A1" t="str">
            <v>PHIẾU XỬ LÝ HỒ SƠ THANH TOÁN VƯỢT THẨM QUYỀN PD</v>
          </cell>
        </row>
      </sheetData>
      <sheetData sheetId="3160">
        <row r="1">
          <cell r="A1" t="str">
            <v>PHIẾU XỬ LÝ HỒ SƠ THANH TOÁN VƯỢT THẨM QUYỀN PD</v>
          </cell>
        </row>
      </sheetData>
      <sheetData sheetId="3161">
        <row r="1">
          <cell r="A1" t="str">
            <v>PHIẾU XỬ LÝ HỒ SƠ THANH TOÁN VƯỢT THẨM QUYỀN PD</v>
          </cell>
        </row>
      </sheetData>
      <sheetData sheetId="3162">
        <row r="1">
          <cell r="A1" t="str">
            <v>PHIẾU XỬ LÝ HỒ SƠ THANH TOÁN VƯỢT THẨM QUYỀN PD</v>
          </cell>
        </row>
      </sheetData>
      <sheetData sheetId="3163">
        <row r="1">
          <cell r="A1" t="str">
            <v>PHIẾU XỬ LÝ HỒ SƠ THANH TOÁN VƯỢT THẨM QUYỀN PD</v>
          </cell>
        </row>
      </sheetData>
      <sheetData sheetId="3164">
        <row r="1">
          <cell r="A1" t="str">
            <v>PHIẾU XỬ LÝ HỒ SƠ THANH TOÁN VƯỢT THẨM QUYỀN PD</v>
          </cell>
        </row>
      </sheetData>
      <sheetData sheetId="3165">
        <row r="1">
          <cell r="A1" t="str">
            <v>PHIẾU XỬ LÝ HỒ SƠ THANH TOÁN VƯỢT THẨM QUYỀN PD</v>
          </cell>
        </row>
      </sheetData>
      <sheetData sheetId="3166">
        <row r="1">
          <cell r="A1" t="str">
            <v>PHIẾU XỬ LÝ HỒ SƠ THANH TOÁN VƯỢT THẨM QUYỀN PD</v>
          </cell>
        </row>
      </sheetData>
      <sheetData sheetId="3167">
        <row r="1">
          <cell r="A1" t="str">
            <v>PHIẾU XỬ LÝ HỒ SƠ THANH TOÁN VƯỢT THẨM QUYỀN PD</v>
          </cell>
        </row>
      </sheetData>
      <sheetData sheetId="3168">
        <row r="1">
          <cell r="A1" t="str">
            <v>PHIẾU XỬ LÝ HỒ SƠ THANH TOÁN VƯỢT THẨM QUYỀN PD</v>
          </cell>
        </row>
      </sheetData>
      <sheetData sheetId="3169">
        <row r="1">
          <cell r="A1" t="str">
            <v>PHIẾU XỬ LÝ HỒ SƠ THANH TOÁN VƯỢT THẨM QUYỀN PD</v>
          </cell>
        </row>
      </sheetData>
      <sheetData sheetId="3170">
        <row r="1">
          <cell r="A1" t="str">
            <v>PHIẾU XỬ LÝ HỒ SƠ THANH TOÁN VƯỢT THẨM QUYỀN PD</v>
          </cell>
        </row>
      </sheetData>
      <sheetData sheetId="3171">
        <row r="1">
          <cell r="A1" t="str">
            <v>PHIẾU XỬ LÝ HỒ SƠ THANH TOÁN VƯỢT THẨM QUYỀN PD</v>
          </cell>
        </row>
      </sheetData>
      <sheetData sheetId="3172">
        <row r="1">
          <cell r="A1" t="str">
            <v>PHIẾU XỬ LÝ HỒ SƠ THANH TOÁN VƯỢT THẨM QUYỀN PD</v>
          </cell>
        </row>
      </sheetData>
      <sheetData sheetId="3173">
        <row r="1">
          <cell r="A1" t="str">
            <v>PHIẾU XỬ LÝ HỒ SƠ THANH TOÁN VƯỢT THẨM QUYỀN PD</v>
          </cell>
        </row>
      </sheetData>
      <sheetData sheetId="3174">
        <row r="1">
          <cell r="A1" t="str">
            <v>PHIẾU XỬ LÝ HỒ SƠ THANH TOÁN VƯỢT THẨM QUYỀN PD</v>
          </cell>
        </row>
      </sheetData>
      <sheetData sheetId="3175">
        <row r="1">
          <cell r="A1" t="str">
            <v>PHIẾU XỬ LÝ HỒ SƠ THANH TOÁN VƯỢT THẨM QUYỀN PD</v>
          </cell>
        </row>
      </sheetData>
      <sheetData sheetId="3176">
        <row r="1">
          <cell r="A1" t="str">
            <v>PHIẾU XỬ LÝ HỒ SƠ THANH TOÁN VƯỢT THẨM QUYỀN PD</v>
          </cell>
        </row>
      </sheetData>
      <sheetData sheetId="3177">
        <row r="1">
          <cell r="A1" t="str">
            <v>PHIẾU XỬ LÝ HỒ SƠ THANH TOÁN VƯỢT THẨM QUYỀN PD</v>
          </cell>
        </row>
      </sheetData>
      <sheetData sheetId="3178">
        <row r="1">
          <cell r="A1" t="str">
            <v>PHIẾU XỬ LÝ HỒ SƠ THANH TOÁN VƯỢT THẨM QUYỀN PD</v>
          </cell>
        </row>
      </sheetData>
      <sheetData sheetId="3179">
        <row r="1">
          <cell r="A1" t="str">
            <v>PHIẾU XỬ LÝ HỒ SƠ THANH TOÁN VƯỢT THẨM QUYỀN PD</v>
          </cell>
        </row>
      </sheetData>
      <sheetData sheetId="3180">
        <row r="1">
          <cell r="A1" t="str">
            <v>PHIẾU XỬ LÝ HỒ SƠ THANH TOÁN VƯỢT THẨM QUYỀN PD</v>
          </cell>
        </row>
      </sheetData>
      <sheetData sheetId="3181">
        <row r="1">
          <cell r="A1" t="str">
            <v>PHIẾU XỬ LÝ HỒ SƠ THANH TOÁN VƯỢT THẨM QUYỀN PD</v>
          </cell>
        </row>
      </sheetData>
      <sheetData sheetId="3182">
        <row r="1">
          <cell r="A1" t="str">
            <v>PHIẾU XỬ LÝ HỒ SƠ THANH TOÁN VƯỢT THẨM QUYỀN PD</v>
          </cell>
        </row>
      </sheetData>
      <sheetData sheetId="3183">
        <row r="1">
          <cell r="A1" t="str">
            <v>PHIẾU XỬ LÝ HỒ SƠ THANH TOÁN VƯỢT THẨM QUYỀN PD</v>
          </cell>
        </row>
      </sheetData>
      <sheetData sheetId="3184">
        <row r="1">
          <cell r="A1" t="str">
            <v>PHIẾU XỬ LÝ HỒ SƠ THANH TOÁN VƯỢT THẨM QUYỀN PD</v>
          </cell>
        </row>
      </sheetData>
      <sheetData sheetId="3185">
        <row r="1">
          <cell r="A1" t="str">
            <v>PHIẾU XỬ LÝ HỒ SƠ THANH TOÁN VƯỢT THẨM QUYỀN PD</v>
          </cell>
        </row>
      </sheetData>
      <sheetData sheetId="3186">
        <row r="1">
          <cell r="A1" t="str">
            <v>PHIẾU XỬ LÝ HỒ SƠ THANH TOÁN VƯỢT THẨM QUYỀN PD</v>
          </cell>
        </row>
      </sheetData>
      <sheetData sheetId="3187">
        <row r="1">
          <cell r="A1" t="str">
            <v>PHIẾU XỬ LÝ HỒ SƠ THANH TOÁN VƯỢT THẨM QUYỀN PD</v>
          </cell>
        </row>
      </sheetData>
      <sheetData sheetId="3188">
        <row r="1">
          <cell r="A1" t="str">
            <v>PHIẾU XỬ LÝ HỒ SƠ THANH TOÁN VƯỢT THẨM QUYỀN PD</v>
          </cell>
        </row>
      </sheetData>
      <sheetData sheetId="3189">
        <row r="1">
          <cell r="A1" t="str">
            <v>PHIẾU XỬ LÝ HỒ SƠ THANH TOÁN VƯỢT THẨM QUYỀN PD</v>
          </cell>
        </row>
      </sheetData>
      <sheetData sheetId="3190">
        <row r="1">
          <cell r="A1" t="str">
            <v>PHIẾU XỬ LÝ HỒ SƠ THANH TOÁN VƯỢT THẨM QUYỀN PD</v>
          </cell>
        </row>
      </sheetData>
      <sheetData sheetId="3191">
        <row r="1">
          <cell r="A1" t="str">
            <v>PHIẾU XỬ LÝ HỒ SƠ THANH TOÁN VƯỢT THẨM QUYỀN PD</v>
          </cell>
        </row>
      </sheetData>
      <sheetData sheetId="3192">
        <row r="1">
          <cell r="A1" t="str">
            <v>PHIẾU XỬ LÝ HỒ SƠ THANH TOÁN VƯỢT THẨM QUYỀN PD</v>
          </cell>
        </row>
      </sheetData>
      <sheetData sheetId="3193">
        <row r="1">
          <cell r="A1" t="str">
            <v>PHIẾU XỬ LÝ HỒ SƠ THANH TOÁN VƯỢT THẨM QUYỀN PD</v>
          </cell>
        </row>
      </sheetData>
      <sheetData sheetId="3194">
        <row r="1">
          <cell r="A1" t="str">
            <v>PHIẾU XỬ LÝ HỒ SƠ THANH TOÁN VƯỢT THẨM QUYỀN PD</v>
          </cell>
        </row>
      </sheetData>
      <sheetData sheetId="3195">
        <row r="1">
          <cell r="A1" t="str">
            <v>PHIẾU XỬ LÝ HỒ SƠ THANH TOÁN VƯỢT THẨM QUYỀN PD</v>
          </cell>
        </row>
      </sheetData>
      <sheetData sheetId="3196">
        <row r="1">
          <cell r="A1" t="str">
            <v>PHIẾU XỬ LÝ HỒ SƠ THANH TOÁN VƯỢT THẨM QUYỀN PD</v>
          </cell>
        </row>
      </sheetData>
      <sheetData sheetId="3197">
        <row r="1">
          <cell r="A1" t="str">
            <v>PHIẾU XỬ LÝ HỒ SƠ THANH TOÁN VƯỢT THẨM QUYỀN PD</v>
          </cell>
        </row>
      </sheetData>
      <sheetData sheetId="3198">
        <row r="1">
          <cell r="A1" t="str">
            <v>PHIẾU XỬ LÝ HỒ SƠ THANH TOÁN VƯỢT THẨM QUYỀN PD</v>
          </cell>
        </row>
      </sheetData>
      <sheetData sheetId="3199">
        <row r="1">
          <cell r="A1" t="str">
            <v>PHIẾU XỬ LÝ HỒ SƠ THANH TOÁN VƯỢT THẨM QUYỀN PD</v>
          </cell>
        </row>
      </sheetData>
      <sheetData sheetId="3200">
        <row r="1">
          <cell r="A1" t="str">
            <v>PHIẾU XỬ LÝ HỒ SƠ THANH TOÁN VƯỢT THẨM QUYỀN PD</v>
          </cell>
        </row>
      </sheetData>
      <sheetData sheetId="3201">
        <row r="1">
          <cell r="A1" t="str">
            <v>PHIẾU XỬ LÝ HỒ SƠ THANH TOÁN VƯỢT THẨM QUYỀN PD</v>
          </cell>
        </row>
      </sheetData>
      <sheetData sheetId="3202">
        <row r="1">
          <cell r="A1" t="str">
            <v>PHIẾU XỬ LÝ HỒ SƠ THANH TOÁN VƯỢT THẨM QUYỀN PD</v>
          </cell>
        </row>
      </sheetData>
      <sheetData sheetId="3203">
        <row r="1">
          <cell r="A1" t="str">
            <v>PHIẾU XỬ LÝ HỒ SƠ THANH TOÁN VƯỢT THẨM QUYỀN PD</v>
          </cell>
        </row>
      </sheetData>
      <sheetData sheetId="3204">
        <row r="1">
          <cell r="A1" t="str">
            <v>PHIẾU XỬ LÝ HỒ SƠ THANH TOÁN VƯỢT THẨM QUYỀN PD</v>
          </cell>
        </row>
      </sheetData>
      <sheetData sheetId="3205">
        <row r="1">
          <cell r="A1" t="str">
            <v>PHIẾU XỬ LÝ HỒ SƠ THANH TOÁN VƯỢT THẨM QUYỀN PD</v>
          </cell>
        </row>
      </sheetData>
      <sheetData sheetId="3206">
        <row r="1">
          <cell r="A1" t="str">
            <v>PHIẾU XỬ LÝ HỒ SƠ THANH TOÁN VƯỢT THẨM QUYỀN PD</v>
          </cell>
        </row>
      </sheetData>
      <sheetData sheetId="3207">
        <row r="1">
          <cell r="A1" t="str">
            <v>PHIẾU XỬ LÝ HỒ SƠ THANH TOÁN VƯỢT THẨM QUYỀN PD</v>
          </cell>
        </row>
      </sheetData>
      <sheetData sheetId="3208">
        <row r="1">
          <cell r="A1" t="str">
            <v>PHIẾU XỬ LÝ HỒ SƠ THANH TOÁN VƯỢT THẨM QUYỀN PD</v>
          </cell>
        </row>
      </sheetData>
      <sheetData sheetId="3209"/>
      <sheetData sheetId="3210"/>
      <sheetData sheetId="3211"/>
      <sheetData sheetId="3212">
        <row r="1">
          <cell r="A1" t="str">
            <v>PHIẾU XỬ LÝ HỒ SƠ THANH TOÁN VƯỢT THẨM QUYỀN PD</v>
          </cell>
        </row>
      </sheetData>
      <sheetData sheetId="3213">
        <row r="1">
          <cell r="A1" t="str">
            <v>PHIẾU XỬ LÝ HỒ SƠ THANH TOÁN VƯỢT THẨM QUYỀN PD</v>
          </cell>
        </row>
      </sheetData>
      <sheetData sheetId="3214">
        <row r="1">
          <cell r="A1" t="str">
            <v>PHIẾU XỬ LÝ HỒ SƠ THANH TOÁN VƯỢT THẨM QUYỀN PD</v>
          </cell>
        </row>
      </sheetData>
      <sheetData sheetId="3215">
        <row r="1">
          <cell r="A1" t="str">
            <v>PHIẾU XỬ LÝ HỒ SƠ THANH TOÁN VƯỢT THẨM QUYỀN PD</v>
          </cell>
        </row>
      </sheetData>
      <sheetData sheetId="3216">
        <row r="1">
          <cell r="A1" t="str">
            <v>PHIẾU XỬ LÝ HỒ SƠ THANH TOÁN VƯỢT THẨM QUYỀN PD</v>
          </cell>
        </row>
      </sheetData>
      <sheetData sheetId="3217">
        <row r="1">
          <cell r="A1" t="str">
            <v>PHIẾU XỬ LÝ HỒ SƠ THANH TOÁN VƯỢT THẨM QUYỀN PD</v>
          </cell>
        </row>
      </sheetData>
      <sheetData sheetId="3218">
        <row r="1">
          <cell r="A1" t="str">
            <v>PHIẾU XỬ LÝ HỒ SƠ THANH TOÁN VƯỢT THẨM QUYỀN PD</v>
          </cell>
        </row>
      </sheetData>
      <sheetData sheetId="3219">
        <row r="1">
          <cell r="A1" t="str">
            <v>PHIẾU XỬ LÝ HỒ SƠ THANH TOÁN VƯỢT THẨM QUYỀN PD</v>
          </cell>
        </row>
      </sheetData>
      <sheetData sheetId="3220">
        <row r="1">
          <cell r="A1" t="str">
            <v>PHIẾU XỬ LÝ HỒ SƠ THANH TOÁN VƯỢT THẨM QUYỀN PD</v>
          </cell>
        </row>
      </sheetData>
      <sheetData sheetId="3221">
        <row r="1">
          <cell r="A1" t="str">
            <v>PHIẾU XỬ LÝ HỒ SƠ THANH TOÁN VƯỢT THẨM QUYỀN PD</v>
          </cell>
        </row>
      </sheetData>
      <sheetData sheetId="3222"/>
      <sheetData sheetId="3223">
        <row r="1">
          <cell r="A1" t="str">
            <v>PHIẾU XỬ LÝ HỒ SƠ THANH TOÁN VƯỢT THẨM QUYỀN PD</v>
          </cell>
        </row>
      </sheetData>
      <sheetData sheetId="3224">
        <row r="1">
          <cell r="A1" t="str">
            <v>PHIẾU XỬ LÝ HỒ SƠ THANH TOÁN VƯỢT THẨM QUYỀN PD</v>
          </cell>
        </row>
      </sheetData>
      <sheetData sheetId="3225">
        <row r="1">
          <cell r="A1" t="str">
            <v>PHIẾU XỬ LÝ HỒ SƠ THANH TOÁN VƯỢT THẨM QUYỀN PD</v>
          </cell>
        </row>
      </sheetData>
      <sheetData sheetId="3226">
        <row r="1">
          <cell r="A1" t="str">
            <v>PHIẾU XỬ LÝ HỒ SƠ THANH TOÁN VƯỢT THẨM QUYỀN PD</v>
          </cell>
        </row>
      </sheetData>
      <sheetData sheetId="3227">
        <row r="1">
          <cell r="A1" t="str">
            <v>PHIẾU XỬ LÝ HỒ SƠ THANH TOÁN VƯỢT THẨM QUYỀN PD</v>
          </cell>
        </row>
      </sheetData>
      <sheetData sheetId="3228">
        <row r="1">
          <cell r="A1" t="str">
            <v>PHIẾU XỬ LÝ HỒ SƠ THANH TOÁN VƯỢT THẨM QUYỀN PD</v>
          </cell>
        </row>
      </sheetData>
      <sheetData sheetId="3229">
        <row r="1">
          <cell r="A1" t="str">
            <v>PHIẾU XỬ LÝ HỒ SƠ THANH TOÁN VƯỢT THẨM QUYỀN PD</v>
          </cell>
        </row>
      </sheetData>
      <sheetData sheetId="3230">
        <row r="1">
          <cell r="A1" t="str">
            <v>PHIẾU XỬ LÝ HỒ SƠ THANH TOÁN VƯỢT THẨM QUYỀN PD</v>
          </cell>
        </row>
      </sheetData>
      <sheetData sheetId="3231">
        <row r="1">
          <cell r="A1" t="str">
            <v>PHIẾU XỬ LÝ HỒ SƠ THANH TOÁN VƯỢT THẨM QUYỀN PD</v>
          </cell>
        </row>
      </sheetData>
      <sheetData sheetId="3232">
        <row r="1">
          <cell r="A1" t="str">
            <v>PHIẾU XỬ LÝ HỒ SƠ THANH TOÁN VƯỢT THẨM QUYỀN PD</v>
          </cell>
        </row>
      </sheetData>
      <sheetData sheetId="3233">
        <row r="1">
          <cell r="A1" t="str">
            <v>PHIẾU XỬ LÝ HỒ SƠ THANH TOÁN VƯỢT THẨM QUYỀN PD</v>
          </cell>
        </row>
      </sheetData>
      <sheetData sheetId="3234">
        <row r="1">
          <cell r="A1" t="str">
            <v>PHIẾU XỬ LÝ HỒ SƠ THANH TOÁN VƯỢT THẨM QUYỀN PD</v>
          </cell>
        </row>
      </sheetData>
      <sheetData sheetId="3235">
        <row r="1">
          <cell r="A1" t="str">
            <v>PHIẾU XỬ LÝ HỒ SƠ THANH TOÁN VƯỢT THẨM QUYỀN PD</v>
          </cell>
        </row>
      </sheetData>
      <sheetData sheetId="3236">
        <row r="1">
          <cell r="A1" t="str">
            <v>PHIẾU XỬ LÝ HỒ SƠ THANH TOÁN VƯỢT THẨM QUYỀN PD</v>
          </cell>
        </row>
      </sheetData>
      <sheetData sheetId="3237">
        <row r="1">
          <cell r="A1" t="str">
            <v>PHIẾU XỬ LÝ HỒ SƠ THANH TOÁN VƯỢT THẨM QUYỀN PD</v>
          </cell>
        </row>
      </sheetData>
      <sheetData sheetId="3238">
        <row r="1">
          <cell r="A1" t="str">
            <v>PHIẾU XỬ LÝ HỒ SƠ THANH TOÁN VƯỢT THẨM QUYỀN PD</v>
          </cell>
        </row>
      </sheetData>
      <sheetData sheetId="3239">
        <row r="1">
          <cell r="A1" t="str">
            <v>PHIẾU XỬ LÝ HỒ SƠ THANH TOÁN VƯỢT THẨM QUYỀN PD</v>
          </cell>
        </row>
      </sheetData>
      <sheetData sheetId="3240">
        <row r="1">
          <cell r="A1" t="str">
            <v>PHIẾU XỬ LÝ HỒ SƠ THANH TOÁN VƯỢT THẨM QUYỀN PD</v>
          </cell>
        </row>
      </sheetData>
      <sheetData sheetId="3241">
        <row r="1">
          <cell r="A1" t="str">
            <v>PHIẾU XỬ LÝ HỒ SƠ THANH TOÁN VƯỢT THẨM QUYỀN PD</v>
          </cell>
        </row>
      </sheetData>
      <sheetData sheetId="3242">
        <row r="1">
          <cell r="A1" t="str">
            <v>PHIẾU XỬ LÝ HỒ SƠ THANH TOÁN VƯỢT THẨM QUYỀN PD</v>
          </cell>
        </row>
      </sheetData>
      <sheetData sheetId="3243">
        <row r="1">
          <cell r="A1" t="str">
            <v>PHIẾU XỬ LÝ HỒ SƠ THANH TOÁN VƯỢT THẨM QUYỀN PD</v>
          </cell>
        </row>
      </sheetData>
      <sheetData sheetId="3244">
        <row r="1">
          <cell r="A1" t="str">
            <v>PHIẾU XỬ LÝ HỒ SƠ THANH TOÁN VƯỢT THẨM QUYỀN PD</v>
          </cell>
        </row>
      </sheetData>
      <sheetData sheetId="3245">
        <row r="1">
          <cell r="A1" t="str">
            <v>PHIẾU XỬ LÝ HỒ SƠ THANH TOÁN VƯỢT THẨM QUYỀN PD</v>
          </cell>
        </row>
      </sheetData>
      <sheetData sheetId="3246">
        <row r="1">
          <cell r="A1" t="str">
            <v>PHIẾU XỬ LÝ HỒ SƠ THANH TOÁN VƯỢT THẨM QUYỀN PD</v>
          </cell>
        </row>
      </sheetData>
      <sheetData sheetId="3247">
        <row r="1">
          <cell r="A1" t="str">
            <v>PHIẾU XỬ LÝ HỒ SƠ THANH TOÁN VƯỢT THẨM QUYỀN PD</v>
          </cell>
        </row>
      </sheetData>
      <sheetData sheetId="3248">
        <row r="1">
          <cell r="A1" t="str">
            <v>PHIẾU XỬ LÝ HỒ SƠ THANH TOÁN VƯỢT THẨM QUYỀN PD</v>
          </cell>
        </row>
      </sheetData>
      <sheetData sheetId="3249">
        <row r="1">
          <cell r="A1" t="str">
            <v>PHIẾU XỬ LÝ HỒ SƠ THANH TOÁN VƯỢT THẨM QUYỀN PD</v>
          </cell>
        </row>
      </sheetData>
      <sheetData sheetId="3250">
        <row r="1">
          <cell r="A1" t="str">
            <v>PHIẾU XỬ LÝ HỒ SƠ THANH TOÁN VƯỢT THẨM QUYỀN PD</v>
          </cell>
        </row>
      </sheetData>
      <sheetData sheetId="3251">
        <row r="1">
          <cell r="A1" t="str">
            <v>PHIẾU XỬ LÝ HỒ SƠ THANH TOÁN VƯỢT THẨM QUYỀN PD</v>
          </cell>
        </row>
      </sheetData>
      <sheetData sheetId="3252">
        <row r="1">
          <cell r="A1" t="str">
            <v>PHIẾU XỬ LÝ HỒ SƠ THANH TOÁN VƯỢT THẨM QUYỀN PD</v>
          </cell>
        </row>
      </sheetData>
      <sheetData sheetId="3253">
        <row r="1">
          <cell r="A1" t="str">
            <v>PHIẾU XỬ LÝ HỒ SƠ THANH TOÁN VƯỢT THẨM QUYỀN PD</v>
          </cell>
        </row>
      </sheetData>
      <sheetData sheetId="3254">
        <row r="1">
          <cell r="A1" t="str">
            <v>PHIẾU XỬ LÝ HỒ SƠ THANH TOÁN VƯỢT THẨM QUYỀN PD</v>
          </cell>
        </row>
      </sheetData>
      <sheetData sheetId="3255">
        <row r="1">
          <cell r="A1" t="str">
            <v>PHIẾU XỬ LÝ HỒ SƠ THANH TOÁN VƯỢT THẨM QUYỀN PD</v>
          </cell>
        </row>
      </sheetData>
      <sheetData sheetId="3256">
        <row r="1">
          <cell r="A1" t="str">
            <v>PHIẾU XỬ LÝ HỒ SƠ THANH TOÁN VƯỢT THẨM QUYỀN PD</v>
          </cell>
        </row>
      </sheetData>
      <sheetData sheetId="3257">
        <row r="1">
          <cell r="A1" t="str">
            <v>PHIẾU XỬ LÝ HỒ SƠ THANH TOÁN VƯỢT THẨM QUYỀN PD</v>
          </cell>
        </row>
      </sheetData>
      <sheetData sheetId="3258">
        <row r="1">
          <cell r="A1" t="str">
            <v>PHIẾU XỬ LÝ HỒ SƠ THANH TOÁN VƯỢT THẨM QUYỀN PD</v>
          </cell>
        </row>
      </sheetData>
      <sheetData sheetId="3259">
        <row r="1">
          <cell r="A1" t="str">
            <v>PHIẾU XỬ LÝ HỒ SƠ THANH TOÁN VƯỢT THẨM QUYỀN PD</v>
          </cell>
        </row>
      </sheetData>
      <sheetData sheetId="3260">
        <row r="1">
          <cell r="A1" t="str">
            <v>PHIẾU XỬ LÝ HỒ SƠ THANH TOÁN VƯỢT THẨM QUYỀN PD</v>
          </cell>
        </row>
      </sheetData>
      <sheetData sheetId="3261">
        <row r="1">
          <cell r="A1" t="str">
            <v>PHIẾU XỬ LÝ HỒ SƠ THANH TOÁN VƯỢT THẨM QUYỀN PD</v>
          </cell>
        </row>
      </sheetData>
      <sheetData sheetId="3262">
        <row r="1">
          <cell r="A1" t="str">
            <v>PHIẾU XỬ LÝ HỒ SƠ THANH TOÁN VƯỢT THẨM QUYỀN PD</v>
          </cell>
        </row>
      </sheetData>
      <sheetData sheetId="3263">
        <row r="1">
          <cell r="A1" t="str">
            <v>PHIẾU XỬ LÝ HỒ SƠ THANH TOÁN VƯỢT THẨM QUYỀN PD</v>
          </cell>
        </row>
      </sheetData>
      <sheetData sheetId="3264">
        <row r="1">
          <cell r="A1" t="str">
            <v>PHIẾU XỬ LÝ HỒ SƠ THANH TOÁN VƯỢT THẨM QUYỀN PD</v>
          </cell>
        </row>
      </sheetData>
      <sheetData sheetId="3265">
        <row r="1">
          <cell r="A1" t="str">
            <v>PHIẾU XỬ LÝ HỒ SƠ THANH TOÁN VƯỢT THẨM QUYỀN PD</v>
          </cell>
        </row>
      </sheetData>
      <sheetData sheetId="3266">
        <row r="1">
          <cell r="A1" t="str">
            <v>PHIẾU XỬ LÝ HỒ SƠ THANH TOÁN VƯỢT THẨM QUYỀN PD</v>
          </cell>
        </row>
      </sheetData>
      <sheetData sheetId="3267">
        <row r="1">
          <cell r="A1" t="str">
            <v>PHIẾU XỬ LÝ HỒ SƠ THANH TOÁN VƯỢT THẨM QUYỀN PD</v>
          </cell>
        </row>
      </sheetData>
      <sheetData sheetId="3268">
        <row r="1">
          <cell r="A1" t="str">
            <v>PHIẾU XỬ LÝ HỒ SƠ THANH TOÁN VƯỢT THẨM QUYỀN PD</v>
          </cell>
        </row>
      </sheetData>
      <sheetData sheetId="3269">
        <row r="1">
          <cell r="A1" t="str">
            <v>PHIẾU XỬ LÝ HỒ SƠ THANH TOÁN VƯỢT THẨM QUYỀN PD</v>
          </cell>
        </row>
      </sheetData>
      <sheetData sheetId="3270">
        <row r="1">
          <cell r="A1" t="str">
            <v>PHIẾU XỬ LÝ HỒ SƠ THANH TOÁN VƯỢT THẨM QUYỀN PD</v>
          </cell>
        </row>
      </sheetData>
      <sheetData sheetId="3271">
        <row r="1">
          <cell r="A1" t="str">
            <v>PHIẾU XỬ LÝ HỒ SƠ THANH TOÁN VƯỢT THẨM QUYỀN PD</v>
          </cell>
        </row>
      </sheetData>
      <sheetData sheetId="3272">
        <row r="1">
          <cell r="A1" t="str">
            <v>PHIẾU XỬ LÝ HỒ SƠ THANH TOÁN VƯỢT THẨM QUYỀN PD</v>
          </cell>
        </row>
      </sheetData>
      <sheetData sheetId="3273">
        <row r="1">
          <cell r="A1" t="str">
            <v>PHIẾU XỬ LÝ HỒ SƠ THANH TOÁN VƯỢT THẨM QUYỀN PD</v>
          </cell>
        </row>
      </sheetData>
      <sheetData sheetId="3274">
        <row r="1">
          <cell r="A1" t="str">
            <v>PHIẾU XỬ LÝ HỒ SƠ THANH TOÁN VƯỢT THẨM QUYỀN PD</v>
          </cell>
        </row>
      </sheetData>
      <sheetData sheetId="3275">
        <row r="1">
          <cell r="A1" t="str">
            <v>PHIẾU XỬ LÝ HỒ SƠ THANH TOÁN VƯỢT THẨM QUYỀN PD</v>
          </cell>
        </row>
      </sheetData>
      <sheetData sheetId="3276">
        <row r="1">
          <cell r="A1" t="str">
            <v>PHIẾU XỬ LÝ HỒ SƠ THANH TOÁN VƯỢT THẨM QUYỀN PD</v>
          </cell>
        </row>
      </sheetData>
      <sheetData sheetId="3277">
        <row r="1">
          <cell r="A1" t="str">
            <v>PHIẾU XỬ LÝ HỒ SƠ THANH TOÁN VƯỢT THẨM QUYỀN PD</v>
          </cell>
        </row>
      </sheetData>
      <sheetData sheetId="3278">
        <row r="1">
          <cell r="A1" t="str">
            <v>PHIẾU XỬ LÝ HỒ SƠ THANH TOÁN VƯỢT THẨM QUYỀN PD</v>
          </cell>
        </row>
      </sheetData>
      <sheetData sheetId="3279">
        <row r="1">
          <cell r="A1" t="str">
            <v>PHIẾU XỬ LÝ HỒ SƠ THANH TOÁN VƯỢT THẨM QUYỀN PD</v>
          </cell>
        </row>
      </sheetData>
      <sheetData sheetId="3280">
        <row r="1">
          <cell r="A1" t="str">
            <v>PHIẾU XỬ LÝ HỒ SƠ THANH TOÁN VƯỢT THẨM QUYỀN PD</v>
          </cell>
        </row>
      </sheetData>
      <sheetData sheetId="3281">
        <row r="1">
          <cell r="A1" t="str">
            <v>PHIẾU XỬ LÝ HỒ SƠ THANH TOÁN VƯỢT THẨM QUYỀN PD</v>
          </cell>
        </row>
      </sheetData>
      <sheetData sheetId="3282">
        <row r="1">
          <cell r="A1" t="str">
            <v>PHIẾU XỬ LÝ HỒ SƠ THANH TOÁN VƯỢT THẨM QUYỀN PD</v>
          </cell>
        </row>
      </sheetData>
      <sheetData sheetId="3283">
        <row r="1">
          <cell r="A1" t="str">
            <v>PHIẾU XỬ LÝ HỒ SƠ THANH TOÁN VƯỢT THẨM QUYỀN PD</v>
          </cell>
        </row>
      </sheetData>
      <sheetData sheetId="3284">
        <row r="1">
          <cell r="A1" t="str">
            <v>PHIẾU XỬ LÝ HỒ SƠ THANH TOÁN VƯỢT THẨM QUYỀN PD</v>
          </cell>
        </row>
      </sheetData>
      <sheetData sheetId="3285">
        <row r="1">
          <cell r="A1" t="str">
            <v>PHIẾU XỬ LÝ HỒ SƠ THANH TOÁN VƯỢT THẨM QUYỀN PD</v>
          </cell>
        </row>
      </sheetData>
      <sheetData sheetId="3286">
        <row r="1">
          <cell r="A1" t="str">
            <v>PHIẾU XỬ LÝ HỒ SƠ THANH TOÁN VƯỢT THẨM QUYỀN PD</v>
          </cell>
        </row>
      </sheetData>
      <sheetData sheetId="3287">
        <row r="1">
          <cell r="A1" t="str">
            <v>PHIẾU XỬ LÝ HỒ SƠ THANH TOÁN VƯỢT THẨM QUYỀN PD</v>
          </cell>
        </row>
      </sheetData>
      <sheetData sheetId="3288">
        <row r="1">
          <cell r="A1" t="str">
            <v>PHIẾU XỬ LÝ HỒ SƠ THANH TOÁN VƯỢT THẨM QUYỀN PD</v>
          </cell>
        </row>
      </sheetData>
      <sheetData sheetId="3289"/>
      <sheetData sheetId="3290"/>
      <sheetData sheetId="3291"/>
      <sheetData sheetId="3292"/>
      <sheetData sheetId="3293"/>
      <sheetData sheetId="3294">
        <row r="1">
          <cell r="A1" t="str">
            <v>PHIẾU XỬ LÝ HỒ SƠ THANH TOÁN VƯỢT THẨM QUYỀN PD</v>
          </cell>
        </row>
      </sheetData>
      <sheetData sheetId="3295"/>
      <sheetData sheetId="3296"/>
      <sheetData sheetId="3297"/>
      <sheetData sheetId="3298"/>
      <sheetData sheetId="3299"/>
      <sheetData sheetId="3300"/>
      <sheetData sheetId="3301"/>
      <sheetData sheetId="3302"/>
      <sheetData sheetId="3303"/>
      <sheetData sheetId="3304"/>
      <sheetData sheetId="3305">
        <row r="1">
          <cell r="A1" t="str">
            <v>PHIẾU XỬ LÝ HỒ SƠ THANH TOÁN VƯỢT THẨM QUYỀN PD</v>
          </cell>
        </row>
      </sheetData>
      <sheetData sheetId="3306">
        <row r="1">
          <cell r="A1" t="str">
            <v>PHIẾU XỬ LÝ HỒ SƠ THANH TOÁN VƯỢT THẨM QUYỀN PD</v>
          </cell>
        </row>
      </sheetData>
      <sheetData sheetId="3307"/>
      <sheetData sheetId="3308"/>
      <sheetData sheetId="3309"/>
      <sheetData sheetId="3310"/>
      <sheetData sheetId="3311"/>
      <sheetData sheetId="3312"/>
      <sheetData sheetId="3313"/>
      <sheetData sheetId="3314"/>
      <sheetData sheetId="3315">
        <row r="1">
          <cell r="A1" t="str">
            <v>PHIẾU XỬ LÝ HỒ SƠ THANH TOÁN VƯỢT THẨM QUYỀN PD</v>
          </cell>
        </row>
      </sheetData>
      <sheetData sheetId="3316">
        <row r="1">
          <cell r="A1" t="str">
            <v>PHIẾU XỬ LÝ HỒ SƠ THANH TOÁN VƯỢT THẨM QUYỀN PD</v>
          </cell>
        </row>
      </sheetData>
      <sheetData sheetId="3317">
        <row r="1">
          <cell r="A1" t="str">
            <v>PHIẾU XỬ LÝ HỒ SƠ THANH TOÁN VƯỢT THẨM QUYỀN PD</v>
          </cell>
        </row>
      </sheetData>
      <sheetData sheetId="3318">
        <row r="1">
          <cell r="A1" t="str">
            <v>PHIẾU XỬ LÝ HỒ SƠ THANH TOÁN VƯỢT THẨM QUYỀN PD</v>
          </cell>
        </row>
      </sheetData>
      <sheetData sheetId="3319">
        <row r="1">
          <cell r="A1" t="str">
            <v>PHIẾU XỬ LÝ HỒ SƠ THANH TOÁN VƯỢT THẨM QUYỀN PD</v>
          </cell>
        </row>
      </sheetData>
      <sheetData sheetId="3320">
        <row r="1">
          <cell r="A1" t="str">
            <v>PHIẾU XỬ LÝ HỒ SƠ THANH TOÁN VƯỢT THẨM QUYỀN PD</v>
          </cell>
        </row>
      </sheetData>
      <sheetData sheetId="3321">
        <row r="1">
          <cell r="A1" t="str">
            <v>PHIẾU XỬ LÝ HỒ SƠ THANH TOÁN VƯỢT THẨM QUYỀN PD</v>
          </cell>
        </row>
      </sheetData>
      <sheetData sheetId="3322">
        <row r="1">
          <cell r="A1" t="str">
            <v>PHIẾU XỬ LÝ HỒ SƠ THANH TOÁN VƯỢT THẨM QUYỀN PD</v>
          </cell>
        </row>
      </sheetData>
      <sheetData sheetId="3323">
        <row r="1">
          <cell r="A1" t="str">
            <v>PHIẾU XỬ LÝ HỒ SƠ THANH TOÁN VƯỢT THẨM QUYỀN PD</v>
          </cell>
        </row>
      </sheetData>
      <sheetData sheetId="3324">
        <row r="1">
          <cell r="A1" t="str">
            <v>PHIẾU XỬ LÝ HỒ SƠ THANH TOÁN VƯỢT THẨM QUYỀN PD</v>
          </cell>
        </row>
      </sheetData>
      <sheetData sheetId="3325"/>
      <sheetData sheetId="3326"/>
      <sheetData sheetId="3327"/>
      <sheetData sheetId="3328"/>
      <sheetData sheetId="3329"/>
      <sheetData sheetId="3330">
        <row r="1">
          <cell r="A1" t="str">
            <v>PHIẾU XỬ LÝ HỒ SƠ THANH TOÁN VƯỢT THẨM QUYỀN PD</v>
          </cell>
        </row>
      </sheetData>
      <sheetData sheetId="3331">
        <row r="1">
          <cell r="A1" t="str">
            <v>PHIẾU XỬ LÝ HỒ SƠ THANH TOÁN VƯỢT THẨM QUYỀN PD</v>
          </cell>
        </row>
      </sheetData>
      <sheetData sheetId="3332">
        <row r="1">
          <cell r="A1" t="str">
            <v>PHIẾU XỬ LÝ HỒ SƠ THANH TOÁN VƯỢT THẨM QUYỀN PD</v>
          </cell>
        </row>
      </sheetData>
      <sheetData sheetId="3333">
        <row r="1">
          <cell r="A1" t="str">
            <v>PHIẾU XỬ LÝ HỒ SƠ THANH TOÁN VƯỢT THẨM QUYỀN PD</v>
          </cell>
        </row>
      </sheetData>
      <sheetData sheetId="3334">
        <row r="1">
          <cell r="A1" t="str">
            <v>PHIẾU XỬ LÝ HỒ SƠ THANH TOÁN VƯỢT THẨM QUYỀN PD</v>
          </cell>
        </row>
      </sheetData>
      <sheetData sheetId="3335">
        <row r="1">
          <cell r="A1" t="str">
            <v>PHIẾU XỬ LÝ HỒ SƠ THANH TOÁN VƯỢT THẨM QUYỀN PD</v>
          </cell>
        </row>
      </sheetData>
      <sheetData sheetId="3336">
        <row r="1">
          <cell r="A1" t="str">
            <v>PHIẾU XỬ LÝ HỒ SƠ THANH TOÁN VƯỢT THẨM QUYỀN PD</v>
          </cell>
        </row>
      </sheetData>
      <sheetData sheetId="3337">
        <row r="1">
          <cell r="A1" t="str">
            <v>PHIẾU XỬ LÝ HỒ SƠ THANH TOÁN VƯỢT THẨM QUYỀN PD</v>
          </cell>
        </row>
      </sheetData>
      <sheetData sheetId="3338">
        <row r="1">
          <cell r="A1" t="str">
            <v>PHIẾU XỬ LÝ HỒ SƠ THANH TOÁN VƯỢT THẨM QUYỀN PD</v>
          </cell>
        </row>
      </sheetData>
      <sheetData sheetId="3339">
        <row r="1">
          <cell r="A1" t="str">
            <v>PHIẾU XỬ LÝ HỒ SƠ THANH TOÁN VƯỢT THẨM QUYỀN PD</v>
          </cell>
        </row>
      </sheetData>
      <sheetData sheetId="3340"/>
      <sheetData sheetId="3341"/>
      <sheetData sheetId="3342"/>
      <sheetData sheetId="3343"/>
      <sheetData sheetId="3344"/>
      <sheetData sheetId="3345">
        <row r="1">
          <cell r="A1" t="str">
            <v>PHIẾU XỬ LÝ HỒ SƠ THANH TOÁN VƯỢT THẨM QUYỀN PD</v>
          </cell>
        </row>
      </sheetData>
      <sheetData sheetId="3346">
        <row r="1">
          <cell r="A1" t="str">
            <v>PHIẾU XỬ LÝ HỒ SƠ THANH TOÁN VƯỢT THẨM QUYỀN PD</v>
          </cell>
        </row>
      </sheetData>
      <sheetData sheetId="3347">
        <row r="1">
          <cell r="A1" t="str">
            <v>PHIẾU XỬ LÝ HỒ SƠ THANH TOÁN VƯỢT THẨM QUYỀN PD</v>
          </cell>
        </row>
      </sheetData>
      <sheetData sheetId="3348">
        <row r="1">
          <cell r="A1" t="str">
            <v>PHIẾU XỬ LÝ HỒ SƠ THANH TOÁN VƯỢT THẨM QUYỀN PD</v>
          </cell>
        </row>
      </sheetData>
      <sheetData sheetId="3349">
        <row r="1">
          <cell r="A1" t="str">
            <v>PHIẾU XỬ LÝ HỒ SƠ THANH TOÁN VƯỢT THẨM QUYỀN PD</v>
          </cell>
        </row>
      </sheetData>
      <sheetData sheetId="3350">
        <row r="1">
          <cell r="A1" t="str">
            <v>PHIẾU XỬ LÝ HỒ SƠ THANH TOÁN VƯỢT THẨM QUYỀN PD</v>
          </cell>
        </row>
      </sheetData>
      <sheetData sheetId="3351">
        <row r="1">
          <cell r="A1" t="str">
            <v>PHIẾU XỬ LÝ HỒ SƠ THANH TOÁN VƯỢT THẨM QUYỀN PD</v>
          </cell>
        </row>
      </sheetData>
      <sheetData sheetId="3352">
        <row r="1">
          <cell r="A1" t="str">
            <v>PHIẾU XỬ LÝ HỒ SƠ THANH TOÁN VƯỢT THẨM QUYỀN PD</v>
          </cell>
        </row>
      </sheetData>
      <sheetData sheetId="3353">
        <row r="1">
          <cell r="A1" t="str">
            <v>PHIẾU XỬ LÝ HỒ SƠ THANH TOÁN VƯỢT THẨM QUYỀN PD</v>
          </cell>
        </row>
      </sheetData>
      <sheetData sheetId="3354">
        <row r="1">
          <cell r="A1" t="str">
            <v>PHIẾU XỬ LÝ HỒ SƠ THANH TOÁN VƯỢT THẨM QUYỀN PD</v>
          </cell>
        </row>
      </sheetData>
      <sheetData sheetId="3355"/>
      <sheetData sheetId="3356"/>
      <sheetData sheetId="3357"/>
      <sheetData sheetId="3358"/>
      <sheetData sheetId="3359"/>
      <sheetData sheetId="3360">
        <row r="1">
          <cell r="A1" t="str">
            <v>PHIẾU XỬ LÝ HỒ SƠ THANH TOÁN VƯỢT THẨM QUYỀN PD</v>
          </cell>
        </row>
      </sheetData>
      <sheetData sheetId="3361">
        <row r="1">
          <cell r="A1" t="str">
            <v>PHIẾU XỬ LÝ HỒ SƠ THANH TOÁN VƯỢT THẨM QUYỀN PD</v>
          </cell>
        </row>
      </sheetData>
      <sheetData sheetId="3362">
        <row r="1">
          <cell r="A1" t="str">
            <v>PHIẾU XỬ LÝ HỒ SƠ THANH TOÁN VƯỢT THẨM QUYỀN PD</v>
          </cell>
        </row>
      </sheetData>
      <sheetData sheetId="3363">
        <row r="1">
          <cell r="A1" t="str">
            <v>PHIẾU XỬ LÝ HỒ SƠ THANH TOÁN VƯỢT THẨM QUYỀN PD</v>
          </cell>
        </row>
      </sheetData>
      <sheetData sheetId="3364">
        <row r="1">
          <cell r="A1" t="str">
            <v>PHIẾU XỬ LÝ HỒ SƠ THANH TOÁN VƯỢT THẨM QUYỀN PD</v>
          </cell>
        </row>
      </sheetData>
      <sheetData sheetId="3365">
        <row r="1">
          <cell r="A1" t="str">
            <v>PHIẾU XỬ LÝ HỒ SƠ THANH TOÁN VƯỢT THẨM QUYỀN PD</v>
          </cell>
        </row>
      </sheetData>
      <sheetData sheetId="3366">
        <row r="1">
          <cell r="A1" t="str">
            <v>PHIẾU XỬ LÝ HỒ SƠ THANH TOÁN VƯỢT THẨM QUYỀN PD</v>
          </cell>
        </row>
      </sheetData>
      <sheetData sheetId="3367">
        <row r="1">
          <cell r="A1" t="str">
            <v>PHIẾU XỬ LÝ HỒ SƠ THANH TOÁN VƯỢT THẨM QUYỀN PD</v>
          </cell>
        </row>
      </sheetData>
      <sheetData sheetId="3368">
        <row r="1">
          <cell r="A1" t="str">
            <v>PHIẾU XỬ LÝ HỒ SƠ THANH TOÁN VƯỢT THẨM QUYỀN PD</v>
          </cell>
        </row>
      </sheetData>
      <sheetData sheetId="3369">
        <row r="1">
          <cell r="A1" t="str">
            <v>PHIẾU XỬ LÝ HỒ SƠ THANH TOÁN VƯỢT THẨM QUYỀN PD</v>
          </cell>
        </row>
      </sheetData>
      <sheetData sheetId="3370"/>
      <sheetData sheetId="3371"/>
      <sheetData sheetId="3372"/>
      <sheetData sheetId="3373"/>
      <sheetData sheetId="3374"/>
      <sheetData sheetId="3375"/>
      <sheetData sheetId="3376"/>
      <sheetData sheetId="3377"/>
      <sheetData sheetId="3378"/>
      <sheetData sheetId="3379"/>
      <sheetData sheetId="3380"/>
      <sheetData sheetId="3381"/>
      <sheetData sheetId="3382"/>
      <sheetData sheetId="3383"/>
      <sheetData sheetId="3384"/>
      <sheetData sheetId="3385"/>
      <sheetData sheetId="3386"/>
      <sheetData sheetId="3387"/>
      <sheetData sheetId="3388"/>
      <sheetData sheetId="3389"/>
      <sheetData sheetId="3390"/>
      <sheetData sheetId="3391"/>
      <sheetData sheetId="3392"/>
      <sheetData sheetId="3393"/>
      <sheetData sheetId="3394"/>
      <sheetData sheetId="3395"/>
      <sheetData sheetId="3396"/>
      <sheetData sheetId="3397"/>
      <sheetData sheetId="3398"/>
      <sheetData sheetId="3399"/>
      <sheetData sheetId="3400"/>
      <sheetData sheetId="3401"/>
      <sheetData sheetId="3402"/>
      <sheetData sheetId="3403"/>
      <sheetData sheetId="3404"/>
      <sheetData sheetId="3405">
        <row r="1">
          <cell r="A1" t="str">
            <v>PHIẾU XỬ LÝ HỒ SƠ THANH TOÁN VƯỢT THẨM QUYỀN PD</v>
          </cell>
        </row>
      </sheetData>
      <sheetData sheetId="3406"/>
      <sheetData sheetId="3407"/>
      <sheetData sheetId="3408">
        <row r="1">
          <cell r="A1" t="str">
            <v>PHIẾU XỬ LÝ HỒ SƠ THANH TOÁN VƯỢT THẨM QUYỀN PD</v>
          </cell>
        </row>
      </sheetData>
      <sheetData sheetId="3409"/>
      <sheetData sheetId="3410"/>
      <sheetData sheetId="3411"/>
      <sheetData sheetId="3412"/>
      <sheetData sheetId="3413"/>
      <sheetData sheetId="3414"/>
      <sheetData sheetId="3415"/>
      <sheetData sheetId="3416"/>
      <sheetData sheetId="3417"/>
      <sheetData sheetId="3418"/>
      <sheetData sheetId="3419"/>
      <sheetData sheetId="3420">
        <row r="1">
          <cell r="A1" t="str">
            <v>PHIẾU XỬ LÝ HỒ SƠ THANH TOÁN VƯỢT THẨM QUYỀN PD</v>
          </cell>
        </row>
      </sheetData>
      <sheetData sheetId="3421"/>
      <sheetData sheetId="3422"/>
      <sheetData sheetId="3423">
        <row r="1">
          <cell r="A1" t="str">
            <v>PHIẾU XỬ LÝ HỒ SƠ THANH TOÁN VƯỢT THẨM QUYỀN PD</v>
          </cell>
        </row>
      </sheetData>
      <sheetData sheetId="3424"/>
      <sheetData sheetId="3425">
        <row r="1">
          <cell r="A1" t="str">
            <v>PHIẾU XỬ LÝ HỒ SƠ THANH TOÁN VƯỢT THẨM QUYỀN PD</v>
          </cell>
        </row>
      </sheetData>
      <sheetData sheetId="3426"/>
      <sheetData sheetId="3427"/>
      <sheetData sheetId="3428"/>
      <sheetData sheetId="3429"/>
      <sheetData sheetId="3430"/>
      <sheetData sheetId="3431"/>
      <sheetData sheetId="3432"/>
      <sheetData sheetId="3433"/>
      <sheetData sheetId="3434"/>
      <sheetData sheetId="3435">
        <row r="1">
          <cell r="A1" t="str">
            <v>PHIẾU XỬ LÝ HỒ SƠ THANH TOÁN VƯỢT THẨM QUYỀN PD</v>
          </cell>
        </row>
      </sheetData>
      <sheetData sheetId="3436"/>
      <sheetData sheetId="3437"/>
      <sheetData sheetId="3438">
        <row r="1">
          <cell r="A1" t="str">
            <v>PHIẾU XỬ LÝ HỒ SƠ THANH TOÁN VƯỢT THẨM QUYỀN PD</v>
          </cell>
        </row>
      </sheetData>
      <sheetData sheetId="3439"/>
      <sheetData sheetId="3440">
        <row r="1">
          <cell r="A1" t="str">
            <v>PHIẾU XỬ LÝ HỒ SƠ THANH TOÁN VƯỢT THẨM QUYỀN PD</v>
          </cell>
        </row>
      </sheetData>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row r="1">
          <cell r="A1" t="str">
            <v>PHIẾU XỬ LÝ HỒ SƠ THANH TOÁN VƯỢT THẨM QUYỀN PD</v>
          </cell>
        </row>
      </sheetData>
      <sheetData sheetId="3456"/>
      <sheetData sheetId="3457"/>
      <sheetData sheetId="3458"/>
      <sheetData sheetId="3459"/>
      <sheetData sheetId="3460"/>
      <sheetData sheetId="3461"/>
      <sheetData sheetId="3462"/>
      <sheetData sheetId="3463"/>
      <sheetData sheetId="3464"/>
      <sheetData sheetId="3465"/>
      <sheetData sheetId="3466"/>
      <sheetData sheetId="3467">
        <row r="1">
          <cell r="A1" t="str">
            <v>PHIẾU XỬ LÝ HỒ SƠ THANH TOÁN VƯỢT THẨM QUYỀN PD</v>
          </cell>
        </row>
      </sheetData>
      <sheetData sheetId="3468"/>
      <sheetData sheetId="3469"/>
      <sheetData sheetId="3470">
        <row r="1">
          <cell r="A1" t="str">
            <v>PHIẾU XỬ LÝ HỒ SƠ THANH TOÁN VƯỢT THẨM QUYỀN PD</v>
          </cell>
        </row>
      </sheetData>
      <sheetData sheetId="3471">
        <row r="1">
          <cell r="A1" t="str">
            <v>PHIẾU XỬ LÝ HỒ SƠ THANH TOÁN VƯỢT THẨM QUYỀN PD</v>
          </cell>
        </row>
      </sheetData>
      <sheetData sheetId="3472">
        <row r="1">
          <cell r="A1" t="str">
            <v>PHIẾU XỬ LÝ HỒ SƠ THANH TOÁN VƯỢT THẨM QUYỀN PD</v>
          </cell>
        </row>
      </sheetData>
      <sheetData sheetId="3473"/>
      <sheetData sheetId="3474">
        <row r="1">
          <cell r="A1" t="str">
            <v>PHIẾU XỬ LÝ HỒ SƠ THANH TOÁN VƯỢT THẨM QUYỀN PD</v>
          </cell>
        </row>
      </sheetData>
      <sheetData sheetId="3475">
        <row r="1">
          <cell r="A1" t="str">
            <v>PHIẾU XỬ LÝ HỒ SƠ THANH TOÁN VƯỢT THẨM QUYỀN PD</v>
          </cell>
        </row>
      </sheetData>
      <sheetData sheetId="3476"/>
      <sheetData sheetId="3477"/>
      <sheetData sheetId="3478">
        <row r="1">
          <cell r="A1" t="str">
            <v>PHIẾU XỬ LÝ HỒ SƠ THANH TOÁN VƯỢT THẨM QUYỀN PD</v>
          </cell>
        </row>
      </sheetData>
      <sheetData sheetId="3479"/>
      <sheetData sheetId="3480">
        <row r="1">
          <cell r="A1" t="str">
            <v>PHIẾU XỬ LÝ HỒ SƠ THANH TOÁN VƯỢT THẨM QUYỀN PD</v>
          </cell>
        </row>
      </sheetData>
      <sheetData sheetId="3481">
        <row r="1">
          <cell r="A1" t="str">
            <v>PHIẾU XỬ LÝ HỒ SƠ THANH TOÁN VƯỢT THẨM QUYỀN PD</v>
          </cell>
        </row>
      </sheetData>
      <sheetData sheetId="3482">
        <row r="1">
          <cell r="A1" t="str">
            <v>PHIẾU XỬ LÝ HỒ SƠ THANH TOÁN VƯỢT THẨM QUYỀN PD</v>
          </cell>
        </row>
      </sheetData>
      <sheetData sheetId="3483"/>
      <sheetData sheetId="3484">
        <row r="1">
          <cell r="A1" t="str">
            <v>PHIẾU XỬ LÝ HỒ SƠ THANH TOÁN VƯỢT THẨM QUYỀN PD</v>
          </cell>
        </row>
      </sheetData>
      <sheetData sheetId="3485">
        <row r="1">
          <cell r="A1" t="str">
            <v>PHIẾU XỬ LÝ HỒ SƠ THANH TOÁN VƯỢT THẨM QUYỀN PD</v>
          </cell>
        </row>
      </sheetData>
      <sheetData sheetId="3486">
        <row r="1">
          <cell r="A1" t="str">
            <v>PHIẾU XỬ LÝ HỒ SƠ THANH TOÁN VƯỢT THẨM QUYỀN PD</v>
          </cell>
        </row>
      </sheetData>
      <sheetData sheetId="3487">
        <row r="1">
          <cell r="A1" t="str">
            <v>PHIẾU XỬ LÝ HỒ SƠ THANH TOÁN VƯỢT THẨM QUYỀN PD</v>
          </cell>
        </row>
      </sheetData>
      <sheetData sheetId="3488">
        <row r="1">
          <cell r="A1" t="str">
            <v>PHIẾU XỬ LÝ HỒ SƠ THANH TOÁN VƯỢT THẨM QUYỀN PD</v>
          </cell>
        </row>
      </sheetData>
      <sheetData sheetId="3489">
        <row r="1">
          <cell r="A1" t="str">
            <v>PHIẾU XỬ LÝ HỒ SƠ THANH TOÁN VƯỢT THẨM QUYỀN PD</v>
          </cell>
        </row>
      </sheetData>
      <sheetData sheetId="3490">
        <row r="1">
          <cell r="A1" t="str">
            <v>PHIẾU XỬ LÝ HỒ SƠ THANH TOÁN VƯỢT THẨM QUYỀN PD</v>
          </cell>
        </row>
      </sheetData>
      <sheetData sheetId="3491">
        <row r="1">
          <cell r="A1" t="str">
            <v>PHIẾU XỬ LÝ HỒ SƠ THANH TOÁN VƯỢT THẨM QUYỀN PD</v>
          </cell>
        </row>
      </sheetData>
      <sheetData sheetId="3492">
        <row r="1">
          <cell r="A1" t="str">
            <v>PHIẾU XỬ LÝ HỒ SƠ THANH TOÁN VƯỢT THẨM QUYỀN PD</v>
          </cell>
        </row>
      </sheetData>
      <sheetData sheetId="3493"/>
      <sheetData sheetId="3494"/>
      <sheetData sheetId="3495"/>
      <sheetData sheetId="3496"/>
      <sheetData sheetId="3497">
        <row r="1">
          <cell r="A1" t="str">
            <v>PHIẾU XỬ LÝ HỒ SƠ THANH TOÁN VƯỢT THẨM QUYỀN PD</v>
          </cell>
        </row>
      </sheetData>
      <sheetData sheetId="3498"/>
      <sheetData sheetId="3499"/>
      <sheetData sheetId="3500">
        <row r="1">
          <cell r="A1" t="str">
            <v>PHIẾU XỬ LÝ HỒ SƠ THANH TOÁN VƯỢT THẨM QUYỀN PD</v>
          </cell>
        </row>
      </sheetData>
      <sheetData sheetId="3501">
        <row r="1">
          <cell r="A1" t="str">
            <v>PHIẾU XỬ LÝ HỒ SƠ THANH TOÁN VƯỢT THẨM QUYỀN PD</v>
          </cell>
        </row>
      </sheetData>
      <sheetData sheetId="3502">
        <row r="1">
          <cell r="A1" t="str">
            <v>PHIẾU XỬ LÝ HỒ SƠ THANH TOÁN VƯỢT THẨM QUYỀN PD</v>
          </cell>
        </row>
      </sheetData>
      <sheetData sheetId="3503"/>
      <sheetData sheetId="3504"/>
      <sheetData sheetId="3505">
        <row r="1">
          <cell r="A1" t="str">
            <v>PHIẾU XỬ LÝ HỒ SƠ THANH TOÁN VƯỢT THẨM QUYỀN PD</v>
          </cell>
        </row>
      </sheetData>
      <sheetData sheetId="3506"/>
      <sheetData sheetId="3507">
        <row r="1">
          <cell r="A1" t="str">
            <v>PHIẾU XỬ LÝ HỒ SƠ THANH TOÁN VƯỢT THẨM QUYỀN PD</v>
          </cell>
        </row>
      </sheetData>
      <sheetData sheetId="3508"/>
      <sheetData sheetId="3509"/>
      <sheetData sheetId="3510"/>
      <sheetData sheetId="3511"/>
      <sheetData sheetId="3512"/>
      <sheetData sheetId="3513"/>
      <sheetData sheetId="3514"/>
      <sheetData sheetId="3515"/>
      <sheetData sheetId="3516" refreshError="1"/>
      <sheetData sheetId="3517" refreshError="1"/>
      <sheetData sheetId="3518" refreshError="1"/>
      <sheetData sheetId="3519" refreshError="1"/>
      <sheetData sheetId="3520"/>
      <sheetData sheetId="3521"/>
      <sheetData sheetId="3522">
        <row r="1">
          <cell r="A1" t="str">
            <v>PHIẾU XỬ LÝ HỒ SƠ THANH TOÁN VƯỢT THẨM QUYỀN PD</v>
          </cell>
        </row>
      </sheetData>
      <sheetData sheetId="3523"/>
      <sheetData sheetId="3524">
        <row r="1">
          <cell r="A1" t="str">
            <v>PHIẾU XỬ LÝ HỒ SƠ THANH TOÁN VƯỢT THẨM QUYỀN PD</v>
          </cell>
        </row>
      </sheetData>
      <sheetData sheetId="3525">
        <row r="1">
          <cell r="A1" t="str">
            <v>PHIẾU XỬ LÝ HỒ SƠ THANH TOÁN VƯỢT THẨM QUYỀN PD</v>
          </cell>
        </row>
      </sheetData>
      <sheetData sheetId="3526" refreshError="1"/>
      <sheetData sheetId="3527" refreshError="1"/>
      <sheetData sheetId="3528"/>
      <sheetData sheetId="3529"/>
      <sheetData sheetId="3530" refreshError="1"/>
      <sheetData sheetId="3531">
        <row r="1">
          <cell r="A1" t="str">
            <v>PHIẾU XỬ LÝ HỒ SƠ THANH TOÁN VƯỢT THẨM QUYỀN PD</v>
          </cell>
        </row>
      </sheetData>
      <sheetData sheetId="3532">
        <row r="1">
          <cell r="A1" t="str">
            <v>PHIẾU XỬ LÝ HỒ SƠ THANH TOÁN VƯỢT THẨM QUYỀN PD</v>
          </cell>
        </row>
      </sheetData>
      <sheetData sheetId="3533">
        <row r="1">
          <cell r="A1" t="str">
            <v>PHIẾU XỬ LÝ HỒ SƠ THANH TOÁN VƯỢT THẨM QUYỀN PD</v>
          </cell>
        </row>
      </sheetData>
      <sheetData sheetId="3534"/>
      <sheetData sheetId="3535">
        <row r="1">
          <cell r="A1" t="str">
            <v>PHIẾU XỬ LÝ HỒ SƠ THANH TOÁN VƯỢT THẨM QUYỀN PD</v>
          </cell>
        </row>
      </sheetData>
      <sheetData sheetId="3536">
        <row r="1">
          <cell r="A1" t="str">
            <v>PHIẾU XỬ LÝ HỒ SƠ THANH TOÁN VƯỢT THẨM QUYỀN PD</v>
          </cell>
        </row>
      </sheetData>
      <sheetData sheetId="3537">
        <row r="1">
          <cell r="A1" t="str">
            <v>PHIẾU XỬ LÝ HỒ SƠ THANH TOÁN VƯỢT THẨM QUYỀN PD</v>
          </cell>
        </row>
      </sheetData>
      <sheetData sheetId="3538">
        <row r="1">
          <cell r="A1" t="str">
            <v>PHIẾU XỬ LÝ HỒ SƠ THANH TOÁN VƯỢT THẨM QUYỀN PD</v>
          </cell>
        </row>
      </sheetData>
      <sheetData sheetId="3539" refreshError="1"/>
      <sheetData sheetId="3540"/>
      <sheetData sheetId="3541">
        <row r="1">
          <cell r="A1" t="str">
            <v>PHIẾU XỬ LÝ HỒ SƠ THANH TOÁN VƯỢT THẨM QUYỀN PD</v>
          </cell>
        </row>
      </sheetData>
      <sheetData sheetId="3542">
        <row r="1">
          <cell r="A1" t="str">
            <v>PHIẾU XỬ LÝ HỒ SƠ THANH TOÁN VƯỢT THẨM QUYỀN PD</v>
          </cell>
        </row>
      </sheetData>
      <sheetData sheetId="3543"/>
      <sheetData sheetId="3544">
        <row r="1">
          <cell r="A1" t="str">
            <v>PHIẾU XỬ LÝ HỒ SƠ THANH TOÁN VƯỢT THẨM QUYỀN PD</v>
          </cell>
        </row>
      </sheetData>
      <sheetData sheetId="3545">
        <row r="1">
          <cell r="A1" t="str">
            <v>PHIẾU XỬ LÝ HỒ SƠ THANH TOÁN VƯỢT THẨM QUYỀN PD</v>
          </cell>
        </row>
      </sheetData>
      <sheetData sheetId="3546">
        <row r="1">
          <cell r="A1" t="str">
            <v>PHIẾU XỬ LÝ HỒ SƠ THANH TOÁN VƯỢT THẨM QUYỀN PD</v>
          </cell>
        </row>
      </sheetData>
      <sheetData sheetId="3547">
        <row r="1">
          <cell r="A1" t="str">
            <v>PHIẾU XỬ LÝ HỒ SƠ THANH TOÁN VƯỢT THẨM QUYỀN PD</v>
          </cell>
        </row>
      </sheetData>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sheetData sheetId="3563"/>
      <sheetData sheetId="3564"/>
      <sheetData sheetId="3565"/>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ow r="1">
          <cell r="A1" t="str">
            <v>PHIẾU XỬ LÝ HỒ SƠ THANH TOÁN VƯỢT THẨM QUYỀN PD</v>
          </cell>
        </row>
      </sheetData>
      <sheetData sheetId="3582">
        <row r="1">
          <cell r="A1" t="str">
            <v>PHIẾU XỬ LÝ HỒ SƠ THANH TOÁN VƯỢT THẨM QUYỀN PD</v>
          </cell>
        </row>
      </sheetData>
      <sheetData sheetId="3583">
        <row r="1">
          <cell r="A1" t="str">
            <v>PHIẾU XỬ LÝ HỒ SƠ THANH TOÁN VƯỢT THẨM QUYỀN PD</v>
          </cell>
        </row>
      </sheetData>
      <sheetData sheetId="3584">
        <row r="1">
          <cell r="A1" t="str">
            <v>PHIẾU XỬ LÝ HỒ SƠ THANH TOÁN VƯỢT THẨM QUYỀN PD</v>
          </cell>
        </row>
      </sheetData>
      <sheetData sheetId="3585">
        <row r="1">
          <cell r="A1" t="str">
            <v>PHIẾU XỬ LÝ HỒ SƠ THANH TOÁN VƯỢT THẨM QUYỀN PD</v>
          </cell>
        </row>
      </sheetData>
      <sheetData sheetId="3586">
        <row r="1">
          <cell r="A1" t="str">
            <v>PHIẾU XỬ LÝ HỒ SƠ THANH TOÁN VƯỢT THẨM QUYỀN PD</v>
          </cell>
        </row>
      </sheetData>
      <sheetData sheetId="3587">
        <row r="1">
          <cell r="A1" t="str">
            <v>PHIẾU XỬ LÝ HỒ SƠ THANH TOÁN VƯỢT THẨM QUYỀN PD</v>
          </cell>
        </row>
      </sheetData>
      <sheetData sheetId="3588">
        <row r="1">
          <cell r="A1" t="str">
            <v>PHIẾU XỬ LÝ HỒ SƠ THANH TOÁN VƯỢT THẨM QUYỀN PD</v>
          </cell>
        </row>
      </sheetData>
      <sheetData sheetId="3589">
        <row r="1">
          <cell r="A1" t="str">
            <v>PHIẾU XỬ LÝ HỒ SƠ THANH TOÁN VƯỢT THẨM QUYỀN PD</v>
          </cell>
        </row>
      </sheetData>
      <sheetData sheetId="3590">
        <row r="1">
          <cell r="A1" t="str">
            <v>PHIẾU XỬ LÝ HỒ SƠ THANH TOÁN VƯỢT THẨM QUYỀN PD</v>
          </cell>
        </row>
      </sheetData>
      <sheetData sheetId="3591" refreshError="1"/>
      <sheetData sheetId="3592" refreshError="1"/>
      <sheetData sheetId="3593" refreshError="1"/>
      <sheetData sheetId="3594" refreshError="1"/>
      <sheetData sheetId="3595">
        <row r="1">
          <cell r="A1" t="str">
            <v>PHIẾU XỬ LÝ HỒ SƠ THANH TOÁN VƯỢT THẨM QUYỀN PD</v>
          </cell>
        </row>
      </sheetData>
      <sheetData sheetId="3596" refreshError="1"/>
      <sheetData sheetId="3597"/>
      <sheetData sheetId="3598">
        <row r="1">
          <cell r="A1" t="str">
            <v>PHIẾU XỬ LÝ HỒ SƠ THANH TOÁN VƯỢT THẨM QUYỀN PD</v>
          </cell>
        </row>
      </sheetData>
      <sheetData sheetId="3599" refreshError="1"/>
      <sheetData sheetId="3600" refreshError="1"/>
      <sheetData sheetId="3601" refreshError="1"/>
      <sheetData sheetId="3602" refreshError="1"/>
      <sheetData sheetId="3603" refreshError="1"/>
      <sheetData sheetId="3604" refreshError="1"/>
      <sheetData sheetId="3605">
        <row r="1">
          <cell r="A1" t="str">
            <v>PHIẾU XỬ LÝ HỒ SƠ THANH TOÁN VƯỢT THẨM QUYỀN PD</v>
          </cell>
        </row>
      </sheetData>
      <sheetData sheetId="3606" refreshError="1"/>
      <sheetData sheetId="3607" refreshError="1"/>
      <sheetData sheetId="3608">
        <row r="1">
          <cell r="A1" t="str">
            <v>PHIẾU XỬ LÝ HỒ SƠ THANH TOÁN VƯỢT THẨM QUYỀN PD</v>
          </cell>
        </row>
      </sheetData>
      <sheetData sheetId="3609">
        <row r="1">
          <cell r="A1" t="str">
            <v>PHIẾU XỬ LÝ HỒ SƠ THANH TOÁN VƯỢT THẨM QUYỀN PD</v>
          </cell>
        </row>
      </sheetData>
      <sheetData sheetId="3610">
        <row r="1">
          <cell r="A1" t="str">
            <v>PHIẾU XỬ LÝ HỒ SƠ THANH TOÁN VƯỢT THẨM QUYỀN PD</v>
          </cell>
        </row>
      </sheetData>
      <sheetData sheetId="3611">
        <row r="1">
          <cell r="A1" t="str">
            <v>PHIẾU XỬ LÝ HỒ SƠ THANH TOÁN VƯỢT THẨM QUYỀN PD</v>
          </cell>
        </row>
      </sheetData>
      <sheetData sheetId="3612">
        <row r="1">
          <cell r="A1" t="str">
            <v>PHIẾU XỬ LÝ HỒ SƠ THANH TOÁN VƯỢT THẨM QUYỀN PD</v>
          </cell>
        </row>
      </sheetData>
      <sheetData sheetId="3613">
        <row r="1">
          <cell r="A1" t="str">
            <v>PHIẾU XỬ LÝ HỒ SƠ THANH TOÁN VƯỢT THẨM QUYỀN PD</v>
          </cell>
        </row>
      </sheetData>
      <sheetData sheetId="3614">
        <row r="1">
          <cell r="A1" t="str">
            <v>PHIẾU XỬ LÝ HỒ SƠ THANH TOÁN VƯỢT THẨM QUYỀN PD</v>
          </cell>
        </row>
      </sheetData>
      <sheetData sheetId="3615">
        <row r="1">
          <cell r="A1" t="str">
            <v>PHIẾU XỬ LÝ HỒ SƠ THANH TOÁN VƯỢT THẨM QUYỀN PD</v>
          </cell>
        </row>
      </sheetData>
      <sheetData sheetId="3616">
        <row r="1">
          <cell r="A1" t="str">
            <v>PHIẾU XỬ LÝ HỒ SƠ THANH TOÁN VƯỢT THẨM QUYỀN PD</v>
          </cell>
        </row>
      </sheetData>
      <sheetData sheetId="3617">
        <row r="1">
          <cell r="A1" t="str">
            <v>PHIẾU XỬ LÝ HỒ SƠ THANH TOÁN VƯỢT THẨM QUYỀN PD</v>
          </cell>
        </row>
      </sheetData>
      <sheetData sheetId="3618">
        <row r="1">
          <cell r="A1" t="str">
            <v>PHIẾU XỬ LÝ HỒ SƠ THANH TOÁN VƯỢT THẨM QUYỀN PD</v>
          </cell>
        </row>
      </sheetData>
      <sheetData sheetId="3619">
        <row r="1">
          <cell r="A1" t="str">
            <v>PHIẾU XỬ LÝ HỒ SƠ THANH TOÁN VƯỢT THẨM QUYỀN PD</v>
          </cell>
        </row>
      </sheetData>
      <sheetData sheetId="3620">
        <row r="1">
          <cell r="A1" t="str">
            <v>PHIẾU XỬ LÝ HỒ SƠ THANH TOÁN VƯỢT THẨM QUYỀN PD</v>
          </cell>
        </row>
      </sheetData>
      <sheetData sheetId="3621">
        <row r="1">
          <cell r="A1" t="str">
            <v>PHIẾU XỬ LÝ HỒ SƠ THANH TOÁN VƯỢT THẨM QUYỀN PD</v>
          </cell>
        </row>
      </sheetData>
      <sheetData sheetId="3622" refreshError="1"/>
      <sheetData sheetId="3623" refreshError="1"/>
      <sheetData sheetId="3624" refreshError="1"/>
      <sheetData sheetId="3625">
        <row r="1">
          <cell r="A1" t="str">
            <v>PHIẾU XỬ LÝ HỒ SƠ THANH TOÁN VƯỢT THẨM QUYỀN PD</v>
          </cell>
        </row>
      </sheetData>
      <sheetData sheetId="3626">
        <row r="1">
          <cell r="A1" t="str">
            <v>PHIẾU XỬ LÝ HỒ SƠ THANH TOÁN VƯỢT THẨM QUYỀN PD</v>
          </cell>
        </row>
      </sheetData>
      <sheetData sheetId="3627">
        <row r="1">
          <cell r="A1" t="str">
            <v>PHIẾU XỬ LÝ HỒ SƠ THANH TOÁN VƯỢT THẨM QUYỀN PD</v>
          </cell>
        </row>
      </sheetData>
      <sheetData sheetId="3628">
        <row r="1">
          <cell r="A1" t="str">
            <v>PHIẾU XỬ LÝ HỒ SƠ THANH TOÁN VƯỢT THẨM QUYỀN PD</v>
          </cell>
        </row>
      </sheetData>
      <sheetData sheetId="3629">
        <row r="1">
          <cell r="A1" t="str">
            <v>PHIẾU XỬ LÝ HỒ SƠ THANH TOÁN VƯỢT THẨM QUYỀN PD</v>
          </cell>
        </row>
      </sheetData>
      <sheetData sheetId="3630">
        <row r="1">
          <cell r="A1" t="str">
            <v>PHIẾU XỬ LÝ HỒ SƠ THANH TOÁN VƯỢT THẨM QUYỀN PD</v>
          </cell>
        </row>
      </sheetData>
      <sheetData sheetId="3631">
        <row r="1">
          <cell r="A1" t="str">
            <v>PHIẾU XỬ LÝ HỒ SƠ THANH TOÁN VƯỢT THẨM QUYỀN PD</v>
          </cell>
        </row>
      </sheetData>
      <sheetData sheetId="3632">
        <row r="1">
          <cell r="A1" t="str">
            <v>PHIẾU XỬ LÝ HỒ SƠ THANH TOÁN VƯỢT THẨM QUYỀN PD</v>
          </cell>
        </row>
      </sheetData>
      <sheetData sheetId="3633">
        <row r="1">
          <cell r="A1" t="str">
            <v>PHIẾU XỬ LÝ HỒ SƠ THANH TOÁN VƯỢT THẨM QUYỀN PD</v>
          </cell>
        </row>
      </sheetData>
      <sheetData sheetId="3634">
        <row r="1">
          <cell r="A1" t="str">
            <v>PHIẾU XỬ LÝ HỒ SƠ THANH TOÁN VƯỢT THẨM QUYỀN PD</v>
          </cell>
        </row>
      </sheetData>
      <sheetData sheetId="3635">
        <row r="1">
          <cell r="A1" t="str">
            <v>PHIẾU XỬ LÝ HỒ SƠ THANH TOÁN VƯỢT THẨM QUYỀN PD</v>
          </cell>
        </row>
      </sheetData>
      <sheetData sheetId="3636">
        <row r="1">
          <cell r="A1" t="str">
            <v>PHIẾU XỬ LÝ HỒ SƠ THANH TOÁN VƯỢT THẨM QUYỀN PD</v>
          </cell>
        </row>
      </sheetData>
      <sheetData sheetId="3637">
        <row r="1">
          <cell r="A1" t="str">
            <v>PHIẾU XỬ LÝ HỒ SƠ THANH TOÁN VƯỢT THẨM QUYỀN PD</v>
          </cell>
        </row>
      </sheetData>
      <sheetData sheetId="3638">
        <row r="1">
          <cell r="A1" t="str">
            <v>PHIẾU XỬ LÝ HỒ SƠ THANH TOÁN VƯỢT THẨM QUYỀN PD</v>
          </cell>
        </row>
      </sheetData>
      <sheetData sheetId="3639">
        <row r="1">
          <cell r="A1" t="str">
            <v>PHIẾU XỬ LÝ HỒ SƠ THANH TOÁN VƯỢT THẨM QUYỀN PD</v>
          </cell>
        </row>
      </sheetData>
      <sheetData sheetId="3640">
        <row r="1">
          <cell r="A1" t="str">
            <v>PHIẾU XỬ LÝ HỒ SƠ THANH TOÁN VƯỢT THẨM QUYỀN PD</v>
          </cell>
        </row>
      </sheetData>
      <sheetData sheetId="3641">
        <row r="1">
          <cell r="A1" t="str">
            <v>PHIẾU XỬ LÝ HỒ SƠ THANH TOÁN VƯỢT THẨM QUYỀN PD</v>
          </cell>
        </row>
      </sheetData>
      <sheetData sheetId="3642">
        <row r="1">
          <cell r="A1" t="str">
            <v>PHIẾU XỬ LÝ HỒ SƠ THANH TOÁN VƯỢT THẨM QUYỀN PD</v>
          </cell>
        </row>
      </sheetData>
      <sheetData sheetId="3643">
        <row r="1">
          <cell r="A1" t="str">
            <v>PHIẾU XỬ LÝ HỒ SƠ THANH TOÁN VƯỢT THẨM QUYỀN PD</v>
          </cell>
        </row>
      </sheetData>
      <sheetData sheetId="3644">
        <row r="1">
          <cell r="A1" t="str">
            <v>PHIẾU XỬ LÝ HỒ SƠ THANH TOÁN VƯỢT THẨM QUYỀN PD</v>
          </cell>
        </row>
      </sheetData>
      <sheetData sheetId="3645">
        <row r="1">
          <cell r="A1" t="str">
            <v>PHIẾU XỬ LÝ HỒ SƠ THANH TOÁN VƯỢT THẨM QUYỀN PD</v>
          </cell>
        </row>
      </sheetData>
      <sheetData sheetId="3646">
        <row r="1">
          <cell r="A1" t="str">
            <v>PHIẾU XỬ LÝ HỒ SƠ THANH TOÁN VƯỢT THẨM QUYỀN PD</v>
          </cell>
        </row>
      </sheetData>
      <sheetData sheetId="3647"/>
      <sheetData sheetId="3648"/>
      <sheetData sheetId="3649">
        <row r="1">
          <cell r="A1" t="str">
            <v>PHIẾU XỬ LÝ HỒ SƠ THANH TOÁN VƯỢT THẨM QUYỀN PD</v>
          </cell>
        </row>
      </sheetData>
      <sheetData sheetId="3650">
        <row r="1">
          <cell r="A1" t="str">
            <v>PHIẾU XỬ LÝ HỒ SƠ THANH TOÁN VƯỢT THẨM QUYỀN PD</v>
          </cell>
        </row>
      </sheetData>
      <sheetData sheetId="3651">
        <row r="1">
          <cell r="A1" t="str">
            <v>PHIẾU XỬ LÝ HỒ SƠ THANH TOÁN VƯỢT THẨM QUYỀN PD</v>
          </cell>
        </row>
      </sheetData>
      <sheetData sheetId="3652">
        <row r="1">
          <cell r="A1" t="str">
            <v>PHIẾU XỬ LÝ HỒ SƠ THANH TOÁN VƯỢT THẨM QUYỀN PD</v>
          </cell>
        </row>
      </sheetData>
      <sheetData sheetId="3653">
        <row r="1">
          <cell r="A1" t="str">
            <v>PHIẾU XỬ LÝ HỒ SƠ THANH TOÁN VƯỢT THẨM QUYỀN PD</v>
          </cell>
        </row>
      </sheetData>
      <sheetData sheetId="3654">
        <row r="1">
          <cell r="A1" t="str">
            <v>PHIẾU XỬ LÝ HỒ SƠ THANH TOÁN VƯỢT THẨM QUYỀN PD</v>
          </cell>
        </row>
      </sheetData>
      <sheetData sheetId="3655">
        <row r="1">
          <cell r="A1" t="str">
            <v>PHIẾU XỬ LÝ HỒ SƠ THANH TOÁN VƯỢT THẨM QUYỀN PD</v>
          </cell>
        </row>
      </sheetData>
      <sheetData sheetId="3656">
        <row r="1">
          <cell r="A1" t="str">
            <v>PHIẾU XỬ LÝ HỒ SƠ THANH TOÁN VƯỢT THẨM QUYỀN PD</v>
          </cell>
        </row>
      </sheetData>
      <sheetData sheetId="3657">
        <row r="1">
          <cell r="A1" t="str">
            <v>PHIẾU XỬ LÝ HỒ SƠ THANH TOÁN VƯỢT THẨM QUYỀN PD</v>
          </cell>
        </row>
      </sheetData>
      <sheetData sheetId="3658"/>
      <sheetData sheetId="3659">
        <row r="1">
          <cell r="A1" t="str">
            <v>PHIẾU XỬ LÝ HỒ SƠ THANH TOÁN VƯỢT THẨM QUYỀN PD</v>
          </cell>
        </row>
      </sheetData>
      <sheetData sheetId="3660">
        <row r="1">
          <cell r="A1" t="str">
            <v>PHIẾU XỬ LÝ HỒ SƠ THANH TOÁN VƯỢT THẨM QUYỀN PD</v>
          </cell>
        </row>
      </sheetData>
      <sheetData sheetId="3661"/>
      <sheetData sheetId="3662"/>
      <sheetData sheetId="3663">
        <row r="1">
          <cell r="A1" t="str">
            <v>PHIẾU XỬ LÝ HỒ SƠ THANH TOÁN VƯỢT THẨM QUYỀN PD</v>
          </cell>
        </row>
      </sheetData>
      <sheetData sheetId="3664">
        <row r="1">
          <cell r="A1" t="str">
            <v>PHIẾU XỬ LÝ HỒ SƠ THANH TOÁN VƯỢT THẨM QUYỀN PD</v>
          </cell>
        </row>
      </sheetData>
      <sheetData sheetId="3665"/>
      <sheetData sheetId="3666"/>
      <sheetData sheetId="3667"/>
      <sheetData sheetId="3668">
        <row r="1">
          <cell r="A1" t="str">
            <v>PHIẾU XỬ LÝ HỒ SƠ THANH TOÁN VƯỢT THẨM QUYỀN PD</v>
          </cell>
        </row>
      </sheetData>
      <sheetData sheetId="3669">
        <row r="1">
          <cell r="A1" t="str">
            <v>PHIẾU XỬ LÝ HỒ SƠ THANH TOÁN VƯỢT THẨM QUYỀN PD</v>
          </cell>
        </row>
      </sheetData>
      <sheetData sheetId="3670">
        <row r="1">
          <cell r="A1" t="str">
            <v>PHIẾU XỬ LÝ HỒ SƠ THANH TOÁN VƯỢT THẨM QUYỀN PD</v>
          </cell>
        </row>
      </sheetData>
      <sheetData sheetId="3671">
        <row r="1">
          <cell r="A1" t="str">
            <v>PHIẾU XỬ LÝ HỒ SƠ THANH TOÁN VƯỢT THẨM QUYỀN PD</v>
          </cell>
        </row>
      </sheetData>
      <sheetData sheetId="3672">
        <row r="1">
          <cell r="A1" t="str">
            <v>PHIẾU XỬ LÝ HỒ SƠ THANH TOÁN VƯỢT THẨM QUYỀN PD</v>
          </cell>
        </row>
      </sheetData>
      <sheetData sheetId="3673">
        <row r="1">
          <cell r="A1" t="str">
            <v>PHIẾU XỬ LÝ HỒ SƠ THANH TOÁN VƯỢT THẨM QUYỀN PD</v>
          </cell>
        </row>
      </sheetData>
      <sheetData sheetId="3674"/>
      <sheetData sheetId="3675"/>
      <sheetData sheetId="3676">
        <row r="1">
          <cell r="A1" t="str">
            <v>PHIẾU XỬ LÝ HỒ SƠ THANH TOÁN VƯỢT THẨM QUYỀN PD</v>
          </cell>
        </row>
      </sheetData>
      <sheetData sheetId="3677"/>
      <sheetData sheetId="3678"/>
      <sheetData sheetId="3679"/>
      <sheetData sheetId="3680"/>
      <sheetData sheetId="3681"/>
      <sheetData sheetId="3682"/>
      <sheetData sheetId="3683"/>
      <sheetData sheetId="3684"/>
      <sheetData sheetId="3685"/>
      <sheetData sheetId="3686"/>
      <sheetData sheetId="3687">
        <row r="1">
          <cell r="A1" t="str">
            <v>PHIẾU XỬ LÝ HỒ SƠ THANH TOÁN VƯỢT THẨM QUYỀN PD</v>
          </cell>
        </row>
      </sheetData>
      <sheetData sheetId="3688"/>
      <sheetData sheetId="3689"/>
      <sheetData sheetId="3690"/>
      <sheetData sheetId="3691"/>
      <sheetData sheetId="3692"/>
      <sheetData sheetId="3693"/>
      <sheetData sheetId="3694"/>
      <sheetData sheetId="3695"/>
      <sheetData sheetId="3696"/>
      <sheetData sheetId="3697"/>
      <sheetData sheetId="3698"/>
      <sheetData sheetId="3699"/>
      <sheetData sheetId="3700"/>
      <sheetData sheetId="3701"/>
      <sheetData sheetId="3702"/>
      <sheetData sheetId="3703"/>
      <sheetData sheetId="3704"/>
      <sheetData sheetId="3705"/>
      <sheetData sheetId="3706"/>
      <sheetData sheetId="3707"/>
      <sheetData sheetId="3708"/>
      <sheetData sheetId="3709"/>
      <sheetData sheetId="3710"/>
      <sheetData sheetId="3711"/>
      <sheetData sheetId="3712"/>
      <sheetData sheetId="3713"/>
      <sheetData sheetId="3714"/>
      <sheetData sheetId="3715"/>
      <sheetData sheetId="3716"/>
      <sheetData sheetId="3717"/>
      <sheetData sheetId="3718"/>
      <sheetData sheetId="3719"/>
      <sheetData sheetId="3720"/>
      <sheetData sheetId="3721"/>
      <sheetData sheetId="3722"/>
      <sheetData sheetId="3723"/>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sheetData sheetId="3749"/>
      <sheetData sheetId="3750"/>
      <sheetData sheetId="3751"/>
      <sheetData sheetId="3752"/>
      <sheetData sheetId="3753"/>
      <sheetData sheetId="3754"/>
      <sheetData sheetId="3755"/>
      <sheetData sheetId="3756"/>
      <sheetData sheetId="3757"/>
      <sheetData sheetId="3758"/>
      <sheetData sheetId="3759"/>
      <sheetData sheetId="3760"/>
      <sheetData sheetId="3761"/>
      <sheetData sheetId="3762"/>
      <sheetData sheetId="3763"/>
      <sheetData sheetId="3764"/>
      <sheetData sheetId="3765"/>
      <sheetData sheetId="3766"/>
      <sheetData sheetId="3767"/>
      <sheetData sheetId="3768"/>
      <sheetData sheetId="3769"/>
      <sheetData sheetId="3770"/>
      <sheetData sheetId="3771"/>
      <sheetData sheetId="3772"/>
      <sheetData sheetId="3773"/>
      <sheetData sheetId="3774"/>
      <sheetData sheetId="3775"/>
      <sheetData sheetId="3776"/>
      <sheetData sheetId="3777"/>
      <sheetData sheetId="3778"/>
      <sheetData sheetId="3779"/>
      <sheetData sheetId="3780"/>
      <sheetData sheetId="3781"/>
      <sheetData sheetId="3782"/>
      <sheetData sheetId="3783"/>
      <sheetData sheetId="3784"/>
      <sheetData sheetId="3785"/>
      <sheetData sheetId="3786"/>
      <sheetData sheetId="3787"/>
      <sheetData sheetId="3788"/>
      <sheetData sheetId="3789"/>
      <sheetData sheetId="3790"/>
      <sheetData sheetId="3791"/>
      <sheetData sheetId="3792"/>
      <sheetData sheetId="3793"/>
      <sheetData sheetId="3794"/>
      <sheetData sheetId="3795"/>
      <sheetData sheetId="3796"/>
      <sheetData sheetId="3797"/>
      <sheetData sheetId="3798"/>
      <sheetData sheetId="3799"/>
      <sheetData sheetId="3800"/>
      <sheetData sheetId="3801"/>
      <sheetData sheetId="3802"/>
      <sheetData sheetId="3803"/>
      <sheetData sheetId="3804"/>
      <sheetData sheetId="3805"/>
      <sheetData sheetId="3806"/>
      <sheetData sheetId="3807"/>
      <sheetData sheetId="3808"/>
      <sheetData sheetId="3809"/>
      <sheetData sheetId="3810"/>
      <sheetData sheetId="3811"/>
      <sheetData sheetId="3812"/>
      <sheetData sheetId="3813"/>
      <sheetData sheetId="3814"/>
      <sheetData sheetId="3815"/>
      <sheetData sheetId="3816"/>
      <sheetData sheetId="3817"/>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sheetData sheetId="4010" refreshError="1"/>
      <sheetData sheetId="4011" refreshError="1"/>
      <sheetData sheetId="4012"/>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efreshError="1"/>
      <sheetData sheetId="4283" refreshError="1"/>
      <sheetData sheetId="4284" refreshError="1"/>
      <sheetData sheetId="4285" refreshError="1"/>
      <sheetData sheetId="4286" refreshError="1"/>
      <sheetData sheetId="4287" refreshError="1"/>
      <sheetData sheetId="4288" refreshError="1"/>
      <sheetData sheetId="4289" refreshError="1"/>
      <sheetData sheetId="4290" refreshError="1"/>
      <sheetData sheetId="4291" refreshError="1"/>
      <sheetData sheetId="4292" refreshError="1"/>
      <sheetData sheetId="4293" refreshError="1"/>
      <sheetData sheetId="4294" refreshError="1"/>
      <sheetData sheetId="4295" refreshError="1"/>
      <sheetData sheetId="4296" refreshError="1"/>
      <sheetData sheetId="4297" refreshError="1"/>
      <sheetData sheetId="4298" refreshError="1"/>
      <sheetData sheetId="4299" refreshError="1"/>
      <sheetData sheetId="4300" refreshError="1"/>
      <sheetData sheetId="4301" refreshError="1"/>
      <sheetData sheetId="4302" refreshError="1"/>
      <sheetData sheetId="4303" refreshError="1"/>
      <sheetData sheetId="4304" refreshError="1"/>
      <sheetData sheetId="4305" refreshError="1"/>
      <sheetData sheetId="4306" refreshError="1"/>
      <sheetData sheetId="4307" refreshError="1"/>
      <sheetData sheetId="4308" refreshError="1"/>
      <sheetData sheetId="4309" refreshError="1"/>
      <sheetData sheetId="4310" refreshError="1"/>
      <sheetData sheetId="4311" refreshError="1"/>
      <sheetData sheetId="4312" refreshError="1"/>
      <sheetData sheetId="4313" refreshError="1"/>
      <sheetData sheetId="4314" refreshError="1"/>
      <sheetData sheetId="4315" refreshError="1"/>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refreshError="1"/>
      <sheetData sheetId="4348" refreshError="1"/>
      <sheetData sheetId="4349" refreshError="1"/>
      <sheetData sheetId="4350" refreshError="1"/>
      <sheetData sheetId="4351" refreshError="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refreshError="1"/>
      <sheetData sheetId="4379" refreshError="1"/>
      <sheetData sheetId="4380" refreshError="1"/>
      <sheetData sheetId="4381" refreshError="1"/>
      <sheetData sheetId="4382" refreshError="1"/>
      <sheetData sheetId="4383" refreshError="1"/>
      <sheetData sheetId="4384" refreshError="1"/>
      <sheetData sheetId="4385" refreshError="1"/>
      <sheetData sheetId="4386" refreshError="1"/>
      <sheetData sheetId="4387" refreshError="1"/>
      <sheetData sheetId="4388" refreshError="1"/>
      <sheetData sheetId="4389" refreshError="1"/>
      <sheetData sheetId="4390" refreshError="1"/>
      <sheetData sheetId="4391" refreshError="1"/>
      <sheetData sheetId="4392" refreshError="1"/>
      <sheetData sheetId="4393" refreshError="1"/>
      <sheetData sheetId="4394" refreshError="1"/>
      <sheetData sheetId="4395" refreshError="1"/>
      <sheetData sheetId="4396" refreshError="1"/>
      <sheetData sheetId="4397" refreshError="1"/>
      <sheetData sheetId="4398" refreshError="1"/>
      <sheetData sheetId="4399" refreshError="1"/>
      <sheetData sheetId="4400" refreshError="1"/>
      <sheetData sheetId="4401" refreshError="1"/>
      <sheetData sheetId="4402" refreshError="1"/>
      <sheetData sheetId="4403" refreshError="1"/>
      <sheetData sheetId="4404" refreshError="1"/>
      <sheetData sheetId="4405" refreshError="1"/>
      <sheetData sheetId="4406" refreshError="1"/>
      <sheetData sheetId="4407" refreshError="1"/>
      <sheetData sheetId="4408" refreshError="1"/>
      <sheetData sheetId="4409" refreshError="1"/>
      <sheetData sheetId="4410" refreshError="1"/>
      <sheetData sheetId="4411" refreshError="1"/>
      <sheetData sheetId="4412" refreshError="1"/>
      <sheetData sheetId="4413" refreshError="1"/>
      <sheetData sheetId="4414" refreshError="1"/>
      <sheetData sheetId="4415" refreshError="1"/>
      <sheetData sheetId="4416" refreshError="1"/>
      <sheetData sheetId="4417" refreshError="1"/>
      <sheetData sheetId="4418" refreshError="1"/>
      <sheetData sheetId="4419" refreshError="1"/>
      <sheetData sheetId="4420" refreshError="1"/>
      <sheetData sheetId="4421" refreshError="1"/>
      <sheetData sheetId="4422" refreshError="1"/>
      <sheetData sheetId="4423" refreshError="1"/>
      <sheetData sheetId="4424" refreshError="1"/>
      <sheetData sheetId="4425" refreshError="1"/>
      <sheetData sheetId="4426" refreshError="1"/>
      <sheetData sheetId="4427" refreshError="1"/>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refreshError="1"/>
      <sheetData sheetId="4458" refreshError="1"/>
      <sheetData sheetId="4459" refreshError="1"/>
      <sheetData sheetId="4460" refreshError="1"/>
      <sheetData sheetId="4461" refreshError="1"/>
      <sheetData sheetId="4462" refreshError="1"/>
      <sheetData sheetId="4463" refreshError="1"/>
      <sheetData sheetId="4464" refreshError="1"/>
      <sheetData sheetId="4465" refreshError="1"/>
      <sheetData sheetId="4466" refreshError="1"/>
      <sheetData sheetId="4467" refreshError="1"/>
      <sheetData sheetId="4468" refreshError="1"/>
      <sheetData sheetId="4469" refreshError="1"/>
      <sheetData sheetId="4470" refreshError="1"/>
      <sheetData sheetId="4471" refreshError="1"/>
      <sheetData sheetId="4472" refreshError="1"/>
      <sheetData sheetId="4473" refreshError="1"/>
      <sheetData sheetId="4474" refreshError="1"/>
      <sheetData sheetId="4475" refreshError="1"/>
      <sheetData sheetId="4476" refreshError="1"/>
      <sheetData sheetId="4477" refreshError="1"/>
      <sheetData sheetId="4478" refreshError="1"/>
      <sheetData sheetId="4479" refreshError="1"/>
      <sheetData sheetId="4480" refreshError="1"/>
      <sheetData sheetId="4481" refreshError="1"/>
      <sheetData sheetId="4482" refreshError="1"/>
      <sheetData sheetId="4483" refreshError="1"/>
      <sheetData sheetId="4484" refreshError="1"/>
      <sheetData sheetId="4485" refreshError="1"/>
      <sheetData sheetId="4486" refreshError="1"/>
      <sheetData sheetId="4487" refreshError="1"/>
      <sheetData sheetId="4488" refreshError="1"/>
      <sheetData sheetId="4489" refreshError="1"/>
      <sheetData sheetId="4490" refreshError="1"/>
      <sheetData sheetId="4491" refreshError="1"/>
      <sheetData sheetId="4492" refreshError="1"/>
      <sheetData sheetId="4493" refreshError="1"/>
      <sheetData sheetId="4494" refreshError="1"/>
      <sheetData sheetId="4495" refreshError="1"/>
      <sheetData sheetId="4496" refreshError="1"/>
      <sheetData sheetId="4497" refreshError="1"/>
      <sheetData sheetId="4498" refreshError="1"/>
      <sheetData sheetId="4499" refreshError="1"/>
      <sheetData sheetId="4500" refreshError="1"/>
      <sheetData sheetId="4501" refreshError="1"/>
      <sheetData sheetId="4502" refreshError="1"/>
      <sheetData sheetId="4503" refreshError="1"/>
      <sheetData sheetId="4504" refreshError="1"/>
      <sheetData sheetId="4505" refreshError="1"/>
      <sheetData sheetId="4506" refreshError="1"/>
      <sheetData sheetId="4507" refreshError="1"/>
      <sheetData sheetId="4508" refreshError="1"/>
      <sheetData sheetId="4509" refreshError="1"/>
      <sheetData sheetId="4510" refreshError="1"/>
      <sheetData sheetId="4511" refreshError="1"/>
      <sheetData sheetId="4512" refreshError="1"/>
      <sheetData sheetId="4513" refreshError="1"/>
      <sheetData sheetId="4514" refreshError="1"/>
      <sheetData sheetId="4515" refreshError="1"/>
      <sheetData sheetId="4516" refreshError="1"/>
      <sheetData sheetId="4517" refreshError="1"/>
      <sheetData sheetId="4518" refreshError="1"/>
      <sheetData sheetId="4519" refreshError="1"/>
      <sheetData sheetId="4520" refreshError="1"/>
      <sheetData sheetId="4521" refreshError="1"/>
      <sheetData sheetId="4522" refreshError="1"/>
      <sheetData sheetId="4523" refreshError="1"/>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refreshError="1"/>
      <sheetData sheetId="4547" refreshError="1"/>
      <sheetData sheetId="4548" refreshError="1"/>
      <sheetData sheetId="4549" refreshError="1"/>
      <sheetData sheetId="4550" refreshError="1"/>
      <sheetData sheetId="4551" refreshError="1"/>
      <sheetData sheetId="4552" refreshError="1"/>
      <sheetData sheetId="4553" refreshError="1"/>
      <sheetData sheetId="4554" refreshError="1"/>
      <sheetData sheetId="4555" refreshError="1"/>
      <sheetData sheetId="4556" refreshError="1"/>
      <sheetData sheetId="4557" refreshError="1"/>
      <sheetData sheetId="4558" refreshError="1"/>
      <sheetData sheetId="4559" refreshError="1"/>
      <sheetData sheetId="4560" refreshError="1"/>
      <sheetData sheetId="4561" refreshError="1"/>
      <sheetData sheetId="4562" refreshError="1"/>
      <sheetData sheetId="4563" refreshError="1"/>
      <sheetData sheetId="4564" refreshError="1"/>
      <sheetData sheetId="4565" refreshError="1"/>
      <sheetData sheetId="4566" refreshError="1"/>
      <sheetData sheetId="4567" refreshError="1"/>
      <sheetData sheetId="4568" refreshError="1"/>
      <sheetData sheetId="4569" refreshError="1"/>
      <sheetData sheetId="4570" refreshError="1"/>
      <sheetData sheetId="4571" refreshError="1"/>
      <sheetData sheetId="4572" refreshError="1"/>
      <sheetData sheetId="4573" refreshError="1"/>
      <sheetData sheetId="4574" refreshError="1"/>
      <sheetData sheetId="4575" refreshError="1"/>
      <sheetData sheetId="4576" refreshError="1"/>
      <sheetData sheetId="4577" refreshError="1"/>
      <sheetData sheetId="4578" refreshError="1"/>
      <sheetData sheetId="4579" refreshError="1"/>
      <sheetData sheetId="4580" refreshError="1"/>
      <sheetData sheetId="4581" refreshError="1"/>
      <sheetData sheetId="4582" refreshError="1"/>
      <sheetData sheetId="4583" refreshError="1"/>
      <sheetData sheetId="4584" refreshError="1"/>
      <sheetData sheetId="4585" refreshError="1"/>
      <sheetData sheetId="4586" refreshError="1"/>
      <sheetData sheetId="4587" refreshError="1"/>
      <sheetData sheetId="4588" refreshError="1"/>
      <sheetData sheetId="4589" refreshError="1"/>
      <sheetData sheetId="4590" refreshError="1"/>
      <sheetData sheetId="4591" refreshError="1"/>
      <sheetData sheetId="4592" refreshError="1"/>
      <sheetData sheetId="4593" refreshError="1"/>
      <sheetData sheetId="4594" refreshError="1"/>
      <sheetData sheetId="4595" refreshError="1"/>
      <sheetData sheetId="4596" refreshError="1"/>
      <sheetData sheetId="4597" refreshError="1"/>
      <sheetData sheetId="4598" refreshError="1"/>
      <sheetData sheetId="4599" refreshError="1"/>
      <sheetData sheetId="4600" refreshError="1"/>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refreshError="1"/>
      <sheetData sheetId="4610" refreshError="1"/>
      <sheetData sheetId="4611" refreshError="1"/>
      <sheetData sheetId="4612" refreshError="1"/>
      <sheetData sheetId="4613" refreshError="1"/>
      <sheetData sheetId="4614" refreshError="1"/>
      <sheetData sheetId="4615" refreshError="1"/>
      <sheetData sheetId="4616" refreshError="1"/>
      <sheetData sheetId="4617" refreshError="1"/>
      <sheetData sheetId="4618" refreshError="1"/>
      <sheetData sheetId="4619" refreshError="1"/>
      <sheetData sheetId="4620" refreshError="1"/>
      <sheetData sheetId="4621" refreshError="1"/>
      <sheetData sheetId="4622" refreshError="1"/>
      <sheetData sheetId="4623" refreshError="1"/>
      <sheetData sheetId="4624" refreshError="1"/>
      <sheetData sheetId="4625" refreshError="1"/>
      <sheetData sheetId="4626" refreshError="1"/>
      <sheetData sheetId="4627" refreshError="1"/>
      <sheetData sheetId="4628" refreshError="1"/>
      <sheetData sheetId="4629" refreshError="1"/>
      <sheetData sheetId="4630" refreshError="1"/>
      <sheetData sheetId="4631" refreshError="1"/>
      <sheetData sheetId="4632" refreshError="1"/>
      <sheetData sheetId="4633" refreshError="1"/>
      <sheetData sheetId="4634" refreshError="1"/>
      <sheetData sheetId="4635" refreshError="1"/>
      <sheetData sheetId="4636" refreshError="1"/>
      <sheetData sheetId="4637" refreshError="1"/>
      <sheetData sheetId="4638" refreshError="1"/>
      <sheetData sheetId="4639" refreshError="1"/>
      <sheetData sheetId="4640" refreshError="1"/>
      <sheetData sheetId="4641" refreshError="1"/>
      <sheetData sheetId="4642" refreshError="1"/>
      <sheetData sheetId="4643" refreshError="1"/>
      <sheetData sheetId="4644" refreshError="1"/>
      <sheetData sheetId="4645" refreshError="1"/>
      <sheetData sheetId="4646" refreshError="1"/>
      <sheetData sheetId="4647" refreshError="1"/>
      <sheetData sheetId="4648" refreshError="1"/>
      <sheetData sheetId="4649" refreshError="1"/>
      <sheetData sheetId="4650" refreshError="1"/>
      <sheetData sheetId="4651" refreshError="1"/>
      <sheetData sheetId="4652" refreshError="1"/>
      <sheetData sheetId="4653" refreshError="1"/>
      <sheetData sheetId="4654" refreshError="1"/>
      <sheetData sheetId="4655" refreshError="1"/>
      <sheetData sheetId="4656" refreshError="1"/>
      <sheetData sheetId="4657" refreshError="1"/>
      <sheetData sheetId="4658" refreshError="1"/>
      <sheetData sheetId="4659" refreshError="1"/>
      <sheetData sheetId="4660" refreshError="1"/>
      <sheetData sheetId="4661" refreshError="1"/>
      <sheetData sheetId="4662" refreshError="1"/>
      <sheetData sheetId="4663" refreshError="1"/>
      <sheetData sheetId="4664" refreshError="1"/>
      <sheetData sheetId="4665" refreshError="1"/>
      <sheetData sheetId="4666" refreshError="1"/>
      <sheetData sheetId="4667" refreshError="1"/>
      <sheetData sheetId="4668" refreshError="1"/>
      <sheetData sheetId="4669" refreshError="1"/>
      <sheetData sheetId="4670" refreshError="1"/>
      <sheetData sheetId="4671" refreshError="1"/>
      <sheetData sheetId="4672" refreshError="1"/>
      <sheetData sheetId="4673" refreshError="1"/>
      <sheetData sheetId="4674" refreshError="1"/>
      <sheetData sheetId="4675" refreshError="1"/>
      <sheetData sheetId="4676" refreshError="1"/>
      <sheetData sheetId="4677" refreshError="1"/>
      <sheetData sheetId="4678" refreshError="1"/>
      <sheetData sheetId="4679" refreshError="1"/>
      <sheetData sheetId="4680" refreshError="1"/>
      <sheetData sheetId="4681" refreshError="1"/>
      <sheetData sheetId="4682" refreshError="1"/>
      <sheetData sheetId="4683" refreshError="1"/>
      <sheetData sheetId="4684" refreshError="1"/>
      <sheetData sheetId="4685" refreshError="1"/>
      <sheetData sheetId="4686" refreshError="1"/>
      <sheetData sheetId="4687" refreshError="1"/>
      <sheetData sheetId="4688" refreshError="1"/>
      <sheetData sheetId="4689" refreshError="1"/>
      <sheetData sheetId="4690" refreshError="1"/>
      <sheetData sheetId="4691" refreshError="1"/>
      <sheetData sheetId="4692" refreshError="1"/>
      <sheetData sheetId="4693" refreshError="1"/>
      <sheetData sheetId="4694" refreshError="1"/>
      <sheetData sheetId="4695" refreshError="1"/>
      <sheetData sheetId="4696" refreshError="1"/>
      <sheetData sheetId="4697" refreshError="1"/>
      <sheetData sheetId="4698" refreshError="1"/>
      <sheetData sheetId="4699" refreshError="1"/>
      <sheetData sheetId="4700" refreshError="1"/>
      <sheetData sheetId="4701" refreshError="1"/>
      <sheetData sheetId="4702" refreshError="1"/>
      <sheetData sheetId="4703" refreshError="1"/>
      <sheetData sheetId="4704" refreshError="1"/>
      <sheetData sheetId="4705" refreshError="1"/>
      <sheetData sheetId="4706" refreshError="1"/>
      <sheetData sheetId="4707" refreshError="1"/>
      <sheetData sheetId="4708" refreshError="1"/>
      <sheetData sheetId="4709" refreshError="1"/>
      <sheetData sheetId="4710" refreshError="1"/>
      <sheetData sheetId="4711" refreshError="1"/>
      <sheetData sheetId="4712" refreshError="1"/>
      <sheetData sheetId="4713" refreshError="1"/>
      <sheetData sheetId="4714" refreshError="1"/>
      <sheetData sheetId="4715" refreshError="1"/>
      <sheetData sheetId="4716" refreshError="1"/>
      <sheetData sheetId="4717" refreshError="1"/>
      <sheetData sheetId="4718" refreshError="1"/>
      <sheetData sheetId="4719" refreshError="1"/>
      <sheetData sheetId="4720" refreshError="1"/>
      <sheetData sheetId="4721" refreshError="1"/>
      <sheetData sheetId="4722" refreshError="1"/>
      <sheetData sheetId="4723" refreshError="1"/>
      <sheetData sheetId="4724" refreshError="1"/>
      <sheetData sheetId="4725" refreshError="1"/>
      <sheetData sheetId="4726" refreshError="1"/>
      <sheetData sheetId="4727" refreshError="1"/>
      <sheetData sheetId="4728" refreshError="1"/>
      <sheetData sheetId="4729" refreshError="1"/>
      <sheetData sheetId="4730" refreshError="1"/>
      <sheetData sheetId="4731" refreshError="1"/>
      <sheetData sheetId="4732" refreshError="1"/>
      <sheetData sheetId="4733" refreshError="1"/>
      <sheetData sheetId="4734" refreshError="1"/>
      <sheetData sheetId="4735" refreshError="1"/>
      <sheetData sheetId="4736" refreshError="1"/>
      <sheetData sheetId="4737" refreshError="1"/>
      <sheetData sheetId="4738" refreshError="1"/>
      <sheetData sheetId="4739" refreshError="1"/>
      <sheetData sheetId="4740" refreshError="1"/>
      <sheetData sheetId="4741" refreshError="1"/>
      <sheetData sheetId="4742" refreshError="1"/>
      <sheetData sheetId="4743" refreshError="1"/>
      <sheetData sheetId="4744" refreshError="1"/>
      <sheetData sheetId="4745" refreshError="1"/>
      <sheetData sheetId="4746" refreshError="1"/>
      <sheetData sheetId="4747" refreshError="1"/>
      <sheetData sheetId="4748" refreshError="1"/>
      <sheetData sheetId="4749" refreshError="1"/>
      <sheetData sheetId="4750" refreshError="1"/>
      <sheetData sheetId="4751" refreshError="1"/>
      <sheetData sheetId="4752" refreshError="1"/>
      <sheetData sheetId="4753" refreshError="1"/>
      <sheetData sheetId="4754" refreshError="1"/>
      <sheetData sheetId="4755" refreshError="1"/>
      <sheetData sheetId="4756" refreshError="1"/>
      <sheetData sheetId="4757" refreshError="1"/>
      <sheetData sheetId="4758" refreshError="1"/>
      <sheetData sheetId="4759" refreshError="1"/>
      <sheetData sheetId="4760" refreshError="1"/>
      <sheetData sheetId="4761" refreshError="1"/>
      <sheetData sheetId="4762" refreshError="1"/>
      <sheetData sheetId="4763" refreshError="1"/>
      <sheetData sheetId="4764" refreshError="1"/>
      <sheetData sheetId="4765" refreshError="1"/>
      <sheetData sheetId="4766" refreshError="1"/>
      <sheetData sheetId="4767" refreshError="1"/>
      <sheetData sheetId="4768" refreshError="1"/>
      <sheetData sheetId="4769" refreshError="1"/>
      <sheetData sheetId="4770" refreshError="1"/>
      <sheetData sheetId="4771" refreshError="1"/>
      <sheetData sheetId="4772" refreshError="1"/>
      <sheetData sheetId="4773" refreshError="1"/>
      <sheetData sheetId="4774" refreshError="1"/>
      <sheetData sheetId="4775" refreshError="1"/>
      <sheetData sheetId="4776" refreshError="1"/>
      <sheetData sheetId="4777" refreshError="1"/>
      <sheetData sheetId="4778" refreshError="1"/>
      <sheetData sheetId="4779" refreshError="1"/>
      <sheetData sheetId="4780" refreshError="1"/>
      <sheetData sheetId="4781" refreshError="1"/>
      <sheetData sheetId="4782" refreshError="1"/>
      <sheetData sheetId="4783" refreshError="1"/>
      <sheetData sheetId="4784" refreshError="1"/>
      <sheetData sheetId="4785" refreshError="1"/>
      <sheetData sheetId="4786" refreshError="1"/>
      <sheetData sheetId="4787" refreshError="1"/>
      <sheetData sheetId="4788" refreshError="1"/>
      <sheetData sheetId="4789" refreshError="1"/>
      <sheetData sheetId="4790" refreshError="1"/>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refreshError="1"/>
      <sheetData sheetId="4955" refreshError="1"/>
      <sheetData sheetId="4956" refreshError="1"/>
      <sheetData sheetId="4957" refreshError="1"/>
      <sheetData sheetId="4958" refreshError="1"/>
      <sheetData sheetId="4959" refreshError="1"/>
      <sheetData sheetId="4960" refreshError="1"/>
      <sheetData sheetId="4961" refreshError="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가산출"/>
      <sheetName val="자동제어"/>
      <sheetName val="수량산출서 (2)"/>
      <sheetName val="집계표"/>
      <sheetName val="퍼스트"/>
      <sheetName val="일위목록"/>
      <sheetName val="전기일위대가"/>
      <sheetName val="자재테이블"/>
      <sheetName val="자재단가"/>
      <sheetName val="견적서"/>
      <sheetName val="#REF"/>
      <sheetName val="내역(원안-대안)"/>
      <sheetName val="건축"/>
      <sheetName val="자재일람"/>
      <sheetName val="일위대가"/>
      <sheetName val="기계경비(시간당)"/>
      <sheetName val="요율"/>
      <sheetName val="노임"/>
      <sheetName val="기본단가표"/>
      <sheetName val="자재단가비교표"/>
      <sheetName val="sheet1"/>
      <sheetName val="내역서"/>
      <sheetName val="단가대비표"/>
      <sheetName val="2.1  노무비 평균단가산출"/>
      <sheetName val="재료집계표"/>
      <sheetName val="공사원가계산서"/>
      <sheetName val="현장설명"/>
      <sheetName val="자재단가표"/>
      <sheetName val="재료비"/>
      <sheetName val="약품공급2"/>
      <sheetName val="수량집계표"/>
      <sheetName val="수량산출서"/>
      <sheetName val="램머"/>
      <sheetName val="98지급계획"/>
      <sheetName val="상수도토공집계표"/>
      <sheetName val="내역서1"/>
      <sheetName val="원가계산서구조조정"/>
      <sheetName val="재료값"/>
      <sheetName val="보안등"/>
      <sheetName val="교통대책내역"/>
      <sheetName val="경비"/>
      <sheetName val="CB"/>
      <sheetName val="15100"/>
      <sheetName val="#2_일위대가목록"/>
      <sheetName val="일위대가 집계표"/>
      <sheetName val="단가비교"/>
      <sheetName val="양식_자재단가조사표"/>
      <sheetName val="1공구원가계산서"/>
      <sheetName val="1공구산출내역서"/>
      <sheetName val="품셈TABLE"/>
      <sheetName val="Baby일위대가"/>
      <sheetName val="간접비계산"/>
      <sheetName val="조건표 (2)"/>
      <sheetName val="제경비"/>
      <sheetName val="단가조사-1"/>
      <sheetName val="단가조사-2"/>
      <sheetName val="일위산출"/>
      <sheetName val="노임단가"/>
      <sheetName val="건축내역"/>
      <sheetName val="견적"/>
      <sheetName val="기초자료입력"/>
      <sheetName val="철거산출근거"/>
      <sheetName val="IT-BAT"/>
      <sheetName val="base"/>
      <sheetName val="단가조사서"/>
      <sheetName val="단가 및 재료비"/>
      <sheetName val="70%"/>
      <sheetName val="실행(1)"/>
      <sheetName val="제경비계산"/>
      <sheetName val="자료"/>
      <sheetName val="건설성적"/>
      <sheetName val="guard(mac)"/>
      <sheetName val="BID"/>
      <sheetName val="조건"/>
      <sheetName val="설계예산서"/>
      <sheetName val="폐기물"/>
      <sheetName val="DATA"/>
      <sheetName val="DATE"/>
      <sheetName val="자재"/>
      <sheetName val="표지"/>
      <sheetName val="실행대비"/>
      <sheetName val="현장조사"/>
      <sheetName val="학생내역"/>
      <sheetName val="토목"/>
      <sheetName val="경서-통신"/>
      <sheetName val="간접"/>
      <sheetName val="직재"/>
      <sheetName val="8.수량산출 (2)"/>
      <sheetName val="청주(철골발주의뢰서)"/>
      <sheetName val="공종별예산조서"/>
      <sheetName val="계수시트"/>
      <sheetName val="1,2공구원가계산서"/>
      <sheetName val="단가"/>
      <sheetName val="unit 4"/>
      <sheetName val="잔토처리"/>
      <sheetName val="터파기,되메우기,램머,코아"/>
      <sheetName val="절단,포장깨기"/>
      <sheetName val="미드수량"/>
      <sheetName val="상-교대(A1-A2)"/>
      <sheetName val="일위집계(기존)"/>
      <sheetName val="설계실행투찰"/>
      <sheetName val="전체"/>
      <sheetName val="b_balju_cho"/>
      <sheetName val="내역"/>
      <sheetName val="MOTOR"/>
      <sheetName val="수량산출"/>
      <sheetName val="입찰"/>
      <sheetName val="현경"/>
      <sheetName val="배수장토목공사비"/>
      <sheetName val="일위대가표"/>
      <sheetName val="자재co"/>
      <sheetName val="대치판정"/>
      <sheetName val="2공구산출내역"/>
      <sheetName val="자재사용내역"/>
      <sheetName val="일반수량총괄"/>
      <sheetName val="관급자재"/>
      <sheetName val="재개발"/>
      <sheetName val="잡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DATA"/>
      <sheetName val="사업개요"/>
      <sheetName val="내용별 기술자 투입인원"/>
      <sheetName val="투입인원"/>
      <sheetName val="현장조사"/>
      <sheetName val="내역서"/>
    </sheetNames>
    <sheetDataSet>
      <sheetData sheetId="0"/>
      <sheetData sheetId="1"/>
      <sheetData sheetId="2"/>
      <sheetData sheetId="3"/>
      <sheetData sheetId="4">
        <row r="25">
          <cell r="J25">
            <v>0</v>
          </cell>
        </row>
        <row r="51">
          <cell r="J51">
            <v>254</v>
          </cell>
        </row>
      </sheetData>
      <sheetData sheetId="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원가계산서(1단계)"/>
      <sheetName val="원가계산서(2단계)"/>
      <sheetName val="총괄서(1단계)"/>
      <sheetName val="총괄서(2단계)"/>
      <sheetName val="폐기물처리(1단계)"/>
      <sheetName val="폐기물처리(2단계)"/>
      <sheetName val="관급자재(1단계)"/>
      <sheetName val="관급자재(2단계)"/>
      <sheetName val="단가비교(관급)"/>
      <sheetName val="단가견적"/>
      <sheetName val="전기내역서"/>
    </sheetNames>
    <definedNames>
      <definedName name="Macro10"/>
      <definedName name="Macro12"/>
      <definedName name="Macro13"/>
      <definedName name="Macro14"/>
      <definedName name="Macro2"/>
      <definedName name="Macro5"/>
      <definedName name="Macro6"/>
      <definedName name="Macro7"/>
      <definedName name="Macro8"/>
      <definedName name="Macro9"/>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
      <sheetName val="원가계산서"/>
      <sheetName val="외과수술산출내역"/>
      <sheetName val="설계서용지"/>
      <sheetName val="일위대가목록"/>
      <sheetName val="일위대가표"/>
      <sheetName val="총괄표"/>
      <sheetName val=" 자재내역"/>
      <sheetName val="자재조서"/>
      <sheetName val="XL4Poppy"/>
      <sheetName val="일위대가"/>
      <sheetName val="1"/>
      <sheetName val="자재단가비교표"/>
      <sheetName val="담장산출"/>
      <sheetName val="제경비"/>
      <sheetName val="노임단가"/>
      <sheetName val="guard(mac)"/>
      <sheetName val="퍼스트"/>
      <sheetName val="일위산출"/>
      <sheetName val="측구터파기공수량집계"/>
      <sheetName val="배수공 시멘트 및 골재량 산출"/>
      <sheetName val="양평보호수내역서2"/>
      <sheetName val="산출내역서"/>
      <sheetName val="집계표"/>
      <sheetName val="인력소운반"/>
      <sheetName val="일위목록"/>
      <sheetName val="갑지"/>
      <sheetName val="단재적표"/>
      <sheetName val="자재단가"/>
      <sheetName val="금액내역서"/>
      <sheetName val="근로자명단"/>
      <sheetName val="골막이(야매)"/>
      <sheetName val="토공사"/>
      <sheetName val="내역"/>
      <sheetName val="현장조사"/>
      <sheetName val="총괄내역"/>
      <sheetName val="별표집계"/>
      <sheetName val="증감대비"/>
      <sheetName val="입상내역"/>
      <sheetName val="일위총괄표"/>
      <sheetName val="합계"/>
      <sheetName val="산출근거"/>
      <sheetName val="업무코드(보호해제-0000)"/>
      <sheetName val="우수공,맨홀,집수정"/>
      <sheetName val="상수도토공집계표"/>
      <sheetName val="일위목록데이타"/>
      <sheetName val="실행철강하도"/>
      <sheetName val="06 일위대가목록"/>
      <sheetName val="철근집계"/>
      <sheetName val="댐구조도"/>
      <sheetName val="세월교산출기초"/>
      <sheetName val="P1(좌,우)"/>
      <sheetName val="I一般比"/>
      <sheetName val="data"/>
      <sheetName val="1공구원가계산서"/>
      <sheetName val="1공구산출내역서"/>
      <sheetName val="INPUT"/>
      <sheetName val="단가비교"/>
      <sheetName val="날개벽수량표"/>
      <sheetName val="약품공급2"/>
      <sheetName val="입력(NO PRINT)"/>
      <sheetName val="설계예산서"/>
      <sheetName val="간접비계산"/>
      <sheetName val="#REF"/>
      <sheetName val="unitpric"/>
      <sheetName val="2월분"/>
      <sheetName val="맨홀수량산출"/>
      <sheetName val="단가대비표"/>
      <sheetName val="2공구산출내역"/>
      <sheetName val="직노"/>
    </sheetNames>
    <sheetDataSet>
      <sheetData sheetId="0" refreshError="1"/>
      <sheetData sheetId="1" refreshError="1"/>
      <sheetData sheetId="2" refreshError="1"/>
      <sheetData sheetId="3" refreshError="1"/>
      <sheetData sheetId="4" refreshError="1">
        <row r="1">
          <cell r="A1" t="str">
            <v>연 번</v>
          </cell>
          <cell r="B1" t="str">
            <v>공  종</v>
          </cell>
          <cell r="C1" t="str">
            <v>규 격</v>
          </cell>
          <cell r="D1" t="str">
            <v>단위</v>
          </cell>
          <cell r="E1" t="str">
            <v>재 료 비</v>
          </cell>
          <cell r="F1" t="str">
            <v>노 무 비</v>
          </cell>
          <cell r="G1" t="str">
            <v>경    비</v>
          </cell>
          <cell r="H1" t="str">
            <v>총    액</v>
          </cell>
          <cell r="I1" t="str">
            <v>비고</v>
          </cell>
          <cell r="J1">
            <v>0</v>
          </cell>
          <cell r="K1" t="str">
            <v>총    액</v>
          </cell>
          <cell r="L1">
            <v>0</v>
          </cell>
          <cell r="M1" t="str">
            <v>비고</v>
          </cell>
        </row>
        <row r="2">
          <cell r="E2" t="str">
            <v>단가</v>
          </cell>
          <cell r="F2" t="str">
            <v>금 액</v>
          </cell>
          <cell r="G2" t="str">
            <v>단가</v>
          </cell>
          <cell r="H2" t="str">
            <v>금 액</v>
          </cell>
          <cell r="I2" t="str">
            <v>단가</v>
          </cell>
          <cell r="J2" t="str">
            <v>금 액</v>
          </cell>
          <cell r="K2" t="str">
            <v>단가</v>
          </cell>
          <cell r="L2" t="str">
            <v>금 액</v>
          </cell>
        </row>
      </sheetData>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원가계산서"/>
      <sheetName val="규격분류필터"/>
      <sheetName val="총괄수량표"/>
      <sheetName val="일위대가목록"/>
      <sheetName val="일위대가표"/>
      <sheetName val="자재조서"/>
      <sheetName val=" 자재내역"/>
      <sheetName val="설계서용지"/>
      <sheetName val="Sheet2"/>
      <sheetName val="Sheet3"/>
      <sheetName val="공사원가계산서"/>
      <sheetName val="설계서용지(을)"/>
      <sheetName val="총괄표(주요수종)"/>
      <sheetName val="총괄표"/>
      <sheetName val="2003.2 자재조서 "/>
      <sheetName val="직종 노임"/>
      <sheetName val="외과수술산출내역"/>
      <sheetName val="일위대가표 (2)"/>
      <sheetName val="XL4Poppy"/>
      <sheetName val="일위대가"/>
      <sheetName val="집계표"/>
      <sheetName val="자재단가비교표"/>
      <sheetName val="06 일위대가목록"/>
      <sheetName val="일위산출"/>
      <sheetName val="#REF"/>
      <sheetName val="Sheet1"/>
      <sheetName val="1"/>
      <sheetName val="인력소운반"/>
      <sheetName val="제경비"/>
      <sheetName val="퍼스트"/>
      <sheetName val="일위목록"/>
      <sheetName val="녹지대 소나무 영양공급 및 보호관리 공사"/>
      <sheetName val="측구터파기공수량집계"/>
      <sheetName val="배수공 시멘트 및 골재량 산출"/>
      <sheetName val="Macro1"/>
      <sheetName val="Macro2"/>
      <sheetName val="단재적표"/>
      <sheetName val="일위총괄표"/>
      <sheetName val="단가조사서"/>
      <sheetName val="현장조사"/>
      <sheetName val="철근집계"/>
      <sheetName val="골막이(야매)"/>
      <sheetName val="내역"/>
      <sheetName val="실행철강하도"/>
      <sheetName val="별표집계"/>
      <sheetName val="투입내역"/>
      <sheetName val="신고조서"/>
      <sheetName val="건축내역"/>
      <sheetName val="코드표"/>
      <sheetName val="상수도토공집계표"/>
      <sheetName val="근로자명단"/>
      <sheetName val="노임단가"/>
      <sheetName val="수량산출서-2"/>
    </sheetNames>
    <sheetDataSet>
      <sheetData sheetId="0" refreshError="1"/>
      <sheetData sheetId="1" refreshError="1"/>
      <sheetData sheetId="2" refreshError="1"/>
      <sheetData sheetId="3" refreshError="1">
        <row r="1">
          <cell r="A1" t="str">
            <v>연번</v>
          </cell>
          <cell r="B1" t="str">
            <v>공  종</v>
          </cell>
          <cell r="C1" t="str">
            <v>규 격</v>
          </cell>
          <cell r="D1" t="str">
            <v>단위</v>
          </cell>
          <cell r="E1" t="str">
            <v>재 료 비</v>
          </cell>
          <cell r="F1" t="str">
            <v>노 무 비</v>
          </cell>
          <cell r="G1" t="str">
            <v>경    비</v>
          </cell>
          <cell r="H1" t="str">
            <v>총    액</v>
          </cell>
          <cell r="I1" t="str">
            <v>비고</v>
          </cell>
          <cell r="J1">
            <v>0</v>
          </cell>
          <cell r="K1" t="str">
            <v>총    액</v>
          </cell>
          <cell r="L1">
            <v>0</v>
          </cell>
          <cell r="M1" t="str">
            <v>비고</v>
          </cell>
        </row>
        <row r="2">
          <cell r="E2" t="str">
            <v>단가</v>
          </cell>
          <cell r="F2" t="str">
            <v>금액</v>
          </cell>
          <cell r="G2" t="str">
            <v>단가</v>
          </cell>
          <cell r="H2" t="str">
            <v>금액</v>
          </cell>
          <cell r="I2" t="str">
            <v>단가</v>
          </cell>
          <cell r="J2" t="str">
            <v>금액</v>
          </cell>
          <cell r="K2" t="str">
            <v>단가</v>
          </cell>
          <cell r="L2" t="str">
            <v>금액</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0000"/>
      <sheetName val="100000"/>
      <sheetName val="1000"/>
      <sheetName val="2000"/>
      <sheetName val="pldt"/>
      <sheetName val="원가계산서"/>
      <sheetName val="설계서용지"/>
      <sheetName val="일위대가표"/>
      <sheetName val="일위대가목록"/>
      <sheetName val="총괄표"/>
      <sheetName val="2001-자재조서"/>
      <sheetName val=" 자재내역"/>
      <sheetName val="2001.1단비"/>
      <sheetName val="규격분류필터"/>
      <sheetName val="총괄수량표"/>
      <sheetName val="자재조서"/>
      <sheetName val="Sheet2"/>
      <sheetName val="Sheet3"/>
      <sheetName val="공사원가계산서"/>
      <sheetName val="설계서용지(을)"/>
      <sheetName val="총괄표(주요수종)"/>
      <sheetName val="2003.2 자재조서 "/>
      <sheetName val="직종 노임"/>
      <sheetName val="외과수술산출내역"/>
      <sheetName val="일위대가표 (2)"/>
      <sheetName val="집계표"/>
      <sheetName val="투입내역"/>
      <sheetName val="일위산출"/>
      <sheetName val="단가비교"/>
      <sheetName val="DANGA"/>
      <sheetName val="자재일람"/>
      <sheetName val="제경비"/>
      <sheetName val="수량산출서 (2)"/>
      <sheetName val="교통대책내역"/>
      <sheetName val="L_RPTA05_목록"/>
      <sheetName val="자재단가표"/>
      <sheetName val="재료비"/>
      <sheetName val="CPM챠트"/>
      <sheetName val="Macro1"/>
      <sheetName val="자재단가비교표"/>
      <sheetName val="1-1"/>
      <sheetName val="일위대가"/>
      <sheetName val="골막이(야매)"/>
      <sheetName val="물량산출서"/>
      <sheetName val="XL4Poppy"/>
      <sheetName val="철근집계"/>
      <sheetName val="2001-02-노원 보호수(상반기)"/>
      <sheetName val="상수도토공집계표"/>
      <sheetName val="별표집계"/>
      <sheetName val="증감대비"/>
      <sheetName val="노임단가"/>
      <sheetName val="설계내역"/>
      <sheetName val="기계경비시간당손료목록"/>
      <sheetName val="기초단가"/>
      <sheetName val="하중계산"/>
      <sheetName val="#REF"/>
      <sheetName val="계약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1" t="str">
            <v>연번</v>
          </cell>
          <cell r="B1" t="str">
            <v>공  종</v>
          </cell>
          <cell r="C1" t="str">
            <v>규 격</v>
          </cell>
          <cell r="D1" t="str">
            <v>단위</v>
          </cell>
          <cell r="E1" t="str">
            <v>재 료 비</v>
          </cell>
          <cell r="F1" t="str">
            <v>노 무 비</v>
          </cell>
          <cell r="G1" t="str">
            <v>경    비</v>
          </cell>
          <cell r="H1" t="str">
            <v>총    액</v>
          </cell>
          <cell r="I1" t="str">
            <v>비고</v>
          </cell>
          <cell r="J1">
            <v>0</v>
          </cell>
          <cell r="K1" t="str">
            <v>총    액</v>
          </cell>
          <cell r="L1">
            <v>0</v>
          </cell>
          <cell r="M1" t="str">
            <v>비고</v>
          </cell>
        </row>
        <row r="2">
          <cell r="E2" t="str">
            <v>단가</v>
          </cell>
          <cell r="F2" t="str">
            <v>금액</v>
          </cell>
          <cell r="G2" t="str">
            <v>단가</v>
          </cell>
          <cell r="H2" t="str">
            <v>금액</v>
          </cell>
          <cell r="I2" t="str">
            <v>단가</v>
          </cell>
          <cell r="J2" t="str">
            <v>금액</v>
          </cell>
          <cell r="K2" t="str">
            <v>단가</v>
          </cell>
          <cell r="L2" t="str">
            <v>금액</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VXXX"/>
      <sheetName val="원가계산서"/>
      <sheetName val="외과수술산출내역"/>
      <sheetName val="2001.2 자재조서"/>
      <sheetName val="설계서용지"/>
      <sheetName val=" 자재내역"/>
      <sheetName val="일위대가표"/>
      <sheetName val="일위대가목록"/>
      <sheetName val="일위대가"/>
      <sheetName val="조건표 (2)"/>
      <sheetName val="내역서2안"/>
      <sheetName val="투입내역"/>
      <sheetName val="06 일위대가목록"/>
      <sheetName val="단가조사"/>
      <sheetName val="일위대가목차"/>
      <sheetName val="노임단가"/>
      <sheetName val="자재단가비교표"/>
      <sheetName val="일위총괄표"/>
      <sheetName val="XL4Poppy"/>
      <sheetName val="자재일람"/>
      <sheetName val="현장조사"/>
      <sheetName val="단가표"/>
      <sheetName val="건축내역"/>
      <sheetName val="공량산출서"/>
      <sheetName val="수목표준대가"/>
      <sheetName val="unitpric"/>
      <sheetName val="웅진교-S2"/>
      <sheetName val="합계"/>
      <sheetName val="기계경비(시간당)"/>
      <sheetName val="램머"/>
      <sheetName val="참고자료"/>
      <sheetName val="내역"/>
      <sheetName val="2공구산출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연번</v>
          </cell>
          <cell r="B1" t="str">
            <v>공  종</v>
          </cell>
          <cell r="C1" t="str">
            <v>규 격</v>
          </cell>
          <cell r="D1" t="str">
            <v>단위</v>
          </cell>
          <cell r="E1" t="str">
            <v>재 료 비</v>
          </cell>
          <cell r="F1" t="str">
            <v>노 무 비</v>
          </cell>
          <cell r="G1" t="str">
            <v>경    비</v>
          </cell>
          <cell r="H1" t="str">
            <v>총    액</v>
          </cell>
          <cell r="I1" t="str">
            <v>비고</v>
          </cell>
          <cell r="J1">
            <v>0</v>
          </cell>
          <cell r="K1" t="str">
            <v>총    액</v>
          </cell>
          <cell r="L1">
            <v>0</v>
          </cell>
          <cell r="M1" t="str">
            <v>비고</v>
          </cell>
        </row>
        <row r="2">
          <cell r="E2" t="str">
            <v>단가</v>
          </cell>
          <cell r="F2" t="str">
            <v>금액</v>
          </cell>
          <cell r="G2" t="str">
            <v>단가</v>
          </cell>
          <cell r="H2" t="str">
            <v>금액</v>
          </cell>
          <cell r="I2" t="str">
            <v>단가</v>
          </cell>
          <cell r="J2" t="str">
            <v>금액</v>
          </cell>
          <cell r="K2" t="str">
            <v>단가</v>
          </cell>
          <cell r="L2" t="str">
            <v>금액</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P깨기및절단"/>
      <sheetName val="A.S.P복구"/>
      <sheetName val="석축공NO.19"/>
      <sheetName val="석축공NO.21"/>
      <sheetName val="석축공NO.34"/>
      <sheetName val="석축공NO.39"/>
      <sheetName val="석축공NO.44"/>
      <sheetName val="석축공NO.48"/>
      <sheetName val="석축공NO.51"/>
      <sheetName val="자재집계"/>
      <sheetName val="A.S.P(본선)"/>
      <sheetName val="A.S.P(보경로)"/>
      <sheetName val="도로경계석"/>
      <sheetName val="I.L.P 포장"/>
      <sheetName val="차선도색"/>
      <sheetName val="수량집계"/>
      <sheetName val="포장공"/>
      <sheetName val="ILP포장-I"/>
      <sheetName val="ILP포장-U"/>
      <sheetName val="마사"/>
      <sheetName val="깨기집계"/>
      <sheetName val="헐기및재설치"/>
      <sheetName val="보차도경계석"/>
      <sheetName val="포장공자재집계"/>
      <sheetName val="포장공수량집계"/>
      <sheetName val="포장자재산출"/>
      <sheetName val="AS포장수량집계표"/>
      <sheetName val="테니스장(1)집계"/>
      <sheetName val="테니스장(2)(3)집계 "/>
      <sheetName val="클레이코트자재집계"/>
      <sheetName val="ASP포장(본선)"/>
      <sheetName val="ASP포장(주차장) "/>
      <sheetName val="ILP포장집계"/>
      <sheetName val="도로경계석집계"/>
      <sheetName val="코트수량집계"/>
      <sheetName val="혼합토포장집계"/>
      <sheetName val="Sheet1"/>
      <sheetName val="ILP포장"/>
      <sheetName val="공사명"/>
      <sheetName val="표지"/>
      <sheetName val="설계설명서"/>
      <sheetName val="예정공정표"/>
      <sheetName val="갑지"/>
      <sheetName val="자재집계표간지"/>
      <sheetName val="관급자재집계"/>
      <sheetName val="사급자재집계"/>
      <sheetName val="기타자재수량집계"/>
      <sheetName val="콘크리트수량집계"/>
      <sheetName val="골재집계"/>
      <sheetName val="토공간지"/>
      <sheetName val="토공내역적용"/>
      <sheetName val="토공집계표"/>
      <sheetName val="1공구토공계산서"/>
      <sheetName val="2공구토공계산서"/>
      <sheetName val="구조물공간지"/>
      <sheetName val="내역서적용"/>
      <sheetName val="구조물공수량집계"/>
      <sheetName val="반중력식집계"/>
      <sheetName val="반중력식"/>
      <sheetName val="옹벽위치조서"/>
      <sheetName val="게비온수량산출집계"/>
      <sheetName val="게비온단위수량"/>
      <sheetName val="게비온위치조서"/>
      <sheetName val="전석깔기수량집계"/>
      <sheetName val="전석깔기수량"/>
      <sheetName val="부대공간지"/>
      <sheetName val="부대공적용"/>
      <sheetName val="신천3호용수로"/>
      <sheetName val="노임단가"/>
      <sheetName val="적용기준"/>
      <sheetName val="터파기및재료"/>
      <sheetName val="표층포설및다짐"/>
      <sheetName val="수량산출서"/>
      <sheetName val="2련간지"/>
      <sheetName val="DATE"/>
      <sheetName val="단가조사서"/>
      <sheetName val="자재단가"/>
      <sheetName val="단가산출"/>
      <sheetName val="일위목록"/>
      <sheetName val="DATA 입력란"/>
      <sheetName val="1. 설계조건 2.단면가정 3. 하중계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토공(우물통,기타) "/>
      <sheetName val="INPUT"/>
      <sheetName val="YES"/>
      <sheetName val="총괄표"/>
      <sheetName val="99총공사내역서"/>
      <sheetName val="단가산출목록표"/>
      <sheetName val="내역서"/>
      <sheetName val="을지"/>
      <sheetName val="일위대가"/>
      <sheetName val="Sheet1"/>
      <sheetName val="N賃率-職"/>
      <sheetName val="지수"/>
      <sheetName val="단가(1)"/>
      <sheetName val="일반공사"/>
      <sheetName val="부대내역"/>
      <sheetName val="DATE"/>
      <sheetName val="직노"/>
      <sheetName val="일위대가(가설)"/>
      <sheetName val="Baby일위대가"/>
      <sheetName val="국산화"/>
      <sheetName val="Y-WORK"/>
      <sheetName val="BID"/>
      <sheetName val="건축공사실행"/>
      <sheetName val="우배수"/>
      <sheetName val="날개벽"/>
      <sheetName val="Macro2"/>
      <sheetName val="Macro1"/>
      <sheetName val="ARS"/>
      <sheetName val="현장관리비"/>
      <sheetName val="물가시세"/>
      <sheetName val="노임단가"/>
      <sheetName val="단위수량산출"/>
      <sheetName val="집계표"/>
      <sheetName val="2공구산출내역"/>
      <sheetName val="STORAGE"/>
      <sheetName val="단가"/>
      <sheetName val="토사(PE)"/>
      <sheetName val="#REF"/>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기안"/>
      <sheetName val="갑지"/>
      <sheetName val="견적서"/>
      <sheetName val="XXXXXX"/>
      <sheetName val="호계"/>
      <sheetName val="제암"/>
      <sheetName val="월마트"/>
      <sheetName val="월드컵"/>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JUCK"/>
      <sheetName val="간선계산"/>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입찰안"/>
      <sheetName val="단가산출"/>
      <sheetName val="실행내역"/>
      <sheetName val="200"/>
      <sheetName val="견적조건"/>
      <sheetName val="견적조건(을지)"/>
      <sheetName val="내역"/>
      <sheetName val="DATA"/>
      <sheetName val="기초단가"/>
      <sheetName val="98지급계획"/>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노무비"/>
      <sheetName val="2F 회의실견적(5_14 일대)"/>
      <sheetName val="지주목시비량산출서"/>
      <sheetName val="단가조사"/>
      <sheetName val="NOMUBI"/>
      <sheetName val="손익분석"/>
      <sheetName val="부하계산서"/>
      <sheetName val="0.집계"/>
      <sheetName val="1.수변전설비공사"/>
      <sheetName val="정부노임단가"/>
      <sheetName val="원가"/>
      <sheetName val="C3"/>
      <sheetName val="MOTOR"/>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설계예산서"/>
      <sheetName val="수량집계"/>
      <sheetName val="토목"/>
      <sheetName val="가로등내역서"/>
      <sheetName val="수량산출서"/>
      <sheetName val="ITEM"/>
      <sheetName val="Module1"/>
      <sheetName val="Module2"/>
      <sheetName val="Module3"/>
      <sheetName val="Module4"/>
      <sheetName val="Module5"/>
      <sheetName val="Module6"/>
      <sheetName val="Module8"/>
      <sheetName val="Module9"/>
      <sheetName val="Module7"/>
      <sheetName val="Module11"/>
      <sheetName val="가공비"/>
      <sheetName val="개요"/>
      <sheetName val="주방환기"/>
      <sheetName val="공사비"/>
      <sheetName val="가드레일산근"/>
      <sheetName val="수량집계표"/>
      <sheetName val="수량"/>
      <sheetName val="단가비교"/>
      <sheetName val="적용2002"/>
      <sheetName val="중기"/>
      <sheetName val="2000.11월설계내역"/>
      <sheetName val="터파기및재료"/>
      <sheetName val="말뚝지지력산정"/>
      <sheetName val="전선 및 전선관"/>
      <sheetName val="실행철강하도"/>
      <sheetName val="조명율표"/>
      <sheetName val="내역서2안"/>
      <sheetName val="소야공정계획표"/>
      <sheetName val="수량산출"/>
      <sheetName val="봉양~조차장간고하개명(신설)"/>
      <sheetName val="준검 내역서"/>
      <sheetName val="6호기"/>
      <sheetName val="기계경비"/>
      <sheetName val="보증수수료산출"/>
      <sheetName val="하조서"/>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공사비예산서(토목분)"/>
      <sheetName val="각형맨홀"/>
      <sheetName val="수목단가"/>
      <sheetName val="시설수량표"/>
      <sheetName val="식재수량표"/>
      <sheetName val="일위목록"/>
      <sheetName val="자재단가"/>
      <sheetName val="1.수인터널"/>
      <sheetName val="가로등"/>
      <sheetName val="단가 및 재료비"/>
      <sheetName val="수목데이타 "/>
      <sheetName val="변압기 및 발전기 용량"/>
      <sheetName val="ASP포장"/>
      <sheetName val="일위대가표"/>
      <sheetName val="2000년1차"/>
      <sheetName val="주상도"/>
      <sheetName val="표지 (2)"/>
      <sheetName val="내역서(전기)"/>
      <sheetName val="점수계산1-2"/>
      <sheetName val="내역(설계)"/>
      <sheetName val="부대공사비"/>
      <sheetName val="현장관리비집계표"/>
      <sheetName val="3BL공동구 수량"/>
      <sheetName val="에너지동"/>
      <sheetName val="연습"/>
      <sheetName val="교각1"/>
      <sheetName val="단가산출서(기계)"/>
      <sheetName val="설계내역서"/>
      <sheetName val="- INFORMATION -"/>
      <sheetName val="예산변경사항"/>
      <sheetName val="공사원가계산서"/>
      <sheetName val="총내역서"/>
      <sheetName val="관급내역서"/>
      <sheetName val="이전비내역서"/>
      <sheetName val="물량"/>
      <sheetName val="배선설계"/>
      <sheetName val="부하계산"/>
      <sheetName val="기초산출서"/>
      <sheetName val="장비단가산출"/>
      <sheetName val="t형"/>
      <sheetName val="대비"/>
      <sheetName val="기계경비시간당손료목록"/>
      <sheetName val="동력부하(도산)"/>
      <sheetName val="Total"/>
      <sheetName val="건축개요"/>
      <sheetName val="관급총괄"/>
      <sheetName val="2007일위 "/>
      <sheetName val="토목일위 (83~)"/>
      <sheetName val="표지판일위(105~"/>
      <sheetName val="장비일위"/>
      <sheetName val="재료1월호"/>
      <sheetName val="노무비 "/>
      <sheetName val="00000000"/>
      <sheetName val="일위대가(목록)"/>
      <sheetName val="재료비"/>
      <sheetName val="일위대가내역"/>
      <sheetName val="1호맨홀토공"/>
      <sheetName val="갑지(추정)"/>
      <sheetName val="공사내역"/>
      <sheetName val="(포장)BOQ-실적공사"/>
      <sheetName val="ABUT수량-A1"/>
      <sheetName val="기계내역"/>
      <sheetName val="단가 "/>
      <sheetName val="노임"/>
      <sheetName val="8.PILE  (돌출)"/>
      <sheetName val="노무비단가"/>
      <sheetName val="도로구조공사비"/>
      <sheetName val="도로토공공사비"/>
      <sheetName val="여수토공사비"/>
      <sheetName val="대치판정"/>
      <sheetName val="공사원가계산서)"/>
      <sheetName val="내역집계표"/>
      <sheetName val="전기내역"/>
      <sheetName val="대가집계표"/>
      <sheetName val="대가전기"/>
      <sheetName val="자료"/>
      <sheetName val="집계표(관급)"/>
      <sheetName val="전기내역관급"/>
      <sheetName val="XL4Poppy"/>
      <sheetName val="공종별내역서"/>
      <sheetName val="매립"/>
      <sheetName val="대구실행"/>
      <sheetName val="인건비"/>
      <sheetName val="가로등부표"/>
      <sheetName val="재료"/>
      <sheetName val="제경비율"/>
      <sheetName val="조도계산서 (도서)"/>
      <sheetName val="LOPCALC"/>
      <sheetName val="1.설계조건"/>
      <sheetName val="식생블럭단위수량"/>
      <sheetName val="일위대가목차"/>
      <sheetName val="3-1.CB"/>
      <sheetName val="MAIN_TABLE"/>
      <sheetName val="아산추가1220"/>
      <sheetName val="당초"/>
      <sheetName val="본공사"/>
      <sheetName val="DANGA"/>
      <sheetName val="실행내역서"/>
      <sheetName val="입찰보고"/>
      <sheetName val="부대공Ⅱ"/>
      <sheetName val="금리계산"/>
      <sheetName val="단  가  대  비  표"/>
      <sheetName val="일  위  대  가  목  록"/>
      <sheetName val="제-노임"/>
      <sheetName val="제직재"/>
      <sheetName val="98NS-N"/>
      <sheetName val="토량산출서"/>
      <sheetName val="토공"/>
      <sheetName val="1차설계변경내역"/>
      <sheetName val="설비내역서"/>
      <sheetName val="건축내역서"/>
      <sheetName val="전기내역서"/>
      <sheetName val="재집"/>
      <sheetName val="직재"/>
      <sheetName val="BQ"/>
      <sheetName val="구역화물"/>
      <sheetName val="단가일람"/>
      <sheetName val="맨홀"/>
      <sheetName val="90.03실행 "/>
      <sheetName val="보차도경계석"/>
      <sheetName val="3.공통공사대비"/>
      <sheetName val="001"/>
      <sheetName val="산출내역서집계표"/>
      <sheetName val="총계"/>
      <sheetName val="신우"/>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데이타"/>
      <sheetName val="본선차로수량집계표"/>
      <sheetName val="설계조건"/>
      <sheetName val="MFAB"/>
      <sheetName val="MFRT"/>
      <sheetName val="MPKG"/>
      <sheetName val="MPRD"/>
      <sheetName val="일위"/>
      <sheetName val="사전공사"/>
      <sheetName val="지급자재"/>
      <sheetName val="자동 철거"/>
      <sheetName val="자동 설치"/>
      <sheetName val="토목 철주"/>
      <sheetName val="철거 일위대가(1-19)"/>
      <sheetName val="철거 일위대가(20-22)"/>
      <sheetName val="설치 일위대가(23-45호)"/>
      <sheetName val="설치 일위대가(46~78호)"/>
      <sheetName val="노원열병합  건축공사기성내역서"/>
      <sheetName val="펌프장수량산출(토)"/>
      <sheetName val="CTEMCOST"/>
      <sheetName val="AIR SHOWER(3인용)"/>
      <sheetName val="공사내역서(을)실행"/>
      <sheetName val="유첨#2"/>
      <sheetName val="타공종이기"/>
      <sheetName val="철거집계"/>
      <sheetName val="자료입력"/>
      <sheetName val="부하(성남)"/>
      <sheetName val="Sheet17"/>
      <sheetName val="건축공사"/>
      <sheetName val="12월31일"/>
      <sheetName val="적상기초자료"/>
      <sheetName val="내력서"/>
      <sheetName val="BID-도로"/>
      <sheetName val="우수"/>
      <sheetName val="집수정(600-700)"/>
      <sheetName val="일위대가(계측기설치)"/>
      <sheetName val="48전력선로일위"/>
      <sheetName val="전기2005"/>
      <sheetName val="통신2005"/>
      <sheetName val="I一般比"/>
      <sheetName val="중기일위대가"/>
      <sheetName val="기계경비(시간당)"/>
      <sheetName val="램머"/>
      <sheetName val="단위단가"/>
      <sheetName val="3.자재비(총괄)"/>
      <sheetName val="연부97-1"/>
      <sheetName val="갑지1"/>
      <sheetName val="철거산출근거"/>
      <sheetName val="금호"/>
      <sheetName val="unit 4"/>
      <sheetName val="49-119"/>
      <sheetName val="접지수량"/>
      <sheetName val="노무비산출"/>
      <sheetName val="9GNG운반"/>
      <sheetName val="경율산정"/>
      <sheetName val="참고"/>
      <sheetName val="공사개요"/>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조건표"/>
      <sheetName val="JJ"/>
      <sheetName val="설계"/>
      <sheetName val="설 계"/>
      <sheetName val="코드표"/>
      <sheetName val="Sheet1 (2)"/>
      <sheetName val="조명시설"/>
      <sheetName val="45,46"/>
      <sheetName val="교대(A1)"/>
      <sheetName val="교대(A1-A2)"/>
      <sheetName val="요율"/>
      <sheetName val="자재대"/>
      <sheetName val="소요자재"/>
      <sheetName val="노무산출서"/>
      <sheetName val="ETC"/>
      <sheetName val="우수맨홀공제단위수량"/>
      <sheetName val="스톱로그내역"/>
      <sheetName val="수주현황2월"/>
      <sheetName val="단면 (2)"/>
      <sheetName val="토공유동표"/>
      <sheetName val="교각계산"/>
      <sheetName val="JUCKEYK"/>
      <sheetName val="돌망태단위수량"/>
      <sheetName val="전기일위대가"/>
      <sheetName val="단면(RW1)"/>
      <sheetName val="시설물일위"/>
      <sheetName val="WORK"/>
      <sheetName val="비교표"/>
      <sheetName val="소비자가"/>
      <sheetName val="ilch"/>
      <sheetName val="A-4"/>
      <sheetName val="IMP(MAIN)"/>
      <sheetName val="IMP (REACTOR)"/>
      <sheetName val="차액보증"/>
      <sheetName val="오산갈곳"/>
      <sheetName val="맨홀수량집계"/>
      <sheetName val="날개벽(TYPE3)"/>
      <sheetName val="안정계산"/>
      <sheetName val="단면검토"/>
      <sheetName val="예정(3)"/>
      <sheetName val="동원(3)"/>
      <sheetName val="1.설계기준"/>
      <sheetName val="터널조도"/>
      <sheetName val="주형"/>
      <sheetName val="3차설계"/>
      <sheetName val="현황CODE"/>
      <sheetName val="손익현황"/>
      <sheetName val="기둥(원형)"/>
      <sheetName val="밸브설치"/>
      <sheetName val="3.바닥판설계"/>
      <sheetName val="96보완계획7.12"/>
      <sheetName val="지진시"/>
      <sheetName val="6PILE  (돌출)"/>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Áö"/>
      <sheetName val="°ßÀû¼­"/>
      <sheetName val="³»¿ª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ÀÏÀ§´ë°¡"/>
      <sheetName val="율촌법률사무소2내역"/>
      <sheetName val="인건-측정"/>
      <sheetName val="가설건물"/>
      <sheetName val="기자재비"/>
      <sheetName val="현장관리비내역서"/>
      <sheetName val="포장복구집계"/>
      <sheetName val="BJJIN"/>
      <sheetName val="목차"/>
      <sheetName val="전선"/>
      <sheetName val="CABLE"/>
      <sheetName val="관리,공감"/>
      <sheetName val="수로교총재료집계"/>
      <sheetName val="전체"/>
      <sheetName val="개별직종노임단가(2005.1)"/>
      <sheetName val="노무비 근거"/>
      <sheetName val="맨홀수량"/>
      <sheetName val="플랜트 설치"/>
      <sheetName val="J直材4"/>
      <sheetName val="단"/>
      <sheetName val="교통대책내역"/>
      <sheetName val="설명"/>
      <sheetName val="단면가정"/>
      <sheetName val="실행대비"/>
      <sheetName val="가감수량"/>
      <sheetName val="맨홀수량산출"/>
      <sheetName val="공구원가계산"/>
      <sheetName val="입찰결과(DATA)"/>
      <sheetName val="CABLE SIZE-3"/>
      <sheetName val="EQUIP-H"/>
      <sheetName val="경비_원본"/>
      <sheetName val="2000전체분"/>
      <sheetName val="일반수량"/>
      <sheetName val="¼³°è¿¹»ê¼­"/>
      <sheetName val="¼ö·®Áý°è"/>
      <sheetName val="ÃÑ°ý"/>
      <sheetName val="Åä¸ñ"/>
      <sheetName val="°¡·Îµî³»¿ª¼­"/>
      <sheetName val="¼ö·®»êÃâ¼­"/>
      <sheetName val="2000.11¿ù¼³°è³»¿ª"/>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일위대가표(유단가)"/>
      <sheetName val="AS포장복구 "/>
      <sheetName val="말뚝물량"/>
      <sheetName val="공종별원가계산"/>
      <sheetName val="말고개터널조명전압강하"/>
      <sheetName val="통장출금액"/>
      <sheetName val="5.정산서"/>
      <sheetName val="간접비"/>
      <sheetName val="2006기계경비산출표"/>
      <sheetName val="약품설비"/>
      <sheetName val="(A)내역서"/>
      <sheetName val="약품공급2"/>
      <sheetName val="건축내역"/>
      <sheetName val="13LPMCC"/>
      <sheetName val="sub"/>
      <sheetName val="조경일람"/>
      <sheetName val="기본단가표"/>
      <sheetName val="하남내역"/>
      <sheetName val="분뇨"/>
      <sheetName val="대포2교접속"/>
      <sheetName val="천방교접속"/>
      <sheetName val="환률"/>
      <sheetName val="원가계산서 (총괄)"/>
      <sheetName val="원가계산서 (건축)"/>
      <sheetName val="(총괄집계)"/>
      <sheetName val="공사비예산서"/>
      <sheetName val="3련 BOX"/>
      <sheetName val="전력구구조물산근"/>
      <sheetName val="ⴭⴭⴭⴭ"/>
      <sheetName val="관리비"/>
      <sheetName val="공사비명세서"/>
      <sheetName val="기계경비일람"/>
      <sheetName val="설비"/>
      <sheetName val="SG"/>
      <sheetName val="구조물철거타공정이월"/>
      <sheetName val="참조-(1)"/>
      <sheetName val="점검총괄"/>
      <sheetName val="1차증가원가계산"/>
      <sheetName val="상수도토공집계표"/>
      <sheetName val="간접1"/>
      <sheetName val="VA_code"/>
      <sheetName val="20관리비율"/>
      <sheetName val="물가자료"/>
      <sheetName val="품의서"/>
      <sheetName val="전신환매도율"/>
      <sheetName val="EACT10"/>
      <sheetName val="방음벽기초(H=4m)"/>
      <sheetName val="외주"/>
      <sheetName val="Macro(차단기)"/>
      <sheetName val="자재목록"/>
      <sheetName val="연결관산출조서"/>
      <sheetName val="BOX전기내역"/>
      <sheetName val=" 상부공통집계(총괄)"/>
      <sheetName val="부속동"/>
      <sheetName val="예산갑지"/>
      <sheetName val="일위대가목록"/>
      <sheetName val="하수급견적대비"/>
      <sheetName val="9-1차이내역"/>
      <sheetName val="원가계산서"/>
      <sheetName val="의왕내역"/>
      <sheetName val="22단가(철거)"/>
      <sheetName val="49단가"/>
      <sheetName val="49단가(철거)"/>
      <sheetName val="22단가"/>
      <sheetName val="포장공"/>
      <sheetName val="PO-BOQ"/>
      <sheetName val="단가조사서"/>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총괄집계표"/>
      <sheetName val="DATA1"/>
      <sheetName val="일반수량총괄"/>
      <sheetName val="견적대비"/>
      <sheetName val="일위대가(출입)"/>
      <sheetName val="물량집계"/>
      <sheetName val="토목원가계산서"/>
      <sheetName val="토목원가"/>
      <sheetName val="집계장"/>
      <sheetName val="설계내역"/>
      <sheetName val="제외공종"/>
      <sheetName val="기계원가계산서"/>
      <sheetName val="기계원가"/>
      <sheetName val="집계"/>
      <sheetName val="가설내역"/>
      <sheetName val="갑지(가로)"/>
      <sheetName val="표지목차간지"/>
      <sheetName val="예산조서-총괄"/>
      <sheetName val="예산조서-신공항1"/>
      <sheetName val="가설물"/>
      <sheetName val="K"/>
      <sheetName val="내역구성"/>
      <sheetName val="덧씌우기구간수량산출1"/>
      <sheetName val="4원가"/>
      <sheetName val="제수변수량"/>
      <sheetName val="공기변수량"/>
      <sheetName val="b_balju_cho"/>
      <sheetName val="°ø»çºñ¿¹»ê¼­(Åä¸ñºÐ)"/>
      <sheetName val="°¢Çü¸ÇÈ¦"/>
      <sheetName val="¼ö¸ñ´Ü°¡"/>
      <sheetName val="½Ã¼³¼ö·®Ç¥"/>
      <sheetName val="½ÄÀç¼ö·®Ç¥"/>
      <sheetName val="ÀÏÀ§¸ñ·Ï"/>
      <sheetName val="ÀÚÀç´Ü°¡"/>
      <sheetName val="°¡·Îµî"/>
      <sheetName val="옹벽수량집계"/>
      <sheetName val="1SPAN"/>
      <sheetName val="전차선로 물량표"/>
      <sheetName val="LD일"/>
      <sheetName val="FA설치명세"/>
      <sheetName val="FD"/>
      <sheetName val="직공비"/>
      <sheetName val="주관사업"/>
      <sheetName val="수문일1"/>
      <sheetName val="발주설계서(당초)"/>
      <sheetName val="증감대비"/>
      <sheetName val="공종단가"/>
      <sheetName val="BASIC (2)"/>
      <sheetName val="교통량조사"/>
      <sheetName val="차도조도계산"/>
      <sheetName val="인건비 "/>
      <sheetName val="기본DATA"/>
      <sheetName val="48일위"/>
      <sheetName val="48수량"/>
      <sheetName val="22수량"/>
      <sheetName val="49일위"/>
      <sheetName val="22일위"/>
      <sheetName val="49수량"/>
      <sheetName val="설계명세서"/>
      <sheetName val="기초자료입력"/>
      <sheetName val="종합기별"/>
      <sheetName val="노무비명세서"/>
      <sheetName val="소요자재명세서"/>
      <sheetName val="역집계1"/>
      <sheetName val="아파트기별"/>
      <sheetName val="공리일"/>
      <sheetName val="단위가격"/>
      <sheetName val="고창터널(고창방향)"/>
      <sheetName val="AS복구"/>
      <sheetName val="중기터파기"/>
      <sheetName val="변수값"/>
      <sheetName val="중기상차"/>
      <sheetName val="각종장비전압강하계산"/>
      <sheetName val="메서,변+증"/>
      <sheetName val="백호우계수"/>
      <sheetName val="기초코드"/>
      <sheetName val="basic"/>
      <sheetName val="일위집계표"/>
      <sheetName val="대창(함평)-창열"/>
      <sheetName val="대창(장성)"/>
      <sheetName val="경비2내역"/>
      <sheetName val="정화조동내역"/>
      <sheetName val="단위수량"/>
      <sheetName val="관리사무소"/>
      <sheetName val="대구-교대(A1-A2)"/>
      <sheetName val="원형1호맨홀토공수량"/>
      <sheetName val="REACTION(USD지진시)"/>
      <sheetName val="안정검토"/>
      <sheetName val="REACTION(USE평시)"/>
      <sheetName val="일위대가표 (2)"/>
      <sheetName val="단가대비표"/>
      <sheetName val="Testing"/>
      <sheetName val="계화배수"/>
      <sheetName val="방음벽 기초 일반수량"/>
      <sheetName val="I.설계조건"/>
      <sheetName val="부재력정리"/>
      <sheetName val="BLOCK(1)"/>
      <sheetName val="단면치수"/>
      <sheetName val="NEYOK"/>
      <sheetName val="토목내역"/>
      <sheetName val="수안보-MBR1"/>
      <sheetName val="입력DATA"/>
      <sheetName val="°ø»ç¿ø°¡°è»ê¼­"/>
      <sheetName val="ÃÑ³»¿ª¼­"/>
      <sheetName val="°ü±Þ³»¿ª¼­"/>
      <sheetName val="ÀÌÀüºñ³»¿ª¼­"/>
      <sheetName val="¹°·®"/>
      <sheetName val="¹è¼±¼³°è"/>
      <sheetName val="ºÎÇÏ°è»ê"/>
      <sheetName val="±âÃÊ»êÃâ¼­"/>
      <sheetName val="Àåºñ´Ü°¡»êÃâ"/>
      <sheetName val="µ¿¿ø(3)"/>
      <sheetName val="¿¹Á¤(3)"/>
      <sheetName val="ÁÖÇü"/>
      <sheetName val="8. 안정검토"/>
      <sheetName val="건축"/>
      <sheetName val="단가산출서 (2)"/>
      <sheetName val="단가산출서"/>
      <sheetName val="재정비직인"/>
      <sheetName val="재정비내역"/>
      <sheetName val="지적고시내역"/>
      <sheetName val="단면가塀"/>
      <sheetName val="산근터빈"/>
      <sheetName val="DS기성최종"/>
      <sheetName val="DS설변내역서"/>
      <sheetName val=" 소방공사 산출근거"/>
      <sheetName val="FRT_O"/>
      <sheetName val="FAB_I"/>
      <sheetName val="09년실적"/>
      <sheetName val="중사"/>
      <sheetName val="1단계"/>
      <sheetName val="산근"/>
      <sheetName val="type-F"/>
      <sheetName val="마장"/>
      <sheetName val="투찰가"/>
      <sheetName val="공문"/>
      <sheetName val="목록"/>
      <sheetName val="1.범위"/>
      <sheetName val="2.편성"/>
      <sheetName val="3개요"/>
      <sheetName val="5내역"/>
      <sheetName val="6.GAS"/>
      <sheetName val="7임급실"/>
      <sheetName val="미제출"/>
      <sheetName val="소방1"/>
      <sheetName val="소방2"/>
      <sheetName val="왜UP"/>
      <sheetName val="계림(함평)"/>
      <sheetName val="계림(장성)"/>
      <sheetName val="노임단가(08.01)"/>
      <sheetName val="순공사비"/>
      <sheetName val="공통가설"/>
      <sheetName val="기기리스트"/>
      <sheetName val="경로당내역건축"/>
      <sheetName val="몰탈단가"/>
      <sheetName val="기계공사"/>
      <sheetName val="적용기준"/>
      <sheetName val="은평작업지시대장"/>
      <sheetName val="적현로"/>
      <sheetName val="아파트"/>
      <sheetName val="기계설비"/>
      <sheetName val="기성부분검사원"/>
      <sheetName val="업체별기성금액"/>
      <sheetName val="2회기성각사별배분표"/>
      <sheetName val="기성공문 (2)"/>
      <sheetName val="기성공문"/>
      <sheetName val="계좌입금의뢰서"/>
      <sheetName val="도급각서"/>
      <sheetName val="철콘기성청구서 (2)"/>
      <sheetName val="공종별집계표(건축) (2)"/>
      <sheetName val="형틀공사기성 (2)"/>
      <sheetName val="철콘기성청구서"/>
      <sheetName val="공종별집계표(건축)"/>
      <sheetName val="형틀공사기성"/>
      <sheetName val="조적기성청구서  "/>
      <sheetName val="공종별집계표(조적) "/>
      <sheetName val="조적공사"/>
      <sheetName val="미장기성청구서 "/>
      <sheetName val="공종별집계표(미장.방수)"/>
      <sheetName val="미장공사"/>
      <sheetName val="하도급각서 (2)"/>
      <sheetName val="하도급계좌입금의뢰서 "/>
      <sheetName val="부대공사"/>
      <sheetName val="변경내역서"/>
      <sheetName val="97 사업추정(WEKI)"/>
      <sheetName val="13.노임단가"/>
      <sheetName val="토공(우물통,기타)_"/>
      <sheetName val="옹벽철근"/>
      <sheetName val="guard(mac)"/>
      <sheetName val="쌍송교"/>
      <sheetName val="총괄내역서"/>
      <sheetName val="원형맨홀수량"/>
      <sheetName val="기둥"/>
      <sheetName val="골조"/>
      <sheetName val="SLAB"/>
      <sheetName val="품셈TABLE"/>
      <sheetName val="A LINE"/>
      <sheetName val="임시급식"/>
      <sheetName val="옥외가스"/>
      <sheetName val="초기화면"/>
      <sheetName val="공무2과"/>
      <sheetName val="덕전리"/>
      <sheetName val="A_________DATABANK_2000_______2"/>
      <sheetName val="품셈기준"/>
      <sheetName val="총(신설)"/>
      <sheetName val="공통(20-91)"/>
      <sheetName val="임시급식 (2)"/>
      <sheetName val="Summary Sheets"/>
      <sheetName val="일위목록-기"/>
      <sheetName val="6동"/>
      <sheetName val="Chart1"/>
      <sheetName val="단위내역목록"/>
      <sheetName val="단위내역서"/>
      <sheetName val="원가(1)"/>
      <sheetName val="원가(2)"/>
      <sheetName val="공량산출서"/>
      <sheetName val="적용(기계)"/>
      <sheetName val="기성"/>
      <sheetName val="기성내역 진짜"/>
      <sheetName val="기성갑지"/>
      <sheetName val="2회기성사정"/>
      <sheetName val="3회기성갑지"/>
      <sheetName val="3회총괄"/>
      <sheetName val="3회기성"/>
      <sheetName val="견적의뢰서"/>
      <sheetName val="물량표"/>
      <sheetName val="AILC004"/>
      <sheetName val="제수"/>
      <sheetName val="공기"/>
      <sheetName val="LP-S"/>
      <sheetName val="1-1"/>
      <sheetName val="Mc1"/>
      <sheetName val="설계가"/>
      <sheetName val="FAX"/>
      <sheetName val="36신설수량"/>
      <sheetName val="담장산출"/>
      <sheetName val="시중노임단가"/>
      <sheetName val="³ëÀÓ"/>
      <sheetName val="ITB COST"/>
      <sheetName val="Macro(전선)"/>
      <sheetName val="TOT"/>
      <sheetName val="과천MAIN"/>
      <sheetName val="효성CB 1P기초"/>
      <sheetName val="EQ-R1"/>
      <sheetName val="품목"/>
      <sheetName val="일용노임단가"/>
      <sheetName val="예산M6-B"/>
      <sheetName val="제진기"/>
      <sheetName val="관로"/>
      <sheetName val="sw1"/>
      <sheetName val="예산명세서"/>
      <sheetName val="발신정보"/>
      <sheetName val="CA지입"/>
      <sheetName val="U-TYPE(1)"/>
      <sheetName val="적용공정"/>
      <sheetName val="L_RPTB02_01"/>
      <sheetName val="인부노임"/>
      <sheetName val="4)유동표"/>
      <sheetName val="1000 DB구축 부표"/>
      <sheetName val="연결관암거"/>
      <sheetName val="A_________DATABANK_2000______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sheetData sheetId="445" refreshError="1"/>
      <sheetData sheetId="446" refreshError="1"/>
      <sheetData sheetId="447" refreshError="1"/>
      <sheetData sheetId="448" refreshError="1"/>
      <sheetData sheetId="449" refreshError="1"/>
      <sheetData sheetId="450"/>
      <sheetData sheetId="451"/>
      <sheetData sheetId="452"/>
      <sheetData sheetId="453"/>
      <sheetData sheetId="454"/>
      <sheetData sheetId="455"/>
      <sheetData sheetId="456"/>
      <sheetData sheetId="457"/>
      <sheetData sheetId="458"/>
      <sheetData sheetId="459"/>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sheetData sheetId="569"/>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sheetData sheetId="596"/>
      <sheetData sheetId="597"/>
      <sheetData sheetId="598"/>
      <sheetData sheetId="599"/>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HMEN"/>
      <sheetName val="#REF"/>
      <sheetName val="자재"/>
    </sheetNames>
    <sheetDataSet>
      <sheetData sheetId="0" refreshError="1"/>
      <sheetData sheetId="1" refreshError="1"/>
      <sheetData sheetId="2" refreshError="1"/>
    </sheetDataSet>
  </externalBook>
</externalLink>
</file>

<file path=xl/externalLinks/externalLink2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천방교총자재"/>
      <sheetName val="천방교토공집계"/>
      <sheetName val="천방교토공수량"/>
      <sheetName val="물푸기(천)"/>
      <sheetName val="천방교물돌리기"/>
      <sheetName val="구조물집계표"/>
      <sheetName val="천방교집계표"/>
      <sheetName val="천방교수량"/>
      <sheetName val="천방교파라페트"/>
      <sheetName val="천방교접속"/>
      <sheetName val="천방교역T형날개벽"/>
      <sheetName val="천방교교명주집계표"/>
      <sheetName val="천방교교명주수량"/>
      <sheetName val="빈칸 1"/>
      <sheetName val="대포2교총자재"/>
      <sheetName val="대포2교토공집계"/>
      <sheetName val="대포2교토공수량"/>
      <sheetName val="물푸기(대2)"/>
      <sheetName val="대포2교물돌리기"/>
      <sheetName val="구조물집계표-1"/>
      <sheetName val="대포2교집계표"/>
      <sheetName val="대포2교수량"/>
      <sheetName val="대포2교파라페트"/>
      <sheetName val="대포2교접속"/>
      <sheetName val="대포2교역T형날개벽"/>
      <sheetName val="대포2교교명주집계표"/>
      <sheetName val="대포2교교명주수량"/>
      <sheetName val="DATE"/>
      <sheetName val="원가계산서"/>
      <sheetName val="교각1"/>
      <sheetName val="인입관수량총괄"/>
      <sheetName val="버스운행안내"/>
      <sheetName val="#REF"/>
      <sheetName val="단위수량"/>
      <sheetName val="맨홀수량산출"/>
      <sheetName val="단가조사서"/>
      <sheetName val="일위대가표"/>
      <sheetName val="건축내역"/>
      <sheetName val="원형1호맨홀토공수량"/>
      <sheetName val="지수적용공사비내역서"/>
      <sheetName val="입력"/>
      <sheetName val="&lt;--"/>
      <sheetName val="상수도토공집계표"/>
      <sheetName val="일위"/>
      <sheetName val="1,2공구원가계산서"/>
      <sheetName val="2공구산출내역"/>
      <sheetName val="1공구산출내역서"/>
      <sheetName val="관경별내역서"/>
      <sheetName val="전체"/>
      <sheetName val="토공총괄표"/>
      <sheetName val="원가계산서구조조정"/>
      <sheetName val="01AC"/>
    </sheetNames>
    <sheetDataSet>
      <sheetData sheetId="0"/>
      <sheetData sheetId="1"/>
      <sheetData sheetId="2"/>
      <sheetData sheetId="3"/>
      <sheetData sheetId="4"/>
      <sheetData sheetId="5"/>
      <sheetData sheetId="6"/>
      <sheetData sheetId="7"/>
      <sheetData sheetId="8"/>
      <sheetData sheetId="9" refreshError="1">
        <row r="52">
          <cell r="AR52">
            <v>60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row r="50">
          <cell r="AR50" t="str">
            <v>25-240-12</v>
          </cell>
        </row>
        <row r="51">
          <cell r="AR51" t="str">
            <v>40-160-8</v>
          </cell>
        </row>
      </sheetData>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가"/>
      <sheetName val="표지제목"/>
      <sheetName val="내역"/>
      <sheetName val="일위대가"/>
      <sheetName val="내역서"/>
      <sheetName val="20관리비율"/>
      <sheetName val="직노"/>
      <sheetName val="김천일위"/>
      <sheetName val="손익분석"/>
      <sheetName val="200"/>
      <sheetName val="가로등내역서"/>
      <sheetName val="FILE1"/>
      <sheetName val="DANGA"/>
      <sheetName val="단중표"/>
      <sheetName val="제경비율"/>
      <sheetName val="설계내역서"/>
      <sheetName val="입찰보고"/>
      <sheetName val="A-4"/>
      <sheetName val="000000"/>
      <sheetName val="재료"/>
      <sheetName val="자료입력"/>
      <sheetName val="일위대가목차"/>
      <sheetName val="관리,공감"/>
      <sheetName val="단가비교표_공통1"/>
      <sheetName val="전기일위대가"/>
      <sheetName val="합천내역"/>
      <sheetName val="노임"/>
      <sheetName val="1.수인터널"/>
      <sheetName val="자재단가"/>
      <sheetName val="조명율표"/>
      <sheetName val="실행내역"/>
      <sheetName val="#REF"/>
      <sheetName val="토사(PE)"/>
      <sheetName val="설계조건"/>
      <sheetName val="법면"/>
      <sheetName val="부대공"/>
      <sheetName val="배수공1"/>
      <sheetName val="구조물공"/>
      <sheetName val="중기일위대가"/>
      <sheetName val="포장공"/>
      <sheetName val="토공"/>
      <sheetName val="1차설계변경내역"/>
      <sheetName val="지급자재"/>
      <sheetName val="요율"/>
      <sheetName val="DATA"/>
      <sheetName val="백암비스타내역"/>
      <sheetName val="Sheet5"/>
      <sheetName val="Sheet1"/>
      <sheetName val="지하1층"/>
      <sheetName val="7. Cable(설명)-IEC"/>
      <sheetName val="관람석제출"/>
      <sheetName val="평3"/>
      <sheetName val="부대공Ⅱ"/>
      <sheetName val="48일위"/>
      <sheetName val="산출근거"/>
      <sheetName val="내역서01"/>
      <sheetName val="개요"/>
      <sheetName val="SLAB&quot;1&quot;"/>
      <sheetName val="도급내역서(재노경)"/>
      <sheetName val="설계예산서"/>
      <sheetName val="총괄표"/>
      <sheetName val="과세내역(세부)"/>
      <sheetName val="2000년 공정표"/>
      <sheetName val="공사비명세서"/>
      <sheetName val="처리단락"/>
      <sheetName val="부대단위수량"/>
      <sheetName val="청천내"/>
      <sheetName val="토공 total"/>
      <sheetName val="설계명세서"/>
      <sheetName val="일위대가(계측기설치)"/>
      <sheetName val="깨기"/>
      <sheetName val="공사설계서"/>
      <sheetName val="5(철거수량)"/>
      <sheetName val="CAT_5"/>
      <sheetName val="I一般比"/>
      <sheetName val="금액내역서"/>
      <sheetName val="건축공사"/>
      <sheetName val="통로box전기"/>
      <sheetName val="산출서집계HS"/>
      <sheetName val="대치판정"/>
      <sheetName val="비용"/>
      <sheetName val="101동"/>
      <sheetName val="96정변2"/>
      <sheetName val="전기BOX내역서"/>
      <sheetName val="견적서"/>
      <sheetName val="골재산출"/>
      <sheetName val="1-1"/>
      <sheetName val="조경일람"/>
      <sheetName val="식생블럭단위수량"/>
      <sheetName val="집계표"/>
      <sheetName val="노임단가"/>
      <sheetName val="예산변경사항"/>
      <sheetName val="층"/>
      <sheetName val="인건비"/>
      <sheetName val="Y-WORK"/>
      <sheetName val="단가조사"/>
      <sheetName val="보호"/>
      <sheetName val="교각1"/>
      <sheetName val="초기화면"/>
      <sheetName val="기계경비(시간당)"/>
      <sheetName val="터널조도"/>
      <sheetName val="참조"/>
      <sheetName val="2.단면가정"/>
      <sheetName val="단가산출"/>
      <sheetName val="1공구 건정토건 토공"/>
      <sheetName val="WORK"/>
      <sheetName val="당초"/>
      <sheetName val="시공(팔라우)"/>
      <sheetName val="MCC제원"/>
      <sheetName val="하수처리장"/>
      <sheetName val="세부내역"/>
      <sheetName val="INPUT(덕도방향-시점)"/>
      <sheetName val="3.내역서"/>
      <sheetName val="FORM-0"/>
      <sheetName val="토공총괄집계"/>
      <sheetName val="VXXXXX"/>
      <sheetName val="일위대가표"/>
      <sheetName val="Macro(전선)"/>
      <sheetName val="Macro(차단기)"/>
      <sheetName val="제수"/>
      <sheetName val="공기"/>
      <sheetName val="램머"/>
      <sheetName val="5.정산서"/>
      <sheetName val="순성토"/>
      <sheetName val="소방 "/>
      <sheetName val="단면 (2)"/>
      <sheetName val="수량산출서 갑지"/>
      <sheetName val="약품공급2"/>
      <sheetName val="노임,재료비"/>
      <sheetName val="내역서(전기)"/>
      <sheetName val="Total"/>
      <sheetName val="소야공정계획표"/>
      <sheetName val="예산M11A"/>
      <sheetName val="공사비대비표B(토공)"/>
      <sheetName val="입찰안"/>
      <sheetName val="Baby일위대가"/>
      <sheetName val="장비당단가 (1)"/>
      <sheetName val="배수장공사비명세서"/>
      <sheetName val="총공사내역서"/>
      <sheetName val="기초분물량표"/>
      <sheetName val="IW-LIST"/>
      <sheetName val="산업"/>
      <sheetName val="표지"/>
      <sheetName val="전차선로 물량표"/>
      <sheetName val="일위대가(목록)"/>
      <sheetName val="재료비"/>
      <sheetName val="b_balju_cho"/>
      <sheetName val="종배수관설치현황"/>
      <sheetName val="단위수량"/>
      <sheetName val="갑지"/>
      <sheetName val="원가입력"/>
      <sheetName val="자재"/>
      <sheetName val="공사직종별노임"/>
      <sheetName val="관개"/>
      <sheetName val="수량집계 (2)"/>
      <sheetName val="#3_일위대가목록"/>
      <sheetName val="3CHBDC"/>
      <sheetName val="실행내역(현대)"/>
      <sheetName val="내역총괄"/>
      <sheetName val="내역총괄2"/>
      <sheetName val="내역총괄3"/>
      <sheetName val="데리네이타현황"/>
      <sheetName val="guard(mac)"/>
      <sheetName val="Tbom-tot"/>
      <sheetName val="LABTOTAL"/>
      <sheetName val="원형1호맨홀토공수량"/>
      <sheetName val="건축개요"/>
      <sheetName val="단면가정"/>
      <sheetName val="문학간접"/>
      <sheetName val="총(철거)"/>
      <sheetName val="수량산출서"/>
      <sheetName val="부안일위"/>
      <sheetName val="CODE"/>
      <sheetName val="벽산건설"/>
      <sheetName val="기둥(원형)"/>
      <sheetName val="내역_ver1.0"/>
      <sheetName val="직공비"/>
      <sheetName val="전기내역서(총계)"/>
      <sheetName val="준검 내역서"/>
      <sheetName val="T1"/>
      <sheetName val="BID"/>
      <sheetName val="단가조사-2"/>
      <sheetName val="b_balju"/>
      <sheetName val="총수량집계표"/>
      <sheetName val="슬래브(유곡)"/>
      <sheetName val="값"/>
      <sheetName val="신우"/>
      <sheetName val="현장"/>
      <sheetName val="부하자료"/>
      <sheetName val="집계"/>
      <sheetName val="8.PILE  (돌출)"/>
      <sheetName val="부대내역"/>
      <sheetName val="점수계산1-2"/>
      <sheetName val="조명시설"/>
      <sheetName val="실행"/>
      <sheetName val="여과지동"/>
      <sheetName val="기초자료"/>
      <sheetName val="코드표"/>
      <sheetName val="3본사"/>
      <sheetName val="투찰추정"/>
      <sheetName val="6차2회변경내역서"/>
      <sheetName val="년도별시공"/>
      <sheetName val="맨홀수량산출"/>
      <sheetName val="귀래 설계 공내역서"/>
      <sheetName val="220 (2)"/>
      <sheetName val="일위집계"/>
      <sheetName val="공통가설"/>
      <sheetName val="데이타"/>
      <sheetName val="식재인부"/>
      <sheetName val="총괄-1"/>
      <sheetName val="전선 및 전선관"/>
      <sheetName val="BOX전기내역"/>
      <sheetName val="도로단위당"/>
      <sheetName val="예산서 "/>
      <sheetName val="적용기준"/>
      <sheetName val="2.호선별예상실적"/>
      <sheetName val="국도접속 차도부수량"/>
      <sheetName val="내역(설계)"/>
      <sheetName val="차수공개요"/>
      <sheetName val="적용토목"/>
      <sheetName val="전기"/>
      <sheetName val="2공구산출내역"/>
      <sheetName val="Sheet1 (2)"/>
      <sheetName val="판"/>
      <sheetName val="견적의뢰"/>
      <sheetName val="산근"/>
      <sheetName val="7도장"/>
      <sheetName val="일대-1"/>
      <sheetName val="본사업"/>
      <sheetName val="기초자료입력"/>
      <sheetName val="MIJIBI"/>
      <sheetName val="파일의이용"/>
      <sheetName val="집"/>
      <sheetName val="노임이"/>
      <sheetName val="9GNG운반"/>
      <sheetName val="도급FORM"/>
      <sheetName val="전력"/>
      <sheetName val="원가계산"/>
      <sheetName val="건축공사 집계표"/>
      <sheetName val="골조"/>
      <sheetName val="공정코드"/>
      <sheetName val="발주설계서(당초)"/>
      <sheetName val="현장경비"/>
      <sheetName val="효동"/>
      <sheetName val="gvl"/>
      <sheetName val="4차원가계산서"/>
      <sheetName val="공사비총괄표"/>
      <sheetName val="진주방향"/>
      <sheetName val="마산방향"/>
      <sheetName val="마산방향철근집계"/>
      <sheetName val="교대(토공)"/>
      <sheetName val="건축내역"/>
      <sheetName val="상시"/>
      <sheetName val=" HIT-&gt;HMC 견적(3900)"/>
      <sheetName val="실행철강하도"/>
      <sheetName val="기계내역"/>
      <sheetName val="LD"/>
      <sheetName val="공문"/>
      <sheetName val="가정"/>
      <sheetName val="단위중량"/>
      <sheetName val="범용개발순소요비용"/>
      <sheetName val="공사서류양식"/>
      <sheetName val="사급자재"/>
      <sheetName val="COST"/>
      <sheetName val="용산1(해보)"/>
      <sheetName val="input"/>
      <sheetName val="BQ(실행)"/>
      <sheetName val="토목"/>
      <sheetName val="기타공"/>
      <sheetName val="102역사"/>
      <sheetName val="1.설계조건"/>
      <sheetName val="일위대가(건축)"/>
      <sheetName val="내역표지"/>
      <sheetName val="copy"/>
      <sheetName val="서식"/>
      <sheetName val="말고개터널조명전압강하"/>
      <sheetName val="인건비 "/>
      <sheetName val="2000년1차"/>
      <sheetName val="2000전체분"/>
      <sheetName val="Sheet4"/>
      <sheetName val="자료"/>
      <sheetName val="입사일"/>
      <sheetName val="자재단가표"/>
      <sheetName val="수량분배표"/>
      <sheetName val="원가"/>
      <sheetName val="21301동"/>
      <sheetName val="현장관리비"/>
      <sheetName val="960318-1"/>
      <sheetName val="공사착공계"/>
      <sheetName val="청곡지선입력"/>
      <sheetName val="청곡지거입력"/>
      <sheetName val="반응조"/>
      <sheetName val="변경총괄지(1)"/>
      <sheetName val="내역서중"/>
      <sheetName val="#2_일위대가목록"/>
      <sheetName val="사다리"/>
      <sheetName val="9-1차이내역"/>
      <sheetName val="DATA 입력란"/>
      <sheetName val="교량전기"/>
      <sheetName val="성원계약"/>
      <sheetName val="1.취수장"/>
      <sheetName val="물가자료"/>
      <sheetName val="BOM"/>
      <sheetName val="기자재비"/>
      <sheetName val="토공(우물통,기타) "/>
      <sheetName val="실행내역서"/>
      <sheetName val="간선계산"/>
      <sheetName val="역공종"/>
      <sheetName val="내역을"/>
      <sheetName val="단면별연장"/>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4.고용보험"/>
      <sheetName val="하조서"/>
      <sheetName val="연습"/>
      <sheetName val="남양시작동자105노65기1.3화1.2"/>
      <sheetName val="수량산출"/>
      <sheetName val="시설물기초"/>
      <sheetName val="단가 및 재료비"/>
      <sheetName val="부표총괄"/>
      <sheetName val="품셈1-26"/>
      <sheetName val="CIVIL"/>
      <sheetName val="costing_CV"/>
      <sheetName val="costing_ESDV"/>
      <sheetName val="costing_MOV"/>
      <sheetName val="costing_Press"/>
      <sheetName val="타공종이기"/>
      <sheetName val="대전-교대(A1-A2)"/>
      <sheetName val="수량산출내역1115"/>
      <sheetName val="Macro(전기)"/>
      <sheetName val="N賃率-職"/>
      <sheetName val="(원)기흥상갈"/>
      <sheetName val="DATE"/>
      <sheetName val="접지수량"/>
      <sheetName val="상-교대(A1-A2)"/>
      <sheetName val="기초단가"/>
      <sheetName val="투찰내역"/>
      <sheetName val="a1.시중노임및물가시세"/>
      <sheetName val="기계경비"/>
      <sheetName val="3BL공동구 수량"/>
      <sheetName val="일위대가(가설)"/>
      <sheetName val="공사개요"/>
      <sheetName val="기본DATA"/>
      <sheetName val="표  지"/>
      <sheetName val="일위대가목록"/>
      <sheetName val="정부노임단가"/>
      <sheetName val="원가계산서"/>
      <sheetName val="EACT10"/>
      <sheetName val="TB-내역서"/>
      <sheetName val="수전기기DATA"/>
      <sheetName val="품셈TABLE"/>
      <sheetName val="평균물량산출서"/>
      <sheetName val="MOTOR"/>
      <sheetName val="11.자재단가"/>
      <sheetName val="말뚝지지력산정"/>
      <sheetName val="MAIN_TABLE"/>
      <sheetName val="3.자재비(총괄)"/>
      <sheetName val="계수시트"/>
      <sheetName val="입적표"/>
      <sheetName val="케이블"/>
      <sheetName val="01"/>
      <sheetName val="2.가정단면"/>
      <sheetName val="총투입계"/>
      <sheetName val="예산서"/>
      <sheetName val="자판실행"/>
      <sheetName val="봉방동근생"/>
      <sheetName val="환율"/>
      <sheetName val="연결임시"/>
      <sheetName val="Customer Databas"/>
      <sheetName val="부속동"/>
      <sheetName val="일위"/>
      <sheetName val="FAX"/>
      <sheetName val="0"/>
      <sheetName val="각형맨홀"/>
      <sheetName val="BOX수량"/>
      <sheetName val="배선DATA"/>
      <sheetName val="2000.05"/>
      <sheetName val="KMT물량"/>
      <sheetName val="준공내역(을)"/>
      <sheetName val="고시단가"/>
      <sheetName val="산출근거(9)"/>
      <sheetName val="년판01"/>
      <sheetName val="1_수인터널"/>
      <sheetName val="2000년_공정표"/>
      <sheetName val="토공_total"/>
      <sheetName val="1공구_건정토건_토공"/>
      <sheetName val="2_단면가정"/>
      <sheetName val="5_정산서"/>
      <sheetName val="소방_"/>
      <sheetName val="단가대비표"/>
      <sheetName val="일위산출"/>
      <sheetName val="명세서"/>
      <sheetName val="검수고1-1층"/>
      <sheetName val="노임단가 (2)"/>
      <sheetName val="봉양~조차장간고하개명(신설)"/>
      <sheetName val="안정계산"/>
      <sheetName val="단면검토"/>
      <sheetName val="가도공"/>
      <sheetName val="1호인버트수량"/>
      <sheetName val="석축설면"/>
      <sheetName val="법면단"/>
      <sheetName val="ABUT수량-A1"/>
      <sheetName val="한일양산"/>
      <sheetName val="기흥하도용"/>
      <sheetName val="적점"/>
      <sheetName val="1공구원가계산서"/>
      <sheetName val="1공구산출내역서"/>
      <sheetName val="도"/>
      <sheetName val="1월"/>
      <sheetName val="교각별철근수량집계표"/>
      <sheetName val="삼성전기"/>
      <sheetName val="주식"/>
      <sheetName val="버스운행안내"/>
      <sheetName val="예방접종계획"/>
      <sheetName val="근태계획서"/>
      <sheetName val="화재 탐지 설비"/>
      <sheetName val="토적"/>
      <sheetName val="내역갑지"/>
      <sheetName val="항공측량노임단가"/>
      <sheetName val="기타 정보통신공사"/>
      <sheetName val="횡배수관토공수량"/>
      <sheetName val="통합"/>
      <sheetName val="6.콘덴서"/>
      <sheetName val="Inputs"/>
      <sheetName val="Cost Inputs"/>
      <sheetName val="단가표"/>
      <sheetName val="공종단가"/>
      <sheetName val="내역서(중수)"/>
      <sheetName val="대공종"/>
      <sheetName val="방송일위대가"/>
      <sheetName val="재료비내역서"/>
      <sheetName val="기성내역서표지"/>
      <sheetName val="Db"/>
      <sheetName val="NYS"/>
      <sheetName val="물량표"/>
      <sheetName val="도담구내 개소별 명세"/>
      <sheetName val="AIR SHOWER(3인용)"/>
      <sheetName val="정산내역서"/>
      <sheetName val="원가총괄"/>
      <sheetName val="동해묵호1내역"/>
      <sheetName val="토 적 표"/>
      <sheetName val="전기일위목록"/>
      <sheetName val="광산내역"/>
      <sheetName val="Factor"/>
      <sheetName val="VV보온LINK"/>
      <sheetName val="FIT보온LINK"/>
      <sheetName val="Data&amp;Result"/>
      <sheetName val="99총공사내역서"/>
      <sheetName val="찍기"/>
      <sheetName val="영신토건물가변동"/>
      <sheetName val="포장공자재집계표"/>
      <sheetName val="공사비예산서(토목분)"/>
      <sheetName val="기초공"/>
      <sheetName val="일위대가-1"/>
      <sheetName val="일위대가 "/>
      <sheetName val="PIPING"/>
      <sheetName val="6PILE  (돌출)"/>
      <sheetName val="위치조서"/>
      <sheetName val="Sheet2"/>
      <sheetName val="각종양식"/>
      <sheetName val="Summary Sheets"/>
      <sheetName val="자재대"/>
      <sheetName val="설직재-1"/>
      <sheetName val="제직재"/>
      <sheetName val="중기비"/>
      <sheetName val="효성CB 1P기초"/>
      <sheetName val="통계연보"/>
      <sheetName val="조명일위"/>
      <sheetName val="장비가동"/>
      <sheetName val="Hours.CodeST"/>
      <sheetName val="RE9604"/>
      <sheetName val="신길1동"/>
      <sheetName val="원가 계산서"/>
      <sheetName val="세골재  T2 변경 현황"/>
      <sheetName val="주beam"/>
      <sheetName val="노무비"/>
      <sheetName val="COPING"/>
      <sheetName val="노임단가 "/>
      <sheetName val="기계경비목록"/>
      <sheetName val="날개벽수량표"/>
      <sheetName val="공기압축기실"/>
      <sheetName val="COST "/>
      <sheetName val="철근량 검토"/>
      <sheetName val="기본"/>
      <sheetName val="5공철탑검토표"/>
      <sheetName val="4공철탑검토"/>
      <sheetName val="기술부대조건"/>
      <sheetName val="계약용량(서포)"/>
      <sheetName val="암거단위"/>
      <sheetName val=" 총괄표"/>
      <sheetName val="철근량"/>
      <sheetName val="costing_Misc"/>
      <sheetName val="포장복구집계"/>
      <sheetName val="실행갑지"/>
      <sheetName val="허용전류-IEC"/>
      <sheetName val="1단계"/>
      <sheetName val="시멘트"/>
      <sheetName val="GEN"/>
      <sheetName val="예산조서"/>
      <sheetName val="시중노임단가"/>
      <sheetName val="일위목록"/>
      <sheetName val="관리노인정"/>
      <sheetName val="기본 상수"/>
      <sheetName val="재료집계"/>
      <sheetName val="전력구구조물산근"/>
      <sheetName val="바닥판"/>
      <sheetName val="입력DATA"/>
      <sheetName val="측량노임.재료.기재"/>
      <sheetName val="제잡비"/>
      <sheetName val="토공사"/>
      <sheetName val="자압"/>
      <sheetName val="설비"/>
      <sheetName val="적격심사표"/>
      <sheetName val="시화점실행"/>
      <sheetName val="처리목록"/>
      <sheetName val="물가시세"/>
      <sheetName val="주관사업"/>
      <sheetName val="오수공수량집계표"/>
      <sheetName val="청주(철골발주의뢰서)"/>
      <sheetName val="노임단가표"/>
      <sheetName val="7.경제성결과"/>
      <sheetName val="D-3109"/>
      <sheetName val="토공사(흙막이)"/>
      <sheetName val="예가표"/>
      <sheetName val="플랜트 설치"/>
      <sheetName val="퍼스트"/>
      <sheetName val="내역서 "/>
      <sheetName val="교통대책내역"/>
      <sheetName val="측압공식"/>
      <sheetName val="11.우각부 보강"/>
      <sheetName val="6.관급자재조서"/>
      <sheetName val="비교1"/>
      <sheetName val="가설공사내역"/>
      <sheetName val="아산경희980422"/>
      <sheetName val="가설공사"/>
      <sheetName val="계화배수"/>
      <sheetName val="품셈"/>
      <sheetName val="제1호단위수량"/>
      <sheetName val="단가일람"/>
      <sheetName val="유기공정"/>
      <sheetName val="asd"/>
      <sheetName val="을"/>
      <sheetName val="기준자료"/>
      <sheetName val="GI-LIST"/>
      <sheetName val="광혁기성"/>
      <sheetName val="전장품(관리용)"/>
      <sheetName val="COA-17"/>
      <sheetName val="C-18"/>
      <sheetName val="예산내역서"/>
      <sheetName val="전차선로_물량표"/>
      <sheetName val="수량집계_(2)"/>
      <sheetName val="11_자재단가"/>
      <sheetName val="3_내역서"/>
      <sheetName val="세부내역서"/>
      <sheetName val="CPM챠트"/>
      <sheetName val="LF자재단가"/>
      <sheetName val="견적"/>
      <sheetName val="주요제품생산"/>
      <sheetName val="견적집계표"/>
      <sheetName val="시행후면적"/>
      <sheetName val="경영혁신본부"/>
      <sheetName val="95MAKER"/>
      <sheetName val="ms수량집계"/>
      <sheetName val="자재집계"/>
      <sheetName val="주요자재집계표"/>
      <sheetName val="일명"/>
      <sheetName val="일명95"/>
      <sheetName val="일비"/>
      <sheetName val="일비95"/>
      <sheetName val="경명"/>
      <sheetName val="경명95"/>
      <sheetName val="경배"/>
      <sheetName val="경배95"/>
      <sheetName val="임율"/>
      <sheetName val="임율95"/>
      <sheetName val="간노비"/>
      <sheetName val="간노비95"/>
      <sheetName val="경산"/>
      <sheetName val="견적내역"/>
      <sheetName val="계측기"/>
      <sheetName val="형강류 단가 CODE"/>
      <sheetName val="기본가정"/>
      <sheetName val="WORK-VOL"/>
      <sheetName val="95년12월말"/>
      <sheetName val="CTEMCOST"/>
      <sheetName val="건축"/>
      <sheetName val="조건표"/>
      <sheetName val="수량"/>
      <sheetName val="터파기및재료"/>
      <sheetName val="조건표 (2)"/>
      <sheetName val="수지예산"/>
      <sheetName val="특별교실"/>
      <sheetName val="LIST"/>
      <sheetName val="직접경비호표"/>
      <sheetName val="Condensing효율"/>
      <sheetName val="단가조사서"/>
      <sheetName val="공종코드"/>
      <sheetName val="2.단가산출서(2)"/>
      <sheetName val="품목"/>
      <sheetName val="Sheet22"/>
      <sheetName val="밸브설치"/>
      <sheetName val="工완성공사율"/>
      <sheetName val="콤보박스와 리스트박스의 연결"/>
      <sheetName val="전신환매도율"/>
      <sheetName val="대목"/>
      <sheetName val="별제권_정리담보권1"/>
      <sheetName val="인테리어내역"/>
      <sheetName val="간접1"/>
      <sheetName val="계약서"/>
      <sheetName val="교사기준면적(초등)"/>
      <sheetName val="하부철근수량"/>
      <sheetName val="목차"/>
      <sheetName val="횡배수관집현황(2공구)"/>
      <sheetName val="일위_파일"/>
      <sheetName val="제품"/>
      <sheetName val="설계(안)"/>
      <sheetName val="자재단가비교표"/>
      <sheetName val="원효펌프교체020812"/>
      <sheetName val="단가조사-1"/>
      <sheetName val="당진1,2호기전선관설치및접지4차공사내역서-을지"/>
      <sheetName val="제경비"/>
      <sheetName val="증감대비"/>
      <sheetName val="wall"/>
      <sheetName val="미납품 현황"/>
      <sheetName val="s"/>
      <sheetName val="부대대비"/>
      <sheetName val="냉연집계"/>
      <sheetName val="인공산출"/>
      <sheetName val="소비자가"/>
      <sheetName val="산출"/>
      <sheetName val="경비"/>
      <sheetName val="현장관리비참조"/>
      <sheetName val="오동"/>
      <sheetName val="대조"/>
      <sheetName val="나한"/>
      <sheetName val="중기"/>
      <sheetName val="구조물총"/>
      <sheetName val="SLAB"/>
      <sheetName val="UNIT"/>
      <sheetName val="자금입금"/>
      <sheetName val="costing_FE"/>
      <sheetName val="규격 단가표"/>
      <sheetName val="주차구획선수량"/>
      <sheetName val="내역변"/>
      <sheetName val="내역서적용수량"/>
      <sheetName val="영창26"/>
      <sheetName val="골재및자재집계표"/>
      <sheetName val="기둥(하중)"/>
      <sheetName val="배수장공사비"/>
      <sheetName val="대창(함평)"/>
      <sheetName val="ⴭⴭⴭⴭⴭ"/>
      <sheetName val="계림(함평)"/>
      <sheetName val="계림(장성)"/>
      <sheetName val="대창(장성)"/>
      <sheetName val="시점교대"/>
      <sheetName val="대창(함평)-창열"/>
      <sheetName val="특별땅고르기"/>
      <sheetName val="단가비교표"/>
      <sheetName val="감리을"/>
      <sheetName val="조도계산서 (도서)"/>
      <sheetName val="부하계산서"/>
      <sheetName val="가설건물"/>
      <sheetName val="6호기"/>
      <sheetName val="BSD (2)"/>
      <sheetName val="Project Brief"/>
      <sheetName val="설비공사"/>
      <sheetName val="빗물받이(910-510-410)"/>
      <sheetName val="선로정수계산"/>
      <sheetName val="J01"/>
      <sheetName val="Base Info"/>
      <sheetName val="접수부"/>
      <sheetName val="기안"/>
      <sheetName val="sub"/>
      <sheetName val="단위단가"/>
      <sheetName val="간접비"/>
      <sheetName val="부산4"/>
      <sheetName val="총괄내역서"/>
      <sheetName val="중기사용료"/>
      <sheetName val="항목등록"/>
      <sheetName val="설정"/>
      <sheetName val="합계금액"/>
      <sheetName val="날개벽(시점좌측)"/>
      <sheetName val="4)유동표"/>
      <sheetName val="내역서(시설)"/>
      <sheetName val="가점"/>
      <sheetName val="index"/>
      <sheetName val="etc"/>
      <sheetName val="9811"/>
      <sheetName val="가로등"/>
      <sheetName val="표준건축비"/>
      <sheetName val="전기설계변경"/>
      <sheetName val="총괄"/>
      <sheetName val="정렬"/>
      <sheetName val="98수문일위"/>
      <sheetName val="대림정보통신"/>
      <sheetName val="2.1중기사용목차"/>
      <sheetName val="공원2"/>
      <sheetName val="가감수량"/>
      <sheetName val="STORAGE"/>
      <sheetName val="총물량표"/>
      <sheetName val="LOPCALC"/>
      <sheetName val="내역서1"/>
      <sheetName val="각종장비전압강하계산"/>
      <sheetName val="Intro"/>
      <sheetName val="C.S.A"/>
      <sheetName val="XL4Poppy"/>
      <sheetName val="4.전기"/>
      <sheetName val="교각계산"/>
      <sheetName val="기본단가"/>
      <sheetName val="인건비단가"/>
      <sheetName val="__"/>
      <sheetName val="구조물공집계"/>
      <sheetName val="일위대가(4층원격)"/>
      <sheetName val="간선DATA"/>
      <sheetName val="토공총괄표"/>
      <sheetName val="공사원가"/>
      <sheetName val="설 계"/>
      <sheetName val="hvac(제어동)"/>
      <sheetName val="Tie-in"/>
      <sheetName val="가정조건"/>
      <sheetName val="설명"/>
      <sheetName val="70%"/>
      <sheetName val="삭제금지단가"/>
      <sheetName val="DAN"/>
      <sheetName val="백호우계수"/>
      <sheetName val="자재테이블"/>
      <sheetName val="AS복구"/>
      <sheetName val="중기터파기"/>
      <sheetName val="변수값"/>
      <sheetName val="중기상차"/>
      <sheetName val="산출근거1"/>
      <sheetName val="MASTER"/>
      <sheetName val="공종구간"/>
      <sheetName val="MATRLDATA"/>
      <sheetName val="대안"/>
      <sheetName val="원안"/>
      <sheetName val="건설노임"/>
      <sheetName val="CAL."/>
      <sheetName val="ilch"/>
      <sheetName val="1000 DB구축 부표"/>
      <sheetName val="양산물금"/>
      <sheetName val="Cost_File"/>
      <sheetName val="구조물철거타공정이월"/>
      <sheetName val="관급단가"/>
      <sheetName val="맨홀수량"/>
      <sheetName val="토목주소"/>
      <sheetName val="계산표지"/>
      <sheetName val="산근(목록)"/>
      <sheetName val="이형관중량"/>
      <sheetName val=" 설계서 갑지"/>
      <sheetName val="A 견적"/>
      <sheetName val="총공사비"/>
      <sheetName val="민감도"/>
      <sheetName val="단락전류-A"/>
      <sheetName val="내역전기"/>
      <sheetName val="기본단가표"/>
      <sheetName val="EJ"/>
      <sheetName val="1212"/>
      <sheetName val="-15.0"/>
      <sheetName val="사통"/>
      <sheetName val="공량산출서"/>
      <sheetName val="방송관급내역"/>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sheetData sheetId="644"/>
      <sheetData sheetId="645"/>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sheetData sheetId="769"/>
      <sheetData sheetId="770"/>
    </sheetDataSet>
  </externalBook>
</externalLink>
</file>

<file path=xl/externalLinks/externalLink2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입찰안"/>
      <sheetName val="적격"/>
      <sheetName val="평가"/>
      <sheetName val="적정"/>
      <sheetName val="관리"/>
      <sheetName val="표지"/>
      <sheetName val="총괄"/>
      <sheetName val="내역"/>
      <sheetName val="하도"/>
      <sheetName val="별지"/>
      <sheetName val="견적"/>
      <sheetName val="조사"/>
      <sheetName val="합의서"/>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조명율표"/>
      <sheetName val="투찰내역"/>
      <sheetName val="교각1"/>
      <sheetName val="2000년1차"/>
      <sheetName val="2000전체분"/>
      <sheetName val="교통대책내역"/>
      <sheetName val="집계표"/>
      <sheetName val="조명일위"/>
      <sheetName val="조경일람"/>
      <sheetName val="단가일람"/>
      <sheetName val="간접1"/>
      <sheetName val="부대공사비"/>
      <sheetName val="Total 단위경유량집계"/>
      <sheetName val="내역서"/>
      <sheetName val="99총공사내역서"/>
      <sheetName val="퍼스트"/>
      <sheetName val="차액보증"/>
      <sheetName val="BID"/>
      <sheetName val="정부노임단가"/>
      <sheetName val="#REF"/>
      <sheetName val="SLAB데이터"/>
      <sheetName val="실행내역"/>
      <sheetName val="노임"/>
      <sheetName val="접지수량"/>
      <sheetName val="sheet1"/>
      <sheetName val="지질조사"/>
      <sheetName val="약품공급2"/>
      <sheetName val="갑지"/>
      <sheetName val="토공A"/>
      <sheetName val="1,2공구원가계산서"/>
      <sheetName val="2공구산출내역"/>
      <sheetName val="1공구산출내역서"/>
      <sheetName val="실행철강하도"/>
      <sheetName val="CALCULATION"/>
      <sheetName val="C1ㅇ"/>
      <sheetName val="RE9604"/>
      <sheetName val="MOTOR"/>
      <sheetName val="원가계산서"/>
      <sheetName val="전체제잡비"/>
      <sheetName val="마산월령동골조물량변경"/>
      <sheetName val="산근"/>
      <sheetName val="DB"/>
      <sheetName val="일위대가"/>
      <sheetName val="건축내역"/>
      <sheetName val="기계경비(시간당)"/>
      <sheetName val="수량산출서"/>
      <sheetName val="SIL98"/>
      <sheetName val="제경비"/>
      <sheetName val="단가"/>
      <sheetName val="조명시설"/>
      <sheetName val="DANGA"/>
      <sheetName val="설계조건"/>
      <sheetName val="내역(원안-대안)"/>
      <sheetName val="항목(1)"/>
      <sheetName val="총괄표"/>
      <sheetName val="준검 내역서"/>
      <sheetName val="기본단가표"/>
      <sheetName val="재료집계표"/>
      <sheetName val="현장지지물물량"/>
      <sheetName val="구조물공"/>
      <sheetName val="부대공"/>
      <sheetName val="배수공"/>
      <sheetName val="토공"/>
      <sheetName val="포장공"/>
      <sheetName val="토공유동표(전체.당초)"/>
      <sheetName val="총공사내역서"/>
      <sheetName val="금액내역서"/>
      <sheetName val="당진1,2호기전선관설치및접지4차공사내역서-을지"/>
      <sheetName val="기계내역서"/>
      <sheetName val="1001"/>
      <sheetName val="공사개요"/>
      <sheetName val="매입세율"/>
      <sheetName val="적점"/>
      <sheetName val="NYS"/>
      <sheetName val="기계경비일람"/>
      <sheetName val="대포2교접속"/>
      <sheetName val="천방교접속"/>
      <sheetName val="하남내역"/>
      <sheetName val="내역서(전기)"/>
      <sheetName val="요율"/>
      <sheetName val="노임단가"/>
      <sheetName val="품셈TABLE"/>
      <sheetName val="일위목록"/>
      <sheetName val="단위단가"/>
      <sheetName val="관리비비계상"/>
      <sheetName val="BH-1 (2)"/>
      <sheetName val="hvac(제어동)"/>
      <sheetName val="예산서"/>
      <sheetName val="1.수인터널"/>
      <sheetName val="내역(중앙)"/>
      <sheetName val="참조-(1)"/>
      <sheetName val="N賃率-職"/>
      <sheetName val="설비2차"/>
      <sheetName val="잡철물"/>
      <sheetName val="표  지"/>
      <sheetName val="직노"/>
      <sheetName val="I.설계조건"/>
      <sheetName val="산출근거"/>
      <sheetName val="관급"/>
      <sheetName val="자재일람"/>
      <sheetName val="5회토적"/>
      <sheetName val="원가계산서구조조정"/>
      <sheetName val="공사비예산서(토목분)"/>
      <sheetName val="예가내역서"/>
      <sheetName val="경비2내역"/>
      <sheetName val="일반공사"/>
      <sheetName val="현장설명"/>
      <sheetName val="도급"/>
      <sheetName val="세부내역"/>
      <sheetName val="운반"/>
      <sheetName val="제안서"/>
      <sheetName val="행정표준(1)"/>
      <sheetName val="행정표준(2)"/>
      <sheetName val="001"/>
      <sheetName val="ABUT수량-A1"/>
      <sheetName val="4.전기"/>
      <sheetName val="오저간내역서"/>
      <sheetName val="소야공정계획표"/>
      <sheetName val="공문"/>
      <sheetName val="일반부표"/>
      <sheetName val="대전21토목내역서"/>
      <sheetName val="ITEM"/>
      <sheetName val="6호기"/>
      <sheetName val="SUMMARY(S)"/>
      <sheetName val="직공비"/>
      <sheetName val="일위대가표"/>
      <sheetName val="예산변경원인분석"/>
      <sheetName val="총괄내역서"/>
      <sheetName val="98지급계획"/>
      <sheetName val="결재갑지"/>
      <sheetName val="터파기및재료"/>
      <sheetName val="내역_ver1.0"/>
      <sheetName val="분뇨"/>
      <sheetName val="단가산출"/>
      <sheetName val="자료"/>
      <sheetName val="초기화면"/>
      <sheetName val="폐기물"/>
      <sheetName val="인원계획"/>
      <sheetName val="DATA"/>
      <sheetName val="조경"/>
      <sheetName val="금융비용"/>
      <sheetName val="타공종이기"/>
      <sheetName val="데이타"/>
      <sheetName val="INPUT"/>
      <sheetName val="전기내역서(총계)"/>
      <sheetName val="ancillary"/>
      <sheetName val="실행(1)"/>
      <sheetName val="앉음벽 (2)"/>
      <sheetName val="간접(90)"/>
      <sheetName val="참조"/>
      <sheetName val="산출내역서"/>
      <sheetName val="견적조건"/>
      <sheetName val="접지1종"/>
      <sheetName val="전기"/>
      <sheetName val="문학간접"/>
      <sheetName val="1.설계조건"/>
      <sheetName val="조도계산서 (도서)"/>
      <sheetName val="구조물견적서"/>
      <sheetName val="Macro(차단기)"/>
      <sheetName val="분전반"/>
      <sheetName val="노원열병합  건축공사기성내역서"/>
      <sheetName val="말뚝지지력산정"/>
      <sheetName val="작성방법"/>
      <sheetName val="이형관"/>
      <sheetName val="간접비계산"/>
      <sheetName val="적용단가"/>
      <sheetName val="대비"/>
      <sheetName val="신림자금"/>
      <sheetName val="횡배위치"/>
      <sheetName val="기초일위"/>
      <sheetName val="시설일위"/>
      <sheetName val="운반비"/>
      <sheetName val="2000양배"/>
      <sheetName val="단가조사-2"/>
      <sheetName val="을-ATYPE"/>
      <sheetName val="제1호단위수량"/>
      <sheetName val="설계서(7)"/>
      <sheetName val="예산서(6)"/>
      <sheetName val="여과지동"/>
      <sheetName val="기초자료"/>
      <sheetName val="11.산출(전열)"/>
      <sheetName val="6.산출(동력)"/>
      <sheetName val="7.산출(TRAY)"/>
      <sheetName val="우수관매설및 우수받이"/>
      <sheetName val="11.우각부 보강"/>
      <sheetName val="제출내역 (2)"/>
      <sheetName val="증감내역서"/>
      <sheetName val="부재예실1월"/>
      <sheetName val="Sheet3"/>
      <sheetName val="중기일위대가"/>
      <sheetName val="bearing"/>
      <sheetName val="설계내역서"/>
      <sheetName val="소포내역 (2)"/>
      <sheetName val="입력데이타"/>
      <sheetName val="원가"/>
      <sheetName val="설계예산서"/>
      <sheetName val="ilch"/>
      <sheetName val="도급-집계"/>
      <sheetName val="소비자가"/>
      <sheetName val="COVER"/>
      <sheetName val="자재단가"/>
      <sheetName val="Total"/>
      <sheetName val="01AC"/>
      <sheetName val="정화조내역"/>
      <sheetName val="7. 현장관리비 "/>
      <sheetName val="6. 안전관리비"/>
      <sheetName val="_HIT__HMC 견적_3900_"/>
      <sheetName val="금호"/>
      <sheetName val="plan&amp;section of foundation"/>
      <sheetName val="pile bearing capa &amp; arrenge"/>
      <sheetName val="working load at the btm ft."/>
      <sheetName val="stability check"/>
      <sheetName val="design criteria"/>
      <sheetName val="품셈"/>
      <sheetName val="Macro1"/>
      <sheetName val="연결임시"/>
      <sheetName val="프로젝트"/>
      <sheetName val="토목내역"/>
      <sheetName val="사급자재"/>
      <sheetName val="기계공사"/>
      <sheetName val="봉양~조차장간고하개명(신설)"/>
      <sheetName val="13LPMCC"/>
      <sheetName val="시멘트"/>
      <sheetName val="공사원가계산서"/>
      <sheetName val="을"/>
      <sheetName val="단가대비표"/>
      <sheetName val="현장관리비"/>
      <sheetName val="상-교대(A1-A2)"/>
      <sheetName val="보증수수료산출"/>
      <sheetName val="신호등일위대가"/>
      <sheetName val="사업전망"/>
      <sheetName val="현장업무"/>
      <sheetName val="PIPING"/>
      <sheetName val="MSS 2"/>
      <sheetName val="전주2本1"/>
      <sheetName val="여수토토적"/>
      <sheetName val="구조물수량집계표"/>
      <sheetName val="일위대가목록"/>
      <sheetName val="입력"/>
      <sheetName val="예산총괄"/>
      <sheetName val="내   역"/>
      <sheetName val="플랜트 설치"/>
      <sheetName val="99월별경비계획"/>
      <sheetName val="8설7발"/>
      <sheetName val="인부노임"/>
      <sheetName val="Resource2"/>
      <sheetName val="할증"/>
      <sheetName val="배수내역"/>
      <sheetName val="배수내역 (2)"/>
      <sheetName val="간이영수증"/>
      <sheetName val="3련 BOX"/>
      <sheetName val="전체"/>
      <sheetName val="적용표"/>
      <sheetName val="측구터파기공수량집계"/>
      <sheetName val="배수공 시멘트 및 골재량 산출"/>
      <sheetName val="용소리교"/>
      <sheetName val="토목"/>
      <sheetName val="가격조사서"/>
      <sheetName val="검암내역"/>
      <sheetName val="토목주소"/>
      <sheetName val="물량표S"/>
      <sheetName val="원가+내역"/>
      <sheetName val="JUCKEYK"/>
      <sheetName val="A 견적"/>
      <sheetName val="전기일위목록"/>
      <sheetName val="lee"/>
      <sheetName val="집계표소트"/>
      <sheetName val="A-4"/>
      <sheetName val="코드표"/>
      <sheetName val="2.1  노무비 평균단가산출"/>
      <sheetName val="경비"/>
      <sheetName val="명세서"/>
      <sheetName val="I一般比"/>
      <sheetName val="자재단가비교표"/>
      <sheetName val="마산방향"/>
      <sheetName val="진주방향"/>
      <sheetName val="기초수량집"/>
      <sheetName val="교량"/>
      <sheetName val="일위대가(1)"/>
      <sheetName val="노임단가표"/>
      <sheetName val="5.산출(전력)"/>
      <sheetName val="광산내역"/>
      <sheetName val="보고서 기기리스트"/>
      <sheetName val="내역원본"/>
      <sheetName val="결과조달"/>
      <sheetName val="type-F"/>
      <sheetName val="설계"/>
      <sheetName val="제품원재"/>
      <sheetName val="소방사항"/>
      <sheetName val="70%"/>
      <sheetName val="단가집"/>
      <sheetName val="일위대가(가설)"/>
      <sheetName val="역T형옹벽단위수량"/>
      <sheetName val="EUPDAT2"/>
      <sheetName val="5호광장_(만점)"/>
      <sheetName val="인천국제_(만점)_(2)"/>
      <sheetName val="Total_단위경유량집계"/>
      <sheetName val="준검_내역서"/>
      <sheetName val="토공유동표(전체_당초)"/>
      <sheetName val="1_수인터널"/>
      <sheetName val="내역(창신)"/>
      <sheetName val="건설성적"/>
      <sheetName val="재료비"/>
      <sheetName val="WORK"/>
      <sheetName val="원계약고시공및준비구분"/>
      <sheetName val="99-0002"/>
      <sheetName val="건축공사"/>
      <sheetName val="일위집계(기존)"/>
      <sheetName val="조건표"/>
      <sheetName val="날개벽수량표"/>
      <sheetName val="기성내역"/>
      <sheetName val="전기실-1"/>
      <sheetName val="EBSDATA"/>
      <sheetName val="추가예산"/>
      <sheetName val="산출내역서집계표"/>
      <sheetName val="데리네이타현황"/>
      <sheetName val="공통가설"/>
      <sheetName val="재료"/>
      <sheetName val="일위"/>
      <sheetName val="장비단가표"/>
      <sheetName val="저장소"/>
      <sheetName val="내역집계"/>
      <sheetName val="직접경비호표"/>
      <sheetName val="갑지(추정)"/>
      <sheetName val="인사자료총집계"/>
      <sheetName val="현금흐름"/>
      <sheetName val="기초코드"/>
      <sheetName val="단가조건(02년)"/>
      <sheetName val="수량산출서(전력간선_지하1)"/>
      <sheetName val="수량산출서(전력간선_지하발전)"/>
      <sheetName val="수량산출서(전력간선_지하D.C)"/>
      <sheetName val="수량산출서(전력간선_동관)"/>
      <sheetName val="수량산출서(전력간선_서관)"/>
      <sheetName val="수량산출서(전력간선_TRAY)"/>
      <sheetName val="수량산출서(특고압케이블)"/>
      <sheetName val="수량산출서(전열)"/>
      <sheetName val="편입토지조서"/>
      <sheetName val="배수통관(좌)"/>
      <sheetName val="부대내역"/>
      <sheetName val="TYPE-A"/>
      <sheetName val="6PILE  (돌출)"/>
      <sheetName val=" HIT-&gt;HMC 견적(3900)"/>
      <sheetName val="6공구(당초)"/>
      <sheetName val="공통단가"/>
      <sheetName val="1월"/>
      <sheetName val="부속동"/>
      <sheetName val="APT"/>
      <sheetName val="투찰추정"/>
      <sheetName val="검토"/>
      <sheetName val="INPUT-DATA"/>
      <sheetName val="총괄-1"/>
      <sheetName val="unit 4"/>
      <sheetName val="견적서"/>
      <sheetName val="내역(가지)"/>
      <sheetName val="Sheet5"/>
      <sheetName val="단가조사표"/>
      <sheetName val="SHEET PILE단가"/>
      <sheetName val="b_balju"/>
      <sheetName val="수정2"/>
      <sheetName val="자재단가표"/>
      <sheetName val="기본일위"/>
      <sheetName val="모델명"/>
      <sheetName val="asd"/>
      <sheetName val="원가총괄"/>
      <sheetName val="수량산출"/>
      <sheetName val="현장관리비참조"/>
      <sheetName val="별첨1-임식"/>
      <sheetName val="기본자료"/>
      <sheetName val="구간별관경"/>
      <sheetName val="공사비총괄"/>
      <sheetName val="화재 탐지 설비"/>
      <sheetName val="시설물일위"/>
      <sheetName val="일용노임단가"/>
      <sheetName val="spc 배관견적"/>
      <sheetName val="C97상"/>
      <sheetName val="정산내역"/>
      <sheetName val="동방설계서"/>
      <sheetName val="1.취수장"/>
      <sheetName val="중기비"/>
      <sheetName val="신천3호용수로"/>
      <sheetName val="Cash Flow-1"/>
      <sheetName val="3.1공사현황 공정표"/>
      <sheetName val="지불내역(자재외)"/>
      <sheetName val="설계서(본관)"/>
      <sheetName val="백암비스타내역"/>
      <sheetName val="Y-WORK"/>
      <sheetName val="단가(적용)"/>
      <sheetName val="FM"/>
      <sheetName val="투입내역"/>
      <sheetName val="분석"/>
      <sheetName val="조경수목"/>
      <sheetName val="퇴직공제부금"/>
      <sheetName val="평균노임"/>
      <sheetName val="파일구성"/>
      <sheetName val="시운전연료비"/>
      <sheetName val="골조시행"/>
      <sheetName val="시운전연료"/>
      <sheetName val="입찰보고"/>
      <sheetName val="입찰"/>
      <sheetName val="현경"/>
      <sheetName val="유입량"/>
      <sheetName val="SG"/>
      <sheetName val="중기"/>
      <sheetName val="재료비단가"/>
      <sheetName val="전체_1설계"/>
      <sheetName val="노임 단가"/>
      <sheetName val="자료입력"/>
      <sheetName val="적용단위길이"/>
      <sheetName val="전기혼잡제경비(45)"/>
      <sheetName val="#2_일위대가목록"/>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1"/>
      <sheetName val="공정증감대ㅈ표"/>
      <sheetName val="시설물기초"/>
      <sheetName val="예가표"/>
      <sheetName val="전라자금"/>
      <sheetName val="기기리스트"/>
      <sheetName val="전기일위대가"/>
      <sheetName val="중사"/>
      <sheetName val="1유리"/>
      <sheetName val="BH_1 _2_"/>
      <sheetName val="8.현장관리비"/>
      <sheetName val="7.안전관리비"/>
      <sheetName val="공사비집계"/>
      <sheetName val="200"/>
      <sheetName val="SLAB"/>
      <sheetName val="내역서 "/>
      <sheetName val="일위대가목차"/>
      <sheetName val="계수시트"/>
      <sheetName val="가설건물"/>
      <sheetName val="2000년하반기"/>
      <sheetName val="목차 "/>
      <sheetName val="CORE#2"/>
      <sheetName val="전 기"/>
      <sheetName val="관급자재"/>
      <sheetName val="귀래 설계 공내역서"/>
      <sheetName val="내역표지"/>
      <sheetName val="재집"/>
      <sheetName val="총"/>
      <sheetName val="물량표"/>
      <sheetName val="오산갈곳"/>
      <sheetName val="설치"/>
      <sheetName val="바닥판"/>
      <sheetName val="입력DATA"/>
      <sheetName val="Customer Databas"/>
      <sheetName val="d118"/>
      <sheetName val="1안"/>
      <sheetName val="BQ"/>
      <sheetName val="집계및폼"/>
      <sheetName val="04_10_11"/>
      <sheetName val="퇴직금(울산천상)"/>
      <sheetName val="1.설계기준"/>
      <sheetName val="WING3"/>
      <sheetName val="PAINT"/>
      <sheetName val="내역서1"/>
      <sheetName val="전입"/>
      <sheetName val="중기사용료산출근거"/>
      <sheetName val="단가산출1"/>
      <sheetName val="주관사업"/>
      <sheetName val="EQT-ESTN"/>
      <sheetName val="장비"/>
      <sheetName val="노무"/>
      <sheetName val="세골재  T2 변경 현황"/>
      <sheetName val="직재"/>
      <sheetName val="접속도로1"/>
      <sheetName val="인건비"/>
      <sheetName val="분전반일위대가"/>
      <sheetName val="101동"/>
      <sheetName val="노임이"/>
      <sheetName val="실행(ALT1)"/>
      <sheetName val="개인별 순위표"/>
      <sheetName val="INDEX"/>
      <sheetName val="프랜트면허"/>
      <sheetName val="냉천부속동"/>
      <sheetName val="네고율"/>
      <sheetName val="DATE"/>
      <sheetName val="BH-1_(2)"/>
      <sheetName val="표__지"/>
      <sheetName val="4_전기"/>
      <sheetName val="I_설계조건"/>
      <sheetName val="앉음벽_(2)"/>
      <sheetName val="1_설계조건"/>
      <sheetName val="조도계산서_(도서)"/>
      <sheetName val="노원열병합__건축공사기성내역서"/>
      <sheetName val="내역_ver1_0"/>
      <sheetName val="11_우각부_보강"/>
      <sheetName val="제출내역_(2)"/>
      <sheetName val="우수관매설및_우수받이"/>
      <sheetName val="11_산출(전열)"/>
      <sheetName val="6_산출(동력)"/>
      <sheetName val="7_산출(TRAY)"/>
      <sheetName val="plan&amp;section_of_foundation"/>
      <sheetName val="pile_bearing_capa_&amp;_arrenge"/>
      <sheetName val="working_load_at_the_btm_ft_"/>
      <sheetName val="stability_check"/>
      <sheetName val="design_criteria"/>
      <sheetName val="7__현장관리비_"/>
      <sheetName val="6__안전관리비"/>
      <sheetName val="_HIT__HMC_견적_3900_"/>
      <sheetName val="소포내역_(2)"/>
      <sheetName val="3련_BOX"/>
      <sheetName val="직접비"/>
      <sheetName val="정리계획CF평가"/>
      <sheetName val="설 계"/>
      <sheetName val="공기압축기실"/>
      <sheetName val="원도급"/>
      <sheetName val="하도급"/>
      <sheetName val="증감분석"/>
      <sheetName val="한전일위"/>
      <sheetName val="환율change"/>
      <sheetName val="당초"/>
      <sheetName val="단가표"/>
      <sheetName val="시화점실행"/>
      <sheetName val="기별(종합)"/>
      <sheetName val="도담구내 개소별 명세"/>
      <sheetName val="별표 "/>
      <sheetName val="전동기"/>
      <sheetName val="일위대가(집계)"/>
      <sheetName val="재료값"/>
      <sheetName val="POL6차-PIPING"/>
      <sheetName val="동해title"/>
      <sheetName val="PAY"/>
      <sheetName val="정렬"/>
      <sheetName val="안정계산"/>
      <sheetName val="단면검토"/>
      <sheetName val="수량산출서집계(1-4차)"/>
      <sheetName val="수지예산"/>
      <sheetName val="덕전리"/>
      <sheetName val="전기공사"/>
      <sheetName val="(1)본선수량집계"/>
      <sheetName val="ELEC"/>
      <sheetName val="손익분석"/>
      <sheetName val="개산공사비"/>
      <sheetName val="재개발"/>
      <sheetName val="학생내역"/>
      <sheetName val="1,2,3,4,5단위수량"/>
      <sheetName val="유림골조"/>
      <sheetName val="부서코드표"/>
      <sheetName val="합계"/>
      <sheetName val="미드수량"/>
      <sheetName val="대공종"/>
      <sheetName val="집 계 표"/>
      <sheetName val="공사비산출내역"/>
      <sheetName val="단면가정"/>
      <sheetName val="건축"/>
      <sheetName val="Sheet2"/>
      <sheetName val="계산표지"/>
      <sheetName val="노임변동률"/>
      <sheetName val="청천내"/>
      <sheetName val="원가서"/>
      <sheetName val="연습"/>
      <sheetName val="장비단가"/>
      <sheetName val="단가산출서"/>
      <sheetName val="실행"/>
      <sheetName val="MSS_2"/>
      <sheetName val="협력업체"/>
      <sheetName val="코드1"/>
      <sheetName val="코드2"/>
      <sheetName val="조작대(1연)"/>
      <sheetName val="평3"/>
      <sheetName val="옥내소화전계산서"/>
      <sheetName val="결재란"/>
      <sheetName val="TCDB"/>
      <sheetName val="관리,공감"/>
      <sheetName val="3.공통공사대비"/>
      <sheetName val="Sheet6"/>
      <sheetName val="인력터파기"/>
      <sheetName val="5. 현장관리비(new) "/>
      <sheetName val="원본"/>
      <sheetName val="관공일위대가"/>
      <sheetName val="관자재"/>
      <sheetName val="단가 및 재료비"/>
      <sheetName val="관접합및자재집계표"/>
      <sheetName val="품목납기"/>
      <sheetName val="대림경상68억"/>
      <sheetName val="단중표"/>
      <sheetName val="7"/>
      <sheetName val="投标材料清单 "/>
      <sheetName val="손익차9월2"/>
      <sheetName val="득점현황"/>
      <sheetName val="공사비총괄표"/>
      <sheetName val="토공계산서(부체도로)"/>
      <sheetName val="교각계산"/>
      <sheetName val="수우미양가(Vlookup)"/>
      <sheetName val="단가조사"/>
      <sheetName val="기본단가"/>
      <sheetName val="CODE"/>
      <sheetName val="98수문일위"/>
      <sheetName val="9GNG운반"/>
      <sheetName val="김해토지조서"/>
      <sheetName val="실지수기호표"/>
      <sheetName val="철거산출근거"/>
      <sheetName val="원형1호맨홀토공수량"/>
      <sheetName val="자동제어"/>
      <sheetName val="상수도토공집계표"/>
      <sheetName val="지구단위계획"/>
      <sheetName val="제노임"/>
      <sheetName val="코드"/>
      <sheetName val="소화실적"/>
      <sheetName val="DHEQSUPT"/>
      <sheetName val="장비비 명세서1"/>
      <sheetName val="CC16-내역서"/>
      <sheetName val="업체자료"/>
      <sheetName val="위치조서"/>
      <sheetName val="투찰가"/>
      <sheetName val="자금청구"/>
      <sheetName val="목차"/>
      <sheetName val="자재co"/>
      <sheetName val="INSTR"/>
      <sheetName val="#3_일위대가목록"/>
      <sheetName val="MILL"/>
      <sheetName val="시중노임단가"/>
      <sheetName val="sub"/>
      <sheetName val="검색방"/>
      <sheetName val="Macro(전선)"/>
      <sheetName val="공량산출서"/>
      <sheetName val="입찰견적보고서"/>
      <sheetName val="형상"/>
      <sheetName val="AS복구"/>
      <sheetName val="중기터파기"/>
      <sheetName val="변수값"/>
      <sheetName val="중기상차"/>
      <sheetName val="부대공(BOQ)"/>
      <sheetName val="코드일람표2001년10월"/>
      <sheetName val="횡배수관토공수량"/>
      <sheetName val="세부추진"/>
      <sheetName val="상용보강"/>
      <sheetName val="5호광장_(만점)1"/>
      <sheetName val="인천국제_(만점)_(2)1"/>
      <sheetName val="Total_단위경유량집계1"/>
      <sheetName val="준검_내역서1"/>
      <sheetName val="토공유동표(전체_당초)1"/>
      <sheetName val="1_수인터널1"/>
      <sheetName val="BH-1_(2)1"/>
      <sheetName val="표__지1"/>
      <sheetName val="앉음벽_(2)1"/>
      <sheetName val="4_전기1"/>
      <sheetName val="노원열병합__건축공사기성내역서1"/>
      <sheetName val="I_설계조건1"/>
      <sheetName val="보고서_기기리스트1"/>
      <sheetName val="우수관매설및_우수받이1"/>
      <sheetName val="1_설계조건1"/>
      <sheetName val="조도계산서_(도서)1"/>
      <sheetName val="보고서_기기리스트"/>
      <sheetName val="간접비(1)"/>
      <sheetName val="암거"/>
      <sheetName val="현금예금"/>
      <sheetName val="10공구일위"/>
      <sheetName val="제품목록"/>
      <sheetName val="수량집계"/>
      <sheetName val="단가적용"/>
      <sheetName val="남양내역"/>
      <sheetName val="MAIN_TABLE"/>
      <sheetName val="대치판정"/>
      <sheetName val="단가조사서"/>
      <sheetName val="일위단가"/>
      <sheetName val="일위총괄"/>
      <sheetName val="수배전(갑)"/>
      <sheetName val="위치"/>
      <sheetName val="제수변 수량집계표(보통)"/>
      <sheetName val="인천제철"/>
      <sheetName val="하중계산"/>
      <sheetName val="48평단가"/>
      <sheetName val="57단가"/>
      <sheetName val="54평단가"/>
      <sheetName val="66평단가"/>
      <sheetName val="61단가"/>
      <sheetName val="89평단가"/>
      <sheetName val="84평단가"/>
      <sheetName val="현장관리비데이타"/>
      <sheetName val="집계장(대목_실행)"/>
      <sheetName val="자동세륜기"/>
      <sheetName val="입력데이타(비인쇄용)"/>
      <sheetName val="현관"/>
      <sheetName val="재적표"/>
      <sheetName val="주beam"/>
      <sheetName val="준공정산"/>
      <sheetName val="일위대가표48"/>
      <sheetName val="TOT"/>
      <sheetName val="제잡비"/>
      <sheetName val="개요"/>
      <sheetName val="일위_파일"/>
      <sheetName val="이토변실(A3-LINE)"/>
      <sheetName val="단가(반정1교-원주)"/>
      <sheetName val="식재인부"/>
      <sheetName val="신고조서"/>
      <sheetName val="EJ"/>
      <sheetName val="2.대외공문"/>
      <sheetName val="-배수구조총재료"/>
      <sheetName val="사유서제출현황-2"/>
      <sheetName val="공정코드"/>
      <sheetName val="건축2"/>
      <sheetName val="COST"/>
      <sheetName val="공통(20-91)"/>
      <sheetName val="원가입력"/>
      <sheetName val="범례표"/>
      <sheetName val="2련간지"/>
      <sheetName val="7.공정표"/>
      <sheetName val="단면 (2)"/>
      <sheetName val="몰탈"/>
      <sheetName val="단   산"/>
      <sheetName val="실    단"/>
      <sheetName val="현장별"/>
      <sheetName val="1단계"/>
      <sheetName val="노임단가 (2)"/>
      <sheetName val="실행(표지,갑,을)"/>
      <sheetName val="도급FORM"/>
      <sheetName val="용수간선"/>
      <sheetName val="2000노임기준"/>
      <sheetName val="일정"/>
      <sheetName val="토사(PE)"/>
      <sheetName val="점수계산1-2"/>
      <sheetName val="RETAIL (ABOVE)"/>
      <sheetName val="실행대비"/>
      <sheetName val="내역서비교"/>
      <sheetName val=""/>
      <sheetName val="공사수행방안"/>
      <sheetName val="BJJIN"/>
      <sheetName val="금리계산"/>
      <sheetName val="비주거용"/>
      <sheetName val="대운반(철재)"/>
      <sheetName val="비교1"/>
      <sheetName val="통신물량"/>
      <sheetName val="기본"/>
      <sheetName val="입력정보"/>
      <sheetName val="적용환율"/>
      <sheetName val="Eq. Mobilization"/>
      <sheetName val="96수출"/>
      <sheetName val="내역서을지"/>
      <sheetName val="SHL"/>
      <sheetName val="철근량"/>
      <sheetName val="확정분요약"/>
      <sheetName val="확정분세부"/>
      <sheetName val="Sheet4"/>
      <sheetName val="심사물량"/>
      <sheetName val="맨홀토공"/>
      <sheetName val="맨홀수량산출"/>
      <sheetName val="제경비산출서"/>
      <sheetName val="Sheet1 (2)"/>
      <sheetName val="Macro3"/>
      <sheetName val="가시설단위수량"/>
      <sheetName val="인부신상자료"/>
      <sheetName val="기계실냉난방"/>
      <sheetName val="구의33고"/>
      <sheetName val="유림총괄"/>
      <sheetName val="N賃率_職"/>
      <sheetName val="표준건축비"/>
      <sheetName val="재료비노무비"/>
      <sheetName val="일위(시설)"/>
      <sheetName val="노무비 근거"/>
      <sheetName val="SHEET"/>
      <sheetName val="건축내역서"/>
      <sheetName val="VE절감"/>
      <sheetName val="청주(철골발주의뢰서)"/>
      <sheetName val="분전함신설"/>
      <sheetName val="차수"/>
      <sheetName val="중기사용료"/>
      <sheetName val="월별수입"/>
      <sheetName val="인원"/>
      <sheetName val="양식_자재단가조사표"/>
      <sheetName val="부총"/>
      <sheetName val="기안"/>
      <sheetName val="guard(mac)"/>
      <sheetName val="도수로현황"/>
      <sheetName val="본사공가현황"/>
      <sheetName val="1공구(입찰내역)"/>
      <sheetName val="울산자금"/>
      <sheetName val="11_우각부_보강1"/>
      <sheetName val="제출내역_(2)1"/>
      <sheetName val="11_산출(전열)1"/>
      <sheetName val="6_산출(동력)1"/>
      <sheetName val="7_산출(TRAY)1"/>
      <sheetName val="3련_BOX1"/>
      <sheetName val="2_1__노무비_평균단가산출"/>
      <sheetName val="내역_ver1_01"/>
      <sheetName val="소포내역_(2)1"/>
      <sheetName val="plan&amp;section_of_foundation1"/>
      <sheetName val="pile_bearing_capa_&amp;_arrenge1"/>
      <sheetName val="working_load_at_the_btm_ft_1"/>
      <sheetName val="stability_check1"/>
      <sheetName val="design_criteria1"/>
      <sheetName val="배수내역_(2)"/>
      <sheetName val="배수공_시멘트_및_골재량_산출"/>
      <sheetName val="_HIT__HMC_견적_3900_1"/>
      <sheetName val="7__현장관리비_1"/>
      <sheetName val="6__안전관리비1"/>
      <sheetName val="5_산출(전력)"/>
      <sheetName val="수량산출서(전력간선_지하D_C)"/>
      <sheetName val="내___역"/>
      <sheetName val="A_견적"/>
      <sheetName val="_HIT-&gt;HMC_견적(3900)"/>
      <sheetName val="플랜트_설치"/>
      <sheetName val="unit_4"/>
      <sheetName val="전_기"/>
      <sheetName val="6PILE__(돌출)"/>
      <sheetName val="목차_"/>
      <sheetName val="화재_탐지_설비"/>
      <sheetName val="SHEET_PILE단가"/>
      <sheetName val="귀래_설계_공내역서"/>
      <sheetName val="Customer_Databas"/>
      <sheetName val="2차전체변경예정_(2)"/>
      <sheetName val="spc_배관견적"/>
      <sheetName val="1_취수장"/>
      <sheetName val="노임_단가"/>
      <sheetName val="설_계"/>
      <sheetName val="개인별_순위표"/>
      <sheetName val="BH_1__2_"/>
      <sheetName val="3_1공사현황_공정표"/>
      <sheetName val="Cash_Flow-1"/>
      <sheetName val="3_공통공사대비"/>
      <sheetName val="세골재__T2_변경_현황"/>
      <sheetName val="전철"/>
      <sheetName val="도실건시"/>
      <sheetName val="가설식당"/>
      <sheetName val="5.동별횡주관경"/>
      <sheetName val="실행내역서(DCU)"/>
      <sheetName val="동물이동통로"/>
      <sheetName val="apt수량"/>
      <sheetName val="현금"/>
      <sheetName val="첨부1"/>
      <sheetName val="전선 및 전선관"/>
      <sheetName val="공조기"/>
      <sheetName val="내역서1999.8최종"/>
      <sheetName val="HVAC"/>
      <sheetName val="CODE1"/>
      <sheetName val="B"/>
      <sheetName val="효율표"/>
      <sheetName val="6. 수량산출서"/>
      <sheetName val="정산을지"/>
      <sheetName val="일위대가 "/>
      <sheetName val="1ST"/>
      <sheetName val="4 LINE"/>
      <sheetName val="7 th"/>
      <sheetName val="CTEMCOST"/>
      <sheetName val="ELECTRIC"/>
      <sheetName val="SCHEDULE"/>
      <sheetName val="본사인상전"/>
      <sheetName val=" 갑지"/>
      <sheetName val="일위CODE"/>
      <sheetName val="일위대_x0000__x0000_Ԁ_x0000_䀀"/>
      <sheetName val="장비 (2)"/>
      <sheetName val="일위대㐀븁_x0000__x0000_退"/>
      <sheetName val="wall"/>
      <sheetName val="95MAKER"/>
      <sheetName val="구성비"/>
      <sheetName val="3BL공동구 수량"/>
      <sheetName val="APT내역"/>
      <sheetName val="부대시설"/>
      <sheetName val="Sheet17"/>
      <sheetName val="LF자재단가"/>
      <sheetName val="집계표(육상)"/>
      <sheetName val="CM 1"/>
      <sheetName val="5사남"/>
      <sheetName val="수량명세서"/>
      <sheetName val="장비집계"/>
      <sheetName val="투찰"/>
      <sheetName val="제품정보"/>
      <sheetName val="상품수불(합산)"/>
      <sheetName val="안정검토"/>
      <sheetName val="기준"/>
      <sheetName val="산식3"/>
      <sheetName val="암거 제원표"/>
      <sheetName val="콘크리트타설집계표"/>
      <sheetName val="A1"/>
      <sheetName val="전산망"/>
      <sheetName val="단위수량"/>
      <sheetName val="콘_재료분리(1)"/>
      <sheetName val="1.CB"/>
      <sheetName val="변수"/>
      <sheetName val="옥외외등집계표"/>
      <sheetName val="기계실"/>
      <sheetName val="간접"/>
      <sheetName val="수문일1"/>
      <sheetName val="Baby일위대가"/>
      <sheetName val="이월"/>
      <sheetName val="일위대가1"/>
      <sheetName val="수량산출서 (2)"/>
      <sheetName val="환경평가"/>
      <sheetName val="계정"/>
      <sheetName val="1회"/>
      <sheetName val="참조 (2)"/>
      <sheetName val="단가비교"/>
      <sheetName val="MSS_21"/>
      <sheetName val="1_설계기준"/>
      <sheetName val="집_계_표"/>
      <sheetName val="8_현장관리비"/>
      <sheetName val="7_안전관리비"/>
      <sheetName val="별표_"/>
      <sheetName val="Eq__Mobilization"/>
      <sheetName val="내역서_"/>
      <sheetName val="도담구내_개소별_명세"/>
      <sheetName val="投标材料清单_"/>
      <sheetName val="단가_및_재료비"/>
      <sheetName val="장비비_명세서1"/>
      <sheetName val="7_공정표"/>
      <sheetName val="단면_(2)"/>
      <sheetName val="5__현장관리비(new)_"/>
      <sheetName val="2_대외공문"/>
      <sheetName val="노임단가_(2)"/>
      <sheetName val="RETAIL_(ABOVE)"/>
      <sheetName val="건축기술부대조건"/>
      <sheetName val="산출"/>
      <sheetName val="소방"/>
      <sheetName val="예산코드"/>
      <sheetName val="골조"/>
      <sheetName val="현장경비"/>
      <sheetName val="일위산출근거"/>
      <sheetName val="자재"/>
      <sheetName val="산근1"/>
      <sheetName val="조립1부실적"/>
      <sheetName val="재정비내역"/>
      <sheetName val="지적고시내역"/>
      <sheetName val="기성(1차) "/>
      <sheetName val="NOMUBI"/>
      <sheetName val="sw1"/>
      <sheetName val="목록"/>
      <sheetName val="견적의뢰서"/>
      <sheetName val="토공(1)"/>
      <sheetName val="준공조서갑지"/>
      <sheetName val="일위대가집계"/>
      <sheetName val="I_설계조_x0000_"/>
      <sheetName val="공기압舓⿫_x0005_"/>
      <sheetName val="공기압妐&quot;姜"/>
      <sheetName val="토공 total"/>
      <sheetName val="변경내역"/>
      <sheetName val="상반기손익차2총괄"/>
      <sheetName val="49일위"/>
      <sheetName val="22일위"/>
      <sheetName val="골재산출"/>
      <sheetName val="토공 토적표"/>
      <sheetName val="자재단가리스트"/>
      <sheetName val="실적공사비"/>
      <sheetName val="전압강하자료"/>
      <sheetName val="CON'C"/>
      <sheetName val="간접비"/>
      <sheetName val="BSD (2)"/>
      <sheetName val="esc"/>
      <sheetName val="관경별내역서"/>
      <sheetName val="목록표"/>
      <sheetName val="설계명세서"/>
      <sheetName val="노무비"/>
      <sheetName val="포장(수량)-관로부"/>
      <sheetName val="新철폐복2"/>
      <sheetName val="新철폐복3"/>
      <sheetName val="新철폐복"/>
      <sheetName val="20관리비율"/>
      <sheetName val="아파트 "/>
      <sheetName val="토목내역서"/>
      <sheetName val="현황산출서"/>
      <sheetName val="조도계산서_(도서_x0000_"/>
      <sheetName val="NNV"/>
      <sheetName val="수량산출서집계"/>
      <sheetName val="맨홀수량"/>
      <sheetName val="공종별(공용부위)"/>
      <sheetName val="공사실행(공용부위)"/>
      <sheetName val="공종분리"/>
      <sheetName val="실행예산보고서"/>
      <sheetName val="실행예산보고서-제출용"/>
      <sheetName val="가설"/>
      <sheetName val="설비"/>
      <sheetName val="에어컨"/>
      <sheetName val="공조설비"/>
      <sheetName val="경량"/>
      <sheetName val="금속"/>
      <sheetName val="도장"/>
      <sheetName val="대관업무"/>
      <sheetName val="대리석"/>
      <sheetName val="롤스크린"/>
      <sheetName val="목공"/>
      <sheetName val="방수"/>
      <sheetName val="베이스판넬"/>
      <sheetName val="습식및 셀프레벨링"/>
      <sheetName val="유리"/>
      <sheetName val="자동문"/>
      <sheetName val="준공청소"/>
      <sheetName val="직영노무비"/>
      <sheetName val="철거"/>
      <sheetName val="카펫트"/>
      <sheetName val="타일"/>
      <sheetName val="폐자재"/>
      <sheetName val="플로링"/>
      <sheetName val="하드웨어"/>
      <sheetName val="p-타일"/>
      <sheetName val="건축공사원가계산서"/>
      <sheetName val="건축집계표"/>
      <sheetName val="인테리어내역서"/>
      <sheetName val="1-1"/>
      <sheetName val="1차 내역서"/>
      <sheetName val="Space"/>
      <sheetName val="Final"/>
      <sheetName val="구조물"/>
      <sheetName val="대전(세창동)"/>
      <sheetName val="정보"/>
      <sheetName val="설계명세서(선로)"/>
      <sheetName val="바.한일양산"/>
      <sheetName val="판테온실행내역"/>
      <sheetName val="회사정보"/>
      <sheetName val="해외(원화)"/>
      <sheetName val="hvac내역서(제어동)"/>
      <sheetName val="Project Brief"/>
      <sheetName val="UNIT"/>
      <sheetName val="Breakdown"/>
      <sheetName val="UnitRate"/>
      <sheetName val="영업.일1"/>
      <sheetName val="일위대가(건축)"/>
      <sheetName val="습식및_셀프레벨링"/>
      <sheetName val="1차_내역서"/>
      <sheetName val="카쎫트"/>
      <sheetName val="COPING"/>
      <sheetName val="간선계산"/>
      <sheetName val="#REF!"/>
      <sheetName val="기기 내역서"/>
      <sheetName val="환산"/>
      <sheetName val="일산실행내역"/>
      <sheetName val="J直材4"/>
      <sheetName val="연부97-1"/>
      <sheetName val="갑지1"/>
      <sheetName val="EACT10"/>
      <sheetName val="실행간접비용"/>
      <sheetName val="부대tu"/>
      <sheetName val="시추주상도"/>
      <sheetName val="CLAUSE"/>
      <sheetName val="BOJUNGGM"/>
      <sheetName val="세금자료"/>
      <sheetName val="말고개터널조명전압강하"/>
      <sheetName val="유치원내역"/>
      <sheetName val="에어샵공사"/>
      <sheetName val="Sheet16"/>
      <sheetName val="견내"/>
      <sheetName val="04변경-상하"/>
      <sheetName val="현장조사"/>
      <sheetName val="일위대가(계측기설치)"/>
      <sheetName val="전사 (2)"/>
      <sheetName val="BA (2)"/>
      <sheetName val="CP (2)"/>
      <sheetName val="시산표"/>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 소방공사 산출근거"/>
      <sheetName val="설계서"/>
      <sheetName val="각종양식"/>
      <sheetName val="&lt;--"/>
      <sheetName val="REDUCER"/>
      <sheetName val="WE'T"/>
      <sheetName val="인건-측정"/>
      <sheetName val="갑지.을지"/>
      <sheetName val="기타"/>
      <sheetName val="MSS"/>
      <sheetName val="정화조"/>
      <sheetName val="LIST"/>
      <sheetName val="내역서(100%)"/>
      <sheetName val="J"/>
      <sheetName val="2"/>
      <sheetName val="F4-F7"/>
      <sheetName val="마스터원본"/>
      <sheetName val="접속도수량집계표"/>
      <sheetName val="전기단가조사서"/>
      <sheetName val="단위중량"/>
      <sheetName val="건축원가계산서"/>
      <sheetName val="정산서"/>
      <sheetName val="설명서 "/>
      <sheetName val="FACTOR"/>
      <sheetName val="기성갑지"/>
      <sheetName val="포장수량집계"/>
      <sheetName val="지급자재"/>
      <sheetName val="예산조서(전송)"/>
      <sheetName val="간접경상비"/>
      <sheetName val="울산자동제어"/>
      <sheetName val="식음료"/>
      <sheetName val="유효폭의 계산"/>
      <sheetName val="다곡2교"/>
      <sheetName val="난간벽단위"/>
      <sheetName val="변경명신물량 (2)"/>
      <sheetName val="감가상각비대체내역"/>
      <sheetName val="조직"/>
      <sheetName val="월별손익"/>
      <sheetName val="PI"/>
      <sheetName val="건축공사실행"/>
      <sheetName val="건축원가"/>
      <sheetName val="내역서2안"/>
      <sheetName val="물량내역서"/>
      <sheetName val="수목표준대가"/>
      <sheetName val="기초목"/>
      <sheetName val="database"/>
      <sheetName val="MIJIBI"/>
      <sheetName val="0Title"/>
      <sheetName val="할빙수"/>
      <sheetName val="날개수집"/>
      <sheetName val="자재집계"/>
      <sheetName val="FAB별"/>
      <sheetName val="K1자재(3차등)"/>
      <sheetName val="제수변수량"/>
      <sheetName val="간지"/>
      <sheetName val="일위대"/>
      <sheetName val="일위대㐀븁"/>
      <sheetName val="Scenario"/>
      <sheetName val="하수급견적대비"/>
      <sheetName val="기존단가 (2)"/>
      <sheetName val="대_x0000__x0000_"/>
      <sheetName val="집계"/>
      <sheetName val="95년12월말"/>
      <sheetName val="GDP"/>
      <sheetName val="견적시담(송포2공구)"/>
      <sheetName val="화설내"/>
      <sheetName val="수정계획3"/>
      <sheetName val="일위대가목록표"/>
      <sheetName val="교대(A1)"/>
      <sheetName val="을부담운반비"/>
      <sheetName val="가시설(TYPE-A)"/>
      <sheetName val="1-1평균터파기고(1)"/>
      <sheetName val="세목별"/>
      <sheetName val="I_설계조多"/>
      <sheetName val="한일양산"/>
      <sheetName val="2-2.매출분석"/>
      <sheetName val="사업부구분코드"/>
      <sheetName val="급,배기팬"/>
      <sheetName val="경비_원본"/>
      <sheetName val="주bea_xdcf0_"/>
      <sheetName val="(당평)자재"/>
      <sheetName val="인적사항(누적)"/>
      <sheetName val="제1영업소"/>
      <sheetName val="제2영업소"/>
      <sheetName val="제3영업소"/>
      <sheetName val="물류최종8월7"/>
      <sheetName val="송전기본"/>
      <sheetName val="부대대비"/>
      <sheetName val="냉연집계"/>
      <sheetName val="15100"/>
      <sheetName val="미납품 현황"/>
      <sheetName val="S0"/>
      <sheetName val="H-pile(298x299)"/>
      <sheetName val="H-pile(250x250)"/>
      <sheetName val="설-원가"/>
      <sheetName val="기준액"/>
      <sheetName val="05년 상"/>
      <sheetName val="영흥TL(UP,DOWN) "/>
      <sheetName val="일반수량총괄집계"/>
      <sheetName val="시추조사비"/>
      <sheetName val="도담구내 개소별 명柖"/>
      <sheetName val="ACMV"/>
      <sheetName val="P&amp;S"/>
      <sheetName val="danh muc vat tu"/>
      <sheetName val="Register-BG NCC"/>
      <sheetName val="Data 2"/>
      <sheetName val="TB chính"/>
      <sheetName val="AHU-PAU-FCU"/>
      <sheetName val="FANS"/>
      <sheetName val="Steel pipe"/>
      <sheetName val="Ref pipe+Ins"/>
      <sheetName val="Plastic pipe"/>
      <sheetName val="Duct"/>
      <sheetName val="Air Grilles"/>
      <sheetName val="Valves"/>
      <sheetName val="주식"/>
      <sheetName val="Cost bd-&quot;A&quot;"/>
      <sheetName val="2분기"/>
      <sheetName val="예산실적전체당월"/>
      <sheetName val="자갈,시멘트,모래산출"/>
      <sheetName val="STEEL BOX 단면설계(SEC.8)"/>
      <sheetName val="임차비용"/>
      <sheetName val="데이터유효성검사자료"/>
      <sheetName val="조경수량"/>
      <sheetName val="1,2,3,4_x0000__x0000_界Þ多⽬"/>
      <sheetName val="건명"/>
      <sheetName val="수자재단위당"/>
      <sheetName val="설계내역(2001)"/>
      <sheetName val="제조노임"/>
      <sheetName val="인입관수량총괄"/>
      <sheetName val="수량계산"/>
      <sheetName val="일위산출"/>
      <sheetName val="덤프트럭계수"/>
      <sheetName val="DTCT"/>
      <sheetName val="5호광장_(만점)2"/>
      <sheetName val="인천국제_(만점)_(2)2"/>
      <sheetName val="Total_단위경유량집계2"/>
      <sheetName val="토공유동표(전체_당초)2"/>
      <sheetName val="준검_내역서2"/>
      <sheetName val="1_수인터널2"/>
      <sheetName val="BH-1_(2)2"/>
      <sheetName val="표__지2"/>
      <sheetName val="投标材料清单_1"/>
      <sheetName val="앉음벽_(2)2"/>
      <sheetName val="4_전기2"/>
      <sheetName val="_HIT__HMC_견적_3900_2"/>
      <sheetName val="I_설계조건2"/>
      <sheetName val="7__현장관리비_2"/>
      <sheetName val="6__안전관리비2"/>
      <sheetName val="노원열병합__건축공사기성내역서2"/>
      <sheetName val="1_설계조건2"/>
      <sheetName val="조도계산서_(도서)2"/>
      <sheetName val="소포내역_(2)2"/>
      <sheetName val="MSS_22"/>
      <sheetName val="11_산출(전열)2"/>
      <sheetName val="6_산출(동력)2"/>
      <sheetName val="7_산출(TRAY)2"/>
      <sheetName val="5_산출(전력)1"/>
      <sheetName val="수량산출서(전력간선_지하D_C)1"/>
      <sheetName val="우수관매설및_우수받이2"/>
      <sheetName val="11_우각부_보강2"/>
      <sheetName val="제출내역_(2)2"/>
      <sheetName val="내___역1"/>
      <sheetName val="내역_ver1_02"/>
      <sheetName val="플랜트_설치1"/>
      <sheetName val="plan&amp;section_of_foundation2"/>
      <sheetName val="pile_bearing_capa_&amp;_arrenge2"/>
      <sheetName val="working_load_at_the_btm_ft_2"/>
      <sheetName val="stability_check2"/>
      <sheetName val="design_criteria2"/>
      <sheetName val="2_1__노무비_평균단가산출1"/>
      <sheetName val="3련_BOX2"/>
      <sheetName val="배수내역_(2)1"/>
      <sheetName val="배수공_시멘트_및_골재량_산출1"/>
      <sheetName val="A_견적1"/>
      <sheetName val="unit_41"/>
      <sheetName val="_HIT-&gt;HMC_견적(3900)1"/>
      <sheetName val="Customer_Databas1"/>
      <sheetName val="spc_배관견적1"/>
      <sheetName val="전_기1"/>
      <sheetName val="SHEET_PILE단가1"/>
      <sheetName val="목차_1"/>
      <sheetName val="화재_탐지_설비1"/>
      <sheetName val="6PILE__(돌출)1"/>
      <sheetName val="세골재__T2_변경_현황1"/>
      <sheetName val="BH_1__2_1"/>
      <sheetName val="개인별_순위표1"/>
      <sheetName val="1_취수장1"/>
      <sheetName val="Cash_Flow-11"/>
      <sheetName val="3_1공사현황_공정표1"/>
      <sheetName val="2차전체변경예정_(2)1"/>
      <sheetName val="노임_단가1"/>
      <sheetName val="내역서_1"/>
      <sheetName val="8_현장관리비1"/>
      <sheetName val="7_안전관리비1"/>
      <sheetName val="귀래_설계_공내역서1"/>
      <sheetName val="설_계1"/>
      <sheetName val="1_설계기준1"/>
      <sheetName val="집_계_표1"/>
      <sheetName val="별표_1"/>
      <sheetName val="도담구내_개소별_명세1"/>
      <sheetName val="노임단가_(2)1"/>
      <sheetName val="3_공통공사대비1"/>
      <sheetName val="단가_및_재료비1"/>
      <sheetName val="RETAIL_(ABOVE)1"/>
      <sheetName val="장비비_명세서11"/>
      <sheetName val="단___산"/>
      <sheetName val="실____단"/>
      <sheetName val="전선_및_전선관"/>
      <sheetName val="7_공정표1"/>
      <sheetName val="단면_(2)1"/>
      <sheetName val="5__현장관리비(new)_1"/>
      <sheetName val="내역서1999_8최종"/>
      <sheetName val="2_대외공문1"/>
      <sheetName val="Eq__Mobilization1"/>
      <sheetName val="노무비_근거"/>
      <sheetName val="제수변_수량집계표(보통)"/>
      <sheetName val="Sheet1_(2)"/>
      <sheetName val="장비_(2)"/>
      <sheetName val="3BL공동구_수량"/>
      <sheetName val="5_동별횡주관경"/>
      <sheetName val="암거_제원표"/>
      <sheetName val="도담구내_개소별_명柖"/>
      <sheetName val="CM_1"/>
      <sheetName val="_갑지"/>
      <sheetName val="6__수량산출서"/>
      <sheetName val="참조_(2)"/>
      <sheetName val="일위대가_"/>
      <sheetName val="4_LINE"/>
      <sheetName val="7_th"/>
      <sheetName val="danh_muc_vat_tu"/>
      <sheetName val="Register-BG_NCC"/>
      <sheetName val="Data_2"/>
      <sheetName val="TB_chính"/>
      <sheetName val="Steel_pipe"/>
      <sheetName val="Ref_pipe+Ins"/>
      <sheetName val="Plastic_pipe"/>
      <sheetName val="Air_Grilles"/>
      <sheetName val="Cost_bd-&quot;A&quot;"/>
      <sheetName val="보할"/>
      <sheetName val="집계장"/>
      <sheetName val="기본설계기준"/>
      <sheetName val="실_인건비(5월부터)"/>
      <sheetName val="현장별정리"/>
      <sheetName val="내역1"/>
      <sheetName val="수완하도"/>
      <sheetName val="김포내역"/>
      <sheetName val="선정요령"/>
      <sheetName val="우석문틀"/>
      <sheetName val="담보"/>
      <sheetName val="일위1"/>
      <sheetName val="배수관연장조서"/>
      <sheetName val="건축집계"/>
      <sheetName val="품셈 "/>
      <sheetName val="음성cable"/>
      <sheetName val="M-EMS GP-570(BIT)"/>
      <sheetName val="판정1교토공"/>
      <sheetName val="Data&amp;Result"/>
      <sheetName val="제수문집계"/>
      <sheetName val="수계"/>
      <sheetName val="토지가격산출기초"/>
      <sheetName val="공시지가"/>
      <sheetName val="인원계획-미화"/>
      <sheetName val="안산기계장치"/>
      <sheetName val="토목도급"/>
      <sheetName val="점유현황"/>
      <sheetName val="토공(완충)"/>
      <sheetName val="일일입력"/>
      <sheetName val="품목등록"/>
      <sheetName val="전도품의"/>
      <sheetName val="원료"/>
      <sheetName val="11"/>
      <sheetName val="2.단면가정 (양곡1교)"/>
      <sheetName val="코_x0000_"/>
      <sheetName val="단양 00 아파트-세부내역"/>
      <sheetName val="부하LOAD"/>
      <sheetName val="현장실사자료"/>
      <sheetName val="만년달력"/>
      <sheetName val="직접뀀鞖/_x0000_"/>
      <sheetName val="미장"/>
      <sheetName val="철골"/>
      <sheetName val="관급현황"/>
      <sheetName val="기술조건"/>
      <sheetName val="1.내역(청.하역장전등)"/>
      <sheetName val="기계"/>
      <sheetName val="표지 (2)"/>
      <sheetName val="매입"/>
      <sheetName val="영업소실적"/>
      <sheetName val="자격 땡겨오기"/>
      <sheetName val="결재_x0000_"/>
      <sheetName val="학익동신동아5차CD365"/>
      <sheetName val="산출근거#2-3"/>
      <sheetName val="설계명세"/>
      <sheetName val="하조서"/>
      <sheetName val="2002상반기노임기준"/>
      <sheetName val="ITB COST"/>
      <sheetName val="자재테이블"/>
      <sheetName val="기타#9"/>
      <sheetName val="10"/>
      <sheetName val="12"/>
      <sheetName val="13"/>
      <sheetName val="14"/>
      <sheetName val="15"/>
      <sheetName val="16"/>
      <sheetName val="3"/>
      <sheetName val="4"/>
      <sheetName val="5"/>
      <sheetName val="6"/>
      <sheetName val="8"/>
      <sheetName val="9"/>
      <sheetName val="WEON"/>
      <sheetName val="단가조사-1"/>
      <sheetName val="갑지_설계 내역서"/>
      <sheetName val="매출그래프"/>
      <sheetName val="설변단가적용현황"/>
      <sheetName val="변경내역서"/>
      <sheetName val="투찰(하수)"/>
      <sheetName val="건축공사집계"/>
      <sheetName val="4. VOs summary"/>
      <sheetName val="125x125"/>
      <sheetName val="예총"/>
      <sheetName val="SEX"/>
      <sheetName val="Quantity"/>
      <sheetName val="TOSHIBA-Structure"/>
      <sheetName val="장비코드표 050601"/>
      <sheetName val="2007년 생산1부장비"/>
      <sheetName val="2008년 생산부전장비코드"/>
      <sheetName val="DDB부 장비 관리현황"/>
      <sheetName val="Xunit (단위환산)"/>
      <sheetName val="종단계산"/>
      <sheetName val="6__안전관慨⻥"/>
      <sheetName val="수량산출서 갑지"/>
      <sheetName val="과업지시서"/>
      <sheetName val="시운전"/>
      <sheetName val="시운전绸7"/>
      <sheetName val="7_산출(⠀榅弁䘿_x0000_"/>
      <sheetName val="문10"/>
      <sheetName val="단가비교표_공통1"/>
      <sheetName val="8.PILE  (돌출)"/>
      <sheetName val="4.2.1 마루높이 검토"/>
      <sheetName val="1,2,3,4_x0005__x0000__x0000__x0000__x0000_"/>
      <sheetName val="용산1(해보)"/>
      <sheetName val="보활"/>
      <sheetName val="집행(2-1)"/>
      <sheetName val="인구"/>
      <sheetName val="개요2"/>
      <sheetName val="수량산출목록표"/>
      <sheetName val="유지정비"/>
      <sheetName val="용역인건비"/>
      <sheetName val="JUCK"/>
      <sheetName val=" 견적서"/>
      <sheetName val="내역_verᔈ_x0000__x0000_"/>
      <sheetName val="계산_x0000__x0000_"/>
      <sheetName val="6동"/>
      <sheetName val="LD"/>
      <sheetName val="램머"/>
      <sheetName val="구조물터파기수량집계"/>
      <sheetName val="재료할증"/>
      <sheetName val="2000.05"/>
      <sheetName val="오동"/>
      <sheetName val="대조"/>
      <sheetName val="나한"/>
      <sheetName val="design_crit_x0000__x0000__x0005__x0000_"/>
      <sheetName val="단가시흥"/>
      <sheetName val=" FURNACE현설"/>
      <sheetName val="97 사업추정(WEKI)"/>
      <sheetName val="8.설치품셈"/>
      <sheetName val="수토공단위당"/>
      <sheetName val="부안변전"/>
      <sheetName val="사진첩"/>
      <sheetName val="단가산출(T)"/>
      <sheetName val="수 량 명 세 서 - 1"/>
      <sheetName val="본체"/>
      <sheetName val="참고자료"/>
      <sheetName val="당 "/>
      <sheetName val="적산"/>
      <sheetName val="신광초조도계선사업"/>
      <sheetName val="Chiet tinh dz35"/>
      <sheetName val="RATE"/>
      <sheetName val="6_산출닑⾱_x0005__x0000_"/>
      <sheetName val="자재대"/>
      <sheetName val="10공-_x0000_Ԁ"/>
      <sheetName val="공사비예"/>
      <sheetName val="b_balju_cho"/>
      <sheetName val="설계예산서(2_소천우회토목)"/>
      <sheetName val="일위집계"/>
      <sheetName val="신대방33(적용)"/>
      <sheetName val="Bảng mã VT"/>
      <sheetName val="돈암사업"/>
      <sheetName val="ASP"/>
      <sheetName val="원_x0000__x0000_"/>
      <sheetName val="DATA LISTS"/>
      <sheetName val="plan&amp;section_of__x0000__x0000__x0005__x0000_冰﹢Ƚ_x0000__x0000__x0000_"/>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내역서 제출"/>
      <sheetName val="공량·_x0000__x0000_"/>
      <sheetName val="공량×"/>
      <sheetName val="설원"/>
      <sheetName val="TABLE DB"/>
      <sheetName val="쌍용 data base"/>
      <sheetName val="가로등내역서"/>
      <sheetName val="보고"/>
      <sheetName val="장문교(대전)"/>
      <sheetName val="계정1"/>
      <sheetName val="정리계槜〚_x0000__x0000_䇀"/>
      <sheetName val="업체별기성내역"/>
      <sheetName val="참조표"/>
      <sheetName val="[입찰안.xls]직접뀀鞖/_x0000_"/>
      <sheetName val="[입찰안.xls][입찰안.xls]직접뀀鞖/_x0000_"/>
      <sheetName val="주bea?"/>
      <sheetName val="3련_B䀀㽚"/>
      <sheetName val="품셈총괄표"/>
      <sheetName val="시약"/>
      <sheetName val="전기2005"/>
      <sheetName val="통신2005"/>
      <sheetName val="9GNG운¼"/>
      <sheetName val="중기조종사 단위단가"/>
      <sheetName val="요율표"/>
      <sheetName val="조도계산서Å_x0000_Ԁ_x0000__x0000_"/>
      <sheetName val="조도계산서Å_x0000_Ԁ_x0000_耀"/>
      <sheetName val="3련_Bꨀ덽"/>
      <sheetName val="working_load_at０ʵŚÃ堠ᴕ_x0000__x0000__x0000__x0000__x0000__x0000_"/>
      <sheetName val="내역(인테리어 실내)(도급)"/>
      <sheetName val="내역(인테리어 실외)(도급)"/>
      <sheetName val="자재기성 신청서.xlsx"/>
      <sheetName val="일위대가(집계_x0000_"/>
      <sheetName val="마감산출"/>
      <sheetName val="CONCRETE"/>
      <sheetName val="현우실적"/>
      <sheetName val="토공_total"/>
      <sheetName val="공기압舓⿫"/>
      <sheetName val="기성(1차)_"/>
      <sheetName val="VXXXXXXX"/>
      <sheetName val="공사비증감"/>
      <sheetName val="소포내역_x0000__x0000__x0005__x0000_"/>
      <sheetName val="세부내역서"/>
      <sheetName val="자단"/>
      <sheetName val="外構・目次"/>
      <sheetName val="工場棟・目次"/>
      <sheetName val="事務棟・目次"/>
      <sheetName val="電気設備表"/>
      <sheetName val="预算"/>
      <sheetName val="5호광장_(만점)3"/>
      <sheetName val="인천국제_(만점)_(2)3"/>
      <sheetName val="Total_단위경유량집계3"/>
      <sheetName val="준검_내역서3"/>
      <sheetName val="토공유동표(전체_당초)3"/>
      <sheetName val="1_수인터널3"/>
      <sheetName val="4_전기3"/>
      <sheetName val="BH-1_(2)3"/>
      <sheetName val="표__지3"/>
      <sheetName val="1_설계조건3"/>
      <sheetName val="조도계산서_(도서)3"/>
      <sheetName val="I_설계조건3"/>
      <sheetName val="11_우각부_보강3"/>
      <sheetName val="제출내역_(2)3"/>
      <sheetName val="우수관매설및_우수받이3"/>
      <sheetName val="11_산출(전열)3"/>
      <sheetName val="6_산출(동력)3"/>
      <sheetName val="7_산출(TRAY)3"/>
      <sheetName val="노원열병합__건축공사기성내역서3"/>
      <sheetName val="앉음벽_(2)3"/>
      <sheetName val="MSS_23"/>
      <sheetName val="2_1__노무비_평균단가산출2"/>
      <sheetName val="내역_ver1_03"/>
      <sheetName val="plan&amp;section_of_foundation3"/>
      <sheetName val="pile_bearing_capa_&amp;_arrenge3"/>
      <sheetName val="working_load_at_the_btm_ft_3"/>
      <sheetName val="stability_check3"/>
      <sheetName val="design_criteria3"/>
      <sheetName val="보고서_기기리스트2"/>
      <sheetName val="7__현장관리비_3"/>
      <sheetName val="6__안전관리비3"/>
      <sheetName val="3련_BOX3"/>
      <sheetName val="소포내역_(2)3"/>
      <sheetName val="배수공_시멘트_및_골재량_산출2"/>
      <sheetName val="_HIT__HMC_견적_3900_3"/>
      <sheetName val="배수내역_(2)2"/>
      <sheetName val="spc_배관견적2"/>
      <sheetName val="投标材料清单_2"/>
      <sheetName val="5_산출(전력)2"/>
      <sheetName val="수량산출서(전력간선_지하D_C)2"/>
      <sheetName val="내___역2"/>
      <sheetName val="플랜트_설치2"/>
      <sheetName val="A_견적2"/>
      <sheetName val="unit_42"/>
      <sheetName val="Customer_Databas2"/>
      <sheetName val="_HIT-&gt;HMC_견적(3900)2"/>
      <sheetName val="전_기2"/>
      <sheetName val="SHEET_PILE단가2"/>
      <sheetName val="목차_2"/>
      <sheetName val="화재_탐지_설비2"/>
      <sheetName val="6PILE__(돌출)2"/>
      <sheetName val="세골재__T2_변경_현황2"/>
      <sheetName val="BH_1__2_2"/>
      <sheetName val="개인별_순위표2"/>
      <sheetName val="1_취수장2"/>
      <sheetName val="Cash_Flow-12"/>
      <sheetName val="3_1공사현황_공정표2"/>
      <sheetName val="2차전체변경예정_(2)2"/>
      <sheetName val="노임_단가2"/>
      <sheetName val="내역서_2"/>
      <sheetName val="8_현장관리비2"/>
      <sheetName val="7_안전관리비2"/>
      <sheetName val="귀래_설계_공내역서2"/>
      <sheetName val="설_계2"/>
      <sheetName val="1_설계기준2"/>
      <sheetName val="집_계_표2"/>
      <sheetName val="별표_2"/>
      <sheetName val="도담구내_개소별_명세2"/>
      <sheetName val="도담구내_개소별_명柖1"/>
      <sheetName val="노임단가_(2)2"/>
      <sheetName val="3_공통공사대비2"/>
      <sheetName val="단___산1"/>
      <sheetName val="실____단1"/>
      <sheetName val="단가_및_재료비2"/>
      <sheetName val="전선_및_전선관1"/>
      <sheetName val="장비비_명세서12"/>
      <sheetName val="7_공정표2"/>
      <sheetName val="단면_(2)2"/>
      <sheetName val="RETAIL_(ABOVE)2"/>
      <sheetName val="5__현장관리비(new)_2"/>
      <sheetName val="내역서1999_8최종1"/>
      <sheetName val="2_대외공문2"/>
      <sheetName val="danh_muc_vat_tu1"/>
      <sheetName val="Register-BG_NCC1"/>
      <sheetName val="Data_21"/>
      <sheetName val="TB_chính1"/>
      <sheetName val="Steel_pipe1"/>
      <sheetName val="Ref_pipe+Ins1"/>
      <sheetName val="Plastic_pipe1"/>
      <sheetName val="Air_Grilles1"/>
      <sheetName val="Cost_bd-&quot;A&quot;1"/>
      <sheetName val="장비_(2)1"/>
      <sheetName val="3BL공동구_수량1"/>
      <sheetName val="5_동별횡주관경1"/>
      <sheetName val="암거_제원표1"/>
      <sheetName val="Sheet1_(2)1"/>
      <sheetName val="Eq__Mobilization2"/>
      <sheetName val="노무비_근거1"/>
      <sheetName val="제수변_수량집계표(보통)1"/>
      <sheetName val="1차_내역서1"/>
      <sheetName val="CM_11"/>
      <sheetName val="_갑지1"/>
      <sheetName val="6__수량산출서1"/>
      <sheetName val="참조_(2)1"/>
      <sheetName val="1_CB"/>
      <sheetName val="일위대가_1"/>
      <sheetName val="4_LINE1"/>
      <sheetName val="7_th1"/>
      <sheetName val="수량산출서_(2)"/>
      <sheetName val="습식및_셀프레벨링1"/>
      <sheetName val="BSD_(2)"/>
      <sheetName val="바_한일양산"/>
      <sheetName val="Project_Brief"/>
      <sheetName val="영업_일1"/>
      <sheetName val="기기_내역서"/>
      <sheetName val="일위대가56-1_"/>
      <sheetName val="일위대가71-1_"/>
      <sheetName val="일위대가74-1_"/>
      <sheetName val="일위대가76-1_"/>
      <sheetName val="일위대가77-1_"/>
      <sheetName val="일위대가78-1_"/>
      <sheetName val="_소방공사_산출근거"/>
      <sheetName val="토공_토적표"/>
      <sheetName val="주bea"/>
      <sheetName val="4__VOs_summary"/>
      <sheetName val="변경명신물량_(2)"/>
      <sheetName val="전사_(2)"/>
      <sheetName val="BA_(2)"/>
      <sheetName val="CP_(2)"/>
      <sheetName val="Bảng_mã_VT"/>
      <sheetName val="Chiet_tinh_dz35"/>
      <sheetName val="기존단가_(2)"/>
      <sheetName val="5호광장_(만점)4"/>
      <sheetName val="인천국제_(만점)_(2)4"/>
      <sheetName val="Total_단위경유량집계4"/>
      <sheetName val="준검_내역서4"/>
      <sheetName val="토공유동표(전체_당초)4"/>
      <sheetName val="1_수인터널4"/>
      <sheetName val="4_전기4"/>
      <sheetName val="BH-1_(2)4"/>
      <sheetName val="표__지4"/>
      <sheetName val="1_설계조건4"/>
      <sheetName val="조도계산서_(도서)4"/>
      <sheetName val="I_설계조건4"/>
      <sheetName val="11_우각부_보강4"/>
      <sheetName val="제출내역_(2)4"/>
      <sheetName val="우수관매설및_우수받이4"/>
      <sheetName val="11_산출(전열)4"/>
      <sheetName val="6_산출(동력)4"/>
      <sheetName val="7_산출(TRAY)4"/>
      <sheetName val="노원열병합__건축공사기성내역서4"/>
      <sheetName val="앉음벽_(2)4"/>
      <sheetName val="MSS_24"/>
      <sheetName val="2_1__노무비_평균단가산출3"/>
      <sheetName val="내역_ver1_04"/>
      <sheetName val="plan&amp;section_of_foundation4"/>
      <sheetName val="pile_bearing_capa_&amp;_arrenge4"/>
      <sheetName val="working_load_at_the_btm_ft_4"/>
      <sheetName val="stability_check4"/>
      <sheetName val="design_criteria4"/>
      <sheetName val="보고서_기기리스트3"/>
      <sheetName val="7__현장관리비_4"/>
      <sheetName val="6__안전관리비4"/>
      <sheetName val="3련_BOX4"/>
      <sheetName val="소포내역_(2)4"/>
      <sheetName val="배수공_시멘트_및_골재량_산출3"/>
      <sheetName val="_HIT__HMC_견적_3900_4"/>
      <sheetName val="배수내역_(2)3"/>
      <sheetName val="spc_배관견적3"/>
      <sheetName val="投标材料清单_3"/>
      <sheetName val="5_산출(전력)3"/>
      <sheetName val="수량산출서(전력간선_지하D_C)3"/>
      <sheetName val="내___역3"/>
      <sheetName val="플랜트_설치3"/>
      <sheetName val="A_견적3"/>
      <sheetName val="unit_43"/>
      <sheetName val="Customer_Databas3"/>
      <sheetName val="_HIT-&gt;HMC_견적(3900)3"/>
      <sheetName val="전_기3"/>
      <sheetName val="SHEET_PILE단가3"/>
      <sheetName val="목차_3"/>
      <sheetName val="화재_탐지_설비3"/>
      <sheetName val="6PILE__(돌출)3"/>
      <sheetName val="세골재__T2_변경_현황3"/>
      <sheetName val="BH_1__2_3"/>
      <sheetName val="개인별_순위표3"/>
      <sheetName val="1_취수장3"/>
      <sheetName val="Cash_Flow-13"/>
      <sheetName val="3_1공사현황_공정표3"/>
      <sheetName val="2차전체변경예정_(2)3"/>
      <sheetName val="노임_단가3"/>
      <sheetName val="내역서_3"/>
      <sheetName val="8_현장관리비3"/>
      <sheetName val="7_안전관리비3"/>
      <sheetName val="귀래_설계_공내역서3"/>
      <sheetName val="설_계3"/>
      <sheetName val="1_설계기준3"/>
      <sheetName val="집_계_표3"/>
      <sheetName val="별표_3"/>
      <sheetName val="도담구내_개소별_명세3"/>
      <sheetName val="도담구내_개소별_명柖2"/>
      <sheetName val="노임단가_(2)3"/>
      <sheetName val="3_공통공사대비3"/>
      <sheetName val="단___산2"/>
      <sheetName val="실____단2"/>
      <sheetName val="단가_및_재료비3"/>
      <sheetName val="전선_및_전선관2"/>
      <sheetName val="장비비_명세서13"/>
      <sheetName val="7_공정표3"/>
      <sheetName val="단면_(2)3"/>
      <sheetName val="RETAIL_(ABOVE)3"/>
      <sheetName val="5__현장관리비(new)_3"/>
      <sheetName val="내역서1999_8최종2"/>
      <sheetName val="2_대외공문3"/>
      <sheetName val="Cost_bd-&quot;A&quot;2"/>
      <sheetName val="danh_muc_vat_tu2"/>
      <sheetName val="Register-BG_NCC2"/>
      <sheetName val="Data_22"/>
      <sheetName val="TB_chính2"/>
      <sheetName val="Steel_pipe2"/>
      <sheetName val="Ref_pipe+Ins2"/>
      <sheetName val="Plastic_pipe2"/>
      <sheetName val="Air_Grilles2"/>
      <sheetName val="Sheet1_(2)2"/>
      <sheetName val="장비_(2)2"/>
      <sheetName val="3BL공동구_수량2"/>
      <sheetName val="5_동별횡주관경2"/>
      <sheetName val="암거_제원표2"/>
      <sheetName val="Eq__Mobilization3"/>
      <sheetName val="노무비_근거2"/>
      <sheetName val="제수변_수량집계표(보통)2"/>
      <sheetName val="1차_내역서2"/>
      <sheetName val="6__수량산출서2"/>
      <sheetName val="_갑지2"/>
      <sheetName val="1_CB1"/>
      <sheetName val="CM_12"/>
      <sheetName val="일위대가_2"/>
      <sheetName val="4_LINE2"/>
      <sheetName val="7_th2"/>
      <sheetName val="참조_(2)2"/>
      <sheetName val="수량산출서_(2)1"/>
      <sheetName val="토공_total1"/>
      <sheetName val="기성(1차)_1"/>
      <sheetName val="습식및_셀프레벨링2"/>
      <sheetName val="BSD_(2)1"/>
      <sheetName val="바_한일양산1"/>
      <sheetName val="Project_Brief1"/>
      <sheetName val="영업_일11"/>
      <sheetName val="기기_내역서1"/>
      <sheetName val="일위대가56-1_1"/>
      <sheetName val="일위대가71-1_1"/>
      <sheetName val="일위대가74-1_1"/>
      <sheetName val="일위대가76-1_1"/>
      <sheetName val="일위대가77-1_1"/>
      <sheetName val="일위대가78-1_1"/>
      <sheetName val="_소방공사_산출근거1"/>
      <sheetName val="토공_토적표1"/>
      <sheetName val="4__VOs_summary1"/>
      <sheetName val="변경명신물량_(2)1"/>
      <sheetName val="전사_(2)1"/>
      <sheetName val="BA_(2)1"/>
      <sheetName val="CP_(2)1"/>
      <sheetName val="Bảng_mã_VT1"/>
      <sheetName val="Chiet_tinh_dz351"/>
      <sheetName val="기존단가_(2)1"/>
      <sheetName val="Elec LG"/>
      <sheetName val="ESTI."/>
      <sheetName val="DI-ESTI"/>
      <sheetName val="1_MV"/>
      <sheetName val="gVL"/>
      <sheetName val="받을어음"/>
      <sheetName val="시작"/>
      <sheetName val="투자자산"/>
      <sheetName val="대손상각"/>
      <sheetName val="Translation"/>
      <sheetName val="정리계槜で_x0000__x0000_ｐ"/>
      <sheetName val="정리계槜で_x0000__x0000_㟠"/>
      <sheetName val="0.목록1"/>
      <sheetName val="pile_bearing_capa_&amp;_¬웰ﾕ쀀_x0005_"/>
      <sheetName val="pile_bearing_capa_&amp;_¬웰ﾕ_x0000_ﳪ_x0005_"/>
      <sheetName val="뚝토공"/>
      <sheetName val="7월11일"/>
      <sheetName val="조직관리비"/>
      <sheetName val="수선비"/>
      <sheetName val="원가명세"/>
      <sheetName val="사발차명세표"/>
      <sheetName val="손익"/>
      <sheetName val="분개장·원장"/>
      <sheetName val="Front"/>
      <sheetName val="아파트_"/>
      <sheetName val="Xunit_(단위환산)"/>
      <sheetName val="장비코드표_050601"/>
      <sheetName val="2007년_생산1부장비"/>
      <sheetName val="2008년_생산부전장비코드"/>
      <sheetName val="DDB부_장비_관리현황"/>
      <sheetName val="D &amp; W sizes"/>
      <sheetName val="単価表"/>
      <sheetName val="Gia vat tu"/>
      <sheetName val="DI_ESTI"/>
      <sheetName val="dtct cong"/>
      <sheetName val="HS"/>
      <sheetName val="01. DATA"/>
      <sheetName val="BG"/>
      <sheetName val="LEGEND"/>
      <sheetName val="NOTE"/>
      <sheetName val="SCOPE OF WORK"/>
      <sheetName val="IBASE"/>
      <sheetName val="DGCT (01)"/>
      <sheetName val="Chi tiet"/>
      <sheetName val="FitOutConfCentre"/>
      <sheetName val="nhôm 1,2mm"/>
      <sheetName val="nhôm 1,4mm"/>
      <sheetName val="단_x0005__x0000_"/>
      <sheetName val="공사비예산서"/>
      <sheetName val="발주A"/>
      <sheetName val="부안일위"/>
      <sheetName val="만봉용지매수비(총괄)"/>
      <sheetName val="차량(구)"/>
      <sheetName val="공기압¬_x0000_Ԁ"/>
      <sheetName val="갑지_을지"/>
      <sheetName val="2-2_매출분석"/>
      <sheetName val="설명서_"/>
      <sheetName val="유효폭의_계산"/>
      <sheetName val="STEEL_BOX_단면설계(SEC_8)"/>
      <sheetName val="미납품_현황"/>
      <sheetName val="05년_상"/>
      <sheetName val="영흥TL(UP,DOWN)_"/>
      <sheetName val="단양_00_아파트-세부내역"/>
      <sheetName val="2_단면가정_(양곡1교)"/>
      <sheetName val="자격_땡겨오기"/>
      <sheetName val="갑지_설계_내역서"/>
      <sheetName val="표지_(2)"/>
      <sheetName val="ITB_COST"/>
      <sheetName val="8_PILE__(돌출)"/>
      <sheetName val="1_내역(청_하역장전등)"/>
      <sheetName val="4_2_1_마루높이_검토"/>
      <sheetName val="수량산출서_갑지"/>
      <sheetName val="_견적서"/>
      <sheetName val="내역서_제출"/>
      <sheetName val="납부서"/>
      <sheetName val="식재"/>
      <sheetName val="시설물"/>
      <sheetName val="식재출력용"/>
      <sheetName val="유지관리"/>
      <sheetName val="현장경비(공사금액별)"/>
      <sheetName val="발주내역"/>
      <sheetName val="H-PILE수량집계"/>
      <sheetName val="1,2,3,4"/>
      <sheetName val="NM2"/>
      <sheetName val="NW1"/>
      <sheetName val="NW2"/>
      <sheetName val="PW3"/>
      <sheetName val="PW4"/>
      <sheetName val="SC1"/>
      <sheetName val="DNW"/>
      <sheetName val="N+"/>
      <sheetName val="NE"/>
      <sheetName val="P+"/>
      <sheetName val="PM"/>
      <sheetName val="PE"/>
      <sheetName val="So sanh"/>
      <sheetName val="주bea_"/>
      <sheetName val="(원)기흥상갈"/>
      <sheetName val="DHEQ㧈讄䰀漐"/>
      <sheetName val="수량산출서집´_x0000_Ԁ_x0000_耀֜䌛"/>
      <sheetName val="자격증"/>
      <sheetName val="wbs2차"/>
      <sheetName val="물가시세"/>
      <sheetName val="일위(토,포,부)"/>
      <sheetName val="토공집계표"/>
      <sheetName val="수량산출서집계(_x0000__x0000__x0005__x0000_"/>
      <sheetName val="수량산출서집계(_x0000__x0000__x0005__x0000_瞀"/>
      <sheetName val="[입찰안.xls][입찰안.xls][입찰안.xls]B_17"/>
      <sheetName val="[입찰안.xls][입찰안.xls][입찰안.xls]B__5"/>
      <sheetName val="[입찰안.xls][입찰안.xls][입찰안.xls]B__2"/>
      <sheetName val="[입찰안.xls][입찰안.xls][입찰안.xls]B__3"/>
      <sheetName val="[입찰안.xls][입찰안.xls][입찰안.xls]B__4"/>
      <sheetName val="[입찰안.xls][입찰안.xls][입찰안.xls]B__8"/>
      <sheetName val="[입찰안.xls][입찰안.xls][입찰안.xls]B__6"/>
      <sheetName val="[입찰안.xls][입찰안.xls][입찰안.xls]B_25"/>
      <sheetName val="[입찰안.xls][입찰안.xls][입찰안.xls]B__7"/>
      <sheetName val="[입찰안.xls][입찰안.xls][입찰안.xls]B__9"/>
      <sheetName val="[입찰안.xls][입찰안.xls][입찰안.xls]B_10"/>
      <sheetName val="[입찰안.xls][입찰안.xls][입찰안.xls]B_11"/>
      <sheetName val="[입찰안.xls][입찰안.xls][입찰안.xls]B_12"/>
      <sheetName val="[입찰안.xls][입찰안.xls][입찰안.xls]B_13"/>
      <sheetName val="[입찰안.xls][입찰안.xls][입찰안.xls]B_14"/>
      <sheetName val="[입찰안.xls][입찰안.xls][입찰안.xls]B_15"/>
      <sheetName val="[입찰안.xls][입찰안.xls][입찰안.xls]B_16"/>
      <sheetName val="[입찰안.xls][입찰안.xls][입찰안.xls]B_18"/>
      <sheetName val="[입찰안.xls][입찰안.xls][입찰안.xls]B_19"/>
      <sheetName val="[입찰안.xls][입찰안.xls][입찰안.xls]B_20"/>
      <sheetName val="[입찰안.xls][입찰안.xls][입찰안.xls]B_21"/>
      <sheetName val="[입찰안.xls][입찰안.xls][입찰안.xls]B_22"/>
      <sheetName val="[입찰안.xls][입찰안.xls][입찰안.xls]B_23"/>
      <sheetName val="[입찰안.xls][입찰안.xls][입찰안.xls]B_24"/>
      <sheetName val="[입찰안.xls][입찰안.xls][입찰안.xls]B_26"/>
      <sheetName val="[입찰안.xls][입찰안.xls][입찰안.xls]B_27"/>
      <sheetName val="대차대조표"/>
      <sheetName val="손익계산서"/>
      <sheetName val="이익잉여금"/>
      <sheetName val="상세손익"/>
      <sheetName val="교량전기"/>
      <sheetName val="cal1"/>
      <sheetName val="bqmpaloc"/>
      <sheetName val="원가&amp;하도급원가"/>
      <sheetName val="장비가동"/>
      <sheetName val="입상내역"/>
      <sheetName val="예산M12A"/>
      <sheetName val="정리계槜〚"/>
      <sheetName val="1,2,3,4_x0005_"/>
      <sheetName val="10공-"/>
      <sheetName val="design_crit"/>
      <sheetName val="손익차9월頀"/>
      <sheetName val="의견양식"/>
      <sheetName val="제잡비1"/>
      <sheetName val="수량"/>
      <sheetName val="노무비계"/>
      <sheetName val="현장"/>
      <sheetName val="EXCHANGE RATE"/>
      <sheetName val="0"/>
      <sheetName val="Cọc nhồi"/>
      <sheetName val="5호광장_(만점)5"/>
      <sheetName val="인천국제_(만점)_(2)5"/>
      <sheetName val="Total_단위경유량집계5"/>
      <sheetName val="토공유동표(전체_당초)5"/>
      <sheetName val="준검_내역서5"/>
      <sheetName val="1_수인터널5"/>
      <sheetName val="BH-1_(2)5"/>
      <sheetName val="표__지5"/>
      <sheetName val="投标材料清单_4"/>
      <sheetName val="4_전기5"/>
      <sheetName val="1_설계조건5"/>
      <sheetName val="조도계산서_(도서)5"/>
      <sheetName val="I_설계조건5"/>
      <sheetName val="11_우각부_보강5"/>
      <sheetName val="제출내역_(2)5"/>
      <sheetName val="우수관매설및_우수받이5"/>
      <sheetName val="11_산출(전열)5"/>
      <sheetName val="6_산출(동력)5"/>
      <sheetName val="7_산출(TRAY)5"/>
      <sheetName val="노원열병합__건축공사기성내역서5"/>
      <sheetName val="앉음벽_(2)5"/>
      <sheetName val="MSS_25"/>
      <sheetName val="2_1__노무비_평균단가산출4"/>
      <sheetName val="내역_ver1_05"/>
      <sheetName val="plan&amp;section_of_foundation5"/>
      <sheetName val="pile_bearing_capa_&amp;_arrenge5"/>
      <sheetName val="working_load_at_the_btm_ft_5"/>
      <sheetName val="stability_check5"/>
      <sheetName val="design_criteria5"/>
      <sheetName val="보고서_기기리스트4"/>
      <sheetName val="7__현장관리비_5"/>
      <sheetName val="6__안전관리비5"/>
      <sheetName val="3련_BOX5"/>
      <sheetName val="소포내역_(2)5"/>
      <sheetName val="배수공_시멘트_및_골재량_산출4"/>
      <sheetName val="_HIT__HMC_견적_3900_5"/>
      <sheetName val="배수내역_(2)4"/>
      <sheetName val="spc_배관견적4"/>
      <sheetName val="5_산출(전력)4"/>
      <sheetName val="수량산출서(전력간선_지하D_C)4"/>
      <sheetName val="내___역4"/>
      <sheetName val="플랜트_설치4"/>
      <sheetName val="A_견적4"/>
      <sheetName val="unit_44"/>
      <sheetName val="Customer_Databas4"/>
      <sheetName val="_HIT-&gt;HMC_견적(3900)4"/>
      <sheetName val="전_기4"/>
      <sheetName val="SHEET_PILE단가4"/>
      <sheetName val="목차_4"/>
      <sheetName val="화재_탐지_설비4"/>
      <sheetName val="6PILE__(돌출)4"/>
      <sheetName val="세골재__T2_변경_현황4"/>
      <sheetName val="BH_1__2_4"/>
      <sheetName val="개인별_순위표4"/>
      <sheetName val="1_취수장4"/>
      <sheetName val="Cash_Flow-14"/>
      <sheetName val="3_1공사현황_공정표4"/>
      <sheetName val="2차전체변경예정_(2)4"/>
      <sheetName val="노임_단가4"/>
      <sheetName val="내역서_4"/>
      <sheetName val="8_현장관리비4"/>
      <sheetName val="7_안전관리비4"/>
      <sheetName val="귀래_설계_공내역서4"/>
      <sheetName val="설_계4"/>
      <sheetName val="1_설계기준4"/>
      <sheetName val="집_계_표4"/>
      <sheetName val="별표_4"/>
      <sheetName val="도담구내_개소별_명세4"/>
      <sheetName val="도담구내_개소별_명柖3"/>
      <sheetName val="danh_muc_vat_tu3"/>
      <sheetName val="Register-BG_NCC3"/>
      <sheetName val="Data_23"/>
      <sheetName val="TB_chính3"/>
      <sheetName val="Steel_pipe3"/>
      <sheetName val="Ref_pipe+Ins3"/>
      <sheetName val="Plastic_pipe3"/>
      <sheetName val="Air_Grilles3"/>
      <sheetName val="노임단가_(2)4"/>
      <sheetName val="3_공통공사대비4"/>
      <sheetName val="단___산3"/>
      <sheetName val="실____단3"/>
      <sheetName val="단가_및_재료비4"/>
      <sheetName val="전선_및_전선관3"/>
      <sheetName val="장비비_명세서14"/>
      <sheetName val="7_공정표4"/>
      <sheetName val="단면_(2)4"/>
      <sheetName val="RETAIL_(ABOVE)4"/>
      <sheetName val="5__현장관리비(new)_4"/>
      <sheetName val="내역서1999_8최종3"/>
      <sheetName val="2_대외공문4"/>
      <sheetName val="Cost_bd-&quot;A&quot;3"/>
      <sheetName val="Sheet1_(2)3"/>
      <sheetName val="1차_내역서3"/>
      <sheetName val="장비_(2)3"/>
      <sheetName val="3BL공동구_수량3"/>
      <sheetName val="5_동별횡주관경3"/>
      <sheetName val="암거_제원표3"/>
      <sheetName val="Eq__Mobilization4"/>
      <sheetName val="노무비_근거3"/>
      <sheetName val="제수변_수량집계표(보통)3"/>
      <sheetName val="CM_13"/>
      <sheetName val="_갑지3"/>
      <sheetName val="6__수량산출서3"/>
      <sheetName val="참조_(2)3"/>
      <sheetName val="1_CB2"/>
      <sheetName val="일위대가_3"/>
      <sheetName val="4_LINE3"/>
      <sheetName val="7_th3"/>
      <sheetName val="수량산출서_(2)2"/>
      <sheetName val="토공_total2"/>
      <sheetName val="기성(1차)_2"/>
      <sheetName val="습식및_셀프레벨링3"/>
      <sheetName val="BSD_(2)2"/>
      <sheetName val="바_한일양산2"/>
      <sheetName val="Project_Brief2"/>
      <sheetName val="영업_일12"/>
      <sheetName val="기기_내역서2"/>
      <sheetName val="4__VOs_summary2"/>
      <sheetName val="일위대가56-1_2"/>
      <sheetName val="일위대가71-1_2"/>
      <sheetName val="일위대가74-1_2"/>
      <sheetName val="일위대가76-1_2"/>
      <sheetName val="일위대가77-1_2"/>
      <sheetName val="일위대가78-1_2"/>
      <sheetName val="_소방공사_산출근거2"/>
      <sheetName val="토공_토적표2"/>
      <sheetName val="변경명신물량_(2)2"/>
      <sheetName val="전사_(2)2"/>
      <sheetName val="BA_(2)2"/>
      <sheetName val="CP_(2)2"/>
      <sheetName val="Bảng_mã_VT2"/>
      <sheetName val="Chiet_tinh_dz352"/>
      <sheetName val="기존단가_(2)2"/>
      <sheetName val="Elec_LG"/>
      <sheetName val="ESTI_"/>
      <sheetName val="D_&amp;_W_sizes"/>
      <sheetName val="Gia_vat_tu"/>
      <sheetName val="dtct_cong"/>
      <sheetName val="DATA_LISTS"/>
      <sheetName val="Phan tich ca may"/>
      <sheetName val="Chenh lech ca may"/>
      <sheetName val="TLg CN&amp;Laixe"/>
      <sheetName val="TLg CN&amp;Laixe (2)"/>
      <sheetName val="TLg Laitau"/>
      <sheetName val="TLg Laitau (2)"/>
      <sheetName val="SCOPE_OF_WORK"/>
      <sheetName val="ptvt"/>
      <sheetName val="ጵ_x0000__x0000_Ոጶ_x0000__x0000_sጷ_x0000__x0000_״ጸ_x0000__x0000_ ጿ_x0000__x0000_¬ጿ_x0000__x0000_׭ጊ"/>
      <sheetName val="ጲ_x0000__x0000_Ոፍ_x0000__x0000_sጳ_x0000__x0000_1ጳ_x0000__x0000_᬴ጴ_x0000__x0000_෠ጳ_x0000__x0000_ග"/>
      <sheetName val="ጳ_x0000__x0000_Ոጴ_x0000__x0000_sጳ_x0000__x0000_aጳ_x0000__x0000_iጴ_x0000__x0000_cጵ_x0000__x0000_k"/>
      <sheetName val="ጳ_x0000__x0000_Ոጳ_x0000__x0000_sጴ_x0000__x0000_sጳ_x0000__x0000_ ጳ_x0000__x0000_tጴ_x0000__x0000_a"/>
      <sheetName val="ጳ_x0000__x0000_Ոጳ_x0000__x0000_sጴ_x0000__x0000_~ጳ_x0000__x0000_ఄጳ_x0000__x0000_᪅ጴ_x0000__x0000_)"/>
      <sheetName val="ፋ_x0000__x0000_Ոፌ_x0000__x0000_sጿ_x0000__x0000_೵ጿ_x0000__x0000_ኸጊ_x0000__x0000_೨ጱ_x0000__x0000_°ጲ"/>
      <sheetName val="ጴ_x0000__x0000_Ոጳ_x0000__x0000_sጳ_x0000__x0000_°ጴ_x0000__x0000_ࠄጵ_x0000__x0000__ጶ_x0000__x0000_)"/>
      <sheetName val="ጿ_x0000__x0000_Ոጊ_x0000__x0000_sጱ_x0000__x0000_°ጲ_x0000__x0000_ࠄፍ_x0000__x0000__ጳ_x0000__x0000_ࠄጳ"/>
      <sheetName val="ጱ_x0000__x0000_Ոጼ_x0000__x0000_sፍ_x0000__x0000_°ጳ_x0000__x0000_ࠄጳ_x0000__x0000__ጴ_x0000__x0000_.ጳ_x0000_"/>
      <sheetName val="ጴ_x0000__x0000_Ոጳ_x0000__x0000_sጳ_x0000__x0000_°ጴ_x0000__x0000_ࠄጵ_x0000__x0000__ጶ_x0000__x0000_"/>
      <sheetName val="ጷ_x0000__x0000_Ոጸ_x0000__x0000_sጿ_x0000__x0000_°ጿ_x0000__x0000_ࠄጊ간선_서관)"/>
      <sheetName val="ጿ_x0000__x0000_Ոጿ_x0000__x0000_sጊ_x0000__x0000_״ጱ_x0000__x0000__ጲ_x0000__x0000_¬ፍ_x0000__x0000_׭ጳ"/>
      <sheetName val="ጵ_x0000__x0000_Ոጶ_x0000__x0000_sጷ_x0000__x0000_aጸ_x0000__x0000_iጿ_x0000__x0000_cጿ_x0000__x0000_k"/>
      <sheetName val="ጿ_x0000__x0000_Ոጊ_x0000__x0000_sጊ_x0000__x0000_sጱ_x0000__x0000__ጲ_x0000__x0000_tፍ_x0000__x0000_a"/>
      <sheetName val="ጳ_x0000__x0000_Ոጳ_x0000__x0000_sጴ_x0000__x0000_nጵ_x0000__x0000_uጶ_x0000__x0000_aጷ_x0000__x0000_u"/>
      <sheetName val="ጳ_x0000__x0000_Ոጳ_x0000__x0000_sጴ_x0000__x0000_gጴ_x0000__x0000_eፊ_x0000__x0000_Gጵ_x0000__x0000_C"/>
      <sheetName val="ጳ_x0000__x0000_Ոጴ_x0000__x0000_sጳ_x0000__x0000_Tጳ_x0000__x0000_ ጴ_x0000__x0000_Oጵ_x0000__x0000_"/>
      <sheetName val="ጵ_x0000__x0000_Ոፋ_x0000__x0000_sፌ_x0000__x0000_ ጿ_x0000__x0000_᦬ጿ_x0000__x0000_eጊ_x0000__x0000_"/>
      <sheetName val="ጻ_x0000__x0000_Ոጻ_x0000__x0000_sጱ_x0000__x0000_൭ጲ_x0000__x0000_᧌ድ_x0000__x0000_(ጳ_x0000__x0000_"/>
      <sheetName val="ጿ_x0000__x0000_Ոጿ_x0000__x0000_sጊ_x0000__x0000_tጊ_x0000__x0000_የጱ_x0000__x0000_៉ጲ_x0000__x0000_"/>
      <sheetName val="ጴ_x0000__x0000_Ոጾ_x0000__x0000_sጶ_x0000__x0000_״ጷ_x0000__x0000__ፓ_x0000__x0000_¬ፔ_x0000__x0000_׭ፔ_x0000_"/>
      <sheetName val="ጴ_x0000__x0000_Ոጳ_x0000__x0000_sጳ_x0000__x0000_°ጴ_x0000__x0000_ࠄጴ_x0000__x0000__ፊ_x0000__x0000__ጵ_x0000_"/>
      <sheetName val="ጶ_x0000__x0000_Ոጷ_x0000__x0000_sጸ_x0000__x0000_aጿ_x0000__x0000_iጿ_x0000__x0000_cጊ_x0000__x0000_kጊ"/>
      <sheetName val="ጳ_x0000__x0000_Ոጳ_x0000__x0000_sጴ_x0000__x0000_sጳ_x0000__x0000__ጳ_x0000__x0000_tጴ_x0000__x0000_aጵ"/>
      <sheetName val="ጊ_x0000__x0000_Ոጊ_x0000__x0000_sጊ_x0000__x0000_1ጱ_x0000__x0000_᬴ጲ_x0000__x0000_෠ድ_x0000__x0000_ග"/>
      <sheetName val="ጸ_x0000__x0000_Ոጿ_x0000__x0000_sጿ_x0000__x0000_೵ጊ_x0000__x0000_ኸጊ_x0000__x0000_೨ጱ_x0000__x0000_°ጲ"/>
      <sheetName val="ጳ_x0000__x0000_Ոጳ_x0000__x0000_sጴ_x0000__x0000_sጵ_x0000__x0000_eጶ_x0000__x0000_aጷ_x0000__x0000_aጸ"/>
      <sheetName val="ጴ_x0000__x0000_Ոጵ_x0000__x0000_sጶ_x0000__x0000_.ጷ_x0000__x0000_bጸ_x0000__x0000_zጿ_x0000__x0000_oጿ"/>
      <sheetName val="ፍ_x0000__x0000_Ոጳ_x0000__x0000_sጳ_x0000__x0000__ጴ_x0000__x0000_bጳ_x0000__x0000_zጳ_x0000__x0000_oጴ"/>
      <sheetName val="ጊ_x0000__x0000_Ոጱ_x0000__x0000_sጼ_x0000__x0000__ፐ_x0000__x0000_᦬ፑ_x0000__x0000_eፑ_x0000__x0000_"/>
      <sheetName val="ጳ_x0000__x0000_Ոጴ_x0000__x0000_sጵ_x0000__x0000_Tጶ_x0000__x0000__ጷ_x0000__x0000_Oጸ_x0000__x0000_"/>
      <sheetName val="ጊ_x0000__x0000_Ոጊ_x0000__x0000_sጱ_x0000__x0000_Sጲ_x0000__x0000_Aፍ_x0000__x0000_rጳ_x0000__x0000_uጳ_x0000_"/>
      <sheetName val="ጊ_x0000__x0000_Ոጊ_x0000__x0000_sጊ_x0000__x0000_ ጊ_x0000__x0000_ ጱ_x0000__x0000_mጲ_x0000__x0000_"/>
      <sheetName val="ጿ_x0000__x0000_Ոጊ_x0000__x0000_sጱ_x0000__x0000_᯸ጲ_x0000__x0000_Vፍ_x0000__x0000_kጳ_x0000__x0000_"/>
      <sheetName val="ጳ_x0000__x0000_Ոጴ_x0000__x0000_sጵ_x0000__x0000_൭ጶ_x0000__x0000_᧌ጷ_x0000__x0000_(ጸ_x0000__x0000_"/>
      <sheetName val="ጳ_x0000__x0000_Ոጴ_x0000__x0000_sጵ_x0000__x0000_tጶ_x0000__x0000_የጷ_x0000__x0000_៉ጸ_x0000__x0000_"/>
      <sheetName val="ጊ_x0000__x0000_Ոጱ_x0000__x0000_sጲ_x0000__x0000_״ፍ_x0000__x0000__ጳ_x0000__x0000_¬ጳ_x0000__x0000_׭ጴ_x0000_"/>
      <sheetName val="ጴ_x0000__x0000_Ոጵ_x0000__x0000_sጶ_x0000__x0000_aጷ_x0000__x0000_iጸ_x0000__x0000_cጿ_x0000__x0000_kጿ"/>
      <sheetName val="ጱ_x0000__x0000_Ոጲ_x0000__x0000_sፍ_x0000__x0000_sጳ_x0000__x0000__ጳ_x0000__x0000_tጴ_x0000__x0000_aጳ"/>
      <sheetName val="ጵ_x0000__x0000_Ոጶ_x0000__x0000_sጷ_x0000__x0000_1ጸ_x0000__x0000_᬴ጿ_x0000__x0000_෠ጿ_x0000__x0000_ගጊ"/>
      <sheetName val="ጊ_x0000__x0000_Ոጱ_x0000__x0000_sጲ_x0000__x0000_೵ፍ_x0000__x0000_ኸጳ_x0000__x0000_೨ጳ_x0000__x0000_°ጴ_x0000_"/>
      <sheetName val="ጱ_x0000__x0000_Ոጲ_x0000__x0000_sፍ_x0000__x0000_sጳ_x0000__x0000_eጳ_x0000__x0000_aጴ_x0000__x0000_aጳ_x0000_"/>
      <sheetName val="ጲ_x0000__x0000_Ոፍ_x0000__x0000_sጳ_x0000__x0000_ެጳ_x0000__x0000_2ጴ_x0000__x0000__ጳ_x0000__x0000_"/>
      <sheetName val="ጴ_x0000__x0000_Ոጳ_x0000__x0000_sጳ_x0000__x0000_Tጴ_x0000__x0000__ጵ_x0000__x0000_Oጶ_x0000__x0000_1"/>
      <sheetName val="ጵ_x0000__x0000_Ոፋ_x0000__x0000_sፌ_x0000__x0000__ጿ_x0000__x0000_᦬ጿ_x0000__x0000_eጊ_x0000__x0000_1"/>
      <sheetName val="ጴ_x0000__x0000_Ոፊ_x0000__x0000_sጵ_x0000__x0000__ፋ_x0000__x0000_bፌ_x0000__x0000_zጿ_x0000__x0000_oጿ_x0000_"/>
      <sheetName val="ጊ_x0000__x0000_Ոጱ_x0000__x0000_sጲ_x0000__x0000_nድ_x0000__x0000_uጳ_x0000__x0000_aጳ_x0000__x0000_u"/>
      <sheetName val="ድ_x0000__x0000_Ոጳ_x0000__x0000_sጳ_x0000__x0000_gጴ_x0000__x0000_eጳ_x0000__x0000_Gጳ_x0000__x0000_C"/>
      <sheetName val="ጳ_x0000__x0000_Ոጳ_x0000__x0000_sጴ_x0000__x0000_iጳ_x0000__x0000_tጳ_x0000__x0000_ ጴ_x0000__x0000_5"/>
      <sheetName val="ፊ_x0000__x0000_Ոጵ_x0000__x0000_sፋ_x0000__x0000_൭ፌ_x0000__x0000_᧌ጿ_x0000__x0000_(ጿ_x0000__x0000_"/>
      <sheetName val="ጳ_x0000__x0000_Ոጳ_x0000__x0000_sጴ_x0000__x0000_tጴ_x0000__x0000_የፊ_x0000__x0000_៉ጵ_x0000__x0000_"/>
      <sheetName val="ጳ_x0000__x0000_Ոጴ_x0000__x0000_sጳ_x0000__x0000_״ጳ_x0000__x0000__ጴ_x0000__x0000_¬ጴ_x0000__x0000_׭ፊ_x0000_"/>
      <sheetName val="ጳ_x0000__x0000_Ոጳ_x0000__x0000_sጴ_x0000__x0000_1ጳ_x0000__x0000_᬴ጳ_x0000__x0000_෠ጴ_x0000__x0000_ගጵ"/>
      <sheetName val="ፌ_x0000__x0000_Ոጿ_x0000__x0000_sጿ_x0000__x0000_aጊ_x0000__x0000_iጱ_x0000__x0000_cጲ_x0000__x0000_kድ"/>
      <sheetName val="ፌ_x0000__x0000_Ոጿ_x0000__x0000_sጿ_x0000__x0000_sጊ_x0000__x0000__ጊ_x0000__x0000_tጊ_x0000__x0000_aጱ"/>
      <sheetName val="ጴ_x0000__x0000_Ոጴ_x0000__x0000_sፊ_x0000__x0000_೵ጵ_x0000__x0000_ኸፋ_x0000__x0000_೨ፌ_x0000__x0000_°ጿ_x0000_"/>
      <sheetName val="ጸ_x0000__x0000_Ոጿ_x0000__x0000_sጿ_x0000__x0000_sጊ_x0000__x0000_eጊ_x0000__x0000_aጊ_x0000__x0000_aጊ_x0000_"/>
      <sheetName val="ጿ_x0000__x0000_Ոጿ_x0000__x0000_sጊ_x0000__x0000_ެጊ_x0000__x0000_2ጊ_x0000__x0000__ጱ_x0000__x0000_"/>
      <sheetName val="ጊ_x0000__x0000_Ոጊ_x0000__x0000_sጊ_x0000__x0000_Tጱ_x0000__x0000__ጲ_x0000__x0000_Oድ_x0000__x0000_2"/>
      <sheetName val="ጿ_x0000__x0000_Ոጊ_x0000__x0000_sጊ_x0000__x0000__ጊ_x0000__x0000_᦬ጊ_x0000__x0000_eጱ_x0000__x0000_2"/>
      <sheetName val="ጳ_x0000__x0000_Ոጴ_x0000__x0000_sጳ_x0000__x0000_nጳ_x0000__x0000_uጴ_x0000__x0000_aጵ_x0000__x0000_uጶ"/>
      <sheetName val="ጴ_x0000__x0000_Ոጳ_x0000__x0000_sጳ_x0000__x0000_gጴ_x0000__x0000_eጴ_x0000__x0000_Gፊ_x0000__x0000_Cጵ"/>
      <sheetName val="ጿ_x0000__x0000_Ոጿ_x0000__x0000_sጊ_x0000__x0000__ጊ_x0000__x0000_bጊ_x0000__x0000_zጊ_x0000__x0000_oጱ_x0000_"/>
      <sheetName val="ፋ_x0000__x0000_Ոፌ_x0000__x0000_sጿ_x0000__x0000_᳀ጿ_x0000__x0000_৑ጊ_x0000__x0000_᳴ጱ_x0000__x0000_"/>
      <sheetName val="ድ_x0000__x0000_Ոጳ_x0000__x0000_sጳ_x0000__x0000__ጴ_x0000__x0000__ጳ_x0000__x0000_mጳ_x0000__x0000_"/>
      <sheetName val="ጵ_x0000__x0000_Ոፋ_x0000__x0000_sፌ_x0000__x0000_iጿ_x0000__x0000_tጿ_x0000__x0000__ጊ_x0000__x0000_5"/>
      <sheetName val="ጿ_x0000__x0000_Ոጊ_x0000__x0000_sጊ_x0000__x0000_൭ጊ_x0000__x0000_᧌ጱ_x0000__x0000_(ጲ_x0000__x0000_"/>
      <sheetName val="ጊ_x0000__x0000_Ոጊ_x0000__x0000_sጱ_x0000__x0000_tጲ_x0000__x0000_የድ_x0000__x0000_៉ጳ_x0000__x0000_"/>
      <sheetName val="ጲ_x0000__x0000_Ոድ_x0000__x0000_sጳ_x0000__x0000_״ጳ_x0000__x0000__ጴ_x0000__x0000_¬ጳ_x0000__x0000_׭ጳ_x0000_"/>
      <sheetName val="ጱ_x0000__x0000_Ոጲ_x0000__x0000_sድ_x0000__x0000_1ጳ_x0000__x0000_᬴ጳ_x0000__x0000_෠ጴ_x0000__x0000_ගጳ"/>
      <sheetName val="ጳ_x0000__x0000_Ոጴ_x0000__x0000_sጴ_x0000__x0000_aፊ_x0000__x0000_iጵ_x0000__x0000_cፋ_x0000__x0000_kፌ"/>
      <sheetName val="ጴ_x0000__x0000_Ոጳ_x0000__x0000_sጳ_x0000__x0000_sጴ_x0000__x0000__ጴ_x0000__x0000_tፊ_x0000__x0000_aጵ"/>
      <sheetName val="ጳ_x0000__x0000_Ոጴ_x0000__x0000_sጳ_x0000__x0000_೵ጳ_x0000__x0000_ኸጴ_x0000__x0000_೨ጴ_x0000__x0000_°ፊ_x0000_"/>
      <sheetName val="ጳ_x0000__x0000_Ոጳ_x0000__x0000_sጴ_x0000__x0000_sጳ_x0000__x0000_eጳ_x0000__x0000_aጴ_x0000__x0000_aጴ_x0000_"/>
      <sheetName val="ፋ_x0000__x0000_Ոፌ_x0000__x0000_sጿ_x0000__x0000_ެጿ_x0000__x0000_2ጊ_x0000__x0000__ጊ_x0000__x0000_"/>
      <sheetName val="ጳ_x0000__x0000_Ոጴ_x0000__x0000_sጵ_x0000__x0000_Tጶ_x0000__x0000__ጷ_x0000__x0000_Oጸ_x0000__x0000_3"/>
      <sheetName val="ጊ_x0000__x0000_Ոጊ_x0000__x0000_sጱ_x0000__x0000__ጲ_x0000__x0000_᦬ድ_x0000__x0000_eጳ_x0000__x0000_3"/>
      <sheetName val="ጵ_x0000__x0000_Ոጶ_x0000__x0000_sጷ_x0000__x0000_nጸ_x0000__x0000_uጿ_x0000__x0000_aጿ_x0000__x0000_uጊ"/>
      <sheetName val="ጷ_x0000__x0000_Ոጸ_x0000__x0000_sጿ_x0000__x0000_gጿ_x0000__x0000_eጊ_x0000__x0000_Gጱ_x0000__x0000_Cጲ"/>
      <sheetName val="ጊ_x0000__x0000_Ոጱ_x0000__x0000_sጲ_x0000__x0000__ድ_x0000__x0000_bጳ_x0000__x0000_zጳ_x0000__x0000_oጴ_x0000_"/>
      <sheetName val="ጴ_x0000__x0000_Ոጵ_x0000__x0000_sጶ_x0000__x0000_᳀ጷ_x0000__x0000_৑ጸ_x0000__x0000_᳴ጿ_x0000__x0000_"/>
      <sheetName val="ጿ_x0000__x0000_Ոጊ_x0000__x0000_sጊ_x0000__x0000_oጱ_x0000__x0000_tጲ_x0000__x0000_iድ_x0000__x0000_"/>
      <sheetName val="ጶ_x0000__x0000_Ոጷ_x0000__x0000_sጸ_x0000__x0000__ጿ_x0000__x0000__ጿ_x0000__x0000_mጊ_x0000__x0000_1"/>
      <sheetName val="ድ_x0000__x0000_Ոጳ_x0000__x0000_sጳ_x0000__x0000_iጴ_x0000__x0000_tጳ_x0000__x0000__ጳ_x0000__x0000_5ጴ"/>
      <sheetName val="ጳ_x0000__x0000_Ոጴ_x0000__x0000_sጵ_x0000__x0000_0ጶ_x0000__x0000_Ýጷ_x0000__x0000_ޥጸ_x0000__x0000_"/>
      <sheetName val="ጳ_x0000__x0000_Ոጳ_x0000__x0000_sጴ_x0000__x0000_0ጵ_x0000__x0000_Ýጶ_x0000__x0000_ޥጷ_x0000__x0000_"/>
      <sheetName val="ጴ_x0000__x0000_Ոጳ_x0000__x0000_sጳ_x0000__x0000_tጴ_x0000__x0000_Cጵ_x0000__x0000_Cጶ_x0000__x0000_rጷ"/>
      <sheetName val="Dầm 1"/>
      <sheetName val="Gia VLNCMTC"/>
      <sheetName val="BIDDING-SUM"/>
      <sheetName val="Xunit_(단위환산)1"/>
      <sheetName val="아파트_1"/>
      <sheetName val="장비코드표_0506011"/>
      <sheetName val="2007년_생산1부장비1"/>
      <sheetName val="2008년_생산부전장비코드1"/>
      <sheetName val="DDB부_장비_관리현황1"/>
      <sheetName val="DGCT_(01)"/>
      <sheetName val="Chi_tiet"/>
      <sheetName val="01__DATA"/>
      <sheetName val="nhôm_1,2mm"/>
      <sheetName val="nhôm_1,4mm"/>
      <sheetName val="Sàn T1"/>
      <sheetName val="Lỗ thông gió"/>
      <sheetName val="Sàn tầng 01 ( old )"/>
      <sheetName val="KTCK"/>
      <sheetName val="제품마스터"/>
      <sheetName val="chitiet"/>
      <sheetName val="Config"/>
      <sheetName val="Chiet tinh don gia CM"/>
      <sheetName val="THKP"/>
      <sheetName val="DAF-2"/>
      <sheetName val="ጵ"/>
      <sheetName val="ጲ"/>
      <sheetName val="ጳ"/>
      <sheetName val="ፋ"/>
      <sheetName val="ጴ"/>
      <sheetName val="ጿ"/>
      <sheetName val="ጱ"/>
      <sheetName val="ጷ"/>
      <sheetName val="ጻ"/>
      <sheetName val="ጶ"/>
      <sheetName val="ጊ"/>
      <sheetName val="ጸ"/>
      <sheetName val="ፍ"/>
      <sheetName val="ድ"/>
      <sheetName val="ፊ"/>
      <sheetName val="ፌ"/>
      <sheetName val="PS-Labour_M"/>
      <sheetName val="FD"/>
      <sheetName val="GI"/>
      <sheetName val="EE (3)"/>
      <sheetName val="PAVEMENT"/>
      <sheetName val="TRAFFIC"/>
      <sheetName val="Ts"/>
      <sheetName val="General2"/>
      <sheetName val="Measure 1306"/>
      <sheetName val="Pag_hal"/>
      <sheetName val="DNTT"/>
      <sheetName val="견적비교표 (2)"/>
      <sheetName val="작성방법(지우지마세요)"/>
      <sheetName val="결재방(지우지 마세요)"/>
      <sheetName val="[입찰안.xls][입찰안.xls][입찰안.xls]___2"/>
      <sheetName val="PROJ. DATA"/>
      <sheetName val=" Beams Sched "/>
      <sheetName val="일위총괄표"/>
      <sheetName val="TOWER 12TON"/>
      <sheetName val="기계경비산출기준"/>
      <sheetName val="[입찰안.xls][입찰안.xls][입찰안.xls]_112"/>
      <sheetName val="[입찰안.xls][입찰안.xls][입찰안.xls]_104"/>
      <sheetName val="[입찰안.xls][입찰안.xls][입찰안.xls]_109"/>
      <sheetName val="공정관리1"/>
      <sheetName val="전체공정"/>
      <sheetName val="주간일정"/>
      <sheetName val="주간일정(미팅)"/>
      <sheetName val="19년"/>
      <sheetName val="7월"/>
      <sheetName val="8월"/>
      <sheetName val="9월"/>
      <sheetName val="10월"/>
      <sheetName val="프로파일계산"/>
      <sheetName val="7월~9월정리분(임과장)"/>
      <sheetName val="[입찰안.xls][입찰안.xls][입찰안.xls]B_33"/>
      <sheetName val="[입찰안.xls][입찰안.xls][입찰안.xls]B_31"/>
      <sheetName val="[입찰안.xls][입찰안.xls][입찰안.xls]B_30"/>
      <sheetName val="[입찰안.xls][입찰안.xls][입찰안.xls]B_29"/>
      <sheetName val="[입찰안.xls][입찰안.xls][입찰안.xls]B_28"/>
      <sheetName val="[입찰안.xls][입찰안.xls][입찰안.xls]B_34"/>
      <sheetName val="[입찰안.xls][입찰안.xls][입찰안.xls]B_32"/>
      <sheetName val="[입찰안.xls][입찰안.xls][입찰안.xls]B_35"/>
      <sheetName val="[입찰안.xls][입찰안.xls][입찰안.xls]B_37"/>
      <sheetName val="[입찰안.xls][입찰안.xls][입찰안.xls]B_36"/>
      <sheetName val="[입찰안.xls][입찰안.xls][입찰안.xls]B_40"/>
      <sheetName val="[입찰안.xls][입찰안.xls][입찰안.xls]B_41"/>
      <sheetName val="[입찰안.xls][입찰안.xls][입찰안.xls]B_42"/>
      <sheetName val="[입찰안.xls][입찰안.xls][입찰안.xls]B_38"/>
      <sheetName val="[입찰안.xls][입찰안.xls][입찰안.xls]B_39"/>
      <sheetName val="[입찰안.xls][입찰안.xls][입찰안.xls]B_43"/>
      <sheetName val="[입찰안.xls][입찰안.xls][입찰안.xls]B_46"/>
      <sheetName val="[입찰안.xls][입찰안.xls][입찰안.xls]B_45"/>
      <sheetName val="[입찰안.xls][입찰안.xls][입찰안.xls]B_44"/>
      <sheetName val="[입찰안.xls][입찰안.xls][입찰안.xls]B_49"/>
      <sheetName val="[입찰안.xls][입찰안.xls][입찰안.xls]B_50"/>
      <sheetName val="[입찰안.xls][입찰안.xls][입찰안.xls]B_48"/>
      <sheetName val="[입찰안.xls][입찰안.xls][입찰안.xls]B_47"/>
      <sheetName val="[입찰안.xls][입찰안.xls][입찰안.xls]B_53"/>
      <sheetName val="[입찰안.xls][입찰안.xls][입찰안.xls]B_51"/>
      <sheetName val="[입찰안.xls][입찰안.xls][입찰안.xls]B_52"/>
      <sheetName val="[입찰안.xls][입찰안.xls][입찰안.xls]B_56"/>
      <sheetName val="[입찰안.xls][입찰안.xls][입찰안.xls]B_54"/>
      <sheetName val="[입찰안.xls][입찰안.xls][입찰안.xls]B_55"/>
      <sheetName val="NP-총정리"/>
      <sheetName val="거래처CODE"/>
      <sheetName val="CableSchedule"/>
      <sheetName val="배수로집계"/>
      <sheetName val="Gian"/>
      <sheetName val="CB"/>
      <sheetName val="[입찰안.xls][입찰안.xls][입찰안.xls]___3"/>
      <sheetName val="조경수볰"/>
      <sheetName val="빗물받이(910-510-410)"/>
      <sheetName val="본사업"/>
      <sheetName val="총투자비"/>
      <sheetName val="[입찰안.xls][입찰안.xls][입찰안.xls]B_57"/>
      <sheetName val="[입찰안.xls][입찰안.xls][입찰안.xls]B_58"/>
      <sheetName val="조도계산서Ì_x0000_Ԁ_x0000_耀"/>
      <sheetName val="[입찰안.xls][입찰안.xls][입찰안.xls]B_61"/>
      <sheetName val="[입찰안.xls][입찰안.xls][입찰안.xls]B_60"/>
      <sheetName val="[입찰안.xls][입찰안.xls][입찰안.xls]B_59"/>
      <sheetName val="[입찰안.xls][입찰안.xls][입찰안.xls]B_63"/>
      <sheetName val="[입찰안.xls][입찰안.xls][입찰안.xls]B_62"/>
      <sheetName val="을지"/>
      <sheetName val="[입찰안.xls][입찰안.xls][입찰안.xls]B_82"/>
      <sheetName val="[입찰안.xls][입찰안.xls][입찰안.xls]B_68"/>
      <sheetName val="[입찰안.xls][입찰안.xls][입찰안.xls]B_70"/>
      <sheetName val="[입찰안.xls][입찰안.xls][입찰안.xls]B_69"/>
      <sheetName val="[입찰안.xls][입찰안.xls][입찰안.xls]B_66"/>
      <sheetName val="[입찰안.xls][입찰안.xls][입찰안.xls]B_67"/>
      <sheetName val="[입찰안.xls][입찰안.xls][입찰안.xls]B_64"/>
      <sheetName val="[입찰안.xls][입찰안.xls][입찰안.xls]B_65"/>
      <sheetName val="[입찰안.xls][입찰안.xls][입찰안.xls]B_71"/>
      <sheetName val="[입찰안.xls][입찰안.xls][입찰안.xls]B_73"/>
      <sheetName val="[입찰안.xls][입찰안.xls][입찰안.xls]B_72"/>
      <sheetName val="[입찰안.xls][입찰안.xls][입찰안.xls]B_77"/>
      <sheetName val="[입찰안.xls][입찰안.xls][입찰안.xls]B_83"/>
      <sheetName val="[입찰안.xls][입찰안.xls][입찰안.xls]B_74"/>
      <sheetName val="[입찰안.xls][입찰안.xls][입찰안.xls]B_75"/>
      <sheetName val="[입찰안.xls][입찰안.xls][입찰안.xls]B_76"/>
      <sheetName val="[입찰안.xls][입찰안.xls][입찰안.xls]B_79"/>
      <sheetName val="[입찰안.xls][입찰안.xls][입찰안.xls]B_78"/>
      <sheetName val="[입찰안.xls][입찰안.xls][입찰안.xls]B_80"/>
      <sheetName val="[입찰안.xls][입찰안.xls][입찰안.xls]B_81"/>
      <sheetName val="[입찰안.xls][입찰안.xls][입찰안.xls]B_88"/>
      <sheetName val="[입찰안.xls][입찰안.xls][입찰안.xls]B_84"/>
      <sheetName val="[입찰안.xls][입찰안.xls][입찰안.xls]B_85"/>
      <sheetName val="[입찰안.xls][입찰안.xls][입찰안.xls]B_86"/>
      <sheetName val="[입찰안.xls][입찰안.xls][입찰안.xls]B_87"/>
      <sheetName val="전기혼잡제경⻉ⴋԯ_x0000_缀"/>
      <sheetName val="갑지_을지1"/>
      <sheetName val="2-2_매출분석1"/>
      <sheetName val="유효폭의_계산1"/>
      <sheetName val="미납품_현황1"/>
      <sheetName val="표지_(2)1"/>
      <sheetName val="STEEL_BOX_단면설계(SEC_8)1"/>
      <sheetName val="설명서_1"/>
      <sheetName val="2_단면가정_(양곡1교)1"/>
      <sheetName val="갑지_설계_내역서1"/>
      <sheetName val="1_내역(청_하역장전등)1"/>
      <sheetName val="자격_땡겨오기1"/>
      <sheetName val="단양_00_아파트-세부내역1"/>
      <sheetName val="2000_05"/>
      <sheetName val="05년_상1"/>
      <sheetName val="영흥TL(UP,DOWN)_1"/>
      <sheetName val="8_PILE__(돌출)1"/>
      <sheetName val="ITB_COST1"/>
      <sheetName val="6_산출닑⾱"/>
      <sheetName val="1,2,3,4"/>
      <sheetName val="4_2_1_마루높이_검토1"/>
      <sheetName val="TABLE_DB"/>
      <sheetName val="쌍용_data_base"/>
      <sheetName val="_견적서1"/>
      <sheetName val="수량산출서_갑지1"/>
      <sheetName val="품셈_"/>
      <sheetName val="M-EMS_GP-570(BIT)"/>
      <sheetName val="19_07월_세_계"/>
      <sheetName val="19_07항목별(시트복사금지100번쓰기)"/>
      <sheetName val="19_05월"/>
      <sheetName val="내역서_제출1"/>
      <sheetName val="_FURNACE현설"/>
      <sheetName val="97_사업추정(WEKI)"/>
      <sheetName val="[입찰안_xls]직접뀀鞖/"/>
      <sheetName val="[입찰안_xls][입찰안_xls]직접뀀鞖/"/>
      <sheetName val="자재기성_신청서_xlsx"/>
      <sheetName val="plan&amp;section_of_冰﹢Ƚ"/>
      <sheetName val="중기조종사_단위단가"/>
      <sheetName val="pile_bearing_capa_&amp;_¬웰ﾕ쀀"/>
      <sheetName val="pile_bearing_capa_&amp;_¬웰ﾕﳪ"/>
      <sheetName val="8_설치품셈"/>
      <sheetName val="소포내역"/>
      <sheetName val="0_목록1"/>
      <sheetName val="[입찰안_xls][입찰안_xls][입찰안_xls]___2"/>
      <sheetName val="내역(인테리어_실내)(도급)"/>
      <sheetName val="내역(인테리어_실외)(도급)"/>
      <sheetName val="pile_bearing_ca怀꿟세_x0000_䘀뤙_x0000__x0000_Ԁ_x0000_"/>
      <sheetName val="5호광장_(만점)6"/>
      <sheetName val="인천국제_(만점)_(2)6"/>
      <sheetName val="Total_단위경유량집계6"/>
      <sheetName val="준검_내역서6"/>
      <sheetName val="토공유동표(전체_당초)6"/>
      <sheetName val="1_수인터널6"/>
      <sheetName val="11_산출(전열)6"/>
      <sheetName val="6_산출(동력)6"/>
      <sheetName val="7_산출(TRAY)6"/>
      <sheetName val="5_산출(전력)5"/>
      <sheetName val="표__지6"/>
      <sheetName val="4_전기6"/>
      <sheetName val="BH-1_(2)6"/>
      <sheetName val="1_설계조건6"/>
      <sheetName val="조도계산서_(도서)6"/>
      <sheetName val="I_설계조건6"/>
      <sheetName val="앉음벽_(2)6"/>
      <sheetName val="노원열병합__건축공사기성내역서6"/>
      <sheetName val="수량산출서(전력간선_지하D_C)5"/>
      <sheetName val="소포내역_(2)6"/>
      <sheetName val="MSS_26"/>
      <sheetName val="우수관매설및_우수받이6"/>
      <sheetName val="11_우각부_보강6"/>
      <sheetName val="제출내역_(2)6"/>
      <sheetName val="A_견적5"/>
      <sheetName val="3련_BOX6"/>
      <sheetName val="2_1__노무비_평균단가산출5"/>
      <sheetName val="내역_ver1_06"/>
      <sheetName val="보고서_기기리스트5"/>
      <sheetName val="7__현장관리비_6"/>
      <sheetName val="6__안전관리비6"/>
      <sheetName val="_HIT__HMC_견적_3900_6"/>
      <sheetName val="plan&amp;section_of_foundation6"/>
      <sheetName val="pile_bearing_capa_&amp;_arrenge6"/>
      <sheetName val="working_load_at_the_btm_ft_6"/>
      <sheetName val="stability_check6"/>
      <sheetName val="design_criteria6"/>
      <sheetName val="배수공_시멘트_및_골재량_산출5"/>
      <sheetName val="배수내역_(2)5"/>
      <sheetName val="내___역5"/>
      <sheetName val="_HIT-&gt;HMC_견적(3900)5"/>
      <sheetName val="6PILE__(돌출)5"/>
      <sheetName val="SHEET_PILE단가5"/>
      <sheetName val="플랜트_설치5"/>
      <sheetName val="spc_배관견적5"/>
      <sheetName val="1_취수장5"/>
      <sheetName val="3_1공사현황_공정표5"/>
      <sheetName val="Customer_Databas5"/>
      <sheetName val="화재_탐지_설비5"/>
      <sheetName val="2차전체변경예정_(2)5"/>
      <sheetName val="전_기5"/>
      <sheetName val="설_계5"/>
      <sheetName val="목차_5"/>
      <sheetName val="unit_45"/>
      <sheetName val="노임_단가5"/>
      <sheetName val="귀래_설계_공내역서5"/>
      <sheetName val="BH_1__2_5"/>
      <sheetName val="세골재__T2_변경_현황5"/>
      <sheetName val="1_설계기준5"/>
      <sheetName val="집_계_표5"/>
      <sheetName val="참조_(2)4"/>
      <sheetName val="도담구내_개소별_명세5"/>
      <sheetName val="Cash_Flow-15"/>
      <sheetName val="8_현장관리비5"/>
      <sheetName val="7_안전관리비5"/>
      <sheetName val="개인별_순위표5"/>
      <sheetName val="별표_5"/>
      <sheetName val="내역서_5"/>
      <sheetName val="노임단가_(2)5"/>
      <sheetName val="제수변_수량집계표(보통)4"/>
      <sheetName val="投标材料清单_5"/>
      <sheetName val="3_공통공사대비5"/>
      <sheetName val="단가_및_재료비5"/>
      <sheetName val="RETAIL_(ABOVE)5"/>
      <sheetName val="5__현장관리비(new)_5"/>
      <sheetName val="장비비_명세서15"/>
      <sheetName val="단___산4"/>
      <sheetName val="실____단4"/>
      <sheetName val="암거_제원표4"/>
      <sheetName val="7_공정표5"/>
      <sheetName val="단면_(2)5"/>
      <sheetName val="2_대외공문5"/>
      <sheetName val="Eq__Mobilization5"/>
      <sheetName val="노무비_근거4"/>
      <sheetName val="전선_및_전선관4"/>
      <sheetName val="3BL공동구_수량4"/>
      <sheetName val="내역서1999_8최종4"/>
      <sheetName val="Sheet1_(2)4"/>
      <sheetName val="_갑지4"/>
      <sheetName val="5_동별횡주관경4"/>
      <sheetName val="CM_14"/>
      <sheetName val="6__수량산출서4"/>
      <sheetName val="장비_(2)4"/>
      <sheetName val="수량산출서_(2)3"/>
      <sheetName val="토공_total3"/>
      <sheetName val="기성(1차)_3"/>
      <sheetName val="일위대가_4"/>
      <sheetName val="4_LINE4"/>
      <sheetName val="7_th4"/>
      <sheetName val="습식및_셀프레벨링4"/>
      <sheetName val="1차_내역서4"/>
      <sheetName val="BSD_(2)3"/>
      <sheetName val="바_한일양산3"/>
      <sheetName val="Project_Brief3"/>
      <sheetName val="영업_일13"/>
      <sheetName val="기기_내역서3"/>
      <sheetName val="아파트_2"/>
      <sheetName val="1_CB3"/>
      <sheetName val="_소방공사_산출근거3"/>
      <sheetName val="일위대가56-1_3"/>
      <sheetName val="일위대가71-1_3"/>
      <sheetName val="일위대가74-1_3"/>
      <sheetName val="일위대가76-1_3"/>
      <sheetName val="일위대가77-1_3"/>
      <sheetName val="일위대가78-1_3"/>
      <sheetName val="전사_(2)3"/>
      <sheetName val="BA_(2)3"/>
      <sheetName val="CP_(2)3"/>
      <sheetName val="토공_토적표3"/>
      <sheetName val="변경명신물량_(2)3"/>
      <sheetName val="기존단가_(2)3"/>
      <sheetName val="유효폭의_계산2"/>
      <sheetName val="2-2_매출분석2"/>
      <sheetName val="2_단면가정_(양곡1교)2"/>
      <sheetName val="갑지_을지2"/>
      <sheetName val="설명서_2"/>
      <sheetName val="STEEL_BOX_단면설계(SEC_8)2"/>
      <sheetName val="미납품_현황2"/>
      <sheetName val="도담구내_개소별_명柖4"/>
      <sheetName val="danh_muc_vat_tu4"/>
      <sheetName val="Register-BG_NCC4"/>
      <sheetName val="Data_24"/>
      <sheetName val="TB_chính4"/>
      <sheetName val="Steel_pipe4"/>
      <sheetName val="Ref_pipe+Ins4"/>
      <sheetName val="Plastic_pipe4"/>
      <sheetName val="Air_Grilles4"/>
      <sheetName val="Cost_bd-&quot;A&quot;4"/>
      <sheetName val="갑지_설계_내역서2"/>
      <sheetName val="1_내역(청_하역장전등)2"/>
      <sheetName val="표지_(2)2"/>
      <sheetName val="자격_땡겨오기2"/>
      <sheetName val="단양_00_아파트-세부내역2"/>
      <sheetName val="2000_051"/>
      <sheetName val="05년_상2"/>
      <sheetName val="영흥TL(UP,DOWN)_2"/>
      <sheetName val="8_PILE__(돌출)2"/>
      <sheetName val="ITB_COST2"/>
      <sheetName val="수량산출서_갑지2"/>
      <sheetName val="품셈_1"/>
      <sheetName val="M-EMS_GP-570(BIT)1"/>
      <sheetName val="4_2_1_마루높이_검토2"/>
      <sheetName val="_견적서2"/>
      <sheetName val="4__VOs_summary3"/>
      <sheetName val="Chiet_tinh_dz353"/>
      <sheetName val="19_07월_세_계1"/>
      <sheetName val="19_07항목별(시트복사금지100번쓰기)1"/>
      <sheetName val="19_05월1"/>
      <sheetName val="DATA_LISTS1"/>
      <sheetName val="_FURNACE현설1"/>
      <sheetName val="97_사업추정(WEKI)1"/>
      <sheetName val="8_설치품셈1"/>
      <sheetName val="내역서_제출2"/>
      <sheetName val="TABLE_DB1"/>
      <sheetName val="쌍용_data_base1"/>
      <sheetName val="Bảng_mã_VT3"/>
      <sheetName val="중기조종사_단위단가1"/>
      <sheetName val="자재기성_신청서_xlsx1"/>
      <sheetName val="0_목록11"/>
      <sheetName val="Elec_LG1"/>
      <sheetName val="ESTI_1"/>
      <sheetName val="[입찰안_xls][입찰안_xls][입찰안_xls]___1"/>
      <sheetName val="내역(인테리어_실내)(도급)1"/>
      <sheetName val="내역(인테리어_실외)(도급)1"/>
      <sheetName val="D_&amp;_W_sizes1"/>
      <sheetName val="Gia_vat_tu1"/>
      <sheetName val="dtct_cong1"/>
      <sheetName val="So_sanh"/>
      <sheetName val="단"/>
      <sheetName val="[입찰안_xls][입찰안_xls][입찰안_xls]B__2"/>
      <sheetName val="[입찰안_xls][입찰안_xls][입찰안_xls]B__3"/>
      <sheetName val="PROJ__DATA"/>
      <sheetName val="_Beams_Sched_"/>
      <sheetName val="수량산출서집계("/>
      <sheetName val="수량산출서집계(瞀"/>
      <sheetName val="5호광장_(만점)7"/>
      <sheetName val="인천국제_(만점)_(2)7"/>
      <sheetName val="Total_단위경유량집계7"/>
      <sheetName val="준검_내역서7"/>
      <sheetName val="토공유동표(전체_당초)7"/>
      <sheetName val="1_수인터널7"/>
      <sheetName val="11_산출(전열)7"/>
      <sheetName val="6_산출(동력)7"/>
      <sheetName val="7_산출(TRAY)7"/>
      <sheetName val="5_산출(전력)6"/>
      <sheetName val="표__지7"/>
      <sheetName val="4_전기7"/>
      <sheetName val="BH-1_(2)7"/>
      <sheetName val="1_설계조건7"/>
      <sheetName val="조도계산서_(도서)7"/>
      <sheetName val="I_설계조건7"/>
      <sheetName val="앉음벽_(2)7"/>
      <sheetName val="노원열병합__건축공사기성내역서7"/>
      <sheetName val="수량산출서(전력간선_지하D_C)6"/>
      <sheetName val="소포내역_(2)7"/>
      <sheetName val="MSS_27"/>
      <sheetName val="우수관매설및_우수받이7"/>
      <sheetName val="11_우각부_보강7"/>
      <sheetName val="제출내역_(2)7"/>
      <sheetName val="A_견적6"/>
      <sheetName val="3련_BOX7"/>
      <sheetName val="2_1__노무비_평균단가산출6"/>
      <sheetName val="내역_ver1_07"/>
      <sheetName val="보고서_기기리스트6"/>
      <sheetName val="7__현장관리비_7"/>
      <sheetName val="6__안전관리비7"/>
      <sheetName val="_HIT__HMC_견적_3900_7"/>
      <sheetName val="plan&amp;section_of_foundation7"/>
      <sheetName val="pile_bearing_capa_&amp;_arrenge7"/>
      <sheetName val="working_load_at_the_btm_ft_7"/>
      <sheetName val="stability_check7"/>
      <sheetName val="design_criteria7"/>
      <sheetName val="배수공_시멘트_및_골재량_산출6"/>
      <sheetName val="배수내역_(2)6"/>
      <sheetName val="내___역6"/>
      <sheetName val="_HIT-&gt;HMC_견적(3900)6"/>
      <sheetName val="6PILE__(돌출)6"/>
      <sheetName val="SHEET_PILE단가6"/>
      <sheetName val="플랜트_설치6"/>
      <sheetName val="spc_배관견적6"/>
      <sheetName val="1_취수장6"/>
      <sheetName val="3_1공사현황_공정표6"/>
      <sheetName val="Customer_Databas6"/>
      <sheetName val="화재_탐지_설비6"/>
      <sheetName val="2차전체변경예정_(2)6"/>
      <sheetName val="전_기6"/>
      <sheetName val="설_계6"/>
      <sheetName val="목차_6"/>
      <sheetName val="unit_46"/>
      <sheetName val="노임_단가6"/>
      <sheetName val="귀래_설계_공내역서6"/>
      <sheetName val="BH_1__2_6"/>
      <sheetName val="세골재__T2_변경_현황6"/>
      <sheetName val="1_설계기준6"/>
      <sheetName val="집_계_표6"/>
      <sheetName val="참조_(2)5"/>
      <sheetName val="도담구내_개소별_명세6"/>
      <sheetName val="Cash_Flow-16"/>
      <sheetName val="8_현장관리비6"/>
      <sheetName val="7_안전관리비6"/>
      <sheetName val="개인별_순위표6"/>
      <sheetName val="별표_6"/>
      <sheetName val="내역서_6"/>
      <sheetName val="노임단가_(2)6"/>
      <sheetName val="제수변_수량집계표(보통)5"/>
      <sheetName val="投标材料清单_6"/>
      <sheetName val="3_공통공사대비6"/>
      <sheetName val="단가_및_재료비6"/>
      <sheetName val="RETAIL_(ABOVE)6"/>
      <sheetName val="5__현장관리비(new)_6"/>
      <sheetName val="장비비_명세서16"/>
      <sheetName val="단___산5"/>
      <sheetName val="실____단5"/>
      <sheetName val="암거_제원표5"/>
      <sheetName val="7_공정표6"/>
      <sheetName val="단면_(2)6"/>
      <sheetName val="2_대외공문6"/>
      <sheetName val="Eq__Mobilization6"/>
      <sheetName val="노무비_근거5"/>
      <sheetName val="전선_및_전선관5"/>
      <sheetName val="3BL공동구_수량5"/>
      <sheetName val="내역서1999_8최종5"/>
      <sheetName val="Sheet1_(2)5"/>
      <sheetName val="_갑지5"/>
      <sheetName val="5_동별횡주관경5"/>
      <sheetName val="CM_15"/>
      <sheetName val="6__수량산출서5"/>
      <sheetName val="장비_(2)5"/>
      <sheetName val="수량산출서_(2)4"/>
      <sheetName val="토공_total4"/>
      <sheetName val="기성(1차)_4"/>
      <sheetName val="일위대가_5"/>
      <sheetName val="4_LINE5"/>
      <sheetName val="7_th5"/>
      <sheetName val="습식및_셀프레벨링5"/>
      <sheetName val="1차_내역서5"/>
      <sheetName val="BSD_(2)4"/>
      <sheetName val="바_한일양산4"/>
      <sheetName val="Project_Brief4"/>
      <sheetName val="영업_일14"/>
      <sheetName val="기기_내역서4"/>
      <sheetName val="아파트_3"/>
      <sheetName val="1_CB4"/>
      <sheetName val="_소방공사_산출근거4"/>
      <sheetName val="일위대가56-1_4"/>
      <sheetName val="일위대가71-1_4"/>
      <sheetName val="일위대가74-1_4"/>
      <sheetName val="일위대가76-1_4"/>
      <sheetName val="일위대가77-1_4"/>
      <sheetName val="일위대가78-1_4"/>
      <sheetName val="전사_(2)4"/>
      <sheetName val="BA_(2)4"/>
      <sheetName val="CP_(2)4"/>
      <sheetName val="토공_토적표4"/>
      <sheetName val="변경명신물량_(2)4"/>
      <sheetName val="기존단가_(2)4"/>
      <sheetName val="유효폭의_계산3"/>
      <sheetName val="2-2_매출분석3"/>
      <sheetName val="2_단면가정_(양곡1교)3"/>
      <sheetName val="갑지_을지3"/>
      <sheetName val="설명서_3"/>
      <sheetName val="STEEL_BOX_단면설계(SEC_8)3"/>
      <sheetName val="미납품_현황3"/>
      <sheetName val="도담구내_개소별_명柖5"/>
      <sheetName val="danh_muc_vat_tu5"/>
      <sheetName val="Register-BG_NCC5"/>
      <sheetName val="Data_25"/>
      <sheetName val="TB_chính5"/>
      <sheetName val="Steel_pipe5"/>
      <sheetName val="Ref_pipe+Ins5"/>
      <sheetName val="Plastic_pipe5"/>
      <sheetName val="Air_Grilles5"/>
      <sheetName val="Cost_bd-&quot;A&quot;5"/>
      <sheetName val="갑지_설계_내역서3"/>
      <sheetName val="1_내역(청_하역장전등)3"/>
      <sheetName val="표지_(2)3"/>
      <sheetName val="자격_땡겨오기3"/>
      <sheetName val="단양_00_아파트-세부내역3"/>
      <sheetName val="2000_052"/>
      <sheetName val="05년_상3"/>
      <sheetName val="영흥TL(UP,DOWN)_3"/>
      <sheetName val="8_PILE__(돌출)3"/>
      <sheetName val="ITB_COST3"/>
      <sheetName val="수량산출서_갑지3"/>
      <sheetName val="품셈_2"/>
      <sheetName val="M-EMS_GP-570(BIT)2"/>
      <sheetName val="4_2_1_마루높이_검토3"/>
      <sheetName val="_견적서3"/>
      <sheetName val="4__VOs_summary4"/>
      <sheetName val="Chiet_tinh_dz354"/>
      <sheetName val="장비코드표_0506012"/>
      <sheetName val="2007년_생산1부장비2"/>
      <sheetName val="2008년_생산부전장비코드2"/>
      <sheetName val="DDB부_장비_관리현황2"/>
      <sheetName val="Xunit_(단위환산)2"/>
      <sheetName val="19_07월_세_계2"/>
      <sheetName val="19_07항목별(시트복사금지100번쓰기)2"/>
      <sheetName val="19_05월2"/>
      <sheetName val="DATA_LISTS2"/>
      <sheetName val="_FURNACE현설2"/>
      <sheetName val="97_사업추정(WEKI)2"/>
      <sheetName val="8_설치품셈2"/>
      <sheetName val="내역서_제출3"/>
      <sheetName val="TABLE_DB2"/>
      <sheetName val="쌍용_data_base2"/>
      <sheetName val="Bảng_mã_VT4"/>
      <sheetName val="중기조종사_단위단가2"/>
      <sheetName val="자재기성_신청서_xlsx2"/>
      <sheetName val="0_목록12"/>
      <sheetName val="Elec_LG2"/>
      <sheetName val="ESTI_2"/>
      <sheetName val="[입찰안_xls][입찰안_xls][입찰안_xls]___3"/>
      <sheetName val="내역(인테리어_실내)(도급)2"/>
      <sheetName val="내역(인테리어_실외)(도급)2"/>
      <sheetName val="D_&amp;_W_sizes2"/>
      <sheetName val="Gia_vat_tu2"/>
      <sheetName val="dtct_cong2"/>
      <sheetName val="DGCT_(01)1"/>
      <sheetName val="SCOPE_OF_WORK1"/>
      <sheetName val="Chi_tiet1"/>
      <sheetName val="nhôm_1,2mm1"/>
      <sheetName val="nhôm_1,4mm1"/>
      <sheetName val="01__DATA1"/>
      <sheetName val="So_sanh1"/>
      <sheetName val="[입찰안_xls][입찰안_xls][입찰안_xls]B__1"/>
      <sheetName val="[입찰안_xls][입찰안_xls][입찰안_xls]B__4"/>
      <sheetName val="PROJ__DATA1"/>
      <sheetName val="_Beams_Sched_1"/>
      <sheetName val="중강당 내역"/>
      <sheetName val="시운전壒》"/>
      <sheetName val="[입찰안.xls][입찰안.xls][입찰안.xls]B_95"/>
      <sheetName val="[입찰안.xls][입찰안.xls][입찰안.xls]B_89"/>
      <sheetName val="[입찰안.xls][입찰안.xls][입찰안.xls]B_90"/>
      <sheetName val="[입찰안.xls][입찰안.xls][입찰안.xls]B_91"/>
      <sheetName val="[입찰안.xls][입찰안.xls][입찰안.xls]B_93"/>
      <sheetName val="[입찰안.xls][입찰안.xls][입찰안.xls]B_92"/>
      <sheetName val="[입찰안.xls][입찰안.xls][입찰안.xls]B_94"/>
      <sheetName val="[입찰안.xls][입찰안.xls][입찰안.xls]B_96"/>
      <sheetName val="적용비율"/>
      <sheetName val="재학생"/>
      <sheetName val="3련_BÈ_x0000_"/>
      <sheetName val="[입찰안.xls][입찰안.xls][입찰안.xls]B_99"/>
      <sheetName val="[입찰안.xls][입찰안.xls][입찰안.xls]B_98"/>
      <sheetName val="[입찰안.xls][입찰안.xls][입찰안.xls]B_97"/>
      <sheetName val="[입찰안.xls][입찰안.xls][입찰안.xls]_101"/>
      <sheetName val="[입찰안.xls][입찰안.xls][입찰안.xls]_100"/>
      <sheetName val="[입찰안.xls][입찰안.xls][입찰안.xls]_103"/>
      <sheetName val="[입찰안.xls][입찰안.xls][입찰안.xls]_102"/>
      <sheetName val="[입찰안.xls][입찰안.xls][입찰안.xls]_106"/>
      <sheetName val="[입찰안.xls][입찰안.xls][입찰안.xls]_107"/>
      <sheetName val="[입찰안.xls][입찰안.xls][입찰안.xls]_105"/>
      <sheetName val="[입찰안.xls][입찰안.xls][입찰안.xls]_108"/>
      <sheetName val="[입찰안.xls][입찰안.xls][입찰안.xls]_110"/>
      <sheetName val="[입찰안.xls][입찰안.xls][입찰안.xls]_111"/>
      <sheetName val="[입찰안.xls][입찰안.xls][입찰안.xls]_113"/>
      <sheetName val="설명"/>
      <sheetName val="급여인상효과-연간부담분"/>
      <sheetName val="일위대가耀쾑_x0000_"/>
      <sheetName val="일위대가갂窹"/>
      <sheetName val="일위대가_x0000__x0000_렀"/>
      <sheetName val="일위대가ꤥ"/>
      <sheetName val="총괄집계표"/>
      <sheetName val="기안문"/>
      <sheetName val="기계경비시간당손료목록"/>
      <sheetName val="조도계산서Å"/>
      <sheetName val="plan&amp;section_of_"/>
      <sheetName val="pile_bearing_capa_&amp;_¬웰ﾕ"/>
      <sheetName val="실행내역서 "/>
      <sheetName val="401"/>
      <sheetName val="특수선일위대가"/>
      <sheetName val="Tiepdia"/>
      <sheetName val="DG"/>
      <sheetName val="할증 "/>
      <sheetName val="eq_data"/>
      <sheetName val="간접비 총괄표"/>
      <sheetName val="각종단가"/>
      <sheetName val="테이블"/>
      <sheetName val="공사투입계획(변경결의)19.9"/>
      <sheetName val="노무비 월별지급현황19.9"/>
      <sheetName val="갑지(외주기성)19.9"/>
      <sheetName val="단면ⲴǾ"/>
      <sheetName val="공기압¬"/>
      <sheetName val="정리계槜で"/>
      <sheetName val="수량산출서집계("/>
      <sheetName val="수량산출서집´"/>
      <sheetName val="RAB AR&amp;STR"/>
      <sheetName val="Isolasi Luar Dalam"/>
      <sheetName val="Isolasi Luar"/>
      <sheetName val="Cong"/>
      <sheetName val="Phan_tich_ca_may"/>
      <sheetName val="Chenh_lech_ca_may"/>
      <sheetName val="TLg_CN&amp;Laixe"/>
      <sheetName val="TLg_CN&amp;Laixe_(2)"/>
      <sheetName val="TLg_Laitau"/>
      <sheetName val="TLg_Laitau_(2)"/>
      <sheetName val="Cọc_nhồi"/>
      <sheetName val="ጵՈጶsጷ״ጸ_ጿ¬ጿ׭ጊ"/>
      <sheetName val="ጳՈጳsጴsጳ_ጳtጴa"/>
      <sheetName val="ጱՈጼsፍ°ጳࠄጳ_ጴ_ጳ"/>
      <sheetName val="ጳՈጴsጳTጳ_ጴOጵ"/>
      <sheetName val="ጵՈፋsፌ_ጿ᦬ጿeጊ"/>
      <sheetName val="ጴՈጵsጶ_ጷbጸzጿoጿ"/>
      <sheetName val="ጊՈጊsጊ_ጊ_ጱmጲ"/>
      <sheetName val="ጳՈጳsጴiጳtጳ_ጴ5"/>
      <sheetName val="Dầm_1"/>
      <sheetName val="Gia_VLNCMTC"/>
      <sheetName val="Chiet_tinh_don_gia_CM"/>
      <sheetName val="Sàn_T1"/>
      <sheetName val="Lỗ_thông_gió"/>
      <sheetName val="Sàn_tầng_01_(_old_)"/>
      <sheetName val="Div26 - Elect"/>
      <sheetName val="Measure_1306"/>
      <sheetName val="EE_(3)"/>
      <sheetName val="일위대㐀븁_x005f_x0000__x005f_x0000_退"/>
      <sheetName val="일위대_x005f_x0000__x005f_x0000_Ԁ_x005f_x0000_䀀"/>
      <sheetName val="공기압舓⿫_x005f_x0005_"/>
      <sheetName val="I_설계조_x005f_x0000_"/>
      <sheetName val="조도계산서_(도서_x005f_x0000_"/>
      <sheetName val="주bea_x005f_xdcf0_"/>
      <sheetName val="대_x005f_x0000__x005f_x0000_"/>
      <sheetName val="U.P_Breakdown"/>
      <sheetName val="B-B"/>
      <sheetName val="計算条件"/>
      <sheetName val="8521"/>
      <sheetName val="SITE-E"/>
      <sheetName val="諸経費"/>
      <sheetName val="清水計算営業税率関連"/>
      <sheetName val="General"/>
      <sheetName val="장悱_x0017_"/>
      <sheetName val="GC산출"/>
      <sheetName val="BOQ"/>
      <sheetName val="1.R18 BF"/>
      <sheetName val="A"/>
      <sheetName val="G"/>
      <sheetName val="F-B"/>
      <sheetName val="H-J"/>
      <sheetName val="6.External works-R18"/>
      <sheetName val="노임단가 및 기계경비"/>
      <sheetName val="6-1.보오링(1)"/>
      <sheetName val="노.표-조"/>
      <sheetName val="Cable임피던스"/>
      <sheetName val="[입찰안.xls][입찰안.xls][입찰안.xls]_253"/>
      <sheetName val="[입찰안.xls][입찰안.xls][입찰안.xls]_251"/>
      <sheetName val="[입찰안.xls][입찰안.xls][입찰안.xls]_252"/>
      <sheetName val="[입찰안.xls][입찰안.xls][입찰안.xls]_114"/>
      <sheetName val="[입찰안.xls][입찰안.xls][입찰안.xls]_116"/>
      <sheetName val="[입찰안.xls][입찰안.xls][입찰안.xls]_115"/>
      <sheetName val="1-7(재가공내역)"/>
      <sheetName val="[입찰안.xls][입찰안.xls][입찰안.xls]_118"/>
      <sheetName val="[입찰안.xls][입찰안.xls][입찰안.xls]_117"/>
      <sheetName val="[입찰안.xls][입찰안.xls][입찰안.xls]_121"/>
      <sheetName val="[입찰안.xls][입찰안.xls][입찰안.xls]_120"/>
      <sheetName val="[입찰안.xls][입찰안.xls][입찰안.xls]_122"/>
      <sheetName val="[입찰안.xls][입찰안.xls][입찰안.xls]_119"/>
      <sheetName val="[입찰안.xls][입찰안.xls][입찰안.xls]_132"/>
      <sheetName val="[입찰안.xls][입찰안.xls][입찰안.xls]_125"/>
      <sheetName val="[입찰안.xls][입찰안.xls][입찰안.xls]_123"/>
      <sheetName val="[입찰안.xls][입찰안.xls][입찰안.xls]_124"/>
      <sheetName val="[입찰안.xls][입찰안.xls][입찰안.xls]_128"/>
      <sheetName val="[입찰안.xls][입찰안.xls][입찰안.xls]_126"/>
      <sheetName val="[입찰안.xls][입찰안.xls][입찰안.xls]_127"/>
      <sheetName val="[입찰안.xls][입찰안.xls][입찰안.xls]_129"/>
      <sheetName val="[입찰안.xls][입찰안.xls][입찰안.xls]_130"/>
      <sheetName val="[입찰안.xls][입찰안.xls][입찰안.xls]_131"/>
      <sheetName val="[입찰안.xls][입찰안.xls][입찰안.xls]_134"/>
      <sheetName val="[입찰안.xls][입찰안.xls][입찰안.xls]_133"/>
      <sheetName val="[입찰안.xls][입찰안.xls][입찰안.xls]_138"/>
      <sheetName val="심사계산"/>
      <sheetName val="[입찰안.xls][입찰안.xls][입찰안.xls]_137"/>
      <sheetName val="[입찰안.xls][입찰안.xls][입찰안.xls]_136"/>
      <sheetName val="[입찰안.xls][입찰안.xls][입찰안.xls]_135"/>
      <sheetName val="[입찰안.xls][입찰안.xls][입찰안.xls]_139"/>
      <sheetName val="[입찰안.xls][입찰안.xls][입찰안.xls]_141"/>
      <sheetName val="[입찰안.xls][입찰안.xls][입찰안.xls]_143"/>
      <sheetName val="[입찰안.xls][입찰안.xls][입찰안.xls]_140"/>
      <sheetName val="[입찰안.xls][입찰안.xls][입찰안.xls]_142"/>
      <sheetName val="[입찰안.xls][입찰안.xls][입찰안.xls]_144"/>
      <sheetName val="[입찰안.xls][입찰안.xls][입찰안.xls]_193"/>
      <sheetName val="[입찰안.xls][입찰안.xls][입찰안.xls]_192"/>
      <sheetName val="[입찰안.xls][입찰안.xls][입찰안.xls]_191"/>
      <sheetName val="[입찰안.xls][입찰안.xls][입찰안.xls]_158"/>
      <sheetName val="[입찰안.xls][입찰안.xls][입찰안.xls]_152"/>
      <sheetName val="[입찰안.xls][입찰안.xls][입찰안.xls]_153"/>
      <sheetName val="[입찰안.xls][입찰안.xls][입찰안.xls]_146"/>
      <sheetName val="[입찰안.xls][입찰안.xls][입찰안.xls]_147"/>
      <sheetName val="[입찰안.xls][입찰안.xls][입찰안.xls]_145"/>
      <sheetName val="[입찰안.xls][입찰안.xls][입찰안.xls]_148"/>
      <sheetName val="[입찰안.xls][입찰안.xls][입찰안.xls]_149"/>
      <sheetName val="[입찰안.xls][입찰안.xls][입찰안.xls]_150"/>
      <sheetName val="[입찰안.xls][입찰안.xls][입찰안.xls]_151"/>
      <sheetName val="[입찰안.xls][입찰안.xls][입찰안.xls]_161"/>
      <sheetName val="[입찰안.xls][입찰안.xls][입찰안.xls]_154"/>
      <sheetName val="[입찰안.xls][입찰안.xls][입찰안.xls]_155"/>
      <sheetName val="[입찰안.xls][입찰안.xls][입찰안.xls]_162"/>
      <sheetName val="[입찰안.xls][입찰안.xls][입찰안.xls]_156"/>
      <sheetName val="[입찰안.xls][입찰안.xls][입찰안.xls]_157"/>
      <sheetName val="[입찰안.xls][입찰안.xls][입찰안.xls]_159"/>
      <sheetName val="[입찰안.xls][입찰안.xls][입찰안.xls]_160"/>
      <sheetName val="[입찰안.xls][입찰안.xls][입찰안.xls]_168"/>
      <sheetName val="[입찰안.xls][입찰안.xls][입찰안.xls]_163"/>
      <sheetName val="[입찰안.xls][입찰안.xls][입찰안.xls]_164"/>
      <sheetName val="[입찰안.xls][입찰안.xls][입찰안.xls]_165"/>
      <sheetName val="[입찰안.xls][입찰안.xls][입찰안.xls]_166"/>
      <sheetName val="[입찰안.xls][입찰안.xls][입찰안.xls]_167"/>
      <sheetName val="[입찰안.xls][입찰안.xls][입찰안.xls]_169"/>
      <sheetName val="[입찰안.xls][입찰안.xls][입찰안.xls]_170"/>
      <sheetName val="[입찰안.xls][입찰안.xls][입찰안.xls]_179"/>
      <sheetName val="[입찰안.xls][입찰안.xls][입찰안.xls]_182"/>
      <sheetName val="[입찰안.xls][입찰안.xls][입찰안.xls]_176"/>
      <sheetName val="[입찰안.xls][입찰안.xls][입찰안.xls]_177"/>
      <sheetName val="[입찰안.xls][입찰안.xls][입찰안.xls]_171"/>
      <sheetName val="[입찰안.xls][입찰안.xls][입찰안.xls]_172"/>
      <sheetName val="[입찰안.xls][입찰안.xls][입찰안.xls]_173"/>
      <sheetName val="[입찰안.xls][입찰안.xls][입찰안.xls]_174"/>
      <sheetName val="[입찰안.xls][입찰안.xls][입찰안.xls]_175"/>
      <sheetName val="[입찰안.xls][입찰안.xls][입찰안.xls]_178"/>
      <sheetName val="[입찰안.xls][입찰안.xls][입찰안.xls]_183"/>
      <sheetName val="[입찰안.xls][입찰안.xls][입찰안.xls]_180"/>
      <sheetName val="[입찰안.xls][입찰안.xls][입찰안.xls]_181"/>
      <sheetName val="[입찰안.xls][입찰안.xls][입찰안.xls]_185"/>
      <sheetName val="[입찰안.xls][입찰안.xls][입찰안.xls]_184"/>
      <sheetName val="[입찰안.xls][입찰안.xls][입찰안.xls]_186"/>
      <sheetName val="45,46"/>
      <sheetName val="PTDGDT"/>
      <sheetName val="일위대??Ԁ?䀀"/>
      <sheetName val="일위대㐀븁??退"/>
      <sheetName val="I_설계조?"/>
      <sheetName val="조도계산서_(도서?"/>
      <sheetName val="대??"/>
      <sheetName val="예산"/>
      <sheetName val="POL6차-PIPÁ_x0000_Ԁ"/>
      <sheetName val="POL6차-PIPⶌ쌈"/>
      <sheetName val="General Data"/>
      <sheetName val="노임변ᡆ콞"/>
      <sheetName val="수지½_x0000_"/>
      <sheetName val="[입찰안.xls][입찰안.xls][입찰안.xls]_187"/>
      <sheetName val="Requirement(Work Crew)"/>
      <sheetName val="Mc1"/>
      <sheetName val="영창26"/>
      <sheetName val="[입찰안.xls][입찰안.xls][입찰안.xls]_188"/>
      <sheetName val="[입찰안.xls][입찰안.xls][입찰안.xls]_190"/>
      <sheetName val="[입찰안.xls][입찰안.xls][입찰안.xls]_189"/>
      <sheetName val="[입찰안.xls][입찰안.xls][입찰안.xls]_216"/>
      <sheetName val="[입찰안.xls][입찰안.xls][입찰안.xls]_215"/>
      <sheetName val="[입찰안.xls][입찰안.xls][입찰안.xls]_195"/>
      <sheetName val="[입찰안.xls][입찰안.xls][입찰안.xls]_194"/>
      <sheetName val="[입찰안.xls][입찰안.xls][입찰안.xls]_196"/>
      <sheetName val="[입찰안.xls][입찰안.xls][입찰안.xls]_202"/>
      <sheetName val="[입찰안.xls][입찰안.xls][입찰안.xls]_201"/>
      <sheetName val="[입찰안.xls][입찰안.xls][입찰안.xls]_200"/>
      <sheetName val="[입찰안.xls][입찰안.xls][입찰안.xls]_197"/>
      <sheetName val="[입찰안.xls][입찰안.xls][입찰안.xls]_198"/>
      <sheetName val="[입찰안.xls][입찰안.xls][입찰안.xls]_199"/>
      <sheetName val="[입찰안.xls][입찰안.xls][입찰안.xls]_203"/>
      <sheetName val="[입찰안.xls][입찰안.xls][입찰안.xls]_204"/>
      <sheetName val="[입찰안.xls][입찰안.xls][입찰안.xls]_205"/>
      <sheetName val="[입찰안.xls][입찰안.xls][입찰안.xls]_206"/>
      <sheetName val="[입찰안.xls][입찰안.xls][입찰안.xls]_207"/>
      <sheetName val="[입찰안.xls][입찰안.xls][입찰안.xls]_212"/>
      <sheetName val="[입찰안.xls][입찰안.xls][입찰안.xls]_213"/>
      <sheetName val="[입찰안.xls][입찰안.xls][입찰안.xls]_208"/>
      <sheetName val="[입찰안.xls][입찰안.xls][입찰안.xls]_209"/>
      <sheetName val="[입찰안.xls][입찰안.xls][입찰안.xls]_210"/>
      <sheetName val="[입찰안.xls][입찰안.xls][입찰안.xls]_211"/>
      <sheetName val="[입찰안.xls][입찰안.xls][입찰안.xls]_214"/>
      <sheetName val="[입찰안.xls][입찰안.xls][입찰안.xls]_219"/>
      <sheetName val="[입찰안.xls][입찰안.xls][입찰안.xls]_222"/>
      <sheetName val="[입찰안.xls][입찰안.xls][입찰안.xls]_220"/>
      <sheetName val="[입찰안.xls][입찰안.xls][입찰안.xls]_217"/>
      <sheetName val="[입찰안.xls][입찰안.xls][입찰안.xls]_218"/>
      <sheetName val="[입찰안.xls][입찰안.xls][입찰안.xls]_223"/>
      <sheetName val="[입찰안.xls][입찰안.xls][입찰안.xls]_224"/>
      <sheetName val="[입찰안.xls][입찰안.xls][입찰안.xls]_221"/>
      <sheetName val="[입찰안.xls][입찰안.xls][입찰안.xls]_225"/>
      <sheetName val="[입찰안.xls][입찰안.xls][입찰안.xls]_227"/>
      <sheetName val="[입찰안.xls][입찰안.xls][입찰안.xls]_226"/>
      <sheetName val="[입찰안.xls][입찰안.xls][입찰안.xls]_228"/>
      <sheetName val="[입찰안.xls][입찰안.xls][입찰안.xls]_229"/>
      <sheetName val="[입찰안.xls][입찰안.xls][입찰안.xls]_230"/>
      <sheetName val="[입찰안.xls][입찰안.xls][입찰안.xls]_234"/>
      <sheetName val="[입찰안.xls][입찰안.xls][입찰안.xls]_232"/>
      <sheetName val="[입찰안.xls][입찰안.xls][입찰안.xls]_231"/>
      <sheetName val="[입찰안.xls][입찰안.xls][입찰안.xls]_233"/>
      <sheetName val="표준차도부연장집계-ASP"/>
      <sheetName val="공사착공계"/>
      <sheetName val="집계장(뀀ﰡ 縞悧縳"/>
      <sheetName val="집계장(뀀ﰡ_x0000_䀰"/>
      <sheetName val="plan&amp;section_of勉_x0010__x0000__x0000__x0000__x0000__x0000__x0001_Ԁ_x0000__xdc00_"/>
      <sheetName val="VCV-BE-TONG"/>
      <sheetName val="Dulieu"/>
      <sheetName val="매각(6)"/>
      <sheetName val="신우"/>
      <sheetName val="집계장(Â_x0000_蠀1_x0000__x0000_"/>
      <sheetName val="내역서(삼호)"/>
      <sheetName val="PL98"/>
      <sheetName val="bs"/>
      <sheetName val="BSM9601"/>
      <sheetName val="노임단가(일반)"/>
      <sheetName val="원본자재"/>
      <sheetName val="산출0"/>
      <sheetName val="Bill 01 - CTN"/>
      <sheetName val="TEMP"/>
      <sheetName val="Gia"/>
      <sheetName val="020.235.2363"/>
      <sheetName val="GAEYO"/>
      <sheetName val="직접뀀鞖_"/>
      <sheetName val="CHITIET VL-NC-TT1p"/>
      <sheetName val="Project Infor"/>
      <sheetName val="Data input"/>
      <sheetName val="특별땅고르기"/>
      <sheetName val="[입찰안.xls][입찰안.xls][입찰안.xls]___4"/>
      <sheetName val="비용"/>
      <sheetName val="중기가격"/>
      <sheetName val="건ꗝ"/>
      <sheetName val="건Ȍ"/>
      <sheetName val="[입찰안.xls][입찰안.xls][입찰안.xls]_237"/>
      <sheetName val="[입찰안.xls][입찰안.xls][입찰안.xls]_235"/>
      <sheetName val="[입찰안.xls][입찰안.xls][입찰안.xls]_236"/>
      <sheetName val="[입찰안.xls][입찰안.xls][입찰안.xls]_238"/>
      <sheetName val="[입찰안.xls][입찰안.xls][입찰안.xls]_239"/>
      <sheetName val="[입찰안.xls][입찰안.xls][입찰안.xls]_244"/>
      <sheetName val="[입찰안.xls][입찰안.xls][입찰안.xls]_240"/>
      <sheetName val="[입찰안.xls][입찰안.xls][입찰안.xls]_242"/>
      <sheetName val="[입찰안.xls][입찰안.xls][입찰안.xls]_241"/>
      <sheetName val="[입찰안.xls][입찰안.xls][입찰안.xls]_243"/>
      <sheetName val="[입찰안.xls][입찰안.xls][입찰안.xls]_248"/>
      <sheetName val="[입찰안.xls][입찰안.xls][입찰안.xls]_245"/>
      <sheetName val="[입찰안.xls][입찰안.xls][입찰안.xls]_247"/>
      <sheetName val="[입찰안.xls][입찰안.xls][입찰안.xls]_246"/>
      <sheetName val="[입찰안.xls][입찰안.xls][입찰안.xls]_250"/>
      <sheetName val="[입찰안.xls][입찰안.xls][입찰안.xls]_249"/>
      <sheetName val="#2 노임단가"/>
      <sheetName val="사  업  비  수  지  예  산  서"/>
      <sheetName val="일위대가목록(ems)"/>
      <sheetName val="전신"/>
      <sheetName val="원본(갑지)"/>
      <sheetName val="[입찰안.xls][입찰안.xls][입찰안.xls]___5"/>
      <sheetName val="[입찰안.xls][입찰안.xls][입찰안.xls]___6"/>
      <sheetName val="[입찰안.xls][입찰안_xls]직접뀀鞖/"/>
      <sheetName val="[입찰안.xls][입찰안_xls][입찰안_xls]___2"/>
      <sheetName val="0001new"/>
      <sheetName val="판매시설"/>
      <sheetName val="장_x0000__x0000_Ԁ"/>
      <sheetName val="O＆P"/>
      <sheetName val="MATRLDATA"/>
      <sheetName val="결재_x005f_x0000_"/>
      <sheetName val="cov-estimate"/>
      <sheetName val="BMS"/>
      <sheetName val="入力作成表"/>
      <sheetName val="_입찰안.xls_직접뀀鞖_"/>
      <sheetName val="_입찰안.xls__입찰안.xls_직접뀀鞖_"/>
      <sheetName val="SCH"/>
      <sheetName val="배수개거재"/>
      <sheetName val="경서-통신"/>
      <sheetName val="정산변경"/>
      <sheetName val="골재"/>
      <sheetName val="design_c_x0000__x0000_Ȑꙭî_x0000_"/>
      <sheetName val="공기압᪬቙԰"/>
      <sheetName val="전사계"/>
      <sheetName val="공비대비"/>
      <sheetName val="홈용접표"/>
      <sheetName val="조경내역서"/>
      <sheetName val="Btra"/>
      <sheetName val="bang TH"/>
      <sheetName val="AS접수관리"/>
      <sheetName val="정리계槜〩_x0000__x0000_８"/>
      <sheetName val="본실행경비"/>
      <sheetName val="일위대가(집계刀"/>
      <sheetName val="교대(A1-A2)"/>
      <sheetName val="Sheet15"/>
      <sheetName val="조달단가"/>
      <sheetName val="C_DATA"/>
      <sheetName val="04.01"/>
      <sheetName val="수문일위1"/>
      <sheetName val="7내역"/>
      <sheetName val="토공사"/>
      <sheetName val="지하시설물작성"/>
      <sheetName val="prefa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sheetData sheetId="864"/>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sheetData sheetId="887" refreshError="1"/>
      <sheetData sheetId="888"/>
      <sheetData sheetId="889"/>
      <sheetData sheetId="890"/>
      <sheetData sheetId="891"/>
      <sheetData sheetId="892" refreshError="1"/>
      <sheetData sheetId="893"/>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sheetData sheetId="1055"/>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sheetData sheetId="1498" refreshError="1"/>
      <sheetData sheetId="1499" refreshError="1"/>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sheetData sheetId="1509"/>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sheetData sheetId="1555"/>
      <sheetData sheetId="1556"/>
      <sheetData sheetId="1557"/>
      <sheetData sheetId="1558"/>
      <sheetData sheetId="1559"/>
      <sheetData sheetId="1560"/>
      <sheetData sheetId="1561"/>
      <sheetData sheetId="1562"/>
      <sheetData sheetId="1563"/>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sheetData sheetId="1576" refreshError="1"/>
      <sheetData sheetId="1577" refreshError="1"/>
      <sheetData sheetId="1578" refreshError="1"/>
      <sheetData sheetId="1579"/>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refreshError="1"/>
      <sheetData sheetId="1625" refreshError="1"/>
      <sheetData sheetId="1626" refreshError="1"/>
      <sheetData sheetId="1627" refreshError="1"/>
      <sheetData sheetId="1628" refreshError="1"/>
      <sheetData sheetId="1629" refreshError="1"/>
      <sheetData sheetId="1630"/>
      <sheetData sheetId="1631"/>
      <sheetData sheetId="1632"/>
      <sheetData sheetId="1633"/>
      <sheetData sheetId="1634" refreshError="1"/>
      <sheetData sheetId="1635"/>
      <sheetData sheetId="1636"/>
      <sheetData sheetId="1637"/>
      <sheetData sheetId="1638"/>
      <sheetData sheetId="1639"/>
      <sheetData sheetId="1640"/>
      <sheetData sheetId="1641"/>
      <sheetData sheetId="1642"/>
      <sheetData sheetId="1643"/>
      <sheetData sheetId="1644"/>
      <sheetData sheetId="1645"/>
      <sheetData sheetId="1646"/>
      <sheetData sheetId="1647"/>
      <sheetData sheetId="1648"/>
      <sheetData sheetId="1649"/>
      <sheetData sheetId="1650" refreshError="1"/>
      <sheetData sheetId="1651" refreshError="1"/>
      <sheetData sheetId="1652" refreshError="1"/>
      <sheetData sheetId="1653" refreshError="1"/>
      <sheetData sheetId="1654"/>
      <sheetData sheetId="1655"/>
      <sheetData sheetId="1656"/>
      <sheetData sheetId="1657"/>
      <sheetData sheetId="1658"/>
      <sheetData sheetId="1659"/>
      <sheetData sheetId="1660"/>
      <sheetData sheetId="1661"/>
      <sheetData sheetId="1662"/>
      <sheetData sheetId="1663"/>
      <sheetData sheetId="1664"/>
      <sheetData sheetId="1665"/>
      <sheetData sheetId="1666"/>
      <sheetData sheetId="1667"/>
      <sheetData sheetId="1668"/>
      <sheetData sheetId="1669"/>
      <sheetData sheetId="1670"/>
      <sheetData sheetId="1671"/>
      <sheetData sheetId="1672"/>
      <sheetData sheetId="1673"/>
      <sheetData sheetId="1674"/>
      <sheetData sheetId="1675"/>
      <sheetData sheetId="1676"/>
      <sheetData sheetId="1677"/>
      <sheetData sheetId="1678"/>
      <sheetData sheetId="1679"/>
      <sheetData sheetId="1680"/>
      <sheetData sheetId="1681"/>
      <sheetData sheetId="1682"/>
      <sheetData sheetId="1683"/>
      <sheetData sheetId="1684"/>
      <sheetData sheetId="1685"/>
      <sheetData sheetId="1686"/>
      <sheetData sheetId="1687"/>
      <sheetData sheetId="1688"/>
      <sheetData sheetId="1689"/>
      <sheetData sheetId="1690"/>
      <sheetData sheetId="1691"/>
      <sheetData sheetId="1692"/>
      <sheetData sheetId="1693"/>
      <sheetData sheetId="1694"/>
      <sheetData sheetId="1695"/>
      <sheetData sheetId="1696"/>
      <sheetData sheetId="1697"/>
      <sheetData sheetId="1698"/>
      <sheetData sheetId="1699"/>
      <sheetData sheetId="1700"/>
      <sheetData sheetId="1701"/>
      <sheetData sheetId="1702"/>
      <sheetData sheetId="1703"/>
      <sheetData sheetId="1704"/>
      <sheetData sheetId="1705"/>
      <sheetData sheetId="1706"/>
      <sheetData sheetId="1707"/>
      <sheetData sheetId="1708"/>
      <sheetData sheetId="1709"/>
      <sheetData sheetId="1710"/>
      <sheetData sheetId="1711"/>
      <sheetData sheetId="1712"/>
      <sheetData sheetId="1713"/>
      <sheetData sheetId="1714"/>
      <sheetData sheetId="1715"/>
      <sheetData sheetId="1716"/>
      <sheetData sheetId="1717"/>
      <sheetData sheetId="1718"/>
      <sheetData sheetId="1719"/>
      <sheetData sheetId="1720"/>
      <sheetData sheetId="1721"/>
      <sheetData sheetId="1722"/>
      <sheetData sheetId="1723"/>
      <sheetData sheetId="1724"/>
      <sheetData sheetId="1725"/>
      <sheetData sheetId="1726"/>
      <sheetData sheetId="1727"/>
      <sheetData sheetId="1728"/>
      <sheetData sheetId="1729"/>
      <sheetData sheetId="1730"/>
      <sheetData sheetId="1731"/>
      <sheetData sheetId="1732"/>
      <sheetData sheetId="1733"/>
      <sheetData sheetId="1734"/>
      <sheetData sheetId="1735"/>
      <sheetData sheetId="1736"/>
      <sheetData sheetId="1737"/>
      <sheetData sheetId="1738"/>
      <sheetData sheetId="1739"/>
      <sheetData sheetId="1740"/>
      <sheetData sheetId="1741"/>
      <sheetData sheetId="1742"/>
      <sheetData sheetId="1743"/>
      <sheetData sheetId="1744"/>
      <sheetData sheetId="1745"/>
      <sheetData sheetId="1746" refreshError="1"/>
      <sheetData sheetId="1747" refreshError="1"/>
      <sheetData sheetId="1748" refreshError="1"/>
      <sheetData sheetId="1749" refreshError="1"/>
      <sheetData sheetId="1750"/>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sheetData sheetId="1775"/>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sheetData sheetId="1902"/>
      <sheetData sheetId="1903"/>
      <sheetData sheetId="1904"/>
      <sheetData sheetId="1905"/>
      <sheetData sheetId="1906"/>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sheetData sheetId="1923"/>
      <sheetData sheetId="1924" refreshError="1"/>
      <sheetData sheetId="1925" refreshError="1"/>
      <sheetData sheetId="1926" refreshError="1"/>
      <sheetData sheetId="1927" refreshError="1"/>
      <sheetData sheetId="1928" refreshError="1"/>
      <sheetData sheetId="1929" refreshError="1"/>
      <sheetData sheetId="1930" refreshError="1"/>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refreshError="1"/>
      <sheetData sheetId="2011" refreshError="1"/>
      <sheetData sheetId="2012" refreshError="1"/>
      <sheetData sheetId="2013" refreshError="1"/>
      <sheetData sheetId="2014" refreshError="1"/>
      <sheetData sheetId="2015"/>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sheetData sheetId="2027"/>
      <sheetData sheetId="2028" refreshError="1"/>
      <sheetData sheetId="2029" refreshError="1"/>
      <sheetData sheetId="2030" refreshError="1"/>
      <sheetData sheetId="2031" refreshError="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refreshError="1"/>
      <sheetData sheetId="2060"/>
      <sheetData sheetId="2061" refreshError="1"/>
      <sheetData sheetId="2062" refreshError="1"/>
      <sheetData sheetId="2063" refreshError="1"/>
      <sheetData sheetId="2064" refreshError="1"/>
      <sheetData sheetId="2065" refreshError="1"/>
      <sheetData sheetId="2066" refreshError="1"/>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sheetData sheetId="2093" refreshError="1"/>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refreshError="1"/>
      <sheetData sheetId="2114"/>
      <sheetData sheetId="2115"/>
      <sheetData sheetId="2116"/>
      <sheetData sheetId="2117" refreshError="1"/>
      <sheetData sheetId="2118"/>
      <sheetData sheetId="2119"/>
      <sheetData sheetId="2120"/>
      <sheetData sheetId="2121"/>
      <sheetData sheetId="2122"/>
      <sheetData sheetId="2123" refreshError="1"/>
      <sheetData sheetId="2124"/>
      <sheetData sheetId="2125" refreshError="1"/>
      <sheetData sheetId="2126"/>
      <sheetData sheetId="2127" refreshError="1"/>
      <sheetData sheetId="2128" refreshError="1"/>
      <sheetData sheetId="2129" refreshError="1"/>
      <sheetData sheetId="2130"/>
      <sheetData sheetId="2131" refreshError="1"/>
      <sheetData sheetId="2132"/>
      <sheetData sheetId="2133"/>
      <sheetData sheetId="2134" refreshError="1"/>
      <sheetData sheetId="2135" refreshError="1"/>
      <sheetData sheetId="2136"/>
      <sheetData sheetId="2137"/>
      <sheetData sheetId="2138"/>
      <sheetData sheetId="2139"/>
      <sheetData sheetId="2140"/>
      <sheetData sheetId="2141"/>
      <sheetData sheetId="2142"/>
      <sheetData sheetId="2143" refreshError="1"/>
      <sheetData sheetId="2144" refreshError="1"/>
      <sheetData sheetId="2145" refreshError="1"/>
      <sheetData sheetId="2146" refreshError="1"/>
      <sheetData sheetId="2147"/>
      <sheetData sheetId="2148" refreshError="1"/>
      <sheetData sheetId="2149" refreshError="1"/>
      <sheetData sheetId="2150"/>
      <sheetData sheetId="2151"/>
      <sheetData sheetId="2152" refreshError="1"/>
      <sheetData sheetId="2153"/>
      <sheetData sheetId="2154"/>
      <sheetData sheetId="2155" refreshError="1"/>
      <sheetData sheetId="2156" refreshError="1"/>
      <sheetData sheetId="2157" refreshError="1"/>
      <sheetData sheetId="2158" refreshError="1"/>
      <sheetData sheetId="2159" refreshError="1"/>
      <sheetData sheetId="2160"/>
      <sheetData sheetId="2161"/>
      <sheetData sheetId="2162"/>
      <sheetData sheetId="2163"/>
      <sheetData sheetId="2164"/>
      <sheetData sheetId="2165"/>
      <sheetData sheetId="2166" refreshError="1"/>
      <sheetData sheetId="2167"/>
      <sheetData sheetId="2168"/>
      <sheetData sheetId="2169"/>
      <sheetData sheetId="2170"/>
      <sheetData sheetId="2171"/>
      <sheetData sheetId="2172"/>
      <sheetData sheetId="2173"/>
      <sheetData sheetId="2174"/>
      <sheetData sheetId="2175"/>
      <sheetData sheetId="2176"/>
      <sheetData sheetId="2177" refreshError="1"/>
      <sheetData sheetId="2178" refreshError="1"/>
      <sheetData sheetId="2179" refreshError="1"/>
      <sheetData sheetId="2180"/>
      <sheetData sheetId="2181"/>
      <sheetData sheetId="2182"/>
      <sheetData sheetId="2183"/>
      <sheetData sheetId="2184"/>
      <sheetData sheetId="2185"/>
      <sheetData sheetId="2186"/>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sheetData sheetId="2197"/>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sheetData sheetId="2320"/>
      <sheetData sheetId="2321"/>
      <sheetData sheetId="2322" refreshError="1"/>
      <sheetData sheetId="2323" refreshError="1"/>
      <sheetData sheetId="2324" refreshError="1"/>
      <sheetData sheetId="2325" refreshError="1"/>
      <sheetData sheetId="2326" refreshError="1"/>
      <sheetData sheetId="2327" refreshError="1"/>
      <sheetData sheetId="2328" refreshError="1"/>
      <sheetData sheetId="2329"/>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sheetData sheetId="2383"/>
      <sheetData sheetId="2384" refreshError="1"/>
      <sheetData sheetId="2385"/>
      <sheetData sheetId="2386"/>
      <sheetData sheetId="2387"/>
      <sheetData sheetId="2388" refreshError="1"/>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refreshError="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sheetData sheetId="2612"/>
      <sheetData sheetId="2613"/>
      <sheetData sheetId="2614"/>
      <sheetData sheetId="2615"/>
      <sheetData sheetId="2616"/>
      <sheetData sheetId="2617"/>
      <sheetData sheetId="2618"/>
      <sheetData sheetId="2619"/>
      <sheetData sheetId="2620"/>
      <sheetData sheetId="2621"/>
      <sheetData sheetId="2622"/>
      <sheetData sheetId="2623"/>
      <sheetData sheetId="2624"/>
      <sheetData sheetId="2625"/>
      <sheetData sheetId="2626"/>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sheetData sheetId="2844"/>
      <sheetData sheetId="2845"/>
      <sheetData sheetId="2846"/>
      <sheetData sheetId="2847"/>
      <sheetData sheetId="2848"/>
      <sheetData sheetId="2849"/>
      <sheetData sheetId="2850"/>
      <sheetData sheetId="2851" refreshError="1"/>
      <sheetData sheetId="2852"/>
      <sheetData sheetId="2853" refreshError="1"/>
      <sheetData sheetId="2854"/>
      <sheetData sheetId="2855"/>
      <sheetData sheetId="2856"/>
      <sheetData sheetId="2857"/>
      <sheetData sheetId="2858"/>
      <sheetData sheetId="2859"/>
      <sheetData sheetId="2860"/>
      <sheetData sheetId="2861" refreshError="1"/>
      <sheetData sheetId="2862"/>
      <sheetData sheetId="2863"/>
      <sheetData sheetId="2864" refreshError="1"/>
      <sheetData sheetId="2865" refreshError="1"/>
      <sheetData sheetId="2866" refreshError="1"/>
      <sheetData sheetId="2867" refreshError="1"/>
      <sheetData sheetId="2868" refreshError="1"/>
      <sheetData sheetId="2869" refreshError="1"/>
      <sheetData sheetId="2870"/>
      <sheetData sheetId="2871"/>
      <sheetData sheetId="2872"/>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sheetData sheetId="2892"/>
      <sheetData sheetId="2893"/>
      <sheetData sheetId="2894" refreshError="1"/>
      <sheetData sheetId="2895" refreshError="1"/>
      <sheetData sheetId="2896" refreshError="1"/>
      <sheetData sheetId="2897" refreshError="1"/>
      <sheetData sheetId="2898" refreshError="1"/>
      <sheetData sheetId="2899" refreshError="1"/>
      <sheetData sheetId="2900" refreshError="1"/>
      <sheetData sheetId="2901"/>
      <sheetData sheetId="2902"/>
      <sheetData sheetId="2903"/>
      <sheetData sheetId="2904"/>
      <sheetData sheetId="2905"/>
      <sheetData sheetId="2906"/>
      <sheetData sheetId="2907"/>
      <sheetData sheetId="2908"/>
      <sheetData sheetId="2909"/>
      <sheetData sheetId="2910"/>
      <sheetData sheetId="2911"/>
      <sheetData sheetId="2912"/>
      <sheetData sheetId="2913"/>
      <sheetData sheetId="2914"/>
      <sheetData sheetId="2915"/>
      <sheetData sheetId="2916"/>
      <sheetData sheetId="2917"/>
      <sheetData sheetId="2918"/>
      <sheetData sheetId="2919"/>
      <sheetData sheetId="2920"/>
      <sheetData sheetId="2921"/>
      <sheetData sheetId="2922"/>
      <sheetData sheetId="2923" refreshError="1"/>
      <sheetData sheetId="2924"/>
      <sheetData sheetId="2925"/>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sheetData sheetId="2955"/>
      <sheetData sheetId="2956"/>
      <sheetData sheetId="2957"/>
      <sheetData sheetId="2958"/>
      <sheetData sheetId="2959"/>
      <sheetData sheetId="2960" refreshError="1"/>
      <sheetData sheetId="2961"/>
      <sheetData sheetId="2962"/>
      <sheetData sheetId="2963"/>
      <sheetData sheetId="2964" refreshError="1"/>
      <sheetData sheetId="2965"/>
      <sheetData sheetId="2966"/>
      <sheetData sheetId="2967"/>
      <sheetData sheetId="2968"/>
      <sheetData sheetId="2969"/>
      <sheetData sheetId="2970"/>
      <sheetData sheetId="2971"/>
      <sheetData sheetId="2972"/>
      <sheetData sheetId="2973"/>
      <sheetData sheetId="2974"/>
      <sheetData sheetId="2975"/>
      <sheetData sheetId="2976"/>
      <sheetData sheetId="2977"/>
      <sheetData sheetId="2978"/>
      <sheetData sheetId="2979"/>
      <sheetData sheetId="2980" refreshError="1"/>
      <sheetData sheetId="2981"/>
      <sheetData sheetId="2982"/>
      <sheetData sheetId="2983"/>
      <sheetData sheetId="2984" refreshError="1"/>
      <sheetData sheetId="2985"/>
      <sheetData sheetId="2986"/>
      <sheetData sheetId="2987"/>
      <sheetData sheetId="2988"/>
      <sheetData sheetId="2989"/>
      <sheetData sheetId="2990"/>
      <sheetData sheetId="2991"/>
      <sheetData sheetId="2992"/>
      <sheetData sheetId="2993"/>
      <sheetData sheetId="2994"/>
      <sheetData sheetId="2995"/>
      <sheetData sheetId="2996"/>
      <sheetData sheetId="2997"/>
      <sheetData sheetId="2998"/>
      <sheetData sheetId="2999"/>
      <sheetData sheetId="3000"/>
      <sheetData sheetId="3001"/>
      <sheetData sheetId="3002"/>
      <sheetData sheetId="3003"/>
      <sheetData sheetId="3004"/>
      <sheetData sheetId="3005"/>
      <sheetData sheetId="3006"/>
      <sheetData sheetId="3007"/>
      <sheetData sheetId="3008"/>
      <sheetData sheetId="3009"/>
      <sheetData sheetId="3010"/>
      <sheetData sheetId="3011"/>
      <sheetData sheetId="3012"/>
      <sheetData sheetId="3013"/>
      <sheetData sheetId="3014" refreshError="1"/>
      <sheetData sheetId="3015"/>
      <sheetData sheetId="3016"/>
      <sheetData sheetId="3017"/>
      <sheetData sheetId="3018"/>
      <sheetData sheetId="3019"/>
      <sheetData sheetId="3020"/>
      <sheetData sheetId="3021"/>
      <sheetData sheetId="3022"/>
      <sheetData sheetId="3023"/>
      <sheetData sheetId="3024"/>
      <sheetData sheetId="3025"/>
      <sheetData sheetId="3026"/>
      <sheetData sheetId="3027"/>
      <sheetData sheetId="3028"/>
      <sheetData sheetId="3029"/>
      <sheetData sheetId="3030"/>
      <sheetData sheetId="3031"/>
      <sheetData sheetId="3032"/>
      <sheetData sheetId="3033"/>
      <sheetData sheetId="3034"/>
      <sheetData sheetId="3035" refreshError="1"/>
      <sheetData sheetId="3036"/>
      <sheetData sheetId="3037"/>
      <sheetData sheetId="3038"/>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sheetData sheetId="3049" refreshError="1"/>
      <sheetData sheetId="3050" refreshError="1"/>
      <sheetData sheetId="3051" refreshError="1"/>
      <sheetData sheetId="3052"/>
      <sheetData sheetId="3053"/>
      <sheetData sheetId="3054"/>
      <sheetData sheetId="3055"/>
      <sheetData sheetId="3056"/>
      <sheetData sheetId="3057" refreshError="1"/>
      <sheetData sheetId="3058" refreshError="1"/>
      <sheetData sheetId="3059"/>
      <sheetData sheetId="3060"/>
      <sheetData sheetId="3061"/>
      <sheetData sheetId="3062"/>
      <sheetData sheetId="3063"/>
      <sheetData sheetId="3064"/>
      <sheetData sheetId="3065"/>
      <sheetData sheetId="3066"/>
      <sheetData sheetId="3067"/>
      <sheetData sheetId="3068"/>
      <sheetData sheetId="3069"/>
      <sheetData sheetId="3070"/>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sheetData sheetId="3127" refreshError="1"/>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refreshError="1"/>
      <sheetData sheetId="3145" refreshError="1"/>
      <sheetData sheetId="3146" refreshError="1"/>
      <sheetData sheetId="3147" refreshError="1"/>
      <sheetData sheetId="3148" refreshError="1"/>
      <sheetData sheetId="3149" refreshError="1"/>
      <sheetData sheetId="3150" refreshError="1"/>
      <sheetData sheetId="3151"/>
      <sheetData sheetId="3152"/>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신천2호용수로 "/>
      <sheetName val="신천3호용수로"/>
      <sheetName val="신천4호용수로"/>
      <sheetName val="신천5호용수로"/>
      <sheetName val="신천6호용수로 "/>
      <sheetName val="신천7호용수로 "/>
      <sheetName val="날개벽(시점좌측)"/>
      <sheetName val="1호철근량"/>
      <sheetName val="부대공사"/>
      <sheetName val="노임"/>
      <sheetName val="단위수량"/>
      <sheetName val="6PILE  (돌출)"/>
      <sheetName val="일위"/>
      <sheetName val="DATE"/>
      <sheetName val="품셈TABLE"/>
      <sheetName val="9909보완토적"/>
      <sheetName val="적용기준"/>
      <sheetName val="노임단가"/>
      <sheetName val="지급자재"/>
      <sheetName val="960318-1"/>
      <sheetName val="순공사비"/>
    </sheetNames>
    <sheetDataSet>
      <sheetData sheetId="0" refreshError="1"/>
      <sheetData sheetId="1" refreshError="1">
        <row r="1">
          <cell r="A1" t="str">
            <v>토 적 계 산 서</v>
          </cell>
        </row>
        <row r="2">
          <cell r="A2" t="str">
            <v>신천 3 호 용수지선</v>
          </cell>
          <cell r="C2" t="str">
            <v xml:space="preserve"> NO.0   ~ NO. 8 + 40     ( L = 440 m )</v>
          </cell>
        </row>
        <row r="3">
          <cell r="A3" t="str">
            <v>측    점</v>
          </cell>
          <cell r="B3" t="str">
            <v>점간거리</v>
          </cell>
          <cell r="C3" t="str">
            <v>평균거리</v>
          </cell>
          <cell r="D3" t="str">
            <v>터  파  기</v>
          </cell>
          <cell r="F3" t="str">
            <v>되  메  움</v>
          </cell>
          <cell r="H3" t="str">
            <v>흙  쌓  기</v>
          </cell>
          <cell r="J3" t="str">
            <v>적 요</v>
          </cell>
          <cell r="L3" t="str">
            <v>비    고</v>
          </cell>
        </row>
        <row r="4">
          <cell r="D4" t="str">
            <v>단면(m2)</v>
          </cell>
          <cell r="E4" t="str">
            <v>부피(m3)</v>
          </cell>
          <cell r="F4" t="str">
            <v>단면(m2)</v>
          </cell>
          <cell r="G4" t="str">
            <v>부피(m3)</v>
          </cell>
          <cell r="H4" t="str">
            <v>단면(m2)</v>
          </cell>
          <cell r="I4" t="str">
            <v>부피(m3)</v>
          </cell>
        </row>
        <row r="5">
          <cell r="A5" t="str">
            <v xml:space="preserve"> NO.0</v>
          </cell>
          <cell r="B5">
            <v>0</v>
          </cell>
          <cell r="C5">
            <v>1</v>
          </cell>
          <cell r="D5">
            <v>0.06</v>
          </cell>
          <cell r="E5">
            <v>0.06</v>
          </cell>
          <cell r="F5">
            <v>0.28000000000000003</v>
          </cell>
          <cell r="G5">
            <v>0.28000000000000003</v>
          </cell>
          <cell r="H5">
            <v>0.02</v>
          </cell>
          <cell r="I5">
            <v>0.02</v>
          </cell>
        </row>
        <row r="6">
          <cell r="A6" t="str">
            <v xml:space="preserve"> NO.0+2</v>
          </cell>
          <cell r="B6">
            <v>2</v>
          </cell>
          <cell r="C6">
            <v>25</v>
          </cell>
          <cell r="D6">
            <v>0.02</v>
          </cell>
          <cell r="E6">
            <v>0.5</v>
          </cell>
          <cell r="F6">
            <v>0.22</v>
          </cell>
          <cell r="G6">
            <v>5.5</v>
          </cell>
          <cell r="H6">
            <v>0.1</v>
          </cell>
          <cell r="I6">
            <v>2.5</v>
          </cell>
        </row>
        <row r="7">
          <cell r="A7" t="str">
            <v xml:space="preserve"> NO.1</v>
          </cell>
          <cell r="B7">
            <v>48</v>
          </cell>
          <cell r="C7">
            <v>49</v>
          </cell>
          <cell r="D7">
            <v>0.28000000000000003</v>
          </cell>
          <cell r="E7">
            <v>13.72</v>
          </cell>
          <cell r="F7">
            <v>0.47</v>
          </cell>
          <cell r="G7">
            <v>23.03</v>
          </cell>
          <cell r="H7">
            <v>0</v>
          </cell>
          <cell r="I7">
            <v>0</v>
          </cell>
        </row>
        <row r="8">
          <cell r="A8" t="str">
            <v xml:space="preserve"> NO.2</v>
          </cell>
          <cell r="B8">
            <v>50</v>
          </cell>
          <cell r="C8">
            <v>50</v>
          </cell>
          <cell r="D8">
            <v>0.15</v>
          </cell>
          <cell r="E8">
            <v>7.5</v>
          </cell>
          <cell r="F8">
            <v>0.37</v>
          </cell>
          <cell r="G8">
            <v>18.5</v>
          </cell>
          <cell r="H8">
            <v>0</v>
          </cell>
          <cell r="I8">
            <v>0</v>
          </cell>
        </row>
        <row r="9">
          <cell r="A9" t="str">
            <v xml:space="preserve"> NO.3</v>
          </cell>
          <cell r="B9">
            <v>50</v>
          </cell>
          <cell r="C9">
            <v>50</v>
          </cell>
          <cell r="D9">
            <v>0.11</v>
          </cell>
          <cell r="E9">
            <v>5.5</v>
          </cell>
          <cell r="F9">
            <v>0.32</v>
          </cell>
          <cell r="G9">
            <v>16</v>
          </cell>
          <cell r="H9">
            <v>0.04</v>
          </cell>
          <cell r="I9">
            <v>2</v>
          </cell>
        </row>
        <row r="10">
          <cell r="A10" t="str">
            <v xml:space="preserve"> NO.4</v>
          </cell>
          <cell r="B10">
            <v>50</v>
          </cell>
          <cell r="C10">
            <v>50</v>
          </cell>
          <cell r="D10">
            <v>7.0000000000000007E-2</v>
          </cell>
          <cell r="E10">
            <v>3.5</v>
          </cell>
          <cell r="F10">
            <v>0.25</v>
          </cell>
          <cell r="G10">
            <v>12.5</v>
          </cell>
          <cell r="H10">
            <v>7.0000000000000007E-2</v>
          </cell>
          <cell r="I10">
            <v>3.5</v>
          </cell>
        </row>
        <row r="11">
          <cell r="A11" t="str">
            <v xml:space="preserve"> NO.5</v>
          </cell>
          <cell r="B11">
            <v>50</v>
          </cell>
          <cell r="C11">
            <v>50</v>
          </cell>
          <cell r="D11">
            <v>7.0000000000000007E-2</v>
          </cell>
          <cell r="E11">
            <v>3.5</v>
          </cell>
          <cell r="F11">
            <v>0.27</v>
          </cell>
          <cell r="G11">
            <v>13.5</v>
          </cell>
          <cell r="H11">
            <v>0.06</v>
          </cell>
          <cell r="I11">
            <v>3</v>
          </cell>
        </row>
        <row r="12">
          <cell r="A12" t="str">
            <v xml:space="preserve"> NO.6</v>
          </cell>
          <cell r="B12">
            <v>50</v>
          </cell>
          <cell r="C12">
            <v>50</v>
          </cell>
          <cell r="D12">
            <v>0.03</v>
          </cell>
          <cell r="E12">
            <v>1.5</v>
          </cell>
          <cell r="F12">
            <v>0.21</v>
          </cell>
          <cell r="G12">
            <v>10.5</v>
          </cell>
          <cell r="H12">
            <v>0.1</v>
          </cell>
          <cell r="I12">
            <v>5</v>
          </cell>
        </row>
        <row r="13">
          <cell r="A13" t="str">
            <v xml:space="preserve"> NO.7</v>
          </cell>
          <cell r="B13">
            <v>50</v>
          </cell>
          <cell r="C13">
            <v>50</v>
          </cell>
          <cell r="D13">
            <v>0.34</v>
          </cell>
          <cell r="E13">
            <v>17</v>
          </cell>
          <cell r="F13">
            <v>0.46</v>
          </cell>
          <cell r="G13">
            <v>23</v>
          </cell>
          <cell r="H13">
            <v>0</v>
          </cell>
          <cell r="I13">
            <v>0</v>
          </cell>
        </row>
        <row r="14">
          <cell r="A14" t="str">
            <v xml:space="preserve"> NO.8</v>
          </cell>
          <cell r="B14">
            <v>50</v>
          </cell>
          <cell r="C14">
            <v>45</v>
          </cell>
          <cell r="D14">
            <v>0.01</v>
          </cell>
          <cell r="E14">
            <v>0.45</v>
          </cell>
          <cell r="F14">
            <v>0.18</v>
          </cell>
          <cell r="G14">
            <v>8.1</v>
          </cell>
          <cell r="H14">
            <v>0.16</v>
          </cell>
          <cell r="I14">
            <v>7.2</v>
          </cell>
        </row>
        <row r="15">
          <cell r="A15" t="str">
            <v xml:space="preserve"> NO.8+40</v>
          </cell>
          <cell r="B15">
            <v>40</v>
          </cell>
          <cell r="C15">
            <v>20</v>
          </cell>
          <cell r="D15">
            <v>0.13</v>
          </cell>
          <cell r="E15">
            <v>2.6</v>
          </cell>
          <cell r="F15">
            <v>0.35</v>
          </cell>
          <cell r="G15">
            <v>7</v>
          </cell>
          <cell r="H15">
            <v>0</v>
          </cell>
          <cell r="I15">
            <v>0</v>
          </cell>
        </row>
        <row r="20">
          <cell r="A20" t="str">
            <v>계</v>
          </cell>
          <cell r="B20">
            <v>440</v>
          </cell>
          <cell r="E20">
            <v>55.830000000000005</v>
          </cell>
          <cell r="G20">
            <v>137.91</v>
          </cell>
          <cell r="I20">
            <v>23.22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98수문일위"/>
      <sheetName val="98자재단가"/>
      <sheetName val="98년도"/>
      <sheetName val="99년도1월 "/>
      <sheetName val="99년도4월 "/>
      <sheetName val="99년도7월"/>
      <sheetName val="99년도9월"/>
      <sheetName val="해평이토변"/>
      <sheetName val="녹동자동비22560"/>
      <sheetName val="녹동자동비22760"/>
      <sheetName val="광양도이자동비"/>
      <sheetName val="도암천자동비"/>
      <sheetName val="광양신아배수문"/>
      <sheetName val="창포지구"/>
      <sheetName val="도양자동비"/>
      <sheetName val="회문지구"/>
      <sheetName val="토기공"/>
      <sheetName val="옥룡제"/>
      <sheetName val="봉덕보"/>
      <sheetName val="봉덕보 1"/>
      <sheetName val="난간"/>
      <sheetName val="내역서1999.8최종"/>
      <sheetName val="I一般比"/>
      <sheetName val="갑지"/>
      <sheetName val="단가산출"/>
      <sheetName val="3지구단위"/>
      <sheetName val="접속도로1"/>
      <sheetName val="포장복구집계"/>
    </sheetNames>
    <sheetDataSet>
      <sheetData sheetId="0" refreshError="1"/>
      <sheetData sheetId="1" refreshError="1">
        <row r="2">
          <cell r="A2" t="str">
            <v>★ 본 수문용 일위대가표를 수정할때는 아래사항을 유의하기바람</v>
          </cell>
        </row>
        <row r="3">
          <cell r="A3" t="str">
            <v>1. 사용장비 손료는 단가항목이 공란인것은 토목에서 받아 기입하고, 다른것은 시중물가지에서 해당 단가를 찾아  수정할것</v>
          </cell>
        </row>
        <row r="4">
          <cell r="A4" t="str">
            <v xml:space="preserve">2. 도장비 산출 내역중 자재비는 별도 기입할것.          </v>
          </cell>
        </row>
        <row r="11">
          <cell r="G11" t="str">
            <v>'98 년도  노 임  단 가 표</v>
          </cell>
        </row>
        <row r="12">
          <cell r="E12" t="str">
            <v xml:space="preserve"> </v>
          </cell>
        </row>
        <row r="13">
          <cell r="A13" t="str">
            <v>종       별</v>
          </cell>
          <cell r="C13" t="str">
            <v>재 료 또 는</v>
          </cell>
          <cell r="D13" t="str">
            <v>원 수</v>
          </cell>
          <cell r="E13" t="str">
            <v>단위</v>
          </cell>
          <cell r="F13" t="str">
            <v>총   액</v>
          </cell>
          <cell r="G13" t="str">
            <v>노   무   비</v>
          </cell>
          <cell r="I13" t="str">
            <v>재   료   비</v>
          </cell>
          <cell r="K13" t="str">
            <v>경      비</v>
          </cell>
          <cell r="M13" t="str">
            <v>비   고</v>
          </cell>
        </row>
        <row r="14">
          <cell r="C14" t="str">
            <v xml:space="preserve">규       격 </v>
          </cell>
          <cell r="F14" t="str">
            <v>금   액</v>
          </cell>
          <cell r="G14" t="str">
            <v>단  가</v>
          </cell>
          <cell r="H14" t="str">
            <v>금   액</v>
          </cell>
          <cell r="I14" t="str">
            <v>단  가</v>
          </cell>
          <cell r="J14" t="str">
            <v>금   액</v>
          </cell>
          <cell r="K14" t="str">
            <v>단  가</v>
          </cell>
          <cell r="L14" t="str">
            <v>금   액</v>
          </cell>
        </row>
        <row r="15">
          <cell r="A15" t="str">
            <v>형  틀  목  공</v>
          </cell>
          <cell r="C15" t="str">
            <v xml:space="preserve"> </v>
          </cell>
          <cell r="D15">
            <v>1</v>
          </cell>
          <cell r="E15" t="str">
            <v>일</v>
          </cell>
          <cell r="H15">
            <v>75306</v>
          </cell>
        </row>
        <row r="16">
          <cell r="A16" t="str">
            <v>절    단    공</v>
          </cell>
          <cell r="D16">
            <v>1</v>
          </cell>
          <cell r="E16" t="str">
            <v>"</v>
          </cell>
          <cell r="H16">
            <v>65881</v>
          </cell>
        </row>
        <row r="17">
          <cell r="A17" t="str">
            <v>석          공</v>
          </cell>
          <cell r="D17">
            <v>1</v>
          </cell>
          <cell r="E17" t="str">
            <v>"</v>
          </cell>
          <cell r="H17">
            <v>77005</v>
          </cell>
        </row>
        <row r="18">
          <cell r="A18" t="str">
            <v>특 수 비 계 공</v>
          </cell>
          <cell r="D18">
            <v>1</v>
          </cell>
          <cell r="E18" t="str">
            <v>"</v>
          </cell>
          <cell r="H18">
            <v>85884</v>
          </cell>
        </row>
        <row r="19">
          <cell r="A19" t="str">
            <v>비    계    공</v>
          </cell>
          <cell r="D19">
            <v>1</v>
          </cell>
          <cell r="E19" t="str">
            <v>"</v>
          </cell>
          <cell r="H19">
            <v>79467</v>
          </cell>
        </row>
        <row r="20">
          <cell r="A20" t="str">
            <v>도    장    공</v>
          </cell>
          <cell r="D20">
            <v>1</v>
          </cell>
          <cell r="E20" t="str">
            <v>일</v>
          </cell>
          <cell r="H20">
            <v>63038</v>
          </cell>
        </row>
        <row r="21">
          <cell r="A21" t="str">
            <v>플랜트기계설치공</v>
          </cell>
          <cell r="D21">
            <v>1</v>
          </cell>
          <cell r="E21" t="str">
            <v>"</v>
          </cell>
          <cell r="H21">
            <v>80805</v>
          </cell>
        </row>
        <row r="22">
          <cell r="A22" t="str">
            <v>플랜트  용접공</v>
          </cell>
          <cell r="D22">
            <v>1</v>
          </cell>
          <cell r="E22" t="str">
            <v>"</v>
          </cell>
          <cell r="H22">
            <v>95379</v>
          </cell>
        </row>
        <row r="23">
          <cell r="A23" t="str">
            <v>플랜트  제관공</v>
          </cell>
          <cell r="D23">
            <v>1</v>
          </cell>
          <cell r="E23" t="str">
            <v>"</v>
          </cell>
          <cell r="H23">
            <v>81966</v>
          </cell>
        </row>
        <row r="24">
          <cell r="A24" t="str">
            <v>플랜트  배관공</v>
          </cell>
          <cell r="D24">
            <v>1</v>
          </cell>
          <cell r="E24" t="str">
            <v>"</v>
          </cell>
          <cell r="H24">
            <v>97219</v>
          </cell>
        </row>
        <row r="25">
          <cell r="A25" t="str">
            <v>측    량    사</v>
          </cell>
          <cell r="D25">
            <v>1</v>
          </cell>
          <cell r="E25" t="str">
            <v>일</v>
          </cell>
          <cell r="H25">
            <v>58506</v>
          </cell>
        </row>
        <row r="26">
          <cell r="A26" t="str">
            <v>측량사    조수</v>
          </cell>
          <cell r="D26">
            <v>1</v>
          </cell>
          <cell r="E26" t="str">
            <v>"</v>
          </cell>
          <cell r="H26">
            <v>38777</v>
          </cell>
        </row>
        <row r="27">
          <cell r="A27" t="str">
            <v>플랜트    전공</v>
          </cell>
          <cell r="D27">
            <v>1</v>
          </cell>
          <cell r="E27" t="str">
            <v>"</v>
          </cell>
          <cell r="H27">
            <v>64285</v>
          </cell>
        </row>
        <row r="28">
          <cell r="A28" t="str">
            <v>특  별  인  부</v>
          </cell>
          <cell r="D28">
            <v>1</v>
          </cell>
          <cell r="E28" t="str">
            <v>"</v>
          </cell>
          <cell r="H28">
            <v>57379</v>
          </cell>
        </row>
        <row r="29">
          <cell r="A29" t="str">
            <v>보  통  인  부</v>
          </cell>
          <cell r="D29">
            <v>1</v>
          </cell>
          <cell r="E29" t="str">
            <v>"</v>
          </cell>
          <cell r="H29">
            <v>37736</v>
          </cell>
        </row>
        <row r="30">
          <cell r="A30" t="str">
            <v>중기 운전 기사</v>
          </cell>
          <cell r="D30">
            <v>1</v>
          </cell>
          <cell r="E30" t="str">
            <v>일</v>
          </cell>
          <cell r="H30">
            <v>56951</v>
          </cell>
        </row>
        <row r="31">
          <cell r="A31" t="str">
            <v>중  기  조  장</v>
          </cell>
          <cell r="D31">
            <v>1</v>
          </cell>
          <cell r="E31" t="str">
            <v>"</v>
          </cell>
          <cell r="H31">
            <v>55484</v>
          </cell>
        </row>
        <row r="32">
          <cell r="A32" t="str">
            <v>운전수(기  계)</v>
          </cell>
          <cell r="D32">
            <v>1</v>
          </cell>
          <cell r="E32" t="str">
            <v>"</v>
          </cell>
          <cell r="H32">
            <v>54325</v>
          </cell>
        </row>
        <row r="33">
          <cell r="A33" t="str">
            <v>운전사(운반차)</v>
          </cell>
          <cell r="D33">
            <v>1</v>
          </cell>
          <cell r="E33" t="str">
            <v>"</v>
          </cell>
          <cell r="H33">
            <v>51077</v>
          </cell>
        </row>
        <row r="34">
          <cell r="A34" t="str">
            <v>종       별</v>
          </cell>
          <cell r="C34" t="str">
            <v>재 료 또 는</v>
          </cell>
          <cell r="D34" t="str">
            <v xml:space="preserve">원 수 </v>
          </cell>
          <cell r="E34" t="str">
            <v>단 위</v>
          </cell>
          <cell r="F34" t="str">
            <v>총   액</v>
          </cell>
          <cell r="G34" t="str">
            <v>노   무   비</v>
          </cell>
          <cell r="I34" t="str">
            <v>재   료   비</v>
          </cell>
          <cell r="K34" t="str">
            <v>경      비</v>
          </cell>
          <cell r="M34" t="str">
            <v>비   고</v>
          </cell>
        </row>
        <row r="35">
          <cell r="C35" t="str">
            <v xml:space="preserve">규       격 </v>
          </cell>
          <cell r="F35" t="str">
            <v>금   액</v>
          </cell>
          <cell r="G35" t="str">
            <v>단  가</v>
          </cell>
          <cell r="H35" t="str">
            <v>금   액</v>
          </cell>
          <cell r="I35" t="str">
            <v>단  가</v>
          </cell>
          <cell r="J35" t="str">
            <v>금   액</v>
          </cell>
          <cell r="K35" t="str">
            <v>단  가</v>
          </cell>
          <cell r="L35" t="str">
            <v>금   액</v>
          </cell>
        </row>
        <row r="36">
          <cell r="A36" t="str">
            <v>중기 운전 조수</v>
          </cell>
          <cell r="D36">
            <v>1</v>
          </cell>
          <cell r="E36" t="str">
            <v>"</v>
          </cell>
          <cell r="H36">
            <v>42762</v>
          </cell>
        </row>
        <row r="37">
          <cell r="A37" t="str">
            <v>기    계    공</v>
          </cell>
          <cell r="D37">
            <v>1</v>
          </cell>
          <cell r="E37" t="str">
            <v>일</v>
          </cell>
          <cell r="H37">
            <v>58906</v>
          </cell>
        </row>
        <row r="38">
          <cell r="A38" t="str">
            <v>용접공 (일 반)</v>
          </cell>
          <cell r="D38">
            <v>1</v>
          </cell>
          <cell r="E38" t="str">
            <v>"</v>
          </cell>
          <cell r="H38">
            <v>74016</v>
          </cell>
        </row>
        <row r="39">
          <cell r="A39" t="str">
            <v>리    벳    공</v>
          </cell>
          <cell r="D39">
            <v>1</v>
          </cell>
          <cell r="E39" t="str">
            <v>"</v>
          </cell>
          <cell r="H39">
            <v>71579</v>
          </cell>
        </row>
        <row r="40">
          <cell r="A40" t="str">
            <v>계    령    공</v>
          </cell>
          <cell r="D40">
            <v>1</v>
          </cell>
          <cell r="E40" t="str">
            <v>"</v>
          </cell>
          <cell r="H40">
            <v>41937</v>
          </cell>
          <cell r="L40" t="str">
            <v xml:space="preserve"> </v>
          </cell>
        </row>
        <row r="41">
          <cell r="A41" t="str">
            <v>제    도    공</v>
          </cell>
          <cell r="D41">
            <v>1</v>
          </cell>
          <cell r="E41" t="str">
            <v>"</v>
          </cell>
          <cell r="H41">
            <v>32747</v>
          </cell>
        </row>
        <row r="42">
          <cell r="A42" t="str">
            <v>현    도    공</v>
          </cell>
          <cell r="C42" t="str">
            <v xml:space="preserve"> </v>
          </cell>
          <cell r="D42">
            <v>1</v>
          </cell>
          <cell r="E42" t="str">
            <v>일</v>
          </cell>
          <cell r="H42">
            <v>28487</v>
          </cell>
        </row>
        <row r="43">
          <cell r="A43" t="str">
            <v>마    킹    공</v>
          </cell>
          <cell r="D43">
            <v>1</v>
          </cell>
          <cell r="E43" t="str">
            <v>"</v>
          </cell>
          <cell r="H43">
            <v>26924</v>
          </cell>
        </row>
        <row r="44">
          <cell r="A44" t="str">
            <v>산 소 절 단 공</v>
          </cell>
          <cell r="D44">
            <v>1</v>
          </cell>
          <cell r="E44" t="str">
            <v>"</v>
          </cell>
          <cell r="H44">
            <v>31794</v>
          </cell>
        </row>
        <row r="45">
          <cell r="A45" t="str">
            <v>샤    링    공</v>
          </cell>
          <cell r="D45">
            <v>1</v>
          </cell>
          <cell r="E45" t="str">
            <v>"</v>
          </cell>
          <cell r="H45">
            <v>29508</v>
          </cell>
        </row>
        <row r="46">
          <cell r="A46" t="str">
            <v>프  레  스  공</v>
          </cell>
          <cell r="D46">
            <v>1</v>
          </cell>
          <cell r="E46" t="str">
            <v>"</v>
          </cell>
          <cell r="H46">
            <v>26250</v>
          </cell>
        </row>
        <row r="47">
          <cell r="A47" t="str">
            <v>보    링    공</v>
          </cell>
          <cell r="D47">
            <v>1</v>
          </cell>
          <cell r="E47" t="str">
            <v>일</v>
          </cell>
          <cell r="H47">
            <v>28378</v>
          </cell>
        </row>
        <row r="48">
          <cell r="A48" t="str">
            <v>밀    링    공</v>
          </cell>
          <cell r="D48">
            <v>1</v>
          </cell>
          <cell r="E48" t="str">
            <v>"</v>
          </cell>
          <cell r="H48">
            <v>27252</v>
          </cell>
        </row>
        <row r="49">
          <cell r="A49" t="str">
            <v>방 전 절 단 공</v>
          </cell>
          <cell r="D49">
            <v>1</v>
          </cell>
          <cell r="E49" t="str">
            <v>"</v>
          </cell>
          <cell r="H49">
            <v>27047</v>
          </cell>
        </row>
        <row r="50">
          <cell r="A50" t="str">
            <v>드    링    공</v>
          </cell>
          <cell r="D50">
            <v>1</v>
          </cell>
          <cell r="E50" t="str">
            <v>"</v>
          </cell>
          <cell r="H50">
            <v>27215</v>
          </cell>
        </row>
        <row r="51">
          <cell r="A51" t="str">
            <v>수 동 선 반 공</v>
          </cell>
          <cell r="D51">
            <v>1</v>
          </cell>
          <cell r="E51" t="str">
            <v>"</v>
          </cell>
          <cell r="H51">
            <v>27350</v>
          </cell>
        </row>
        <row r="52">
          <cell r="A52" t="str">
            <v>프  레  나  공</v>
          </cell>
          <cell r="D52">
            <v>1</v>
          </cell>
          <cell r="E52" t="str">
            <v>일</v>
          </cell>
          <cell r="H52">
            <v>25035</v>
          </cell>
        </row>
        <row r="53">
          <cell r="A53" t="str">
            <v>3 본  로 라 공</v>
          </cell>
          <cell r="D53">
            <v>1</v>
          </cell>
          <cell r="E53" t="str">
            <v>"</v>
          </cell>
          <cell r="H53">
            <v>34250</v>
          </cell>
        </row>
        <row r="54">
          <cell r="A54" t="str">
            <v>벤 딩 머 쉰 공</v>
          </cell>
          <cell r="D54">
            <v>1</v>
          </cell>
          <cell r="E54" t="str">
            <v>"</v>
          </cell>
          <cell r="H54">
            <v>29076</v>
          </cell>
        </row>
        <row r="55">
          <cell r="A55" t="str">
            <v>열  처  리  공</v>
          </cell>
          <cell r="D55">
            <v>1</v>
          </cell>
          <cell r="E55" t="str">
            <v>"</v>
          </cell>
          <cell r="H55">
            <v>25392</v>
          </cell>
        </row>
        <row r="56">
          <cell r="A56" t="str">
            <v>용    접    공</v>
          </cell>
          <cell r="D56">
            <v>1</v>
          </cell>
          <cell r="E56" t="str">
            <v>"</v>
          </cell>
          <cell r="H56">
            <v>27908</v>
          </cell>
        </row>
        <row r="57">
          <cell r="A57" t="str">
            <v>종       별</v>
          </cell>
          <cell r="C57" t="str">
            <v>재 료 또 는</v>
          </cell>
          <cell r="D57" t="str">
            <v xml:space="preserve">원 수 </v>
          </cell>
          <cell r="E57" t="str">
            <v>단 위</v>
          </cell>
          <cell r="F57" t="str">
            <v>총   액</v>
          </cell>
          <cell r="G57" t="str">
            <v>노   무   비</v>
          </cell>
          <cell r="I57" t="str">
            <v>재   료   비</v>
          </cell>
          <cell r="K57" t="str">
            <v>경      비</v>
          </cell>
          <cell r="M57" t="str">
            <v>비   고</v>
          </cell>
        </row>
        <row r="58">
          <cell r="C58" t="str">
            <v xml:space="preserve">규       격 </v>
          </cell>
          <cell r="F58" t="str">
            <v>금   액</v>
          </cell>
          <cell r="G58" t="str">
            <v>단  가</v>
          </cell>
          <cell r="H58" t="str">
            <v>금   액</v>
          </cell>
          <cell r="I58" t="str">
            <v>단  가</v>
          </cell>
          <cell r="J58" t="str">
            <v>금   액</v>
          </cell>
          <cell r="K58" t="str">
            <v>단  가</v>
          </cell>
          <cell r="L58" t="str">
            <v>금   액</v>
          </cell>
        </row>
        <row r="59">
          <cell r="A59" t="str">
            <v>그 라 인 다 공</v>
          </cell>
          <cell r="D59">
            <v>1</v>
          </cell>
          <cell r="E59" t="str">
            <v>일</v>
          </cell>
          <cell r="H59">
            <v>26032</v>
          </cell>
        </row>
        <row r="60">
          <cell r="A60" t="str">
            <v>비파괴  시험공</v>
          </cell>
          <cell r="D60">
            <v>1</v>
          </cell>
          <cell r="E60" t="str">
            <v>"</v>
          </cell>
          <cell r="H60">
            <v>64472</v>
          </cell>
        </row>
        <row r="61">
          <cell r="A61" t="str">
            <v>기계 기사 1 급</v>
          </cell>
          <cell r="C61" t="str">
            <v>(중급기술자)</v>
          </cell>
          <cell r="D61">
            <v>1</v>
          </cell>
          <cell r="E61" t="str">
            <v>"</v>
          </cell>
          <cell r="H61">
            <v>97488</v>
          </cell>
        </row>
        <row r="62">
          <cell r="A62" t="str">
            <v>기계 기사 2 급</v>
          </cell>
          <cell r="C62" t="str">
            <v>(초급기술자)</v>
          </cell>
          <cell r="D62">
            <v>1</v>
          </cell>
          <cell r="E62" t="str">
            <v>"</v>
          </cell>
          <cell r="H62">
            <v>69405</v>
          </cell>
        </row>
        <row r="63">
          <cell r="A63" t="str">
            <v>철    공</v>
          </cell>
          <cell r="D63">
            <v>1</v>
          </cell>
          <cell r="E63" t="str">
            <v>"</v>
          </cell>
          <cell r="H63">
            <v>72430</v>
          </cell>
        </row>
        <row r="64">
          <cell r="A64" t="str">
            <v>잠 수 부</v>
          </cell>
          <cell r="D64">
            <v>1</v>
          </cell>
          <cell r="E64" t="str">
            <v xml:space="preserve">일 </v>
          </cell>
          <cell r="H64">
            <v>81832</v>
          </cell>
        </row>
        <row r="65">
          <cell r="A65" t="str">
            <v>선    부</v>
          </cell>
          <cell r="D65">
            <v>1</v>
          </cell>
          <cell r="E65" t="str">
            <v xml:space="preserve">일 </v>
          </cell>
          <cell r="H65">
            <v>40088</v>
          </cell>
        </row>
        <row r="66">
          <cell r="A66" t="str">
            <v>조 력 공</v>
          </cell>
          <cell r="D66">
            <v>1</v>
          </cell>
          <cell r="E66" t="str">
            <v xml:space="preserve">일 </v>
          </cell>
          <cell r="H66">
            <v>48912</v>
          </cell>
        </row>
        <row r="67">
          <cell r="A67" t="str">
            <v>품질관리공(시험사1급)</v>
          </cell>
          <cell r="D67">
            <v>1</v>
          </cell>
          <cell r="E67" t="str">
            <v xml:space="preserve">일 </v>
          </cell>
          <cell r="H67">
            <v>47867</v>
          </cell>
          <cell r="L67" t="str">
            <v xml:space="preserve"> </v>
          </cell>
        </row>
        <row r="68">
          <cell r="A68" t="str">
            <v>특급기술자(건설및기타)</v>
          </cell>
          <cell r="D68">
            <v>1</v>
          </cell>
          <cell r="E68" t="str">
            <v xml:space="preserve">일 </v>
          </cell>
          <cell r="H68">
            <v>142203</v>
          </cell>
          <cell r="L68" t="str">
            <v xml:space="preserve"> </v>
          </cell>
        </row>
        <row r="69">
          <cell r="A69" t="str">
            <v>고급기술자(    "     )</v>
          </cell>
          <cell r="D69">
            <v>1</v>
          </cell>
          <cell r="E69" t="str">
            <v xml:space="preserve">일 </v>
          </cell>
          <cell r="H69">
            <v>117410</v>
          </cell>
          <cell r="L69" t="str">
            <v xml:space="preserve"> </v>
          </cell>
        </row>
        <row r="70">
          <cell r="A70" t="str">
            <v>중급기술자(    "     )</v>
          </cell>
          <cell r="D70">
            <v>1</v>
          </cell>
          <cell r="E70" t="str">
            <v xml:space="preserve">일 </v>
          </cell>
          <cell r="H70">
            <v>97488</v>
          </cell>
          <cell r="L70" t="str">
            <v xml:space="preserve"> </v>
          </cell>
        </row>
        <row r="71">
          <cell r="A71" t="str">
            <v>초급기술자(    "     )</v>
          </cell>
          <cell r="D71">
            <v>1</v>
          </cell>
          <cell r="E71" t="str">
            <v xml:space="preserve">일 </v>
          </cell>
          <cell r="H71">
            <v>69405</v>
          </cell>
          <cell r="L71" t="str">
            <v xml:space="preserve"> </v>
          </cell>
        </row>
        <row r="72">
          <cell r="A72" t="str">
            <v>고급기능사(    "     )</v>
          </cell>
          <cell r="D72">
            <v>1</v>
          </cell>
          <cell r="E72" t="str">
            <v xml:space="preserve">일 </v>
          </cell>
          <cell r="H72">
            <v>68094</v>
          </cell>
          <cell r="L72" t="str">
            <v xml:space="preserve"> </v>
          </cell>
        </row>
        <row r="73">
          <cell r="A73" t="str">
            <v>중급기능사(    "     )</v>
          </cell>
          <cell r="D73">
            <v>1</v>
          </cell>
          <cell r="E73" t="str">
            <v xml:space="preserve">일 </v>
          </cell>
          <cell r="H73">
            <v>60249</v>
          </cell>
          <cell r="L73" t="str">
            <v xml:space="preserve"> </v>
          </cell>
        </row>
        <row r="74">
          <cell r="A74" t="str">
            <v>초급기능사(    "     )</v>
          </cell>
          <cell r="D74">
            <v>1</v>
          </cell>
          <cell r="E74" t="str">
            <v xml:space="preserve">일 </v>
          </cell>
          <cell r="H74">
            <v>48652</v>
          </cell>
          <cell r="L74" t="str">
            <v xml:space="preserve"> </v>
          </cell>
        </row>
        <row r="75">
          <cell r="C75" t="str">
            <v xml:space="preserve"> </v>
          </cell>
        </row>
        <row r="76">
          <cell r="C76" t="str">
            <v xml:space="preserve"> </v>
          </cell>
        </row>
        <row r="77">
          <cell r="C77" t="str">
            <v xml:space="preserve"> </v>
          </cell>
        </row>
        <row r="78">
          <cell r="C78" t="str">
            <v xml:space="preserve"> </v>
          </cell>
        </row>
        <row r="79">
          <cell r="C79" t="str">
            <v xml:space="preserve"> </v>
          </cell>
        </row>
        <row r="81">
          <cell r="B81" t="str">
            <v>'98 년도  소 모 자 재  단 가 표</v>
          </cell>
        </row>
        <row r="82">
          <cell r="E82" t="str">
            <v xml:space="preserve"> </v>
          </cell>
        </row>
        <row r="83">
          <cell r="A83" t="str">
            <v>종       별</v>
          </cell>
          <cell r="C83" t="str">
            <v>재 료 또 는</v>
          </cell>
          <cell r="D83" t="str">
            <v xml:space="preserve">원 수 </v>
          </cell>
          <cell r="E83" t="str">
            <v>단 위</v>
          </cell>
          <cell r="F83" t="str">
            <v>총   액</v>
          </cell>
          <cell r="G83" t="str">
            <v>노   무   비</v>
          </cell>
          <cell r="I83" t="str">
            <v>재   료   비</v>
          </cell>
          <cell r="K83" t="str">
            <v>경      비</v>
          </cell>
          <cell r="M83" t="str">
            <v>비   고</v>
          </cell>
        </row>
        <row r="84">
          <cell r="C84" t="str">
            <v xml:space="preserve">규       격 </v>
          </cell>
          <cell r="F84" t="str">
            <v>금   액</v>
          </cell>
          <cell r="G84" t="str">
            <v>단  가</v>
          </cell>
          <cell r="H84" t="str">
            <v>금   액</v>
          </cell>
          <cell r="I84" t="str">
            <v>단  가</v>
          </cell>
          <cell r="J84" t="str">
            <v>금   액</v>
          </cell>
          <cell r="K84" t="str">
            <v>단  가</v>
          </cell>
          <cell r="L84" t="str">
            <v>금   액</v>
          </cell>
        </row>
        <row r="85">
          <cell r="A85" t="str">
            <v>산          소</v>
          </cell>
          <cell r="C85" t="str">
            <v>6,000 L</v>
          </cell>
          <cell r="D85">
            <v>1</v>
          </cell>
          <cell r="E85" t="str">
            <v>병</v>
          </cell>
          <cell r="J85">
            <v>12000</v>
          </cell>
        </row>
        <row r="86">
          <cell r="A86" t="str">
            <v>아  세  치  렌</v>
          </cell>
          <cell r="C86" t="str">
            <v>4,500 L</v>
          </cell>
          <cell r="D86">
            <v>1</v>
          </cell>
          <cell r="E86" t="str">
            <v>"</v>
          </cell>
          <cell r="J86">
            <v>55392</v>
          </cell>
        </row>
        <row r="87">
          <cell r="B87" t="str">
            <v xml:space="preserve">  "</v>
          </cell>
          <cell r="C87" t="str">
            <v>2,100 L</v>
          </cell>
          <cell r="D87">
            <v>1</v>
          </cell>
          <cell r="E87" t="str">
            <v>"</v>
          </cell>
          <cell r="J87">
            <v>25849</v>
          </cell>
        </row>
        <row r="88">
          <cell r="A88" t="str">
            <v>STS 용  접  봉</v>
          </cell>
          <cell r="C88" t="str">
            <v>4Φx350L</v>
          </cell>
          <cell r="D88">
            <v>1</v>
          </cell>
          <cell r="E88" t="str">
            <v>kg</v>
          </cell>
          <cell r="J88">
            <v>5460</v>
          </cell>
        </row>
        <row r="89">
          <cell r="A89" t="str">
            <v>SS400  용 접 봉</v>
          </cell>
          <cell r="C89" t="str">
            <v>"</v>
          </cell>
          <cell r="D89">
            <v>1</v>
          </cell>
          <cell r="E89" t="str">
            <v>"</v>
          </cell>
          <cell r="J89">
            <v>1260</v>
          </cell>
        </row>
        <row r="90">
          <cell r="A90" t="str">
            <v>전  력  요  금</v>
          </cell>
          <cell r="D90">
            <v>1</v>
          </cell>
          <cell r="E90" t="str">
            <v>Kwh</v>
          </cell>
          <cell r="J90">
            <v>61.6</v>
          </cell>
        </row>
        <row r="91">
          <cell r="A91" t="str">
            <v>함          석</v>
          </cell>
          <cell r="C91" t="str">
            <v>#32x3'x6'</v>
          </cell>
          <cell r="D91">
            <v>1</v>
          </cell>
          <cell r="E91" t="str">
            <v>매</v>
          </cell>
          <cell r="J91">
            <v>2597</v>
          </cell>
        </row>
        <row r="92">
          <cell r="B92" t="str">
            <v xml:space="preserve">  "</v>
          </cell>
          <cell r="C92" t="str">
            <v>#31x3'x6'</v>
          </cell>
          <cell r="D92">
            <v>1</v>
          </cell>
          <cell r="E92" t="str">
            <v>"</v>
          </cell>
          <cell r="J92">
            <v>2825</v>
          </cell>
        </row>
        <row r="93">
          <cell r="A93" t="str">
            <v>경          유</v>
          </cell>
          <cell r="D93">
            <v>1</v>
          </cell>
          <cell r="E93" t="str">
            <v>L</v>
          </cell>
          <cell r="J93">
            <v>526.4</v>
          </cell>
        </row>
        <row r="94">
          <cell r="A94" t="str">
            <v>코  크  스</v>
          </cell>
          <cell r="D94">
            <v>1</v>
          </cell>
          <cell r="E94" t="str">
            <v>kg</v>
          </cell>
          <cell r="J94">
            <v>183</v>
          </cell>
        </row>
        <row r="95">
          <cell r="A95" t="str">
            <v>그라인다돌</v>
          </cell>
          <cell r="D95">
            <v>1</v>
          </cell>
          <cell r="E95" t="str">
            <v>개</v>
          </cell>
          <cell r="J95">
            <v>3380</v>
          </cell>
        </row>
        <row r="96">
          <cell r="A96" t="str">
            <v>노   즐</v>
          </cell>
          <cell r="D96">
            <v>1</v>
          </cell>
          <cell r="E96" t="str">
            <v>"</v>
          </cell>
          <cell r="J96">
            <v>32000</v>
          </cell>
        </row>
        <row r="97">
          <cell r="A97" t="str">
            <v>아  세  치  렌</v>
          </cell>
          <cell r="C97" t="str">
            <v>4,500 L</v>
          </cell>
          <cell r="D97">
            <v>1</v>
          </cell>
          <cell r="E97" t="str">
            <v>kg</v>
          </cell>
          <cell r="J97">
            <v>10500</v>
          </cell>
        </row>
        <row r="98">
          <cell r="B98" t="str">
            <v>- 엔진유</v>
          </cell>
          <cell r="E98" t="str">
            <v>L</v>
          </cell>
          <cell r="J98">
            <v>1250</v>
          </cell>
        </row>
        <row r="99">
          <cell r="B99" t="str">
            <v>- 구리이스</v>
          </cell>
          <cell r="E99" t="str">
            <v>KG</v>
          </cell>
          <cell r="J99">
            <v>2323</v>
          </cell>
        </row>
        <row r="100">
          <cell r="B100" t="str">
            <v>- 규사</v>
          </cell>
          <cell r="E100" t="str">
            <v>TON</v>
          </cell>
          <cell r="J100">
            <v>25000</v>
          </cell>
        </row>
        <row r="101">
          <cell r="B101" t="str">
            <v>- SAND</v>
          </cell>
          <cell r="E101" t="str">
            <v>㎥</v>
          </cell>
          <cell r="J101">
            <v>7000</v>
          </cell>
        </row>
        <row r="102">
          <cell r="B102" t="str">
            <v>- POWER BRUSH</v>
          </cell>
          <cell r="E102" t="str">
            <v>KG</v>
          </cell>
          <cell r="J102">
            <v>5000</v>
          </cell>
        </row>
        <row r="103">
          <cell r="A103" t="str">
            <v>종       별</v>
          </cell>
          <cell r="C103" t="str">
            <v>재 료 또 는</v>
          </cell>
          <cell r="D103" t="str">
            <v xml:space="preserve">원 수 </v>
          </cell>
          <cell r="E103" t="str">
            <v>단 위</v>
          </cell>
          <cell r="F103" t="str">
            <v>총   액</v>
          </cell>
          <cell r="G103" t="str">
            <v>노   무   비</v>
          </cell>
          <cell r="I103" t="str">
            <v>재   료   비</v>
          </cell>
          <cell r="K103" t="str">
            <v>경      비</v>
          </cell>
          <cell r="M103" t="str">
            <v>비   고</v>
          </cell>
        </row>
        <row r="104">
          <cell r="C104" t="str">
            <v xml:space="preserve">규       격 </v>
          </cell>
          <cell r="F104" t="str">
            <v>금   액</v>
          </cell>
          <cell r="G104" t="str">
            <v>단  가</v>
          </cell>
          <cell r="H104" t="str">
            <v>금   액</v>
          </cell>
          <cell r="I104" t="str">
            <v>단  가</v>
          </cell>
          <cell r="J104" t="str">
            <v>금   액</v>
          </cell>
          <cell r="K104" t="str">
            <v>단  가</v>
          </cell>
          <cell r="L104" t="str">
            <v>금   액</v>
          </cell>
        </row>
        <row r="105">
          <cell r="B105" t="str">
            <v>- WIRE BRUSH</v>
          </cell>
          <cell r="E105" t="str">
            <v>KG</v>
          </cell>
          <cell r="J105">
            <v>2000</v>
          </cell>
        </row>
        <row r="106">
          <cell r="B106" t="str">
            <v>- 세척제</v>
          </cell>
          <cell r="E106" t="str">
            <v>KG</v>
          </cell>
          <cell r="J106">
            <v>10500</v>
          </cell>
        </row>
        <row r="107">
          <cell r="B107" t="str">
            <v>- 넝마</v>
          </cell>
          <cell r="E107" t="str">
            <v>KG</v>
          </cell>
          <cell r="J107">
            <v>1363</v>
          </cell>
          <cell r="K107" t="str">
            <v>(적산정보 492)</v>
          </cell>
        </row>
        <row r="108">
          <cell r="B108" t="str">
            <v>- 세라믹코팅제</v>
          </cell>
          <cell r="E108" t="str">
            <v>KG</v>
          </cell>
          <cell r="J108">
            <v>168300</v>
          </cell>
        </row>
        <row r="109">
          <cell r="B109" t="str">
            <v>- 희석제</v>
          </cell>
          <cell r="E109" t="str">
            <v>통</v>
          </cell>
          <cell r="J109">
            <v>5120</v>
          </cell>
        </row>
        <row r="110">
          <cell r="B110" t="str">
            <v>ZINC RICH PRIMER</v>
          </cell>
          <cell r="E110" t="str">
            <v>L</v>
          </cell>
          <cell r="J110">
            <v>7945</v>
          </cell>
        </row>
        <row r="111">
          <cell r="B111" t="str">
            <v>신      나</v>
          </cell>
          <cell r="J111">
            <v>2111</v>
          </cell>
        </row>
        <row r="112">
          <cell r="B112" t="str">
            <v>방 오 도 료</v>
          </cell>
          <cell r="J112">
            <v>9231</v>
          </cell>
        </row>
        <row r="113">
          <cell r="B113" t="str">
            <v>신  나(ANTI FAULING)</v>
          </cell>
          <cell r="J113">
            <v>1530</v>
          </cell>
        </row>
        <row r="114">
          <cell r="B114" t="str">
            <v>TAL EPOXY</v>
          </cell>
          <cell r="J114">
            <v>3570</v>
          </cell>
        </row>
        <row r="115">
          <cell r="B115" t="str">
            <v>PURE EPOXY</v>
          </cell>
          <cell r="J115">
            <v>4010</v>
          </cell>
        </row>
        <row r="127">
          <cell r="B127" t="str">
            <v>'98 년도  사 용 장 비 경 비  단 가 표</v>
          </cell>
        </row>
        <row r="128">
          <cell r="E128" t="str">
            <v xml:space="preserve"> </v>
          </cell>
        </row>
        <row r="129">
          <cell r="A129" t="str">
            <v>종       별</v>
          </cell>
          <cell r="C129" t="str">
            <v>재 료 또 는</v>
          </cell>
          <cell r="D129" t="str">
            <v xml:space="preserve">원 수 </v>
          </cell>
          <cell r="E129" t="str">
            <v>단 위</v>
          </cell>
          <cell r="F129" t="str">
            <v>총   액</v>
          </cell>
          <cell r="G129" t="str">
            <v>노   무   비</v>
          </cell>
          <cell r="I129" t="str">
            <v>재   료   비</v>
          </cell>
          <cell r="K129" t="str">
            <v>경      비</v>
          </cell>
          <cell r="M129" t="str">
            <v>비   고</v>
          </cell>
        </row>
        <row r="130">
          <cell r="C130" t="str">
            <v xml:space="preserve">규       격 </v>
          </cell>
          <cell r="F130" t="str">
            <v>금   액</v>
          </cell>
          <cell r="G130" t="str">
            <v>단  가</v>
          </cell>
          <cell r="H130" t="str">
            <v>금   액</v>
          </cell>
          <cell r="I130" t="str">
            <v>단  가</v>
          </cell>
          <cell r="J130" t="str">
            <v>금   액</v>
          </cell>
          <cell r="K130" t="str">
            <v>단  가</v>
          </cell>
          <cell r="L130" t="str">
            <v>금   액</v>
          </cell>
        </row>
        <row r="131">
          <cell r="A131" t="str">
            <v>Lathe</v>
          </cell>
          <cell r="C131" t="str">
            <v>12ftx7.5Hp</v>
          </cell>
          <cell r="D131">
            <v>1</v>
          </cell>
          <cell r="E131" t="str">
            <v>hr</v>
          </cell>
          <cell r="H131">
            <v>3418</v>
          </cell>
          <cell r="L131">
            <v>3775</v>
          </cell>
        </row>
        <row r="132">
          <cell r="A132" t="str">
            <v>Planer</v>
          </cell>
          <cell r="C132" t="str">
            <v>4ftx8ft</v>
          </cell>
          <cell r="D132">
            <v>1</v>
          </cell>
          <cell r="E132" t="str">
            <v>"</v>
          </cell>
          <cell r="H132">
            <v>3129</v>
          </cell>
          <cell r="L132">
            <v>2743</v>
          </cell>
        </row>
        <row r="133">
          <cell r="A133" t="str">
            <v>Boring Machine</v>
          </cell>
          <cell r="C133" t="str">
            <v>horizontal type 3Hp</v>
          </cell>
        </row>
        <row r="134">
          <cell r="D134">
            <v>1</v>
          </cell>
          <cell r="E134" t="str">
            <v>"</v>
          </cell>
          <cell r="H134">
            <v>3547</v>
          </cell>
          <cell r="L134">
            <v>8928</v>
          </cell>
        </row>
        <row r="135">
          <cell r="A135" t="str">
            <v>Union Melt Welder</v>
          </cell>
          <cell r="C135" t="str">
            <v>5.5 KVA</v>
          </cell>
          <cell r="D135">
            <v>1</v>
          </cell>
          <cell r="E135" t="str">
            <v>"</v>
          </cell>
          <cell r="H135">
            <v>3488</v>
          </cell>
          <cell r="L135">
            <v>1797</v>
          </cell>
        </row>
        <row r="136">
          <cell r="A136" t="str">
            <v>Gouging Machine</v>
          </cell>
          <cell r="C136" t="str">
            <v>중형</v>
          </cell>
          <cell r="D136">
            <v>1</v>
          </cell>
          <cell r="E136" t="str">
            <v>"</v>
          </cell>
          <cell r="H136">
            <v>3380</v>
          </cell>
          <cell r="L136">
            <v>670</v>
          </cell>
        </row>
        <row r="137">
          <cell r="A137" t="str">
            <v>Gas Cutting Machine</v>
          </cell>
        </row>
        <row r="138">
          <cell r="C138" t="str">
            <v>auto 중형</v>
          </cell>
          <cell r="D138">
            <v>1</v>
          </cell>
          <cell r="E138" t="str">
            <v>hr</v>
          </cell>
          <cell r="H138">
            <v>11922</v>
          </cell>
          <cell r="L138">
            <v>119</v>
          </cell>
        </row>
        <row r="139">
          <cell r="B139" t="str">
            <v xml:space="preserve">  "</v>
          </cell>
          <cell r="C139" t="str">
            <v>manual 중형</v>
          </cell>
          <cell r="D139">
            <v>1</v>
          </cell>
          <cell r="E139" t="str">
            <v>"</v>
          </cell>
          <cell r="H139">
            <v>3974</v>
          </cell>
          <cell r="L139">
            <v>115</v>
          </cell>
        </row>
        <row r="140">
          <cell r="A140" t="str">
            <v>Gas Heating Touch</v>
          </cell>
          <cell r="C140" t="str">
            <v>중형</v>
          </cell>
          <cell r="D140">
            <v>1</v>
          </cell>
          <cell r="E140" t="str">
            <v>"</v>
          </cell>
          <cell r="H140">
            <v>3174</v>
          </cell>
          <cell r="L140">
            <v>115</v>
          </cell>
        </row>
        <row r="141">
          <cell r="A141" t="str">
            <v>A.C Welder</v>
          </cell>
          <cell r="C141" t="str">
            <v>5.5 KVA</v>
          </cell>
          <cell r="D141">
            <v>1</v>
          </cell>
          <cell r="E141" t="str">
            <v>"</v>
          </cell>
          <cell r="L141">
            <v>107</v>
          </cell>
        </row>
        <row r="142">
          <cell r="B142" t="str">
            <v xml:space="preserve"> "</v>
          </cell>
          <cell r="C142" t="str">
            <v>10 KVA</v>
          </cell>
          <cell r="D142">
            <v>1</v>
          </cell>
          <cell r="E142" t="str">
            <v>"</v>
          </cell>
          <cell r="L142">
            <v>155</v>
          </cell>
        </row>
        <row r="143">
          <cell r="A143" t="str">
            <v>D.C Welder</v>
          </cell>
          <cell r="C143" t="str">
            <v>300A  5.5KW</v>
          </cell>
          <cell r="D143">
            <v>1</v>
          </cell>
          <cell r="E143" t="str">
            <v>hr</v>
          </cell>
          <cell r="L143">
            <v>359</v>
          </cell>
        </row>
        <row r="144">
          <cell r="A144" t="str">
            <v>Gas Welder</v>
          </cell>
          <cell r="C144" t="str">
            <v>대형</v>
          </cell>
          <cell r="D144">
            <v>1</v>
          </cell>
          <cell r="E144" t="str">
            <v>"</v>
          </cell>
          <cell r="L144">
            <v>149.5</v>
          </cell>
        </row>
        <row r="145">
          <cell r="B145" t="str">
            <v xml:space="preserve"> "</v>
          </cell>
          <cell r="C145" t="str">
            <v>중형</v>
          </cell>
          <cell r="D145">
            <v>1</v>
          </cell>
          <cell r="E145" t="str">
            <v>"</v>
          </cell>
          <cell r="L145">
            <v>115</v>
          </cell>
        </row>
        <row r="146">
          <cell r="A146" t="str">
            <v>Hydro Press</v>
          </cell>
          <cell r="C146" t="str">
            <v>300ton</v>
          </cell>
          <cell r="D146">
            <v>1</v>
          </cell>
          <cell r="E146" t="str">
            <v>"</v>
          </cell>
          <cell r="H146">
            <v>3281</v>
          </cell>
          <cell r="L146">
            <v>8463</v>
          </cell>
        </row>
        <row r="147">
          <cell r="B147" t="str">
            <v xml:space="preserve"> "</v>
          </cell>
          <cell r="C147" t="str">
            <v>100ton</v>
          </cell>
          <cell r="D147">
            <v>1</v>
          </cell>
          <cell r="E147" t="str">
            <v>"</v>
          </cell>
          <cell r="H147">
            <v>3281</v>
          </cell>
          <cell r="L147">
            <v>6045</v>
          </cell>
        </row>
        <row r="148">
          <cell r="A148" t="str">
            <v>Bending Roller</v>
          </cell>
          <cell r="C148" t="str">
            <v>23ft</v>
          </cell>
          <cell r="D148">
            <v>1</v>
          </cell>
          <cell r="E148" t="str">
            <v>hr</v>
          </cell>
          <cell r="H148">
            <v>4281</v>
          </cell>
          <cell r="L148">
            <v>6323</v>
          </cell>
        </row>
        <row r="149">
          <cell r="A149" t="str">
            <v>종       별</v>
          </cell>
          <cell r="C149" t="str">
            <v>재 료 또 는</v>
          </cell>
          <cell r="D149" t="str">
            <v xml:space="preserve">원 수 </v>
          </cell>
          <cell r="E149" t="str">
            <v>단 위</v>
          </cell>
          <cell r="F149" t="str">
            <v>총   액</v>
          </cell>
          <cell r="G149" t="str">
            <v>노   무   비</v>
          </cell>
          <cell r="I149" t="str">
            <v>재   료   비</v>
          </cell>
          <cell r="K149" t="str">
            <v>경      비</v>
          </cell>
          <cell r="M149" t="str">
            <v>비   고</v>
          </cell>
        </row>
        <row r="150">
          <cell r="C150" t="str">
            <v xml:space="preserve">규       격 </v>
          </cell>
          <cell r="F150" t="str">
            <v>금   액</v>
          </cell>
          <cell r="G150" t="str">
            <v>단  가</v>
          </cell>
          <cell r="H150" t="str">
            <v>금   액</v>
          </cell>
          <cell r="I150" t="str">
            <v>단  가</v>
          </cell>
          <cell r="J150" t="str">
            <v>금   액</v>
          </cell>
          <cell r="K150" t="str">
            <v>단  가</v>
          </cell>
          <cell r="L150" t="str">
            <v>금   액</v>
          </cell>
        </row>
        <row r="151">
          <cell r="A151" t="str">
            <v>Edge Bending Roller</v>
          </cell>
        </row>
        <row r="152">
          <cell r="C152" t="str">
            <v>23ft</v>
          </cell>
          <cell r="D152">
            <v>1</v>
          </cell>
          <cell r="E152" t="str">
            <v>"</v>
          </cell>
          <cell r="H152">
            <v>4281</v>
          </cell>
          <cell r="L152">
            <v>9484.5</v>
          </cell>
        </row>
        <row r="153">
          <cell r="A153" t="str">
            <v>Shearing Machine</v>
          </cell>
          <cell r="D153">
            <v>1</v>
          </cell>
          <cell r="E153" t="str">
            <v>"</v>
          </cell>
          <cell r="H153">
            <v>3688</v>
          </cell>
          <cell r="L153">
            <v>3209</v>
          </cell>
        </row>
        <row r="154">
          <cell r="A154" t="str">
            <v>Drilling Machine</v>
          </cell>
          <cell r="C154" t="str">
            <v xml:space="preserve"> 3 Hp</v>
          </cell>
          <cell r="D154">
            <v>1</v>
          </cell>
          <cell r="E154" t="str">
            <v>"</v>
          </cell>
          <cell r="H154">
            <v>3401</v>
          </cell>
          <cell r="L154">
            <v>576</v>
          </cell>
        </row>
        <row r="155">
          <cell r="B155" t="str">
            <v xml:space="preserve">  "</v>
          </cell>
          <cell r="C155" t="str">
            <v>radial 5Hp</v>
          </cell>
          <cell r="D155">
            <v>1</v>
          </cell>
          <cell r="E155" t="str">
            <v>"</v>
          </cell>
          <cell r="H155">
            <v>3401</v>
          </cell>
          <cell r="L155">
            <v>1720</v>
          </cell>
        </row>
        <row r="156">
          <cell r="A156" t="str">
            <v>Portable Drill</v>
          </cell>
          <cell r="C156" t="str">
            <v>0.5 Hp</v>
          </cell>
          <cell r="D156">
            <v>1</v>
          </cell>
          <cell r="E156" t="str">
            <v>hr</v>
          </cell>
          <cell r="H156" t="str">
            <v xml:space="preserve"> </v>
          </cell>
          <cell r="L156">
            <v>12</v>
          </cell>
        </row>
        <row r="157">
          <cell r="B157" t="str">
            <v xml:space="preserve">  "</v>
          </cell>
          <cell r="C157" t="str">
            <v>1.5 Hp</v>
          </cell>
          <cell r="D157">
            <v>1</v>
          </cell>
          <cell r="E157" t="str">
            <v>"</v>
          </cell>
          <cell r="H157" t="str">
            <v xml:space="preserve"> </v>
          </cell>
          <cell r="L157">
            <v>14</v>
          </cell>
        </row>
        <row r="158">
          <cell r="A158" t="str">
            <v>Portable Grinder</v>
          </cell>
          <cell r="C158" t="str">
            <v>0.5 Hp</v>
          </cell>
          <cell r="D158">
            <v>1</v>
          </cell>
          <cell r="E158" t="str">
            <v>hr</v>
          </cell>
          <cell r="L158">
            <v>22</v>
          </cell>
        </row>
        <row r="159">
          <cell r="A159" t="str">
            <v>Air Compressor</v>
          </cell>
          <cell r="C159" t="str">
            <v>5.9㎥/min</v>
          </cell>
          <cell r="D159">
            <v>1</v>
          </cell>
          <cell r="E159" t="str">
            <v>"</v>
          </cell>
          <cell r="H159">
            <v>9681</v>
          </cell>
          <cell r="J159">
            <v>6189</v>
          </cell>
          <cell r="L159">
            <v>3137</v>
          </cell>
        </row>
        <row r="160">
          <cell r="B160" t="str">
            <v xml:space="preserve">  "</v>
          </cell>
          <cell r="C160" t="str">
            <v>8.9㎥/min</v>
          </cell>
          <cell r="D160">
            <v>1</v>
          </cell>
          <cell r="E160" t="str">
            <v>"</v>
          </cell>
          <cell r="H160">
            <v>9681</v>
          </cell>
          <cell r="J160">
            <v>8779</v>
          </cell>
          <cell r="L160">
            <v>6250</v>
          </cell>
        </row>
        <row r="161">
          <cell r="A161" t="str">
            <v>Over Head Crane</v>
          </cell>
          <cell r="C161" t="str">
            <v>20ton</v>
          </cell>
          <cell r="D161">
            <v>1</v>
          </cell>
          <cell r="E161" t="str">
            <v>"</v>
          </cell>
          <cell r="H161">
            <v>9681</v>
          </cell>
          <cell r="L161">
            <v>3338</v>
          </cell>
        </row>
        <row r="162">
          <cell r="B162" t="str">
            <v xml:space="preserve">  "</v>
          </cell>
          <cell r="C162" t="str">
            <v>30ton</v>
          </cell>
          <cell r="D162">
            <v>1</v>
          </cell>
          <cell r="E162" t="str">
            <v>hr</v>
          </cell>
          <cell r="H162">
            <v>9681</v>
          </cell>
          <cell r="L162">
            <v>4123</v>
          </cell>
        </row>
        <row r="163">
          <cell r="A163" t="str">
            <v>Truck Crane</v>
          </cell>
          <cell r="C163" t="str">
            <v>10ton</v>
          </cell>
          <cell r="D163">
            <v>1</v>
          </cell>
          <cell r="E163" t="str">
            <v>"</v>
          </cell>
          <cell r="H163">
            <v>18615</v>
          </cell>
          <cell r="J163">
            <v>3486</v>
          </cell>
          <cell r="L163">
            <v>20487</v>
          </cell>
        </row>
        <row r="164">
          <cell r="B164" t="str">
            <v xml:space="preserve">  "</v>
          </cell>
          <cell r="C164" t="str">
            <v>15ton</v>
          </cell>
          <cell r="D164">
            <v>1</v>
          </cell>
          <cell r="E164" t="str">
            <v>"</v>
          </cell>
          <cell r="H164">
            <v>18615</v>
          </cell>
          <cell r="J164">
            <v>4285</v>
          </cell>
          <cell r="L164">
            <v>30731</v>
          </cell>
        </row>
        <row r="165">
          <cell r="B165" t="str">
            <v xml:space="preserve">  "</v>
          </cell>
          <cell r="C165" t="str">
            <v>20ton</v>
          </cell>
          <cell r="D165">
            <v>1</v>
          </cell>
          <cell r="E165" t="str">
            <v>"</v>
          </cell>
          <cell r="H165">
            <v>18615</v>
          </cell>
          <cell r="J165">
            <v>4939</v>
          </cell>
          <cell r="L165">
            <v>40975</v>
          </cell>
        </row>
        <row r="166">
          <cell r="B166" t="str">
            <v xml:space="preserve">  "</v>
          </cell>
          <cell r="C166" t="str">
            <v>30ton</v>
          </cell>
          <cell r="D166">
            <v>1</v>
          </cell>
          <cell r="E166" t="str">
            <v>"</v>
          </cell>
          <cell r="H166">
            <v>18615</v>
          </cell>
          <cell r="J166">
            <v>7046</v>
          </cell>
          <cell r="L166">
            <v>44939</v>
          </cell>
        </row>
        <row r="167">
          <cell r="B167" t="str">
            <v xml:space="preserve">  "</v>
          </cell>
          <cell r="C167" t="str">
            <v>40ton</v>
          </cell>
          <cell r="D167">
            <v>1</v>
          </cell>
          <cell r="E167" t="str">
            <v>"</v>
          </cell>
          <cell r="H167">
            <v>18615</v>
          </cell>
          <cell r="J167">
            <v>8730</v>
          </cell>
          <cell r="L167">
            <v>55621</v>
          </cell>
        </row>
        <row r="168">
          <cell r="A168" t="str">
            <v>Winch</v>
          </cell>
          <cell r="C168" t="str">
            <v>10Hp</v>
          </cell>
          <cell r="D168">
            <v>1</v>
          </cell>
          <cell r="E168" t="str">
            <v>hr</v>
          </cell>
          <cell r="H168">
            <v>9235</v>
          </cell>
          <cell r="L168">
            <v>850</v>
          </cell>
        </row>
        <row r="169">
          <cell r="A169" t="str">
            <v>"</v>
          </cell>
          <cell r="C169" t="str">
            <v>50Hp</v>
          </cell>
          <cell r="D169">
            <v>1</v>
          </cell>
          <cell r="E169" t="str">
            <v>"</v>
          </cell>
          <cell r="H169">
            <v>9235</v>
          </cell>
          <cell r="L169">
            <v>5209</v>
          </cell>
        </row>
        <row r="170">
          <cell r="A170" t="str">
            <v>Truck</v>
          </cell>
          <cell r="C170" t="str">
            <v>6ton</v>
          </cell>
          <cell r="D170">
            <v>1</v>
          </cell>
          <cell r="E170" t="str">
            <v>"</v>
          </cell>
          <cell r="H170">
            <v>8683</v>
          </cell>
          <cell r="J170">
            <v>8110</v>
          </cell>
          <cell r="L170">
            <v>4902</v>
          </cell>
        </row>
        <row r="171">
          <cell r="A171" t="str">
            <v>Trailer</v>
          </cell>
          <cell r="C171" t="str">
            <v>20ton</v>
          </cell>
          <cell r="D171">
            <v>1</v>
          </cell>
          <cell r="E171" t="str">
            <v>"</v>
          </cell>
          <cell r="H171">
            <v>9681</v>
          </cell>
          <cell r="J171">
            <v>15109</v>
          </cell>
          <cell r="L171">
            <v>20345</v>
          </cell>
        </row>
        <row r="172">
          <cell r="A172" t="str">
            <v>종       별</v>
          </cell>
          <cell r="C172" t="str">
            <v>재 료 또 는</v>
          </cell>
          <cell r="D172" t="str">
            <v xml:space="preserve">원 수 </v>
          </cell>
          <cell r="E172" t="str">
            <v>단 위</v>
          </cell>
          <cell r="F172" t="str">
            <v>총   액</v>
          </cell>
          <cell r="G172" t="str">
            <v>노   무   비</v>
          </cell>
          <cell r="I172" t="str">
            <v>재   료   비</v>
          </cell>
          <cell r="K172" t="str">
            <v>경      비</v>
          </cell>
          <cell r="M172" t="str">
            <v>비   고</v>
          </cell>
        </row>
        <row r="173">
          <cell r="C173" t="str">
            <v xml:space="preserve">규       격 </v>
          </cell>
          <cell r="F173" t="str">
            <v>금   액</v>
          </cell>
          <cell r="G173" t="str">
            <v>단  가</v>
          </cell>
          <cell r="H173" t="str">
            <v>금   액</v>
          </cell>
          <cell r="I173" t="str">
            <v>단  가</v>
          </cell>
          <cell r="J173" t="str">
            <v>금   액</v>
          </cell>
          <cell r="K173" t="str">
            <v>단  가</v>
          </cell>
          <cell r="L173" t="str">
            <v>금   액</v>
          </cell>
        </row>
        <row r="174">
          <cell r="A174" t="str">
            <v>Trailer</v>
          </cell>
          <cell r="C174" t="str">
            <v>30ton</v>
          </cell>
          <cell r="D174">
            <v>1</v>
          </cell>
          <cell r="E174" t="str">
            <v>"</v>
          </cell>
          <cell r="H174">
            <v>8683</v>
          </cell>
          <cell r="J174">
            <v>15763</v>
          </cell>
          <cell r="L174">
            <v>27414</v>
          </cell>
        </row>
        <row r="175">
          <cell r="A175" t="str">
            <v>Fork Lift</v>
          </cell>
          <cell r="C175" t="str">
            <v>3.5ton</v>
          </cell>
          <cell r="D175">
            <v>1</v>
          </cell>
          <cell r="E175" t="str">
            <v>hr</v>
          </cell>
          <cell r="H175">
            <v>9681</v>
          </cell>
          <cell r="J175">
            <v>5116</v>
          </cell>
          <cell r="L175">
            <v>3470</v>
          </cell>
        </row>
        <row r="176">
          <cell r="B176" t="str">
            <v xml:space="preserve"> "</v>
          </cell>
          <cell r="C176" t="str">
            <v>5.0ton</v>
          </cell>
          <cell r="D176">
            <v>1</v>
          </cell>
          <cell r="E176" t="str">
            <v>"</v>
          </cell>
          <cell r="H176">
            <v>9681</v>
          </cell>
          <cell r="J176">
            <v>5116.08</v>
          </cell>
          <cell r="L176">
            <v>4863</v>
          </cell>
        </row>
        <row r="177">
          <cell r="B177" t="str">
            <v xml:space="preserve"> "</v>
          </cell>
          <cell r="C177" t="str">
            <v>7.5ton</v>
          </cell>
          <cell r="D177">
            <v>1</v>
          </cell>
          <cell r="E177" t="str">
            <v>"</v>
          </cell>
          <cell r="H177">
            <v>9681</v>
          </cell>
          <cell r="J177">
            <v>5898</v>
          </cell>
          <cell r="L177">
            <v>5845</v>
          </cell>
        </row>
        <row r="178">
          <cell r="A178" t="str">
            <v>발 전 기</v>
          </cell>
          <cell r="C178" t="str">
            <v>50 kw</v>
          </cell>
          <cell r="D178">
            <v>1</v>
          </cell>
          <cell r="E178" t="str">
            <v>"</v>
          </cell>
          <cell r="H178">
            <v>9235</v>
          </cell>
          <cell r="J178">
            <v>8338</v>
          </cell>
          <cell r="L178">
            <v>4912</v>
          </cell>
        </row>
        <row r="179">
          <cell r="A179" t="str">
            <v>AIR HOSE</v>
          </cell>
          <cell r="C179" t="str">
            <v>3/4 "</v>
          </cell>
          <cell r="D179">
            <v>1</v>
          </cell>
          <cell r="E179" t="str">
            <v>"</v>
          </cell>
          <cell r="L179">
            <v>48</v>
          </cell>
        </row>
        <row r="180">
          <cell r="A180" t="str">
            <v>브라스트기</v>
          </cell>
          <cell r="D180">
            <v>1</v>
          </cell>
          <cell r="E180" t="str">
            <v>"</v>
          </cell>
          <cell r="L180">
            <v>659</v>
          </cell>
        </row>
        <row r="181">
          <cell r="A181" t="str">
            <v>건  조  기</v>
          </cell>
          <cell r="D181">
            <v>1</v>
          </cell>
          <cell r="E181" t="str">
            <v>"</v>
          </cell>
          <cell r="L181">
            <v>211</v>
          </cell>
        </row>
        <row r="182">
          <cell r="A182" t="str">
            <v>방  진  복</v>
          </cell>
          <cell r="D182">
            <v>1</v>
          </cell>
          <cell r="E182" t="str">
            <v>"</v>
          </cell>
          <cell r="L182">
            <v>107</v>
          </cell>
        </row>
        <row r="183">
          <cell r="A183" t="str">
            <v>방  진  모</v>
          </cell>
          <cell r="D183">
            <v>1</v>
          </cell>
          <cell r="E183" t="str">
            <v>"</v>
          </cell>
          <cell r="L183">
            <v>21</v>
          </cell>
        </row>
        <row r="196">
          <cell r="B196" t="str">
            <v>'98 년도  사 용 장 비 경 비  산 출 표</v>
          </cell>
        </row>
        <row r="197">
          <cell r="E197" t="str">
            <v xml:space="preserve"> </v>
          </cell>
        </row>
        <row r="198">
          <cell r="A198" t="str">
            <v>종       별</v>
          </cell>
          <cell r="C198" t="str">
            <v>재 료 또 는</v>
          </cell>
          <cell r="D198" t="str">
            <v xml:space="preserve">원 수 </v>
          </cell>
          <cell r="E198" t="str">
            <v>단 위</v>
          </cell>
          <cell r="F198" t="str">
            <v>총   액</v>
          </cell>
          <cell r="G198" t="str">
            <v>노   무   비</v>
          </cell>
          <cell r="I198" t="str">
            <v>재   료   비</v>
          </cell>
          <cell r="K198" t="str">
            <v>경      비</v>
          </cell>
          <cell r="M198" t="str">
            <v>비   고</v>
          </cell>
        </row>
        <row r="199">
          <cell r="C199" t="str">
            <v xml:space="preserve">규       격 </v>
          </cell>
          <cell r="F199" t="str">
            <v>금   액</v>
          </cell>
          <cell r="G199" t="str">
            <v>단  가</v>
          </cell>
          <cell r="H199" t="str">
            <v>금   액</v>
          </cell>
          <cell r="I199" t="str">
            <v>단  가</v>
          </cell>
          <cell r="J199" t="str">
            <v>금   액</v>
          </cell>
          <cell r="K199" t="str">
            <v>단  가</v>
          </cell>
          <cell r="L199" t="str">
            <v>금   액</v>
          </cell>
        </row>
        <row r="200">
          <cell r="A200" t="str">
            <v>Truck</v>
          </cell>
          <cell r="C200" t="str">
            <v>6ton</v>
          </cell>
          <cell r="D200">
            <v>1</v>
          </cell>
          <cell r="E200" t="str">
            <v>hr</v>
          </cell>
          <cell r="H200">
            <v>8683</v>
          </cell>
          <cell r="J200">
            <v>8110</v>
          </cell>
        </row>
        <row r="202">
          <cell r="B202" t="str">
            <v>- 경유</v>
          </cell>
          <cell r="D202">
            <v>10.7</v>
          </cell>
          <cell r="E202" t="str">
            <v>L</v>
          </cell>
          <cell r="I202">
            <v>526.4</v>
          </cell>
          <cell r="J202">
            <v>5632</v>
          </cell>
        </row>
        <row r="203">
          <cell r="B203" t="str">
            <v>- 잡유</v>
          </cell>
          <cell r="C203" t="str">
            <v>주연료*44%</v>
          </cell>
          <cell r="D203">
            <v>1</v>
          </cell>
          <cell r="E203" t="str">
            <v>식</v>
          </cell>
          <cell r="J203">
            <v>2478</v>
          </cell>
        </row>
        <row r="204">
          <cell r="B204" t="str">
            <v>- 조종원</v>
          </cell>
          <cell r="D204">
            <v>0.17</v>
          </cell>
          <cell r="E204" t="str">
            <v>인</v>
          </cell>
          <cell r="G204">
            <v>51077</v>
          </cell>
          <cell r="H204">
            <v>8683</v>
          </cell>
        </row>
        <row r="206">
          <cell r="A206" t="str">
            <v>Truck Crane</v>
          </cell>
          <cell r="C206" t="str">
            <v>15ton</v>
          </cell>
          <cell r="D206">
            <v>1</v>
          </cell>
          <cell r="E206" t="str">
            <v>hr</v>
          </cell>
          <cell r="H206">
            <v>18615</v>
          </cell>
          <cell r="J206">
            <v>4285</v>
          </cell>
        </row>
        <row r="208">
          <cell r="B208" t="str">
            <v>- 경유</v>
          </cell>
          <cell r="D208">
            <v>5.9</v>
          </cell>
          <cell r="E208" t="str">
            <v>L</v>
          </cell>
          <cell r="I208">
            <v>526.4</v>
          </cell>
          <cell r="J208">
            <v>3105.76</v>
          </cell>
        </row>
        <row r="209">
          <cell r="B209" t="str">
            <v>- 잡유</v>
          </cell>
          <cell r="C209" t="str">
            <v>주연료*38%</v>
          </cell>
          <cell r="D209">
            <v>1</v>
          </cell>
          <cell r="E209" t="str">
            <v>식</v>
          </cell>
          <cell r="J209">
            <v>1180.1888000000001</v>
          </cell>
        </row>
        <row r="210">
          <cell r="B210" t="str">
            <v>- 조종원</v>
          </cell>
          <cell r="D210">
            <v>0.17</v>
          </cell>
          <cell r="E210" t="str">
            <v>인</v>
          </cell>
          <cell r="G210">
            <v>56951</v>
          </cell>
          <cell r="H210">
            <v>9681.67</v>
          </cell>
        </row>
        <row r="211">
          <cell r="B211" t="str">
            <v>- 조수</v>
          </cell>
          <cell r="D211">
            <v>0.17</v>
          </cell>
          <cell r="E211" t="str">
            <v>"</v>
          </cell>
          <cell r="G211">
            <v>42762</v>
          </cell>
          <cell r="H211">
            <v>7269.5400000000009</v>
          </cell>
        </row>
        <row r="212">
          <cell r="B212" t="str">
            <v>- 중기조장</v>
          </cell>
          <cell r="D212">
            <v>0.03</v>
          </cell>
          <cell r="E212" t="str">
            <v>"</v>
          </cell>
          <cell r="G212">
            <v>55484</v>
          </cell>
          <cell r="H212">
            <v>1664.52</v>
          </cell>
        </row>
        <row r="214">
          <cell r="A214" t="str">
            <v>Truck Crane</v>
          </cell>
          <cell r="C214" t="str">
            <v>20ton</v>
          </cell>
          <cell r="D214">
            <v>1</v>
          </cell>
          <cell r="E214" t="str">
            <v>hr</v>
          </cell>
          <cell r="H214">
            <v>18615</v>
          </cell>
          <cell r="J214">
            <v>4939</v>
          </cell>
        </row>
        <row r="216">
          <cell r="B216" t="str">
            <v>- 경유</v>
          </cell>
          <cell r="D216">
            <v>6.8</v>
          </cell>
          <cell r="E216" t="str">
            <v>L</v>
          </cell>
          <cell r="I216">
            <v>526.4</v>
          </cell>
          <cell r="J216">
            <v>3579.5199999999995</v>
          </cell>
        </row>
        <row r="217">
          <cell r="B217" t="str">
            <v>- 잡유</v>
          </cell>
          <cell r="C217" t="str">
            <v>주연료*38%</v>
          </cell>
          <cell r="D217">
            <v>1</v>
          </cell>
          <cell r="E217" t="str">
            <v>식</v>
          </cell>
          <cell r="J217">
            <v>1360.2175999999997</v>
          </cell>
        </row>
        <row r="218">
          <cell r="A218" t="str">
            <v>종       별</v>
          </cell>
          <cell r="C218" t="str">
            <v>재 료 또 는</v>
          </cell>
          <cell r="D218" t="str">
            <v xml:space="preserve">원 수 </v>
          </cell>
          <cell r="E218" t="str">
            <v>단 위</v>
          </cell>
          <cell r="F218" t="str">
            <v>총   액</v>
          </cell>
          <cell r="G218" t="str">
            <v>노   무   비</v>
          </cell>
          <cell r="I218" t="str">
            <v>재   료   비</v>
          </cell>
          <cell r="K218" t="str">
            <v>경      비</v>
          </cell>
          <cell r="M218" t="str">
            <v>비   고</v>
          </cell>
        </row>
        <row r="219">
          <cell r="C219" t="str">
            <v xml:space="preserve">규       격 </v>
          </cell>
          <cell r="F219" t="str">
            <v>금   액</v>
          </cell>
          <cell r="G219" t="str">
            <v>단  가</v>
          </cell>
          <cell r="H219" t="str">
            <v>금   액</v>
          </cell>
          <cell r="I219" t="str">
            <v>단  가</v>
          </cell>
          <cell r="J219" t="str">
            <v>금   액</v>
          </cell>
          <cell r="K219" t="str">
            <v>단  가</v>
          </cell>
          <cell r="L219" t="str">
            <v>금   액</v>
          </cell>
        </row>
        <row r="220">
          <cell r="B220" t="str">
            <v>- 조종원</v>
          </cell>
          <cell r="D220">
            <v>0.17</v>
          </cell>
          <cell r="E220" t="str">
            <v>인</v>
          </cell>
          <cell r="G220">
            <v>56951</v>
          </cell>
          <cell r="H220">
            <v>9681.67</v>
          </cell>
        </row>
        <row r="221">
          <cell r="B221" t="str">
            <v>- 조수</v>
          </cell>
          <cell r="D221">
            <v>0.17</v>
          </cell>
          <cell r="E221" t="str">
            <v>"</v>
          </cell>
          <cell r="G221">
            <v>42762</v>
          </cell>
          <cell r="H221">
            <v>7269.5400000000009</v>
          </cell>
        </row>
        <row r="222">
          <cell r="B222" t="str">
            <v>- 중기조장</v>
          </cell>
          <cell r="D222">
            <v>0.03</v>
          </cell>
          <cell r="E222" t="str">
            <v>"</v>
          </cell>
          <cell r="G222">
            <v>55484</v>
          </cell>
          <cell r="H222">
            <v>1664.52</v>
          </cell>
        </row>
        <row r="224">
          <cell r="A224" t="str">
            <v>Truck Crane</v>
          </cell>
          <cell r="C224" t="str">
            <v>30ton</v>
          </cell>
          <cell r="D224">
            <v>1</v>
          </cell>
          <cell r="E224" t="str">
            <v>hr</v>
          </cell>
          <cell r="H224">
            <v>18615</v>
          </cell>
          <cell r="J224">
            <v>7046</v>
          </cell>
        </row>
        <row r="226">
          <cell r="B226" t="str">
            <v>- 경유</v>
          </cell>
          <cell r="D226">
            <v>9.6999999999999993</v>
          </cell>
          <cell r="E226" t="str">
            <v>L</v>
          </cell>
          <cell r="I226">
            <v>526.4</v>
          </cell>
          <cell r="J226">
            <v>5106.079999999999</v>
          </cell>
          <cell r="L226" t="str">
            <v xml:space="preserve"> </v>
          </cell>
        </row>
        <row r="227">
          <cell r="B227" t="str">
            <v>- 잡유</v>
          </cell>
          <cell r="C227" t="str">
            <v>주연료*38%</v>
          </cell>
          <cell r="D227">
            <v>1</v>
          </cell>
          <cell r="E227" t="str">
            <v>식</v>
          </cell>
          <cell r="J227">
            <v>1940.3103999999994</v>
          </cell>
        </row>
        <row r="228">
          <cell r="B228" t="str">
            <v>- 조종원</v>
          </cell>
          <cell r="D228">
            <v>0.17</v>
          </cell>
          <cell r="E228" t="str">
            <v>인</v>
          </cell>
          <cell r="G228">
            <v>56951</v>
          </cell>
          <cell r="H228">
            <v>9681.67</v>
          </cell>
        </row>
        <row r="229">
          <cell r="B229" t="str">
            <v>- 조수</v>
          </cell>
          <cell r="D229">
            <v>0.17</v>
          </cell>
          <cell r="E229" t="str">
            <v>"</v>
          </cell>
          <cell r="G229">
            <v>42762</v>
          </cell>
          <cell r="H229">
            <v>7269.5400000000009</v>
          </cell>
        </row>
        <row r="230">
          <cell r="B230" t="str">
            <v>- 중기조장</v>
          </cell>
          <cell r="D230">
            <v>0.03</v>
          </cell>
          <cell r="E230" t="str">
            <v>"</v>
          </cell>
          <cell r="G230">
            <v>55484</v>
          </cell>
          <cell r="H230">
            <v>1664.52</v>
          </cell>
        </row>
        <row r="232">
          <cell r="A232" t="str">
            <v>Truck Crane</v>
          </cell>
          <cell r="C232" t="str">
            <v>40ton</v>
          </cell>
          <cell r="D232">
            <v>1</v>
          </cell>
          <cell r="E232" t="str">
            <v>hr</v>
          </cell>
          <cell r="H232">
            <v>18615</v>
          </cell>
          <cell r="J232">
            <v>8730</v>
          </cell>
        </row>
        <row r="234">
          <cell r="B234" t="str">
            <v>- 경유</v>
          </cell>
          <cell r="D234">
            <v>10.7</v>
          </cell>
          <cell r="E234" t="str">
            <v>L</v>
          </cell>
          <cell r="I234">
            <v>526.4</v>
          </cell>
          <cell r="J234">
            <v>5632.48</v>
          </cell>
          <cell r="L234" t="str">
            <v xml:space="preserve"> </v>
          </cell>
        </row>
        <row r="235">
          <cell r="B235" t="str">
            <v>- 잡유</v>
          </cell>
          <cell r="C235" t="str">
            <v>주연료*55%</v>
          </cell>
          <cell r="D235">
            <v>1</v>
          </cell>
          <cell r="E235" t="str">
            <v>식</v>
          </cell>
          <cell r="J235">
            <v>3097.8639999999996</v>
          </cell>
        </row>
        <row r="236">
          <cell r="B236" t="str">
            <v>- 조종원</v>
          </cell>
          <cell r="D236">
            <v>0.17</v>
          </cell>
          <cell r="E236" t="str">
            <v>인</v>
          </cell>
          <cell r="G236">
            <v>56951</v>
          </cell>
          <cell r="H236">
            <v>9681.67</v>
          </cell>
        </row>
        <row r="237">
          <cell r="B237" t="str">
            <v>- 조수</v>
          </cell>
          <cell r="D237">
            <v>0.17</v>
          </cell>
          <cell r="E237" t="str">
            <v>"</v>
          </cell>
          <cell r="G237">
            <v>42762</v>
          </cell>
          <cell r="H237">
            <v>7269.5400000000009</v>
          </cell>
        </row>
        <row r="238">
          <cell r="B238" t="str">
            <v>- 중기조장</v>
          </cell>
          <cell r="D238">
            <v>0.03</v>
          </cell>
          <cell r="E238" t="str">
            <v>"</v>
          </cell>
          <cell r="G238">
            <v>55484</v>
          </cell>
          <cell r="H238">
            <v>1664.52</v>
          </cell>
        </row>
        <row r="241">
          <cell r="A241" t="str">
            <v>종       별</v>
          </cell>
          <cell r="C241" t="str">
            <v>재 료 또 는</v>
          </cell>
          <cell r="D241" t="str">
            <v xml:space="preserve">원 수 </v>
          </cell>
          <cell r="E241" t="str">
            <v>단 위</v>
          </cell>
          <cell r="F241" t="str">
            <v>총   액</v>
          </cell>
          <cell r="G241" t="str">
            <v>노   무   비</v>
          </cell>
          <cell r="I241" t="str">
            <v>재   료   비</v>
          </cell>
          <cell r="K241" t="str">
            <v>경      비</v>
          </cell>
          <cell r="M241" t="str">
            <v>비   고</v>
          </cell>
        </row>
        <row r="242">
          <cell r="C242" t="str">
            <v xml:space="preserve">규       격 </v>
          </cell>
          <cell r="F242" t="str">
            <v>금   액</v>
          </cell>
          <cell r="G242" t="str">
            <v>단  가</v>
          </cell>
          <cell r="H242" t="str">
            <v>금   액</v>
          </cell>
          <cell r="I242" t="str">
            <v>단  가</v>
          </cell>
          <cell r="J242" t="str">
            <v>금   액</v>
          </cell>
          <cell r="K242" t="str">
            <v>단  가</v>
          </cell>
          <cell r="L242" t="str">
            <v>금   액</v>
          </cell>
        </row>
        <row r="243">
          <cell r="A243" t="str">
            <v>Tower Crane</v>
          </cell>
          <cell r="C243" t="str">
            <v>5ton</v>
          </cell>
          <cell r="D243">
            <v>1</v>
          </cell>
          <cell r="E243" t="str">
            <v>hr</v>
          </cell>
          <cell r="J243">
            <v>543</v>
          </cell>
        </row>
        <row r="245">
          <cell r="B245" t="str">
            <v xml:space="preserve">- Wire Rope </v>
          </cell>
          <cell r="C245" t="str">
            <v>18m/mΦ</v>
          </cell>
          <cell r="D245">
            <v>0.36</v>
          </cell>
          <cell r="E245" t="str">
            <v>m</v>
          </cell>
          <cell r="I245">
            <v>1509</v>
          </cell>
          <cell r="J245">
            <v>543</v>
          </cell>
        </row>
        <row r="246">
          <cell r="A246" t="str">
            <v>Fork Lift Truck</v>
          </cell>
          <cell r="C246" t="str">
            <v>3.5ton</v>
          </cell>
          <cell r="D246">
            <v>1</v>
          </cell>
          <cell r="E246" t="str">
            <v>hr</v>
          </cell>
          <cell r="H246">
            <v>9681</v>
          </cell>
          <cell r="J246">
            <v>5116</v>
          </cell>
        </row>
        <row r="248">
          <cell r="B248" t="str">
            <v>- 경유</v>
          </cell>
          <cell r="D248">
            <v>7.2</v>
          </cell>
          <cell r="E248" t="str">
            <v>L</v>
          </cell>
          <cell r="I248">
            <v>526.4</v>
          </cell>
          <cell r="J248">
            <v>3790.08</v>
          </cell>
        </row>
        <row r="249">
          <cell r="B249" t="str">
            <v>- 잡유</v>
          </cell>
          <cell r="C249" t="str">
            <v>주연료*35%</v>
          </cell>
          <cell r="D249">
            <v>1</v>
          </cell>
          <cell r="E249" t="str">
            <v>식</v>
          </cell>
          <cell r="J249">
            <v>1326.5279999999998</v>
          </cell>
        </row>
        <row r="250">
          <cell r="B250" t="str">
            <v>- 조종원</v>
          </cell>
          <cell r="D250">
            <v>0.17</v>
          </cell>
          <cell r="E250" t="str">
            <v>인</v>
          </cell>
          <cell r="G250">
            <v>56951</v>
          </cell>
          <cell r="H250">
            <v>9681</v>
          </cell>
        </row>
        <row r="251">
          <cell r="A251" t="str">
            <v>Fork Lift Truck</v>
          </cell>
          <cell r="C251" t="str">
            <v>5.0ton</v>
          </cell>
          <cell r="D251">
            <v>1</v>
          </cell>
          <cell r="E251" t="str">
            <v>hr</v>
          </cell>
          <cell r="H251">
            <v>9681</v>
          </cell>
          <cell r="J251">
            <v>5116.08</v>
          </cell>
        </row>
        <row r="253">
          <cell r="B253" t="str">
            <v>- 경유</v>
          </cell>
          <cell r="D253">
            <v>7.2</v>
          </cell>
          <cell r="E253" t="str">
            <v>L</v>
          </cell>
          <cell r="I253">
            <v>526.4</v>
          </cell>
          <cell r="J253">
            <v>3790.08</v>
          </cell>
        </row>
        <row r="254">
          <cell r="B254" t="str">
            <v>- 잡유</v>
          </cell>
          <cell r="C254" t="str">
            <v>주연료*35%</v>
          </cell>
          <cell r="D254">
            <v>1</v>
          </cell>
          <cell r="E254" t="str">
            <v>식</v>
          </cell>
          <cell r="J254">
            <v>1326</v>
          </cell>
        </row>
        <row r="255">
          <cell r="B255" t="str">
            <v>- 조종원</v>
          </cell>
          <cell r="D255">
            <v>0.17</v>
          </cell>
          <cell r="E255" t="str">
            <v>인</v>
          </cell>
          <cell r="G255">
            <v>56951</v>
          </cell>
          <cell r="H255">
            <v>9681</v>
          </cell>
        </row>
        <row r="257">
          <cell r="A257" t="str">
            <v>Fork Lift Truck</v>
          </cell>
          <cell r="C257" t="str">
            <v>7.5ton</v>
          </cell>
          <cell r="D257">
            <v>1</v>
          </cell>
          <cell r="E257" t="str">
            <v>hr</v>
          </cell>
          <cell r="H257">
            <v>9681</v>
          </cell>
          <cell r="J257">
            <v>5898</v>
          </cell>
        </row>
        <row r="259">
          <cell r="B259" t="str">
            <v>- 경유</v>
          </cell>
          <cell r="D259">
            <v>8.3000000000000007</v>
          </cell>
          <cell r="E259" t="str">
            <v>L</v>
          </cell>
          <cell r="I259">
            <v>526.4</v>
          </cell>
          <cell r="J259">
            <v>4369.12</v>
          </cell>
        </row>
        <row r="260">
          <cell r="B260" t="str">
            <v>- 잡유</v>
          </cell>
          <cell r="C260" t="str">
            <v>주연료*35%</v>
          </cell>
          <cell r="D260">
            <v>1</v>
          </cell>
          <cell r="E260" t="str">
            <v>식</v>
          </cell>
          <cell r="J260">
            <v>1529.1919999999998</v>
          </cell>
        </row>
        <row r="261">
          <cell r="B261" t="str">
            <v>- 조종원</v>
          </cell>
          <cell r="D261">
            <v>0.17</v>
          </cell>
          <cell r="E261" t="str">
            <v>인</v>
          </cell>
          <cell r="G261">
            <v>56951</v>
          </cell>
          <cell r="H261">
            <v>9681</v>
          </cell>
        </row>
        <row r="264">
          <cell r="A264" t="str">
            <v>종       별</v>
          </cell>
          <cell r="C264" t="str">
            <v>재 료 또 는</v>
          </cell>
          <cell r="D264" t="str">
            <v xml:space="preserve">원 수 </v>
          </cell>
          <cell r="E264" t="str">
            <v>단 위</v>
          </cell>
          <cell r="F264" t="str">
            <v>총   액</v>
          </cell>
          <cell r="G264" t="str">
            <v>노   무   비</v>
          </cell>
          <cell r="I264" t="str">
            <v>재   료   비</v>
          </cell>
          <cell r="K264" t="str">
            <v>경      비</v>
          </cell>
          <cell r="M264" t="str">
            <v>비   고</v>
          </cell>
        </row>
        <row r="265">
          <cell r="C265" t="str">
            <v xml:space="preserve">규       격 </v>
          </cell>
          <cell r="F265" t="str">
            <v>금   액</v>
          </cell>
          <cell r="G265" t="str">
            <v>단  가</v>
          </cell>
          <cell r="H265" t="str">
            <v>금   액</v>
          </cell>
          <cell r="I265" t="str">
            <v>단  가</v>
          </cell>
          <cell r="J265" t="str">
            <v>금   액</v>
          </cell>
          <cell r="K265" t="str">
            <v>단  가</v>
          </cell>
          <cell r="L265" t="str">
            <v>금   액</v>
          </cell>
        </row>
        <row r="266">
          <cell r="A266" t="str">
            <v>Trailer</v>
          </cell>
          <cell r="C266" t="str">
            <v>30ton</v>
          </cell>
          <cell r="D266">
            <v>1</v>
          </cell>
          <cell r="E266" t="str">
            <v>hr</v>
          </cell>
          <cell r="H266">
            <v>8683</v>
          </cell>
          <cell r="J266">
            <v>15763</v>
          </cell>
        </row>
        <row r="268">
          <cell r="B268" t="str">
            <v>- 경유</v>
          </cell>
          <cell r="D268">
            <v>21.7</v>
          </cell>
          <cell r="E268" t="str">
            <v>L</v>
          </cell>
          <cell r="I268">
            <v>526.4</v>
          </cell>
          <cell r="J268">
            <v>11422.88</v>
          </cell>
        </row>
        <row r="269">
          <cell r="B269" t="str">
            <v>- 잡유</v>
          </cell>
          <cell r="C269" t="str">
            <v>주연료*38%</v>
          </cell>
          <cell r="D269">
            <v>1</v>
          </cell>
          <cell r="E269" t="str">
            <v>식</v>
          </cell>
          <cell r="J269">
            <v>4340.6943999999994</v>
          </cell>
        </row>
        <row r="270">
          <cell r="B270" t="str">
            <v>- 조종원</v>
          </cell>
          <cell r="D270">
            <v>0.17</v>
          </cell>
          <cell r="E270" t="str">
            <v>인</v>
          </cell>
          <cell r="G270">
            <v>51077</v>
          </cell>
          <cell r="H270">
            <v>8683</v>
          </cell>
        </row>
        <row r="272">
          <cell r="A272" t="str">
            <v>Air Compressor</v>
          </cell>
          <cell r="C272" t="str">
            <v>7.1㎥/min</v>
          </cell>
          <cell r="H272">
            <v>9681</v>
          </cell>
          <cell r="J272">
            <v>6189</v>
          </cell>
        </row>
        <row r="274">
          <cell r="B274" t="str">
            <v>- 경유</v>
          </cell>
          <cell r="D274">
            <v>9.8000000000000007</v>
          </cell>
          <cell r="E274" t="str">
            <v>L</v>
          </cell>
          <cell r="I274">
            <v>526.4</v>
          </cell>
          <cell r="J274">
            <v>5158</v>
          </cell>
        </row>
        <row r="275">
          <cell r="B275" t="str">
            <v>- 잡유</v>
          </cell>
          <cell r="C275" t="str">
            <v>주연료*20%</v>
          </cell>
          <cell r="D275">
            <v>1</v>
          </cell>
          <cell r="E275" t="str">
            <v>식</v>
          </cell>
          <cell r="J275">
            <v>1031</v>
          </cell>
        </row>
        <row r="276">
          <cell r="B276" t="str">
            <v>- 조종원</v>
          </cell>
          <cell r="D276">
            <v>0.17</v>
          </cell>
          <cell r="E276" t="str">
            <v>인</v>
          </cell>
          <cell r="G276">
            <v>56951</v>
          </cell>
          <cell r="H276">
            <v>9681</v>
          </cell>
        </row>
        <row r="278">
          <cell r="A278" t="str">
            <v>Air Compressor</v>
          </cell>
          <cell r="C278" t="str">
            <v>10.3㎥/min</v>
          </cell>
          <cell r="H278">
            <v>9681</v>
          </cell>
          <cell r="J278">
            <v>8779</v>
          </cell>
        </row>
        <row r="280">
          <cell r="B280" t="str">
            <v>- 경유</v>
          </cell>
          <cell r="D280">
            <v>13.9</v>
          </cell>
          <cell r="E280" t="str">
            <v>L</v>
          </cell>
          <cell r="I280">
            <v>526.4</v>
          </cell>
          <cell r="J280">
            <v>7316</v>
          </cell>
        </row>
        <row r="281">
          <cell r="B281" t="str">
            <v>- 잡유</v>
          </cell>
          <cell r="C281" t="str">
            <v>주연료*20%</v>
          </cell>
          <cell r="D281">
            <v>1</v>
          </cell>
          <cell r="E281" t="str">
            <v>식</v>
          </cell>
          <cell r="J281">
            <v>1463</v>
          </cell>
        </row>
        <row r="282">
          <cell r="B282" t="str">
            <v>- 조종원</v>
          </cell>
          <cell r="D282">
            <v>0.17</v>
          </cell>
          <cell r="E282" t="str">
            <v>인</v>
          </cell>
          <cell r="G282">
            <v>56951</v>
          </cell>
          <cell r="H282">
            <v>9681</v>
          </cell>
        </row>
        <row r="284">
          <cell r="A284" t="str">
            <v>Trailer</v>
          </cell>
          <cell r="C284" t="str">
            <v>20ton</v>
          </cell>
          <cell r="D284">
            <v>1</v>
          </cell>
          <cell r="E284" t="str">
            <v>hr</v>
          </cell>
          <cell r="H284">
            <v>9681</v>
          </cell>
          <cell r="J284">
            <v>15109</v>
          </cell>
        </row>
        <row r="286">
          <cell r="B286" t="str">
            <v>- 경유</v>
          </cell>
          <cell r="D286">
            <v>20.8</v>
          </cell>
          <cell r="E286" t="str">
            <v>L</v>
          </cell>
          <cell r="I286">
            <v>526.4</v>
          </cell>
          <cell r="J286">
            <v>10949.12</v>
          </cell>
        </row>
        <row r="287">
          <cell r="A287" t="str">
            <v>종       별</v>
          </cell>
          <cell r="C287" t="str">
            <v>재 료 또 는</v>
          </cell>
          <cell r="D287" t="str">
            <v xml:space="preserve">원 수 </v>
          </cell>
          <cell r="E287" t="str">
            <v>단 위</v>
          </cell>
          <cell r="F287" t="str">
            <v>총   액</v>
          </cell>
          <cell r="G287" t="str">
            <v>노   무   비</v>
          </cell>
          <cell r="I287" t="str">
            <v>재   료   비</v>
          </cell>
          <cell r="K287" t="str">
            <v>경      비</v>
          </cell>
          <cell r="M287" t="str">
            <v>비   고</v>
          </cell>
        </row>
        <row r="288">
          <cell r="C288" t="str">
            <v xml:space="preserve">규       격 </v>
          </cell>
          <cell r="F288" t="str">
            <v>금   액</v>
          </cell>
          <cell r="G288" t="str">
            <v>단  가</v>
          </cell>
          <cell r="H288" t="str">
            <v>금   액</v>
          </cell>
          <cell r="I288" t="str">
            <v>단  가</v>
          </cell>
          <cell r="J288" t="str">
            <v>금   액</v>
          </cell>
          <cell r="K288" t="str">
            <v>단  가</v>
          </cell>
          <cell r="L288" t="str">
            <v>금   액</v>
          </cell>
        </row>
        <row r="289">
          <cell r="B289" t="str">
            <v>- 잡유</v>
          </cell>
          <cell r="C289" t="str">
            <v>주연료*38%</v>
          </cell>
          <cell r="D289">
            <v>1</v>
          </cell>
          <cell r="E289" t="str">
            <v>식</v>
          </cell>
          <cell r="J289">
            <v>4160.6656000000003</v>
          </cell>
        </row>
        <row r="290">
          <cell r="B290" t="str">
            <v>- 조종원</v>
          </cell>
          <cell r="D290">
            <v>0.17</v>
          </cell>
          <cell r="E290" t="str">
            <v>인</v>
          </cell>
          <cell r="G290">
            <v>56951</v>
          </cell>
          <cell r="H290">
            <v>9681</v>
          </cell>
        </row>
        <row r="292">
          <cell r="A292" t="str">
            <v>발 전 기</v>
          </cell>
          <cell r="C292" t="str">
            <v>50 kw</v>
          </cell>
          <cell r="D292">
            <v>1</v>
          </cell>
          <cell r="E292" t="str">
            <v>hr</v>
          </cell>
          <cell r="H292">
            <v>9235</v>
          </cell>
          <cell r="J292">
            <v>8338</v>
          </cell>
        </row>
        <row r="294">
          <cell r="B294" t="str">
            <v>- 경유</v>
          </cell>
          <cell r="D294">
            <v>13.2</v>
          </cell>
          <cell r="E294" t="str">
            <v>L</v>
          </cell>
          <cell r="I294">
            <v>526.4</v>
          </cell>
          <cell r="J294">
            <v>6948.48</v>
          </cell>
        </row>
        <row r="295">
          <cell r="B295" t="str">
            <v>- 잡유</v>
          </cell>
          <cell r="C295" t="str">
            <v>주연료*20%</v>
          </cell>
          <cell r="D295">
            <v>1</v>
          </cell>
          <cell r="E295" t="str">
            <v>식</v>
          </cell>
          <cell r="J295">
            <v>1389.6959999999997</v>
          </cell>
        </row>
        <row r="296">
          <cell r="B296" t="str">
            <v>- 조종원</v>
          </cell>
          <cell r="D296">
            <v>0.17</v>
          </cell>
          <cell r="E296" t="str">
            <v>인</v>
          </cell>
          <cell r="G296">
            <v>54325</v>
          </cell>
          <cell r="H296">
            <v>9235</v>
          </cell>
        </row>
        <row r="297">
          <cell r="A297" t="str">
            <v>Truck Crane</v>
          </cell>
          <cell r="C297" t="str">
            <v>10ton</v>
          </cell>
          <cell r="D297">
            <v>1</v>
          </cell>
          <cell r="E297" t="str">
            <v>hr</v>
          </cell>
          <cell r="H297">
            <v>18615</v>
          </cell>
          <cell r="J297">
            <v>3486</v>
          </cell>
        </row>
        <row r="299">
          <cell r="B299" t="str">
            <v>- 경유</v>
          </cell>
          <cell r="D299">
            <v>4.8</v>
          </cell>
          <cell r="E299" t="str">
            <v>L</v>
          </cell>
          <cell r="I299">
            <v>526.4</v>
          </cell>
          <cell r="J299">
            <v>2526.7199999999998</v>
          </cell>
          <cell r="L299" t="str">
            <v xml:space="preserve"> </v>
          </cell>
        </row>
        <row r="300">
          <cell r="B300" t="str">
            <v>- 잡유</v>
          </cell>
          <cell r="C300" t="str">
            <v>주연료*38%</v>
          </cell>
          <cell r="D300">
            <v>1</v>
          </cell>
          <cell r="E300" t="str">
            <v>식</v>
          </cell>
          <cell r="J300">
            <v>960.15359999999987</v>
          </cell>
        </row>
        <row r="301">
          <cell r="B301" t="str">
            <v>- 조종원</v>
          </cell>
          <cell r="D301">
            <v>0.17</v>
          </cell>
          <cell r="E301" t="str">
            <v>인</v>
          </cell>
          <cell r="G301">
            <v>56951</v>
          </cell>
          <cell r="H301">
            <v>9681.67</v>
          </cell>
        </row>
        <row r="302">
          <cell r="B302" t="str">
            <v>- 조수</v>
          </cell>
          <cell r="D302">
            <v>0.17</v>
          </cell>
          <cell r="E302" t="str">
            <v>"</v>
          </cell>
          <cell r="G302">
            <v>42762</v>
          </cell>
          <cell r="H302">
            <v>7269.54</v>
          </cell>
        </row>
        <row r="303">
          <cell r="B303" t="str">
            <v>- 중기조장</v>
          </cell>
          <cell r="D303">
            <v>0.03</v>
          </cell>
          <cell r="E303" t="str">
            <v>"</v>
          </cell>
          <cell r="G303">
            <v>55484</v>
          </cell>
          <cell r="H303">
            <v>1664.52</v>
          </cell>
        </row>
        <row r="311">
          <cell r="E311" t="str">
            <v xml:space="preserve"> </v>
          </cell>
        </row>
        <row r="312">
          <cell r="B312" t="str">
            <v>'98 년 도  수 문 일 위 대 가 표  총 괄</v>
          </cell>
        </row>
        <row r="314">
          <cell r="A314" t="str">
            <v>종       별</v>
          </cell>
          <cell r="C314" t="str">
            <v>재 료 또 는</v>
          </cell>
          <cell r="D314" t="str">
            <v xml:space="preserve">원 수 </v>
          </cell>
          <cell r="E314" t="str">
            <v>단 위</v>
          </cell>
          <cell r="F314" t="str">
            <v>총   액</v>
          </cell>
          <cell r="G314" t="str">
            <v>노   무   비</v>
          </cell>
          <cell r="I314" t="str">
            <v>재   료   비</v>
          </cell>
          <cell r="K314" t="str">
            <v>경      비</v>
          </cell>
          <cell r="M314" t="str">
            <v>비   고</v>
          </cell>
        </row>
        <row r="315">
          <cell r="C315" t="str">
            <v xml:space="preserve">규       격 </v>
          </cell>
          <cell r="F315" t="str">
            <v>금   액</v>
          </cell>
          <cell r="G315" t="str">
            <v>단  가</v>
          </cell>
          <cell r="H315" t="str">
            <v>금   액</v>
          </cell>
          <cell r="I315" t="str">
            <v>단  가</v>
          </cell>
          <cell r="J315" t="str">
            <v>금   액</v>
          </cell>
          <cell r="K315" t="str">
            <v>단  가</v>
          </cell>
          <cell r="L315" t="str">
            <v>금   액</v>
          </cell>
        </row>
        <row r="316">
          <cell r="A316" t="str">
            <v xml:space="preserve">◈ROLLER GATE </v>
          </cell>
          <cell r="C316" t="str">
            <v xml:space="preserve"> </v>
          </cell>
        </row>
        <row r="317">
          <cell r="A317" t="str">
            <v xml:space="preserve"> </v>
          </cell>
          <cell r="B317" t="str">
            <v>⊙ 제작 가공비</v>
          </cell>
        </row>
        <row r="318">
          <cell r="A318" t="str">
            <v xml:space="preserve"> </v>
          </cell>
          <cell r="B318" t="str">
            <v>▷GATE LEAF</v>
          </cell>
          <cell r="C318" t="str">
            <v>소   계</v>
          </cell>
          <cell r="F318">
            <v>1668518</v>
          </cell>
          <cell r="H318">
            <v>1322330</v>
          </cell>
          <cell r="J318">
            <v>237292</v>
          </cell>
          <cell r="L318">
            <v>108896</v>
          </cell>
        </row>
        <row r="319">
          <cell r="A319" t="str">
            <v xml:space="preserve"> </v>
          </cell>
          <cell r="C319" t="str">
            <v>인 건 비</v>
          </cell>
          <cell r="D319">
            <v>1</v>
          </cell>
          <cell r="E319" t="str">
            <v>TON</v>
          </cell>
          <cell r="F319">
            <v>1195828</v>
          </cell>
          <cell r="H319">
            <v>1195828</v>
          </cell>
        </row>
        <row r="320">
          <cell r="A320" t="str">
            <v xml:space="preserve"> </v>
          </cell>
          <cell r="C320" t="str">
            <v>사용장비경비</v>
          </cell>
          <cell r="D320">
            <v>1</v>
          </cell>
          <cell r="E320" t="str">
            <v>TON</v>
          </cell>
          <cell r="F320">
            <v>247732</v>
          </cell>
          <cell r="H320">
            <v>126502</v>
          </cell>
          <cell r="J320">
            <v>31430</v>
          </cell>
          <cell r="L320">
            <v>89800</v>
          </cell>
        </row>
        <row r="321">
          <cell r="A321" t="str">
            <v xml:space="preserve"> </v>
          </cell>
          <cell r="C321" t="str">
            <v>소모자재비</v>
          </cell>
          <cell r="D321">
            <v>1</v>
          </cell>
          <cell r="E321" t="str">
            <v>TON</v>
          </cell>
          <cell r="F321">
            <v>224958</v>
          </cell>
          <cell r="J321">
            <v>205862</v>
          </cell>
          <cell r="L321">
            <v>19096</v>
          </cell>
        </row>
        <row r="323">
          <cell r="A323" t="str">
            <v xml:space="preserve"> </v>
          </cell>
          <cell r="B323" t="str">
            <v>▷GUIDE FRAME</v>
          </cell>
          <cell r="C323" t="str">
            <v>소   계</v>
          </cell>
          <cell r="F323">
            <v>4324511</v>
          </cell>
          <cell r="H323">
            <v>3911039</v>
          </cell>
          <cell r="J323">
            <v>289792</v>
          </cell>
          <cell r="L323">
            <v>123680</v>
          </cell>
        </row>
        <row r="324">
          <cell r="A324" t="str">
            <v xml:space="preserve"> </v>
          </cell>
          <cell r="C324" t="str">
            <v>인 건 비</v>
          </cell>
          <cell r="D324">
            <v>1</v>
          </cell>
          <cell r="E324" t="str">
            <v>TON</v>
          </cell>
          <cell r="F324">
            <v>3784537</v>
          </cell>
          <cell r="H324">
            <v>3784537</v>
          </cell>
        </row>
        <row r="325">
          <cell r="A325" t="str">
            <v xml:space="preserve"> </v>
          </cell>
          <cell r="C325" t="str">
            <v>사용장비경비</v>
          </cell>
          <cell r="D325">
            <v>1</v>
          </cell>
          <cell r="E325" t="str">
            <v>TON</v>
          </cell>
          <cell r="F325">
            <v>247732</v>
          </cell>
          <cell r="H325">
            <v>126502</v>
          </cell>
          <cell r="J325">
            <v>31430</v>
          </cell>
          <cell r="L325">
            <v>89800</v>
          </cell>
          <cell r="M325" t="str">
            <v>ROLLER GATE
LEAF 적용</v>
          </cell>
        </row>
        <row r="326">
          <cell r="A326" t="str">
            <v xml:space="preserve"> </v>
          </cell>
          <cell r="C326" t="str">
            <v>소모자재비</v>
          </cell>
          <cell r="D326">
            <v>1</v>
          </cell>
          <cell r="E326" t="str">
            <v>TON</v>
          </cell>
          <cell r="F326">
            <v>292242</v>
          </cell>
          <cell r="J326">
            <v>258362</v>
          </cell>
          <cell r="L326">
            <v>33880</v>
          </cell>
        </row>
        <row r="328">
          <cell r="A328" t="str">
            <v xml:space="preserve"> </v>
          </cell>
          <cell r="B328" t="str">
            <v>⊙ 설  치  비</v>
          </cell>
        </row>
        <row r="329">
          <cell r="A329" t="str">
            <v xml:space="preserve"> </v>
          </cell>
          <cell r="B329" t="str">
            <v>▷GATE LEAF</v>
          </cell>
          <cell r="C329" t="str">
            <v>소   계</v>
          </cell>
          <cell r="F329">
            <v>2471576</v>
          </cell>
          <cell r="H329">
            <v>1670029</v>
          </cell>
          <cell r="J329">
            <v>226123</v>
          </cell>
          <cell r="L329">
            <v>575424</v>
          </cell>
        </row>
        <row r="330">
          <cell r="A330" t="str">
            <v>종       별</v>
          </cell>
          <cell r="C330" t="str">
            <v>재 료 또 는</v>
          </cell>
          <cell r="D330" t="str">
            <v xml:space="preserve">원 수 </v>
          </cell>
          <cell r="E330" t="str">
            <v>단 위</v>
          </cell>
          <cell r="F330" t="str">
            <v>총   액</v>
          </cell>
          <cell r="G330" t="str">
            <v>노   무   비</v>
          </cell>
          <cell r="I330" t="str">
            <v>재   료   비</v>
          </cell>
          <cell r="K330" t="str">
            <v>경      비</v>
          </cell>
          <cell r="M330" t="str">
            <v>비   고</v>
          </cell>
        </row>
        <row r="331">
          <cell r="C331" t="str">
            <v xml:space="preserve">규       격 </v>
          </cell>
          <cell r="F331" t="str">
            <v>금   액</v>
          </cell>
          <cell r="G331" t="str">
            <v>단  가</v>
          </cell>
          <cell r="H331" t="str">
            <v>금   액</v>
          </cell>
          <cell r="I331" t="str">
            <v>단  가</v>
          </cell>
          <cell r="J331" t="str">
            <v>금   액</v>
          </cell>
          <cell r="K331" t="str">
            <v>단  가</v>
          </cell>
          <cell r="L331" t="str">
            <v>금   액</v>
          </cell>
        </row>
        <row r="332">
          <cell r="A332" t="str">
            <v xml:space="preserve"> </v>
          </cell>
          <cell r="C332" t="str">
            <v>인 건 비</v>
          </cell>
          <cell r="D332">
            <v>1</v>
          </cell>
          <cell r="E332" t="str">
            <v>TON</v>
          </cell>
          <cell r="F332">
            <v>1091285</v>
          </cell>
          <cell r="H332">
            <v>1091285</v>
          </cell>
        </row>
        <row r="333">
          <cell r="A333" t="str">
            <v xml:space="preserve"> </v>
          </cell>
          <cell r="C333" t="str">
            <v>사용장비경비</v>
          </cell>
          <cell r="D333">
            <v>1</v>
          </cell>
          <cell r="E333" t="str">
            <v>TON</v>
          </cell>
          <cell r="F333">
            <v>1341424</v>
          </cell>
          <cell r="H333">
            <v>578744</v>
          </cell>
          <cell r="J333">
            <v>187256</v>
          </cell>
          <cell r="L333">
            <v>575424</v>
          </cell>
        </row>
        <row r="334">
          <cell r="A334" t="str">
            <v xml:space="preserve"> </v>
          </cell>
          <cell r="C334" t="str">
            <v>소모자재비</v>
          </cell>
          <cell r="D334">
            <v>1</v>
          </cell>
          <cell r="E334" t="str">
            <v>TON</v>
          </cell>
          <cell r="F334">
            <v>38867</v>
          </cell>
          <cell r="J334">
            <v>38867</v>
          </cell>
        </row>
        <row r="336">
          <cell r="A336" t="str">
            <v xml:space="preserve"> </v>
          </cell>
          <cell r="B336" t="str">
            <v>▷GUIDE FRAME</v>
          </cell>
          <cell r="C336" t="str">
            <v>소   계</v>
          </cell>
          <cell r="F336">
            <v>5148432</v>
          </cell>
          <cell r="H336">
            <v>4267975</v>
          </cell>
          <cell r="J336">
            <v>305033</v>
          </cell>
          <cell r="L336">
            <v>575424</v>
          </cell>
        </row>
        <row r="337">
          <cell r="A337" t="str">
            <v xml:space="preserve"> </v>
          </cell>
          <cell r="C337" t="str">
            <v>인 건 비</v>
          </cell>
          <cell r="D337">
            <v>1</v>
          </cell>
          <cell r="E337" t="str">
            <v>TON</v>
          </cell>
          <cell r="F337">
            <v>3689231</v>
          </cell>
          <cell r="H337">
            <v>3689231</v>
          </cell>
        </row>
        <row r="338">
          <cell r="A338" t="str">
            <v xml:space="preserve"> </v>
          </cell>
          <cell r="C338" t="str">
            <v>사용장비경비</v>
          </cell>
          <cell r="D338">
            <v>1</v>
          </cell>
          <cell r="E338" t="str">
            <v>TON</v>
          </cell>
          <cell r="F338">
            <v>1341424</v>
          </cell>
          <cell r="H338">
            <v>578744</v>
          </cell>
          <cell r="J338">
            <v>187256</v>
          </cell>
          <cell r="L338">
            <v>575424</v>
          </cell>
        </row>
        <row r="339">
          <cell r="A339" t="str">
            <v xml:space="preserve"> </v>
          </cell>
          <cell r="C339" t="str">
            <v>소모자재비</v>
          </cell>
          <cell r="D339">
            <v>1</v>
          </cell>
          <cell r="E339" t="str">
            <v>TON</v>
          </cell>
          <cell r="F339">
            <v>117777</v>
          </cell>
          <cell r="J339">
            <v>117777</v>
          </cell>
        </row>
        <row r="341">
          <cell r="A341" t="str">
            <v xml:space="preserve"> </v>
          </cell>
          <cell r="B341" t="str">
            <v>▷ HOIST</v>
          </cell>
          <cell r="C341" t="str">
            <v>소   계</v>
          </cell>
          <cell r="F341">
            <v>2100502</v>
          </cell>
          <cell r="H341">
            <v>1186896</v>
          </cell>
          <cell r="J341">
            <v>275550</v>
          </cell>
          <cell r="L341">
            <v>638056</v>
          </cell>
        </row>
        <row r="342">
          <cell r="A342" t="str">
            <v xml:space="preserve"> </v>
          </cell>
          <cell r="C342" t="str">
            <v>인 건 비</v>
          </cell>
          <cell r="D342">
            <v>1</v>
          </cell>
          <cell r="E342" t="str">
            <v>TON</v>
          </cell>
          <cell r="F342">
            <v>687704</v>
          </cell>
          <cell r="H342">
            <v>687704</v>
          </cell>
        </row>
        <row r="343">
          <cell r="A343" t="str">
            <v xml:space="preserve"> </v>
          </cell>
          <cell r="C343" t="str">
            <v>사용장비경비</v>
          </cell>
          <cell r="D343">
            <v>1</v>
          </cell>
          <cell r="E343" t="str">
            <v>TON</v>
          </cell>
          <cell r="F343">
            <v>1384600</v>
          </cell>
          <cell r="H343">
            <v>499192</v>
          </cell>
          <cell r="J343">
            <v>247352</v>
          </cell>
          <cell r="L343">
            <v>638056</v>
          </cell>
        </row>
        <row r="344">
          <cell r="A344" t="str">
            <v xml:space="preserve"> </v>
          </cell>
          <cell r="C344" t="str">
            <v>소모자재비</v>
          </cell>
          <cell r="D344">
            <v>1</v>
          </cell>
          <cell r="E344" t="str">
            <v>TON</v>
          </cell>
          <cell r="F344">
            <v>28198</v>
          </cell>
          <cell r="J344">
            <v>28198</v>
          </cell>
        </row>
        <row r="345">
          <cell r="A345" t="str">
            <v>◈ STOP LOG</v>
          </cell>
        </row>
        <row r="346">
          <cell r="B346" t="str">
            <v>⊙ 제작 가공비</v>
          </cell>
        </row>
        <row r="347">
          <cell r="B347" t="str">
            <v>▷GATE LEAF</v>
          </cell>
          <cell r="C347" t="str">
            <v>소   계</v>
          </cell>
          <cell r="F347">
            <v>1301484.2280000001</v>
          </cell>
          <cell r="H347">
            <v>1137185</v>
          </cell>
          <cell r="J347">
            <v>65315</v>
          </cell>
          <cell r="L347">
            <v>98984.228000000003</v>
          </cell>
        </row>
        <row r="348">
          <cell r="C348" t="str">
            <v>인 건 비</v>
          </cell>
          <cell r="E348" t="str">
            <v>TON</v>
          </cell>
          <cell r="F348">
            <v>985817</v>
          </cell>
          <cell r="H348">
            <v>985817</v>
          </cell>
        </row>
        <row r="349">
          <cell r="A349" t="str">
            <v>종       별</v>
          </cell>
          <cell r="C349" t="str">
            <v>재 료 또 는</v>
          </cell>
          <cell r="D349" t="str">
            <v xml:space="preserve">원 수 </v>
          </cell>
          <cell r="E349" t="str">
            <v>단 위</v>
          </cell>
          <cell r="F349" t="str">
            <v>총   액</v>
          </cell>
          <cell r="G349" t="str">
            <v>노   무   비</v>
          </cell>
          <cell r="I349" t="str">
            <v>재   료   비</v>
          </cell>
          <cell r="K349" t="str">
            <v>경      비</v>
          </cell>
          <cell r="M349" t="str">
            <v>비   고</v>
          </cell>
        </row>
        <row r="350">
          <cell r="C350" t="str">
            <v xml:space="preserve">규       격 </v>
          </cell>
          <cell r="F350" t="str">
            <v>금   액</v>
          </cell>
          <cell r="G350" t="str">
            <v>단  가</v>
          </cell>
          <cell r="H350" t="str">
            <v>금   액</v>
          </cell>
          <cell r="I350" t="str">
            <v>단  가</v>
          </cell>
          <cell r="J350" t="str">
            <v>금   액</v>
          </cell>
          <cell r="K350" t="str">
            <v>단  가</v>
          </cell>
          <cell r="L350" t="str">
            <v>금   액</v>
          </cell>
        </row>
        <row r="351">
          <cell r="C351" t="str">
            <v>사용장비경비</v>
          </cell>
          <cell r="E351" t="str">
            <v>TON</v>
          </cell>
          <cell r="F351">
            <v>289048.228</v>
          </cell>
          <cell r="H351">
            <v>151368</v>
          </cell>
          <cell r="J351">
            <v>38696</v>
          </cell>
          <cell r="L351">
            <v>98984.228000000003</v>
          </cell>
        </row>
        <row r="352">
          <cell r="A352" t="str">
            <v xml:space="preserve"> </v>
          </cell>
          <cell r="C352" t="str">
            <v>소모자재비</v>
          </cell>
          <cell r="E352" t="str">
            <v>TON</v>
          </cell>
          <cell r="F352">
            <v>26619</v>
          </cell>
          <cell r="J352">
            <v>26619</v>
          </cell>
        </row>
        <row r="354">
          <cell r="A354" t="str">
            <v xml:space="preserve"> </v>
          </cell>
          <cell r="B354" t="str">
            <v>▷GUIDE FRAME</v>
          </cell>
          <cell r="C354" t="str">
            <v>소   계</v>
          </cell>
          <cell r="F354">
            <v>4324511</v>
          </cell>
          <cell r="H354">
            <v>3911039</v>
          </cell>
          <cell r="J354">
            <v>289792</v>
          </cell>
          <cell r="L354">
            <v>123680</v>
          </cell>
          <cell r="M354" t="str">
            <v>ROLLER GATE 
GUIDE FRAME적용</v>
          </cell>
        </row>
        <row r="355">
          <cell r="A355" t="str">
            <v xml:space="preserve"> </v>
          </cell>
          <cell r="C355" t="str">
            <v>인 건 비</v>
          </cell>
          <cell r="E355" t="str">
            <v>TON</v>
          </cell>
          <cell r="F355">
            <v>3784537</v>
          </cell>
          <cell r="H355">
            <v>3784537</v>
          </cell>
          <cell r="M355" t="str">
            <v>"</v>
          </cell>
        </row>
        <row r="356">
          <cell r="A356" t="str">
            <v xml:space="preserve"> </v>
          </cell>
          <cell r="C356" t="str">
            <v>사용장비경비</v>
          </cell>
          <cell r="E356" t="str">
            <v>TON</v>
          </cell>
          <cell r="F356">
            <v>247732</v>
          </cell>
          <cell r="H356">
            <v>126502</v>
          </cell>
          <cell r="J356">
            <v>31430</v>
          </cell>
          <cell r="L356">
            <v>89800</v>
          </cell>
          <cell r="M356" t="str">
            <v>"</v>
          </cell>
        </row>
        <row r="357">
          <cell r="C357" t="str">
            <v>소모자재비</v>
          </cell>
          <cell r="E357" t="str">
            <v>TON</v>
          </cell>
          <cell r="F357">
            <v>292242</v>
          </cell>
          <cell r="J357">
            <v>258362</v>
          </cell>
          <cell r="L357">
            <v>33880</v>
          </cell>
          <cell r="M357" t="str">
            <v>"</v>
          </cell>
        </row>
        <row r="359">
          <cell r="B359" t="str">
            <v>▷LIFTING BEAM</v>
          </cell>
          <cell r="C359" t="str">
            <v>소   계</v>
          </cell>
          <cell r="F359">
            <v>1301484.2280000001</v>
          </cell>
          <cell r="H359">
            <v>1137185</v>
          </cell>
          <cell r="J359">
            <v>65315</v>
          </cell>
          <cell r="L359">
            <v>98984.228000000003</v>
          </cell>
          <cell r="M359" t="str">
            <v>STOP LOG LEAF
적용</v>
          </cell>
        </row>
        <row r="360">
          <cell r="C360" t="str">
            <v>인 건 비</v>
          </cell>
          <cell r="E360" t="str">
            <v>TON</v>
          </cell>
          <cell r="F360">
            <v>985817</v>
          </cell>
          <cell r="H360">
            <v>985817</v>
          </cell>
          <cell r="M360" t="str">
            <v>"</v>
          </cell>
        </row>
        <row r="361">
          <cell r="C361" t="str">
            <v>사용장비경비</v>
          </cell>
          <cell r="E361" t="str">
            <v>TON</v>
          </cell>
          <cell r="F361">
            <v>289048.228</v>
          </cell>
          <cell r="H361">
            <v>151368</v>
          </cell>
          <cell r="J361">
            <v>38696</v>
          </cell>
          <cell r="L361">
            <v>98984.228000000003</v>
          </cell>
          <cell r="M361" t="str">
            <v>"</v>
          </cell>
        </row>
        <row r="362">
          <cell r="C362" t="str">
            <v>소모자재비</v>
          </cell>
          <cell r="E362" t="str">
            <v>TON</v>
          </cell>
          <cell r="F362">
            <v>26619</v>
          </cell>
          <cell r="J362">
            <v>26619</v>
          </cell>
          <cell r="M362" t="str">
            <v>"</v>
          </cell>
        </row>
        <row r="363">
          <cell r="B363" t="str">
            <v>⊙ 설  치  비</v>
          </cell>
        </row>
        <row r="364">
          <cell r="B364" t="str">
            <v>▷GATE LEAF</v>
          </cell>
          <cell r="C364" t="str">
            <v>소   계</v>
          </cell>
          <cell r="F364">
            <v>1483011</v>
          </cell>
          <cell r="H364">
            <v>862692</v>
          </cell>
          <cell r="J364">
            <v>237294</v>
          </cell>
          <cell r="L364">
            <v>383025</v>
          </cell>
        </row>
        <row r="365">
          <cell r="C365" t="str">
            <v>인 건 비</v>
          </cell>
          <cell r="E365" t="str">
            <v>TON</v>
          </cell>
          <cell r="F365">
            <v>562444</v>
          </cell>
          <cell r="H365">
            <v>562444</v>
          </cell>
        </row>
        <row r="366">
          <cell r="C366" t="str">
            <v>사용장비경비</v>
          </cell>
          <cell r="E366" t="str">
            <v>TON</v>
          </cell>
          <cell r="F366">
            <v>744864</v>
          </cell>
          <cell r="H366">
            <v>300248</v>
          </cell>
          <cell r="J366">
            <v>80440</v>
          </cell>
          <cell r="L366">
            <v>364176</v>
          </cell>
        </row>
        <row r="367">
          <cell r="C367" t="str">
            <v>소모자재비</v>
          </cell>
          <cell r="E367" t="str">
            <v>TON</v>
          </cell>
          <cell r="F367">
            <v>175703</v>
          </cell>
          <cell r="J367">
            <v>156854</v>
          </cell>
          <cell r="L367">
            <v>18849</v>
          </cell>
        </row>
        <row r="368">
          <cell r="A368" t="str">
            <v>종       별</v>
          </cell>
          <cell r="C368" t="str">
            <v>재 료 또 는</v>
          </cell>
          <cell r="D368" t="str">
            <v xml:space="preserve">원 수 </v>
          </cell>
          <cell r="E368" t="str">
            <v>단 위</v>
          </cell>
          <cell r="F368" t="str">
            <v>총   액</v>
          </cell>
          <cell r="G368" t="str">
            <v>노   무   비</v>
          </cell>
          <cell r="I368" t="str">
            <v>재   료   비</v>
          </cell>
          <cell r="K368" t="str">
            <v>경      비</v>
          </cell>
          <cell r="M368" t="str">
            <v>비   고</v>
          </cell>
        </row>
        <row r="369">
          <cell r="C369" t="str">
            <v xml:space="preserve">규       격 </v>
          </cell>
          <cell r="F369" t="str">
            <v>금   액</v>
          </cell>
          <cell r="G369" t="str">
            <v>단  가</v>
          </cell>
          <cell r="H369" t="str">
            <v>금   액</v>
          </cell>
          <cell r="I369" t="str">
            <v>단  가</v>
          </cell>
          <cell r="J369" t="str">
            <v>금   액</v>
          </cell>
          <cell r="K369" t="str">
            <v>단  가</v>
          </cell>
          <cell r="L369" t="str">
            <v>금   액</v>
          </cell>
        </row>
        <row r="370">
          <cell r="B370" t="str">
            <v>▷GUIDE FRAME</v>
          </cell>
          <cell r="C370" t="str">
            <v>⇒ ROLLER GATE 적용</v>
          </cell>
        </row>
        <row r="371">
          <cell r="A371" t="str">
            <v xml:space="preserve"> </v>
          </cell>
          <cell r="B371" t="str">
            <v>▷LIFTING BEAM</v>
          </cell>
          <cell r="C371" t="str">
            <v>⇒ STOP LOG LEAF 적용</v>
          </cell>
        </row>
        <row r="373">
          <cell r="A373" t="str">
            <v>◈ RADIAL GATE</v>
          </cell>
        </row>
        <row r="374">
          <cell r="A374" t="str">
            <v xml:space="preserve"> </v>
          </cell>
          <cell r="B374" t="str">
            <v>⊙ 제작 가공비</v>
          </cell>
        </row>
        <row r="376">
          <cell r="A376" t="str">
            <v xml:space="preserve"> </v>
          </cell>
          <cell r="B376" t="str">
            <v>▷GATE LEAF</v>
          </cell>
          <cell r="C376" t="str">
            <v>소   계</v>
          </cell>
          <cell r="F376">
            <v>2124730</v>
          </cell>
          <cell r="H376">
            <v>1660499</v>
          </cell>
          <cell r="J376">
            <v>304929</v>
          </cell>
          <cell r="L376">
            <v>159302</v>
          </cell>
        </row>
        <row r="377">
          <cell r="A377" t="str">
            <v xml:space="preserve"> </v>
          </cell>
          <cell r="C377" t="str">
            <v>인 건 비</v>
          </cell>
          <cell r="E377" t="str">
            <v>TON</v>
          </cell>
          <cell r="F377">
            <v>1502694</v>
          </cell>
          <cell r="H377">
            <v>1502694</v>
          </cell>
        </row>
        <row r="378">
          <cell r="A378" t="str">
            <v xml:space="preserve"> </v>
          </cell>
          <cell r="C378" t="str">
            <v>사용장비경비</v>
          </cell>
          <cell r="E378" t="str">
            <v>TON</v>
          </cell>
          <cell r="F378">
            <v>341716</v>
          </cell>
          <cell r="H378">
            <v>157805</v>
          </cell>
          <cell r="J378">
            <v>47401</v>
          </cell>
          <cell r="L378">
            <v>136510</v>
          </cell>
        </row>
        <row r="379">
          <cell r="A379" t="str">
            <v xml:space="preserve"> </v>
          </cell>
          <cell r="C379" t="str">
            <v>소모자재비</v>
          </cell>
          <cell r="E379" t="str">
            <v>TON</v>
          </cell>
          <cell r="F379">
            <v>280320</v>
          </cell>
          <cell r="J379">
            <v>257528</v>
          </cell>
          <cell r="L379">
            <v>22792</v>
          </cell>
        </row>
        <row r="381">
          <cell r="A381" t="str">
            <v xml:space="preserve"> </v>
          </cell>
          <cell r="B381" t="str">
            <v>▷GUIDE FRAME</v>
          </cell>
          <cell r="C381" t="str">
            <v>소   계</v>
          </cell>
          <cell r="F381">
            <v>4842008</v>
          </cell>
          <cell r="H381">
            <v>4473673</v>
          </cell>
          <cell r="J381">
            <v>195173</v>
          </cell>
          <cell r="L381">
            <v>173162</v>
          </cell>
        </row>
        <row r="382">
          <cell r="A382" t="str">
            <v xml:space="preserve"> </v>
          </cell>
          <cell r="B382" t="str">
            <v xml:space="preserve"> </v>
          </cell>
          <cell r="C382" t="str">
            <v>인 건 비</v>
          </cell>
          <cell r="E382" t="str">
            <v>TON</v>
          </cell>
          <cell r="F382">
            <v>4315868</v>
          </cell>
          <cell r="H382">
            <v>4315868</v>
          </cell>
        </row>
        <row r="383">
          <cell r="A383" t="str">
            <v xml:space="preserve"> </v>
          </cell>
          <cell r="B383" t="str">
            <v xml:space="preserve"> </v>
          </cell>
          <cell r="C383" t="str">
            <v>사용장비경비</v>
          </cell>
          <cell r="E383" t="str">
            <v>TON</v>
          </cell>
          <cell r="F383">
            <v>341716</v>
          </cell>
          <cell r="H383">
            <v>157805</v>
          </cell>
          <cell r="J383">
            <v>47401</v>
          </cell>
          <cell r="L383">
            <v>136510</v>
          </cell>
          <cell r="M383" t="str">
            <v>RADIAL GATE
LEAF 적용</v>
          </cell>
        </row>
        <row r="384">
          <cell r="A384" t="str">
            <v xml:space="preserve"> </v>
          </cell>
          <cell r="C384" t="str">
            <v>소모자재비</v>
          </cell>
          <cell r="E384" t="str">
            <v>TON</v>
          </cell>
          <cell r="F384">
            <v>184424</v>
          </cell>
          <cell r="J384">
            <v>147772</v>
          </cell>
          <cell r="L384">
            <v>36652</v>
          </cell>
        </row>
        <row r="388">
          <cell r="A388" t="str">
            <v>종       별</v>
          </cell>
          <cell r="C388" t="str">
            <v>재 료 또 는</v>
          </cell>
          <cell r="D388" t="str">
            <v xml:space="preserve">원 수 </v>
          </cell>
          <cell r="E388" t="str">
            <v>단 위</v>
          </cell>
          <cell r="F388" t="str">
            <v>총   액</v>
          </cell>
          <cell r="G388" t="str">
            <v>노   무   비</v>
          </cell>
          <cell r="I388" t="str">
            <v>재   료   비</v>
          </cell>
          <cell r="K388" t="str">
            <v>경      비</v>
          </cell>
          <cell r="M388" t="str">
            <v>비   고</v>
          </cell>
        </row>
        <row r="389">
          <cell r="C389" t="str">
            <v xml:space="preserve">규       격 </v>
          </cell>
          <cell r="F389" t="str">
            <v>금   액</v>
          </cell>
          <cell r="G389" t="str">
            <v>단  가</v>
          </cell>
          <cell r="H389" t="str">
            <v>금   액</v>
          </cell>
          <cell r="I389" t="str">
            <v>단  가</v>
          </cell>
          <cell r="J389" t="str">
            <v>금   액</v>
          </cell>
          <cell r="K389" t="str">
            <v>단  가</v>
          </cell>
          <cell r="L389" t="str">
            <v>금   액</v>
          </cell>
        </row>
        <row r="390">
          <cell r="B390" t="str">
            <v>▷ANCHORAGE</v>
          </cell>
          <cell r="C390" t="str">
            <v>소   계</v>
          </cell>
          <cell r="F390">
            <v>3706842</v>
          </cell>
          <cell r="H390">
            <v>3389225</v>
          </cell>
          <cell r="J390">
            <v>155235</v>
          </cell>
          <cell r="L390">
            <v>162382</v>
          </cell>
        </row>
        <row r="391">
          <cell r="C391" t="str">
            <v>인 건 비</v>
          </cell>
          <cell r="E391" t="str">
            <v>TON</v>
          </cell>
          <cell r="F391">
            <v>3231420</v>
          </cell>
          <cell r="H391">
            <v>3231420</v>
          </cell>
        </row>
        <row r="392">
          <cell r="C392" t="str">
            <v>사용장비경비</v>
          </cell>
          <cell r="E392" t="str">
            <v>TON</v>
          </cell>
          <cell r="F392">
            <v>341716</v>
          </cell>
          <cell r="H392">
            <v>157805</v>
          </cell>
          <cell r="J392">
            <v>47401</v>
          </cell>
          <cell r="L392">
            <v>136510</v>
          </cell>
          <cell r="M392" t="str">
            <v>RADIAL GATE
LEAF 적용</v>
          </cell>
        </row>
        <row r="393">
          <cell r="C393" t="str">
            <v>소모자재비</v>
          </cell>
          <cell r="E393" t="str">
            <v>TON</v>
          </cell>
          <cell r="F393">
            <v>133706</v>
          </cell>
          <cell r="J393">
            <v>107834</v>
          </cell>
          <cell r="L393">
            <v>25872</v>
          </cell>
        </row>
        <row r="395">
          <cell r="B395" t="str">
            <v>⊙ 설  치  비</v>
          </cell>
        </row>
        <row r="397">
          <cell r="B397" t="str">
            <v>▷GATE LEAF</v>
          </cell>
          <cell r="C397" t="str">
            <v>소   계</v>
          </cell>
          <cell r="F397">
            <v>3544844.4</v>
          </cell>
          <cell r="H397">
            <v>2061690</v>
          </cell>
          <cell r="J397">
            <v>360170.4</v>
          </cell>
          <cell r="L397">
            <v>1122984</v>
          </cell>
        </row>
        <row r="398">
          <cell r="C398" t="str">
            <v>인 건 비</v>
          </cell>
          <cell r="E398" t="str">
            <v>TON</v>
          </cell>
          <cell r="F398">
            <v>1192994</v>
          </cell>
          <cell r="H398">
            <v>1192994</v>
          </cell>
        </row>
        <row r="399">
          <cell r="A399" t="str">
            <v xml:space="preserve"> </v>
          </cell>
          <cell r="C399" t="str">
            <v>사용장비경비</v>
          </cell>
          <cell r="E399" t="str">
            <v>TON</v>
          </cell>
          <cell r="F399">
            <v>2312752</v>
          </cell>
          <cell r="H399">
            <v>868696</v>
          </cell>
          <cell r="J399">
            <v>321072</v>
          </cell>
          <cell r="K399" t="str">
            <v xml:space="preserve"> </v>
          </cell>
          <cell r="L399">
            <v>1122984</v>
          </cell>
        </row>
        <row r="400">
          <cell r="C400" t="str">
            <v>소모자재비</v>
          </cell>
          <cell r="E400" t="str">
            <v>TON</v>
          </cell>
          <cell r="F400">
            <v>39098.400000000001</v>
          </cell>
          <cell r="J400">
            <v>39098.400000000001</v>
          </cell>
        </row>
        <row r="401">
          <cell r="A401" t="str">
            <v xml:space="preserve"> </v>
          </cell>
        </row>
        <row r="402">
          <cell r="A402" t="str">
            <v xml:space="preserve"> </v>
          </cell>
          <cell r="B402" t="str">
            <v>▷GUIDE FRAME</v>
          </cell>
          <cell r="C402" t="str">
            <v>소   계</v>
          </cell>
          <cell r="F402">
            <v>11345142</v>
          </cell>
          <cell r="H402">
            <v>10426754</v>
          </cell>
          <cell r="J402">
            <v>282044</v>
          </cell>
          <cell r="L402">
            <v>636344</v>
          </cell>
        </row>
        <row r="403">
          <cell r="A403" t="str">
            <v xml:space="preserve"> </v>
          </cell>
          <cell r="C403" t="str">
            <v>인 건 비</v>
          </cell>
          <cell r="E403" t="str">
            <v>TON</v>
          </cell>
          <cell r="F403">
            <v>9780858</v>
          </cell>
          <cell r="H403">
            <v>9780858</v>
          </cell>
        </row>
        <row r="404">
          <cell r="A404" t="str">
            <v xml:space="preserve"> </v>
          </cell>
          <cell r="C404" t="str">
            <v>사용장비경비</v>
          </cell>
          <cell r="E404" t="str">
            <v>TON</v>
          </cell>
          <cell r="F404">
            <v>1533472</v>
          </cell>
          <cell r="H404">
            <v>645896</v>
          </cell>
          <cell r="J404">
            <v>251232</v>
          </cell>
          <cell r="K404" t="str">
            <v xml:space="preserve"> </v>
          </cell>
          <cell r="L404">
            <v>636344</v>
          </cell>
        </row>
        <row r="405">
          <cell r="A405" t="str">
            <v xml:space="preserve"> </v>
          </cell>
          <cell r="C405" t="str">
            <v>소모자재비</v>
          </cell>
          <cell r="E405" t="str">
            <v>TON</v>
          </cell>
          <cell r="F405">
            <v>30812</v>
          </cell>
          <cell r="J405">
            <v>30812</v>
          </cell>
        </row>
        <row r="407">
          <cell r="A407" t="str">
            <v>종       별</v>
          </cell>
          <cell r="C407" t="str">
            <v>재 료 또 는</v>
          </cell>
          <cell r="D407" t="str">
            <v xml:space="preserve">원 수 </v>
          </cell>
          <cell r="E407" t="str">
            <v>단 위</v>
          </cell>
          <cell r="F407" t="str">
            <v>총   액</v>
          </cell>
          <cell r="G407" t="str">
            <v>노   무   비</v>
          </cell>
          <cell r="I407" t="str">
            <v>재   료   비</v>
          </cell>
          <cell r="K407" t="str">
            <v>경      비</v>
          </cell>
          <cell r="M407" t="str">
            <v>비   고</v>
          </cell>
        </row>
        <row r="408">
          <cell r="C408" t="str">
            <v xml:space="preserve">규       격 </v>
          </cell>
          <cell r="F408" t="str">
            <v>금   액</v>
          </cell>
          <cell r="G408" t="str">
            <v>단  가</v>
          </cell>
          <cell r="H408" t="str">
            <v>금   액</v>
          </cell>
          <cell r="I408" t="str">
            <v>단  가</v>
          </cell>
          <cell r="J408" t="str">
            <v>금   액</v>
          </cell>
          <cell r="K408" t="str">
            <v>단  가</v>
          </cell>
          <cell r="L408" t="str">
            <v>금   액</v>
          </cell>
        </row>
        <row r="409">
          <cell r="A409" t="str">
            <v xml:space="preserve"> </v>
          </cell>
          <cell r="B409" t="str">
            <v>▷ANCHORAGE</v>
          </cell>
          <cell r="C409" t="str">
            <v>소   계</v>
          </cell>
          <cell r="F409">
            <v>3544844.4</v>
          </cell>
          <cell r="H409">
            <v>2061690</v>
          </cell>
          <cell r="J409">
            <v>360170.4</v>
          </cell>
          <cell r="L409">
            <v>1122984</v>
          </cell>
        </row>
        <row r="410">
          <cell r="A410" t="str">
            <v xml:space="preserve"> </v>
          </cell>
          <cell r="C410" t="str">
            <v>인 건 비</v>
          </cell>
          <cell r="E410" t="str">
            <v>TON</v>
          </cell>
          <cell r="F410">
            <v>1192994</v>
          </cell>
          <cell r="H410">
            <v>1192994</v>
          </cell>
          <cell r="M410" t="str">
            <v>RADIAL GATE 
LEAF 적용</v>
          </cell>
        </row>
        <row r="411">
          <cell r="A411" t="str">
            <v xml:space="preserve"> </v>
          </cell>
          <cell r="C411" t="str">
            <v>사용장비경비</v>
          </cell>
          <cell r="E411" t="str">
            <v>TON</v>
          </cell>
          <cell r="F411">
            <v>2312752</v>
          </cell>
          <cell r="H411">
            <v>868696</v>
          </cell>
          <cell r="J411">
            <v>321072</v>
          </cell>
          <cell r="L411">
            <v>1122984</v>
          </cell>
          <cell r="M411" t="str">
            <v>"</v>
          </cell>
        </row>
        <row r="412">
          <cell r="A412" t="str">
            <v xml:space="preserve"> </v>
          </cell>
          <cell r="C412" t="str">
            <v>소모자재비</v>
          </cell>
          <cell r="E412" t="str">
            <v>TON</v>
          </cell>
          <cell r="F412">
            <v>39098.400000000001</v>
          </cell>
          <cell r="J412">
            <v>39098.400000000001</v>
          </cell>
          <cell r="M412" t="str">
            <v>"</v>
          </cell>
        </row>
        <row r="414">
          <cell r="B414" t="str">
            <v>▷ HOIST</v>
          </cell>
          <cell r="C414" t="str">
            <v>소   계</v>
          </cell>
          <cell r="F414">
            <v>1509190</v>
          </cell>
          <cell r="H414">
            <v>1047968</v>
          </cell>
          <cell r="J414">
            <v>84566</v>
          </cell>
          <cell r="L414">
            <v>376656</v>
          </cell>
        </row>
        <row r="415">
          <cell r="A415" t="str">
            <v xml:space="preserve"> </v>
          </cell>
          <cell r="C415" t="str">
            <v>인 건 비</v>
          </cell>
          <cell r="E415" t="str">
            <v>TON</v>
          </cell>
          <cell r="F415">
            <v>687704</v>
          </cell>
          <cell r="H415">
            <v>687704</v>
          </cell>
          <cell r="M415" t="str">
            <v>ROLLER HOIST와
동일</v>
          </cell>
        </row>
        <row r="416">
          <cell r="A416" t="str">
            <v xml:space="preserve"> </v>
          </cell>
          <cell r="C416" t="str">
            <v>사용장비경비</v>
          </cell>
          <cell r="E416" t="str">
            <v>TON</v>
          </cell>
          <cell r="F416">
            <v>793288</v>
          </cell>
          <cell r="H416">
            <v>360264</v>
          </cell>
          <cell r="J416">
            <v>56368</v>
          </cell>
          <cell r="L416">
            <v>376656</v>
          </cell>
        </row>
        <row r="417">
          <cell r="A417" t="str">
            <v xml:space="preserve"> </v>
          </cell>
          <cell r="C417" t="str">
            <v>소모자재비</v>
          </cell>
          <cell r="E417" t="str">
            <v>TON</v>
          </cell>
          <cell r="F417">
            <v>28198</v>
          </cell>
          <cell r="J417">
            <v>28198</v>
          </cell>
          <cell r="M417" t="str">
            <v>ROLLER HOIST와
동일</v>
          </cell>
        </row>
        <row r="418">
          <cell r="A418" t="str">
            <v xml:space="preserve"> </v>
          </cell>
        </row>
        <row r="419">
          <cell r="A419" t="str">
            <v>◈ TRASH RACK</v>
          </cell>
        </row>
        <row r="420">
          <cell r="B420" t="str">
            <v>⊙ 제작가공비</v>
          </cell>
          <cell r="C420" t="str">
            <v>소   계</v>
          </cell>
          <cell r="F420">
            <v>8169306</v>
          </cell>
          <cell r="H420">
            <v>7960762</v>
          </cell>
          <cell r="J420">
            <v>118744</v>
          </cell>
          <cell r="L420">
            <v>89800</v>
          </cell>
        </row>
        <row r="421">
          <cell r="C421" t="str">
            <v>인  건  비</v>
          </cell>
          <cell r="E421" t="str">
            <v>TON</v>
          </cell>
          <cell r="F421">
            <v>7834260</v>
          </cell>
          <cell r="H421">
            <v>7834260</v>
          </cell>
        </row>
        <row r="422">
          <cell r="C422" t="str">
            <v>사용장비경비</v>
          </cell>
          <cell r="E422" t="str">
            <v>TON</v>
          </cell>
          <cell r="F422">
            <v>247732</v>
          </cell>
          <cell r="H422">
            <v>126502</v>
          </cell>
          <cell r="J422">
            <v>31430</v>
          </cell>
          <cell r="L422">
            <v>89800</v>
          </cell>
          <cell r="M422" t="str">
            <v>ROLLER GATE
LEAF 적용</v>
          </cell>
        </row>
        <row r="423">
          <cell r="A423" t="str">
            <v xml:space="preserve"> </v>
          </cell>
          <cell r="C423" t="str">
            <v>소모자재비</v>
          </cell>
          <cell r="E423" t="str">
            <v>TON</v>
          </cell>
          <cell r="F423">
            <v>87314</v>
          </cell>
          <cell r="J423">
            <v>87314</v>
          </cell>
        </row>
        <row r="425">
          <cell r="A425" t="str">
            <v xml:space="preserve"> </v>
          </cell>
          <cell r="B425" t="str">
            <v>⊙ 설  치  비</v>
          </cell>
          <cell r="C425" t="str">
            <v>소   계</v>
          </cell>
          <cell r="F425">
            <v>2369875</v>
          </cell>
          <cell r="H425">
            <v>1599040</v>
          </cell>
          <cell r="J425">
            <v>195411</v>
          </cell>
          <cell r="L425">
            <v>575424</v>
          </cell>
        </row>
        <row r="426">
          <cell r="A426" t="str">
            <v>종       별</v>
          </cell>
          <cell r="C426" t="str">
            <v>재 료 또 는</v>
          </cell>
          <cell r="D426" t="str">
            <v xml:space="preserve">원 수 </v>
          </cell>
          <cell r="E426" t="str">
            <v>단 위</v>
          </cell>
          <cell r="F426" t="str">
            <v>총   액</v>
          </cell>
          <cell r="G426" t="str">
            <v>노   무   비</v>
          </cell>
          <cell r="I426" t="str">
            <v>재   료   비</v>
          </cell>
          <cell r="K426" t="str">
            <v>경      비</v>
          </cell>
          <cell r="M426" t="str">
            <v>비   고</v>
          </cell>
        </row>
        <row r="427">
          <cell r="C427" t="str">
            <v xml:space="preserve">규       격 </v>
          </cell>
          <cell r="F427" t="str">
            <v>금   액</v>
          </cell>
          <cell r="G427" t="str">
            <v>단  가</v>
          </cell>
          <cell r="H427" t="str">
            <v>금   액</v>
          </cell>
          <cell r="I427" t="str">
            <v>단  가</v>
          </cell>
          <cell r="J427" t="str">
            <v>금   액</v>
          </cell>
          <cell r="K427" t="str">
            <v>단  가</v>
          </cell>
          <cell r="L427" t="str">
            <v>금   액</v>
          </cell>
        </row>
        <row r="428">
          <cell r="A428" t="str">
            <v xml:space="preserve"> </v>
          </cell>
          <cell r="C428" t="str">
            <v>인  건  비</v>
          </cell>
          <cell r="E428" t="str">
            <v>TON</v>
          </cell>
          <cell r="F428">
            <v>1020296</v>
          </cell>
          <cell r="H428">
            <v>1020296</v>
          </cell>
        </row>
        <row r="429">
          <cell r="A429" t="str">
            <v xml:space="preserve"> </v>
          </cell>
          <cell r="C429" t="str">
            <v>사용장비경비</v>
          </cell>
          <cell r="E429" t="str">
            <v>TON</v>
          </cell>
          <cell r="F429">
            <v>1341424</v>
          </cell>
          <cell r="H429">
            <v>578744</v>
          </cell>
          <cell r="J429">
            <v>187256</v>
          </cell>
          <cell r="L429">
            <v>575424</v>
          </cell>
          <cell r="M429" t="str">
            <v>ROLLER GATE
LEAF 적용</v>
          </cell>
        </row>
        <row r="430">
          <cell r="A430" t="str">
            <v xml:space="preserve"> </v>
          </cell>
          <cell r="C430" t="str">
            <v>소모자재비</v>
          </cell>
          <cell r="E430" t="str">
            <v>TON</v>
          </cell>
          <cell r="F430">
            <v>8155</v>
          </cell>
          <cell r="J430">
            <v>8155</v>
          </cell>
        </row>
        <row r="431">
          <cell r="A431" t="str">
            <v xml:space="preserve"> </v>
          </cell>
        </row>
        <row r="432">
          <cell r="A432" t="str">
            <v>◈ 잡철물 제작,설치 (SCREEN등)</v>
          </cell>
        </row>
        <row r="433">
          <cell r="B433" t="str">
            <v>▷ 간단한 구조</v>
          </cell>
          <cell r="C433" t="str">
            <v>100 %</v>
          </cell>
          <cell r="F433">
            <v>2792160</v>
          </cell>
          <cell r="H433">
            <v>2636784</v>
          </cell>
          <cell r="J433">
            <v>65284</v>
          </cell>
          <cell r="L433">
            <v>90092</v>
          </cell>
        </row>
        <row r="434">
          <cell r="B434" t="str">
            <v>▷ 복잡한 구조</v>
          </cell>
          <cell r="C434" t="str">
            <v>140 %</v>
          </cell>
          <cell r="F434">
            <v>3909022</v>
          </cell>
          <cell r="H434">
            <v>3691497</v>
          </cell>
          <cell r="J434">
            <v>91397</v>
          </cell>
          <cell r="L434">
            <v>126128</v>
          </cell>
        </row>
        <row r="435">
          <cell r="A435" t="str">
            <v xml:space="preserve"> </v>
          </cell>
        </row>
        <row r="436">
          <cell r="A436" t="str">
            <v>◈ 도   장   비 - Ⅰ- (기존 도장 방식)</v>
          </cell>
        </row>
        <row r="437">
          <cell r="A437">
            <v>1</v>
          </cell>
          <cell r="B437" t="str">
            <v>▷ SAND BLASTING</v>
          </cell>
          <cell r="E437" t="str">
            <v>㎡</v>
          </cell>
          <cell r="F437">
            <v>9436</v>
          </cell>
          <cell r="H437">
            <v>4928</v>
          </cell>
          <cell r="J437">
            <v>2852</v>
          </cell>
          <cell r="L437">
            <v>1656</v>
          </cell>
        </row>
        <row r="438">
          <cell r="A438">
            <v>2</v>
          </cell>
          <cell r="B438" t="str">
            <v>▷ PRIMERY COATING (유기질)</v>
          </cell>
          <cell r="D438" t="str">
            <v>(  20μ)</v>
          </cell>
          <cell r="E438" t="str">
            <v>㎡</v>
          </cell>
          <cell r="F438">
            <v>1627</v>
          </cell>
          <cell r="H438">
            <v>945</v>
          </cell>
          <cell r="J438">
            <v>664</v>
          </cell>
          <cell r="L438">
            <v>18</v>
          </cell>
        </row>
        <row r="439">
          <cell r="A439">
            <v>3</v>
          </cell>
          <cell r="B439" t="str">
            <v>▷ COVER COATING(PURE EPOXY)</v>
          </cell>
          <cell r="D439" t="str">
            <v>( 280μ)</v>
          </cell>
          <cell r="E439" t="str">
            <v>㎡</v>
          </cell>
          <cell r="F439">
            <v>8981</v>
          </cell>
          <cell r="H439">
            <v>6808</v>
          </cell>
          <cell r="J439">
            <v>2037</v>
          </cell>
          <cell r="L439">
            <v>136</v>
          </cell>
        </row>
        <row r="440">
          <cell r="A440">
            <v>4</v>
          </cell>
          <cell r="B440" t="str">
            <v>▷ COVER COATING(TAL EPOXY)</v>
          </cell>
          <cell r="D440" t="str">
            <v>( 280μ)</v>
          </cell>
          <cell r="E440" t="str">
            <v>㎡</v>
          </cell>
          <cell r="F440">
            <v>8769</v>
          </cell>
          <cell r="H440">
            <v>6808</v>
          </cell>
          <cell r="J440">
            <v>1825</v>
          </cell>
          <cell r="L440">
            <v>136</v>
          </cell>
        </row>
        <row r="441">
          <cell r="A441">
            <v>5</v>
          </cell>
          <cell r="B441" t="str">
            <v>▷ 방 오 도 료</v>
          </cell>
          <cell r="D441" t="str">
            <v>(  80μ)</v>
          </cell>
          <cell r="E441" t="str">
            <v>㎡</v>
          </cell>
          <cell r="F441">
            <v>20722</v>
          </cell>
          <cell r="H441">
            <v>18911</v>
          </cell>
          <cell r="J441">
            <v>1433</v>
          </cell>
          <cell r="L441">
            <v>378</v>
          </cell>
        </row>
        <row r="442">
          <cell r="A442" t="str">
            <v xml:space="preserve"> </v>
          </cell>
        </row>
        <row r="443">
          <cell r="A443" t="str">
            <v>◈ 도   장   비 - Ⅱ- (신공법 도장방식)  ㎡ 당</v>
          </cell>
        </row>
        <row r="444">
          <cell r="A444">
            <v>1</v>
          </cell>
          <cell r="B444" t="str">
            <v>▷ 전처리 (육상용)(WATER SAND JET 공법)</v>
          </cell>
          <cell r="F444">
            <v>14435</v>
          </cell>
          <cell r="H444">
            <v>8755</v>
          </cell>
          <cell r="J444">
            <v>3405</v>
          </cell>
          <cell r="L444">
            <v>2275</v>
          </cell>
        </row>
        <row r="445">
          <cell r="A445">
            <v>2</v>
          </cell>
          <cell r="B445" t="str">
            <v>▷ 전처리 (수중용)(WATER SAND JET 공법)</v>
          </cell>
          <cell r="F445">
            <v>141391</v>
          </cell>
          <cell r="H445">
            <v>111758</v>
          </cell>
          <cell r="J445">
            <v>4458</v>
          </cell>
          <cell r="L445">
            <v>25175</v>
          </cell>
        </row>
        <row r="446">
          <cell r="A446">
            <v>3</v>
          </cell>
          <cell r="B446" t="str">
            <v>▷ 도장 SYSTEM 1 (상시 물속에 잠기는 구조물)</v>
          </cell>
          <cell r="F446">
            <v>26239</v>
          </cell>
          <cell r="H446">
            <v>10076</v>
          </cell>
          <cell r="J446">
            <v>15962</v>
          </cell>
          <cell r="L446">
            <v>201</v>
          </cell>
        </row>
        <row r="448">
          <cell r="A448" t="str">
            <v>종       별</v>
          </cell>
          <cell r="C448" t="str">
            <v>재 료 또 는</v>
          </cell>
          <cell r="D448" t="str">
            <v xml:space="preserve">원 수 </v>
          </cell>
          <cell r="E448" t="str">
            <v>단 위</v>
          </cell>
          <cell r="F448" t="str">
            <v>총   액</v>
          </cell>
          <cell r="G448" t="str">
            <v>노   무   비</v>
          </cell>
          <cell r="I448" t="str">
            <v>재   료   비</v>
          </cell>
          <cell r="K448" t="str">
            <v>경      비</v>
          </cell>
          <cell r="M448" t="str">
            <v>비   고</v>
          </cell>
        </row>
        <row r="449">
          <cell r="C449" t="str">
            <v xml:space="preserve">규       격 </v>
          </cell>
          <cell r="F449" t="str">
            <v>금   액</v>
          </cell>
          <cell r="G449" t="str">
            <v>단  가</v>
          </cell>
          <cell r="H449" t="str">
            <v>금   액</v>
          </cell>
          <cell r="I449" t="str">
            <v>단  가</v>
          </cell>
          <cell r="J449" t="str">
            <v>금   액</v>
          </cell>
          <cell r="K449" t="str">
            <v>단  가</v>
          </cell>
          <cell r="L449" t="str">
            <v>금   액</v>
          </cell>
        </row>
        <row r="450">
          <cell r="A450">
            <v>4</v>
          </cell>
          <cell r="B450" t="str">
            <v>▷ 도장 SYSTEM 2 (해수 가까이 상시 노출되어있는 구조물)</v>
          </cell>
        </row>
        <row r="451">
          <cell r="F451">
            <v>29188</v>
          </cell>
          <cell r="H451">
            <v>13099</v>
          </cell>
          <cell r="J451">
            <v>15828</v>
          </cell>
          <cell r="L451">
            <v>261</v>
          </cell>
        </row>
        <row r="452">
          <cell r="A452">
            <v>5</v>
          </cell>
          <cell r="B452" t="str">
            <v>▷ 도장 SYSTEM 3 (해중에서 작업해야하는 구조물)</v>
          </cell>
        </row>
        <row r="453">
          <cell r="F453">
            <v>86974</v>
          </cell>
          <cell r="H453">
            <v>40916</v>
          </cell>
          <cell r="J453">
            <v>45240</v>
          </cell>
          <cell r="L453">
            <v>818</v>
          </cell>
        </row>
        <row r="454">
          <cell r="A454">
            <v>6</v>
          </cell>
          <cell r="B454" t="str">
            <v xml:space="preserve">▷ CERAMIC COATING (ATO) 200μ </v>
          </cell>
        </row>
        <row r="455">
          <cell r="B455" t="str">
            <v xml:space="preserve">▷1. 바탕만들기 </v>
          </cell>
          <cell r="F455">
            <v>17788</v>
          </cell>
          <cell r="H455">
            <v>16913</v>
          </cell>
          <cell r="J455">
            <v>537</v>
          </cell>
          <cell r="L455">
            <v>338</v>
          </cell>
        </row>
        <row r="456">
          <cell r="B456" t="str">
            <v>▷2. CERAMIC COATING</v>
          </cell>
          <cell r="F456">
            <v>71178</v>
          </cell>
          <cell r="H456">
            <v>5507</v>
          </cell>
          <cell r="J456">
            <v>63337</v>
          </cell>
          <cell r="L456">
            <v>2334</v>
          </cell>
        </row>
        <row r="458">
          <cell r="A458" t="str">
            <v>◈ 비파괴 검사</v>
          </cell>
        </row>
        <row r="459">
          <cell r="A459" t="str">
            <v>1.초음파 탐상검사(U.T) - 1M당</v>
          </cell>
          <cell r="F459">
            <v>54686</v>
          </cell>
          <cell r="H459">
            <v>21307</v>
          </cell>
          <cell r="J459">
            <v>994</v>
          </cell>
          <cell r="L459">
            <v>32385</v>
          </cell>
        </row>
        <row r="460">
          <cell r="A460" t="str">
            <v>2.방사선 투과검사(R.T) - 1매당</v>
          </cell>
          <cell r="F460">
            <v>55824</v>
          </cell>
          <cell r="H460">
            <v>21230</v>
          </cell>
          <cell r="J460">
            <v>2325</v>
          </cell>
          <cell r="L460">
            <v>32269</v>
          </cell>
        </row>
        <row r="461">
          <cell r="A461" t="str">
            <v>3.자분탐상검사(M.T) - 1M당</v>
          </cell>
          <cell r="F461">
            <v>30165</v>
          </cell>
          <cell r="H461">
            <v>11795</v>
          </cell>
          <cell r="J461">
            <v>443</v>
          </cell>
          <cell r="L461">
            <v>17927</v>
          </cell>
        </row>
        <row r="462">
          <cell r="A462" t="str">
            <v>4.액체침투탐상검사(P.T) - 1M당</v>
          </cell>
          <cell r="F462">
            <v>38002</v>
          </cell>
          <cell r="H462">
            <v>14726</v>
          </cell>
          <cell r="J462">
            <v>894</v>
          </cell>
          <cell r="L462">
            <v>22382</v>
          </cell>
        </row>
        <row r="471">
          <cell r="E471" t="str">
            <v xml:space="preserve"> </v>
          </cell>
        </row>
        <row r="472">
          <cell r="B472" t="str">
            <v>ROLLER GATE 제작 인건비</v>
          </cell>
        </row>
        <row r="473">
          <cell r="A473" t="str">
            <v>종       별</v>
          </cell>
          <cell r="C473" t="str">
            <v>재 료 또 는</v>
          </cell>
          <cell r="D473" t="str">
            <v xml:space="preserve">원 수 </v>
          </cell>
          <cell r="E473" t="str">
            <v>단 위</v>
          </cell>
          <cell r="F473" t="str">
            <v>총   액</v>
          </cell>
          <cell r="G473" t="str">
            <v>노   무   비</v>
          </cell>
          <cell r="I473" t="str">
            <v>재   료   비</v>
          </cell>
          <cell r="K473" t="str">
            <v>경      비</v>
          </cell>
          <cell r="M473" t="str">
            <v>비   고</v>
          </cell>
        </row>
        <row r="474">
          <cell r="C474" t="str">
            <v xml:space="preserve">규       격 </v>
          </cell>
          <cell r="F474" t="str">
            <v>금   액</v>
          </cell>
          <cell r="G474" t="str">
            <v>단  가</v>
          </cell>
          <cell r="H474" t="str">
            <v>금   액</v>
          </cell>
          <cell r="I474" t="str">
            <v>단  가</v>
          </cell>
          <cell r="J474" t="str">
            <v>금   액</v>
          </cell>
          <cell r="K474" t="str">
            <v>단  가</v>
          </cell>
          <cell r="L474" t="str">
            <v>금   액</v>
          </cell>
        </row>
        <row r="475">
          <cell r="A475" t="str">
            <v>기 술 관 리</v>
          </cell>
          <cell r="C475" t="str">
            <v>기계기사1급</v>
          </cell>
          <cell r="D475">
            <v>0.5</v>
          </cell>
          <cell r="E475" t="str">
            <v>인</v>
          </cell>
          <cell r="G475">
            <v>97488</v>
          </cell>
          <cell r="H475">
            <v>48744</v>
          </cell>
        </row>
        <row r="476">
          <cell r="A476" t="str">
            <v>본  뜨  기</v>
          </cell>
          <cell r="C476" t="str">
            <v>프랜트제관공</v>
          </cell>
          <cell r="D476">
            <v>0.437</v>
          </cell>
          <cell r="E476" t="str">
            <v>인</v>
          </cell>
          <cell r="G476">
            <v>81966</v>
          </cell>
          <cell r="H476">
            <v>35819</v>
          </cell>
        </row>
        <row r="477">
          <cell r="A477" t="str">
            <v>금  긋  기</v>
          </cell>
          <cell r="C477" t="str">
            <v>프랜트제관공</v>
          </cell>
          <cell r="D477">
            <v>1.161</v>
          </cell>
          <cell r="E477" t="str">
            <v>인</v>
          </cell>
          <cell r="G477">
            <v>81966</v>
          </cell>
          <cell r="H477">
            <v>95162</v>
          </cell>
        </row>
        <row r="478">
          <cell r="A478" t="str">
            <v>절      단</v>
          </cell>
          <cell r="C478" t="str">
            <v>프랜트제관공</v>
          </cell>
          <cell r="D478">
            <v>0.318</v>
          </cell>
          <cell r="E478" t="str">
            <v>인</v>
          </cell>
          <cell r="G478">
            <v>81966</v>
          </cell>
          <cell r="H478">
            <v>26065</v>
          </cell>
        </row>
        <row r="479">
          <cell r="A479" t="str">
            <v>가      공</v>
          </cell>
          <cell r="C479" t="str">
            <v>프랜트제관공</v>
          </cell>
          <cell r="D479">
            <v>1.359</v>
          </cell>
          <cell r="E479" t="str">
            <v>인</v>
          </cell>
          <cell r="G479">
            <v>81966</v>
          </cell>
          <cell r="H479">
            <v>111391</v>
          </cell>
        </row>
        <row r="481">
          <cell r="A481" t="str">
            <v>구 멍 뚫 기</v>
          </cell>
          <cell r="C481" t="str">
            <v>프랜트제관공</v>
          </cell>
          <cell r="D481">
            <v>0.39700000000000002</v>
          </cell>
          <cell r="E481" t="str">
            <v>인</v>
          </cell>
          <cell r="G481">
            <v>81966</v>
          </cell>
          <cell r="H481">
            <v>32540</v>
          </cell>
        </row>
        <row r="482">
          <cell r="A482" t="str">
            <v>용      접</v>
          </cell>
          <cell r="C482" t="str">
            <v>프랜트용접공</v>
          </cell>
          <cell r="D482">
            <v>2.125</v>
          </cell>
          <cell r="E482" t="str">
            <v>인</v>
          </cell>
          <cell r="G482">
            <v>95379</v>
          </cell>
          <cell r="H482">
            <v>202680</v>
          </cell>
        </row>
        <row r="483">
          <cell r="A483" t="str">
            <v>부 품 조 립</v>
          </cell>
          <cell r="C483" t="str">
            <v>비 계 공</v>
          </cell>
          <cell r="D483">
            <v>1.0900000000000001</v>
          </cell>
          <cell r="E483" t="str">
            <v>인</v>
          </cell>
          <cell r="G483">
            <v>79467</v>
          </cell>
          <cell r="H483">
            <v>86619</v>
          </cell>
        </row>
        <row r="484">
          <cell r="C484" t="str">
            <v>프랜트기계설치공</v>
          </cell>
          <cell r="D484">
            <v>1.0900000000000001</v>
          </cell>
          <cell r="E484" t="str">
            <v>인</v>
          </cell>
          <cell r="G484">
            <v>80805</v>
          </cell>
          <cell r="H484">
            <v>88077</v>
          </cell>
        </row>
        <row r="485">
          <cell r="A485" t="str">
            <v>소운반 조립</v>
          </cell>
          <cell r="C485" t="str">
            <v>산소 절단공</v>
          </cell>
          <cell r="D485">
            <v>0.17</v>
          </cell>
          <cell r="E485" t="str">
            <v>인</v>
          </cell>
          <cell r="G485">
            <v>31794</v>
          </cell>
          <cell r="H485">
            <v>5404</v>
          </cell>
        </row>
        <row r="487">
          <cell r="A487" t="str">
            <v>가   조   립</v>
          </cell>
          <cell r="C487" t="str">
            <v>비   계   공</v>
          </cell>
          <cell r="D487">
            <v>0.86399999999999999</v>
          </cell>
          <cell r="E487" t="str">
            <v>인</v>
          </cell>
          <cell r="G487">
            <v>79467</v>
          </cell>
          <cell r="H487">
            <v>68659</v>
          </cell>
        </row>
        <row r="488">
          <cell r="C488" t="str">
            <v>프랜트 제관공</v>
          </cell>
          <cell r="D488">
            <v>1.766</v>
          </cell>
          <cell r="E488" t="str">
            <v>인</v>
          </cell>
          <cell r="G488">
            <v>81966</v>
          </cell>
          <cell r="H488">
            <v>144751</v>
          </cell>
        </row>
        <row r="489">
          <cell r="C489" t="str">
            <v>프랜트 용접공</v>
          </cell>
          <cell r="D489">
            <v>0.85299999999999998</v>
          </cell>
          <cell r="E489" t="str">
            <v>인</v>
          </cell>
          <cell r="G489">
            <v>95379</v>
          </cell>
          <cell r="H489">
            <v>81358</v>
          </cell>
        </row>
        <row r="490">
          <cell r="C490" t="str">
            <v>측   량   사</v>
          </cell>
          <cell r="D490">
            <v>0.14299999999999999</v>
          </cell>
          <cell r="E490" t="str">
            <v>인</v>
          </cell>
          <cell r="G490">
            <v>58506</v>
          </cell>
          <cell r="H490">
            <v>8366</v>
          </cell>
        </row>
        <row r="491">
          <cell r="C491" t="str">
            <v>프랜트기계설치공</v>
          </cell>
          <cell r="D491">
            <v>0.51800000000000002</v>
          </cell>
          <cell r="E491" t="str">
            <v>인</v>
          </cell>
          <cell r="G491">
            <v>80805</v>
          </cell>
          <cell r="H491">
            <v>41856</v>
          </cell>
        </row>
        <row r="492">
          <cell r="E492" t="str">
            <v xml:space="preserve"> </v>
          </cell>
        </row>
        <row r="493">
          <cell r="C493" t="str">
            <v>특 별 인 부</v>
          </cell>
          <cell r="D493">
            <v>0.245</v>
          </cell>
          <cell r="E493" t="str">
            <v>인</v>
          </cell>
          <cell r="G493">
            <v>57379</v>
          </cell>
          <cell r="H493">
            <v>14057</v>
          </cell>
        </row>
        <row r="494">
          <cell r="A494" t="str">
            <v>검사 및 교정</v>
          </cell>
          <cell r="C494" t="str">
            <v>기술관리 제외한</v>
          </cell>
          <cell r="D494" t="str">
            <v>1</v>
          </cell>
          <cell r="E494" t="str">
            <v>식</v>
          </cell>
          <cell r="H494">
            <v>104280</v>
          </cell>
        </row>
        <row r="495">
          <cell r="C495" t="str">
            <v>10%</v>
          </cell>
        </row>
        <row r="497">
          <cell r="B497" t="str">
            <v>계</v>
          </cell>
          <cell r="F497">
            <v>1195828</v>
          </cell>
          <cell r="H497">
            <v>1195828</v>
          </cell>
        </row>
        <row r="499">
          <cell r="A499" t="str">
            <v>ROLLER GATE 제작 사용장비 경비</v>
          </cell>
        </row>
        <row r="500">
          <cell r="E500" t="str">
            <v xml:space="preserve"> </v>
          </cell>
        </row>
        <row r="501">
          <cell r="A501" t="str">
            <v>종       별</v>
          </cell>
          <cell r="C501" t="str">
            <v>재 료 또 는</v>
          </cell>
          <cell r="D501" t="str">
            <v xml:space="preserve">원 수 </v>
          </cell>
          <cell r="E501" t="str">
            <v>단 위</v>
          </cell>
          <cell r="F501" t="str">
            <v>총   액</v>
          </cell>
          <cell r="G501" t="str">
            <v>노   무   비</v>
          </cell>
          <cell r="I501" t="str">
            <v>재   료   비</v>
          </cell>
          <cell r="K501" t="str">
            <v>경      비</v>
          </cell>
          <cell r="M501" t="str">
            <v>비   고</v>
          </cell>
        </row>
        <row r="502">
          <cell r="C502" t="str">
            <v xml:space="preserve">규       격 </v>
          </cell>
          <cell r="F502" t="str">
            <v>금   액</v>
          </cell>
          <cell r="G502" t="str">
            <v>단  가</v>
          </cell>
          <cell r="H502" t="str">
            <v>금   액</v>
          </cell>
          <cell r="I502" t="str">
            <v>단  가</v>
          </cell>
          <cell r="J502" t="str">
            <v>금   액</v>
          </cell>
          <cell r="K502" t="str">
            <v>단  가</v>
          </cell>
          <cell r="L502" t="str">
            <v>금   액</v>
          </cell>
        </row>
        <row r="503">
          <cell r="A503" t="str">
            <v>LATHE</v>
          </cell>
          <cell r="C503" t="str">
            <v>12FT x 7.5HP</v>
          </cell>
          <cell r="D503">
            <v>0.53600000000000003</v>
          </cell>
          <cell r="E503" t="str">
            <v>Hr</v>
          </cell>
          <cell r="G503">
            <v>3418</v>
          </cell>
          <cell r="H503">
            <v>1832</v>
          </cell>
          <cell r="I503" t="str">
            <v xml:space="preserve"> </v>
          </cell>
          <cell r="J503" t="str">
            <v xml:space="preserve"> </v>
          </cell>
          <cell r="K503">
            <v>3775</v>
          </cell>
          <cell r="L503">
            <v>2023</v>
          </cell>
        </row>
        <row r="504">
          <cell r="A504" t="str">
            <v>PLANER</v>
          </cell>
          <cell r="C504" t="str">
            <v>4FT x 8FT</v>
          </cell>
          <cell r="D504">
            <v>7.5999999999999998E-2</v>
          </cell>
          <cell r="E504" t="str">
            <v>Hr</v>
          </cell>
          <cell r="G504">
            <v>3129</v>
          </cell>
          <cell r="H504">
            <v>237</v>
          </cell>
          <cell r="I504" t="str">
            <v xml:space="preserve"> </v>
          </cell>
          <cell r="J504" t="str">
            <v xml:space="preserve"> </v>
          </cell>
          <cell r="K504">
            <v>2743</v>
          </cell>
          <cell r="L504">
            <v>208</v>
          </cell>
        </row>
        <row r="505">
          <cell r="A505" t="str">
            <v>BORING M/C</v>
          </cell>
          <cell r="C505" t="str">
            <v>Hori.type,3HP</v>
          </cell>
          <cell r="D505">
            <v>1.4359999999999999</v>
          </cell>
          <cell r="E505" t="str">
            <v>Hr</v>
          </cell>
          <cell r="G505">
            <v>3547</v>
          </cell>
          <cell r="H505">
            <v>5093</v>
          </cell>
          <cell r="I505" t="str">
            <v xml:space="preserve"> </v>
          </cell>
          <cell r="J505" t="str">
            <v xml:space="preserve"> </v>
          </cell>
          <cell r="K505">
            <v>8928</v>
          </cell>
          <cell r="L505">
            <v>12820</v>
          </cell>
        </row>
        <row r="506">
          <cell r="A506" t="str">
            <v>UNION MELT WELDER</v>
          </cell>
          <cell r="C506" t="str">
            <v>5.5 KVA</v>
          </cell>
          <cell r="D506">
            <v>2.72</v>
          </cell>
          <cell r="E506" t="str">
            <v>Hr</v>
          </cell>
          <cell r="G506">
            <v>3488</v>
          </cell>
          <cell r="H506">
            <v>9487</v>
          </cell>
          <cell r="I506" t="str">
            <v xml:space="preserve"> </v>
          </cell>
          <cell r="J506" t="str">
            <v xml:space="preserve"> </v>
          </cell>
          <cell r="K506">
            <v>1797</v>
          </cell>
          <cell r="L506">
            <v>4887</v>
          </cell>
        </row>
        <row r="507">
          <cell r="A507" t="str">
            <v>A.C WELDER</v>
          </cell>
          <cell r="C507" t="str">
            <v>10KVA</v>
          </cell>
          <cell r="D507">
            <v>8.16</v>
          </cell>
          <cell r="E507" t="str">
            <v>Hr</v>
          </cell>
          <cell r="I507" t="str">
            <v xml:space="preserve"> </v>
          </cell>
          <cell r="J507" t="str">
            <v xml:space="preserve"> </v>
          </cell>
          <cell r="K507">
            <v>155</v>
          </cell>
          <cell r="L507">
            <v>1264</v>
          </cell>
        </row>
        <row r="508">
          <cell r="E508" t="str">
            <v xml:space="preserve"> </v>
          </cell>
          <cell r="I508" t="str">
            <v xml:space="preserve"> </v>
          </cell>
          <cell r="J508" t="str">
            <v xml:space="preserve"> </v>
          </cell>
        </row>
        <row r="509">
          <cell r="A509" t="str">
            <v>GOUGING M/C</v>
          </cell>
          <cell r="C509" t="str">
            <v>중 형</v>
          </cell>
          <cell r="D509">
            <v>1.7</v>
          </cell>
          <cell r="E509" t="str">
            <v>Hr</v>
          </cell>
          <cell r="G509">
            <v>3380</v>
          </cell>
          <cell r="H509">
            <v>5746</v>
          </cell>
          <cell r="I509" t="str">
            <v xml:space="preserve"> </v>
          </cell>
          <cell r="J509" t="str">
            <v xml:space="preserve"> </v>
          </cell>
          <cell r="K509">
            <v>670</v>
          </cell>
          <cell r="L509">
            <v>1139</v>
          </cell>
        </row>
        <row r="510">
          <cell r="A510" t="str">
            <v>GAS CUTTING M/C</v>
          </cell>
          <cell r="C510" t="str">
            <v>Auto형</v>
          </cell>
          <cell r="D510">
            <v>1.016</v>
          </cell>
          <cell r="E510" t="str">
            <v>Hr</v>
          </cell>
          <cell r="G510">
            <v>11922</v>
          </cell>
          <cell r="H510">
            <v>12112</v>
          </cell>
          <cell r="I510" t="str">
            <v xml:space="preserve"> </v>
          </cell>
          <cell r="J510" t="str">
            <v xml:space="preserve"> </v>
          </cell>
          <cell r="K510">
            <v>119</v>
          </cell>
          <cell r="L510">
            <v>120</v>
          </cell>
        </row>
        <row r="511">
          <cell r="A511" t="str">
            <v>GAS CUTTING M/C</v>
          </cell>
          <cell r="C511" t="str">
            <v>수 동</v>
          </cell>
          <cell r="D511">
            <v>1.016</v>
          </cell>
          <cell r="E511" t="str">
            <v>Hr</v>
          </cell>
          <cell r="G511">
            <v>3974</v>
          </cell>
          <cell r="H511">
            <v>4037</v>
          </cell>
          <cell r="I511" t="str">
            <v xml:space="preserve"> </v>
          </cell>
          <cell r="J511" t="str">
            <v xml:space="preserve"> </v>
          </cell>
          <cell r="K511">
            <v>115</v>
          </cell>
          <cell r="L511">
            <v>116</v>
          </cell>
        </row>
        <row r="512">
          <cell r="A512" t="str">
            <v>GAS HEATING TOUCH</v>
          </cell>
          <cell r="C512" t="str">
            <v>중 형</v>
          </cell>
          <cell r="D512">
            <v>3.3279999999999998</v>
          </cell>
          <cell r="E512" t="str">
            <v>Hr</v>
          </cell>
          <cell r="G512">
            <v>3174</v>
          </cell>
          <cell r="H512">
            <v>10563</v>
          </cell>
          <cell r="I512" t="str">
            <v xml:space="preserve"> </v>
          </cell>
          <cell r="J512" t="str">
            <v xml:space="preserve"> </v>
          </cell>
          <cell r="K512">
            <v>115</v>
          </cell>
          <cell r="L512">
            <v>382</v>
          </cell>
        </row>
        <row r="513">
          <cell r="A513" t="str">
            <v>OVER HEAD CRANE</v>
          </cell>
          <cell r="C513" t="str">
            <v>30 TON</v>
          </cell>
          <cell r="D513">
            <v>1.2689999999999999</v>
          </cell>
          <cell r="E513" t="str">
            <v>Hr</v>
          </cell>
          <cell r="G513">
            <v>9681</v>
          </cell>
          <cell r="H513">
            <v>12285</v>
          </cell>
          <cell r="I513" t="str">
            <v xml:space="preserve"> </v>
          </cell>
          <cell r="J513" t="str">
            <v xml:space="preserve"> </v>
          </cell>
          <cell r="K513">
            <v>4123</v>
          </cell>
          <cell r="L513">
            <v>5232</v>
          </cell>
        </row>
        <row r="514">
          <cell r="E514" t="str">
            <v xml:space="preserve"> </v>
          </cell>
          <cell r="I514" t="str">
            <v xml:space="preserve"> </v>
          </cell>
          <cell r="J514" t="str">
            <v xml:space="preserve"> </v>
          </cell>
        </row>
        <row r="515">
          <cell r="A515" t="str">
            <v>HYDRO PRESS</v>
          </cell>
          <cell r="C515" t="str">
            <v>100 TON</v>
          </cell>
          <cell r="D515">
            <v>1.48</v>
          </cell>
          <cell r="E515" t="str">
            <v>Hr</v>
          </cell>
          <cell r="G515">
            <v>3281</v>
          </cell>
          <cell r="H515">
            <v>4855</v>
          </cell>
          <cell r="I515" t="str">
            <v xml:space="preserve"> </v>
          </cell>
          <cell r="J515" t="str">
            <v xml:space="preserve"> </v>
          </cell>
          <cell r="K515">
            <v>6045</v>
          </cell>
          <cell r="L515">
            <v>8946</v>
          </cell>
        </row>
        <row r="516">
          <cell r="A516" t="str">
            <v>BENDING ROLLER</v>
          </cell>
          <cell r="C516" t="str">
            <v>23 FT</v>
          </cell>
          <cell r="D516">
            <v>1.0880000000000001</v>
          </cell>
          <cell r="E516" t="str">
            <v>Hr</v>
          </cell>
          <cell r="G516">
            <v>4281</v>
          </cell>
          <cell r="H516">
            <v>4657</v>
          </cell>
          <cell r="I516" t="str">
            <v xml:space="preserve"> </v>
          </cell>
          <cell r="J516" t="str">
            <v xml:space="preserve"> </v>
          </cell>
          <cell r="K516">
            <v>6323</v>
          </cell>
          <cell r="L516">
            <v>6879</v>
          </cell>
        </row>
        <row r="517">
          <cell r="A517" t="str">
            <v>SHEARING M/C</v>
          </cell>
          <cell r="D517">
            <v>0.25600000000000001</v>
          </cell>
          <cell r="E517" t="str">
            <v>Hr</v>
          </cell>
          <cell r="G517">
            <v>3688</v>
          </cell>
          <cell r="H517">
            <v>944</v>
          </cell>
          <cell r="I517" t="str">
            <v xml:space="preserve"> </v>
          </cell>
          <cell r="J517" t="str">
            <v xml:space="preserve"> </v>
          </cell>
          <cell r="K517">
            <v>3209</v>
          </cell>
          <cell r="L517">
            <v>821</v>
          </cell>
        </row>
        <row r="518">
          <cell r="A518" t="str">
            <v>DRILLING M/C</v>
          </cell>
          <cell r="C518" t="str">
            <v>3 HP</v>
          </cell>
          <cell r="D518">
            <v>1.6319999999999999</v>
          </cell>
          <cell r="E518" t="str">
            <v>Hr</v>
          </cell>
          <cell r="G518">
            <v>3401</v>
          </cell>
          <cell r="H518">
            <v>5550</v>
          </cell>
          <cell r="I518" t="str">
            <v xml:space="preserve"> </v>
          </cell>
          <cell r="J518" t="str">
            <v xml:space="preserve"> </v>
          </cell>
          <cell r="K518">
            <v>576</v>
          </cell>
          <cell r="L518">
            <v>940</v>
          </cell>
        </row>
        <row r="519">
          <cell r="A519" t="str">
            <v>DRILLING M/C</v>
          </cell>
          <cell r="C519" t="str">
            <v>Radial,5 HP</v>
          </cell>
          <cell r="D519">
            <v>0.81599999999999995</v>
          </cell>
          <cell r="E519" t="str">
            <v>Hr</v>
          </cell>
          <cell r="G519">
            <v>3401</v>
          </cell>
          <cell r="H519">
            <v>2775</v>
          </cell>
          <cell r="I519" t="str">
            <v xml:space="preserve"> </v>
          </cell>
          <cell r="J519" t="str">
            <v xml:space="preserve"> </v>
          </cell>
          <cell r="K519">
            <v>1720</v>
          </cell>
          <cell r="L519">
            <v>1403</v>
          </cell>
        </row>
        <row r="520">
          <cell r="E520" t="str">
            <v xml:space="preserve"> </v>
          </cell>
          <cell r="I520" t="str">
            <v xml:space="preserve"> </v>
          </cell>
          <cell r="J520" t="str">
            <v xml:space="preserve"> </v>
          </cell>
        </row>
        <row r="521">
          <cell r="A521" t="str">
            <v>COMPRESSOR</v>
          </cell>
          <cell r="C521" t="str">
            <v>7.1㎥/min</v>
          </cell>
          <cell r="D521">
            <v>3.17</v>
          </cell>
          <cell r="E521" t="str">
            <v>Hr</v>
          </cell>
          <cell r="G521">
            <v>9681</v>
          </cell>
          <cell r="H521">
            <v>30688</v>
          </cell>
          <cell r="I521">
            <v>6189</v>
          </cell>
          <cell r="J521">
            <v>19619</v>
          </cell>
          <cell r="K521">
            <v>3137</v>
          </cell>
          <cell r="L521">
            <v>9944</v>
          </cell>
        </row>
        <row r="522">
          <cell r="A522" t="str">
            <v>PORTABLE DRILL</v>
          </cell>
          <cell r="C522" t="str">
            <v>0.5 HP</v>
          </cell>
          <cell r="D522">
            <v>1.2210000000000001</v>
          </cell>
          <cell r="E522" t="str">
            <v>Hr</v>
          </cell>
          <cell r="K522">
            <v>12</v>
          </cell>
          <cell r="L522">
            <v>14</v>
          </cell>
        </row>
        <row r="523">
          <cell r="A523" t="str">
            <v>TRUCK CRANE</v>
          </cell>
          <cell r="C523" t="str">
            <v>30 TON</v>
          </cell>
          <cell r="D523">
            <v>0.42299999999999999</v>
          </cell>
          <cell r="E523" t="str">
            <v>Hr</v>
          </cell>
          <cell r="G523">
            <v>18615</v>
          </cell>
          <cell r="H523">
            <v>7874</v>
          </cell>
          <cell r="I523">
            <v>7046</v>
          </cell>
          <cell r="J523">
            <v>2980</v>
          </cell>
          <cell r="K523">
            <v>44939</v>
          </cell>
          <cell r="L523">
            <v>19009</v>
          </cell>
        </row>
        <row r="524">
          <cell r="A524" t="str">
            <v>Fork Lift</v>
          </cell>
          <cell r="C524" t="str">
            <v>5 TON</v>
          </cell>
          <cell r="D524">
            <v>0.42299999999999999</v>
          </cell>
          <cell r="E524" t="str">
            <v>Hr</v>
          </cell>
          <cell r="G524">
            <v>9681</v>
          </cell>
          <cell r="H524">
            <v>4095</v>
          </cell>
          <cell r="I524">
            <v>5116.08</v>
          </cell>
          <cell r="J524">
            <v>2164</v>
          </cell>
          <cell r="K524">
            <v>4863</v>
          </cell>
          <cell r="L524">
            <v>2057</v>
          </cell>
        </row>
        <row r="525">
          <cell r="A525" t="str">
            <v>Trailer</v>
          </cell>
          <cell r="C525" t="str">
            <v>30ton</v>
          </cell>
          <cell r="D525">
            <v>0.42299999999999999</v>
          </cell>
          <cell r="E525" t="str">
            <v>Hr</v>
          </cell>
          <cell r="G525">
            <v>8683</v>
          </cell>
          <cell r="H525">
            <v>3672</v>
          </cell>
          <cell r="I525">
            <v>15763</v>
          </cell>
          <cell r="J525">
            <v>6667</v>
          </cell>
          <cell r="K525">
            <v>27414</v>
          </cell>
          <cell r="L525">
            <v>11596</v>
          </cell>
        </row>
        <row r="527">
          <cell r="B527" t="str">
            <v>계</v>
          </cell>
          <cell r="F527">
            <v>247732</v>
          </cell>
          <cell r="H527">
            <v>126502</v>
          </cell>
          <cell r="J527">
            <v>31430</v>
          </cell>
          <cell r="K527" t="str">
            <v xml:space="preserve"> </v>
          </cell>
          <cell r="L527">
            <v>89800</v>
          </cell>
        </row>
        <row r="528">
          <cell r="A528" t="str">
            <v>ROLLER GATE 제작 소모 자재비</v>
          </cell>
        </row>
        <row r="529">
          <cell r="E529" t="str">
            <v xml:space="preserve"> </v>
          </cell>
        </row>
        <row r="530">
          <cell r="A530" t="str">
            <v>종       별</v>
          </cell>
          <cell r="C530" t="str">
            <v>재 료 또 는</v>
          </cell>
          <cell r="D530" t="str">
            <v xml:space="preserve">원 수 </v>
          </cell>
          <cell r="E530" t="str">
            <v>단 위</v>
          </cell>
          <cell r="F530" t="str">
            <v>총   액</v>
          </cell>
          <cell r="G530" t="str">
            <v>노   무   비</v>
          </cell>
          <cell r="I530" t="str">
            <v>재   료   비</v>
          </cell>
          <cell r="K530" t="str">
            <v>경      비</v>
          </cell>
          <cell r="M530" t="str">
            <v>비   고</v>
          </cell>
        </row>
        <row r="531">
          <cell r="C531" t="str">
            <v xml:space="preserve">규       격 </v>
          </cell>
          <cell r="F531" t="str">
            <v>금   액</v>
          </cell>
          <cell r="G531" t="str">
            <v>단  가</v>
          </cell>
          <cell r="H531" t="str">
            <v>금   액</v>
          </cell>
          <cell r="I531" t="str">
            <v>단  가</v>
          </cell>
          <cell r="J531" t="str">
            <v>금   액</v>
          </cell>
          <cell r="K531" t="str">
            <v>단  가</v>
          </cell>
          <cell r="L531" t="str">
            <v>금   액</v>
          </cell>
        </row>
        <row r="533">
          <cell r="A533" t="str">
            <v>산       소</v>
          </cell>
          <cell r="C533" t="str">
            <v>6,000L용</v>
          </cell>
          <cell r="D533">
            <v>3</v>
          </cell>
          <cell r="E533" t="str">
            <v>병</v>
          </cell>
          <cell r="G533" t="str">
            <v xml:space="preserve"> </v>
          </cell>
          <cell r="I533">
            <v>12000</v>
          </cell>
          <cell r="J533">
            <v>36000</v>
          </cell>
        </row>
        <row r="534">
          <cell r="A534" t="str">
            <v>아 세 치 렌</v>
          </cell>
          <cell r="C534" t="str">
            <v>4,500L용</v>
          </cell>
          <cell r="D534">
            <v>2.58</v>
          </cell>
          <cell r="E534" t="str">
            <v>병</v>
          </cell>
          <cell r="I534">
            <v>55392</v>
          </cell>
          <cell r="J534">
            <v>142911</v>
          </cell>
        </row>
        <row r="535">
          <cell r="A535" t="str">
            <v>함       석</v>
          </cell>
          <cell r="C535" t="str">
            <v>#31 x 3' x 6'</v>
          </cell>
          <cell r="D535">
            <v>0.62</v>
          </cell>
          <cell r="E535" t="str">
            <v>매</v>
          </cell>
          <cell r="I535">
            <v>2825</v>
          </cell>
          <cell r="J535">
            <v>1751</v>
          </cell>
        </row>
        <row r="536">
          <cell r="A536" t="str">
            <v>용   접  봉</v>
          </cell>
          <cell r="C536" t="str">
            <v>SS41, 4M/Mx350L</v>
          </cell>
          <cell r="D536">
            <v>20</v>
          </cell>
          <cell r="E536" t="str">
            <v>KG</v>
          </cell>
          <cell r="I536">
            <v>1260</v>
          </cell>
          <cell r="J536">
            <v>25200</v>
          </cell>
        </row>
        <row r="537">
          <cell r="A537" t="str">
            <v>전       력</v>
          </cell>
          <cell r="D537">
            <v>310</v>
          </cell>
          <cell r="E537" t="str">
            <v>KWH</v>
          </cell>
          <cell r="I537" t="str">
            <v xml:space="preserve"> </v>
          </cell>
          <cell r="K537">
            <v>61.6</v>
          </cell>
          <cell r="L537">
            <v>19096</v>
          </cell>
        </row>
        <row r="538">
          <cell r="E538" t="str">
            <v xml:space="preserve"> </v>
          </cell>
          <cell r="I538" t="str">
            <v xml:space="preserve"> </v>
          </cell>
          <cell r="K538" t="str">
            <v xml:space="preserve"> </v>
          </cell>
        </row>
        <row r="540">
          <cell r="B540" t="str">
            <v>계</v>
          </cell>
          <cell r="F540">
            <v>224958</v>
          </cell>
          <cell r="J540">
            <v>205862</v>
          </cell>
          <cell r="L540">
            <v>19096</v>
          </cell>
        </row>
        <row r="557">
          <cell r="A557" t="str">
            <v>ROLLER GATE GUIDE FRAME 제작 인건비</v>
          </cell>
        </row>
        <row r="558">
          <cell r="E558" t="str">
            <v xml:space="preserve"> </v>
          </cell>
        </row>
        <row r="559">
          <cell r="A559" t="str">
            <v>종       별</v>
          </cell>
          <cell r="C559" t="str">
            <v>재 료 또 는</v>
          </cell>
          <cell r="D559" t="str">
            <v xml:space="preserve">원 수 </v>
          </cell>
          <cell r="E559" t="str">
            <v>단 위</v>
          </cell>
          <cell r="F559" t="str">
            <v>총   액</v>
          </cell>
          <cell r="G559" t="str">
            <v>노   무   비</v>
          </cell>
          <cell r="I559" t="str">
            <v>재   료   비</v>
          </cell>
          <cell r="K559" t="str">
            <v>경      비</v>
          </cell>
          <cell r="M559" t="str">
            <v>비   고</v>
          </cell>
        </row>
        <row r="560">
          <cell r="C560" t="str">
            <v xml:space="preserve">규       격 </v>
          </cell>
          <cell r="F560" t="str">
            <v>금   액</v>
          </cell>
          <cell r="G560" t="str">
            <v>단  가</v>
          </cell>
          <cell r="H560" t="str">
            <v>금   액</v>
          </cell>
          <cell r="I560" t="str">
            <v>단  가</v>
          </cell>
          <cell r="J560" t="str">
            <v>금   액</v>
          </cell>
          <cell r="K560" t="str">
            <v>단  가</v>
          </cell>
          <cell r="L560" t="str">
            <v>금   액</v>
          </cell>
        </row>
        <row r="561">
          <cell r="A561" t="str">
            <v>기 술 관 리</v>
          </cell>
          <cell r="C561" t="str">
            <v>기계기사1급</v>
          </cell>
          <cell r="D561">
            <v>2.5</v>
          </cell>
          <cell r="E561" t="str">
            <v>인</v>
          </cell>
          <cell r="G561">
            <v>97488</v>
          </cell>
          <cell r="H561">
            <v>243720</v>
          </cell>
        </row>
        <row r="562">
          <cell r="A562" t="str">
            <v>사      도</v>
          </cell>
          <cell r="C562" t="str">
            <v>제   도   공</v>
          </cell>
          <cell r="D562">
            <v>1</v>
          </cell>
          <cell r="E562" t="str">
            <v>인</v>
          </cell>
          <cell r="G562">
            <v>32747</v>
          </cell>
          <cell r="H562">
            <v>32747</v>
          </cell>
        </row>
        <row r="563">
          <cell r="A563" t="str">
            <v>재료 절단 현도</v>
          </cell>
          <cell r="C563" t="str">
            <v>현   도   공</v>
          </cell>
          <cell r="D563">
            <v>0.63</v>
          </cell>
          <cell r="E563" t="str">
            <v>인</v>
          </cell>
          <cell r="G563">
            <v>28487</v>
          </cell>
          <cell r="H563">
            <v>17946</v>
          </cell>
        </row>
        <row r="564">
          <cell r="A564" t="str">
            <v xml:space="preserve"> </v>
          </cell>
          <cell r="B564" t="str">
            <v>괘    서</v>
          </cell>
          <cell r="C564" t="str">
            <v>마   킹   공</v>
          </cell>
          <cell r="D564">
            <v>1.26</v>
          </cell>
          <cell r="E564" t="str">
            <v>인</v>
          </cell>
          <cell r="G564">
            <v>26924</v>
          </cell>
          <cell r="H564">
            <v>33924</v>
          </cell>
        </row>
        <row r="565">
          <cell r="A565" t="str">
            <v xml:space="preserve"> </v>
          </cell>
          <cell r="B565" t="str">
            <v>절    단</v>
          </cell>
          <cell r="C565" t="str">
            <v>절   단   공</v>
          </cell>
          <cell r="D565">
            <v>0.33</v>
          </cell>
          <cell r="E565" t="str">
            <v>인</v>
          </cell>
          <cell r="G565">
            <v>65881</v>
          </cell>
          <cell r="H565">
            <v>21740</v>
          </cell>
        </row>
        <row r="567">
          <cell r="B567" t="str">
            <v>교    정</v>
          </cell>
          <cell r="C567" t="str">
            <v>프랜트 제관공</v>
          </cell>
          <cell r="D567">
            <v>0.6</v>
          </cell>
          <cell r="E567" t="str">
            <v>인</v>
          </cell>
          <cell r="G567">
            <v>81966</v>
          </cell>
          <cell r="H567">
            <v>49179</v>
          </cell>
        </row>
        <row r="568">
          <cell r="A568" t="str">
            <v>단재가공 괘서</v>
          </cell>
          <cell r="C568" t="str">
            <v>마   킹   공</v>
          </cell>
          <cell r="D568">
            <v>1.26</v>
          </cell>
          <cell r="E568" t="str">
            <v>인</v>
          </cell>
          <cell r="G568">
            <v>26924</v>
          </cell>
          <cell r="H568">
            <v>33924</v>
          </cell>
        </row>
        <row r="569">
          <cell r="A569" t="str">
            <v xml:space="preserve"> </v>
          </cell>
          <cell r="B569" t="str">
            <v>절    단</v>
          </cell>
          <cell r="C569" t="str">
            <v>절   단   공</v>
          </cell>
          <cell r="D569">
            <v>0.16</v>
          </cell>
          <cell r="E569" t="str">
            <v>인</v>
          </cell>
          <cell r="G569">
            <v>65881</v>
          </cell>
          <cell r="H569">
            <v>10540</v>
          </cell>
        </row>
        <row r="570">
          <cell r="B570" t="str">
            <v>EDGE가공</v>
          </cell>
          <cell r="C570" t="str">
            <v>산소 절단공</v>
          </cell>
          <cell r="D570">
            <v>0.17</v>
          </cell>
          <cell r="E570" t="str">
            <v>인</v>
          </cell>
          <cell r="G570">
            <v>31794</v>
          </cell>
          <cell r="H570">
            <v>5404</v>
          </cell>
        </row>
        <row r="571">
          <cell r="A571" t="str">
            <v xml:space="preserve"> </v>
          </cell>
          <cell r="B571" t="str">
            <v>용    접</v>
          </cell>
          <cell r="C571" t="str">
            <v>프랜트 용접공</v>
          </cell>
          <cell r="D571">
            <v>1.3</v>
          </cell>
          <cell r="E571" t="str">
            <v>인</v>
          </cell>
          <cell r="G571">
            <v>95379</v>
          </cell>
          <cell r="H571">
            <v>123992</v>
          </cell>
        </row>
        <row r="573">
          <cell r="A573" t="str">
            <v xml:space="preserve"> </v>
          </cell>
          <cell r="B573" t="str">
            <v>교    정</v>
          </cell>
          <cell r="C573" t="str">
            <v>프랜트 제관공</v>
          </cell>
          <cell r="D573">
            <v>0.75</v>
          </cell>
          <cell r="E573" t="str">
            <v>인</v>
          </cell>
          <cell r="G573">
            <v>81966</v>
          </cell>
          <cell r="H573">
            <v>61474</v>
          </cell>
        </row>
        <row r="574">
          <cell r="B574" t="str">
            <v>HOLING</v>
          </cell>
          <cell r="C574" t="str">
            <v>프랜트 제관공</v>
          </cell>
          <cell r="D574">
            <v>0.15</v>
          </cell>
          <cell r="E574" t="str">
            <v>인</v>
          </cell>
          <cell r="G574">
            <v>81966</v>
          </cell>
          <cell r="H574">
            <v>12294</v>
          </cell>
        </row>
        <row r="575">
          <cell r="A575" t="str">
            <v>부분조립,취부조정</v>
          </cell>
          <cell r="C575" t="str">
            <v>프랜트기계설치공</v>
          </cell>
          <cell r="D575">
            <v>3.7</v>
          </cell>
          <cell r="E575" t="str">
            <v>인</v>
          </cell>
          <cell r="G575">
            <v>80805</v>
          </cell>
          <cell r="H575">
            <v>298978</v>
          </cell>
        </row>
        <row r="576">
          <cell r="A576" t="str">
            <v>용      접</v>
          </cell>
          <cell r="C576" t="str">
            <v>프랜트 용접공</v>
          </cell>
          <cell r="D576">
            <v>8.4</v>
          </cell>
          <cell r="E576" t="str">
            <v>인</v>
          </cell>
          <cell r="G576">
            <v>95379</v>
          </cell>
          <cell r="H576">
            <v>801183</v>
          </cell>
        </row>
        <row r="577">
          <cell r="A577" t="str">
            <v>절      단</v>
          </cell>
          <cell r="C577" t="str">
            <v>절   단   공</v>
          </cell>
          <cell r="D577">
            <v>0.1</v>
          </cell>
          <cell r="E577" t="str">
            <v>인</v>
          </cell>
          <cell r="G577">
            <v>65881</v>
          </cell>
          <cell r="H577">
            <v>6588</v>
          </cell>
        </row>
        <row r="578">
          <cell r="E578" t="str">
            <v xml:space="preserve"> </v>
          </cell>
        </row>
        <row r="579">
          <cell r="A579" t="str">
            <v>교      정</v>
          </cell>
          <cell r="C579" t="str">
            <v>프랜트 제관공</v>
          </cell>
          <cell r="D579">
            <v>1.75</v>
          </cell>
          <cell r="E579" t="str">
            <v>인</v>
          </cell>
          <cell r="G579">
            <v>81966</v>
          </cell>
          <cell r="H579">
            <v>143440</v>
          </cell>
        </row>
        <row r="580">
          <cell r="A580" t="str">
            <v>기 계 가 공</v>
          </cell>
          <cell r="C580" t="str">
            <v>기   계   공</v>
          </cell>
          <cell r="D580">
            <v>1.26</v>
          </cell>
          <cell r="E580" t="str">
            <v>인</v>
          </cell>
          <cell r="G580">
            <v>58906</v>
          </cell>
          <cell r="H580">
            <v>74221</v>
          </cell>
        </row>
        <row r="581">
          <cell r="C581" t="str">
            <v>기계 연마공</v>
          </cell>
          <cell r="D581">
            <v>0.126</v>
          </cell>
          <cell r="E581" t="str">
            <v>인</v>
          </cell>
          <cell r="G581">
            <v>26032</v>
          </cell>
          <cell r="H581">
            <v>3280</v>
          </cell>
        </row>
        <row r="582">
          <cell r="A582" t="str">
            <v>가 조 립,조 립</v>
          </cell>
          <cell r="C582" t="str">
            <v>프랜트기계설치공</v>
          </cell>
          <cell r="D582">
            <v>2</v>
          </cell>
          <cell r="E582" t="str">
            <v>인</v>
          </cell>
          <cell r="G582">
            <v>80805</v>
          </cell>
          <cell r="H582">
            <v>161610</v>
          </cell>
        </row>
        <row r="583">
          <cell r="A583" t="str">
            <v>가 조 립,해 체</v>
          </cell>
          <cell r="C583" t="str">
            <v>프랜트기계설치공</v>
          </cell>
          <cell r="D583">
            <v>1</v>
          </cell>
          <cell r="E583" t="str">
            <v>인</v>
          </cell>
          <cell r="G583">
            <v>80805</v>
          </cell>
          <cell r="H583">
            <v>80805</v>
          </cell>
        </row>
        <row r="584">
          <cell r="E584" t="str">
            <v xml:space="preserve"> </v>
          </cell>
        </row>
        <row r="585">
          <cell r="A585" t="str">
            <v>운 반 조 작</v>
          </cell>
          <cell r="C585" t="str">
            <v>특수 비계공</v>
          </cell>
          <cell r="D585">
            <v>5</v>
          </cell>
          <cell r="E585" t="str">
            <v>인</v>
          </cell>
          <cell r="G585">
            <v>85884</v>
          </cell>
          <cell r="H585">
            <v>429420</v>
          </cell>
        </row>
        <row r="586">
          <cell r="A586" t="str">
            <v>종       별</v>
          </cell>
          <cell r="C586" t="str">
            <v>재 료 또 는</v>
          </cell>
          <cell r="D586" t="str">
            <v xml:space="preserve">원 수 </v>
          </cell>
          <cell r="E586" t="str">
            <v>단 위</v>
          </cell>
          <cell r="F586" t="str">
            <v>총   액</v>
          </cell>
          <cell r="G586" t="str">
            <v>노   무   비</v>
          </cell>
          <cell r="I586" t="str">
            <v>재   료   비</v>
          </cell>
          <cell r="K586" t="str">
            <v>경      비</v>
          </cell>
          <cell r="M586" t="str">
            <v>비   고</v>
          </cell>
        </row>
        <row r="587">
          <cell r="C587" t="str">
            <v xml:space="preserve">규       격 </v>
          </cell>
          <cell r="F587" t="str">
            <v>금   액</v>
          </cell>
          <cell r="G587" t="str">
            <v>단  가</v>
          </cell>
          <cell r="H587" t="str">
            <v>금   액</v>
          </cell>
          <cell r="I587" t="str">
            <v>단  가</v>
          </cell>
          <cell r="J587" t="str">
            <v>금   액</v>
          </cell>
          <cell r="K587" t="str">
            <v>단  가</v>
          </cell>
          <cell r="L587" t="str">
            <v>금   액</v>
          </cell>
        </row>
        <row r="588">
          <cell r="A588" t="str">
            <v>동 력 조 작</v>
          </cell>
          <cell r="C588" t="str">
            <v>플랜트전공</v>
          </cell>
          <cell r="D588">
            <v>1</v>
          </cell>
          <cell r="E588" t="str">
            <v>인</v>
          </cell>
          <cell r="G588">
            <v>64285</v>
          </cell>
          <cell r="H588">
            <v>64285</v>
          </cell>
        </row>
        <row r="589">
          <cell r="A589" t="str">
            <v>보      조</v>
          </cell>
          <cell r="C589" t="str">
            <v>특 별 인 부</v>
          </cell>
          <cell r="D589">
            <v>14.4</v>
          </cell>
          <cell r="E589" t="str">
            <v>인</v>
          </cell>
          <cell r="G589">
            <v>57379</v>
          </cell>
          <cell r="H589">
            <v>826257</v>
          </cell>
        </row>
        <row r="590">
          <cell r="A590" t="str">
            <v>검      사</v>
          </cell>
          <cell r="C590" t="str">
            <v>인건비 7%</v>
          </cell>
          <cell r="D590" t="str">
            <v>1</v>
          </cell>
          <cell r="E590" t="str">
            <v>식</v>
          </cell>
          <cell r="H590">
            <v>247586</v>
          </cell>
        </row>
        <row r="592">
          <cell r="B592" t="str">
            <v>계</v>
          </cell>
          <cell r="F592">
            <v>3784537</v>
          </cell>
          <cell r="H592">
            <v>3784537</v>
          </cell>
        </row>
        <row r="615">
          <cell r="A615" t="str">
            <v>ROLLER GATE GUIDE FRAME 제작 소모 자재비</v>
          </cell>
        </row>
        <row r="616">
          <cell r="E616" t="str">
            <v xml:space="preserve"> </v>
          </cell>
        </row>
        <row r="617">
          <cell r="A617" t="str">
            <v>종       별</v>
          </cell>
          <cell r="C617" t="str">
            <v>재 료 또 는</v>
          </cell>
          <cell r="D617" t="str">
            <v xml:space="preserve">원 수 </v>
          </cell>
          <cell r="E617" t="str">
            <v>단 위</v>
          </cell>
          <cell r="F617" t="str">
            <v>총   액</v>
          </cell>
          <cell r="G617" t="str">
            <v>노   무   비</v>
          </cell>
          <cell r="I617" t="str">
            <v>재   료   비</v>
          </cell>
          <cell r="K617" t="str">
            <v>경      비</v>
          </cell>
          <cell r="M617" t="str">
            <v>비   고</v>
          </cell>
        </row>
        <row r="618">
          <cell r="C618" t="str">
            <v xml:space="preserve">규       격 </v>
          </cell>
          <cell r="F618" t="str">
            <v>금   액</v>
          </cell>
          <cell r="G618" t="str">
            <v>단  가</v>
          </cell>
          <cell r="H618" t="str">
            <v>금   액</v>
          </cell>
          <cell r="I618" t="str">
            <v>단  가</v>
          </cell>
          <cell r="J618" t="str">
            <v>금   액</v>
          </cell>
          <cell r="K618" t="str">
            <v>단  가</v>
          </cell>
          <cell r="L618" t="str">
            <v>금   액</v>
          </cell>
        </row>
        <row r="619">
          <cell r="A619" t="str">
            <v>산       소</v>
          </cell>
          <cell r="C619" t="str">
            <v>6,000L용</v>
          </cell>
          <cell r="D619">
            <v>2.2999999999999998</v>
          </cell>
          <cell r="E619" t="str">
            <v>병</v>
          </cell>
          <cell r="G619" t="str">
            <v xml:space="preserve"> </v>
          </cell>
          <cell r="I619">
            <v>12000</v>
          </cell>
          <cell r="J619">
            <v>27600</v>
          </cell>
        </row>
        <row r="620">
          <cell r="A620" t="str">
            <v>아 세 치 렌</v>
          </cell>
          <cell r="C620" t="str">
            <v>2,100L용</v>
          </cell>
          <cell r="D620">
            <v>1.6</v>
          </cell>
          <cell r="E620" t="str">
            <v>병</v>
          </cell>
          <cell r="I620">
            <v>25849</v>
          </cell>
          <cell r="J620">
            <v>41358</v>
          </cell>
        </row>
        <row r="621">
          <cell r="A621" t="str">
            <v>함       석</v>
          </cell>
          <cell r="C621" t="str">
            <v>#32 x 3' x 6'</v>
          </cell>
          <cell r="D621">
            <v>1.9</v>
          </cell>
          <cell r="E621" t="str">
            <v>매</v>
          </cell>
          <cell r="I621">
            <v>2597</v>
          </cell>
          <cell r="J621">
            <v>4934</v>
          </cell>
        </row>
        <row r="622">
          <cell r="A622" t="str">
            <v>용   접  봉</v>
          </cell>
          <cell r="C622" t="str">
            <v>SS41+STS304,4M/M</v>
          </cell>
          <cell r="D622">
            <v>54.6</v>
          </cell>
          <cell r="E622" t="str">
            <v>KG</v>
          </cell>
          <cell r="I622">
            <v>3360</v>
          </cell>
          <cell r="J622">
            <v>183456</v>
          </cell>
        </row>
        <row r="623">
          <cell r="A623" t="str">
            <v>전       력</v>
          </cell>
          <cell r="D623">
            <v>550</v>
          </cell>
          <cell r="E623" t="str">
            <v>KWH</v>
          </cell>
          <cell r="K623">
            <v>61.6</v>
          </cell>
          <cell r="L623">
            <v>33880</v>
          </cell>
        </row>
        <row r="624">
          <cell r="A624" t="str">
            <v>그라인다돌</v>
          </cell>
          <cell r="C624" t="str">
            <v>300 M/M</v>
          </cell>
          <cell r="D624">
            <v>0.3</v>
          </cell>
          <cell r="E624" t="str">
            <v>개</v>
          </cell>
          <cell r="I624">
            <v>3380</v>
          </cell>
          <cell r="J624">
            <v>1014</v>
          </cell>
        </row>
        <row r="625">
          <cell r="A625" t="str">
            <v xml:space="preserve"> </v>
          </cell>
        </row>
        <row r="627">
          <cell r="B627" t="str">
            <v>계</v>
          </cell>
          <cell r="F627">
            <v>292242</v>
          </cell>
          <cell r="J627">
            <v>258362</v>
          </cell>
          <cell r="L627">
            <v>33880</v>
          </cell>
        </row>
        <row r="628">
          <cell r="F628" t="str">
            <v xml:space="preserve"> </v>
          </cell>
          <cell r="J628" t="str">
            <v xml:space="preserve"> </v>
          </cell>
          <cell r="L628" t="str">
            <v xml:space="preserve"> </v>
          </cell>
        </row>
        <row r="629">
          <cell r="F629" t="str">
            <v xml:space="preserve"> </v>
          </cell>
          <cell r="J629" t="str">
            <v xml:space="preserve"> </v>
          </cell>
          <cell r="L629" t="str">
            <v xml:space="preserve"> </v>
          </cell>
        </row>
        <row r="630">
          <cell r="F630" t="str">
            <v xml:space="preserve"> </v>
          </cell>
          <cell r="J630" t="str">
            <v xml:space="preserve"> </v>
          </cell>
          <cell r="L630" t="str">
            <v xml:space="preserve"> </v>
          </cell>
        </row>
        <row r="631">
          <cell r="F631" t="str">
            <v xml:space="preserve"> </v>
          </cell>
          <cell r="J631" t="str">
            <v xml:space="preserve"> </v>
          </cell>
          <cell r="L631" t="str">
            <v xml:space="preserve"> </v>
          </cell>
        </row>
        <row r="632">
          <cell r="F632" t="str">
            <v xml:space="preserve"> </v>
          </cell>
          <cell r="J632" t="str">
            <v xml:space="preserve"> </v>
          </cell>
          <cell r="L632" t="str">
            <v xml:space="preserve"> </v>
          </cell>
        </row>
        <row r="633">
          <cell r="F633" t="str">
            <v xml:space="preserve"> </v>
          </cell>
          <cell r="J633" t="str">
            <v xml:space="preserve"> </v>
          </cell>
          <cell r="L633" t="str">
            <v xml:space="preserve"> </v>
          </cell>
        </row>
        <row r="634">
          <cell r="F634" t="str">
            <v xml:space="preserve"> </v>
          </cell>
          <cell r="J634" t="str">
            <v xml:space="preserve"> </v>
          </cell>
          <cell r="L634" t="str">
            <v xml:space="preserve"> </v>
          </cell>
        </row>
        <row r="635">
          <cell r="F635" t="str">
            <v xml:space="preserve"> </v>
          </cell>
          <cell r="J635" t="str">
            <v xml:space="preserve"> </v>
          </cell>
          <cell r="L635" t="str">
            <v xml:space="preserve"> </v>
          </cell>
        </row>
        <row r="636">
          <cell r="F636" t="str">
            <v xml:space="preserve"> </v>
          </cell>
          <cell r="J636" t="str">
            <v xml:space="preserve"> </v>
          </cell>
          <cell r="L636" t="str">
            <v xml:space="preserve"> </v>
          </cell>
        </row>
        <row r="637">
          <cell r="F637" t="str">
            <v xml:space="preserve"> </v>
          </cell>
          <cell r="J637" t="str">
            <v xml:space="preserve"> </v>
          </cell>
          <cell r="L637" t="str">
            <v xml:space="preserve"> </v>
          </cell>
        </row>
        <row r="638">
          <cell r="F638" t="str">
            <v xml:space="preserve"> </v>
          </cell>
          <cell r="J638" t="str">
            <v xml:space="preserve"> </v>
          </cell>
          <cell r="L638" t="str">
            <v xml:space="preserve"> </v>
          </cell>
        </row>
        <row r="639">
          <cell r="F639" t="str">
            <v xml:space="preserve"> </v>
          </cell>
          <cell r="J639" t="str">
            <v xml:space="preserve"> </v>
          </cell>
          <cell r="L639" t="str">
            <v xml:space="preserve"> </v>
          </cell>
        </row>
        <row r="640">
          <cell r="F640" t="str">
            <v xml:space="preserve"> </v>
          </cell>
          <cell r="J640" t="str">
            <v xml:space="preserve"> </v>
          </cell>
          <cell r="L640" t="str">
            <v xml:space="preserve"> </v>
          </cell>
        </row>
        <row r="641">
          <cell r="F641" t="str">
            <v xml:space="preserve"> </v>
          </cell>
          <cell r="J641" t="str">
            <v xml:space="preserve"> </v>
          </cell>
          <cell r="L641" t="str">
            <v xml:space="preserve"> </v>
          </cell>
        </row>
        <row r="642">
          <cell r="F642" t="str">
            <v xml:space="preserve"> </v>
          </cell>
          <cell r="J642" t="str">
            <v xml:space="preserve"> </v>
          </cell>
          <cell r="L642" t="str">
            <v xml:space="preserve"> </v>
          </cell>
        </row>
        <row r="643">
          <cell r="F643" t="str">
            <v xml:space="preserve"> </v>
          </cell>
          <cell r="J643" t="str">
            <v xml:space="preserve"> </v>
          </cell>
          <cell r="L643" t="str">
            <v xml:space="preserve"> </v>
          </cell>
        </row>
        <row r="644">
          <cell r="A644" t="str">
            <v>ROLLER GATE 설치 인건비</v>
          </cell>
        </row>
        <row r="645">
          <cell r="E645" t="str">
            <v xml:space="preserve"> </v>
          </cell>
        </row>
        <row r="646">
          <cell r="A646" t="str">
            <v>종       별</v>
          </cell>
          <cell r="C646" t="str">
            <v>재 료 또 는</v>
          </cell>
          <cell r="D646" t="str">
            <v xml:space="preserve">원 수 </v>
          </cell>
          <cell r="E646" t="str">
            <v>단 위</v>
          </cell>
          <cell r="F646" t="str">
            <v>총   액</v>
          </cell>
          <cell r="G646" t="str">
            <v>노   무   비</v>
          </cell>
          <cell r="I646" t="str">
            <v>재   료   비</v>
          </cell>
          <cell r="K646" t="str">
            <v>경      비</v>
          </cell>
          <cell r="M646" t="str">
            <v>비   고</v>
          </cell>
        </row>
        <row r="647">
          <cell r="C647" t="str">
            <v xml:space="preserve">규       격 </v>
          </cell>
          <cell r="F647" t="str">
            <v>금   액</v>
          </cell>
          <cell r="G647" t="str">
            <v>단  가</v>
          </cell>
          <cell r="H647" t="str">
            <v>금   액</v>
          </cell>
          <cell r="I647" t="str">
            <v>단  가</v>
          </cell>
          <cell r="J647" t="str">
            <v>금   액</v>
          </cell>
          <cell r="K647" t="str">
            <v>단  가</v>
          </cell>
          <cell r="L647" t="str">
            <v>금   액</v>
          </cell>
        </row>
        <row r="648">
          <cell r="A648" t="str">
            <v>기 술 관 리</v>
          </cell>
          <cell r="C648" t="str">
            <v>기계기사1급</v>
          </cell>
          <cell r="D648">
            <v>0.5</v>
          </cell>
          <cell r="E648" t="str">
            <v>인</v>
          </cell>
          <cell r="G648">
            <v>97488</v>
          </cell>
          <cell r="H648">
            <v>48744</v>
          </cell>
        </row>
        <row r="649">
          <cell r="A649" t="str">
            <v>형 장 교 정</v>
          </cell>
          <cell r="C649" t="str">
            <v>프랜트 제관공</v>
          </cell>
          <cell r="D649">
            <v>0.81599999999999995</v>
          </cell>
          <cell r="E649" t="str">
            <v>인</v>
          </cell>
          <cell r="G649">
            <v>81966</v>
          </cell>
          <cell r="H649">
            <v>66884</v>
          </cell>
        </row>
        <row r="650">
          <cell r="A650" t="str">
            <v xml:space="preserve"> </v>
          </cell>
          <cell r="C650" t="str">
            <v>비   계   공</v>
          </cell>
          <cell r="D650">
            <v>0.14599999999999999</v>
          </cell>
          <cell r="E650" t="str">
            <v>인</v>
          </cell>
          <cell r="G650">
            <v>79467</v>
          </cell>
          <cell r="H650">
            <v>11602</v>
          </cell>
        </row>
        <row r="651">
          <cell r="A651" t="str">
            <v>소 운 반 제 작</v>
          </cell>
          <cell r="C651" t="str">
            <v>비   계   공</v>
          </cell>
          <cell r="D651">
            <v>1.992</v>
          </cell>
          <cell r="E651" t="str">
            <v>인</v>
          </cell>
          <cell r="G651">
            <v>79467</v>
          </cell>
          <cell r="H651">
            <v>158298</v>
          </cell>
        </row>
        <row r="652">
          <cell r="A652" t="str">
            <v xml:space="preserve"> </v>
          </cell>
          <cell r="C652" t="str">
            <v>프랜트기계설치공</v>
          </cell>
          <cell r="D652">
            <v>0.79100000000000004</v>
          </cell>
          <cell r="E652" t="str">
            <v>인</v>
          </cell>
          <cell r="G652">
            <v>80805</v>
          </cell>
          <cell r="H652">
            <v>63916</v>
          </cell>
        </row>
        <row r="654">
          <cell r="A654" t="str">
            <v>조 립 조 정</v>
          </cell>
          <cell r="C654" t="str">
            <v>비   계   공</v>
          </cell>
          <cell r="D654">
            <v>2.4300000000000002</v>
          </cell>
          <cell r="E654" t="str">
            <v>인</v>
          </cell>
          <cell r="G654">
            <v>79467</v>
          </cell>
          <cell r="H654">
            <v>193104</v>
          </cell>
        </row>
        <row r="655">
          <cell r="A655" t="str">
            <v xml:space="preserve"> </v>
          </cell>
          <cell r="C655" t="str">
            <v>프랜트 제관공</v>
          </cell>
          <cell r="D655">
            <v>2.0350000000000001</v>
          </cell>
          <cell r="E655" t="str">
            <v>인</v>
          </cell>
          <cell r="G655">
            <v>81966</v>
          </cell>
          <cell r="H655">
            <v>166800</v>
          </cell>
        </row>
        <row r="656">
          <cell r="A656" t="str">
            <v xml:space="preserve"> </v>
          </cell>
          <cell r="C656" t="str">
            <v>측   량   사</v>
          </cell>
          <cell r="D656">
            <v>0.81200000000000006</v>
          </cell>
          <cell r="E656" t="str">
            <v>인</v>
          </cell>
          <cell r="G656">
            <v>58506</v>
          </cell>
          <cell r="H656">
            <v>47506</v>
          </cell>
        </row>
        <row r="657">
          <cell r="A657" t="str">
            <v>리  벳  팅</v>
          </cell>
          <cell r="C657" t="str">
            <v>리 벳 팅 공</v>
          </cell>
          <cell r="D657">
            <v>1.4470000000000001</v>
          </cell>
          <cell r="E657" t="str">
            <v>인</v>
          </cell>
          <cell r="G657">
            <v>71579</v>
          </cell>
          <cell r="H657">
            <v>103574</v>
          </cell>
        </row>
        <row r="658">
          <cell r="A658" t="str">
            <v xml:space="preserve"> </v>
          </cell>
          <cell r="C658" t="str">
            <v>플랜트기계설치공</v>
          </cell>
          <cell r="D658">
            <v>0.52700000000000002</v>
          </cell>
          <cell r="E658" t="str">
            <v>인</v>
          </cell>
          <cell r="G658">
            <v>80805</v>
          </cell>
          <cell r="H658">
            <v>42584</v>
          </cell>
        </row>
        <row r="659">
          <cell r="C659" t="str">
            <v xml:space="preserve"> </v>
          </cell>
        </row>
        <row r="660">
          <cell r="A660" t="str">
            <v>용      접</v>
          </cell>
          <cell r="C660" t="str">
            <v>프랜트 용접공</v>
          </cell>
          <cell r="D660">
            <v>0.70499999999999996</v>
          </cell>
          <cell r="E660" t="str">
            <v>인</v>
          </cell>
          <cell r="G660">
            <v>95379</v>
          </cell>
          <cell r="H660">
            <v>67242</v>
          </cell>
        </row>
        <row r="661">
          <cell r="A661" t="str">
            <v xml:space="preserve"> </v>
          </cell>
          <cell r="C661" t="str">
            <v>프랜트 제관공</v>
          </cell>
          <cell r="D661">
            <v>0.187</v>
          </cell>
          <cell r="E661" t="str">
            <v>인</v>
          </cell>
          <cell r="G661">
            <v>81966</v>
          </cell>
          <cell r="H661">
            <v>15327</v>
          </cell>
        </row>
        <row r="662">
          <cell r="A662" t="str">
            <v>전 원 배 선</v>
          </cell>
          <cell r="C662" t="str">
            <v>플랜트 전공</v>
          </cell>
          <cell r="D662">
            <v>0.187</v>
          </cell>
          <cell r="E662" t="str">
            <v>인</v>
          </cell>
          <cell r="G662">
            <v>64285</v>
          </cell>
          <cell r="H662">
            <v>12021</v>
          </cell>
        </row>
        <row r="664">
          <cell r="A664" t="str">
            <v>검사 및 교정</v>
          </cell>
          <cell r="C664" t="str">
            <v xml:space="preserve">기술관리,전원 </v>
          </cell>
          <cell r="D664" t="str">
            <v>1</v>
          </cell>
          <cell r="E664" t="str">
            <v>식</v>
          </cell>
          <cell r="H664">
            <v>93683</v>
          </cell>
        </row>
        <row r="665">
          <cell r="C665" t="str">
            <v>배선 제외 10%</v>
          </cell>
        </row>
        <row r="669">
          <cell r="B669" t="str">
            <v>계</v>
          </cell>
          <cell r="F669">
            <v>1091285</v>
          </cell>
          <cell r="H669">
            <v>1091285</v>
          </cell>
        </row>
        <row r="673">
          <cell r="A673" t="str">
            <v>ROLLER GATE 설치 사용장비 경비</v>
          </cell>
        </row>
        <row r="674">
          <cell r="E674" t="str">
            <v xml:space="preserve"> </v>
          </cell>
        </row>
        <row r="675">
          <cell r="A675" t="str">
            <v>종       별</v>
          </cell>
          <cell r="C675" t="str">
            <v>재 료 또 는</v>
          </cell>
          <cell r="D675" t="str">
            <v xml:space="preserve">원 수 </v>
          </cell>
          <cell r="E675" t="str">
            <v>단 위</v>
          </cell>
          <cell r="F675" t="str">
            <v>총   액</v>
          </cell>
          <cell r="G675" t="str">
            <v>노   무   비</v>
          </cell>
          <cell r="I675" t="str">
            <v>재   료   비</v>
          </cell>
          <cell r="K675" t="str">
            <v>경      비</v>
          </cell>
          <cell r="M675" t="str">
            <v>비   고</v>
          </cell>
        </row>
        <row r="676">
          <cell r="C676" t="str">
            <v xml:space="preserve">규       격 </v>
          </cell>
          <cell r="F676" t="str">
            <v>금   액</v>
          </cell>
          <cell r="G676" t="str">
            <v>단  가</v>
          </cell>
          <cell r="H676" t="str">
            <v>금   액</v>
          </cell>
          <cell r="I676" t="str">
            <v>단  가</v>
          </cell>
          <cell r="J676" t="str">
            <v>금   액</v>
          </cell>
          <cell r="K676" t="str">
            <v>단  가</v>
          </cell>
          <cell r="L676" t="str">
            <v>금   액</v>
          </cell>
        </row>
        <row r="677">
          <cell r="A677" t="str">
            <v>A.C WELDER</v>
          </cell>
          <cell r="C677" t="str">
            <v>10KVA</v>
          </cell>
          <cell r="D677">
            <v>8</v>
          </cell>
          <cell r="E677" t="str">
            <v>Hr</v>
          </cell>
          <cell r="K677">
            <v>155</v>
          </cell>
          <cell r="L677">
            <v>1240</v>
          </cell>
        </row>
        <row r="678">
          <cell r="A678" t="str">
            <v>D.C WELDER</v>
          </cell>
          <cell r="C678" t="str">
            <v>5.5KW</v>
          </cell>
          <cell r="D678">
            <v>32</v>
          </cell>
          <cell r="E678" t="str">
            <v>Hr</v>
          </cell>
          <cell r="K678">
            <v>359</v>
          </cell>
          <cell r="L678">
            <v>11488</v>
          </cell>
        </row>
        <row r="679">
          <cell r="A679" t="str">
            <v>GAS CUTTING M/C</v>
          </cell>
          <cell r="C679" t="str">
            <v>중 형</v>
          </cell>
          <cell r="D679">
            <v>32</v>
          </cell>
          <cell r="E679" t="str">
            <v>Hr</v>
          </cell>
          <cell r="G679">
            <v>3974</v>
          </cell>
          <cell r="H679">
            <v>127168</v>
          </cell>
          <cell r="K679">
            <v>115</v>
          </cell>
          <cell r="L679">
            <v>3680</v>
          </cell>
        </row>
        <row r="680">
          <cell r="A680" t="str">
            <v>GAS WELDER</v>
          </cell>
          <cell r="C680" t="str">
            <v>중 형</v>
          </cell>
          <cell r="D680">
            <v>24</v>
          </cell>
          <cell r="E680" t="str">
            <v>Hr</v>
          </cell>
          <cell r="K680">
            <v>115</v>
          </cell>
          <cell r="L680">
            <v>2760</v>
          </cell>
        </row>
        <row r="681">
          <cell r="A681" t="str">
            <v>PORTABLE DRILL</v>
          </cell>
          <cell r="C681" t="str">
            <v>1.5 HP</v>
          </cell>
          <cell r="D681">
            <v>16</v>
          </cell>
          <cell r="E681" t="str">
            <v>Hr</v>
          </cell>
          <cell r="K681">
            <v>14</v>
          </cell>
          <cell r="L681">
            <v>224</v>
          </cell>
        </row>
        <row r="683">
          <cell r="A683" t="str">
            <v>PORTABLE GRINDER</v>
          </cell>
          <cell r="C683" t="str">
            <v>0.5 HP</v>
          </cell>
          <cell r="D683">
            <v>32</v>
          </cell>
          <cell r="E683" t="str">
            <v>Hr</v>
          </cell>
          <cell r="K683">
            <v>22</v>
          </cell>
          <cell r="L683">
            <v>704</v>
          </cell>
        </row>
        <row r="684">
          <cell r="A684" t="str">
            <v>COMPRESSOR</v>
          </cell>
          <cell r="C684" t="str">
            <v>8.9㎥/min</v>
          </cell>
          <cell r="D684">
            <v>8</v>
          </cell>
          <cell r="E684" t="str">
            <v>Hr</v>
          </cell>
          <cell r="G684">
            <v>9681</v>
          </cell>
          <cell r="H684">
            <v>77448</v>
          </cell>
          <cell r="I684">
            <v>8779</v>
          </cell>
          <cell r="J684">
            <v>70232</v>
          </cell>
          <cell r="K684">
            <v>6250</v>
          </cell>
          <cell r="L684">
            <v>50000</v>
          </cell>
        </row>
        <row r="685">
          <cell r="A685" t="str">
            <v>WINCH</v>
          </cell>
          <cell r="C685" t="str">
            <v>10 HP</v>
          </cell>
          <cell r="D685">
            <v>16</v>
          </cell>
          <cell r="E685" t="str">
            <v>Hr</v>
          </cell>
          <cell r="G685">
            <v>9235</v>
          </cell>
          <cell r="H685">
            <v>147760</v>
          </cell>
          <cell r="K685">
            <v>850</v>
          </cell>
          <cell r="L685">
            <v>13600</v>
          </cell>
        </row>
        <row r="686">
          <cell r="A686" t="str">
            <v>리프트 트럭</v>
          </cell>
          <cell r="C686" t="str">
            <v>7 TON</v>
          </cell>
          <cell r="D686">
            <v>8</v>
          </cell>
          <cell r="E686" t="str">
            <v>Hr</v>
          </cell>
          <cell r="G686">
            <v>9681</v>
          </cell>
          <cell r="H686">
            <v>77448</v>
          </cell>
          <cell r="I686">
            <v>5898</v>
          </cell>
          <cell r="J686">
            <v>47184</v>
          </cell>
          <cell r="K686">
            <v>5845</v>
          </cell>
          <cell r="L686">
            <v>46760</v>
          </cell>
        </row>
        <row r="687">
          <cell r="A687" t="str">
            <v>TRUCK CRANE</v>
          </cell>
          <cell r="C687" t="str">
            <v>40 TON</v>
          </cell>
          <cell r="D687">
            <v>8</v>
          </cell>
          <cell r="E687" t="str">
            <v>Hr</v>
          </cell>
          <cell r="G687">
            <v>18615</v>
          </cell>
          <cell r="H687">
            <v>148920</v>
          </cell>
          <cell r="I687">
            <v>8730</v>
          </cell>
          <cell r="J687">
            <v>69840</v>
          </cell>
          <cell r="K687">
            <v>55621</v>
          </cell>
          <cell r="L687">
            <v>444968</v>
          </cell>
        </row>
        <row r="691">
          <cell r="B691" t="str">
            <v xml:space="preserve"> 계</v>
          </cell>
          <cell r="F691">
            <v>1341424</v>
          </cell>
          <cell r="H691">
            <v>578744</v>
          </cell>
          <cell r="J691">
            <v>187256</v>
          </cell>
          <cell r="L691">
            <v>575424</v>
          </cell>
        </row>
        <row r="699">
          <cell r="J699" t="str">
            <v xml:space="preserve"> </v>
          </cell>
        </row>
        <row r="700">
          <cell r="J700" t="str">
            <v xml:space="preserve"> </v>
          </cell>
        </row>
        <row r="701">
          <cell r="J701" t="str">
            <v xml:space="preserve"> </v>
          </cell>
        </row>
        <row r="702">
          <cell r="A702" t="str">
            <v>ROLLER GATE LEAF 설치 소모 자재비</v>
          </cell>
        </row>
        <row r="703">
          <cell r="E703" t="str">
            <v xml:space="preserve"> </v>
          </cell>
        </row>
        <row r="704">
          <cell r="A704" t="str">
            <v>종       별</v>
          </cell>
          <cell r="C704" t="str">
            <v>재 료 또 는</v>
          </cell>
          <cell r="D704" t="str">
            <v xml:space="preserve">원 수 </v>
          </cell>
          <cell r="E704" t="str">
            <v>단 위</v>
          </cell>
          <cell r="F704" t="str">
            <v>총   액</v>
          </cell>
          <cell r="G704" t="str">
            <v>노   무   비</v>
          </cell>
          <cell r="I704" t="str">
            <v>재   료   비</v>
          </cell>
          <cell r="K704" t="str">
            <v>경      비</v>
          </cell>
          <cell r="M704" t="str">
            <v>비   고</v>
          </cell>
        </row>
        <row r="705">
          <cell r="C705" t="str">
            <v xml:space="preserve">규       격 </v>
          </cell>
          <cell r="F705" t="str">
            <v>금   액</v>
          </cell>
          <cell r="G705" t="str">
            <v>단  가</v>
          </cell>
          <cell r="H705" t="str">
            <v>금   액</v>
          </cell>
          <cell r="I705" t="str">
            <v>단  가</v>
          </cell>
          <cell r="J705" t="str">
            <v>금   액</v>
          </cell>
          <cell r="K705" t="str">
            <v>단  가</v>
          </cell>
          <cell r="L705" t="str">
            <v>금   액</v>
          </cell>
        </row>
        <row r="706">
          <cell r="A706" t="str">
            <v>산       소</v>
          </cell>
          <cell r="C706" t="str">
            <v>6,000L용</v>
          </cell>
          <cell r="D706">
            <v>0.46</v>
          </cell>
          <cell r="E706" t="str">
            <v>병</v>
          </cell>
          <cell r="G706" t="str">
            <v xml:space="preserve"> </v>
          </cell>
          <cell r="I706">
            <v>12000</v>
          </cell>
          <cell r="J706">
            <v>5520</v>
          </cell>
        </row>
        <row r="707">
          <cell r="A707" t="str">
            <v>아 세 치 렌</v>
          </cell>
          <cell r="C707" t="str">
            <v>4,500L용</v>
          </cell>
          <cell r="D707">
            <v>0.39</v>
          </cell>
          <cell r="E707" t="str">
            <v>병</v>
          </cell>
          <cell r="I707">
            <v>55392</v>
          </cell>
          <cell r="J707">
            <v>21602</v>
          </cell>
        </row>
        <row r="708">
          <cell r="A708" t="str">
            <v>용   접  봉</v>
          </cell>
          <cell r="C708" t="str">
            <v>SS400 , 4M/M</v>
          </cell>
          <cell r="D708">
            <v>5.4</v>
          </cell>
          <cell r="E708" t="str">
            <v>KG</v>
          </cell>
          <cell r="I708">
            <v>1260</v>
          </cell>
          <cell r="J708">
            <v>6804</v>
          </cell>
        </row>
        <row r="709">
          <cell r="A709" t="str">
            <v>코  크  스</v>
          </cell>
          <cell r="D709">
            <v>27</v>
          </cell>
          <cell r="E709" t="str">
            <v>KG</v>
          </cell>
          <cell r="I709">
            <v>183</v>
          </cell>
          <cell r="J709">
            <v>4941</v>
          </cell>
        </row>
        <row r="712">
          <cell r="A712" t="str">
            <v xml:space="preserve"> </v>
          </cell>
        </row>
        <row r="713">
          <cell r="L713" t="str">
            <v xml:space="preserve"> </v>
          </cell>
        </row>
        <row r="714">
          <cell r="B714" t="str">
            <v>계</v>
          </cell>
          <cell r="F714">
            <v>38867</v>
          </cell>
          <cell r="J714">
            <v>38867</v>
          </cell>
        </row>
        <row r="715">
          <cell r="A715" t="str">
            <v xml:space="preserve"> </v>
          </cell>
        </row>
        <row r="716">
          <cell r="A716" t="str">
            <v xml:space="preserve"> </v>
          </cell>
        </row>
        <row r="717">
          <cell r="A717" t="str">
            <v xml:space="preserve"> </v>
          </cell>
        </row>
        <row r="718">
          <cell r="A718" t="str">
            <v xml:space="preserve"> </v>
          </cell>
        </row>
        <row r="719">
          <cell r="A719" t="str">
            <v xml:space="preserve"> </v>
          </cell>
        </row>
        <row r="720">
          <cell r="A720" t="str">
            <v xml:space="preserve"> </v>
          </cell>
        </row>
        <row r="721">
          <cell r="A721" t="str">
            <v xml:space="preserve"> </v>
          </cell>
        </row>
        <row r="722">
          <cell r="A722" t="str">
            <v xml:space="preserve"> </v>
          </cell>
        </row>
        <row r="723">
          <cell r="A723" t="str">
            <v xml:space="preserve"> </v>
          </cell>
        </row>
        <row r="724">
          <cell r="A724" t="str">
            <v xml:space="preserve"> </v>
          </cell>
        </row>
        <row r="725">
          <cell r="A725" t="str">
            <v xml:space="preserve"> </v>
          </cell>
        </row>
        <row r="726">
          <cell r="A726" t="str">
            <v xml:space="preserve"> </v>
          </cell>
        </row>
        <row r="727">
          <cell r="A727" t="str">
            <v xml:space="preserve"> </v>
          </cell>
        </row>
        <row r="728">
          <cell r="A728" t="str">
            <v xml:space="preserve"> </v>
          </cell>
        </row>
        <row r="729">
          <cell r="A729" t="str">
            <v xml:space="preserve"> </v>
          </cell>
        </row>
        <row r="730">
          <cell r="A730" t="str">
            <v xml:space="preserve"> </v>
          </cell>
        </row>
        <row r="731">
          <cell r="A731" t="str">
            <v>ROLLER GATE GUIDE FRAME 설치 인건비</v>
          </cell>
        </row>
        <row r="732">
          <cell r="E732" t="str">
            <v xml:space="preserve"> </v>
          </cell>
        </row>
        <row r="733">
          <cell r="A733" t="str">
            <v>종       별</v>
          </cell>
          <cell r="C733" t="str">
            <v>재 료 또 는</v>
          </cell>
          <cell r="D733" t="str">
            <v xml:space="preserve">원 수 </v>
          </cell>
          <cell r="E733" t="str">
            <v>단 위</v>
          </cell>
          <cell r="F733" t="str">
            <v>총   액</v>
          </cell>
          <cell r="G733" t="str">
            <v>노   무   비</v>
          </cell>
          <cell r="I733" t="str">
            <v>재   료   비</v>
          </cell>
          <cell r="K733" t="str">
            <v>경      비</v>
          </cell>
          <cell r="M733" t="str">
            <v>비   고</v>
          </cell>
        </row>
        <row r="734">
          <cell r="C734" t="str">
            <v xml:space="preserve">규       격 </v>
          </cell>
          <cell r="F734" t="str">
            <v>금   액</v>
          </cell>
          <cell r="G734" t="str">
            <v>단  가</v>
          </cell>
          <cell r="H734" t="str">
            <v>금   액</v>
          </cell>
          <cell r="I734" t="str">
            <v>단  가</v>
          </cell>
          <cell r="J734" t="str">
            <v>금   액</v>
          </cell>
          <cell r="K734" t="str">
            <v>단  가</v>
          </cell>
          <cell r="L734" t="str">
            <v>금   액</v>
          </cell>
        </row>
        <row r="735">
          <cell r="A735" t="str">
            <v>기 술 지 도</v>
          </cell>
          <cell r="C735" t="str">
            <v>기계기사1급</v>
          </cell>
          <cell r="D735">
            <v>5.33</v>
          </cell>
          <cell r="E735" t="str">
            <v>인</v>
          </cell>
          <cell r="G735">
            <v>97488</v>
          </cell>
          <cell r="H735">
            <v>519611</v>
          </cell>
        </row>
        <row r="736">
          <cell r="A736" t="str">
            <v>박 스 해 체</v>
          </cell>
          <cell r="C736" t="str">
            <v>목       공</v>
          </cell>
          <cell r="D736">
            <v>0.34</v>
          </cell>
          <cell r="E736" t="str">
            <v>인</v>
          </cell>
          <cell r="G736">
            <v>75306</v>
          </cell>
          <cell r="H736">
            <v>25604</v>
          </cell>
        </row>
        <row r="737">
          <cell r="C737" t="str">
            <v>특 별 인 부</v>
          </cell>
          <cell r="D737">
            <v>0.34</v>
          </cell>
          <cell r="E737" t="str">
            <v>인</v>
          </cell>
          <cell r="G737">
            <v>57379</v>
          </cell>
          <cell r="H737">
            <v>19508</v>
          </cell>
        </row>
        <row r="738">
          <cell r="A738" t="str">
            <v>검       측</v>
          </cell>
          <cell r="C738" t="str">
            <v>플랜트기계설치공</v>
          </cell>
          <cell r="D738">
            <v>0.17</v>
          </cell>
          <cell r="E738" t="str">
            <v>인</v>
          </cell>
          <cell r="G738">
            <v>80805</v>
          </cell>
          <cell r="H738">
            <v>13736</v>
          </cell>
        </row>
        <row r="739">
          <cell r="C739" t="str">
            <v>특 별 인 부</v>
          </cell>
          <cell r="D739">
            <v>0.17</v>
          </cell>
          <cell r="E739" t="str">
            <v>인</v>
          </cell>
          <cell r="G739">
            <v>57379</v>
          </cell>
          <cell r="H739">
            <v>9754</v>
          </cell>
        </row>
        <row r="741">
          <cell r="A741" t="str">
            <v xml:space="preserve">수정 및 교정 </v>
          </cell>
          <cell r="C741" t="str">
            <v>프랜트기계설치공</v>
          </cell>
          <cell r="D741">
            <v>0.34</v>
          </cell>
          <cell r="E741" t="str">
            <v>인</v>
          </cell>
          <cell r="G741">
            <v>80805</v>
          </cell>
          <cell r="H741">
            <v>27473</v>
          </cell>
        </row>
        <row r="742">
          <cell r="C742" t="str">
            <v>특 별 인 부</v>
          </cell>
          <cell r="D742">
            <v>0.17</v>
          </cell>
          <cell r="E742" t="str">
            <v>인</v>
          </cell>
          <cell r="G742">
            <v>57379</v>
          </cell>
          <cell r="H742">
            <v>9754</v>
          </cell>
        </row>
        <row r="743">
          <cell r="A743" t="str">
            <v>설치준비,CHIPPING</v>
          </cell>
          <cell r="C743" t="str">
            <v>석      공</v>
          </cell>
          <cell r="D743">
            <v>1.1499999999999999</v>
          </cell>
          <cell r="E743" t="str">
            <v>인</v>
          </cell>
          <cell r="G743">
            <v>77005</v>
          </cell>
          <cell r="H743">
            <v>88555</v>
          </cell>
        </row>
        <row r="744">
          <cell r="C744" t="str">
            <v>특 별 인 부</v>
          </cell>
          <cell r="D744">
            <v>0.86</v>
          </cell>
          <cell r="E744" t="str">
            <v>인</v>
          </cell>
          <cell r="G744">
            <v>57379</v>
          </cell>
          <cell r="H744">
            <v>49345</v>
          </cell>
        </row>
        <row r="745">
          <cell r="A745" t="str">
            <v>가설 장비 설치</v>
          </cell>
          <cell r="C745" t="str">
            <v>프랜트기계설치공</v>
          </cell>
          <cell r="D745">
            <v>0.19</v>
          </cell>
          <cell r="E745" t="str">
            <v>인</v>
          </cell>
          <cell r="G745">
            <v>80805</v>
          </cell>
          <cell r="H745">
            <v>15352</v>
          </cell>
        </row>
        <row r="747">
          <cell r="C747" t="str">
            <v>프랜트 배관공</v>
          </cell>
          <cell r="D747">
            <v>0.19</v>
          </cell>
          <cell r="E747" t="str">
            <v>인</v>
          </cell>
          <cell r="G747">
            <v>97219</v>
          </cell>
          <cell r="H747">
            <v>18471</v>
          </cell>
        </row>
        <row r="748">
          <cell r="C748" t="str">
            <v>산소 절단공</v>
          </cell>
          <cell r="D748">
            <v>0.12</v>
          </cell>
          <cell r="E748" t="str">
            <v>인</v>
          </cell>
          <cell r="G748">
            <v>31794</v>
          </cell>
          <cell r="H748">
            <v>3815</v>
          </cell>
        </row>
        <row r="749">
          <cell r="C749" t="str">
            <v>프랜트 용접공</v>
          </cell>
          <cell r="D749">
            <v>0.12</v>
          </cell>
          <cell r="E749" t="str">
            <v>인</v>
          </cell>
          <cell r="G749">
            <v>95379</v>
          </cell>
          <cell r="H749">
            <v>11445</v>
          </cell>
        </row>
        <row r="750">
          <cell r="C750" t="str">
            <v>특 별 인 부</v>
          </cell>
          <cell r="D750">
            <v>0.51</v>
          </cell>
          <cell r="E750" t="str">
            <v>인</v>
          </cell>
          <cell r="G750">
            <v>57379</v>
          </cell>
          <cell r="H750">
            <v>29263</v>
          </cell>
        </row>
        <row r="751">
          <cell r="A751" t="str">
            <v>앙카바 정리 작업</v>
          </cell>
          <cell r="C751" t="str">
            <v>산소 절단공</v>
          </cell>
          <cell r="D751">
            <v>0.56000000000000005</v>
          </cell>
          <cell r="E751" t="str">
            <v>인</v>
          </cell>
          <cell r="G751">
            <v>31794</v>
          </cell>
          <cell r="H751">
            <v>17804</v>
          </cell>
        </row>
        <row r="753">
          <cell r="A753" t="str">
            <v xml:space="preserve"> </v>
          </cell>
          <cell r="C753" t="str">
            <v>프랜트기계설치공</v>
          </cell>
          <cell r="D753">
            <v>0.56000000000000005</v>
          </cell>
          <cell r="E753" t="str">
            <v>인</v>
          </cell>
          <cell r="G753">
            <v>80805</v>
          </cell>
          <cell r="H753">
            <v>45250</v>
          </cell>
        </row>
        <row r="754">
          <cell r="A754" t="str">
            <v xml:space="preserve"> </v>
          </cell>
          <cell r="C754" t="str">
            <v>특 별 인 부</v>
          </cell>
          <cell r="D754">
            <v>1.1200000000000001</v>
          </cell>
          <cell r="E754" t="str">
            <v>인</v>
          </cell>
          <cell r="G754">
            <v>57379</v>
          </cell>
          <cell r="H754">
            <v>64264</v>
          </cell>
        </row>
        <row r="755">
          <cell r="A755" t="str">
            <v>조       립</v>
          </cell>
          <cell r="C755" t="str">
            <v>특수 비계공</v>
          </cell>
          <cell r="D755">
            <v>0.79</v>
          </cell>
          <cell r="E755" t="str">
            <v>인</v>
          </cell>
          <cell r="G755">
            <v>85884</v>
          </cell>
          <cell r="H755">
            <v>67848</v>
          </cell>
        </row>
        <row r="756">
          <cell r="A756" t="str">
            <v xml:space="preserve"> </v>
          </cell>
          <cell r="C756" t="str">
            <v>프랜트기계설치공</v>
          </cell>
          <cell r="D756">
            <v>0.59</v>
          </cell>
          <cell r="E756" t="str">
            <v>인</v>
          </cell>
          <cell r="G756">
            <v>80805</v>
          </cell>
          <cell r="H756">
            <v>47674</v>
          </cell>
        </row>
        <row r="757">
          <cell r="C757" t="str">
            <v>산소 절단공</v>
          </cell>
          <cell r="D757">
            <v>0.28999999999999998</v>
          </cell>
          <cell r="E757" t="str">
            <v>인</v>
          </cell>
          <cell r="G757">
            <v>31794</v>
          </cell>
          <cell r="H757">
            <v>9220</v>
          </cell>
        </row>
        <row r="758">
          <cell r="C758" t="str">
            <v>플랜트기계설치공</v>
          </cell>
          <cell r="D758">
            <v>0.28999999999999998</v>
          </cell>
          <cell r="E758" t="str">
            <v>인</v>
          </cell>
          <cell r="G758">
            <v>80805</v>
          </cell>
          <cell r="H758">
            <v>23433</v>
          </cell>
        </row>
        <row r="759">
          <cell r="C759" t="str">
            <v>프랜트 용접공</v>
          </cell>
          <cell r="D759">
            <v>1.6</v>
          </cell>
          <cell r="E759" t="str">
            <v>인</v>
          </cell>
          <cell r="G759">
            <v>95379</v>
          </cell>
          <cell r="H759">
            <v>152606</v>
          </cell>
        </row>
        <row r="760">
          <cell r="A760" t="str">
            <v>종       별</v>
          </cell>
          <cell r="C760" t="str">
            <v>재 료 또 는</v>
          </cell>
          <cell r="D760" t="str">
            <v xml:space="preserve">원 수 </v>
          </cell>
          <cell r="E760" t="str">
            <v>단 위</v>
          </cell>
          <cell r="F760" t="str">
            <v>총   액</v>
          </cell>
          <cell r="G760" t="str">
            <v>노   무   비</v>
          </cell>
          <cell r="I760" t="str">
            <v>재   료   비</v>
          </cell>
          <cell r="K760" t="str">
            <v>경      비</v>
          </cell>
          <cell r="M760" t="str">
            <v>비   고</v>
          </cell>
        </row>
        <row r="761">
          <cell r="C761" t="str">
            <v xml:space="preserve">규       격 </v>
          </cell>
          <cell r="F761" t="str">
            <v>금   액</v>
          </cell>
          <cell r="G761" t="str">
            <v>단  가</v>
          </cell>
          <cell r="H761" t="str">
            <v>금   액</v>
          </cell>
          <cell r="I761" t="str">
            <v>단  가</v>
          </cell>
          <cell r="J761" t="str">
            <v>금   액</v>
          </cell>
          <cell r="K761" t="str">
            <v>단  가</v>
          </cell>
          <cell r="L761" t="str">
            <v>금   액</v>
          </cell>
        </row>
        <row r="762">
          <cell r="C762" t="str">
            <v>특 별 인 부</v>
          </cell>
          <cell r="D762">
            <v>2.77</v>
          </cell>
          <cell r="E762" t="str">
            <v>인</v>
          </cell>
          <cell r="G762">
            <v>57379</v>
          </cell>
          <cell r="H762">
            <v>158939</v>
          </cell>
        </row>
        <row r="763">
          <cell r="A763" t="str">
            <v>쎈   터   링</v>
          </cell>
          <cell r="C763" t="str">
            <v>특수 비계공</v>
          </cell>
          <cell r="D763">
            <v>0.79</v>
          </cell>
          <cell r="E763" t="str">
            <v>인</v>
          </cell>
          <cell r="G763">
            <v>85884</v>
          </cell>
          <cell r="H763">
            <v>67848</v>
          </cell>
        </row>
        <row r="764">
          <cell r="C764" t="str">
            <v>프랜트 용접공</v>
          </cell>
          <cell r="D764">
            <v>4.9000000000000004</v>
          </cell>
          <cell r="E764" t="str">
            <v>인</v>
          </cell>
          <cell r="G764">
            <v>95379</v>
          </cell>
          <cell r="H764">
            <v>467357</v>
          </cell>
        </row>
        <row r="765">
          <cell r="A765" t="str">
            <v xml:space="preserve"> </v>
          </cell>
          <cell r="C765" t="str">
            <v>측   량   사</v>
          </cell>
          <cell r="D765">
            <v>0.59</v>
          </cell>
          <cell r="E765" t="str">
            <v>인</v>
          </cell>
          <cell r="G765">
            <v>58506</v>
          </cell>
          <cell r="H765">
            <v>34518</v>
          </cell>
          <cell r="I765" t="str">
            <v xml:space="preserve"> </v>
          </cell>
        </row>
        <row r="766">
          <cell r="C766" t="str">
            <v>측 량 조 수</v>
          </cell>
          <cell r="D766">
            <v>0.59</v>
          </cell>
          <cell r="E766" t="str">
            <v>인</v>
          </cell>
          <cell r="G766">
            <v>38777</v>
          </cell>
          <cell r="H766">
            <v>22878</v>
          </cell>
        </row>
        <row r="767">
          <cell r="A767" t="str">
            <v xml:space="preserve"> </v>
          </cell>
          <cell r="C767" t="str">
            <v>산소 절단공</v>
          </cell>
          <cell r="D767">
            <v>0.59</v>
          </cell>
          <cell r="E767" t="str">
            <v>인</v>
          </cell>
          <cell r="G767">
            <v>31794</v>
          </cell>
          <cell r="H767">
            <v>18758</v>
          </cell>
        </row>
        <row r="768">
          <cell r="C768" t="str">
            <v>프랜트기계설치공</v>
          </cell>
          <cell r="D768">
            <v>1.48</v>
          </cell>
          <cell r="E768" t="str">
            <v>인</v>
          </cell>
          <cell r="G768">
            <v>80805</v>
          </cell>
          <cell r="H768">
            <v>119591</v>
          </cell>
        </row>
        <row r="769">
          <cell r="A769" t="str">
            <v xml:space="preserve"> </v>
          </cell>
          <cell r="C769" t="str">
            <v>특 별 인 부</v>
          </cell>
          <cell r="D769">
            <v>7.76</v>
          </cell>
          <cell r="E769" t="str">
            <v>인</v>
          </cell>
          <cell r="G769">
            <v>57379</v>
          </cell>
          <cell r="H769">
            <v>445261</v>
          </cell>
        </row>
        <row r="771">
          <cell r="A771" t="str">
            <v>거프집용 앙카설치</v>
          </cell>
          <cell r="C771" t="str">
            <v>산소 절단공</v>
          </cell>
          <cell r="D771">
            <v>0.21</v>
          </cell>
          <cell r="E771" t="str">
            <v>인</v>
          </cell>
          <cell r="G771">
            <v>31794</v>
          </cell>
          <cell r="H771">
            <v>6676</v>
          </cell>
        </row>
        <row r="772">
          <cell r="A772" t="str">
            <v xml:space="preserve"> </v>
          </cell>
          <cell r="C772" t="str">
            <v>프랜트 용접공</v>
          </cell>
          <cell r="D772">
            <v>1.6</v>
          </cell>
          <cell r="E772" t="str">
            <v>인</v>
          </cell>
          <cell r="G772">
            <v>95379</v>
          </cell>
          <cell r="H772">
            <v>152606</v>
          </cell>
        </row>
        <row r="773">
          <cell r="C773" t="str">
            <v>특 별 인 부</v>
          </cell>
          <cell r="D773">
            <v>1.81</v>
          </cell>
          <cell r="E773" t="str">
            <v>인</v>
          </cell>
          <cell r="G773">
            <v>57379</v>
          </cell>
          <cell r="H773">
            <v>103855</v>
          </cell>
        </row>
        <row r="774">
          <cell r="A774" t="str">
            <v>검 사 기 록</v>
          </cell>
          <cell r="C774" t="str">
            <v>측   량   사</v>
          </cell>
          <cell r="D774">
            <v>0.28999999999999998</v>
          </cell>
          <cell r="E774" t="str">
            <v>인</v>
          </cell>
          <cell r="G774">
            <v>58506</v>
          </cell>
          <cell r="H774">
            <v>16966</v>
          </cell>
        </row>
        <row r="775">
          <cell r="C775" t="str">
            <v>측 량 조 수</v>
          </cell>
          <cell r="D775">
            <v>0.28999999999999998</v>
          </cell>
          <cell r="E775" t="str">
            <v>인</v>
          </cell>
          <cell r="G775">
            <v>38777</v>
          </cell>
          <cell r="H775">
            <v>11245</v>
          </cell>
        </row>
        <row r="777">
          <cell r="C777" t="str">
            <v>프랜트기계설치공</v>
          </cell>
          <cell r="D777">
            <v>0.73</v>
          </cell>
          <cell r="E777" t="str">
            <v>인</v>
          </cell>
          <cell r="G777">
            <v>80805</v>
          </cell>
          <cell r="H777">
            <v>58987</v>
          </cell>
        </row>
        <row r="778">
          <cell r="C778" t="str">
            <v>특 별 인 부</v>
          </cell>
          <cell r="D778">
            <v>2.29</v>
          </cell>
          <cell r="E778" t="str">
            <v>인</v>
          </cell>
          <cell r="G778">
            <v>57379</v>
          </cell>
          <cell r="H778">
            <v>131397</v>
          </cell>
        </row>
        <row r="779">
          <cell r="A779" t="str">
            <v>뒷   정   리</v>
          </cell>
          <cell r="C779" t="str">
            <v>특수 비계공</v>
          </cell>
          <cell r="D779">
            <v>0.22</v>
          </cell>
          <cell r="E779" t="str">
            <v>인</v>
          </cell>
          <cell r="G779">
            <v>85884</v>
          </cell>
          <cell r="H779">
            <v>18894</v>
          </cell>
        </row>
        <row r="780">
          <cell r="C780" t="str">
            <v>프랜트기계설치공</v>
          </cell>
          <cell r="D780">
            <v>0.34</v>
          </cell>
          <cell r="E780" t="str">
            <v>인</v>
          </cell>
          <cell r="G780">
            <v>80805</v>
          </cell>
          <cell r="H780">
            <v>27473</v>
          </cell>
        </row>
        <row r="781">
          <cell r="C781" t="str">
            <v>산소 절단공</v>
          </cell>
          <cell r="D781">
            <v>0.22</v>
          </cell>
          <cell r="E781" t="str">
            <v>인</v>
          </cell>
          <cell r="G781">
            <v>31794</v>
          </cell>
          <cell r="H781">
            <v>6994</v>
          </cell>
        </row>
        <row r="783">
          <cell r="C783" t="str">
            <v>특 별 인 부</v>
          </cell>
          <cell r="D783">
            <v>0.56000000000000005</v>
          </cell>
          <cell r="E783" t="str">
            <v>인</v>
          </cell>
          <cell r="G783">
            <v>57379</v>
          </cell>
          <cell r="H783">
            <v>32132</v>
          </cell>
        </row>
        <row r="784">
          <cell r="A784" t="str">
            <v>전기설비,설치유지비</v>
          </cell>
          <cell r="C784" t="str">
            <v>플랜트전공</v>
          </cell>
          <cell r="D784">
            <v>4.25</v>
          </cell>
          <cell r="E784" t="str">
            <v>인</v>
          </cell>
          <cell r="G784">
            <v>64285</v>
          </cell>
          <cell r="H784">
            <v>273211</v>
          </cell>
        </row>
        <row r="785">
          <cell r="A785" t="str">
            <v>철     거</v>
          </cell>
          <cell r="C785" t="str">
            <v>특 별 인 부</v>
          </cell>
          <cell r="D785">
            <v>4.25</v>
          </cell>
          <cell r="E785" t="str">
            <v>인</v>
          </cell>
          <cell r="G785">
            <v>57379</v>
          </cell>
          <cell r="H785">
            <v>243860</v>
          </cell>
        </row>
        <row r="787">
          <cell r="B787" t="str">
            <v>계</v>
          </cell>
          <cell r="F787">
            <v>3689231</v>
          </cell>
          <cell r="H787">
            <v>3689231</v>
          </cell>
        </row>
        <row r="789">
          <cell r="A789" t="str">
            <v>ROLLER GATE GUIDE FRAME 설치 사용장비 경비</v>
          </cell>
        </row>
        <row r="790">
          <cell r="E790" t="str">
            <v xml:space="preserve"> </v>
          </cell>
        </row>
        <row r="791">
          <cell r="A791" t="str">
            <v>종       별</v>
          </cell>
          <cell r="C791" t="str">
            <v>재 료 또 는</v>
          </cell>
          <cell r="D791" t="str">
            <v xml:space="preserve">원 수 </v>
          </cell>
          <cell r="E791" t="str">
            <v>단 위</v>
          </cell>
          <cell r="F791" t="str">
            <v>총   액</v>
          </cell>
          <cell r="G791" t="str">
            <v>노   무   비</v>
          </cell>
          <cell r="I791" t="str">
            <v>재   료   비</v>
          </cell>
          <cell r="K791" t="str">
            <v>경      비</v>
          </cell>
          <cell r="M791" t="str">
            <v>비   고</v>
          </cell>
        </row>
        <row r="792">
          <cell r="C792" t="str">
            <v xml:space="preserve">규       격 </v>
          </cell>
          <cell r="F792" t="str">
            <v>금   액</v>
          </cell>
          <cell r="G792" t="str">
            <v>단  가</v>
          </cell>
          <cell r="H792" t="str">
            <v>금   액</v>
          </cell>
          <cell r="I792" t="str">
            <v>단  가</v>
          </cell>
          <cell r="J792" t="str">
            <v>금   액</v>
          </cell>
          <cell r="K792" t="str">
            <v>단  가</v>
          </cell>
          <cell r="L792" t="str">
            <v>금   액</v>
          </cell>
        </row>
        <row r="793">
          <cell r="A793" t="str">
            <v>A.C WELDER</v>
          </cell>
          <cell r="C793" t="str">
            <v>10KVA</v>
          </cell>
          <cell r="D793">
            <v>8</v>
          </cell>
          <cell r="E793" t="str">
            <v>Hr</v>
          </cell>
          <cell r="K793">
            <v>155</v>
          </cell>
          <cell r="L793">
            <v>1240</v>
          </cell>
        </row>
        <row r="794">
          <cell r="A794" t="str">
            <v>D.C WELDER</v>
          </cell>
          <cell r="C794" t="str">
            <v>5.5KW</v>
          </cell>
          <cell r="D794">
            <v>32</v>
          </cell>
          <cell r="E794" t="str">
            <v>Hr</v>
          </cell>
          <cell r="K794">
            <v>359</v>
          </cell>
          <cell r="L794">
            <v>11488</v>
          </cell>
        </row>
        <row r="795">
          <cell r="A795" t="str">
            <v>GAS CUTTING M/C</v>
          </cell>
          <cell r="C795" t="str">
            <v>중 형</v>
          </cell>
          <cell r="D795">
            <v>32</v>
          </cell>
          <cell r="E795" t="str">
            <v>Hr</v>
          </cell>
          <cell r="G795">
            <v>3974</v>
          </cell>
          <cell r="H795">
            <v>127168</v>
          </cell>
          <cell r="K795">
            <v>115</v>
          </cell>
          <cell r="L795">
            <v>3680</v>
          </cell>
        </row>
        <row r="796">
          <cell r="A796" t="str">
            <v>GAS WELDER</v>
          </cell>
          <cell r="C796" t="str">
            <v>중 형</v>
          </cell>
          <cell r="D796">
            <v>24</v>
          </cell>
          <cell r="E796" t="str">
            <v>Hr</v>
          </cell>
          <cell r="K796">
            <v>115</v>
          </cell>
          <cell r="L796">
            <v>2760</v>
          </cell>
        </row>
        <row r="797">
          <cell r="A797" t="str">
            <v>PORTABLE DRILL</v>
          </cell>
          <cell r="C797" t="str">
            <v>1.5 HP</v>
          </cell>
          <cell r="D797">
            <v>16</v>
          </cell>
          <cell r="E797" t="str">
            <v>Hr</v>
          </cell>
          <cell r="K797">
            <v>14</v>
          </cell>
          <cell r="L797">
            <v>224</v>
          </cell>
        </row>
        <row r="799">
          <cell r="A799" t="str">
            <v>PORTABLE GRINDER</v>
          </cell>
          <cell r="C799" t="str">
            <v>0.5 HP</v>
          </cell>
          <cell r="D799">
            <v>32</v>
          </cell>
          <cell r="E799" t="str">
            <v>Hr</v>
          </cell>
          <cell r="K799">
            <v>22</v>
          </cell>
          <cell r="L799">
            <v>704</v>
          </cell>
        </row>
        <row r="800">
          <cell r="A800" t="str">
            <v>COMPRESSOR</v>
          </cell>
          <cell r="C800" t="str">
            <v>8.9㎥/min</v>
          </cell>
          <cell r="D800">
            <v>8</v>
          </cell>
          <cell r="E800" t="str">
            <v>Hr</v>
          </cell>
          <cell r="G800">
            <v>9681</v>
          </cell>
          <cell r="H800">
            <v>77448</v>
          </cell>
          <cell r="I800">
            <v>8779</v>
          </cell>
          <cell r="J800">
            <v>70232</v>
          </cell>
          <cell r="K800">
            <v>6250</v>
          </cell>
          <cell r="L800">
            <v>50000</v>
          </cell>
        </row>
        <row r="801">
          <cell r="A801" t="str">
            <v>WINCH</v>
          </cell>
          <cell r="C801" t="str">
            <v>10 HP</v>
          </cell>
          <cell r="D801">
            <v>16</v>
          </cell>
          <cell r="E801" t="str">
            <v>Hr</v>
          </cell>
          <cell r="G801">
            <v>9235</v>
          </cell>
          <cell r="H801">
            <v>147760</v>
          </cell>
          <cell r="K801">
            <v>850</v>
          </cell>
          <cell r="L801">
            <v>13600</v>
          </cell>
        </row>
        <row r="802">
          <cell r="A802" t="str">
            <v>리프트 트럭</v>
          </cell>
          <cell r="C802" t="str">
            <v>7 TON</v>
          </cell>
          <cell r="D802">
            <v>8</v>
          </cell>
          <cell r="E802" t="str">
            <v>Hr</v>
          </cell>
          <cell r="G802">
            <v>9681</v>
          </cell>
          <cell r="H802">
            <v>77448</v>
          </cell>
          <cell r="I802">
            <v>5898</v>
          </cell>
          <cell r="J802">
            <v>47184</v>
          </cell>
          <cell r="K802">
            <v>5845</v>
          </cell>
          <cell r="L802">
            <v>46760</v>
          </cell>
        </row>
        <row r="803">
          <cell r="A803" t="str">
            <v>TRUCK CRANE</v>
          </cell>
          <cell r="C803" t="str">
            <v>40 TON</v>
          </cell>
          <cell r="D803">
            <v>8</v>
          </cell>
          <cell r="E803" t="str">
            <v>Hr</v>
          </cell>
          <cell r="G803">
            <v>18615</v>
          </cell>
          <cell r="H803">
            <v>148920</v>
          </cell>
          <cell r="I803">
            <v>8730</v>
          </cell>
          <cell r="J803">
            <v>69840</v>
          </cell>
          <cell r="K803">
            <v>55621</v>
          </cell>
          <cell r="L803">
            <v>444968</v>
          </cell>
        </row>
        <row r="807">
          <cell r="B807" t="str">
            <v xml:space="preserve"> 계</v>
          </cell>
          <cell r="F807">
            <v>1341424</v>
          </cell>
          <cell r="H807">
            <v>578744</v>
          </cell>
          <cell r="J807">
            <v>187256</v>
          </cell>
          <cell r="L807">
            <v>575424</v>
          </cell>
        </row>
        <row r="815">
          <cell r="J815" t="str">
            <v xml:space="preserve"> </v>
          </cell>
        </row>
        <row r="816">
          <cell r="J816" t="str">
            <v xml:space="preserve"> </v>
          </cell>
        </row>
        <row r="817">
          <cell r="J817" t="str">
            <v xml:space="preserve"> </v>
          </cell>
        </row>
        <row r="818">
          <cell r="A818" t="str">
            <v>ROLLER GATE GUIDE FRAME 설치 소모 자재비</v>
          </cell>
        </row>
        <row r="819">
          <cell r="E819" t="str">
            <v xml:space="preserve"> </v>
          </cell>
        </row>
        <row r="820">
          <cell r="A820" t="str">
            <v>종       별</v>
          </cell>
          <cell r="C820" t="str">
            <v>재 료 또 는</v>
          </cell>
          <cell r="D820" t="str">
            <v xml:space="preserve">원 수 </v>
          </cell>
          <cell r="E820" t="str">
            <v>단 위</v>
          </cell>
          <cell r="F820" t="str">
            <v>총   액</v>
          </cell>
          <cell r="G820" t="str">
            <v>노   무   비</v>
          </cell>
          <cell r="I820" t="str">
            <v>재   료   비</v>
          </cell>
          <cell r="K820" t="str">
            <v>경      비</v>
          </cell>
          <cell r="M820" t="str">
            <v>비   고</v>
          </cell>
        </row>
        <row r="821">
          <cell r="C821" t="str">
            <v xml:space="preserve">규       격 </v>
          </cell>
          <cell r="F821" t="str">
            <v>금   액</v>
          </cell>
          <cell r="G821" t="str">
            <v>단  가</v>
          </cell>
          <cell r="H821" t="str">
            <v>금   액</v>
          </cell>
          <cell r="I821" t="str">
            <v>단  가</v>
          </cell>
          <cell r="J821" t="str">
            <v>금   액</v>
          </cell>
          <cell r="K821" t="str">
            <v>단  가</v>
          </cell>
          <cell r="L821" t="str">
            <v>금   액</v>
          </cell>
        </row>
        <row r="822">
          <cell r="A822" t="str">
            <v>산       소</v>
          </cell>
          <cell r="C822" t="str">
            <v>6,000L용</v>
          </cell>
          <cell r="D822">
            <v>0.69</v>
          </cell>
          <cell r="E822" t="str">
            <v>병</v>
          </cell>
          <cell r="G822" t="str">
            <v xml:space="preserve"> </v>
          </cell>
          <cell r="I822">
            <v>12000</v>
          </cell>
          <cell r="J822">
            <v>8280</v>
          </cell>
        </row>
        <row r="823">
          <cell r="A823" t="str">
            <v>아 세 치 렌</v>
          </cell>
          <cell r="C823" t="str">
            <v>2,100L용</v>
          </cell>
          <cell r="D823">
            <v>0.2</v>
          </cell>
          <cell r="E823" t="str">
            <v>병</v>
          </cell>
          <cell r="I823">
            <v>25849</v>
          </cell>
          <cell r="J823">
            <v>5169</v>
          </cell>
        </row>
        <row r="824">
          <cell r="A824" t="str">
            <v>용   접  봉</v>
          </cell>
          <cell r="C824" t="str">
            <v>SS41+STS304,4M/M</v>
          </cell>
          <cell r="D824">
            <v>31.05</v>
          </cell>
          <cell r="E824" t="str">
            <v>KG</v>
          </cell>
          <cell r="I824">
            <v>3360</v>
          </cell>
          <cell r="J824">
            <v>104328</v>
          </cell>
        </row>
        <row r="825">
          <cell r="A825" t="str">
            <v xml:space="preserve"> </v>
          </cell>
          <cell r="D825" t="str">
            <v xml:space="preserve"> </v>
          </cell>
          <cell r="E825" t="str">
            <v xml:space="preserve"> </v>
          </cell>
        </row>
        <row r="828">
          <cell r="A828" t="str">
            <v xml:space="preserve"> </v>
          </cell>
        </row>
        <row r="829">
          <cell r="L829" t="str">
            <v xml:space="preserve"> </v>
          </cell>
        </row>
        <row r="830">
          <cell r="B830" t="str">
            <v>계</v>
          </cell>
          <cell r="F830">
            <v>117777</v>
          </cell>
          <cell r="J830">
            <v>117777</v>
          </cell>
          <cell r="L830" t="str">
            <v xml:space="preserve"> </v>
          </cell>
        </row>
        <row r="831">
          <cell r="F831" t="str">
            <v xml:space="preserve"> </v>
          </cell>
          <cell r="L831" t="str">
            <v xml:space="preserve"> </v>
          </cell>
        </row>
        <row r="832">
          <cell r="F832" t="str">
            <v xml:space="preserve"> </v>
          </cell>
          <cell r="J832" t="str">
            <v xml:space="preserve"> </v>
          </cell>
          <cell r="L832" t="str">
            <v xml:space="preserve"> </v>
          </cell>
        </row>
        <row r="833">
          <cell r="F833" t="str">
            <v xml:space="preserve"> </v>
          </cell>
          <cell r="J833" t="str">
            <v xml:space="preserve"> </v>
          </cell>
          <cell r="L833" t="str">
            <v xml:space="preserve"> </v>
          </cell>
        </row>
        <row r="834">
          <cell r="F834" t="str">
            <v xml:space="preserve"> </v>
          </cell>
          <cell r="J834" t="str">
            <v xml:space="preserve"> </v>
          </cell>
          <cell r="L834" t="str">
            <v xml:space="preserve"> </v>
          </cell>
        </row>
        <row r="835">
          <cell r="F835" t="str">
            <v xml:space="preserve"> </v>
          </cell>
          <cell r="J835" t="str">
            <v xml:space="preserve"> </v>
          </cell>
          <cell r="L835" t="str">
            <v xml:space="preserve"> </v>
          </cell>
        </row>
        <row r="836">
          <cell r="F836" t="str">
            <v xml:space="preserve"> </v>
          </cell>
          <cell r="J836" t="str">
            <v xml:space="preserve"> </v>
          </cell>
          <cell r="L836" t="str">
            <v xml:space="preserve"> </v>
          </cell>
        </row>
        <row r="837">
          <cell r="F837" t="str">
            <v xml:space="preserve"> </v>
          </cell>
          <cell r="J837" t="str">
            <v xml:space="preserve"> </v>
          </cell>
          <cell r="L837" t="str">
            <v xml:space="preserve"> </v>
          </cell>
        </row>
        <row r="838">
          <cell r="F838" t="str">
            <v xml:space="preserve"> </v>
          </cell>
          <cell r="J838" t="str">
            <v xml:space="preserve"> </v>
          </cell>
          <cell r="L838" t="str">
            <v xml:space="preserve"> </v>
          </cell>
        </row>
        <row r="839">
          <cell r="F839" t="str">
            <v xml:space="preserve"> </v>
          </cell>
          <cell r="J839" t="str">
            <v xml:space="preserve"> </v>
          </cell>
          <cell r="L839" t="str">
            <v xml:space="preserve"> </v>
          </cell>
        </row>
        <row r="840">
          <cell r="F840" t="str">
            <v xml:space="preserve"> </v>
          </cell>
          <cell r="J840" t="str">
            <v xml:space="preserve"> </v>
          </cell>
          <cell r="L840" t="str">
            <v xml:space="preserve"> </v>
          </cell>
        </row>
        <row r="841">
          <cell r="F841" t="str">
            <v xml:space="preserve"> </v>
          </cell>
          <cell r="J841" t="str">
            <v xml:space="preserve"> </v>
          </cell>
          <cell r="L841" t="str">
            <v xml:space="preserve"> </v>
          </cell>
        </row>
        <row r="842">
          <cell r="F842" t="str">
            <v xml:space="preserve"> </v>
          </cell>
          <cell r="J842" t="str">
            <v xml:space="preserve"> </v>
          </cell>
          <cell r="L842" t="str">
            <v xml:space="preserve"> </v>
          </cell>
        </row>
        <row r="843">
          <cell r="F843" t="str">
            <v xml:space="preserve"> </v>
          </cell>
          <cell r="J843" t="str">
            <v xml:space="preserve"> </v>
          </cell>
          <cell r="L843" t="str">
            <v xml:space="preserve"> </v>
          </cell>
        </row>
        <row r="844">
          <cell r="F844" t="str">
            <v xml:space="preserve"> </v>
          </cell>
          <cell r="J844" t="str">
            <v xml:space="preserve"> </v>
          </cell>
          <cell r="L844" t="str">
            <v xml:space="preserve"> </v>
          </cell>
        </row>
        <row r="845">
          <cell r="F845" t="str">
            <v xml:space="preserve"> </v>
          </cell>
          <cell r="J845" t="str">
            <v xml:space="preserve"> </v>
          </cell>
          <cell r="L845" t="str">
            <v xml:space="preserve"> </v>
          </cell>
        </row>
        <row r="846">
          <cell r="F846" t="str">
            <v xml:space="preserve"> </v>
          </cell>
          <cell r="J846" t="str">
            <v xml:space="preserve"> </v>
          </cell>
          <cell r="L846" t="str">
            <v xml:space="preserve"> </v>
          </cell>
        </row>
        <row r="847">
          <cell r="A847" t="str">
            <v>HOIST 설치 인건비</v>
          </cell>
        </row>
        <row r="848">
          <cell r="E848" t="str">
            <v xml:space="preserve"> </v>
          </cell>
        </row>
        <row r="849">
          <cell r="A849" t="str">
            <v>종       별</v>
          </cell>
          <cell r="C849" t="str">
            <v>재 료 또 는</v>
          </cell>
          <cell r="D849" t="str">
            <v xml:space="preserve">원 수 </v>
          </cell>
          <cell r="E849" t="str">
            <v>단 위</v>
          </cell>
          <cell r="F849" t="str">
            <v>총   액</v>
          </cell>
          <cell r="G849" t="str">
            <v>노   무   비</v>
          </cell>
          <cell r="I849" t="str">
            <v>재   료   비</v>
          </cell>
          <cell r="K849" t="str">
            <v>경      비</v>
          </cell>
          <cell r="M849" t="str">
            <v>비   고</v>
          </cell>
        </row>
        <row r="850">
          <cell r="C850" t="str">
            <v xml:space="preserve">규       격 </v>
          </cell>
          <cell r="F850" t="str">
            <v>금   액</v>
          </cell>
          <cell r="G850" t="str">
            <v>단  가</v>
          </cell>
          <cell r="H850" t="str">
            <v>금   액</v>
          </cell>
          <cell r="I850" t="str">
            <v>단  가</v>
          </cell>
          <cell r="J850" t="str">
            <v>금   액</v>
          </cell>
          <cell r="K850" t="str">
            <v>단  가</v>
          </cell>
          <cell r="L850" t="str">
            <v>금   액</v>
          </cell>
        </row>
        <row r="851">
          <cell r="A851" t="str">
            <v>기 술 관 리</v>
          </cell>
          <cell r="C851" t="str">
            <v>기계기사2급</v>
          </cell>
          <cell r="D851">
            <v>0.5</v>
          </cell>
          <cell r="E851" t="str">
            <v>인</v>
          </cell>
          <cell r="G851">
            <v>69405</v>
          </cell>
          <cell r="H851">
            <v>34702</v>
          </cell>
        </row>
        <row r="852">
          <cell r="A852" t="str">
            <v>소운반 조작</v>
          </cell>
          <cell r="C852" t="str">
            <v>비   계   공</v>
          </cell>
          <cell r="D852">
            <v>1.105</v>
          </cell>
          <cell r="E852" t="str">
            <v>인</v>
          </cell>
          <cell r="G852">
            <v>79467</v>
          </cell>
          <cell r="H852">
            <v>87811</v>
          </cell>
        </row>
        <row r="853">
          <cell r="A853" t="str">
            <v>조립 및 조정</v>
          </cell>
          <cell r="C853" t="str">
            <v>비   계   공</v>
          </cell>
          <cell r="D853">
            <v>1.9279999999999999</v>
          </cell>
          <cell r="E853" t="str">
            <v>인</v>
          </cell>
          <cell r="G853">
            <v>79467</v>
          </cell>
          <cell r="H853">
            <v>153212</v>
          </cell>
        </row>
        <row r="854">
          <cell r="A854" t="str">
            <v xml:space="preserve"> </v>
          </cell>
          <cell r="C854" t="str">
            <v>측   량   사</v>
          </cell>
          <cell r="D854">
            <v>0.26800000000000002</v>
          </cell>
          <cell r="E854" t="str">
            <v>인</v>
          </cell>
          <cell r="G854">
            <v>58506</v>
          </cell>
          <cell r="H854">
            <v>15679</v>
          </cell>
        </row>
        <row r="855">
          <cell r="A855" t="str">
            <v xml:space="preserve"> </v>
          </cell>
          <cell r="C855" t="str">
            <v>프랜트기계설치공</v>
          </cell>
          <cell r="D855">
            <v>2.1150000000000002</v>
          </cell>
          <cell r="E855" t="str">
            <v>인</v>
          </cell>
          <cell r="G855">
            <v>80805</v>
          </cell>
          <cell r="H855">
            <v>170902</v>
          </cell>
        </row>
        <row r="857">
          <cell r="A857" t="str">
            <v>용       접</v>
          </cell>
          <cell r="C857" t="str">
            <v>프랜트 용접공</v>
          </cell>
          <cell r="D857">
            <v>1.03</v>
          </cell>
          <cell r="E857" t="str">
            <v>인</v>
          </cell>
          <cell r="G857">
            <v>95379</v>
          </cell>
          <cell r="H857">
            <v>98240</v>
          </cell>
        </row>
        <row r="858">
          <cell r="A858" t="str">
            <v>시운전 및 조작</v>
          </cell>
          <cell r="C858" t="str">
            <v>프랜트기계설치공</v>
          </cell>
          <cell r="D858">
            <v>0.36</v>
          </cell>
          <cell r="E858" t="str">
            <v>인</v>
          </cell>
          <cell r="G858">
            <v>80805</v>
          </cell>
          <cell r="H858">
            <v>29089</v>
          </cell>
        </row>
        <row r="859">
          <cell r="A859" t="str">
            <v xml:space="preserve"> </v>
          </cell>
          <cell r="B859" t="str">
            <v xml:space="preserve"> </v>
          </cell>
          <cell r="C859" t="str">
            <v>프랜트 전공</v>
          </cell>
          <cell r="D859">
            <v>0.41299999999999998</v>
          </cell>
          <cell r="E859" t="str">
            <v>인</v>
          </cell>
          <cell r="G859">
            <v>64285</v>
          </cell>
          <cell r="H859">
            <v>26549</v>
          </cell>
        </row>
        <row r="860">
          <cell r="C860" t="str">
            <v>비   계   공</v>
          </cell>
          <cell r="D860">
            <v>0.9</v>
          </cell>
          <cell r="E860" t="str">
            <v>인</v>
          </cell>
          <cell r="G860">
            <v>79467</v>
          </cell>
          <cell r="H860">
            <v>71520</v>
          </cell>
        </row>
        <row r="861">
          <cell r="A861" t="str">
            <v>검사 및 교정</v>
          </cell>
          <cell r="C861" t="str">
            <v>기술관리,시운</v>
          </cell>
          <cell r="D861" t="str">
            <v>1</v>
          </cell>
          <cell r="E861" t="str">
            <v>식</v>
          </cell>
        </row>
        <row r="862">
          <cell r="C862" t="str">
            <v>전및조작제외</v>
          </cell>
          <cell r="E862" t="str">
            <v xml:space="preserve"> </v>
          </cell>
        </row>
        <row r="863">
          <cell r="A863" t="str">
            <v xml:space="preserve"> </v>
          </cell>
          <cell r="C863" t="str">
            <v>10 %</v>
          </cell>
        </row>
        <row r="865">
          <cell r="B865" t="str">
            <v>계</v>
          </cell>
          <cell r="F865">
            <v>687704</v>
          </cell>
          <cell r="H865">
            <v>687704</v>
          </cell>
        </row>
        <row r="876">
          <cell r="A876" t="str">
            <v>ROLLER GATE HOIST 설치 사용장비 경비</v>
          </cell>
        </row>
        <row r="877">
          <cell r="E877" t="str">
            <v xml:space="preserve"> </v>
          </cell>
        </row>
        <row r="878">
          <cell r="A878" t="str">
            <v>종       별</v>
          </cell>
          <cell r="C878" t="str">
            <v>재 료 또 는</v>
          </cell>
          <cell r="D878" t="str">
            <v xml:space="preserve">원 수 </v>
          </cell>
          <cell r="E878" t="str">
            <v>단 위</v>
          </cell>
          <cell r="F878" t="str">
            <v>총   액</v>
          </cell>
          <cell r="G878" t="str">
            <v>노   무   비</v>
          </cell>
          <cell r="I878" t="str">
            <v>재   료   비</v>
          </cell>
          <cell r="K878" t="str">
            <v>경      비</v>
          </cell>
          <cell r="M878" t="str">
            <v>비   고</v>
          </cell>
        </row>
        <row r="879">
          <cell r="C879" t="str">
            <v xml:space="preserve">규       격 </v>
          </cell>
          <cell r="F879" t="str">
            <v>금   액</v>
          </cell>
          <cell r="G879" t="str">
            <v>단  가</v>
          </cell>
          <cell r="H879" t="str">
            <v>금   액</v>
          </cell>
          <cell r="I879" t="str">
            <v>단  가</v>
          </cell>
          <cell r="J879" t="str">
            <v>금   액</v>
          </cell>
          <cell r="K879" t="str">
            <v>단  가</v>
          </cell>
          <cell r="L879" t="str">
            <v>금   액</v>
          </cell>
        </row>
        <row r="880">
          <cell r="A880" t="str">
            <v>A.C WELDER</v>
          </cell>
          <cell r="C880" t="str">
            <v>10KVA</v>
          </cell>
          <cell r="D880">
            <v>8</v>
          </cell>
          <cell r="E880" t="str">
            <v>Hr</v>
          </cell>
          <cell r="K880">
            <v>155</v>
          </cell>
          <cell r="L880">
            <v>1240</v>
          </cell>
        </row>
        <row r="881">
          <cell r="A881" t="str">
            <v>D.C WELDER</v>
          </cell>
          <cell r="C881" t="str">
            <v>300A,5.5KW</v>
          </cell>
          <cell r="D881">
            <v>8</v>
          </cell>
          <cell r="E881" t="str">
            <v>Hr</v>
          </cell>
          <cell r="K881">
            <v>359</v>
          </cell>
          <cell r="L881">
            <v>2872</v>
          </cell>
        </row>
        <row r="882">
          <cell r="A882" t="str">
            <v>GAS CUTTING M/C</v>
          </cell>
          <cell r="C882" t="str">
            <v>중 형</v>
          </cell>
          <cell r="D882">
            <v>16</v>
          </cell>
          <cell r="E882" t="str">
            <v>Hr</v>
          </cell>
          <cell r="G882">
            <v>3974</v>
          </cell>
          <cell r="H882">
            <v>63584</v>
          </cell>
          <cell r="K882">
            <v>115</v>
          </cell>
          <cell r="L882">
            <v>1840</v>
          </cell>
        </row>
        <row r="883">
          <cell r="A883" t="str">
            <v>PORTABLE DRILL</v>
          </cell>
          <cell r="C883" t="str">
            <v>1.5 HP</v>
          </cell>
          <cell r="D883">
            <v>8</v>
          </cell>
          <cell r="E883" t="str">
            <v>Hr</v>
          </cell>
          <cell r="K883">
            <v>14</v>
          </cell>
          <cell r="L883">
            <v>112</v>
          </cell>
        </row>
        <row r="884">
          <cell r="A884" t="str">
            <v>PORTABLE GRINDER</v>
          </cell>
          <cell r="C884" t="str">
            <v>0.5 HP</v>
          </cell>
          <cell r="D884">
            <v>16</v>
          </cell>
          <cell r="E884" t="str">
            <v>Hr</v>
          </cell>
          <cell r="K884">
            <v>22</v>
          </cell>
          <cell r="L884">
            <v>352</v>
          </cell>
        </row>
        <row r="886">
          <cell r="A886" t="str">
            <v>TRUCK CRANE</v>
          </cell>
          <cell r="C886" t="str">
            <v>30 TON</v>
          </cell>
          <cell r="D886">
            <v>8</v>
          </cell>
          <cell r="E886" t="str">
            <v>Hr</v>
          </cell>
          <cell r="G886">
            <v>18615</v>
          </cell>
          <cell r="H886">
            <v>148920</v>
          </cell>
          <cell r="I886">
            <v>7046</v>
          </cell>
          <cell r="J886">
            <v>56368</v>
          </cell>
          <cell r="K886">
            <v>44939</v>
          </cell>
          <cell r="L886">
            <v>359512</v>
          </cell>
        </row>
        <row r="887">
          <cell r="A887" t="str">
            <v>WINCH</v>
          </cell>
          <cell r="C887" t="str">
            <v>10 HP</v>
          </cell>
          <cell r="D887">
            <v>16</v>
          </cell>
          <cell r="E887" t="str">
            <v>Hr</v>
          </cell>
          <cell r="G887">
            <v>9235</v>
          </cell>
          <cell r="H887">
            <v>147760</v>
          </cell>
          <cell r="K887">
            <v>850</v>
          </cell>
          <cell r="L887">
            <v>13600</v>
          </cell>
        </row>
        <row r="888">
          <cell r="A888" t="str">
            <v>TRAILER</v>
          </cell>
          <cell r="C888" t="str">
            <v>30 TON</v>
          </cell>
          <cell r="D888">
            <v>8</v>
          </cell>
          <cell r="E888" t="str">
            <v>Hr</v>
          </cell>
          <cell r="G888">
            <v>8683</v>
          </cell>
          <cell r="H888">
            <v>69464</v>
          </cell>
          <cell r="I888">
            <v>15763</v>
          </cell>
          <cell r="J888">
            <v>126104</v>
          </cell>
          <cell r="K888">
            <v>27414</v>
          </cell>
          <cell r="L888">
            <v>219312</v>
          </cell>
        </row>
        <row r="889">
          <cell r="A889" t="str">
            <v>TRUCK</v>
          </cell>
          <cell r="C889" t="str">
            <v>6TON</v>
          </cell>
          <cell r="D889">
            <v>8</v>
          </cell>
          <cell r="E889" t="str">
            <v>Hr</v>
          </cell>
          <cell r="G889">
            <v>8683</v>
          </cell>
          <cell r="H889">
            <v>69464</v>
          </cell>
          <cell r="I889">
            <v>8110</v>
          </cell>
          <cell r="J889">
            <v>64880</v>
          </cell>
          <cell r="K889">
            <v>4902</v>
          </cell>
          <cell r="L889">
            <v>39216</v>
          </cell>
        </row>
        <row r="892">
          <cell r="B892" t="str">
            <v xml:space="preserve"> 계</v>
          </cell>
          <cell r="F892">
            <v>1384600</v>
          </cell>
          <cell r="H892">
            <v>499192</v>
          </cell>
          <cell r="J892">
            <v>247352</v>
          </cell>
          <cell r="L892">
            <v>638056</v>
          </cell>
        </row>
        <row r="905">
          <cell r="A905" t="str">
            <v>HOIST 설치 소모 자재비</v>
          </cell>
        </row>
        <row r="906">
          <cell r="E906" t="str">
            <v xml:space="preserve"> </v>
          </cell>
        </row>
        <row r="907">
          <cell r="A907" t="str">
            <v>종       별</v>
          </cell>
          <cell r="C907" t="str">
            <v>재 료 또 는</v>
          </cell>
          <cell r="D907" t="str">
            <v xml:space="preserve">원 수 </v>
          </cell>
          <cell r="E907" t="str">
            <v>단 위</v>
          </cell>
          <cell r="F907" t="str">
            <v>총   액</v>
          </cell>
          <cell r="G907" t="str">
            <v>노   무   비</v>
          </cell>
          <cell r="I907" t="str">
            <v>재   료   비</v>
          </cell>
          <cell r="K907" t="str">
            <v>경      비</v>
          </cell>
          <cell r="M907" t="str">
            <v>비   고</v>
          </cell>
        </row>
        <row r="908">
          <cell r="C908" t="str">
            <v xml:space="preserve">규       격 </v>
          </cell>
          <cell r="F908" t="str">
            <v>금   액</v>
          </cell>
          <cell r="G908" t="str">
            <v>단  가</v>
          </cell>
          <cell r="H908" t="str">
            <v>금   액</v>
          </cell>
          <cell r="I908" t="str">
            <v>단  가</v>
          </cell>
          <cell r="J908" t="str">
            <v>금   액</v>
          </cell>
          <cell r="K908" t="str">
            <v>단  가</v>
          </cell>
          <cell r="L908" t="str">
            <v>금   액</v>
          </cell>
        </row>
        <row r="909">
          <cell r="A909" t="str">
            <v>산       소</v>
          </cell>
          <cell r="C909" t="str">
            <v>6,000L용</v>
          </cell>
          <cell r="D909">
            <v>0.38</v>
          </cell>
          <cell r="E909" t="str">
            <v>병</v>
          </cell>
          <cell r="G909" t="str">
            <v xml:space="preserve"> </v>
          </cell>
          <cell r="I909">
            <v>12000</v>
          </cell>
          <cell r="J909">
            <v>4560</v>
          </cell>
        </row>
        <row r="910">
          <cell r="A910" t="str">
            <v>아 세 치 렌</v>
          </cell>
          <cell r="C910" t="str">
            <v>4,500L용</v>
          </cell>
          <cell r="D910">
            <v>0.33</v>
          </cell>
          <cell r="E910" t="str">
            <v>병</v>
          </cell>
          <cell r="I910">
            <v>55392</v>
          </cell>
          <cell r="J910">
            <v>18279</v>
          </cell>
        </row>
        <row r="911">
          <cell r="A911" t="str">
            <v>용   접  봉</v>
          </cell>
          <cell r="C911" t="str">
            <v>SS400 , 4M/M</v>
          </cell>
          <cell r="D911">
            <v>3</v>
          </cell>
          <cell r="E911" t="str">
            <v>KG</v>
          </cell>
          <cell r="I911">
            <v>1260</v>
          </cell>
          <cell r="J911">
            <v>3780</v>
          </cell>
        </row>
        <row r="912">
          <cell r="A912" t="str">
            <v>세    유(경유)</v>
          </cell>
          <cell r="D912">
            <v>3</v>
          </cell>
          <cell r="E912" t="str">
            <v>L</v>
          </cell>
          <cell r="I912">
            <v>526.4</v>
          </cell>
          <cell r="J912">
            <v>1579</v>
          </cell>
        </row>
        <row r="915">
          <cell r="A915" t="str">
            <v xml:space="preserve"> </v>
          </cell>
        </row>
        <row r="916">
          <cell r="L916" t="str">
            <v xml:space="preserve"> </v>
          </cell>
        </row>
        <row r="917">
          <cell r="B917" t="str">
            <v>계</v>
          </cell>
          <cell r="F917">
            <v>28198</v>
          </cell>
          <cell r="J917">
            <v>28198</v>
          </cell>
          <cell r="L917" t="str">
            <v xml:space="preserve"> </v>
          </cell>
        </row>
        <row r="918">
          <cell r="A918" t="str">
            <v xml:space="preserve"> </v>
          </cell>
        </row>
        <row r="919">
          <cell r="A919" t="str">
            <v xml:space="preserve"> </v>
          </cell>
        </row>
        <row r="920">
          <cell r="A920" t="str">
            <v xml:space="preserve"> </v>
          </cell>
        </row>
        <row r="921">
          <cell r="A921" t="str">
            <v xml:space="preserve"> </v>
          </cell>
        </row>
        <row r="922">
          <cell r="A922" t="str">
            <v xml:space="preserve"> </v>
          </cell>
        </row>
        <row r="923">
          <cell r="A923" t="str">
            <v xml:space="preserve"> </v>
          </cell>
        </row>
        <row r="924">
          <cell r="A924" t="str">
            <v xml:space="preserve"> </v>
          </cell>
        </row>
        <row r="925">
          <cell r="A925" t="str">
            <v xml:space="preserve"> </v>
          </cell>
        </row>
        <row r="926">
          <cell r="A926" t="str">
            <v xml:space="preserve"> </v>
          </cell>
        </row>
        <row r="927">
          <cell r="A927" t="str">
            <v xml:space="preserve"> </v>
          </cell>
        </row>
        <row r="928">
          <cell r="A928" t="str">
            <v xml:space="preserve"> </v>
          </cell>
        </row>
        <row r="929">
          <cell r="A929" t="str">
            <v xml:space="preserve"> </v>
          </cell>
        </row>
        <row r="930">
          <cell r="A930" t="str">
            <v xml:space="preserve"> </v>
          </cell>
        </row>
        <row r="931">
          <cell r="A931" t="str">
            <v xml:space="preserve"> </v>
          </cell>
        </row>
        <row r="932">
          <cell r="A932" t="str">
            <v xml:space="preserve"> </v>
          </cell>
        </row>
        <row r="933">
          <cell r="A933" t="str">
            <v xml:space="preserve"> </v>
          </cell>
        </row>
        <row r="934">
          <cell r="A934" t="str">
            <v>STOP LOG LEAF 제작 인건비</v>
          </cell>
        </row>
        <row r="935">
          <cell r="E935" t="str">
            <v xml:space="preserve"> </v>
          </cell>
        </row>
        <row r="936">
          <cell r="A936" t="str">
            <v>종       별</v>
          </cell>
          <cell r="C936" t="str">
            <v>재 료 또 는</v>
          </cell>
          <cell r="D936" t="str">
            <v xml:space="preserve">원 수 </v>
          </cell>
          <cell r="E936" t="str">
            <v>단 위</v>
          </cell>
          <cell r="F936" t="str">
            <v>총   액</v>
          </cell>
          <cell r="G936" t="str">
            <v>노   무   비</v>
          </cell>
          <cell r="I936" t="str">
            <v>재   료   비</v>
          </cell>
          <cell r="K936" t="str">
            <v>경      비</v>
          </cell>
          <cell r="M936" t="str">
            <v>비   고</v>
          </cell>
        </row>
        <row r="937">
          <cell r="C937" t="str">
            <v xml:space="preserve">규       격 </v>
          </cell>
          <cell r="F937" t="str">
            <v>금   액</v>
          </cell>
          <cell r="G937" t="str">
            <v>단  가</v>
          </cell>
          <cell r="H937" t="str">
            <v>금   액</v>
          </cell>
          <cell r="I937" t="str">
            <v>단  가</v>
          </cell>
          <cell r="J937" t="str">
            <v>금   액</v>
          </cell>
          <cell r="K937" t="str">
            <v>단  가</v>
          </cell>
          <cell r="L937" t="str">
            <v>금   액</v>
          </cell>
        </row>
        <row r="938">
          <cell r="A938" t="str">
            <v>기 술 관 리</v>
          </cell>
          <cell r="C938" t="str">
            <v>기계기사2급</v>
          </cell>
          <cell r="D938">
            <v>0.5</v>
          </cell>
          <cell r="E938" t="str">
            <v>인</v>
          </cell>
          <cell r="G938">
            <v>69405</v>
          </cell>
          <cell r="H938">
            <v>34702</v>
          </cell>
        </row>
        <row r="939">
          <cell r="A939" t="str">
            <v>본  뜨  기</v>
          </cell>
          <cell r="C939" t="str">
            <v>프랜트 제관공</v>
          </cell>
          <cell r="D939">
            <v>0.52300000000000002</v>
          </cell>
          <cell r="E939" t="str">
            <v>인</v>
          </cell>
          <cell r="G939">
            <v>81966</v>
          </cell>
          <cell r="H939">
            <v>42868</v>
          </cell>
        </row>
        <row r="940">
          <cell r="A940" t="str">
            <v>금  긋  기</v>
          </cell>
          <cell r="C940" t="str">
            <v>프랜트 제관공</v>
          </cell>
          <cell r="D940">
            <v>1.514</v>
          </cell>
          <cell r="E940" t="str">
            <v>인</v>
          </cell>
          <cell r="G940">
            <v>81966</v>
          </cell>
          <cell r="H940">
            <v>124096</v>
          </cell>
        </row>
        <row r="941">
          <cell r="A941" t="str">
            <v>절      단</v>
          </cell>
          <cell r="C941" t="str">
            <v>프랜트 제관공</v>
          </cell>
          <cell r="D941">
            <v>0.41399999999999998</v>
          </cell>
          <cell r="E941" t="str">
            <v>인</v>
          </cell>
          <cell r="G941">
            <v>81966</v>
          </cell>
          <cell r="H941">
            <v>33933</v>
          </cell>
        </row>
        <row r="942">
          <cell r="A942" t="str">
            <v>가      공</v>
          </cell>
          <cell r="C942" t="str">
            <v>프랜트 제관공</v>
          </cell>
          <cell r="D942">
            <v>0.5</v>
          </cell>
          <cell r="E942" t="str">
            <v>인</v>
          </cell>
          <cell r="G942">
            <v>81966</v>
          </cell>
          <cell r="H942">
            <v>40983</v>
          </cell>
        </row>
        <row r="944">
          <cell r="A944" t="str">
            <v>구 멍 뚫 기</v>
          </cell>
          <cell r="C944" t="str">
            <v>프랜트 제관공</v>
          </cell>
          <cell r="D944">
            <v>0.61299999999999999</v>
          </cell>
          <cell r="E944" t="str">
            <v>인</v>
          </cell>
          <cell r="G944">
            <v>81966</v>
          </cell>
          <cell r="H944">
            <v>50245</v>
          </cell>
        </row>
        <row r="945">
          <cell r="A945" t="str">
            <v>용      접</v>
          </cell>
          <cell r="C945" t="str">
            <v>프랜트 용접공</v>
          </cell>
          <cell r="D945">
            <v>2.968</v>
          </cell>
          <cell r="E945" t="str">
            <v>인</v>
          </cell>
          <cell r="G945">
            <v>95379</v>
          </cell>
          <cell r="H945">
            <v>283084</v>
          </cell>
        </row>
        <row r="946">
          <cell r="A946" t="str">
            <v>부 품 조 립</v>
          </cell>
          <cell r="C946" t="str">
            <v>비   계   공</v>
          </cell>
          <cell r="D946">
            <v>1.325</v>
          </cell>
          <cell r="E946" t="str">
            <v>인</v>
          </cell>
          <cell r="G946">
            <v>79467</v>
          </cell>
          <cell r="H946">
            <v>105293</v>
          </cell>
        </row>
        <row r="947">
          <cell r="C947" t="str">
            <v>프랜트기계설치공</v>
          </cell>
          <cell r="D947">
            <v>1.325</v>
          </cell>
          <cell r="E947" t="str">
            <v>인</v>
          </cell>
          <cell r="G947">
            <v>80805</v>
          </cell>
          <cell r="H947">
            <v>107066</v>
          </cell>
        </row>
        <row r="948">
          <cell r="A948" t="str">
            <v>소운반 조작</v>
          </cell>
          <cell r="C948" t="str">
            <v>비   계   공</v>
          </cell>
          <cell r="D948">
            <v>0.97</v>
          </cell>
          <cell r="E948" t="str">
            <v>인</v>
          </cell>
          <cell r="G948">
            <v>79467</v>
          </cell>
          <cell r="H948">
            <v>77082</v>
          </cell>
        </row>
        <row r="949">
          <cell r="A949" t="str">
            <v>검사 및 교정</v>
          </cell>
          <cell r="C949" t="str">
            <v>기술관리 제외한</v>
          </cell>
          <cell r="D949" t="str">
            <v>1</v>
          </cell>
          <cell r="E949" t="str">
            <v>식</v>
          </cell>
          <cell r="H949">
            <v>86465</v>
          </cell>
        </row>
        <row r="950">
          <cell r="C950" t="str">
            <v>10%</v>
          </cell>
        </row>
        <row r="953">
          <cell r="B953" t="str">
            <v>계</v>
          </cell>
          <cell r="F953">
            <v>985817</v>
          </cell>
          <cell r="H953">
            <v>985817</v>
          </cell>
        </row>
        <row r="963">
          <cell r="A963" t="str">
            <v>STOP LOG LEAF 제작 사용장비 경비</v>
          </cell>
        </row>
        <row r="964">
          <cell r="E964" t="str">
            <v xml:space="preserve"> </v>
          </cell>
        </row>
        <row r="965">
          <cell r="A965" t="str">
            <v>종       별</v>
          </cell>
          <cell r="C965" t="str">
            <v>재 료 또 는</v>
          </cell>
          <cell r="D965" t="str">
            <v xml:space="preserve">원 수 </v>
          </cell>
          <cell r="E965" t="str">
            <v>단 위</v>
          </cell>
          <cell r="F965" t="str">
            <v>총   액</v>
          </cell>
          <cell r="G965" t="str">
            <v>노   무   비</v>
          </cell>
          <cell r="I965" t="str">
            <v>재   료   비</v>
          </cell>
          <cell r="K965" t="str">
            <v>경      비</v>
          </cell>
          <cell r="M965" t="str">
            <v>비   고</v>
          </cell>
        </row>
        <row r="966">
          <cell r="C966" t="str">
            <v xml:space="preserve">규       격 </v>
          </cell>
          <cell r="F966" t="str">
            <v>금   액</v>
          </cell>
          <cell r="G966" t="str">
            <v>단  가</v>
          </cell>
          <cell r="H966" t="str">
            <v>금   액</v>
          </cell>
          <cell r="I966" t="str">
            <v>단  가</v>
          </cell>
          <cell r="J966" t="str">
            <v>금   액</v>
          </cell>
          <cell r="K966" t="str">
            <v>단  가</v>
          </cell>
          <cell r="L966" t="str">
            <v>금   액</v>
          </cell>
        </row>
        <row r="967">
          <cell r="A967" t="str">
            <v>LATHE</v>
          </cell>
          <cell r="C967" t="str">
            <v>12FT x 7.5HP</v>
          </cell>
          <cell r="D967">
            <v>0.41599999999999998</v>
          </cell>
          <cell r="E967" t="str">
            <v>Hr</v>
          </cell>
          <cell r="G967">
            <v>3418</v>
          </cell>
          <cell r="H967">
            <v>1421</v>
          </cell>
          <cell r="K967">
            <v>3775</v>
          </cell>
          <cell r="L967">
            <v>1570.3999999999999</v>
          </cell>
        </row>
        <row r="968">
          <cell r="A968" t="str">
            <v>PLANER</v>
          </cell>
          <cell r="C968" t="str">
            <v>4FT x 8FT</v>
          </cell>
          <cell r="D968">
            <v>7.5999999999999998E-2</v>
          </cell>
          <cell r="E968" t="str">
            <v>Hr</v>
          </cell>
          <cell r="G968">
            <v>3129</v>
          </cell>
          <cell r="H968">
            <v>237</v>
          </cell>
          <cell r="K968">
            <v>2743</v>
          </cell>
          <cell r="L968">
            <v>208.46799999999999</v>
          </cell>
        </row>
        <row r="969">
          <cell r="A969" t="str">
            <v>BORING M/C</v>
          </cell>
          <cell r="C969" t="str">
            <v>Hori.type,3HP</v>
          </cell>
          <cell r="D969">
            <v>0.248</v>
          </cell>
          <cell r="E969" t="str">
            <v>Hr</v>
          </cell>
          <cell r="G969">
            <v>3547</v>
          </cell>
          <cell r="H969">
            <v>879</v>
          </cell>
          <cell r="K969">
            <v>8928</v>
          </cell>
          <cell r="L969">
            <v>2214.1439999999998</v>
          </cell>
        </row>
        <row r="970">
          <cell r="A970" t="str">
            <v>UNION MELT WELDER</v>
          </cell>
          <cell r="C970" t="str">
            <v>5.5 KVA</v>
          </cell>
          <cell r="D970">
            <v>3.2240000000000002</v>
          </cell>
          <cell r="E970" t="str">
            <v>Hr</v>
          </cell>
          <cell r="G970">
            <v>3488</v>
          </cell>
          <cell r="H970">
            <v>11245</v>
          </cell>
          <cell r="K970">
            <v>1797</v>
          </cell>
          <cell r="L970">
            <v>5793.5280000000002</v>
          </cell>
        </row>
        <row r="971">
          <cell r="A971" t="str">
            <v>A.C WELDER</v>
          </cell>
          <cell r="C971" t="str">
            <v>10KVA</v>
          </cell>
          <cell r="D971">
            <v>9.9760000000000009</v>
          </cell>
          <cell r="E971" t="str">
            <v>Hr</v>
          </cell>
          <cell r="K971">
            <v>155</v>
          </cell>
          <cell r="L971">
            <v>1546.2800000000002</v>
          </cell>
        </row>
        <row r="972">
          <cell r="E972" t="str">
            <v xml:space="preserve"> </v>
          </cell>
        </row>
        <row r="973">
          <cell r="A973" t="str">
            <v>GOUGING M/C</v>
          </cell>
          <cell r="C973" t="str">
            <v>중 형</v>
          </cell>
          <cell r="D973">
            <v>3.56</v>
          </cell>
          <cell r="E973" t="str">
            <v>Hr</v>
          </cell>
          <cell r="G973">
            <v>3380</v>
          </cell>
          <cell r="H973">
            <v>12032</v>
          </cell>
          <cell r="K973">
            <v>670</v>
          </cell>
          <cell r="L973">
            <v>2385.1999999999998</v>
          </cell>
        </row>
        <row r="974">
          <cell r="A974" t="str">
            <v>GAS CUTTING M/C</v>
          </cell>
          <cell r="C974" t="str">
            <v>Auto형</v>
          </cell>
          <cell r="D974">
            <v>1.3280000000000001</v>
          </cell>
          <cell r="E974" t="str">
            <v>Hr</v>
          </cell>
          <cell r="G974">
            <v>11922</v>
          </cell>
          <cell r="H974">
            <v>15832</v>
          </cell>
          <cell r="K974">
            <v>119</v>
          </cell>
          <cell r="L974">
            <v>158.03200000000001</v>
          </cell>
        </row>
        <row r="975">
          <cell r="A975" t="str">
            <v>GAS CUTTING M/C</v>
          </cell>
          <cell r="C975" t="str">
            <v>수 동</v>
          </cell>
          <cell r="D975">
            <v>1.984</v>
          </cell>
          <cell r="E975" t="str">
            <v>Hr</v>
          </cell>
          <cell r="G975">
            <v>3974</v>
          </cell>
          <cell r="H975">
            <v>7884</v>
          </cell>
          <cell r="K975">
            <v>115</v>
          </cell>
          <cell r="L975">
            <v>228.16</v>
          </cell>
        </row>
        <row r="976">
          <cell r="A976" t="str">
            <v>GAS HEATING TOUCH</v>
          </cell>
          <cell r="C976" t="str">
            <v>중 형</v>
          </cell>
          <cell r="D976">
            <v>3.8719999999999999</v>
          </cell>
          <cell r="E976" t="str">
            <v>Hr</v>
          </cell>
          <cell r="G976">
            <v>3174</v>
          </cell>
          <cell r="H976">
            <v>12289</v>
          </cell>
          <cell r="K976">
            <v>115</v>
          </cell>
          <cell r="L976">
            <v>445.28</v>
          </cell>
        </row>
        <row r="977">
          <cell r="A977" t="str">
            <v>OVER HEAD CRANE</v>
          </cell>
          <cell r="C977" t="str">
            <v>30 TON</v>
          </cell>
          <cell r="D977">
            <v>0.88</v>
          </cell>
          <cell r="E977" t="str">
            <v>Hr</v>
          </cell>
          <cell r="G977">
            <v>9681</v>
          </cell>
          <cell r="H977">
            <v>8519</v>
          </cell>
          <cell r="K977">
            <v>3338</v>
          </cell>
          <cell r="L977">
            <v>2937.44</v>
          </cell>
        </row>
        <row r="978">
          <cell r="E978" t="str">
            <v xml:space="preserve"> </v>
          </cell>
        </row>
        <row r="979">
          <cell r="A979" t="str">
            <v>OVER HEAD CRANE</v>
          </cell>
          <cell r="C979" t="str">
            <v>20 TON</v>
          </cell>
          <cell r="D979">
            <v>0.88</v>
          </cell>
          <cell r="E979" t="str">
            <v>Hr</v>
          </cell>
          <cell r="G979">
            <v>9681</v>
          </cell>
          <cell r="H979">
            <v>8519</v>
          </cell>
          <cell r="K979">
            <v>3338</v>
          </cell>
          <cell r="L979">
            <v>2937.44</v>
          </cell>
        </row>
        <row r="980">
          <cell r="A980" t="str">
            <v>HYDRO PRESS</v>
          </cell>
          <cell r="C980" t="str">
            <v>100 TON</v>
          </cell>
          <cell r="D980">
            <v>1.72</v>
          </cell>
          <cell r="E980" t="str">
            <v>Hr</v>
          </cell>
          <cell r="G980">
            <v>3281</v>
          </cell>
          <cell r="H980">
            <v>5643</v>
          </cell>
          <cell r="K980">
            <v>6045</v>
          </cell>
          <cell r="L980">
            <v>10397.4</v>
          </cell>
        </row>
        <row r="981">
          <cell r="A981" t="str">
            <v>SHEARING M/C</v>
          </cell>
          <cell r="D981">
            <v>2</v>
          </cell>
          <cell r="E981" t="str">
            <v>Hr</v>
          </cell>
          <cell r="G981">
            <v>3688</v>
          </cell>
          <cell r="H981">
            <v>7376</v>
          </cell>
          <cell r="K981">
            <v>3209</v>
          </cell>
          <cell r="L981">
            <v>6418</v>
          </cell>
        </row>
        <row r="982">
          <cell r="A982" t="str">
            <v>DRILLING M/C</v>
          </cell>
          <cell r="C982" t="str">
            <v>3 HP</v>
          </cell>
          <cell r="D982">
            <v>0.48799999999999999</v>
          </cell>
          <cell r="E982" t="str">
            <v>Hr</v>
          </cell>
          <cell r="G982">
            <v>3401</v>
          </cell>
          <cell r="H982">
            <v>1659</v>
          </cell>
          <cell r="K982">
            <v>576</v>
          </cell>
          <cell r="L982">
            <v>281.08799999999997</v>
          </cell>
        </row>
        <row r="983">
          <cell r="A983" t="str">
            <v>DRILLING M/C</v>
          </cell>
          <cell r="C983" t="str">
            <v>Radial,5 HP</v>
          </cell>
          <cell r="D983">
            <v>0.48799999999999999</v>
          </cell>
          <cell r="E983" t="str">
            <v>Hr</v>
          </cell>
          <cell r="G983">
            <v>3401</v>
          </cell>
          <cell r="H983">
            <v>1659</v>
          </cell>
          <cell r="K983">
            <v>1720</v>
          </cell>
          <cell r="L983">
            <v>839.36</v>
          </cell>
        </row>
        <row r="984">
          <cell r="E984" t="str">
            <v xml:space="preserve"> </v>
          </cell>
        </row>
        <row r="985">
          <cell r="A985" t="str">
            <v>PORTABLE DRILL</v>
          </cell>
          <cell r="C985" t="str">
            <v>0.5 HP</v>
          </cell>
          <cell r="D985">
            <v>1.5640000000000001</v>
          </cell>
          <cell r="E985" t="str">
            <v>Hr</v>
          </cell>
          <cell r="K985">
            <v>12</v>
          </cell>
          <cell r="L985">
            <v>18.768000000000001</v>
          </cell>
        </row>
        <row r="986">
          <cell r="A986" t="str">
            <v>TRUCK CRANE</v>
          </cell>
          <cell r="C986" t="str">
            <v>30 TON</v>
          </cell>
          <cell r="D986">
            <v>0.65</v>
          </cell>
          <cell r="E986" t="str">
            <v>Hr</v>
          </cell>
          <cell r="G986">
            <v>18615</v>
          </cell>
          <cell r="H986">
            <v>12099</v>
          </cell>
          <cell r="I986">
            <v>7046</v>
          </cell>
          <cell r="J986">
            <v>4579</v>
          </cell>
          <cell r="K986">
            <v>44939</v>
          </cell>
          <cell r="L986">
            <v>29210.350000000002</v>
          </cell>
        </row>
        <row r="987">
          <cell r="A987" t="str">
            <v>리프트 트럭</v>
          </cell>
          <cell r="C987" t="str">
            <v>5 TON</v>
          </cell>
          <cell r="D987">
            <v>0.65</v>
          </cell>
          <cell r="E987" t="str">
            <v>Hr</v>
          </cell>
          <cell r="G987">
            <v>9681</v>
          </cell>
          <cell r="H987">
            <v>6292</v>
          </cell>
          <cell r="I987">
            <v>5116.08</v>
          </cell>
          <cell r="J987">
            <v>3325</v>
          </cell>
          <cell r="K987">
            <v>4863</v>
          </cell>
          <cell r="L987">
            <v>3160.9500000000003</v>
          </cell>
        </row>
        <row r="988">
          <cell r="A988" t="str">
            <v>COMPRESSOR</v>
          </cell>
          <cell r="C988" t="str">
            <v>7.1㎥/min</v>
          </cell>
          <cell r="D988">
            <v>3.32</v>
          </cell>
          <cell r="E988" t="str">
            <v>Hr</v>
          </cell>
          <cell r="G988">
            <v>9681</v>
          </cell>
          <cell r="H988">
            <v>32140</v>
          </cell>
          <cell r="I988">
            <v>6189</v>
          </cell>
          <cell r="J988">
            <v>20547</v>
          </cell>
          <cell r="K988">
            <v>3137</v>
          </cell>
          <cell r="L988">
            <v>10414.84</v>
          </cell>
        </row>
        <row r="989">
          <cell r="A989" t="str">
            <v>TRAILER</v>
          </cell>
          <cell r="C989" t="str">
            <v>30 TON</v>
          </cell>
          <cell r="D989">
            <v>0.65</v>
          </cell>
          <cell r="E989" t="str">
            <v>Hr</v>
          </cell>
          <cell r="G989">
            <v>8683</v>
          </cell>
          <cell r="H989">
            <v>5643</v>
          </cell>
          <cell r="I989">
            <v>15763</v>
          </cell>
          <cell r="J989">
            <v>10245</v>
          </cell>
          <cell r="K989">
            <v>27414</v>
          </cell>
          <cell r="L989">
            <v>17819.100000000002</v>
          </cell>
        </row>
        <row r="991">
          <cell r="B991" t="str">
            <v>계</v>
          </cell>
          <cell r="F991">
            <v>289048.228</v>
          </cell>
          <cell r="H991">
            <v>151368</v>
          </cell>
          <cell r="J991">
            <v>38696</v>
          </cell>
          <cell r="K991" t="str">
            <v xml:space="preserve"> </v>
          </cell>
          <cell r="L991">
            <v>98984.228000000003</v>
          </cell>
        </row>
        <row r="992">
          <cell r="A992" t="str">
            <v>STOP LOG LEAF 제작 소모 자재비</v>
          </cell>
        </row>
        <row r="993">
          <cell r="E993" t="str">
            <v xml:space="preserve"> </v>
          </cell>
        </row>
        <row r="994">
          <cell r="A994" t="str">
            <v>종       별</v>
          </cell>
          <cell r="C994" t="str">
            <v>재 료 또 는</v>
          </cell>
          <cell r="D994" t="str">
            <v xml:space="preserve">원 수 </v>
          </cell>
          <cell r="E994" t="str">
            <v>단 위</v>
          </cell>
          <cell r="F994" t="str">
            <v>총   액</v>
          </cell>
          <cell r="G994" t="str">
            <v>노   무   비</v>
          </cell>
          <cell r="I994" t="str">
            <v>재   료   비</v>
          </cell>
          <cell r="K994" t="str">
            <v>경      비</v>
          </cell>
          <cell r="M994" t="str">
            <v>비   고</v>
          </cell>
        </row>
        <row r="995">
          <cell r="C995" t="str">
            <v xml:space="preserve">규       격 </v>
          </cell>
          <cell r="F995" t="str">
            <v>금   액</v>
          </cell>
          <cell r="G995" t="str">
            <v>단  가</v>
          </cell>
          <cell r="H995" t="str">
            <v>금   액</v>
          </cell>
          <cell r="I995" t="str">
            <v>단  가</v>
          </cell>
          <cell r="J995" t="str">
            <v>금   액</v>
          </cell>
          <cell r="K995" t="str">
            <v>단  가</v>
          </cell>
          <cell r="L995" t="str">
            <v>금   액</v>
          </cell>
        </row>
        <row r="996">
          <cell r="A996" t="str">
            <v>산       소</v>
          </cell>
          <cell r="C996" t="str">
            <v>6,000L용</v>
          </cell>
          <cell r="D996">
            <v>0.38</v>
          </cell>
          <cell r="E996" t="str">
            <v>병</v>
          </cell>
          <cell r="G996" t="str">
            <v xml:space="preserve"> </v>
          </cell>
          <cell r="I996">
            <v>12000</v>
          </cell>
          <cell r="J996">
            <v>4560</v>
          </cell>
        </row>
        <row r="997">
          <cell r="A997" t="str">
            <v>아 세 치 렌</v>
          </cell>
          <cell r="C997" t="str">
            <v>4,500L용</v>
          </cell>
          <cell r="D997">
            <v>0.33</v>
          </cell>
          <cell r="E997" t="str">
            <v>병</v>
          </cell>
          <cell r="I997">
            <v>55392</v>
          </cell>
          <cell r="J997">
            <v>18279</v>
          </cell>
        </row>
        <row r="998">
          <cell r="A998" t="str">
            <v>용   접  봉</v>
          </cell>
          <cell r="C998" t="str">
            <v>SS41, 4M/Mx350L</v>
          </cell>
          <cell r="D998">
            <v>3</v>
          </cell>
          <cell r="E998" t="str">
            <v>KG</v>
          </cell>
          <cell r="I998">
            <v>1260</v>
          </cell>
          <cell r="J998">
            <v>3780</v>
          </cell>
        </row>
        <row r="1000">
          <cell r="A1000" t="str">
            <v xml:space="preserve"> </v>
          </cell>
          <cell r="D1000" t="str">
            <v xml:space="preserve"> </v>
          </cell>
          <cell r="E1000" t="str">
            <v xml:space="preserve"> </v>
          </cell>
        </row>
        <row r="1001">
          <cell r="E1001" t="str">
            <v xml:space="preserve"> </v>
          </cell>
        </row>
        <row r="1003">
          <cell r="B1003" t="str">
            <v>계</v>
          </cell>
          <cell r="F1003">
            <v>26619</v>
          </cell>
          <cell r="J1003">
            <v>26619</v>
          </cell>
        </row>
        <row r="1021">
          <cell r="A1021" t="str">
            <v>STOP LOG LEAF 설치 인건비</v>
          </cell>
        </row>
        <row r="1022">
          <cell r="E1022" t="str">
            <v xml:space="preserve"> </v>
          </cell>
        </row>
        <row r="1023">
          <cell r="A1023" t="str">
            <v>종       별</v>
          </cell>
          <cell r="C1023" t="str">
            <v>재 료 또 는</v>
          </cell>
          <cell r="D1023" t="str">
            <v xml:space="preserve">원 수 </v>
          </cell>
          <cell r="E1023" t="str">
            <v>단 위</v>
          </cell>
          <cell r="F1023" t="str">
            <v>총   액</v>
          </cell>
          <cell r="G1023" t="str">
            <v>노   무   비</v>
          </cell>
          <cell r="I1023" t="str">
            <v>재   료   비</v>
          </cell>
          <cell r="K1023" t="str">
            <v>경      비</v>
          </cell>
          <cell r="M1023" t="str">
            <v>비   고</v>
          </cell>
        </row>
        <row r="1024">
          <cell r="C1024" t="str">
            <v xml:space="preserve">규       격 </v>
          </cell>
          <cell r="F1024" t="str">
            <v>금   액</v>
          </cell>
          <cell r="G1024" t="str">
            <v>단  가</v>
          </cell>
          <cell r="H1024" t="str">
            <v>금   액</v>
          </cell>
          <cell r="I1024" t="str">
            <v>단  가</v>
          </cell>
          <cell r="J1024" t="str">
            <v>금   액</v>
          </cell>
          <cell r="K1024" t="str">
            <v>단  가</v>
          </cell>
          <cell r="L1024" t="str">
            <v>금   액</v>
          </cell>
        </row>
        <row r="1025">
          <cell r="A1025" t="str">
            <v>기 술 관 리</v>
          </cell>
          <cell r="C1025" t="str">
            <v>기계기사2급</v>
          </cell>
          <cell r="D1025">
            <v>0.5</v>
          </cell>
          <cell r="E1025" t="str">
            <v>인</v>
          </cell>
          <cell r="G1025">
            <v>69405</v>
          </cell>
          <cell r="H1025">
            <v>34702</v>
          </cell>
        </row>
        <row r="1026">
          <cell r="A1026" t="str">
            <v>운 반 조 작</v>
          </cell>
          <cell r="C1026" t="str">
            <v>비   계   공</v>
          </cell>
          <cell r="D1026">
            <v>0.97</v>
          </cell>
          <cell r="E1026" t="str">
            <v>인</v>
          </cell>
          <cell r="G1026">
            <v>79467</v>
          </cell>
          <cell r="H1026">
            <v>77082</v>
          </cell>
        </row>
        <row r="1027">
          <cell r="A1027" t="str">
            <v>조 립 조 정</v>
          </cell>
          <cell r="C1027" t="str">
            <v>비   계   공</v>
          </cell>
          <cell r="D1027">
            <v>2.02</v>
          </cell>
          <cell r="E1027" t="str">
            <v>인</v>
          </cell>
          <cell r="G1027">
            <v>79467</v>
          </cell>
          <cell r="H1027">
            <v>160523</v>
          </cell>
        </row>
        <row r="1028">
          <cell r="A1028" t="str">
            <v xml:space="preserve"> </v>
          </cell>
          <cell r="C1028" t="str">
            <v>프랜트 제관공</v>
          </cell>
          <cell r="D1028">
            <v>1.19</v>
          </cell>
          <cell r="E1028" t="str">
            <v>인</v>
          </cell>
          <cell r="G1028">
            <v>81966</v>
          </cell>
          <cell r="H1028">
            <v>97539</v>
          </cell>
        </row>
        <row r="1029">
          <cell r="A1029" t="str">
            <v xml:space="preserve"> </v>
          </cell>
          <cell r="C1029" t="str">
            <v>측   량   사</v>
          </cell>
          <cell r="D1029">
            <v>0.122</v>
          </cell>
          <cell r="E1029" t="str">
            <v>인</v>
          </cell>
          <cell r="G1029">
            <v>58506</v>
          </cell>
          <cell r="H1029">
            <v>7137</v>
          </cell>
        </row>
        <row r="1031">
          <cell r="C1031" t="str">
            <v>프랜트기계설치공</v>
          </cell>
          <cell r="D1031">
            <v>1.17</v>
          </cell>
          <cell r="E1031" t="str">
            <v>인</v>
          </cell>
          <cell r="G1031">
            <v>80805</v>
          </cell>
          <cell r="H1031">
            <v>94541</v>
          </cell>
        </row>
        <row r="1032">
          <cell r="A1032" t="str">
            <v>설      치</v>
          </cell>
          <cell r="C1032" t="str">
            <v>비   계   공</v>
          </cell>
          <cell r="D1032">
            <v>0.36</v>
          </cell>
          <cell r="E1032" t="str">
            <v>인</v>
          </cell>
          <cell r="G1032">
            <v>79467</v>
          </cell>
          <cell r="H1032">
            <v>28608</v>
          </cell>
        </row>
        <row r="1033">
          <cell r="C1033" t="str">
            <v>프랜트기계설치공</v>
          </cell>
          <cell r="D1033">
            <v>0.13</v>
          </cell>
          <cell r="E1033" t="str">
            <v>인</v>
          </cell>
          <cell r="G1033">
            <v>81966</v>
          </cell>
          <cell r="H1033">
            <v>10655</v>
          </cell>
        </row>
        <row r="1034">
          <cell r="A1034" t="str">
            <v>전 원 배 선</v>
          </cell>
          <cell r="C1034" t="str">
            <v>플랜트전공</v>
          </cell>
          <cell r="D1034">
            <v>6.3E-2</v>
          </cell>
          <cell r="E1034" t="str">
            <v>인</v>
          </cell>
          <cell r="G1034">
            <v>64285</v>
          </cell>
          <cell r="H1034">
            <v>4049</v>
          </cell>
          <cell r="I1034" t="str">
            <v xml:space="preserve"> </v>
          </cell>
          <cell r="J1034" t="str">
            <v xml:space="preserve"> </v>
          </cell>
        </row>
        <row r="1035">
          <cell r="A1035" t="str">
            <v xml:space="preserve"> </v>
          </cell>
          <cell r="C1035" t="str">
            <v xml:space="preserve"> </v>
          </cell>
          <cell r="D1035" t="str">
            <v xml:space="preserve"> </v>
          </cell>
          <cell r="E1035" t="str">
            <v xml:space="preserve"> </v>
          </cell>
          <cell r="G1035" t="str">
            <v xml:space="preserve"> </v>
          </cell>
        </row>
        <row r="1036">
          <cell r="A1036" t="str">
            <v>검사 및 교정</v>
          </cell>
          <cell r="C1036" t="str">
            <v>기술관리,전원</v>
          </cell>
          <cell r="D1036" t="str">
            <v>1</v>
          </cell>
          <cell r="E1036" t="str">
            <v>식</v>
          </cell>
          <cell r="H1036">
            <v>47608</v>
          </cell>
        </row>
        <row r="1037">
          <cell r="C1037" t="str">
            <v>배선제외10%</v>
          </cell>
        </row>
        <row r="1040">
          <cell r="B1040" t="str">
            <v>계</v>
          </cell>
          <cell r="F1040">
            <v>562444</v>
          </cell>
          <cell r="H1040">
            <v>562444</v>
          </cell>
        </row>
        <row r="1050">
          <cell r="E1050" t="str">
            <v xml:space="preserve"> </v>
          </cell>
          <cell r="F1050" t="str">
            <v>STOP LOG LEAF 설치 사용장비 경비</v>
          </cell>
        </row>
        <row r="1051">
          <cell r="E1051" t="str">
            <v xml:space="preserve"> </v>
          </cell>
        </row>
        <row r="1052">
          <cell r="A1052" t="str">
            <v>종       별</v>
          </cell>
          <cell r="C1052" t="str">
            <v>재 료 또 는</v>
          </cell>
          <cell r="D1052" t="str">
            <v xml:space="preserve">원 수 </v>
          </cell>
          <cell r="E1052" t="str">
            <v>단 위</v>
          </cell>
          <cell r="F1052" t="str">
            <v>총   액</v>
          </cell>
          <cell r="G1052" t="str">
            <v>노   무   비</v>
          </cell>
          <cell r="I1052" t="str">
            <v>재   료   비</v>
          </cell>
          <cell r="K1052" t="str">
            <v>경      비</v>
          </cell>
          <cell r="M1052" t="str">
            <v>비   고</v>
          </cell>
        </row>
        <row r="1053">
          <cell r="C1053" t="str">
            <v xml:space="preserve">규       격 </v>
          </cell>
          <cell r="F1053" t="str">
            <v>금   액</v>
          </cell>
          <cell r="G1053" t="str">
            <v>단  가</v>
          </cell>
          <cell r="H1053" t="str">
            <v>금   액</v>
          </cell>
          <cell r="I1053" t="str">
            <v>단  가</v>
          </cell>
          <cell r="J1053" t="str">
            <v>금   액</v>
          </cell>
          <cell r="K1053" t="str">
            <v>단  가</v>
          </cell>
          <cell r="L1053" t="str">
            <v>금   액</v>
          </cell>
        </row>
        <row r="1054">
          <cell r="A1054" t="str">
            <v>A.C WELDER</v>
          </cell>
          <cell r="C1054" t="str">
            <v>10KVA</v>
          </cell>
          <cell r="D1054">
            <v>8</v>
          </cell>
          <cell r="E1054" t="str">
            <v>Hr</v>
          </cell>
          <cell r="K1054">
            <v>155</v>
          </cell>
          <cell r="L1054">
            <v>1240</v>
          </cell>
        </row>
        <row r="1055">
          <cell r="A1055" t="str">
            <v>PORTABLE DRILL</v>
          </cell>
          <cell r="C1055" t="str">
            <v>1.5 Hp</v>
          </cell>
          <cell r="D1055">
            <v>16</v>
          </cell>
          <cell r="E1055" t="str">
            <v>Hr</v>
          </cell>
          <cell r="K1055">
            <v>14</v>
          </cell>
          <cell r="L1055">
            <v>224</v>
          </cell>
        </row>
        <row r="1056">
          <cell r="A1056" t="str">
            <v>PORTABLE GRINDER</v>
          </cell>
          <cell r="C1056" t="str">
            <v>0.5 Hp</v>
          </cell>
          <cell r="D1056">
            <v>16</v>
          </cell>
          <cell r="E1056" t="str">
            <v>Hr</v>
          </cell>
          <cell r="K1056">
            <v>22</v>
          </cell>
          <cell r="L1056">
            <v>352</v>
          </cell>
        </row>
        <row r="1057">
          <cell r="A1057" t="str">
            <v>WINCH</v>
          </cell>
          <cell r="C1057" t="str">
            <v>10Hp</v>
          </cell>
          <cell r="D1057">
            <v>8</v>
          </cell>
          <cell r="E1057" t="str">
            <v>Hr</v>
          </cell>
          <cell r="G1057">
            <v>9235</v>
          </cell>
          <cell r="H1057">
            <v>73880</v>
          </cell>
          <cell r="K1057">
            <v>850</v>
          </cell>
          <cell r="L1057">
            <v>6800</v>
          </cell>
        </row>
        <row r="1058">
          <cell r="A1058" t="str">
            <v>FORK LIFT</v>
          </cell>
          <cell r="C1058" t="str">
            <v>3.5TON</v>
          </cell>
          <cell r="D1058">
            <v>8</v>
          </cell>
          <cell r="E1058" t="str">
            <v>Hr</v>
          </cell>
          <cell r="G1058">
            <v>9681</v>
          </cell>
          <cell r="H1058">
            <v>77448</v>
          </cell>
          <cell r="I1058">
            <v>5116</v>
          </cell>
          <cell r="J1058">
            <v>40928</v>
          </cell>
          <cell r="K1058">
            <v>3470</v>
          </cell>
          <cell r="L1058">
            <v>27760</v>
          </cell>
        </row>
        <row r="1060">
          <cell r="A1060" t="str">
            <v>TRUCK CRANE</v>
          </cell>
          <cell r="C1060" t="str">
            <v>20TON</v>
          </cell>
          <cell r="D1060">
            <v>8</v>
          </cell>
          <cell r="E1060" t="str">
            <v>Hr</v>
          </cell>
          <cell r="G1060">
            <v>18615</v>
          </cell>
          <cell r="H1060">
            <v>148920</v>
          </cell>
          <cell r="I1060">
            <v>4939</v>
          </cell>
          <cell r="J1060">
            <v>39512</v>
          </cell>
          <cell r="K1060">
            <v>40975</v>
          </cell>
          <cell r="L1060">
            <v>327800</v>
          </cell>
        </row>
        <row r="1063">
          <cell r="A1063" t="str">
            <v xml:space="preserve">      계</v>
          </cell>
          <cell r="F1063">
            <v>744864</v>
          </cell>
          <cell r="H1063">
            <v>300248</v>
          </cell>
          <cell r="J1063">
            <v>80440</v>
          </cell>
          <cell r="L1063">
            <v>364176</v>
          </cell>
        </row>
        <row r="1079">
          <cell r="E1079" t="str">
            <v xml:space="preserve"> </v>
          </cell>
          <cell r="F1079" t="str">
            <v>STOP LOG LEAF 설치 소모 자재비</v>
          </cell>
        </row>
        <row r="1080">
          <cell r="E1080" t="str">
            <v xml:space="preserve"> </v>
          </cell>
        </row>
        <row r="1081">
          <cell r="A1081" t="str">
            <v>종       별</v>
          </cell>
          <cell r="C1081" t="str">
            <v>재 료 또 는</v>
          </cell>
          <cell r="D1081" t="str">
            <v xml:space="preserve">원 수 </v>
          </cell>
          <cell r="E1081" t="str">
            <v>단 위</v>
          </cell>
          <cell r="F1081" t="str">
            <v>총   액</v>
          </cell>
          <cell r="G1081" t="str">
            <v>노   무   비</v>
          </cell>
          <cell r="I1081" t="str">
            <v>재   료   비</v>
          </cell>
          <cell r="K1081" t="str">
            <v>경      비</v>
          </cell>
          <cell r="M1081" t="str">
            <v>비   고</v>
          </cell>
        </row>
        <row r="1082">
          <cell r="C1082" t="str">
            <v xml:space="preserve">규       격 </v>
          </cell>
          <cell r="F1082" t="str">
            <v>금   액</v>
          </cell>
          <cell r="G1082" t="str">
            <v>단  가</v>
          </cell>
          <cell r="H1082" t="str">
            <v>금   액</v>
          </cell>
          <cell r="I1082" t="str">
            <v>단  가</v>
          </cell>
          <cell r="J1082" t="str">
            <v>금   액</v>
          </cell>
          <cell r="K1082" t="str">
            <v>단  가</v>
          </cell>
          <cell r="L1082" t="str">
            <v>금   액</v>
          </cell>
        </row>
        <row r="1083">
          <cell r="A1083" t="str">
            <v>산       소</v>
          </cell>
          <cell r="C1083" t="str">
            <v>6,000L용</v>
          </cell>
          <cell r="D1083">
            <v>2.2999999999999998</v>
          </cell>
          <cell r="E1083" t="str">
            <v>병</v>
          </cell>
          <cell r="G1083" t="str">
            <v xml:space="preserve"> </v>
          </cell>
          <cell r="I1083">
            <v>12000</v>
          </cell>
          <cell r="J1083">
            <v>27600</v>
          </cell>
        </row>
        <row r="1084">
          <cell r="A1084" t="str">
            <v>아 세 치 렌</v>
          </cell>
          <cell r="C1084" t="str">
            <v>4,500L용</v>
          </cell>
          <cell r="D1084">
            <v>1.98</v>
          </cell>
          <cell r="E1084" t="str">
            <v>병</v>
          </cell>
          <cell r="I1084">
            <v>55392</v>
          </cell>
          <cell r="J1084">
            <v>109676</v>
          </cell>
        </row>
        <row r="1085">
          <cell r="A1085" t="str">
            <v>용   접  봉</v>
          </cell>
          <cell r="C1085" t="str">
            <v>SS41 , 4M/M</v>
          </cell>
          <cell r="D1085">
            <v>14.35</v>
          </cell>
          <cell r="E1085" t="str">
            <v>KG</v>
          </cell>
          <cell r="I1085">
            <v>1260</v>
          </cell>
          <cell r="J1085">
            <v>18081</v>
          </cell>
        </row>
        <row r="1086">
          <cell r="A1086" t="str">
            <v>함       석</v>
          </cell>
          <cell r="C1086" t="str">
            <v>#31x3'x6'</v>
          </cell>
          <cell r="D1086">
            <v>0.53</v>
          </cell>
          <cell r="E1086" t="str">
            <v>매</v>
          </cell>
          <cell r="I1086">
            <v>2825</v>
          </cell>
          <cell r="J1086">
            <v>1497</v>
          </cell>
        </row>
        <row r="1087">
          <cell r="A1087" t="str">
            <v>전       력</v>
          </cell>
          <cell r="D1087">
            <v>306</v>
          </cell>
          <cell r="E1087" t="str">
            <v>KWH</v>
          </cell>
          <cell r="K1087">
            <v>61.6</v>
          </cell>
          <cell r="L1087">
            <v>18849</v>
          </cell>
        </row>
        <row r="1089">
          <cell r="A1089" t="str">
            <v xml:space="preserve"> </v>
          </cell>
        </row>
        <row r="1091">
          <cell r="B1091" t="str">
            <v>계</v>
          </cell>
          <cell r="F1091">
            <v>175703</v>
          </cell>
          <cell r="J1091">
            <v>156854</v>
          </cell>
          <cell r="L1091">
            <v>18849</v>
          </cell>
        </row>
        <row r="1092">
          <cell r="A1092" t="str">
            <v xml:space="preserve"> </v>
          </cell>
        </row>
        <row r="1093">
          <cell r="A1093" t="str">
            <v xml:space="preserve"> </v>
          </cell>
        </row>
        <row r="1094">
          <cell r="A1094" t="str">
            <v xml:space="preserve"> </v>
          </cell>
        </row>
        <row r="1095">
          <cell r="A1095" t="str">
            <v xml:space="preserve"> </v>
          </cell>
        </row>
        <row r="1096">
          <cell r="A1096" t="str">
            <v xml:space="preserve"> </v>
          </cell>
        </row>
        <row r="1097">
          <cell r="A1097" t="str">
            <v xml:space="preserve"> </v>
          </cell>
        </row>
        <row r="1098">
          <cell r="A1098" t="str">
            <v xml:space="preserve"> </v>
          </cell>
        </row>
        <row r="1099">
          <cell r="A1099" t="str">
            <v xml:space="preserve"> </v>
          </cell>
        </row>
        <row r="1100">
          <cell r="A1100" t="str">
            <v xml:space="preserve"> </v>
          </cell>
        </row>
        <row r="1101">
          <cell r="A1101" t="str">
            <v xml:space="preserve"> </v>
          </cell>
        </row>
        <row r="1102">
          <cell r="A1102" t="str">
            <v xml:space="preserve"> </v>
          </cell>
        </row>
        <row r="1103">
          <cell r="A1103" t="str">
            <v xml:space="preserve"> </v>
          </cell>
        </row>
        <row r="1105">
          <cell r="A1105" t="str">
            <v xml:space="preserve"> </v>
          </cell>
        </row>
        <row r="1106">
          <cell r="A1106" t="str">
            <v xml:space="preserve"> </v>
          </cell>
        </row>
        <row r="1107">
          <cell r="A1107" t="str">
            <v xml:space="preserve"> </v>
          </cell>
        </row>
        <row r="1108">
          <cell r="E1108" t="str">
            <v xml:space="preserve"> </v>
          </cell>
          <cell r="F1108" t="str">
            <v>RADIAL GATE LEAF 제작 인건비</v>
          </cell>
        </row>
        <row r="1109">
          <cell r="E1109" t="str">
            <v xml:space="preserve"> </v>
          </cell>
        </row>
        <row r="1110">
          <cell r="A1110" t="str">
            <v>종       별</v>
          </cell>
          <cell r="C1110" t="str">
            <v>재 료 또 는</v>
          </cell>
          <cell r="F1110" t="str">
            <v>총   액</v>
          </cell>
          <cell r="G1110" t="str">
            <v xml:space="preserve">    노   무   비</v>
          </cell>
          <cell r="I1110" t="str">
            <v xml:space="preserve">    재   료   비</v>
          </cell>
          <cell r="K1110" t="str">
            <v xml:space="preserve">    경      비</v>
          </cell>
        </row>
        <row r="1111">
          <cell r="C1111" t="str">
            <v xml:space="preserve">규       격 </v>
          </cell>
          <cell r="E1111" t="str">
            <v xml:space="preserve"> </v>
          </cell>
          <cell r="F1111" t="str">
            <v>금   액</v>
          </cell>
          <cell r="G1111" t="str">
            <v>단  가</v>
          </cell>
          <cell r="H1111" t="str">
            <v>금   액</v>
          </cell>
          <cell r="I1111" t="str">
            <v>단  가</v>
          </cell>
          <cell r="J1111" t="str">
            <v>금   액</v>
          </cell>
          <cell r="K1111" t="str">
            <v>단  가</v>
          </cell>
          <cell r="L1111" t="str">
            <v>금   액</v>
          </cell>
        </row>
        <row r="1112">
          <cell r="A1112" t="str">
            <v>기술관리</v>
          </cell>
          <cell r="C1112" t="str">
            <v>기계기사1급</v>
          </cell>
          <cell r="D1112">
            <v>0.5</v>
          </cell>
          <cell r="E1112" t="str">
            <v>인</v>
          </cell>
          <cell r="G1112">
            <v>97488</v>
          </cell>
          <cell r="H1112">
            <v>48744</v>
          </cell>
        </row>
        <row r="1113">
          <cell r="A1113" t="str">
            <v>본  뜨  기</v>
          </cell>
          <cell r="C1113" t="str">
            <v>프랜트 제관공</v>
          </cell>
          <cell r="D1113">
            <v>0.52300000000000002</v>
          </cell>
          <cell r="E1113" t="str">
            <v>인</v>
          </cell>
          <cell r="G1113">
            <v>81966</v>
          </cell>
          <cell r="H1113">
            <v>42868</v>
          </cell>
        </row>
        <row r="1114">
          <cell r="A1114" t="str">
            <v>금  긋  기</v>
          </cell>
          <cell r="C1114" t="str">
            <v>프랜트 제관공</v>
          </cell>
          <cell r="D1114">
            <v>1.39</v>
          </cell>
          <cell r="E1114" t="str">
            <v>인</v>
          </cell>
          <cell r="G1114">
            <v>81966</v>
          </cell>
          <cell r="H1114">
            <v>113932</v>
          </cell>
        </row>
        <row r="1115">
          <cell r="A1115" t="str">
            <v>절      단</v>
          </cell>
          <cell r="C1115" t="str">
            <v>프랜트 제관공</v>
          </cell>
          <cell r="D1115">
            <v>0.38</v>
          </cell>
          <cell r="E1115" t="str">
            <v>인</v>
          </cell>
          <cell r="G1115">
            <v>81966</v>
          </cell>
          <cell r="H1115">
            <v>31147</v>
          </cell>
        </row>
        <row r="1116">
          <cell r="A1116" t="str">
            <v>가      공</v>
          </cell>
          <cell r="C1116" t="str">
            <v>프랜트 제관공</v>
          </cell>
          <cell r="D1116">
            <v>1.59</v>
          </cell>
          <cell r="E1116" t="str">
            <v>인</v>
          </cell>
          <cell r="G1116">
            <v>81966</v>
          </cell>
          <cell r="H1116">
            <v>130325</v>
          </cell>
        </row>
        <row r="1118">
          <cell r="A1118" t="str">
            <v>구 멍 뚫 기</v>
          </cell>
          <cell r="C1118" t="str">
            <v>프랜트 제관공</v>
          </cell>
          <cell r="D1118">
            <v>0.47499999999999998</v>
          </cell>
          <cell r="E1118" t="str">
            <v>인</v>
          </cell>
          <cell r="G1118">
            <v>81966</v>
          </cell>
          <cell r="H1118">
            <v>38933</v>
          </cell>
        </row>
        <row r="1119">
          <cell r="A1119" t="str">
            <v>용      접</v>
          </cell>
          <cell r="C1119" t="str">
            <v>프랜트 용접공</v>
          </cell>
          <cell r="D1119">
            <v>2.5499999999999998</v>
          </cell>
          <cell r="E1119" t="str">
            <v>인</v>
          </cell>
          <cell r="G1119">
            <v>95379</v>
          </cell>
          <cell r="H1119">
            <v>243216</v>
          </cell>
        </row>
        <row r="1120">
          <cell r="A1120" t="str">
            <v>부 품 조 립</v>
          </cell>
          <cell r="C1120" t="str">
            <v>비   계   공</v>
          </cell>
          <cell r="D1120">
            <v>1.3049999999999999</v>
          </cell>
          <cell r="E1120" t="str">
            <v>인</v>
          </cell>
          <cell r="G1120">
            <v>79467</v>
          </cell>
          <cell r="H1120">
            <v>103704</v>
          </cell>
        </row>
        <row r="1121">
          <cell r="C1121" t="str">
            <v>프랜트기계설치공</v>
          </cell>
          <cell r="D1121">
            <v>1.3049999999999999</v>
          </cell>
          <cell r="E1121" t="str">
            <v>인</v>
          </cell>
          <cell r="G1121">
            <v>80805</v>
          </cell>
          <cell r="H1121">
            <v>105450</v>
          </cell>
        </row>
        <row r="1122">
          <cell r="A1122" t="str">
            <v>소운반 조작</v>
          </cell>
          <cell r="C1122" t="str">
            <v>비   계   공</v>
          </cell>
          <cell r="D1122">
            <v>0.98</v>
          </cell>
          <cell r="E1122" t="str">
            <v>인</v>
          </cell>
          <cell r="G1122">
            <v>79467</v>
          </cell>
          <cell r="H1122">
            <v>77877</v>
          </cell>
        </row>
        <row r="1124">
          <cell r="A1124" t="str">
            <v>가   조   립</v>
          </cell>
          <cell r="C1124" t="str">
            <v>비   계   공</v>
          </cell>
          <cell r="D1124">
            <v>1.0329999999999999</v>
          </cell>
          <cell r="E1124" t="str">
            <v>인</v>
          </cell>
          <cell r="G1124">
            <v>79467</v>
          </cell>
          <cell r="H1124">
            <v>82089</v>
          </cell>
        </row>
        <row r="1125">
          <cell r="C1125" t="str">
            <v>프랜트 제관공</v>
          </cell>
          <cell r="D1125">
            <v>2.1160000000000001</v>
          </cell>
          <cell r="E1125" t="str">
            <v>인</v>
          </cell>
          <cell r="G1125">
            <v>81966</v>
          </cell>
          <cell r="H1125">
            <v>173440</v>
          </cell>
        </row>
        <row r="1126">
          <cell r="C1126" t="str">
            <v>프랜트 용접공</v>
          </cell>
          <cell r="D1126">
            <v>1.02</v>
          </cell>
          <cell r="E1126" t="str">
            <v>인</v>
          </cell>
          <cell r="G1126">
            <v>95379</v>
          </cell>
          <cell r="H1126">
            <v>97286</v>
          </cell>
        </row>
        <row r="1127">
          <cell r="C1127" t="str">
            <v>측   량   사</v>
          </cell>
          <cell r="D1127">
            <v>0.17199999999999999</v>
          </cell>
          <cell r="E1127" t="str">
            <v>인</v>
          </cell>
          <cell r="G1127">
            <v>58506</v>
          </cell>
          <cell r="H1127">
            <v>10063</v>
          </cell>
        </row>
        <row r="1128">
          <cell r="C1128" t="str">
            <v>프랜트기계설치공</v>
          </cell>
          <cell r="D1128">
            <v>0.62</v>
          </cell>
          <cell r="E1128" t="str">
            <v>인</v>
          </cell>
          <cell r="G1128">
            <v>80805</v>
          </cell>
          <cell r="H1128">
            <v>50099</v>
          </cell>
        </row>
        <row r="1129">
          <cell r="E1129" t="str">
            <v xml:space="preserve"> </v>
          </cell>
        </row>
        <row r="1130">
          <cell r="C1130" t="str">
            <v>특 별 인 부</v>
          </cell>
          <cell r="D1130">
            <v>0.372</v>
          </cell>
          <cell r="E1130" t="str">
            <v>인</v>
          </cell>
          <cell r="G1130">
            <v>57379</v>
          </cell>
          <cell r="H1130">
            <v>21344</v>
          </cell>
        </row>
        <row r="1131">
          <cell r="A1131" t="str">
            <v>검사 및 교정</v>
          </cell>
          <cell r="C1131" t="str">
            <v>기술관리 제외한</v>
          </cell>
          <cell r="D1131" t="str">
            <v>1</v>
          </cell>
          <cell r="E1131" t="str">
            <v>식</v>
          </cell>
          <cell r="H1131">
            <v>132177</v>
          </cell>
        </row>
        <row r="1132">
          <cell r="C1132" t="str">
            <v>10%</v>
          </cell>
        </row>
        <row r="1134">
          <cell r="B1134" t="str">
            <v>계</v>
          </cell>
          <cell r="F1134">
            <v>1502694</v>
          </cell>
          <cell r="H1134">
            <v>1502694</v>
          </cell>
        </row>
        <row r="1137">
          <cell r="E1137" t="str">
            <v xml:space="preserve"> </v>
          </cell>
          <cell r="F1137" t="str">
            <v>RADIAL GATE LEAF 제작 사용장비 경비</v>
          </cell>
        </row>
        <row r="1138">
          <cell r="E1138" t="str">
            <v xml:space="preserve"> </v>
          </cell>
        </row>
        <row r="1139">
          <cell r="A1139" t="str">
            <v>종       별</v>
          </cell>
          <cell r="C1139" t="str">
            <v>재 료 또 는</v>
          </cell>
          <cell r="D1139" t="str">
            <v xml:space="preserve">원 수 </v>
          </cell>
          <cell r="E1139" t="str">
            <v>단 위</v>
          </cell>
          <cell r="F1139" t="str">
            <v>총   액</v>
          </cell>
          <cell r="G1139" t="str">
            <v>노   무   비</v>
          </cell>
          <cell r="I1139" t="str">
            <v>재   료   비</v>
          </cell>
          <cell r="K1139" t="str">
            <v>경      비</v>
          </cell>
          <cell r="M1139" t="str">
            <v>비   고</v>
          </cell>
        </row>
        <row r="1140">
          <cell r="C1140" t="str">
            <v xml:space="preserve">규       격 </v>
          </cell>
          <cell r="F1140" t="str">
            <v>금   액</v>
          </cell>
          <cell r="G1140" t="str">
            <v>단  가</v>
          </cell>
          <cell r="H1140" t="str">
            <v>금   액</v>
          </cell>
          <cell r="I1140" t="str">
            <v>단  가</v>
          </cell>
          <cell r="J1140" t="str">
            <v>금   액</v>
          </cell>
          <cell r="K1140" t="str">
            <v>단  가</v>
          </cell>
          <cell r="L1140" t="str">
            <v>금   액</v>
          </cell>
        </row>
        <row r="1141">
          <cell r="A1141" t="str">
            <v>LATHE</v>
          </cell>
          <cell r="C1141" t="str">
            <v>12FT x 7.5HP</v>
          </cell>
          <cell r="D1141">
            <v>0.64</v>
          </cell>
          <cell r="E1141" t="str">
            <v>Hr</v>
          </cell>
          <cell r="G1141">
            <v>3418</v>
          </cell>
          <cell r="H1141">
            <v>2187</v>
          </cell>
          <cell r="K1141">
            <v>3775</v>
          </cell>
          <cell r="L1141">
            <v>2416</v>
          </cell>
        </row>
        <row r="1142">
          <cell r="A1142" t="str">
            <v>PLANER</v>
          </cell>
          <cell r="C1142" t="str">
            <v>4FT x 8FT</v>
          </cell>
          <cell r="D1142">
            <v>0.72</v>
          </cell>
          <cell r="E1142" t="str">
            <v>Hr</v>
          </cell>
          <cell r="G1142">
            <v>3129</v>
          </cell>
          <cell r="H1142">
            <v>2252</v>
          </cell>
          <cell r="K1142">
            <v>2743</v>
          </cell>
          <cell r="L1142">
            <v>1974</v>
          </cell>
        </row>
        <row r="1143">
          <cell r="A1143" t="str">
            <v>BORING M/C</v>
          </cell>
          <cell r="C1143" t="str">
            <v>Hori.type,3HP</v>
          </cell>
          <cell r="D1143">
            <v>1.72</v>
          </cell>
          <cell r="E1143" t="str">
            <v>Hr</v>
          </cell>
          <cell r="G1143">
            <v>3547</v>
          </cell>
          <cell r="H1143">
            <v>6100</v>
          </cell>
          <cell r="K1143">
            <v>8928</v>
          </cell>
          <cell r="L1143">
            <v>15356</v>
          </cell>
        </row>
        <row r="1144">
          <cell r="A1144" t="str">
            <v>UNION MELT WELDER</v>
          </cell>
          <cell r="C1144" t="str">
            <v>5.5 KVA</v>
          </cell>
          <cell r="D1144">
            <v>2.8559999999999999</v>
          </cell>
          <cell r="E1144" t="str">
            <v>Hr</v>
          </cell>
          <cell r="G1144">
            <v>3488</v>
          </cell>
          <cell r="H1144">
            <v>9961</v>
          </cell>
          <cell r="K1144">
            <v>1797</v>
          </cell>
          <cell r="L1144">
            <v>5132</v>
          </cell>
        </row>
        <row r="1145">
          <cell r="A1145" t="str">
            <v>A.C WELDER</v>
          </cell>
          <cell r="C1145" t="str">
            <v>10KVA</v>
          </cell>
          <cell r="D1145">
            <v>8.5679999999999996</v>
          </cell>
          <cell r="E1145" t="str">
            <v>Hr</v>
          </cell>
          <cell r="K1145">
            <v>107</v>
          </cell>
          <cell r="L1145">
            <v>916</v>
          </cell>
        </row>
        <row r="1146">
          <cell r="E1146" t="str">
            <v xml:space="preserve"> </v>
          </cell>
        </row>
        <row r="1147">
          <cell r="A1147" t="str">
            <v>GOUGING M/C</v>
          </cell>
          <cell r="C1147" t="str">
            <v>중 형</v>
          </cell>
          <cell r="D1147">
            <v>3.06</v>
          </cell>
          <cell r="E1147" t="str">
            <v>Hr</v>
          </cell>
          <cell r="G1147">
            <v>3380</v>
          </cell>
          <cell r="H1147">
            <v>10342</v>
          </cell>
          <cell r="K1147">
            <v>670</v>
          </cell>
          <cell r="L1147">
            <v>2050</v>
          </cell>
        </row>
        <row r="1148">
          <cell r="A1148" t="str">
            <v>GAS CUTTING M/C</v>
          </cell>
          <cell r="C1148" t="str">
            <v>Auto형</v>
          </cell>
          <cell r="D1148">
            <v>1.24</v>
          </cell>
          <cell r="E1148" t="str">
            <v>Hr</v>
          </cell>
          <cell r="G1148">
            <v>11922</v>
          </cell>
          <cell r="H1148">
            <v>14783</v>
          </cell>
          <cell r="K1148">
            <v>119</v>
          </cell>
          <cell r="L1148">
            <v>147</v>
          </cell>
        </row>
        <row r="1149">
          <cell r="A1149" t="str">
            <v>GAS CUTTING M/C</v>
          </cell>
          <cell r="C1149" t="str">
            <v>수 동</v>
          </cell>
          <cell r="D1149">
            <v>1.8</v>
          </cell>
          <cell r="E1149" t="str">
            <v>Hr</v>
          </cell>
          <cell r="G1149">
            <v>3974</v>
          </cell>
          <cell r="H1149">
            <v>7153</v>
          </cell>
          <cell r="K1149">
            <v>115</v>
          </cell>
          <cell r="L1149">
            <v>207</v>
          </cell>
        </row>
        <row r="1150">
          <cell r="A1150" t="str">
            <v>GAS HEATING TOUCH</v>
          </cell>
          <cell r="C1150" t="str">
            <v>중 형</v>
          </cell>
          <cell r="D1150">
            <v>3.984</v>
          </cell>
          <cell r="E1150" t="str">
            <v>Hr</v>
          </cell>
          <cell r="G1150">
            <v>3174</v>
          </cell>
          <cell r="H1150">
            <v>12645</v>
          </cell>
          <cell r="K1150">
            <v>115</v>
          </cell>
          <cell r="L1150">
            <v>458</v>
          </cell>
        </row>
        <row r="1152">
          <cell r="A1152" t="str">
            <v>OVER HEAD CRANE</v>
          </cell>
          <cell r="C1152" t="str">
            <v>30 TON</v>
          </cell>
          <cell r="D1152">
            <v>0.75900000000000001</v>
          </cell>
          <cell r="E1152" t="str">
            <v>Hr</v>
          </cell>
          <cell r="G1152">
            <v>9681</v>
          </cell>
          <cell r="H1152">
            <v>7347</v>
          </cell>
          <cell r="K1152">
            <v>3338</v>
          </cell>
          <cell r="L1152">
            <v>2533</v>
          </cell>
        </row>
        <row r="1153">
          <cell r="A1153" t="str">
            <v>OVER HEAD CRANE</v>
          </cell>
          <cell r="C1153" t="str">
            <v>20 TON</v>
          </cell>
          <cell r="D1153">
            <v>0.75900000000000001</v>
          </cell>
          <cell r="E1153" t="str">
            <v>Hr</v>
          </cell>
          <cell r="G1153">
            <v>9681</v>
          </cell>
          <cell r="H1153">
            <v>7347</v>
          </cell>
          <cell r="K1153">
            <v>3338</v>
          </cell>
          <cell r="L1153">
            <v>2533</v>
          </cell>
        </row>
        <row r="1154">
          <cell r="A1154" t="str">
            <v>HYDRO PRESS</v>
          </cell>
          <cell r="C1154" t="str">
            <v>300 TON</v>
          </cell>
          <cell r="D1154">
            <v>1.7709999999999999</v>
          </cell>
          <cell r="E1154" t="str">
            <v>Hr</v>
          </cell>
          <cell r="G1154">
            <v>3281</v>
          </cell>
          <cell r="H1154">
            <v>5810</v>
          </cell>
          <cell r="K1154">
            <v>8463</v>
          </cell>
          <cell r="L1154">
            <v>14987</v>
          </cell>
        </row>
        <row r="1155">
          <cell r="A1155" t="str">
            <v>BENDING ROLLER</v>
          </cell>
          <cell r="C1155" t="str">
            <v>23 FT</v>
          </cell>
          <cell r="D1155">
            <v>1.48</v>
          </cell>
          <cell r="E1155" t="str">
            <v>Hr</v>
          </cell>
          <cell r="G1155">
            <v>4281</v>
          </cell>
          <cell r="H1155">
            <v>6335</v>
          </cell>
          <cell r="K1155">
            <v>6323</v>
          </cell>
          <cell r="L1155">
            <v>9358</v>
          </cell>
        </row>
        <row r="1156">
          <cell r="A1156" t="str">
            <v>EDGE BENDING ROLLER</v>
          </cell>
          <cell r="C1156" t="str">
            <v>23 FT</v>
          </cell>
          <cell r="D1156">
            <v>1.38</v>
          </cell>
          <cell r="E1156" t="str">
            <v>Hr</v>
          </cell>
          <cell r="G1156">
            <v>4281</v>
          </cell>
          <cell r="H1156">
            <v>5907</v>
          </cell>
          <cell r="K1156">
            <v>9484.5</v>
          </cell>
          <cell r="L1156">
            <v>13088</v>
          </cell>
        </row>
        <row r="1158">
          <cell r="A1158" t="str">
            <v>SHEARING M/C</v>
          </cell>
          <cell r="D1158">
            <v>0.64</v>
          </cell>
          <cell r="E1158" t="str">
            <v>Hr</v>
          </cell>
          <cell r="G1158">
            <v>3688</v>
          </cell>
          <cell r="H1158">
            <v>2360</v>
          </cell>
          <cell r="K1158">
            <v>3209</v>
          </cell>
          <cell r="L1158">
            <v>2053</v>
          </cell>
        </row>
        <row r="1159">
          <cell r="A1159" t="str">
            <v>DRILLING M/C</v>
          </cell>
          <cell r="C1159" t="str">
            <v>3 HP</v>
          </cell>
          <cell r="D1159">
            <v>0.36799999999999999</v>
          </cell>
          <cell r="E1159" t="str">
            <v>Hr</v>
          </cell>
          <cell r="G1159">
            <v>3401</v>
          </cell>
          <cell r="H1159">
            <v>1251</v>
          </cell>
          <cell r="K1159">
            <v>576</v>
          </cell>
          <cell r="L1159">
            <v>211</v>
          </cell>
        </row>
        <row r="1160">
          <cell r="A1160" t="str">
            <v>DRILLING M/C</v>
          </cell>
          <cell r="C1160" t="str">
            <v>Radial,5 HP</v>
          </cell>
          <cell r="D1160">
            <v>0.184</v>
          </cell>
          <cell r="E1160" t="str">
            <v>Hr</v>
          </cell>
          <cell r="G1160">
            <v>3401</v>
          </cell>
          <cell r="H1160">
            <v>625</v>
          </cell>
          <cell r="K1160">
            <v>1720</v>
          </cell>
          <cell r="L1160">
            <v>316</v>
          </cell>
        </row>
        <row r="1161">
          <cell r="A1161" t="str">
            <v>PORTABLE DRILL</v>
          </cell>
          <cell r="C1161" t="str">
            <v>0.5 HP</v>
          </cell>
          <cell r="D1161">
            <v>1.532</v>
          </cell>
          <cell r="E1161" t="str">
            <v>Hr</v>
          </cell>
          <cell r="K1161">
            <v>12</v>
          </cell>
          <cell r="L1161">
            <v>18</v>
          </cell>
        </row>
        <row r="1162">
          <cell r="A1162" t="str">
            <v>TRUCK CRANE</v>
          </cell>
          <cell r="C1162" t="str">
            <v>30 TON</v>
          </cell>
          <cell r="D1162">
            <v>0.50600000000000001</v>
          </cell>
          <cell r="E1162" t="str">
            <v>Hr</v>
          </cell>
          <cell r="G1162">
            <v>18615</v>
          </cell>
          <cell r="H1162">
            <v>9419</v>
          </cell>
          <cell r="I1162">
            <v>7046</v>
          </cell>
          <cell r="J1162">
            <v>3565</v>
          </cell>
          <cell r="K1162">
            <v>44939</v>
          </cell>
          <cell r="L1162">
            <v>22739</v>
          </cell>
        </row>
        <row r="1164">
          <cell r="A1164" t="str">
            <v>리프트 트럭</v>
          </cell>
          <cell r="C1164" t="str">
            <v xml:space="preserve"> 5 TON</v>
          </cell>
          <cell r="D1164">
            <v>0.50600000000000001</v>
          </cell>
          <cell r="E1164" t="str">
            <v>Hr</v>
          </cell>
          <cell r="G1164">
            <v>9681</v>
          </cell>
          <cell r="H1164">
            <v>4898</v>
          </cell>
          <cell r="I1164">
            <v>5116.08</v>
          </cell>
          <cell r="J1164">
            <v>2588</v>
          </cell>
          <cell r="K1164">
            <v>4863</v>
          </cell>
          <cell r="L1164">
            <v>2460</v>
          </cell>
        </row>
        <row r="1165">
          <cell r="A1165" t="str">
            <v>TRAILER</v>
          </cell>
          <cell r="C1165" t="str">
            <v>30 TON</v>
          </cell>
          <cell r="D1165">
            <v>0.50600000000000001</v>
          </cell>
          <cell r="E1165" t="str">
            <v>Hr</v>
          </cell>
          <cell r="G1165">
            <v>8683</v>
          </cell>
          <cell r="H1165">
            <v>4393</v>
          </cell>
          <cell r="I1165">
            <v>15763</v>
          </cell>
          <cell r="J1165">
            <v>7976</v>
          </cell>
          <cell r="K1165">
            <v>27414</v>
          </cell>
          <cell r="L1165">
            <v>13871</v>
          </cell>
        </row>
        <row r="1166">
          <cell r="A1166" t="str">
            <v>종       별</v>
          </cell>
          <cell r="C1166" t="str">
            <v>재 료 또 는</v>
          </cell>
          <cell r="D1166" t="str">
            <v xml:space="preserve">원 수 </v>
          </cell>
          <cell r="E1166" t="str">
            <v>단 위</v>
          </cell>
          <cell r="F1166" t="str">
            <v>총   액</v>
          </cell>
          <cell r="G1166" t="str">
            <v>노   무   비</v>
          </cell>
          <cell r="I1166" t="str">
            <v>재   료   비</v>
          </cell>
          <cell r="K1166" t="str">
            <v>경      비</v>
          </cell>
          <cell r="M1166" t="str">
            <v>비   고</v>
          </cell>
        </row>
        <row r="1167">
          <cell r="C1167" t="str">
            <v xml:space="preserve">규       격 </v>
          </cell>
          <cell r="F1167" t="str">
            <v>금   액</v>
          </cell>
          <cell r="G1167" t="str">
            <v>단  가</v>
          </cell>
          <cell r="H1167" t="str">
            <v>금   액</v>
          </cell>
          <cell r="I1167" t="str">
            <v>단  가</v>
          </cell>
          <cell r="J1167" t="str">
            <v>금   액</v>
          </cell>
          <cell r="K1167" t="str">
            <v>단  가</v>
          </cell>
          <cell r="L1167" t="str">
            <v>금   액</v>
          </cell>
        </row>
        <row r="1168">
          <cell r="A1168" t="str">
            <v>COMPRESSOR</v>
          </cell>
          <cell r="C1168" t="str">
            <v>7.1㎥/min</v>
          </cell>
          <cell r="D1168">
            <v>3.79</v>
          </cell>
          <cell r="E1168" t="str">
            <v>Hr</v>
          </cell>
          <cell r="G1168">
            <v>9681</v>
          </cell>
          <cell r="H1168">
            <v>36690</v>
          </cell>
          <cell r="I1168">
            <v>8779</v>
          </cell>
          <cell r="J1168">
            <v>33272</v>
          </cell>
          <cell r="K1168">
            <v>6250</v>
          </cell>
          <cell r="L1168">
            <v>23687</v>
          </cell>
        </row>
        <row r="1170">
          <cell r="B1170" t="str">
            <v>계</v>
          </cell>
          <cell r="F1170">
            <v>341716</v>
          </cell>
          <cell r="H1170">
            <v>157805</v>
          </cell>
          <cell r="J1170">
            <v>47401</v>
          </cell>
          <cell r="K1170" t="str">
            <v xml:space="preserve"> </v>
          </cell>
          <cell r="L1170">
            <v>136510</v>
          </cell>
        </row>
        <row r="1195">
          <cell r="E1195" t="str">
            <v xml:space="preserve"> </v>
          </cell>
          <cell r="F1195" t="str">
            <v>RADIAL GATE LEAF 제작 소모 자재비</v>
          </cell>
        </row>
        <row r="1196">
          <cell r="E1196" t="str">
            <v xml:space="preserve"> </v>
          </cell>
        </row>
        <row r="1197">
          <cell r="A1197" t="str">
            <v>종       별</v>
          </cell>
          <cell r="C1197" t="str">
            <v>재 료 또 는</v>
          </cell>
          <cell r="D1197" t="str">
            <v xml:space="preserve">원 수 </v>
          </cell>
          <cell r="E1197" t="str">
            <v>단 위</v>
          </cell>
          <cell r="F1197" t="str">
            <v>총   액</v>
          </cell>
          <cell r="G1197" t="str">
            <v>노   무   비</v>
          </cell>
          <cell r="I1197" t="str">
            <v>재   료   비</v>
          </cell>
          <cell r="K1197" t="str">
            <v>경      비</v>
          </cell>
          <cell r="M1197" t="str">
            <v>비   고</v>
          </cell>
        </row>
        <row r="1198">
          <cell r="C1198" t="str">
            <v xml:space="preserve">규       격 </v>
          </cell>
          <cell r="F1198" t="str">
            <v>금   액</v>
          </cell>
          <cell r="G1198" t="str">
            <v>단  가</v>
          </cell>
          <cell r="H1198" t="str">
            <v>금   액</v>
          </cell>
          <cell r="I1198" t="str">
            <v>단  가</v>
          </cell>
          <cell r="J1198" t="str">
            <v>금   액</v>
          </cell>
          <cell r="K1198" t="str">
            <v>단  가</v>
          </cell>
          <cell r="L1198" t="str">
            <v>금   액</v>
          </cell>
        </row>
        <row r="1199">
          <cell r="A1199" t="str">
            <v>산       소</v>
          </cell>
          <cell r="C1199" t="str">
            <v>6,000L용</v>
          </cell>
          <cell r="D1199">
            <v>3.76</v>
          </cell>
          <cell r="E1199" t="str">
            <v>병</v>
          </cell>
          <cell r="G1199" t="str">
            <v xml:space="preserve"> </v>
          </cell>
          <cell r="I1199">
            <v>12000</v>
          </cell>
          <cell r="J1199">
            <v>45120</v>
          </cell>
        </row>
        <row r="1200">
          <cell r="A1200" t="str">
            <v>아 세 치 렌</v>
          </cell>
          <cell r="C1200" t="str">
            <v>4,500L용</v>
          </cell>
          <cell r="D1200">
            <v>3.23</v>
          </cell>
          <cell r="E1200" t="str">
            <v>병</v>
          </cell>
          <cell r="I1200">
            <v>55392</v>
          </cell>
          <cell r="J1200">
            <v>178916</v>
          </cell>
        </row>
        <row r="1201">
          <cell r="A1201" t="str">
            <v>함       석</v>
          </cell>
          <cell r="C1201" t="str">
            <v>#31 x 3' x 6'</v>
          </cell>
          <cell r="D1201">
            <v>0.71</v>
          </cell>
          <cell r="E1201" t="str">
            <v>매</v>
          </cell>
          <cell r="I1201">
            <v>2825</v>
          </cell>
          <cell r="J1201">
            <v>2005</v>
          </cell>
        </row>
        <row r="1202">
          <cell r="A1202" t="str">
            <v>용   접  봉</v>
          </cell>
          <cell r="C1202" t="str">
            <v>SS400, 4M/Mx350L</v>
          </cell>
          <cell r="D1202">
            <v>24.99</v>
          </cell>
          <cell r="E1202" t="str">
            <v>KG</v>
          </cell>
          <cell r="I1202">
            <v>1260</v>
          </cell>
          <cell r="J1202">
            <v>31487</v>
          </cell>
        </row>
        <row r="1203">
          <cell r="A1203" t="str">
            <v>전       력</v>
          </cell>
          <cell r="D1203">
            <v>370</v>
          </cell>
          <cell r="E1203" t="str">
            <v>KWH</v>
          </cell>
          <cell r="K1203">
            <v>61.6</v>
          </cell>
          <cell r="L1203">
            <v>22792</v>
          </cell>
        </row>
        <row r="1204">
          <cell r="E1204" t="str">
            <v xml:space="preserve"> </v>
          </cell>
          <cell r="K1204" t="str">
            <v xml:space="preserve"> </v>
          </cell>
        </row>
        <row r="1206">
          <cell r="B1206" t="str">
            <v>계</v>
          </cell>
          <cell r="F1206">
            <v>280320</v>
          </cell>
          <cell r="J1206">
            <v>257528</v>
          </cell>
          <cell r="L1206">
            <v>22792</v>
          </cell>
        </row>
        <row r="1224">
          <cell r="E1224" t="str">
            <v xml:space="preserve"> </v>
          </cell>
          <cell r="F1224" t="str">
            <v>RADIAL GATE GUIDE FRAME 제작 인건비</v>
          </cell>
        </row>
        <row r="1225">
          <cell r="E1225" t="str">
            <v xml:space="preserve"> </v>
          </cell>
        </row>
        <row r="1226">
          <cell r="A1226" t="str">
            <v>종       별</v>
          </cell>
          <cell r="C1226" t="str">
            <v>재 료 또 는</v>
          </cell>
          <cell r="D1226" t="str">
            <v xml:space="preserve">원 수 </v>
          </cell>
          <cell r="E1226" t="str">
            <v>단 위</v>
          </cell>
          <cell r="F1226" t="str">
            <v>총   액</v>
          </cell>
          <cell r="G1226" t="str">
            <v>노   무   비</v>
          </cell>
          <cell r="I1226" t="str">
            <v>재   료   비</v>
          </cell>
          <cell r="K1226" t="str">
            <v>경      비</v>
          </cell>
          <cell r="M1226" t="str">
            <v>비   고</v>
          </cell>
        </row>
        <row r="1227">
          <cell r="C1227" t="str">
            <v xml:space="preserve">규       격 </v>
          </cell>
          <cell r="F1227" t="str">
            <v>금   액</v>
          </cell>
          <cell r="G1227" t="str">
            <v>단  가</v>
          </cell>
          <cell r="H1227" t="str">
            <v>금   액</v>
          </cell>
          <cell r="I1227" t="str">
            <v>단  가</v>
          </cell>
          <cell r="J1227" t="str">
            <v>금   액</v>
          </cell>
          <cell r="K1227" t="str">
            <v>단  가</v>
          </cell>
          <cell r="L1227" t="str">
            <v>금   액</v>
          </cell>
        </row>
        <row r="1228">
          <cell r="A1228" t="str">
            <v>기 술 관 리</v>
          </cell>
          <cell r="C1228" t="str">
            <v>기계기사1급</v>
          </cell>
          <cell r="D1228">
            <v>8</v>
          </cell>
          <cell r="E1228" t="str">
            <v>인</v>
          </cell>
          <cell r="G1228">
            <v>97488</v>
          </cell>
          <cell r="H1228">
            <v>779904</v>
          </cell>
        </row>
        <row r="1229">
          <cell r="A1229" t="str">
            <v>재료 절단 사도</v>
          </cell>
          <cell r="C1229" t="str">
            <v>제   도   공</v>
          </cell>
          <cell r="D1229">
            <v>2</v>
          </cell>
          <cell r="E1229" t="str">
            <v>인</v>
          </cell>
          <cell r="G1229">
            <v>32747</v>
          </cell>
          <cell r="H1229">
            <v>65494</v>
          </cell>
        </row>
        <row r="1230">
          <cell r="A1230" t="str">
            <v xml:space="preserve"> </v>
          </cell>
          <cell r="B1230" t="str">
            <v>현    도</v>
          </cell>
          <cell r="C1230" t="str">
            <v>현   도   공</v>
          </cell>
          <cell r="D1230">
            <v>1.4</v>
          </cell>
          <cell r="E1230" t="str">
            <v>인</v>
          </cell>
          <cell r="G1230">
            <v>28487</v>
          </cell>
          <cell r="H1230">
            <v>39881</v>
          </cell>
        </row>
        <row r="1231">
          <cell r="A1231" t="str">
            <v xml:space="preserve"> </v>
          </cell>
          <cell r="B1231" t="str">
            <v>괘    서</v>
          </cell>
          <cell r="C1231" t="str">
            <v>마   킹   공</v>
          </cell>
          <cell r="D1231">
            <v>2.8</v>
          </cell>
          <cell r="E1231" t="str">
            <v>인</v>
          </cell>
          <cell r="G1231">
            <v>26924</v>
          </cell>
          <cell r="H1231">
            <v>75387</v>
          </cell>
        </row>
        <row r="1232">
          <cell r="A1232" t="str">
            <v xml:space="preserve"> </v>
          </cell>
          <cell r="B1232" t="str">
            <v>절    단</v>
          </cell>
          <cell r="C1232" t="str">
            <v>절   단   공</v>
          </cell>
          <cell r="D1232">
            <v>0.52</v>
          </cell>
          <cell r="E1232" t="str">
            <v>인</v>
          </cell>
          <cell r="G1232">
            <v>65881</v>
          </cell>
          <cell r="H1232">
            <v>34258</v>
          </cell>
        </row>
        <row r="1234">
          <cell r="A1234" t="str">
            <v>단재가공 괘서</v>
          </cell>
          <cell r="C1234" t="str">
            <v>마   킹   공</v>
          </cell>
          <cell r="D1234">
            <v>2.8</v>
          </cell>
          <cell r="E1234" t="str">
            <v>인</v>
          </cell>
          <cell r="G1234">
            <v>26250</v>
          </cell>
          <cell r="H1234">
            <v>73500</v>
          </cell>
        </row>
        <row r="1235">
          <cell r="A1235" t="str">
            <v xml:space="preserve"> </v>
          </cell>
          <cell r="B1235" t="str">
            <v>절    단</v>
          </cell>
          <cell r="C1235" t="str">
            <v>산소 절단공</v>
          </cell>
          <cell r="D1235">
            <v>0.26</v>
          </cell>
          <cell r="E1235" t="str">
            <v>인</v>
          </cell>
          <cell r="G1235">
            <v>31794</v>
          </cell>
          <cell r="H1235">
            <v>8266</v>
          </cell>
        </row>
        <row r="1236">
          <cell r="C1236" t="str">
            <v>프랜트기계설치공</v>
          </cell>
          <cell r="D1236">
            <v>2.2999999999999998</v>
          </cell>
          <cell r="E1236" t="str">
            <v>인</v>
          </cell>
          <cell r="G1236">
            <v>80805</v>
          </cell>
          <cell r="H1236">
            <v>185851</v>
          </cell>
        </row>
        <row r="1237">
          <cell r="B1237" t="str">
            <v>EDGE가공</v>
          </cell>
          <cell r="C1237" t="str">
            <v>산소 절단공</v>
          </cell>
          <cell r="D1237">
            <v>1.1000000000000001</v>
          </cell>
          <cell r="E1237" t="str">
            <v>인</v>
          </cell>
          <cell r="G1237">
            <v>31794</v>
          </cell>
          <cell r="H1237">
            <v>34973</v>
          </cell>
        </row>
        <row r="1238">
          <cell r="A1238" t="str">
            <v xml:space="preserve"> </v>
          </cell>
          <cell r="B1238" t="str">
            <v>용    접</v>
          </cell>
          <cell r="C1238" t="str">
            <v>프랜트 용접공</v>
          </cell>
          <cell r="D1238">
            <v>0.78</v>
          </cell>
          <cell r="E1238" t="str">
            <v>인</v>
          </cell>
          <cell r="G1238">
            <v>95379</v>
          </cell>
          <cell r="H1238">
            <v>74395</v>
          </cell>
        </row>
        <row r="1240">
          <cell r="A1240" t="str">
            <v xml:space="preserve"> </v>
          </cell>
          <cell r="B1240" t="str">
            <v>교    정</v>
          </cell>
          <cell r="C1240" t="str">
            <v>프랜트 제관공</v>
          </cell>
          <cell r="D1240">
            <v>0.75</v>
          </cell>
          <cell r="E1240" t="str">
            <v>인</v>
          </cell>
          <cell r="G1240">
            <v>81966</v>
          </cell>
          <cell r="H1240">
            <v>61474</v>
          </cell>
        </row>
        <row r="1241">
          <cell r="B1241" t="str">
            <v>HOLING</v>
          </cell>
          <cell r="C1241" t="str">
            <v>프랜트 제관공</v>
          </cell>
          <cell r="D1241">
            <v>0.62</v>
          </cell>
          <cell r="E1241" t="str">
            <v>인</v>
          </cell>
          <cell r="G1241">
            <v>81966</v>
          </cell>
          <cell r="H1241">
            <v>50818</v>
          </cell>
        </row>
        <row r="1242">
          <cell r="A1242" t="str">
            <v>부분조립,취부조정</v>
          </cell>
          <cell r="C1242" t="str">
            <v>프랜트기계설치공</v>
          </cell>
          <cell r="D1242">
            <v>6.2</v>
          </cell>
          <cell r="E1242" t="str">
            <v>인</v>
          </cell>
          <cell r="G1242">
            <v>80805</v>
          </cell>
          <cell r="H1242">
            <v>500991</v>
          </cell>
        </row>
        <row r="1243">
          <cell r="A1243" t="str">
            <v xml:space="preserve"> </v>
          </cell>
          <cell r="B1243" t="str">
            <v>용    접</v>
          </cell>
          <cell r="C1243" t="str">
            <v>프랜트 용접공</v>
          </cell>
          <cell r="D1243">
            <v>3.9</v>
          </cell>
          <cell r="E1243" t="str">
            <v>인</v>
          </cell>
          <cell r="G1243">
            <v>95379</v>
          </cell>
          <cell r="H1243">
            <v>371978</v>
          </cell>
        </row>
        <row r="1244">
          <cell r="A1244" t="str">
            <v xml:space="preserve"> </v>
          </cell>
          <cell r="B1244" t="str">
            <v>교    정</v>
          </cell>
          <cell r="C1244" t="str">
            <v>프랜트 제관공</v>
          </cell>
          <cell r="D1244">
            <v>1.75</v>
          </cell>
          <cell r="E1244" t="str">
            <v>인</v>
          </cell>
          <cell r="G1244">
            <v>81966</v>
          </cell>
          <cell r="H1244">
            <v>143440</v>
          </cell>
        </row>
        <row r="1246">
          <cell r="A1246" t="str">
            <v>기 계 가 공</v>
          </cell>
          <cell r="C1246" t="str">
            <v>기   계   공</v>
          </cell>
          <cell r="D1246">
            <v>10</v>
          </cell>
          <cell r="E1246" t="str">
            <v>인</v>
          </cell>
          <cell r="G1246">
            <v>58906</v>
          </cell>
          <cell r="H1246">
            <v>589060</v>
          </cell>
        </row>
        <row r="1247">
          <cell r="A1247" t="str">
            <v>가 조 립,조 립</v>
          </cell>
          <cell r="C1247" t="str">
            <v>프랜트기계설치공</v>
          </cell>
          <cell r="D1247">
            <v>2</v>
          </cell>
          <cell r="E1247" t="str">
            <v>인</v>
          </cell>
          <cell r="G1247">
            <v>80805</v>
          </cell>
          <cell r="H1247">
            <v>161610</v>
          </cell>
        </row>
        <row r="1248">
          <cell r="A1248" t="str">
            <v xml:space="preserve"> </v>
          </cell>
          <cell r="B1248" t="str">
            <v>해    체</v>
          </cell>
          <cell r="C1248" t="str">
            <v>프랜트기계설치공</v>
          </cell>
          <cell r="D1248">
            <v>1</v>
          </cell>
          <cell r="E1248" t="str">
            <v>인</v>
          </cell>
          <cell r="G1248">
            <v>80805</v>
          </cell>
          <cell r="H1248">
            <v>80805</v>
          </cell>
        </row>
        <row r="1249">
          <cell r="A1249" t="str">
            <v>운 반 조 작</v>
          </cell>
          <cell r="C1249" t="str">
            <v>특수 비계공</v>
          </cell>
          <cell r="D1249">
            <v>5</v>
          </cell>
          <cell r="E1249" t="str">
            <v>인</v>
          </cell>
          <cell r="G1249">
            <v>85884</v>
          </cell>
          <cell r="H1249">
            <v>429420</v>
          </cell>
        </row>
        <row r="1250">
          <cell r="A1250" t="str">
            <v>동 력 조 작</v>
          </cell>
          <cell r="C1250" t="str">
            <v>프랜트 전공</v>
          </cell>
          <cell r="D1250">
            <v>2</v>
          </cell>
          <cell r="E1250" t="str">
            <v>인</v>
          </cell>
          <cell r="G1250">
            <v>64285</v>
          </cell>
          <cell r="H1250">
            <v>128570</v>
          </cell>
        </row>
        <row r="1252">
          <cell r="A1252" t="str">
            <v xml:space="preserve">      보 조</v>
          </cell>
          <cell r="C1252" t="str">
            <v>특 별 인 부</v>
          </cell>
          <cell r="D1252">
            <v>2.5</v>
          </cell>
          <cell r="E1252" t="str">
            <v>인</v>
          </cell>
          <cell r="G1252">
            <v>57379</v>
          </cell>
          <cell r="H1252">
            <v>143447</v>
          </cell>
        </row>
        <row r="1253">
          <cell r="A1253" t="str">
            <v>종       별</v>
          </cell>
          <cell r="C1253" t="str">
            <v>재 료 또 는</v>
          </cell>
          <cell r="D1253" t="str">
            <v xml:space="preserve">원 수 </v>
          </cell>
          <cell r="E1253" t="str">
            <v>단 위</v>
          </cell>
          <cell r="F1253" t="str">
            <v>총   액</v>
          </cell>
          <cell r="G1253" t="str">
            <v>노   무   비</v>
          </cell>
          <cell r="I1253" t="str">
            <v>재   료   비</v>
          </cell>
          <cell r="K1253" t="str">
            <v>경      비</v>
          </cell>
          <cell r="M1253" t="str">
            <v>비   고</v>
          </cell>
        </row>
        <row r="1254">
          <cell r="C1254" t="str">
            <v xml:space="preserve">규       격 </v>
          </cell>
          <cell r="F1254" t="str">
            <v>금   액</v>
          </cell>
          <cell r="G1254" t="str">
            <v>단  가</v>
          </cell>
          <cell r="H1254" t="str">
            <v>금   액</v>
          </cell>
          <cell r="I1254" t="str">
            <v>단  가</v>
          </cell>
          <cell r="J1254" t="str">
            <v>금   액</v>
          </cell>
          <cell r="K1254" t="str">
            <v>단  가</v>
          </cell>
          <cell r="L1254" t="str">
            <v>금   액</v>
          </cell>
        </row>
        <row r="1255">
          <cell r="A1255" t="str">
            <v>검      사</v>
          </cell>
          <cell r="C1255" t="str">
            <v>노무비의 7%</v>
          </cell>
          <cell r="D1255" t="str">
            <v>1</v>
          </cell>
          <cell r="E1255" t="str">
            <v>식</v>
          </cell>
          <cell r="H1255">
            <v>282346</v>
          </cell>
        </row>
        <row r="1256">
          <cell r="E1256" t="str">
            <v xml:space="preserve"> </v>
          </cell>
          <cell r="F1256" t="str">
            <v xml:space="preserve"> </v>
          </cell>
          <cell r="H1256" t="str">
            <v xml:space="preserve"> </v>
          </cell>
        </row>
        <row r="1257">
          <cell r="A1257" t="str">
            <v xml:space="preserve">       계</v>
          </cell>
          <cell r="F1257">
            <v>4315868</v>
          </cell>
          <cell r="H1257">
            <v>4315868</v>
          </cell>
        </row>
        <row r="1282">
          <cell r="E1282" t="str">
            <v xml:space="preserve"> </v>
          </cell>
          <cell r="F1282" t="str">
            <v>RADIAL GATE GUIDE FRAME 제작 소모 자재비</v>
          </cell>
        </row>
        <row r="1283">
          <cell r="E1283" t="str">
            <v xml:space="preserve"> </v>
          </cell>
        </row>
        <row r="1284">
          <cell r="A1284" t="str">
            <v>종       별</v>
          </cell>
          <cell r="C1284" t="str">
            <v>재 료 또 는</v>
          </cell>
          <cell r="D1284" t="str">
            <v xml:space="preserve">원 수 </v>
          </cell>
          <cell r="E1284" t="str">
            <v>단 위</v>
          </cell>
          <cell r="F1284" t="str">
            <v>총   액</v>
          </cell>
          <cell r="G1284" t="str">
            <v>노   무   비</v>
          </cell>
          <cell r="I1284" t="str">
            <v>재   료   비</v>
          </cell>
          <cell r="K1284" t="str">
            <v>경      비</v>
          </cell>
          <cell r="M1284" t="str">
            <v>비   고</v>
          </cell>
        </row>
        <row r="1285">
          <cell r="C1285" t="str">
            <v xml:space="preserve">규       격 </v>
          </cell>
          <cell r="F1285" t="str">
            <v>금   액</v>
          </cell>
          <cell r="G1285" t="str">
            <v>단  가</v>
          </cell>
          <cell r="H1285" t="str">
            <v>금   액</v>
          </cell>
          <cell r="I1285" t="str">
            <v>단  가</v>
          </cell>
          <cell r="J1285" t="str">
            <v>금   액</v>
          </cell>
          <cell r="K1285" t="str">
            <v>단  가</v>
          </cell>
          <cell r="L1285" t="str">
            <v>금   액</v>
          </cell>
        </row>
        <row r="1286">
          <cell r="A1286" t="str">
            <v>산       소</v>
          </cell>
          <cell r="C1286" t="str">
            <v>6,000L용</v>
          </cell>
          <cell r="D1286">
            <v>2.2000000000000002</v>
          </cell>
          <cell r="E1286" t="str">
            <v>병</v>
          </cell>
          <cell r="G1286" t="str">
            <v xml:space="preserve"> </v>
          </cell>
          <cell r="I1286">
            <v>12000</v>
          </cell>
          <cell r="J1286">
            <v>26400</v>
          </cell>
        </row>
        <row r="1287">
          <cell r="A1287" t="str">
            <v>아 세 치 렌</v>
          </cell>
          <cell r="C1287" t="str">
            <v>2,100L용</v>
          </cell>
          <cell r="D1287">
            <v>1.6</v>
          </cell>
          <cell r="E1287" t="str">
            <v>병</v>
          </cell>
          <cell r="I1287">
            <v>25849</v>
          </cell>
          <cell r="J1287">
            <v>41358</v>
          </cell>
        </row>
        <row r="1288">
          <cell r="A1288" t="str">
            <v>함       석</v>
          </cell>
          <cell r="C1288" t="str">
            <v>#32 x 3' x 6'</v>
          </cell>
          <cell r="D1288">
            <v>1.7</v>
          </cell>
          <cell r="E1288" t="str">
            <v>매</v>
          </cell>
          <cell r="I1288">
            <v>2597</v>
          </cell>
          <cell r="J1288">
            <v>4414</v>
          </cell>
        </row>
        <row r="1289">
          <cell r="A1289" t="str">
            <v>용   접  봉</v>
          </cell>
          <cell r="C1289" t="str">
            <v>SS41+STS304,4M/M</v>
          </cell>
          <cell r="D1289">
            <v>22.5</v>
          </cell>
          <cell r="E1289" t="str">
            <v>KG</v>
          </cell>
          <cell r="I1289">
            <v>3360</v>
          </cell>
          <cell r="J1289">
            <v>75600</v>
          </cell>
        </row>
        <row r="1290">
          <cell r="A1290" t="str">
            <v>전       력</v>
          </cell>
          <cell r="D1290">
            <v>595</v>
          </cell>
          <cell r="E1290" t="str">
            <v>KWH</v>
          </cell>
          <cell r="I1290" t="str">
            <v xml:space="preserve"> </v>
          </cell>
          <cell r="K1290">
            <v>61.6</v>
          </cell>
          <cell r="L1290">
            <v>36652</v>
          </cell>
        </row>
        <row r="1291">
          <cell r="A1291" t="str">
            <v xml:space="preserve"> </v>
          </cell>
          <cell r="C1291" t="str">
            <v xml:space="preserve"> </v>
          </cell>
          <cell r="D1291" t="str">
            <v xml:space="preserve"> </v>
          </cell>
          <cell r="E1291" t="str">
            <v xml:space="preserve"> </v>
          </cell>
          <cell r="I1291" t="str">
            <v xml:space="preserve">  </v>
          </cell>
          <cell r="K1291" t="str">
            <v xml:space="preserve"> </v>
          </cell>
        </row>
        <row r="1293">
          <cell r="L1293" t="str">
            <v xml:space="preserve"> </v>
          </cell>
        </row>
        <row r="1294">
          <cell r="B1294" t="str">
            <v>계</v>
          </cell>
          <cell r="F1294">
            <v>184424</v>
          </cell>
          <cell r="J1294">
            <v>147772</v>
          </cell>
          <cell r="L1294">
            <v>36652</v>
          </cell>
        </row>
        <row r="1295">
          <cell r="F1295" t="str">
            <v xml:space="preserve"> </v>
          </cell>
          <cell r="J1295" t="str">
            <v xml:space="preserve"> </v>
          </cell>
          <cell r="L1295" t="str">
            <v xml:space="preserve"> </v>
          </cell>
        </row>
        <row r="1296">
          <cell r="F1296" t="str">
            <v xml:space="preserve"> </v>
          </cell>
          <cell r="J1296" t="str">
            <v xml:space="preserve"> </v>
          </cell>
          <cell r="L1296" t="str">
            <v xml:space="preserve"> </v>
          </cell>
        </row>
        <row r="1297">
          <cell r="F1297" t="str">
            <v xml:space="preserve"> </v>
          </cell>
          <cell r="J1297" t="str">
            <v xml:space="preserve"> </v>
          </cell>
          <cell r="L1297" t="str">
            <v xml:space="preserve"> </v>
          </cell>
        </row>
        <row r="1298">
          <cell r="F1298" t="str">
            <v xml:space="preserve"> </v>
          </cell>
          <cell r="J1298" t="str">
            <v xml:space="preserve"> </v>
          </cell>
          <cell r="L1298" t="str">
            <v xml:space="preserve"> </v>
          </cell>
        </row>
        <row r="1299">
          <cell r="F1299" t="str">
            <v xml:space="preserve"> </v>
          </cell>
          <cell r="J1299" t="str">
            <v xml:space="preserve"> </v>
          </cell>
          <cell r="L1299" t="str">
            <v xml:space="preserve"> </v>
          </cell>
        </row>
        <row r="1300">
          <cell r="F1300" t="str">
            <v xml:space="preserve"> </v>
          </cell>
          <cell r="J1300" t="str">
            <v xml:space="preserve"> </v>
          </cell>
          <cell r="L1300" t="str">
            <v xml:space="preserve"> </v>
          </cell>
        </row>
        <row r="1301">
          <cell r="F1301" t="str">
            <v xml:space="preserve"> </v>
          </cell>
          <cell r="J1301" t="str">
            <v xml:space="preserve"> </v>
          </cell>
          <cell r="L1301" t="str">
            <v xml:space="preserve"> </v>
          </cell>
        </row>
        <row r="1302">
          <cell r="F1302" t="str">
            <v xml:space="preserve"> </v>
          </cell>
          <cell r="J1302" t="str">
            <v xml:space="preserve"> </v>
          </cell>
          <cell r="L1302" t="str">
            <v xml:space="preserve"> </v>
          </cell>
        </row>
        <row r="1303">
          <cell r="F1303" t="str">
            <v xml:space="preserve"> </v>
          </cell>
          <cell r="J1303" t="str">
            <v xml:space="preserve"> </v>
          </cell>
          <cell r="L1303" t="str">
            <v xml:space="preserve"> </v>
          </cell>
        </row>
        <row r="1304">
          <cell r="F1304" t="str">
            <v xml:space="preserve"> </v>
          </cell>
          <cell r="J1304" t="str">
            <v xml:space="preserve"> </v>
          </cell>
          <cell r="L1304" t="str">
            <v xml:space="preserve"> </v>
          </cell>
        </row>
        <row r="1305">
          <cell r="F1305" t="str">
            <v xml:space="preserve"> </v>
          </cell>
          <cell r="J1305" t="str">
            <v xml:space="preserve"> </v>
          </cell>
          <cell r="L1305" t="str">
            <v xml:space="preserve"> </v>
          </cell>
        </row>
        <row r="1306">
          <cell r="F1306" t="str">
            <v xml:space="preserve"> </v>
          </cell>
          <cell r="J1306" t="str">
            <v xml:space="preserve"> </v>
          </cell>
          <cell r="L1306" t="str">
            <v xml:space="preserve"> </v>
          </cell>
        </row>
        <row r="1307">
          <cell r="F1307" t="str">
            <v xml:space="preserve"> </v>
          </cell>
          <cell r="J1307" t="str">
            <v xml:space="preserve"> </v>
          </cell>
          <cell r="L1307" t="str">
            <v xml:space="preserve"> </v>
          </cell>
        </row>
        <row r="1308">
          <cell r="F1308" t="str">
            <v xml:space="preserve"> </v>
          </cell>
          <cell r="J1308" t="str">
            <v xml:space="preserve"> </v>
          </cell>
          <cell r="L1308" t="str">
            <v xml:space="preserve"> </v>
          </cell>
        </row>
        <row r="1309">
          <cell r="F1309" t="str">
            <v xml:space="preserve"> </v>
          </cell>
          <cell r="J1309" t="str">
            <v xml:space="preserve"> </v>
          </cell>
          <cell r="L1309" t="str">
            <v xml:space="preserve"> </v>
          </cell>
        </row>
        <row r="1310">
          <cell r="F1310" t="str">
            <v xml:space="preserve"> </v>
          </cell>
          <cell r="J1310" t="str">
            <v xml:space="preserve"> </v>
          </cell>
          <cell r="L1310" t="str">
            <v xml:space="preserve"> </v>
          </cell>
        </row>
        <row r="1311">
          <cell r="E1311" t="str">
            <v xml:space="preserve"> </v>
          </cell>
          <cell r="F1311" t="str">
            <v>RADIAL GATE ANCHORAGE 제작 인건비</v>
          </cell>
        </row>
        <row r="1312">
          <cell r="E1312" t="str">
            <v xml:space="preserve"> </v>
          </cell>
        </row>
        <row r="1313">
          <cell r="A1313" t="str">
            <v>종       별</v>
          </cell>
          <cell r="C1313" t="str">
            <v>재 료 또 는</v>
          </cell>
          <cell r="D1313" t="str">
            <v xml:space="preserve">원 수 </v>
          </cell>
          <cell r="E1313" t="str">
            <v>단 위</v>
          </cell>
          <cell r="F1313" t="str">
            <v>총   액</v>
          </cell>
          <cell r="G1313" t="str">
            <v>노   무   비</v>
          </cell>
          <cell r="I1313" t="str">
            <v>재   료   비</v>
          </cell>
          <cell r="K1313" t="str">
            <v>경      비</v>
          </cell>
          <cell r="M1313" t="str">
            <v>비   고</v>
          </cell>
        </row>
        <row r="1314">
          <cell r="C1314" t="str">
            <v xml:space="preserve">규       격 </v>
          </cell>
          <cell r="F1314" t="str">
            <v>금   액</v>
          </cell>
          <cell r="G1314" t="str">
            <v>단  가</v>
          </cell>
          <cell r="H1314" t="str">
            <v>금   액</v>
          </cell>
          <cell r="I1314" t="str">
            <v>단  가</v>
          </cell>
          <cell r="J1314" t="str">
            <v>금   액</v>
          </cell>
          <cell r="K1314" t="str">
            <v>단  가</v>
          </cell>
          <cell r="L1314" t="str">
            <v>금   액</v>
          </cell>
        </row>
        <row r="1315">
          <cell r="A1315" t="str">
            <v>기 술 관 리</v>
          </cell>
          <cell r="C1315" t="str">
            <v>기계기사1급</v>
          </cell>
          <cell r="D1315">
            <v>1.6</v>
          </cell>
          <cell r="E1315" t="str">
            <v>인</v>
          </cell>
          <cell r="G1315">
            <v>97488</v>
          </cell>
          <cell r="H1315">
            <v>155980</v>
          </cell>
        </row>
        <row r="1316">
          <cell r="A1316" t="str">
            <v>재료 절단 사도</v>
          </cell>
          <cell r="C1316" t="str">
            <v>제   도   공</v>
          </cell>
          <cell r="D1316">
            <v>0.5</v>
          </cell>
          <cell r="E1316" t="str">
            <v>인</v>
          </cell>
          <cell r="G1316">
            <v>32747</v>
          </cell>
          <cell r="H1316">
            <v>16373</v>
          </cell>
        </row>
        <row r="1317">
          <cell r="A1317" t="str">
            <v xml:space="preserve"> </v>
          </cell>
          <cell r="B1317" t="str">
            <v>현    도</v>
          </cell>
          <cell r="C1317" t="str">
            <v>현   도   공</v>
          </cell>
          <cell r="D1317">
            <v>0.2</v>
          </cell>
          <cell r="E1317" t="str">
            <v>인</v>
          </cell>
          <cell r="G1317">
            <v>28487</v>
          </cell>
          <cell r="H1317">
            <v>5697</v>
          </cell>
        </row>
        <row r="1318">
          <cell r="A1318" t="str">
            <v xml:space="preserve"> </v>
          </cell>
          <cell r="B1318" t="str">
            <v>괘    서</v>
          </cell>
          <cell r="C1318" t="str">
            <v>마   킹   공</v>
          </cell>
          <cell r="D1318">
            <v>1.3</v>
          </cell>
          <cell r="E1318" t="str">
            <v>인</v>
          </cell>
          <cell r="G1318">
            <v>26924</v>
          </cell>
          <cell r="H1318">
            <v>35001</v>
          </cell>
        </row>
        <row r="1319">
          <cell r="B1319" t="str">
            <v>절    단</v>
          </cell>
          <cell r="C1319" t="str">
            <v>절   단   공</v>
          </cell>
          <cell r="D1319">
            <v>0.28000000000000003</v>
          </cell>
          <cell r="E1319" t="str">
            <v>인</v>
          </cell>
          <cell r="G1319">
            <v>65881</v>
          </cell>
          <cell r="H1319">
            <v>18446</v>
          </cell>
        </row>
        <row r="1321">
          <cell r="A1321" t="str">
            <v xml:space="preserve"> </v>
          </cell>
          <cell r="B1321" t="str">
            <v>교    정</v>
          </cell>
          <cell r="C1321" t="str">
            <v>프랜트 제관공</v>
          </cell>
          <cell r="D1321">
            <v>0.5</v>
          </cell>
          <cell r="E1321" t="str">
            <v>인</v>
          </cell>
          <cell r="G1321">
            <v>81966</v>
          </cell>
          <cell r="H1321">
            <v>40983</v>
          </cell>
        </row>
        <row r="1322">
          <cell r="A1322" t="str">
            <v>단재가공 괘서</v>
          </cell>
          <cell r="C1322" t="str">
            <v>마   킹   공</v>
          </cell>
          <cell r="D1322">
            <v>1.3</v>
          </cell>
          <cell r="E1322" t="str">
            <v>인</v>
          </cell>
          <cell r="G1322">
            <v>26924</v>
          </cell>
          <cell r="H1322">
            <v>35001</v>
          </cell>
        </row>
        <row r="1323">
          <cell r="A1323" t="str">
            <v xml:space="preserve"> </v>
          </cell>
          <cell r="B1323" t="str">
            <v>절    단</v>
          </cell>
          <cell r="C1323" t="str">
            <v>절   단   공</v>
          </cell>
          <cell r="D1323">
            <v>0.14000000000000001</v>
          </cell>
          <cell r="E1323" t="str">
            <v>인</v>
          </cell>
          <cell r="G1323">
            <v>65881</v>
          </cell>
          <cell r="H1323">
            <v>9223</v>
          </cell>
        </row>
        <row r="1324">
          <cell r="A1324" t="str">
            <v>EDGE     가공</v>
          </cell>
          <cell r="C1324" t="str">
            <v>산 소 절 단 공</v>
          </cell>
          <cell r="D1324">
            <v>0.14000000000000001</v>
          </cell>
          <cell r="E1324" t="str">
            <v>인</v>
          </cell>
          <cell r="G1324">
            <v>31794</v>
          </cell>
          <cell r="H1324">
            <v>4451</v>
          </cell>
        </row>
        <row r="1325">
          <cell r="A1325" t="str">
            <v xml:space="preserve"> </v>
          </cell>
          <cell r="B1325" t="str">
            <v>용    접</v>
          </cell>
          <cell r="C1325" t="str">
            <v>프랜트 용접공</v>
          </cell>
          <cell r="D1325">
            <v>1</v>
          </cell>
          <cell r="E1325" t="str">
            <v>인</v>
          </cell>
          <cell r="G1325">
            <v>95379</v>
          </cell>
          <cell r="H1325">
            <v>95379</v>
          </cell>
        </row>
        <row r="1327">
          <cell r="B1327" t="str">
            <v>교    정</v>
          </cell>
          <cell r="C1327" t="str">
            <v>프랜트 제관공</v>
          </cell>
          <cell r="D1327">
            <v>0.75</v>
          </cell>
          <cell r="E1327" t="str">
            <v>인</v>
          </cell>
          <cell r="G1327">
            <v>81966</v>
          </cell>
          <cell r="H1327">
            <v>61474</v>
          </cell>
          <cell r="M1327" t="str">
            <v xml:space="preserve"> </v>
          </cell>
        </row>
        <row r="1328">
          <cell r="A1328" t="str">
            <v>HOLING</v>
          </cell>
          <cell r="C1328" t="str">
            <v>프랜트 제관공</v>
          </cell>
          <cell r="D1328">
            <v>0.37</v>
          </cell>
          <cell r="E1328" t="str">
            <v>인</v>
          </cell>
          <cell r="G1328">
            <v>81966</v>
          </cell>
          <cell r="H1328">
            <v>30327</v>
          </cell>
        </row>
        <row r="1329">
          <cell r="A1329" t="str">
            <v>부분조립취부조정</v>
          </cell>
          <cell r="C1329" t="str">
            <v>프랜트기계설치공</v>
          </cell>
          <cell r="D1329">
            <v>2.5</v>
          </cell>
          <cell r="E1329" t="str">
            <v>인</v>
          </cell>
          <cell r="G1329">
            <v>80805</v>
          </cell>
          <cell r="H1329">
            <v>202012</v>
          </cell>
        </row>
        <row r="1330">
          <cell r="B1330" t="str">
            <v>용    접</v>
          </cell>
          <cell r="C1330" t="str">
            <v>프랜트 용접공</v>
          </cell>
          <cell r="D1330">
            <v>6.8</v>
          </cell>
          <cell r="E1330" t="str">
            <v>인</v>
          </cell>
          <cell r="G1330">
            <v>95379</v>
          </cell>
          <cell r="H1330">
            <v>648577</v>
          </cell>
        </row>
        <row r="1331">
          <cell r="B1331" t="str">
            <v>절    단</v>
          </cell>
          <cell r="C1331" t="str">
            <v>산 소 절 단 공</v>
          </cell>
          <cell r="D1331">
            <v>0.08</v>
          </cell>
          <cell r="E1331" t="str">
            <v>인</v>
          </cell>
          <cell r="G1331">
            <v>31794</v>
          </cell>
          <cell r="H1331">
            <v>2543</v>
          </cell>
        </row>
        <row r="1332">
          <cell r="E1332" t="str">
            <v xml:space="preserve"> </v>
          </cell>
        </row>
        <row r="1333">
          <cell r="A1333" t="str">
            <v>부분조립 수정</v>
          </cell>
          <cell r="C1333" t="str">
            <v>프랜트 제관공</v>
          </cell>
          <cell r="D1333">
            <v>1.75</v>
          </cell>
          <cell r="E1333" t="str">
            <v>인</v>
          </cell>
          <cell r="G1333">
            <v>81966</v>
          </cell>
          <cell r="H1333">
            <v>143440</v>
          </cell>
        </row>
        <row r="1334">
          <cell r="A1334" t="str">
            <v>GRINDING</v>
          </cell>
          <cell r="C1334" t="str">
            <v>프랜트 제관공</v>
          </cell>
          <cell r="D1334">
            <v>1.5</v>
          </cell>
          <cell r="E1334" t="str">
            <v>인</v>
          </cell>
          <cell r="G1334">
            <v>81966</v>
          </cell>
          <cell r="H1334">
            <v>122949</v>
          </cell>
        </row>
        <row r="1335">
          <cell r="C1335" t="str">
            <v>연 마 공 (기계)</v>
          </cell>
          <cell r="D1335">
            <v>0.13</v>
          </cell>
          <cell r="E1335" t="str">
            <v>인</v>
          </cell>
          <cell r="G1335">
            <v>26032</v>
          </cell>
          <cell r="H1335">
            <v>3384</v>
          </cell>
        </row>
        <row r="1336">
          <cell r="A1336" t="str">
            <v>가 조 립 조립</v>
          </cell>
          <cell r="C1336" t="str">
            <v>프랜트기계설치공</v>
          </cell>
          <cell r="D1336">
            <v>2</v>
          </cell>
          <cell r="E1336" t="str">
            <v>인</v>
          </cell>
          <cell r="G1336">
            <v>80805</v>
          </cell>
          <cell r="H1336">
            <v>161610</v>
          </cell>
        </row>
        <row r="1337">
          <cell r="B1337" t="str">
            <v>해    체</v>
          </cell>
          <cell r="C1337" t="str">
            <v>프랜트기계설치공</v>
          </cell>
          <cell r="D1337">
            <v>1</v>
          </cell>
          <cell r="E1337" t="str">
            <v>인</v>
          </cell>
          <cell r="G1337">
            <v>80805</v>
          </cell>
          <cell r="H1337">
            <v>80805</v>
          </cell>
        </row>
        <row r="1338">
          <cell r="E1338" t="str">
            <v xml:space="preserve"> </v>
          </cell>
        </row>
        <row r="1339">
          <cell r="A1339" t="str">
            <v>운 반 조 작</v>
          </cell>
          <cell r="C1339" t="str">
            <v>특 수 비 계 공</v>
          </cell>
          <cell r="D1339">
            <v>3.3</v>
          </cell>
          <cell r="E1339" t="str">
            <v>인</v>
          </cell>
          <cell r="G1339">
            <v>85884</v>
          </cell>
          <cell r="H1339">
            <v>283417</v>
          </cell>
        </row>
        <row r="1340">
          <cell r="A1340" t="str">
            <v>종       별</v>
          </cell>
          <cell r="C1340" t="str">
            <v>재 료 또 는</v>
          </cell>
          <cell r="D1340" t="str">
            <v xml:space="preserve">원 수 </v>
          </cell>
          <cell r="E1340" t="str">
            <v>단 위</v>
          </cell>
          <cell r="F1340" t="str">
            <v>총   액</v>
          </cell>
          <cell r="G1340" t="str">
            <v>노   무   비</v>
          </cell>
          <cell r="I1340" t="str">
            <v>재   료   비</v>
          </cell>
          <cell r="K1340" t="str">
            <v>경      비</v>
          </cell>
          <cell r="M1340" t="str">
            <v>비   고</v>
          </cell>
        </row>
        <row r="1341">
          <cell r="C1341" t="str">
            <v xml:space="preserve">규       격 </v>
          </cell>
          <cell r="F1341" t="str">
            <v>금   액</v>
          </cell>
          <cell r="G1341" t="str">
            <v>단  가</v>
          </cell>
          <cell r="H1341" t="str">
            <v>금   액</v>
          </cell>
          <cell r="I1341" t="str">
            <v>단  가</v>
          </cell>
          <cell r="J1341" t="str">
            <v>금   액</v>
          </cell>
          <cell r="K1341" t="str">
            <v>단  가</v>
          </cell>
          <cell r="L1341" t="str">
            <v>금   액</v>
          </cell>
        </row>
        <row r="1342">
          <cell r="A1342" t="str">
            <v>동 력 조 작</v>
          </cell>
          <cell r="C1342" t="str">
            <v>프 랜 트 전 공</v>
          </cell>
          <cell r="D1342">
            <v>0.66</v>
          </cell>
          <cell r="E1342" t="str">
            <v>인</v>
          </cell>
          <cell r="G1342">
            <v>64285</v>
          </cell>
          <cell r="H1342">
            <v>42428</v>
          </cell>
        </row>
        <row r="1343">
          <cell r="B1343" t="str">
            <v xml:space="preserve">보    조  </v>
          </cell>
          <cell r="C1343" t="str">
            <v>특 별 인 부</v>
          </cell>
          <cell r="D1343">
            <v>14.3</v>
          </cell>
          <cell r="E1343" t="str">
            <v>인</v>
          </cell>
          <cell r="G1343">
            <v>57379</v>
          </cell>
          <cell r="H1343">
            <v>820519</v>
          </cell>
        </row>
        <row r="1344">
          <cell r="B1344" t="str">
            <v xml:space="preserve">검    사  </v>
          </cell>
          <cell r="C1344" t="str">
            <v>7 %</v>
          </cell>
          <cell r="D1344">
            <v>1</v>
          </cell>
          <cell r="E1344" t="str">
            <v>식</v>
          </cell>
          <cell r="H1344">
            <v>211401</v>
          </cell>
        </row>
        <row r="1346">
          <cell r="B1346" t="str">
            <v>계</v>
          </cell>
          <cell r="F1346">
            <v>3231420</v>
          </cell>
          <cell r="H1346">
            <v>3231420</v>
          </cell>
        </row>
        <row r="1369">
          <cell r="E1369" t="str">
            <v xml:space="preserve"> </v>
          </cell>
          <cell r="F1369" t="str">
            <v>RADIAL GATE ANCHORAGE 제작 소모 자재비</v>
          </cell>
        </row>
        <row r="1370">
          <cell r="E1370" t="str">
            <v xml:space="preserve"> </v>
          </cell>
        </row>
        <row r="1371">
          <cell r="A1371" t="str">
            <v>종       별</v>
          </cell>
          <cell r="C1371" t="str">
            <v>재 료 또 는</v>
          </cell>
          <cell r="D1371" t="str">
            <v xml:space="preserve">원 수 </v>
          </cell>
          <cell r="E1371" t="str">
            <v>단 위</v>
          </cell>
          <cell r="F1371" t="str">
            <v>총   액</v>
          </cell>
          <cell r="G1371" t="str">
            <v>노   무   비</v>
          </cell>
          <cell r="I1371" t="str">
            <v>재   료   비</v>
          </cell>
          <cell r="K1371" t="str">
            <v>경      비</v>
          </cell>
          <cell r="M1371" t="str">
            <v>비   고</v>
          </cell>
        </row>
        <row r="1372">
          <cell r="C1372" t="str">
            <v xml:space="preserve">규       격 </v>
          </cell>
          <cell r="F1372" t="str">
            <v>금   액</v>
          </cell>
          <cell r="G1372" t="str">
            <v>단  가</v>
          </cell>
          <cell r="H1372" t="str">
            <v>금   액</v>
          </cell>
          <cell r="I1372" t="str">
            <v>단  가</v>
          </cell>
          <cell r="J1372" t="str">
            <v>금   액</v>
          </cell>
          <cell r="K1372" t="str">
            <v>단  가</v>
          </cell>
          <cell r="L1372" t="str">
            <v>금   액</v>
          </cell>
        </row>
        <row r="1373">
          <cell r="A1373" t="str">
            <v>산       소</v>
          </cell>
          <cell r="C1373" t="str">
            <v>6,000L용</v>
          </cell>
          <cell r="D1373">
            <v>2.2000000000000002</v>
          </cell>
          <cell r="E1373" t="str">
            <v>병</v>
          </cell>
          <cell r="G1373" t="str">
            <v xml:space="preserve"> </v>
          </cell>
          <cell r="I1373">
            <v>12000</v>
          </cell>
          <cell r="J1373">
            <v>26400</v>
          </cell>
        </row>
        <row r="1374">
          <cell r="A1374" t="str">
            <v>아 세 치 렌</v>
          </cell>
          <cell r="C1374" t="str">
            <v>2,100L용</v>
          </cell>
          <cell r="D1374">
            <v>1.5</v>
          </cell>
          <cell r="E1374" t="str">
            <v>병</v>
          </cell>
          <cell r="I1374">
            <v>25849</v>
          </cell>
          <cell r="J1374">
            <v>38773</v>
          </cell>
        </row>
        <row r="1375">
          <cell r="A1375" t="str">
            <v>함       석</v>
          </cell>
          <cell r="C1375" t="str">
            <v>#32 x 3' x 6'</v>
          </cell>
          <cell r="D1375">
            <v>1.2</v>
          </cell>
          <cell r="E1375" t="str">
            <v>매</v>
          </cell>
          <cell r="I1375">
            <v>2597</v>
          </cell>
          <cell r="J1375">
            <v>3116</v>
          </cell>
        </row>
        <row r="1376">
          <cell r="A1376" t="str">
            <v>용   접  봉</v>
          </cell>
          <cell r="C1376" t="str">
            <v>SS400, 4M/Mx350L</v>
          </cell>
          <cell r="D1376">
            <v>30.5</v>
          </cell>
          <cell r="E1376" t="str">
            <v>KG</v>
          </cell>
          <cell r="I1376">
            <v>1260</v>
          </cell>
          <cell r="J1376">
            <v>38430</v>
          </cell>
        </row>
        <row r="1377">
          <cell r="A1377" t="str">
            <v>전       력</v>
          </cell>
          <cell r="D1377">
            <v>420</v>
          </cell>
          <cell r="E1377" t="str">
            <v>KWH</v>
          </cell>
          <cell r="K1377">
            <v>61.6</v>
          </cell>
          <cell r="L1377">
            <v>25872</v>
          </cell>
        </row>
        <row r="1378">
          <cell r="A1378" t="str">
            <v>그라인다돌</v>
          </cell>
          <cell r="C1378" t="str">
            <v>300m/mΦ</v>
          </cell>
          <cell r="D1378">
            <v>0.33</v>
          </cell>
          <cell r="E1378" t="str">
            <v>개</v>
          </cell>
          <cell r="I1378">
            <v>3380</v>
          </cell>
          <cell r="J1378">
            <v>1115</v>
          </cell>
          <cell r="K1378" t="str">
            <v xml:space="preserve"> </v>
          </cell>
        </row>
        <row r="1380">
          <cell r="B1380" t="str">
            <v>계</v>
          </cell>
          <cell r="F1380">
            <v>133706</v>
          </cell>
          <cell r="J1380">
            <v>107834</v>
          </cell>
          <cell r="L1380">
            <v>25872</v>
          </cell>
        </row>
        <row r="1398">
          <cell r="E1398" t="str">
            <v xml:space="preserve"> </v>
          </cell>
          <cell r="F1398" t="str">
            <v>RADIAL GATE LEAF 설치 인건비</v>
          </cell>
        </row>
        <row r="1399">
          <cell r="E1399" t="str">
            <v xml:space="preserve"> </v>
          </cell>
        </row>
        <row r="1400">
          <cell r="A1400" t="str">
            <v>종       별</v>
          </cell>
          <cell r="C1400" t="str">
            <v>재 료 또 는</v>
          </cell>
          <cell r="D1400" t="str">
            <v xml:space="preserve">원 수 </v>
          </cell>
          <cell r="E1400" t="str">
            <v>단 위</v>
          </cell>
          <cell r="F1400" t="str">
            <v>총   액</v>
          </cell>
          <cell r="G1400" t="str">
            <v>노   무   비</v>
          </cell>
          <cell r="I1400" t="str">
            <v>재   료   비</v>
          </cell>
          <cell r="K1400" t="str">
            <v>경      비</v>
          </cell>
          <cell r="M1400" t="str">
            <v>비   고</v>
          </cell>
        </row>
        <row r="1401">
          <cell r="C1401" t="str">
            <v xml:space="preserve">규       격 </v>
          </cell>
          <cell r="F1401" t="str">
            <v>금   액</v>
          </cell>
          <cell r="G1401" t="str">
            <v>단  가</v>
          </cell>
          <cell r="H1401" t="str">
            <v>금   액</v>
          </cell>
          <cell r="I1401" t="str">
            <v>단  가</v>
          </cell>
          <cell r="J1401" t="str">
            <v>금   액</v>
          </cell>
          <cell r="K1401" t="str">
            <v>단  가</v>
          </cell>
          <cell r="L1401" t="str">
            <v>금   액</v>
          </cell>
        </row>
        <row r="1402">
          <cell r="A1402" t="str">
            <v>기술관리</v>
          </cell>
          <cell r="C1402" t="str">
            <v>기계기사1급</v>
          </cell>
          <cell r="D1402">
            <v>0.5</v>
          </cell>
          <cell r="E1402" t="str">
            <v>인</v>
          </cell>
          <cell r="G1402">
            <v>97488</v>
          </cell>
          <cell r="H1402">
            <v>48744</v>
          </cell>
        </row>
        <row r="1403">
          <cell r="A1403" t="str">
            <v>현 장 교 정</v>
          </cell>
          <cell r="C1403" t="str">
            <v>프랜트 제관공</v>
          </cell>
          <cell r="D1403">
            <v>1.034</v>
          </cell>
          <cell r="E1403" t="str">
            <v>인</v>
          </cell>
          <cell r="G1403">
            <v>81966</v>
          </cell>
          <cell r="H1403">
            <v>84752</v>
          </cell>
        </row>
        <row r="1404">
          <cell r="A1404" t="str">
            <v xml:space="preserve"> </v>
          </cell>
          <cell r="C1404" t="str">
            <v>비   계   공</v>
          </cell>
          <cell r="D1404">
            <v>0.51700000000000002</v>
          </cell>
          <cell r="E1404" t="str">
            <v>인</v>
          </cell>
          <cell r="G1404">
            <v>79467</v>
          </cell>
          <cell r="H1404">
            <v>41084</v>
          </cell>
        </row>
        <row r="1405">
          <cell r="A1405" t="str">
            <v>소운반 조작</v>
          </cell>
          <cell r="C1405" t="str">
            <v>비   계   공</v>
          </cell>
          <cell r="D1405">
            <v>2.2999999999999998</v>
          </cell>
          <cell r="E1405" t="str">
            <v>인</v>
          </cell>
          <cell r="G1405">
            <v>79467</v>
          </cell>
          <cell r="H1405">
            <v>182774</v>
          </cell>
        </row>
        <row r="1406">
          <cell r="A1406" t="str">
            <v xml:space="preserve"> </v>
          </cell>
          <cell r="C1406" t="str">
            <v>프랜트기계설치공</v>
          </cell>
          <cell r="D1406">
            <v>0.91</v>
          </cell>
          <cell r="E1406" t="str">
            <v>인</v>
          </cell>
          <cell r="G1406">
            <v>80805</v>
          </cell>
          <cell r="H1406">
            <v>73532</v>
          </cell>
        </row>
        <row r="1408">
          <cell r="A1408" t="str">
            <v>조 립 조 정</v>
          </cell>
          <cell r="C1408" t="str">
            <v>비   계   공</v>
          </cell>
          <cell r="D1408">
            <v>1.46</v>
          </cell>
          <cell r="E1408" t="str">
            <v>인</v>
          </cell>
          <cell r="G1408">
            <v>79467</v>
          </cell>
          <cell r="H1408">
            <v>116021</v>
          </cell>
        </row>
        <row r="1409">
          <cell r="C1409" t="str">
            <v>프랜트 제관공</v>
          </cell>
          <cell r="D1409">
            <v>4.92</v>
          </cell>
          <cell r="E1409" t="str">
            <v>인</v>
          </cell>
          <cell r="G1409">
            <v>81966</v>
          </cell>
          <cell r="H1409">
            <v>403272</v>
          </cell>
        </row>
        <row r="1410">
          <cell r="C1410" t="str">
            <v>측   량   사</v>
          </cell>
          <cell r="D1410">
            <v>0.41</v>
          </cell>
          <cell r="E1410" t="str">
            <v>인</v>
          </cell>
          <cell r="G1410">
            <v>58506</v>
          </cell>
          <cell r="H1410">
            <v>23987</v>
          </cell>
        </row>
        <row r="1411">
          <cell r="A1411" t="str">
            <v>용      접</v>
          </cell>
          <cell r="C1411" t="str">
            <v>프랜트 용접공</v>
          </cell>
          <cell r="D1411">
            <v>0.81</v>
          </cell>
          <cell r="E1411" t="str">
            <v>인</v>
          </cell>
          <cell r="G1411">
            <v>95379</v>
          </cell>
          <cell r="H1411">
            <v>77256</v>
          </cell>
        </row>
        <row r="1412">
          <cell r="C1412" t="str">
            <v>프랜트 제관공</v>
          </cell>
          <cell r="D1412">
            <v>0.215</v>
          </cell>
          <cell r="E1412" t="str">
            <v>인</v>
          </cell>
          <cell r="G1412">
            <v>81966</v>
          </cell>
          <cell r="H1412">
            <v>17622</v>
          </cell>
        </row>
        <row r="1414">
          <cell r="A1414" t="str">
            <v>전 원 배 선</v>
          </cell>
          <cell r="C1414" t="str">
            <v>프랜트 전공</v>
          </cell>
          <cell r="D1414">
            <v>0.31</v>
          </cell>
          <cell r="E1414" t="str">
            <v>인</v>
          </cell>
          <cell r="G1414">
            <v>64285</v>
          </cell>
          <cell r="H1414">
            <v>19928</v>
          </cell>
        </row>
        <row r="1415">
          <cell r="A1415" t="str">
            <v>검사 및 교정</v>
          </cell>
          <cell r="C1415" t="str">
            <v>기술관리</v>
          </cell>
          <cell r="D1415" t="str">
            <v>1</v>
          </cell>
          <cell r="E1415" t="str">
            <v>식</v>
          </cell>
          <cell r="H1415">
            <v>104022</v>
          </cell>
        </row>
        <row r="1416">
          <cell r="C1416" t="str">
            <v>를 제외한 10%</v>
          </cell>
        </row>
        <row r="1419">
          <cell r="A1419" t="str">
            <v xml:space="preserve">      계  </v>
          </cell>
          <cell r="F1419">
            <v>1192994</v>
          </cell>
          <cell r="H1419">
            <v>1192994</v>
          </cell>
        </row>
        <row r="1427">
          <cell r="E1427" t="str">
            <v xml:space="preserve"> </v>
          </cell>
          <cell r="F1427" t="str">
            <v>RADIAL GATE 설치 사용장비 경비</v>
          </cell>
        </row>
        <row r="1428">
          <cell r="E1428" t="str">
            <v xml:space="preserve"> </v>
          </cell>
        </row>
        <row r="1429">
          <cell r="A1429" t="str">
            <v>종       별</v>
          </cell>
          <cell r="C1429" t="str">
            <v>재 료 또 는</v>
          </cell>
          <cell r="D1429" t="str">
            <v xml:space="preserve">원 수 </v>
          </cell>
          <cell r="E1429" t="str">
            <v>단 위</v>
          </cell>
          <cell r="F1429" t="str">
            <v>총   액</v>
          </cell>
          <cell r="G1429" t="str">
            <v>노   무   비</v>
          </cell>
          <cell r="I1429" t="str">
            <v>재   료   비</v>
          </cell>
          <cell r="K1429" t="str">
            <v>경      비</v>
          </cell>
          <cell r="M1429" t="str">
            <v>비   고</v>
          </cell>
        </row>
        <row r="1430">
          <cell r="C1430" t="str">
            <v xml:space="preserve">규       격 </v>
          </cell>
          <cell r="F1430" t="str">
            <v>금   액</v>
          </cell>
          <cell r="G1430" t="str">
            <v>단  가</v>
          </cell>
          <cell r="H1430" t="str">
            <v>금   액</v>
          </cell>
          <cell r="I1430" t="str">
            <v>단  가</v>
          </cell>
          <cell r="J1430" t="str">
            <v>금   액</v>
          </cell>
          <cell r="K1430" t="str">
            <v>단  가</v>
          </cell>
          <cell r="L1430" t="str">
            <v>금   액</v>
          </cell>
        </row>
        <row r="1432">
          <cell r="A1432" t="str">
            <v>A.C WELDER</v>
          </cell>
          <cell r="C1432" t="str">
            <v>10KVA</v>
          </cell>
          <cell r="D1432">
            <v>8</v>
          </cell>
          <cell r="E1432" t="str">
            <v>Hr</v>
          </cell>
          <cell r="K1432">
            <v>155</v>
          </cell>
          <cell r="L1432">
            <v>1240</v>
          </cell>
        </row>
        <row r="1433">
          <cell r="A1433" t="str">
            <v>GAS CUTTING M/C</v>
          </cell>
          <cell r="C1433" t="str">
            <v>중 형</v>
          </cell>
          <cell r="D1433">
            <v>48</v>
          </cell>
          <cell r="E1433" t="str">
            <v>Hr</v>
          </cell>
          <cell r="G1433">
            <v>3974</v>
          </cell>
          <cell r="H1433">
            <v>190752</v>
          </cell>
          <cell r="K1433">
            <v>115</v>
          </cell>
          <cell r="L1433">
            <v>5520</v>
          </cell>
        </row>
        <row r="1434">
          <cell r="A1434" t="str">
            <v>GAS WELDER</v>
          </cell>
          <cell r="C1434" t="str">
            <v>중 형</v>
          </cell>
          <cell r="D1434">
            <v>24</v>
          </cell>
          <cell r="E1434" t="str">
            <v>Hr</v>
          </cell>
          <cell r="K1434">
            <v>115</v>
          </cell>
          <cell r="L1434">
            <v>2760</v>
          </cell>
        </row>
        <row r="1435">
          <cell r="A1435" t="str">
            <v>PORTABLE DRILL</v>
          </cell>
          <cell r="C1435" t="str">
            <v>1.5 HP</v>
          </cell>
          <cell r="D1435">
            <v>16</v>
          </cell>
          <cell r="E1435" t="str">
            <v>Hr</v>
          </cell>
          <cell r="K1435">
            <v>14</v>
          </cell>
          <cell r="L1435">
            <v>224</v>
          </cell>
        </row>
        <row r="1436">
          <cell r="A1436" t="str">
            <v>PORTABLE GRINDER</v>
          </cell>
          <cell r="C1436" t="str">
            <v>0.5 HP</v>
          </cell>
          <cell r="D1436">
            <v>48</v>
          </cell>
          <cell r="E1436" t="str">
            <v>Hr</v>
          </cell>
          <cell r="K1436">
            <v>22</v>
          </cell>
          <cell r="L1436">
            <v>1056</v>
          </cell>
        </row>
        <row r="1438">
          <cell r="A1438" t="str">
            <v>COMPRESSOR</v>
          </cell>
          <cell r="C1438" t="str">
            <v>7.1㎥/min</v>
          </cell>
          <cell r="D1438">
            <v>16</v>
          </cell>
          <cell r="E1438" t="str">
            <v>Hr</v>
          </cell>
          <cell r="G1438">
            <v>9681</v>
          </cell>
          <cell r="H1438">
            <v>154896</v>
          </cell>
          <cell r="I1438">
            <v>8779</v>
          </cell>
          <cell r="J1438">
            <v>140464</v>
          </cell>
          <cell r="K1438">
            <v>6250</v>
          </cell>
          <cell r="L1438">
            <v>100000</v>
          </cell>
        </row>
        <row r="1439">
          <cell r="A1439" t="str">
            <v>리프트 트럭</v>
          </cell>
          <cell r="C1439" t="str">
            <v>5 TON</v>
          </cell>
          <cell r="D1439">
            <v>8</v>
          </cell>
          <cell r="E1439" t="str">
            <v>Hr</v>
          </cell>
          <cell r="G1439">
            <v>9681</v>
          </cell>
          <cell r="H1439">
            <v>77448</v>
          </cell>
          <cell r="I1439">
            <v>5116.08</v>
          </cell>
          <cell r="J1439">
            <v>40928</v>
          </cell>
          <cell r="K1439">
            <v>4863</v>
          </cell>
          <cell r="L1439">
            <v>38904</v>
          </cell>
        </row>
        <row r="1440">
          <cell r="A1440" t="str">
            <v>TRUCK CRANE</v>
          </cell>
          <cell r="C1440" t="str">
            <v>40 TON</v>
          </cell>
          <cell r="D1440">
            <v>16</v>
          </cell>
          <cell r="E1440" t="str">
            <v>Hr</v>
          </cell>
          <cell r="G1440">
            <v>18615</v>
          </cell>
          <cell r="H1440">
            <v>297840</v>
          </cell>
          <cell r="I1440">
            <v>8730</v>
          </cell>
          <cell r="J1440">
            <v>139680</v>
          </cell>
          <cell r="K1440">
            <v>55621</v>
          </cell>
          <cell r="L1440">
            <v>889936</v>
          </cell>
        </row>
        <row r="1441">
          <cell r="A1441" t="str">
            <v>WINCH</v>
          </cell>
          <cell r="C1441" t="str">
            <v>50 HP</v>
          </cell>
          <cell r="D1441">
            <v>16</v>
          </cell>
          <cell r="E1441" t="str">
            <v>Hr</v>
          </cell>
          <cell r="G1441">
            <v>9235</v>
          </cell>
          <cell r="H1441">
            <v>147760</v>
          </cell>
          <cell r="K1441">
            <v>5209</v>
          </cell>
          <cell r="L1441">
            <v>83344</v>
          </cell>
        </row>
        <row r="1445">
          <cell r="B1445" t="str">
            <v xml:space="preserve"> 계</v>
          </cell>
          <cell r="F1445">
            <v>2312752</v>
          </cell>
          <cell r="H1445">
            <v>868696</v>
          </cell>
          <cell r="J1445">
            <v>321072</v>
          </cell>
          <cell r="L1445">
            <v>1122984</v>
          </cell>
        </row>
        <row r="1456">
          <cell r="E1456" t="str">
            <v xml:space="preserve"> </v>
          </cell>
          <cell r="F1456" t="str">
            <v>RADIAL GATE LEAF 설치 소모 자재비</v>
          </cell>
        </row>
        <row r="1457">
          <cell r="E1457" t="str">
            <v xml:space="preserve"> </v>
          </cell>
        </row>
        <row r="1458">
          <cell r="A1458" t="str">
            <v>종       별</v>
          </cell>
          <cell r="C1458" t="str">
            <v>재 료 또 는</v>
          </cell>
          <cell r="D1458" t="str">
            <v xml:space="preserve">원 수 </v>
          </cell>
          <cell r="E1458" t="str">
            <v>단 위</v>
          </cell>
          <cell r="F1458" t="str">
            <v>총   액</v>
          </cell>
          <cell r="G1458" t="str">
            <v>노   무   비</v>
          </cell>
          <cell r="I1458" t="str">
            <v>재   료   비</v>
          </cell>
          <cell r="K1458" t="str">
            <v>경      비</v>
          </cell>
          <cell r="M1458" t="str">
            <v>비   고</v>
          </cell>
        </row>
        <row r="1459">
          <cell r="C1459" t="str">
            <v xml:space="preserve">규       격 </v>
          </cell>
          <cell r="F1459" t="str">
            <v>금   액</v>
          </cell>
          <cell r="G1459" t="str">
            <v>단  가</v>
          </cell>
          <cell r="H1459" t="str">
            <v>금   액</v>
          </cell>
          <cell r="I1459" t="str">
            <v>단  가</v>
          </cell>
          <cell r="J1459" t="str">
            <v>금   액</v>
          </cell>
          <cell r="K1459" t="str">
            <v>단  가</v>
          </cell>
          <cell r="L1459" t="str">
            <v>금   액</v>
          </cell>
        </row>
        <row r="1460">
          <cell r="A1460" t="str">
            <v>산       소</v>
          </cell>
          <cell r="C1460" t="str">
            <v>6,000L용</v>
          </cell>
          <cell r="D1460">
            <v>0.53</v>
          </cell>
          <cell r="E1460" t="str">
            <v>병</v>
          </cell>
          <cell r="G1460" t="str">
            <v xml:space="preserve"> </v>
          </cell>
          <cell r="I1460">
            <v>12000</v>
          </cell>
          <cell r="J1460">
            <v>6360</v>
          </cell>
        </row>
        <row r="1461">
          <cell r="A1461" t="str">
            <v>아 세 치 렌</v>
          </cell>
          <cell r="C1461" t="str">
            <v>4,500L용</v>
          </cell>
          <cell r="D1461">
            <v>0.45</v>
          </cell>
          <cell r="E1461" t="str">
            <v>병</v>
          </cell>
          <cell r="I1461">
            <v>55392</v>
          </cell>
          <cell r="J1461">
            <v>24926.400000000001</v>
          </cell>
        </row>
        <row r="1462">
          <cell r="A1462" t="str">
            <v>용   접  봉</v>
          </cell>
          <cell r="C1462" t="str">
            <v>SS400 , 4M/M</v>
          </cell>
          <cell r="D1462">
            <v>6.2</v>
          </cell>
          <cell r="E1462" t="str">
            <v>KG</v>
          </cell>
          <cell r="I1462">
            <v>1260</v>
          </cell>
          <cell r="J1462">
            <v>7812</v>
          </cell>
        </row>
        <row r="1463">
          <cell r="A1463" t="str">
            <v xml:space="preserve"> </v>
          </cell>
          <cell r="D1463" t="str">
            <v xml:space="preserve"> </v>
          </cell>
          <cell r="E1463" t="str">
            <v xml:space="preserve"> </v>
          </cell>
        </row>
        <row r="1466">
          <cell r="B1466" t="str">
            <v>계</v>
          </cell>
          <cell r="F1466">
            <v>39098.400000000001</v>
          </cell>
          <cell r="J1466">
            <v>39098.400000000001</v>
          </cell>
        </row>
        <row r="1485">
          <cell r="E1485" t="str">
            <v xml:space="preserve"> </v>
          </cell>
          <cell r="F1485" t="str">
            <v>RADIAL GATE GUIDE FRAME 설치 인건비</v>
          </cell>
        </row>
        <row r="1486">
          <cell r="E1486" t="str">
            <v xml:space="preserve"> </v>
          </cell>
        </row>
        <row r="1487">
          <cell r="A1487" t="str">
            <v>종       별</v>
          </cell>
          <cell r="C1487" t="str">
            <v>재 료 또 는</v>
          </cell>
          <cell r="D1487" t="str">
            <v xml:space="preserve">원 수 </v>
          </cell>
          <cell r="E1487" t="str">
            <v>단 위</v>
          </cell>
          <cell r="F1487" t="str">
            <v>총   액</v>
          </cell>
          <cell r="G1487" t="str">
            <v>노   무   비</v>
          </cell>
          <cell r="I1487" t="str">
            <v>재   료   비</v>
          </cell>
          <cell r="K1487" t="str">
            <v>경      비</v>
          </cell>
          <cell r="M1487" t="str">
            <v>비   고</v>
          </cell>
        </row>
        <row r="1488">
          <cell r="C1488" t="str">
            <v xml:space="preserve">규       격 </v>
          </cell>
          <cell r="F1488" t="str">
            <v>금   액</v>
          </cell>
          <cell r="G1488" t="str">
            <v>단  가</v>
          </cell>
          <cell r="H1488" t="str">
            <v>금   액</v>
          </cell>
          <cell r="I1488" t="str">
            <v>단  가</v>
          </cell>
          <cell r="J1488" t="str">
            <v>금   액</v>
          </cell>
          <cell r="K1488" t="str">
            <v>단  가</v>
          </cell>
          <cell r="L1488" t="str">
            <v>금   액</v>
          </cell>
        </row>
        <row r="1489">
          <cell r="A1489" t="str">
            <v>기 술 관 리</v>
          </cell>
          <cell r="C1489" t="str">
            <v>기계기사1급</v>
          </cell>
          <cell r="D1489">
            <v>12.882</v>
          </cell>
          <cell r="E1489" t="str">
            <v>인</v>
          </cell>
          <cell r="G1489">
            <v>97488</v>
          </cell>
          <cell r="H1489">
            <v>1255840</v>
          </cell>
        </row>
        <row r="1490">
          <cell r="A1490" t="str">
            <v>BOX 해 체 검 수</v>
          </cell>
          <cell r="C1490" t="str">
            <v>(해체) 목  공</v>
          </cell>
          <cell r="D1490">
            <v>4.7060000000000004</v>
          </cell>
          <cell r="E1490" t="str">
            <v>인</v>
          </cell>
          <cell r="G1490">
            <v>75306</v>
          </cell>
          <cell r="H1490">
            <v>354390</v>
          </cell>
        </row>
        <row r="1491">
          <cell r="B1491" t="str">
            <v xml:space="preserve">      검 수</v>
          </cell>
          <cell r="C1491" t="str">
            <v>프랜트기계설치공</v>
          </cell>
          <cell r="D1491">
            <v>4.7060000000000004</v>
          </cell>
          <cell r="E1491" t="str">
            <v>인</v>
          </cell>
          <cell r="G1491">
            <v>80805</v>
          </cell>
          <cell r="H1491">
            <v>380268</v>
          </cell>
        </row>
        <row r="1492">
          <cell r="B1492" t="str">
            <v xml:space="preserve">      보 조</v>
          </cell>
          <cell r="C1492" t="str">
            <v>특 별 인 부</v>
          </cell>
          <cell r="D1492">
            <v>4.7060000000000004</v>
          </cell>
          <cell r="E1492" t="str">
            <v>인</v>
          </cell>
          <cell r="G1492">
            <v>57379</v>
          </cell>
          <cell r="H1492">
            <v>270025</v>
          </cell>
        </row>
        <row r="1493">
          <cell r="A1493" t="str">
            <v>설치준비,CHIPPING</v>
          </cell>
          <cell r="C1493" t="str">
            <v>석      공</v>
          </cell>
          <cell r="D1493">
            <v>3.294</v>
          </cell>
          <cell r="E1493" t="str">
            <v>인</v>
          </cell>
          <cell r="G1493">
            <v>77005</v>
          </cell>
          <cell r="H1493">
            <v>253654</v>
          </cell>
        </row>
        <row r="1495">
          <cell r="A1495" t="str">
            <v xml:space="preserve"> </v>
          </cell>
          <cell r="C1495" t="str">
            <v>특 별 인 부</v>
          </cell>
          <cell r="D1495">
            <v>2.4700000000000002</v>
          </cell>
          <cell r="E1495" t="str">
            <v>인</v>
          </cell>
          <cell r="G1495">
            <v>57379</v>
          </cell>
          <cell r="H1495">
            <v>141726</v>
          </cell>
        </row>
        <row r="1496">
          <cell r="A1496" t="str">
            <v>가설비 Jig 및</v>
          </cell>
        </row>
        <row r="1497">
          <cell r="A1497" t="str">
            <v>Support  설  치</v>
          </cell>
          <cell r="C1497" t="str">
            <v>프랜트기계설치공</v>
          </cell>
          <cell r="D1497">
            <v>1.1759999999999999</v>
          </cell>
          <cell r="E1497" t="str">
            <v>인</v>
          </cell>
          <cell r="G1497">
            <v>80805</v>
          </cell>
          <cell r="H1497">
            <v>95026</v>
          </cell>
        </row>
        <row r="1498">
          <cell r="B1498" t="str">
            <v xml:space="preserve">     배  관</v>
          </cell>
          <cell r="C1498" t="str">
            <v>프랜트 배관공</v>
          </cell>
          <cell r="D1498">
            <v>1.1759999999999999</v>
          </cell>
          <cell r="E1498" t="str">
            <v>인</v>
          </cell>
          <cell r="G1498">
            <v>97219</v>
          </cell>
          <cell r="H1498">
            <v>114329</v>
          </cell>
        </row>
        <row r="1499">
          <cell r="B1499" t="str">
            <v xml:space="preserve">     절  단</v>
          </cell>
          <cell r="C1499" t="str">
            <v>산 소 절 단 공</v>
          </cell>
          <cell r="D1499">
            <v>0.94099999999999995</v>
          </cell>
          <cell r="E1499" t="str">
            <v>인</v>
          </cell>
          <cell r="G1499">
            <v>31794</v>
          </cell>
          <cell r="H1499">
            <v>29918</v>
          </cell>
        </row>
        <row r="1501">
          <cell r="B1501" t="str">
            <v xml:space="preserve">     용  접</v>
          </cell>
          <cell r="C1501" t="str">
            <v>프랜트 용접공</v>
          </cell>
          <cell r="D1501">
            <v>0.58799999999999997</v>
          </cell>
          <cell r="E1501" t="str">
            <v>인</v>
          </cell>
          <cell r="G1501">
            <v>95379</v>
          </cell>
          <cell r="H1501">
            <v>56082</v>
          </cell>
        </row>
        <row r="1502">
          <cell r="B1502" t="str">
            <v xml:space="preserve">     보  조</v>
          </cell>
          <cell r="C1502" t="str">
            <v>특 별 인 부</v>
          </cell>
          <cell r="D1502">
            <v>4.7060000000000004</v>
          </cell>
          <cell r="E1502" t="str">
            <v>인</v>
          </cell>
          <cell r="G1502">
            <v>57379</v>
          </cell>
          <cell r="H1502">
            <v>270025</v>
          </cell>
        </row>
        <row r="1503">
          <cell r="A1503" t="str">
            <v>조 립 및 조 작</v>
          </cell>
          <cell r="C1503" t="str">
            <v>특수 비계공</v>
          </cell>
          <cell r="D1503">
            <v>4.7060000000000004</v>
          </cell>
          <cell r="E1503" t="str">
            <v>인</v>
          </cell>
          <cell r="G1503">
            <v>85884</v>
          </cell>
          <cell r="H1503">
            <v>404170</v>
          </cell>
        </row>
        <row r="1504">
          <cell r="B1504" t="str">
            <v xml:space="preserve">     조  립</v>
          </cell>
          <cell r="C1504" t="str">
            <v>프랜트기계설치공</v>
          </cell>
          <cell r="D1504">
            <v>4.7060000000000004</v>
          </cell>
          <cell r="E1504" t="str">
            <v>인</v>
          </cell>
          <cell r="G1504">
            <v>80805</v>
          </cell>
          <cell r="H1504">
            <v>380268</v>
          </cell>
        </row>
        <row r="1505">
          <cell r="B1505" t="str">
            <v xml:space="preserve">     교  정</v>
          </cell>
          <cell r="C1505" t="str">
            <v>프랜트 제관공</v>
          </cell>
          <cell r="D1505">
            <v>2.3530000000000002</v>
          </cell>
          <cell r="E1505" t="str">
            <v>인</v>
          </cell>
          <cell r="G1505">
            <v>81966</v>
          </cell>
          <cell r="H1505">
            <v>192865</v>
          </cell>
        </row>
        <row r="1507">
          <cell r="B1507" t="str">
            <v xml:space="preserve">     측  량</v>
          </cell>
          <cell r="C1507" t="str">
            <v>시공측량기사</v>
          </cell>
          <cell r="D1507">
            <v>9.4120000000000008</v>
          </cell>
          <cell r="E1507" t="str">
            <v>인</v>
          </cell>
          <cell r="G1507">
            <v>58506</v>
          </cell>
          <cell r="H1507">
            <v>550658</v>
          </cell>
        </row>
        <row r="1508">
          <cell r="B1508" t="str">
            <v xml:space="preserve">   측량조수</v>
          </cell>
          <cell r="C1508" t="str">
            <v>시공측량조수</v>
          </cell>
          <cell r="D1508">
            <v>9.4120000000000008</v>
          </cell>
          <cell r="E1508" t="str">
            <v>인</v>
          </cell>
          <cell r="G1508">
            <v>38777</v>
          </cell>
          <cell r="H1508">
            <v>364969</v>
          </cell>
        </row>
        <row r="1509">
          <cell r="B1509" t="str">
            <v xml:space="preserve">     조  정</v>
          </cell>
          <cell r="C1509" t="str">
            <v>프랜트기계설치공</v>
          </cell>
          <cell r="D1509">
            <v>9.4120000000000008</v>
          </cell>
          <cell r="E1509" t="str">
            <v>인</v>
          </cell>
          <cell r="G1509">
            <v>80805</v>
          </cell>
          <cell r="H1509">
            <v>760536</v>
          </cell>
        </row>
        <row r="1510">
          <cell r="A1510" t="str">
            <v xml:space="preserve"> </v>
          </cell>
          <cell r="B1510" t="str">
            <v xml:space="preserve">     검  측</v>
          </cell>
          <cell r="C1510" t="str">
            <v>프랜트기계설치공</v>
          </cell>
          <cell r="D1510">
            <v>9.4120000000000008</v>
          </cell>
          <cell r="E1510" t="str">
            <v>인</v>
          </cell>
          <cell r="G1510">
            <v>80805</v>
          </cell>
          <cell r="H1510">
            <v>760536</v>
          </cell>
        </row>
        <row r="1511">
          <cell r="B1511" t="str">
            <v xml:space="preserve">     기  록</v>
          </cell>
          <cell r="C1511" t="str">
            <v>프랜트기계설치공</v>
          </cell>
          <cell r="D1511">
            <v>4.7060000000000004</v>
          </cell>
          <cell r="E1511" t="str">
            <v>인</v>
          </cell>
          <cell r="G1511">
            <v>80805</v>
          </cell>
          <cell r="H1511">
            <v>380268</v>
          </cell>
        </row>
        <row r="1513">
          <cell r="B1513" t="str">
            <v xml:space="preserve">     용  접</v>
          </cell>
          <cell r="C1513" t="str">
            <v>프랜트 용접공</v>
          </cell>
          <cell r="D1513">
            <v>4.7060000000000004</v>
          </cell>
          <cell r="E1513" t="str">
            <v>인</v>
          </cell>
          <cell r="G1513">
            <v>95379</v>
          </cell>
          <cell r="H1513">
            <v>448853</v>
          </cell>
          <cell r="I1513" t="str">
            <v xml:space="preserve"> </v>
          </cell>
        </row>
        <row r="1514">
          <cell r="A1514" t="str">
            <v>종       별</v>
          </cell>
          <cell r="C1514" t="str">
            <v>재 료 또 는</v>
          </cell>
          <cell r="D1514" t="str">
            <v xml:space="preserve">원 수 </v>
          </cell>
          <cell r="E1514" t="str">
            <v>단 위</v>
          </cell>
          <cell r="F1514" t="str">
            <v>총   액</v>
          </cell>
          <cell r="G1514" t="str">
            <v>노   무   비</v>
          </cell>
          <cell r="I1514" t="str">
            <v>재   료   비</v>
          </cell>
          <cell r="K1514" t="str">
            <v>경      비</v>
          </cell>
          <cell r="M1514" t="str">
            <v>비   고</v>
          </cell>
        </row>
        <row r="1515">
          <cell r="C1515" t="str">
            <v xml:space="preserve">규       격 </v>
          </cell>
          <cell r="F1515" t="str">
            <v>금   액</v>
          </cell>
          <cell r="G1515" t="str">
            <v>단  가</v>
          </cell>
          <cell r="H1515" t="str">
            <v>금   액</v>
          </cell>
          <cell r="I1515" t="str">
            <v>단  가</v>
          </cell>
          <cell r="J1515" t="str">
            <v>금   액</v>
          </cell>
          <cell r="K1515" t="str">
            <v>단  가</v>
          </cell>
          <cell r="L1515" t="str">
            <v>금   액</v>
          </cell>
        </row>
        <row r="1516">
          <cell r="B1516" t="str">
            <v xml:space="preserve">     보  조</v>
          </cell>
          <cell r="C1516" t="str">
            <v>특 별 인 부</v>
          </cell>
          <cell r="D1516">
            <v>14.118</v>
          </cell>
          <cell r="E1516" t="str">
            <v>인</v>
          </cell>
          <cell r="G1516">
            <v>57379</v>
          </cell>
          <cell r="H1516">
            <v>810076</v>
          </cell>
        </row>
        <row r="1517">
          <cell r="A1517" t="str">
            <v>검 사 및 기 록</v>
          </cell>
        </row>
        <row r="1518">
          <cell r="B1518" t="str">
            <v xml:space="preserve">     측  량</v>
          </cell>
          <cell r="C1518" t="str">
            <v>시공측량기사</v>
          </cell>
          <cell r="D1518">
            <v>2.3530000000000002</v>
          </cell>
          <cell r="E1518" t="str">
            <v>인</v>
          </cell>
          <cell r="G1518">
            <v>58506</v>
          </cell>
          <cell r="H1518">
            <v>137664</v>
          </cell>
        </row>
        <row r="1519">
          <cell r="B1519" t="str">
            <v xml:space="preserve">     측량조수</v>
          </cell>
          <cell r="C1519" t="str">
            <v>시공측량조수</v>
          </cell>
          <cell r="D1519">
            <v>2.3530000000000002</v>
          </cell>
          <cell r="E1519" t="str">
            <v>인</v>
          </cell>
          <cell r="G1519">
            <v>38777</v>
          </cell>
          <cell r="H1519">
            <v>91242</v>
          </cell>
        </row>
        <row r="1520">
          <cell r="B1520" t="str">
            <v xml:space="preserve">     검  측</v>
          </cell>
          <cell r="C1520" t="str">
            <v>프랜트기계설치공</v>
          </cell>
          <cell r="D1520">
            <v>2.3530000000000002</v>
          </cell>
          <cell r="E1520" t="str">
            <v>인</v>
          </cell>
          <cell r="G1520">
            <v>80805</v>
          </cell>
          <cell r="H1520">
            <v>190134</v>
          </cell>
        </row>
        <row r="1521">
          <cell r="A1521" t="str">
            <v>도면대조 및 기록</v>
          </cell>
          <cell r="C1521" t="str">
            <v>프랜트기계설치공</v>
          </cell>
          <cell r="D1521">
            <v>2.3530000000000002</v>
          </cell>
          <cell r="E1521" t="str">
            <v>인</v>
          </cell>
          <cell r="G1521">
            <v>80805</v>
          </cell>
          <cell r="H1521">
            <v>190134</v>
          </cell>
        </row>
        <row r="1522">
          <cell r="B1522" t="str">
            <v xml:space="preserve">     보  조</v>
          </cell>
          <cell r="C1522" t="str">
            <v>특 별 인 부</v>
          </cell>
          <cell r="D1522">
            <v>2.3530000000000002</v>
          </cell>
          <cell r="E1522" t="str">
            <v>인</v>
          </cell>
          <cell r="G1522">
            <v>57379</v>
          </cell>
          <cell r="H1522">
            <v>135012</v>
          </cell>
        </row>
        <row r="1523">
          <cell r="A1523" t="str">
            <v>뒷 정 리,조  작</v>
          </cell>
          <cell r="C1523" t="str">
            <v>특수 비계공</v>
          </cell>
          <cell r="D1523">
            <v>0.624</v>
          </cell>
          <cell r="E1523" t="str">
            <v>인</v>
          </cell>
          <cell r="G1523">
            <v>85884</v>
          </cell>
          <cell r="H1523">
            <v>53591</v>
          </cell>
        </row>
        <row r="1524">
          <cell r="B1524" t="str">
            <v xml:space="preserve">     철  거</v>
          </cell>
          <cell r="C1524" t="str">
            <v>프랜트기계설치공</v>
          </cell>
          <cell r="D1524">
            <v>1.4119999999999999</v>
          </cell>
          <cell r="E1524" t="str">
            <v>인</v>
          </cell>
          <cell r="G1524">
            <v>80805</v>
          </cell>
          <cell r="H1524">
            <v>114096</v>
          </cell>
        </row>
        <row r="1526">
          <cell r="B1526" t="str">
            <v xml:space="preserve">     절  단</v>
          </cell>
          <cell r="C1526" t="str">
            <v>산 소 절 단 공</v>
          </cell>
          <cell r="D1526">
            <v>0.94799999999999995</v>
          </cell>
          <cell r="E1526" t="str">
            <v>인</v>
          </cell>
          <cell r="G1526">
            <v>31794</v>
          </cell>
          <cell r="H1526">
            <v>30140</v>
          </cell>
        </row>
        <row r="1527">
          <cell r="B1527" t="str">
            <v xml:space="preserve">     보  조</v>
          </cell>
          <cell r="C1527" t="str">
            <v>특 별 인 부</v>
          </cell>
          <cell r="D1527">
            <v>2.3530000000000002</v>
          </cell>
          <cell r="E1527" t="str">
            <v>인</v>
          </cell>
          <cell r="G1527">
            <v>57379</v>
          </cell>
          <cell r="H1527">
            <v>135012</v>
          </cell>
        </row>
        <row r="1528">
          <cell r="A1528" t="str">
            <v>전기설비설치유지</v>
          </cell>
        </row>
        <row r="1529">
          <cell r="B1529" t="str">
            <v xml:space="preserve">     철  거</v>
          </cell>
          <cell r="C1529" t="str">
            <v>프 랜 트 전 공</v>
          </cell>
          <cell r="D1529">
            <v>3.5289999999999999</v>
          </cell>
          <cell r="E1529" t="str">
            <v>인</v>
          </cell>
          <cell r="G1529">
            <v>64285</v>
          </cell>
          <cell r="H1529">
            <v>226861</v>
          </cell>
        </row>
        <row r="1530">
          <cell r="B1530" t="str">
            <v xml:space="preserve">     보  조</v>
          </cell>
          <cell r="C1530" t="str">
            <v>특 별 인 부</v>
          </cell>
          <cell r="D1530">
            <v>3.5289999999999999</v>
          </cell>
          <cell r="E1530" t="str">
            <v>인</v>
          </cell>
          <cell r="G1530">
            <v>57379</v>
          </cell>
          <cell r="H1530">
            <v>202490</v>
          </cell>
        </row>
        <row r="1535">
          <cell r="A1535" t="str">
            <v xml:space="preserve">        계</v>
          </cell>
          <cell r="F1535">
            <v>9780858</v>
          </cell>
          <cell r="H1535">
            <v>9780858</v>
          </cell>
        </row>
        <row r="1543">
          <cell r="E1543" t="str">
            <v xml:space="preserve"> </v>
          </cell>
          <cell r="F1543" t="str">
            <v>RADIAL GATE GUIDE FRAME 설치 사용장비 경비</v>
          </cell>
        </row>
        <row r="1544">
          <cell r="E1544" t="str">
            <v xml:space="preserve"> </v>
          </cell>
        </row>
        <row r="1545">
          <cell r="A1545" t="str">
            <v>종       별</v>
          </cell>
          <cell r="C1545" t="str">
            <v>재 료 또 는</v>
          </cell>
          <cell r="D1545" t="str">
            <v xml:space="preserve">원 수 </v>
          </cell>
          <cell r="E1545" t="str">
            <v>단 위</v>
          </cell>
          <cell r="F1545" t="str">
            <v>총   액</v>
          </cell>
          <cell r="G1545" t="str">
            <v>노   무   비</v>
          </cell>
          <cell r="I1545" t="str">
            <v>재   료   비</v>
          </cell>
          <cell r="K1545" t="str">
            <v>경      비</v>
          </cell>
          <cell r="M1545" t="str">
            <v>비   고</v>
          </cell>
        </row>
        <row r="1546">
          <cell r="C1546" t="str">
            <v xml:space="preserve">규       격 </v>
          </cell>
          <cell r="F1546" t="str">
            <v>금   액</v>
          </cell>
          <cell r="G1546" t="str">
            <v>단  가</v>
          </cell>
          <cell r="H1546" t="str">
            <v>금   액</v>
          </cell>
          <cell r="I1546" t="str">
            <v>단  가</v>
          </cell>
          <cell r="J1546" t="str">
            <v>금   액</v>
          </cell>
          <cell r="K1546" t="str">
            <v>단  가</v>
          </cell>
          <cell r="L1546" t="str">
            <v>금   액</v>
          </cell>
        </row>
        <row r="1548">
          <cell r="A1548" t="str">
            <v>A.C WELDER</v>
          </cell>
          <cell r="C1548" t="str">
            <v>10KVA</v>
          </cell>
          <cell r="D1548">
            <v>8</v>
          </cell>
          <cell r="E1548" t="str">
            <v>Hr</v>
          </cell>
          <cell r="K1548">
            <v>155</v>
          </cell>
          <cell r="L1548">
            <v>1240</v>
          </cell>
        </row>
        <row r="1549">
          <cell r="A1549" t="str">
            <v>GAS CUTTING M/C</v>
          </cell>
          <cell r="C1549" t="str">
            <v>중 형</v>
          </cell>
          <cell r="D1549">
            <v>48</v>
          </cell>
          <cell r="E1549" t="str">
            <v>Hr</v>
          </cell>
          <cell r="G1549">
            <v>3974</v>
          </cell>
          <cell r="H1549">
            <v>190752</v>
          </cell>
          <cell r="K1549">
            <v>115</v>
          </cell>
          <cell r="L1549">
            <v>5520</v>
          </cell>
        </row>
        <row r="1550">
          <cell r="A1550" t="str">
            <v>GAS WELDER</v>
          </cell>
          <cell r="C1550" t="str">
            <v>중 형</v>
          </cell>
          <cell r="D1550">
            <v>24</v>
          </cell>
          <cell r="E1550" t="str">
            <v>Hr</v>
          </cell>
          <cell r="K1550">
            <v>115</v>
          </cell>
          <cell r="L1550">
            <v>2760</v>
          </cell>
        </row>
        <row r="1551">
          <cell r="A1551" t="str">
            <v>PORTABLE DRILL</v>
          </cell>
          <cell r="C1551" t="str">
            <v>1.5 HP</v>
          </cell>
          <cell r="D1551">
            <v>16</v>
          </cell>
          <cell r="E1551" t="str">
            <v>Hr</v>
          </cell>
          <cell r="K1551">
            <v>14</v>
          </cell>
          <cell r="L1551">
            <v>224</v>
          </cell>
        </row>
        <row r="1552">
          <cell r="A1552" t="str">
            <v>PORTABLE GRINDER</v>
          </cell>
          <cell r="C1552" t="str">
            <v>0.5 HP</v>
          </cell>
          <cell r="D1552">
            <v>48</v>
          </cell>
          <cell r="E1552" t="str">
            <v>Hr</v>
          </cell>
          <cell r="K1552">
            <v>22</v>
          </cell>
          <cell r="L1552">
            <v>1056</v>
          </cell>
        </row>
        <row r="1554">
          <cell r="A1554" t="str">
            <v>COMPRESSOR</v>
          </cell>
          <cell r="C1554" t="str">
            <v>7.1㎥/min</v>
          </cell>
          <cell r="D1554">
            <v>16</v>
          </cell>
          <cell r="E1554" t="str">
            <v>Hr</v>
          </cell>
          <cell r="G1554">
            <v>9681</v>
          </cell>
          <cell r="H1554">
            <v>154896</v>
          </cell>
          <cell r="I1554">
            <v>8779</v>
          </cell>
          <cell r="J1554">
            <v>140464</v>
          </cell>
          <cell r="K1554">
            <v>6250</v>
          </cell>
          <cell r="L1554">
            <v>100000</v>
          </cell>
        </row>
        <row r="1555">
          <cell r="A1555" t="str">
            <v>리프트 트럭</v>
          </cell>
          <cell r="C1555" t="str">
            <v>5 TON</v>
          </cell>
          <cell r="D1555">
            <v>8</v>
          </cell>
          <cell r="E1555" t="str">
            <v>Hr</v>
          </cell>
          <cell r="G1555">
            <v>9681</v>
          </cell>
          <cell r="H1555">
            <v>77448</v>
          </cell>
          <cell r="I1555">
            <v>5116.08</v>
          </cell>
          <cell r="J1555">
            <v>40928</v>
          </cell>
          <cell r="K1555">
            <v>4863</v>
          </cell>
          <cell r="L1555">
            <v>38904</v>
          </cell>
        </row>
        <row r="1556">
          <cell r="A1556" t="str">
            <v>TRUCK CRANE</v>
          </cell>
          <cell r="C1556" t="str">
            <v>40 TON</v>
          </cell>
          <cell r="D1556">
            <v>8</v>
          </cell>
          <cell r="E1556" t="str">
            <v>Hr</v>
          </cell>
          <cell r="G1556">
            <v>18615</v>
          </cell>
          <cell r="H1556">
            <v>148920</v>
          </cell>
          <cell r="I1556">
            <v>8730</v>
          </cell>
          <cell r="J1556">
            <v>69840</v>
          </cell>
          <cell r="K1556">
            <v>55621</v>
          </cell>
          <cell r="L1556">
            <v>444968</v>
          </cell>
        </row>
        <row r="1557">
          <cell r="A1557" t="str">
            <v>WINCH</v>
          </cell>
          <cell r="C1557" t="str">
            <v>50 HP</v>
          </cell>
          <cell r="D1557">
            <v>8</v>
          </cell>
          <cell r="E1557" t="str">
            <v>Hr</v>
          </cell>
          <cell r="G1557">
            <v>9235</v>
          </cell>
          <cell r="H1557">
            <v>73880</v>
          </cell>
          <cell r="K1557">
            <v>5209</v>
          </cell>
          <cell r="L1557">
            <v>41672</v>
          </cell>
        </row>
        <row r="1560">
          <cell r="B1560" t="str">
            <v xml:space="preserve"> 계</v>
          </cell>
          <cell r="F1560">
            <v>1533472</v>
          </cell>
          <cell r="H1560">
            <v>645896</v>
          </cell>
          <cell r="J1560">
            <v>251232</v>
          </cell>
          <cell r="L1560">
            <v>636344</v>
          </cell>
        </row>
        <row r="1572">
          <cell r="E1572" t="str">
            <v xml:space="preserve"> </v>
          </cell>
          <cell r="F1572" t="str">
            <v>RADIAL GATE GUIDE FRAME 설치 소모 자재비</v>
          </cell>
        </row>
        <row r="1573">
          <cell r="E1573" t="str">
            <v xml:space="preserve"> </v>
          </cell>
        </row>
        <row r="1574">
          <cell r="A1574" t="str">
            <v>종       별</v>
          </cell>
          <cell r="C1574" t="str">
            <v>재 료 또 는</v>
          </cell>
          <cell r="D1574" t="str">
            <v xml:space="preserve">원 수 </v>
          </cell>
          <cell r="E1574" t="str">
            <v>단 위</v>
          </cell>
          <cell r="F1574" t="str">
            <v>총   액</v>
          </cell>
          <cell r="G1574" t="str">
            <v>노   무   비</v>
          </cell>
          <cell r="I1574" t="str">
            <v>재   료   비</v>
          </cell>
          <cell r="K1574" t="str">
            <v>경      비</v>
          </cell>
          <cell r="M1574" t="str">
            <v>비   고</v>
          </cell>
        </row>
        <row r="1575">
          <cell r="C1575" t="str">
            <v xml:space="preserve">규       격 </v>
          </cell>
          <cell r="F1575" t="str">
            <v>금   액</v>
          </cell>
          <cell r="G1575" t="str">
            <v>단  가</v>
          </cell>
          <cell r="H1575" t="str">
            <v>금   액</v>
          </cell>
          <cell r="I1575" t="str">
            <v>단  가</v>
          </cell>
          <cell r="J1575" t="str">
            <v>금   액</v>
          </cell>
          <cell r="K1575" t="str">
            <v>단  가</v>
          </cell>
          <cell r="L1575" t="str">
            <v>금   액</v>
          </cell>
        </row>
        <row r="1576">
          <cell r="A1576" t="str">
            <v>산       소</v>
          </cell>
          <cell r="C1576" t="str">
            <v>6,000L용</v>
          </cell>
          <cell r="D1576">
            <v>0.5</v>
          </cell>
          <cell r="E1576" t="str">
            <v>병</v>
          </cell>
          <cell r="G1576" t="str">
            <v xml:space="preserve"> </v>
          </cell>
          <cell r="I1576">
            <v>12000</v>
          </cell>
          <cell r="J1576">
            <v>6000</v>
          </cell>
        </row>
        <row r="1577">
          <cell r="A1577" t="str">
            <v>아 세 치 렌</v>
          </cell>
          <cell r="C1577" t="str">
            <v>2,100L용</v>
          </cell>
          <cell r="D1577">
            <v>0.05</v>
          </cell>
          <cell r="E1577" t="str">
            <v>병</v>
          </cell>
          <cell r="I1577">
            <v>25849</v>
          </cell>
          <cell r="J1577">
            <v>1292</v>
          </cell>
        </row>
        <row r="1578">
          <cell r="A1578" t="str">
            <v>용   접  봉</v>
          </cell>
          <cell r="C1578" t="str">
            <v>SS41+STS304,4M/M</v>
          </cell>
          <cell r="D1578">
            <v>7</v>
          </cell>
          <cell r="E1578" t="str">
            <v>KG</v>
          </cell>
          <cell r="I1578">
            <v>3360</v>
          </cell>
          <cell r="J1578">
            <v>23520</v>
          </cell>
        </row>
        <row r="1579">
          <cell r="A1579" t="str">
            <v xml:space="preserve"> </v>
          </cell>
          <cell r="D1579" t="str">
            <v xml:space="preserve"> </v>
          </cell>
          <cell r="E1579" t="str">
            <v xml:space="preserve"> </v>
          </cell>
          <cell r="I1579" t="str">
            <v xml:space="preserve"> </v>
          </cell>
          <cell r="J1579" t="str">
            <v xml:space="preserve"> </v>
          </cell>
        </row>
        <row r="1582">
          <cell r="B1582" t="str">
            <v>계</v>
          </cell>
          <cell r="F1582">
            <v>30812</v>
          </cell>
          <cell r="J1582">
            <v>30812</v>
          </cell>
          <cell r="L1582" t="str">
            <v xml:space="preserve"> </v>
          </cell>
        </row>
        <row r="1601">
          <cell r="E1601" t="str">
            <v xml:space="preserve"> </v>
          </cell>
          <cell r="F1601" t="str">
            <v>RADIAL GATE HOIST 설치 사용장비 경비</v>
          </cell>
        </row>
        <row r="1602">
          <cell r="E1602" t="str">
            <v xml:space="preserve"> </v>
          </cell>
        </row>
        <row r="1603">
          <cell r="A1603" t="str">
            <v>종       별</v>
          </cell>
          <cell r="C1603" t="str">
            <v>재 료 또 는</v>
          </cell>
          <cell r="D1603" t="str">
            <v xml:space="preserve">원 수 </v>
          </cell>
          <cell r="E1603" t="str">
            <v>단 위</v>
          </cell>
          <cell r="F1603" t="str">
            <v>총   액</v>
          </cell>
          <cell r="G1603" t="str">
            <v>노   무   비</v>
          </cell>
          <cell r="I1603" t="str">
            <v>재   료   비</v>
          </cell>
          <cell r="K1603" t="str">
            <v>경      비</v>
          </cell>
          <cell r="M1603" t="str">
            <v>비   고</v>
          </cell>
        </row>
        <row r="1604">
          <cell r="C1604" t="str">
            <v xml:space="preserve">규       격 </v>
          </cell>
          <cell r="F1604" t="str">
            <v>금   액</v>
          </cell>
          <cell r="G1604" t="str">
            <v>단  가</v>
          </cell>
          <cell r="H1604" t="str">
            <v>금   액</v>
          </cell>
          <cell r="I1604" t="str">
            <v>단  가</v>
          </cell>
          <cell r="J1604" t="str">
            <v>금   액</v>
          </cell>
          <cell r="K1604" t="str">
            <v>단  가</v>
          </cell>
          <cell r="L1604" t="str">
            <v>금   액</v>
          </cell>
        </row>
        <row r="1607">
          <cell r="A1607" t="str">
            <v>A.C WELDER</v>
          </cell>
          <cell r="C1607" t="str">
            <v>10KVA</v>
          </cell>
          <cell r="D1607">
            <v>8</v>
          </cell>
          <cell r="E1607" t="str">
            <v>Hr</v>
          </cell>
          <cell r="K1607">
            <v>155</v>
          </cell>
          <cell r="L1607">
            <v>1240</v>
          </cell>
        </row>
        <row r="1608">
          <cell r="A1608" t="str">
            <v>GAS CUTTING M/C</v>
          </cell>
          <cell r="C1608" t="str">
            <v>중 형</v>
          </cell>
          <cell r="D1608">
            <v>16</v>
          </cell>
          <cell r="E1608" t="str">
            <v>Hr</v>
          </cell>
          <cell r="G1608">
            <v>3974</v>
          </cell>
          <cell r="H1608">
            <v>63584</v>
          </cell>
          <cell r="K1608">
            <v>115</v>
          </cell>
          <cell r="L1608">
            <v>1840</v>
          </cell>
        </row>
        <row r="1609">
          <cell r="A1609" t="str">
            <v>PORTABLE DRILL</v>
          </cell>
          <cell r="C1609" t="str">
            <v>1.5 HP</v>
          </cell>
          <cell r="D1609">
            <v>8</v>
          </cell>
          <cell r="E1609" t="str">
            <v>Hr</v>
          </cell>
          <cell r="K1609">
            <v>14</v>
          </cell>
          <cell r="L1609">
            <v>112</v>
          </cell>
        </row>
        <row r="1610">
          <cell r="A1610" t="str">
            <v>PORTABLE GRINDER</v>
          </cell>
          <cell r="C1610" t="str">
            <v>0.5 HP</v>
          </cell>
          <cell r="D1610">
            <v>16</v>
          </cell>
          <cell r="E1610" t="str">
            <v>Hr</v>
          </cell>
          <cell r="K1610">
            <v>22</v>
          </cell>
          <cell r="L1610">
            <v>352</v>
          </cell>
        </row>
        <row r="1611">
          <cell r="A1611" t="str">
            <v>TRUCK CRANE</v>
          </cell>
          <cell r="C1611" t="str">
            <v>30 TON</v>
          </cell>
          <cell r="D1611">
            <v>8</v>
          </cell>
          <cell r="E1611" t="str">
            <v>Hr</v>
          </cell>
          <cell r="G1611">
            <v>18615</v>
          </cell>
          <cell r="H1611">
            <v>148920</v>
          </cell>
          <cell r="I1611">
            <v>7046</v>
          </cell>
          <cell r="J1611">
            <v>56368</v>
          </cell>
          <cell r="K1611">
            <v>44939</v>
          </cell>
          <cell r="L1611">
            <v>359512</v>
          </cell>
        </row>
        <row r="1612">
          <cell r="E1612" t="str">
            <v xml:space="preserve"> </v>
          </cell>
          <cell r="G1612" t="str">
            <v xml:space="preserve"> </v>
          </cell>
          <cell r="I1612" t="str">
            <v xml:space="preserve"> </v>
          </cell>
          <cell r="J1612" t="str">
            <v xml:space="preserve"> </v>
          </cell>
          <cell r="K1612" t="str">
            <v xml:space="preserve"> </v>
          </cell>
        </row>
        <row r="1613">
          <cell r="A1613" t="str">
            <v>WINCH</v>
          </cell>
          <cell r="C1613" t="str">
            <v>10 HP</v>
          </cell>
          <cell r="D1613">
            <v>16</v>
          </cell>
          <cell r="E1613" t="str">
            <v>Hr</v>
          </cell>
          <cell r="G1613">
            <v>9235</v>
          </cell>
          <cell r="H1613">
            <v>147760</v>
          </cell>
          <cell r="I1613" t="str">
            <v xml:space="preserve"> </v>
          </cell>
          <cell r="J1613" t="str">
            <v xml:space="preserve"> </v>
          </cell>
          <cell r="K1613">
            <v>850</v>
          </cell>
          <cell r="L1613">
            <v>13600</v>
          </cell>
        </row>
        <row r="1618">
          <cell r="B1618" t="str">
            <v xml:space="preserve"> 계</v>
          </cell>
          <cell r="F1618">
            <v>793288</v>
          </cell>
          <cell r="H1618">
            <v>360264</v>
          </cell>
          <cell r="J1618">
            <v>56368</v>
          </cell>
          <cell r="L1618">
            <v>376656</v>
          </cell>
        </row>
        <row r="1630">
          <cell r="E1630" t="str">
            <v xml:space="preserve"> </v>
          </cell>
          <cell r="F1630" t="str">
            <v>TRASH RACK 제작 인건비</v>
          </cell>
        </row>
        <row r="1631">
          <cell r="E1631" t="str">
            <v xml:space="preserve"> </v>
          </cell>
        </row>
        <row r="1632">
          <cell r="A1632" t="str">
            <v>종       별</v>
          </cell>
          <cell r="C1632" t="str">
            <v>재 료 또 는</v>
          </cell>
          <cell r="D1632" t="str">
            <v xml:space="preserve">원 수 </v>
          </cell>
          <cell r="E1632" t="str">
            <v>단 위</v>
          </cell>
          <cell r="F1632" t="str">
            <v>총   액</v>
          </cell>
          <cell r="G1632" t="str">
            <v>노   무   비</v>
          </cell>
          <cell r="I1632" t="str">
            <v>재   료   비</v>
          </cell>
          <cell r="K1632" t="str">
            <v>경      비</v>
          </cell>
          <cell r="M1632" t="str">
            <v>비   고</v>
          </cell>
        </row>
        <row r="1633">
          <cell r="C1633" t="str">
            <v xml:space="preserve">규       격 </v>
          </cell>
          <cell r="F1633" t="str">
            <v>금   액</v>
          </cell>
          <cell r="G1633" t="str">
            <v>단  가</v>
          </cell>
          <cell r="H1633" t="str">
            <v>금   액</v>
          </cell>
          <cell r="I1633" t="str">
            <v>단  가</v>
          </cell>
          <cell r="J1633" t="str">
            <v>금   액</v>
          </cell>
          <cell r="K1633" t="str">
            <v>단  가</v>
          </cell>
          <cell r="L1633" t="str">
            <v>금   액</v>
          </cell>
        </row>
        <row r="1634">
          <cell r="A1634" t="str">
            <v>기 술 관 리</v>
          </cell>
          <cell r="C1634" t="str">
            <v>기계기사1급</v>
          </cell>
          <cell r="D1634">
            <v>5.2</v>
          </cell>
          <cell r="E1634" t="str">
            <v>인</v>
          </cell>
          <cell r="G1634">
            <v>97488</v>
          </cell>
          <cell r="H1634">
            <v>506937</v>
          </cell>
        </row>
        <row r="1635">
          <cell r="A1635" t="str">
            <v>제 작 정 리</v>
          </cell>
          <cell r="C1635" t="str">
            <v>프랜트 제관공</v>
          </cell>
          <cell r="D1635">
            <v>1.25</v>
          </cell>
          <cell r="E1635" t="str">
            <v>인</v>
          </cell>
          <cell r="G1635">
            <v>81966</v>
          </cell>
          <cell r="H1635">
            <v>102457</v>
          </cell>
        </row>
        <row r="1636">
          <cell r="A1636" t="str">
            <v xml:space="preserve"> </v>
          </cell>
          <cell r="B1636" t="str">
            <v>절    단</v>
          </cell>
          <cell r="C1636" t="str">
            <v>산소 절단공</v>
          </cell>
          <cell r="D1636">
            <v>0.65600000000000003</v>
          </cell>
          <cell r="E1636" t="str">
            <v>인</v>
          </cell>
          <cell r="G1636">
            <v>31794</v>
          </cell>
          <cell r="H1636">
            <v>20856</v>
          </cell>
        </row>
        <row r="1637">
          <cell r="B1637" t="str">
            <v>절    단</v>
          </cell>
          <cell r="C1637" t="str">
            <v>프랜트 제관공</v>
          </cell>
          <cell r="D1637">
            <v>36.902000000000001</v>
          </cell>
          <cell r="E1637" t="str">
            <v>인</v>
          </cell>
          <cell r="G1637">
            <v>81966</v>
          </cell>
          <cell r="H1637">
            <v>3024709</v>
          </cell>
        </row>
        <row r="1638">
          <cell r="A1638" t="str">
            <v>HOLING</v>
          </cell>
          <cell r="C1638" t="str">
            <v>프랜트 제관공</v>
          </cell>
          <cell r="D1638">
            <v>3.22</v>
          </cell>
          <cell r="E1638" t="str">
            <v>인</v>
          </cell>
          <cell r="G1638">
            <v>81966</v>
          </cell>
          <cell r="H1638">
            <v>263930</v>
          </cell>
        </row>
        <row r="1640">
          <cell r="A1640" t="str">
            <v>THREADING</v>
          </cell>
          <cell r="C1640" t="str">
            <v>프랜트 제관공</v>
          </cell>
          <cell r="D1640">
            <v>4.3</v>
          </cell>
          <cell r="E1640" t="str">
            <v>인</v>
          </cell>
          <cell r="G1640">
            <v>81966</v>
          </cell>
          <cell r="H1640">
            <v>352453</v>
          </cell>
        </row>
        <row r="1641">
          <cell r="B1641" t="str">
            <v>끝   손   질</v>
          </cell>
          <cell r="C1641" t="str">
            <v>기계 연마공</v>
          </cell>
          <cell r="D1641">
            <v>18.66</v>
          </cell>
          <cell r="E1641" t="str">
            <v>인</v>
          </cell>
          <cell r="G1641">
            <v>26032</v>
          </cell>
          <cell r="H1641">
            <v>485757</v>
          </cell>
        </row>
        <row r="1642">
          <cell r="B1642" t="str">
            <v>사    도</v>
          </cell>
          <cell r="C1642" t="str">
            <v>제   도   공</v>
          </cell>
          <cell r="D1642">
            <v>0.3</v>
          </cell>
          <cell r="E1642" t="str">
            <v>인</v>
          </cell>
          <cell r="G1642">
            <v>32747</v>
          </cell>
          <cell r="H1642">
            <v>9824</v>
          </cell>
        </row>
        <row r="1643">
          <cell r="B1643" t="str">
            <v>현    도</v>
          </cell>
          <cell r="C1643" t="str">
            <v>현   도   공</v>
          </cell>
          <cell r="D1643">
            <v>8.5999999999999993E-2</v>
          </cell>
          <cell r="E1643" t="str">
            <v>인</v>
          </cell>
          <cell r="G1643">
            <v>28487</v>
          </cell>
          <cell r="H1643">
            <v>2449</v>
          </cell>
        </row>
        <row r="1644">
          <cell r="B1644" t="str">
            <v>괘    서</v>
          </cell>
          <cell r="C1644" t="str">
            <v>마   킹   공</v>
          </cell>
          <cell r="D1644">
            <v>2</v>
          </cell>
          <cell r="E1644" t="str">
            <v>인</v>
          </cell>
          <cell r="G1644">
            <v>26924</v>
          </cell>
          <cell r="H1644">
            <v>53848</v>
          </cell>
        </row>
        <row r="1646">
          <cell r="A1646" t="str">
            <v xml:space="preserve"> </v>
          </cell>
          <cell r="B1646" t="str">
            <v>교    정</v>
          </cell>
          <cell r="C1646" t="str">
            <v>프랜트 제관공</v>
          </cell>
          <cell r="D1646">
            <v>0.5</v>
          </cell>
          <cell r="E1646" t="str">
            <v>인</v>
          </cell>
          <cell r="G1646">
            <v>81966</v>
          </cell>
          <cell r="H1646">
            <v>40983</v>
          </cell>
        </row>
        <row r="1647">
          <cell r="A1647" t="str">
            <v>용        접</v>
          </cell>
          <cell r="C1647" t="str">
            <v>프랜트 용접공</v>
          </cell>
          <cell r="D1647">
            <v>4.46</v>
          </cell>
          <cell r="E1647" t="str">
            <v>인</v>
          </cell>
          <cell r="G1647">
            <v>95379</v>
          </cell>
          <cell r="H1647">
            <v>425390</v>
          </cell>
        </row>
        <row r="1648">
          <cell r="B1648" t="str">
            <v>교    정</v>
          </cell>
          <cell r="C1648" t="str">
            <v>프랜트 제관공</v>
          </cell>
          <cell r="D1648">
            <v>0.75</v>
          </cell>
          <cell r="E1648" t="str">
            <v>인</v>
          </cell>
          <cell r="G1648">
            <v>81966</v>
          </cell>
          <cell r="H1648">
            <v>61474</v>
          </cell>
        </row>
        <row r="1649">
          <cell r="B1649" t="str">
            <v>조    작</v>
          </cell>
          <cell r="C1649" t="str">
            <v>특수 비계공</v>
          </cell>
          <cell r="D1649">
            <v>3.3</v>
          </cell>
          <cell r="E1649" t="str">
            <v>인</v>
          </cell>
          <cell r="G1649">
            <v>85884</v>
          </cell>
          <cell r="H1649">
            <v>283417</v>
          </cell>
        </row>
        <row r="1650">
          <cell r="B1650" t="str">
            <v>소  운  반</v>
          </cell>
          <cell r="C1650" t="str">
            <v>보 통 인 부</v>
          </cell>
          <cell r="D1650">
            <v>1</v>
          </cell>
          <cell r="E1650" t="str">
            <v>인</v>
          </cell>
          <cell r="G1650">
            <v>37736</v>
          </cell>
          <cell r="H1650">
            <v>37736</v>
          </cell>
        </row>
        <row r="1652">
          <cell r="B1652" t="str">
            <v>보  조(기 능)</v>
          </cell>
          <cell r="C1652" t="str">
            <v>특 별 인 부</v>
          </cell>
          <cell r="D1652">
            <v>37.68</v>
          </cell>
          <cell r="G1652">
            <v>57379</v>
          </cell>
          <cell r="H1652">
            <v>2162040</v>
          </cell>
        </row>
        <row r="1656">
          <cell r="B1656" t="str">
            <v xml:space="preserve">    계</v>
          </cell>
          <cell r="F1656">
            <v>7834260</v>
          </cell>
          <cell r="H1656">
            <v>7834260</v>
          </cell>
        </row>
        <row r="1659">
          <cell r="E1659" t="str">
            <v xml:space="preserve"> </v>
          </cell>
          <cell r="F1659" t="str">
            <v>TRASH RACK 제작 소모 자재비</v>
          </cell>
        </row>
        <row r="1660">
          <cell r="E1660" t="str">
            <v xml:space="preserve"> </v>
          </cell>
        </row>
        <row r="1661">
          <cell r="A1661" t="str">
            <v>종       별</v>
          </cell>
          <cell r="C1661" t="str">
            <v>재 료 또 는</v>
          </cell>
          <cell r="D1661" t="str">
            <v xml:space="preserve">원 수 </v>
          </cell>
          <cell r="E1661" t="str">
            <v>단 위</v>
          </cell>
          <cell r="F1661" t="str">
            <v>총   액</v>
          </cell>
          <cell r="G1661" t="str">
            <v>노   무   비</v>
          </cell>
          <cell r="I1661" t="str">
            <v>재   료   비</v>
          </cell>
          <cell r="K1661" t="str">
            <v>경      비</v>
          </cell>
          <cell r="M1661" t="str">
            <v>비   고</v>
          </cell>
        </row>
        <row r="1662">
          <cell r="C1662" t="str">
            <v xml:space="preserve">규       격 </v>
          </cell>
          <cell r="F1662" t="str">
            <v>금   액</v>
          </cell>
          <cell r="G1662" t="str">
            <v>단  가</v>
          </cell>
          <cell r="H1662" t="str">
            <v>금   액</v>
          </cell>
          <cell r="I1662" t="str">
            <v>단  가</v>
          </cell>
          <cell r="J1662" t="str">
            <v>금   액</v>
          </cell>
          <cell r="K1662" t="str">
            <v>단  가</v>
          </cell>
          <cell r="L1662" t="str">
            <v>금   액</v>
          </cell>
        </row>
        <row r="1663">
          <cell r="A1663" t="str">
            <v>산       소</v>
          </cell>
          <cell r="C1663" t="str">
            <v>6,000L용</v>
          </cell>
          <cell r="D1663">
            <v>1.8049999999999999</v>
          </cell>
          <cell r="E1663" t="str">
            <v>병</v>
          </cell>
          <cell r="G1663" t="str">
            <v xml:space="preserve"> </v>
          </cell>
          <cell r="I1663">
            <v>12000</v>
          </cell>
          <cell r="J1663">
            <v>21660</v>
          </cell>
        </row>
        <row r="1664">
          <cell r="A1664" t="str">
            <v>아 세 치 렌</v>
          </cell>
          <cell r="C1664" t="str">
            <v>2,100L용</v>
          </cell>
          <cell r="D1664">
            <v>1.2749999999999999</v>
          </cell>
          <cell r="E1664" t="str">
            <v>병</v>
          </cell>
          <cell r="I1664">
            <v>25849</v>
          </cell>
          <cell r="J1664">
            <v>32957</v>
          </cell>
        </row>
        <row r="1665">
          <cell r="A1665" t="str">
            <v>함       석</v>
          </cell>
          <cell r="C1665" t="str">
            <v>#32 x 3' x 6'</v>
          </cell>
          <cell r="D1665">
            <v>0.53</v>
          </cell>
          <cell r="E1665" t="str">
            <v>매</v>
          </cell>
          <cell r="I1665">
            <v>2597</v>
          </cell>
          <cell r="J1665">
            <v>1376</v>
          </cell>
        </row>
        <row r="1666">
          <cell r="A1666" t="str">
            <v>용   접  봉</v>
          </cell>
          <cell r="C1666" t="str">
            <v>SS400, 4M/Mx350L</v>
          </cell>
          <cell r="D1666">
            <v>20.7</v>
          </cell>
          <cell r="E1666" t="str">
            <v>KG</v>
          </cell>
          <cell r="I1666">
            <v>1260</v>
          </cell>
          <cell r="J1666">
            <v>26082</v>
          </cell>
        </row>
        <row r="1667">
          <cell r="A1667" t="str">
            <v xml:space="preserve"> </v>
          </cell>
          <cell r="D1667" t="str">
            <v xml:space="preserve"> </v>
          </cell>
          <cell r="E1667" t="str">
            <v xml:space="preserve"> </v>
          </cell>
          <cell r="K1667" t="str">
            <v xml:space="preserve"> </v>
          </cell>
          <cell r="L1667" t="str">
            <v xml:space="preserve"> </v>
          </cell>
        </row>
        <row r="1668">
          <cell r="A1668" t="str">
            <v>그라인다돌</v>
          </cell>
          <cell r="C1668" t="str">
            <v>300m/mΦ</v>
          </cell>
          <cell r="D1668">
            <v>1.55</v>
          </cell>
          <cell r="E1668" t="str">
            <v>개</v>
          </cell>
          <cell r="I1668">
            <v>3380</v>
          </cell>
          <cell r="J1668">
            <v>5239</v>
          </cell>
          <cell r="K1668" t="str">
            <v xml:space="preserve"> </v>
          </cell>
        </row>
        <row r="1670">
          <cell r="B1670" t="str">
            <v>계</v>
          </cell>
          <cell r="F1670">
            <v>87314</v>
          </cell>
          <cell r="J1670">
            <v>87314</v>
          </cell>
          <cell r="L1670" t="str">
            <v xml:space="preserve"> </v>
          </cell>
        </row>
        <row r="1672">
          <cell r="M1672" t="str">
            <v xml:space="preserve"> </v>
          </cell>
        </row>
        <row r="1673">
          <cell r="M1673" t="str">
            <v xml:space="preserve"> </v>
          </cell>
        </row>
        <row r="1674">
          <cell r="M1674" t="str">
            <v xml:space="preserve"> </v>
          </cell>
        </row>
        <row r="1675">
          <cell r="M1675" t="str">
            <v xml:space="preserve"> </v>
          </cell>
        </row>
        <row r="1676">
          <cell r="M1676" t="str">
            <v xml:space="preserve"> </v>
          </cell>
        </row>
        <row r="1677">
          <cell r="M1677" t="str">
            <v xml:space="preserve"> </v>
          </cell>
        </row>
        <row r="1678">
          <cell r="M1678" t="str">
            <v xml:space="preserve"> </v>
          </cell>
        </row>
        <row r="1679">
          <cell r="M1679" t="str">
            <v xml:space="preserve"> </v>
          </cell>
        </row>
        <row r="1680">
          <cell r="M1680" t="str">
            <v xml:space="preserve"> </v>
          </cell>
        </row>
        <row r="1681">
          <cell r="M1681" t="str">
            <v xml:space="preserve"> </v>
          </cell>
        </row>
        <row r="1682">
          <cell r="M1682" t="str">
            <v xml:space="preserve"> </v>
          </cell>
        </row>
        <row r="1683">
          <cell r="M1683" t="str">
            <v xml:space="preserve"> </v>
          </cell>
        </row>
        <row r="1684">
          <cell r="M1684" t="str">
            <v xml:space="preserve"> </v>
          </cell>
        </row>
        <row r="1685">
          <cell r="M1685" t="str">
            <v xml:space="preserve"> </v>
          </cell>
        </row>
        <row r="1686">
          <cell r="M1686" t="str">
            <v xml:space="preserve"> </v>
          </cell>
        </row>
        <row r="1687">
          <cell r="M1687" t="str">
            <v xml:space="preserve"> </v>
          </cell>
        </row>
        <row r="1688">
          <cell r="E1688" t="str">
            <v xml:space="preserve"> </v>
          </cell>
          <cell r="F1688" t="str">
            <v>TRASH RACK 설치 인건비</v>
          </cell>
        </row>
        <row r="1689">
          <cell r="E1689" t="str">
            <v xml:space="preserve"> </v>
          </cell>
        </row>
        <row r="1690">
          <cell r="A1690" t="str">
            <v>종       별</v>
          </cell>
          <cell r="C1690" t="str">
            <v>재 료 또 는</v>
          </cell>
          <cell r="D1690" t="str">
            <v xml:space="preserve">원 수 </v>
          </cell>
          <cell r="E1690" t="str">
            <v>단 위</v>
          </cell>
          <cell r="F1690" t="str">
            <v>총   액</v>
          </cell>
          <cell r="G1690" t="str">
            <v>노   무   비</v>
          </cell>
          <cell r="I1690" t="str">
            <v>재   료   비</v>
          </cell>
          <cell r="K1690" t="str">
            <v>경      비</v>
          </cell>
          <cell r="M1690" t="str">
            <v>비   고</v>
          </cell>
        </row>
        <row r="1691">
          <cell r="C1691" t="str">
            <v xml:space="preserve">규       격 </v>
          </cell>
          <cell r="F1691" t="str">
            <v>금   액</v>
          </cell>
          <cell r="G1691" t="str">
            <v>단  가</v>
          </cell>
          <cell r="H1691" t="str">
            <v>금   액</v>
          </cell>
          <cell r="I1691" t="str">
            <v>단  가</v>
          </cell>
          <cell r="J1691" t="str">
            <v>금   액</v>
          </cell>
          <cell r="K1691" t="str">
            <v>단  가</v>
          </cell>
          <cell r="L1691" t="str">
            <v>금   액</v>
          </cell>
        </row>
        <row r="1692">
          <cell r="A1692" t="str">
            <v>기 술 관 리</v>
          </cell>
          <cell r="C1692" t="str">
            <v>기계기사1급</v>
          </cell>
          <cell r="D1692">
            <v>1.66</v>
          </cell>
          <cell r="E1692" t="str">
            <v>인</v>
          </cell>
          <cell r="G1692">
            <v>97488</v>
          </cell>
          <cell r="H1692">
            <v>161830</v>
          </cell>
        </row>
        <row r="1693">
          <cell r="A1693" t="str">
            <v>운 반 검 측</v>
          </cell>
          <cell r="C1693" t="str">
            <v>프랜트기계설치공</v>
          </cell>
          <cell r="D1693">
            <v>0.05</v>
          </cell>
          <cell r="E1693" t="str">
            <v>인</v>
          </cell>
          <cell r="G1693">
            <v>80805</v>
          </cell>
          <cell r="H1693">
            <v>4040</v>
          </cell>
        </row>
        <row r="1694">
          <cell r="C1694" t="str">
            <v>특 별 인 부</v>
          </cell>
          <cell r="D1694">
            <v>0.05</v>
          </cell>
          <cell r="E1694" t="str">
            <v>인</v>
          </cell>
          <cell r="G1694">
            <v>57379</v>
          </cell>
          <cell r="H1694">
            <v>2868</v>
          </cell>
        </row>
        <row r="1695">
          <cell r="A1695" t="str">
            <v>수      정</v>
          </cell>
          <cell r="C1695" t="str">
            <v>산소 절단공</v>
          </cell>
          <cell r="D1695">
            <v>0.05</v>
          </cell>
          <cell r="E1695" t="str">
            <v>인</v>
          </cell>
          <cell r="G1695">
            <v>31794</v>
          </cell>
          <cell r="H1695">
            <v>1589</v>
          </cell>
        </row>
        <row r="1696">
          <cell r="A1696" t="str">
            <v xml:space="preserve"> </v>
          </cell>
          <cell r="C1696" t="str">
            <v>프랜트기계설치공</v>
          </cell>
          <cell r="D1696">
            <v>0.05</v>
          </cell>
          <cell r="E1696" t="str">
            <v>인</v>
          </cell>
          <cell r="G1696">
            <v>80805</v>
          </cell>
          <cell r="H1696">
            <v>4040</v>
          </cell>
        </row>
        <row r="1698">
          <cell r="A1698" t="str">
            <v xml:space="preserve"> </v>
          </cell>
          <cell r="C1698" t="str">
            <v>특 별 인 부</v>
          </cell>
          <cell r="D1698">
            <v>0.1</v>
          </cell>
          <cell r="E1698" t="str">
            <v>인</v>
          </cell>
          <cell r="G1698">
            <v>57379</v>
          </cell>
          <cell r="H1698">
            <v>5737</v>
          </cell>
        </row>
        <row r="1699">
          <cell r="A1699" t="str">
            <v>설치준비 철근정리</v>
          </cell>
          <cell r="C1699" t="str">
            <v>산 소 절 단 공</v>
          </cell>
          <cell r="D1699">
            <v>4.7E-2</v>
          </cell>
          <cell r="E1699" t="str">
            <v>인</v>
          </cell>
          <cell r="G1699">
            <v>31794</v>
          </cell>
          <cell r="H1699">
            <v>1494</v>
          </cell>
        </row>
        <row r="1700">
          <cell r="C1700" t="str">
            <v>특 별 인 부</v>
          </cell>
          <cell r="D1700">
            <v>4.7E-2</v>
          </cell>
          <cell r="E1700" t="str">
            <v>인</v>
          </cell>
          <cell r="G1700">
            <v>57379</v>
          </cell>
          <cell r="H1700">
            <v>2696</v>
          </cell>
        </row>
        <row r="1701">
          <cell r="A1701" t="str">
            <v>CHIPPING</v>
          </cell>
          <cell r="C1701" t="str">
            <v>석      공</v>
          </cell>
          <cell r="D1701">
            <v>0.1</v>
          </cell>
          <cell r="E1701" t="str">
            <v>인</v>
          </cell>
          <cell r="G1701">
            <v>77005</v>
          </cell>
          <cell r="H1701">
            <v>7700</v>
          </cell>
        </row>
        <row r="1702">
          <cell r="C1702" t="str">
            <v>특 별 인 부</v>
          </cell>
          <cell r="D1702">
            <v>0.05</v>
          </cell>
          <cell r="E1702" t="str">
            <v>인</v>
          </cell>
          <cell r="G1702">
            <v>57379</v>
          </cell>
          <cell r="H1702">
            <v>2868</v>
          </cell>
        </row>
        <row r="1704">
          <cell r="A1704" t="str">
            <v>BEAM설치,CRANE</v>
          </cell>
          <cell r="C1704" t="str">
            <v>특 별 인 부</v>
          </cell>
          <cell r="D1704">
            <v>0.17499999999999999</v>
          </cell>
          <cell r="E1704" t="str">
            <v>인</v>
          </cell>
          <cell r="G1704">
            <v>57379</v>
          </cell>
          <cell r="H1704">
            <v>10041</v>
          </cell>
        </row>
        <row r="1705">
          <cell r="A1705" t="str">
            <v xml:space="preserve"> </v>
          </cell>
          <cell r="B1705" t="str">
            <v>작업</v>
          </cell>
          <cell r="C1705" t="str">
            <v>특수 비계공</v>
          </cell>
          <cell r="D1705">
            <v>0.18</v>
          </cell>
          <cell r="E1705" t="str">
            <v>인</v>
          </cell>
          <cell r="G1705">
            <v>85884</v>
          </cell>
          <cell r="H1705">
            <v>15459</v>
          </cell>
        </row>
        <row r="1706">
          <cell r="A1706" t="str">
            <v>BEAM설치,CRANE</v>
          </cell>
          <cell r="C1706" t="str">
            <v>측   량   사</v>
          </cell>
          <cell r="D1706">
            <v>0.14000000000000001</v>
          </cell>
          <cell r="E1706" t="str">
            <v>인</v>
          </cell>
          <cell r="G1706">
            <v>58506</v>
          </cell>
          <cell r="H1706">
            <v>8190</v>
          </cell>
        </row>
        <row r="1707">
          <cell r="A1707" t="str">
            <v>작업,1차 쎈타링</v>
          </cell>
          <cell r="C1707" t="str">
            <v>측 량 조 수</v>
          </cell>
          <cell r="D1707">
            <v>0.14000000000000001</v>
          </cell>
          <cell r="E1707" t="str">
            <v>인</v>
          </cell>
          <cell r="G1707">
            <v>38777</v>
          </cell>
          <cell r="H1707">
            <v>5428</v>
          </cell>
        </row>
        <row r="1708">
          <cell r="C1708" t="str">
            <v>특수 비계공</v>
          </cell>
          <cell r="D1708">
            <v>0.14000000000000001</v>
          </cell>
          <cell r="E1708" t="str">
            <v>인</v>
          </cell>
          <cell r="G1708">
            <v>85884</v>
          </cell>
          <cell r="H1708">
            <v>12023</v>
          </cell>
        </row>
        <row r="1709">
          <cell r="A1709" t="str">
            <v xml:space="preserve"> </v>
          </cell>
          <cell r="B1709" t="str">
            <v xml:space="preserve"> </v>
          </cell>
        </row>
        <row r="1710">
          <cell r="A1710" t="str">
            <v xml:space="preserve"> </v>
          </cell>
          <cell r="B1710" t="str">
            <v xml:space="preserve"> </v>
          </cell>
          <cell r="C1710" t="str">
            <v>특 별 인 부</v>
          </cell>
          <cell r="D1710">
            <v>0.28000000000000003</v>
          </cell>
          <cell r="E1710" t="str">
            <v>인</v>
          </cell>
          <cell r="G1710">
            <v>57379</v>
          </cell>
          <cell r="H1710">
            <v>16066</v>
          </cell>
        </row>
        <row r="1711">
          <cell r="A1711" t="str">
            <v xml:space="preserve"> </v>
          </cell>
          <cell r="B1711" t="str">
            <v xml:space="preserve"> </v>
          </cell>
          <cell r="C1711" t="str">
            <v>프랜트기계설치공</v>
          </cell>
          <cell r="D1711">
            <v>0.14000000000000001</v>
          </cell>
          <cell r="E1711" t="str">
            <v>인</v>
          </cell>
          <cell r="G1711">
            <v>80805</v>
          </cell>
          <cell r="H1711">
            <v>11312</v>
          </cell>
        </row>
        <row r="1712">
          <cell r="A1712" t="str">
            <v>턴 바 클 용 접</v>
          </cell>
          <cell r="C1712" t="str">
            <v xml:space="preserve">프랜트 용접공 </v>
          </cell>
          <cell r="D1712">
            <v>0.21</v>
          </cell>
          <cell r="E1712" t="str">
            <v>인</v>
          </cell>
          <cell r="G1712">
            <v>95379</v>
          </cell>
          <cell r="H1712">
            <v>20029</v>
          </cell>
        </row>
        <row r="1713">
          <cell r="A1713" t="str">
            <v xml:space="preserve"> </v>
          </cell>
          <cell r="B1713" t="str">
            <v xml:space="preserve"> </v>
          </cell>
          <cell r="C1713" t="str">
            <v>특 별 인 부</v>
          </cell>
          <cell r="D1713">
            <v>0.21</v>
          </cell>
          <cell r="E1713" t="str">
            <v>인</v>
          </cell>
          <cell r="G1713">
            <v>57379</v>
          </cell>
          <cell r="H1713">
            <v>12049</v>
          </cell>
        </row>
        <row r="1714">
          <cell r="A1714" t="str">
            <v>BEAM 완전고정</v>
          </cell>
          <cell r="C1714" t="str">
            <v>산소 절단공</v>
          </cell>
          <cell r="D1714">
            <v>1.4999999999999999E-2</v>
          </cell>
          <cell r="E1714" t="str">
            <v>인</v>
          </cell>
          <cell r="G1714">
            <v>31794</v>
          </cell>
          <cell r="H1714">
            <v>476</v>
          </cell>
        </row>
        <row r="1717">
          <cell r="A1717" t="str">
            <v>종       별</v>
          </cell>
          <cell r="C1717" t="str">
            <v>재 료 또 는</v>
          </cell>
          <cell r="D1717" t="str">
            <v xml:space="preserve">원 수 </v>
          </cell>
          <cell r="E1717" t="str">
            <v>단 위</v>
          </cell>
          <cell r="F1717" t="str">
            <v>총   액</v>
          </cell>
          <cell r="G1717" t="str">
            <v>노   무   비</v>
          </cell>
          <cell r="I1717" t="str">
            <v>재   료   비</v>
          </cell>
          <cell r="K1717" t="str">
            <v>경      비</v>
          </cell>
          <cell r="M1717" t="str">
            <v>비   고</v>
          </cell>
        </row>
        <row r="1718">
          <cell r="C1718" t="str">
            <v xml:space="preserve">규       격 </v>
          </cell>
          <cell r="F1718" t="str">
            <v>금   액</v>
          </cell>
          <cell r="G1718" t="str">
            <v>단  가</v>
          </cell>
          <cell r="H1718" t="str">
            <v>금   액</v>
          </cell>
          <cell r="I1718" t="str">
            <v>단  가</v>
          </cell>
          <cell r="J1718" t="str">
            <v>금   액</v>
          </cell>
          <cell r="K1718" t="str">
            <v>단  가</v>
          </cell>
          <cell r="L1718" t="str">
            <v>금   액</v>
          </cell>
        </row>
        <row r="1719">
          <cell r="C1719" t="str">
            <v>프랜트 용접공</v>
          </cell>
          <cell r="D1719">
            <v>2.7</v>
          </cell>
          <cell r="E1719" t="str">
            <v>인</v>
          </cell>
          <cell r="G1719">
            <v>95379</v>
          </cell>
          <cell r="H1719">
            <v>257523</v>
          </cell>
        </row>
        <row r="1720">
          <cell r="A1720" t="str">
            <v xml:space="preserve"> </v>
          </cell>
          <cell r="C1720" t="str">
            <v>특 별 인 부</v>
          </cell>
          <cell r="D1720">
            <v>2.7</v>
          </cell>
          <cell r="E1720" t="str">
            <v>인</v>
          </cell>
          <cell r="G1720">
            <v>57379</v>
          </cell>
          <cell r="H1720">
            <v>154923</v>
          </cell>
        </row>
        <row r="1721">
          <cell r="A1721" t="str">
            <v>TRASH RACK 설치</v>
          </cell>
          <cell r="C1721" t="str">
            <v>특 별 인 부</v>
          </cell>
          <cell r="D1721">
            <v>0.67</v>
          </cell>
          <cell r="E1721" t="str">
            <v>인</v>
          </cell>
          <cell r="G1721">
            <v>57379</v>
          </cell>
          <cell r="H1721">
            <v>38443</v>
          </cell>
        </row>
        <row r="1722">
          <cell r="A1722" t="str">
            <v>1 차 조 립</v>
          </cell>
          <cell r="C1722" t="str">
            <v>특수 비계공</v>
          </cell>
          <cell r="D1722">
            <v>0.59</v>
          </cell>
          <cell r="E1722" t="str">
            <v>인</v>
          </cell>
          <cell r="G1722">
            <v>85884</v>
          </cell>
          <cell r="H1722">
            <v>50671</v>
          </cell>
        </row>
        <row r="1723">
          <cell r="B1723" t="str">
            <v xml:space="preserve"> </v>
          </cell>
          <cell r="C1723" t="str">
            <v>프랜트기계설치공</v>
          </cell>
          <cell r="D1723">
            <v>0.45</v>
          </cell>
          <cell r="E1723" t="str">
            <v>인</v>
          </cell>
          <cell r="G1723">
            <v>80805</v>
          </cell>
          <cell r="H1723">
            <v>36362</v>
          </cell>
        </row>
        <row r="1724">
          <cell r="A1724" t="str">
            <v>2차 쎈 타 링</v>
          </cell>
          <cell r="C1724" t="str">
            <v>측   량   사</v>
          </cell>
          <cell r="D1724">
            <v>8.6999999999999994E-2</v>
          </cell>
          <cell r="E1724" t="str">
            <v>인</v>
          </cell>
          <cell r="G1724">
            <v>58506</v>
          </cell>
          <cell r="H1724">
            <v>5090</v>
          </cell>
        </row>
        <row r="1725">
          <cell r="B1725" t="str">
            <v xml:space="preserve"> </v>
          </cell>
          <cell r="C1725" t="str">
            <v>측 량 조 수</v>
          </cell>
          <cell r="D1725">
            <v>8.6999999999999994E-2</v>
          </cell>
          <cell r="E1725" t="str">
            <v>인</v>
          </cell>
          <cell r="G1725">
            <v>38777</v>
          </cell>
          <cell r="H1725">
            <v>3373</v>
          </cell>
        </row>
        <row r="1726">
          <cell r="C1726" t="str">
            <v>프랜트기계설치공</v>
          </cell>
          <cell r="D1726">
            <v>8.6999999999999994E-2</v>
          </cell>
          <cell r="E1726" t="str">
            <v>인</v>
          </cell>
          <cell r="G1726">
            <v>80805</v>
          </cell>
          <cell r="H1726">
            <v>7030</v>
          </cell>
        </row>
        <row r="1727">
          <cell r="C1727" t="str">
            <v>특 별 인 부</v>
          </cell>
          <cell r="D1727">
            <v>0.16600000000000001</v>
          </cell>
          <cell r="E1727" t="str">
            <v>인</v>
          </cell>
          <cell r="G1727">
            <v>57379</v>
          </cell>
          <cell r="H1727">
            <v>9524</v>
          </cell>
        </row>
        <row r="1728">
          <cell r="C1728" t="str">
            <v>프랜트 용접공</v>
          </cell>
          <cell r="D1728">
            <v>0.79</v>
          </cell>
          <cell r="E1728" t="str">
            <v>인</v>
          </cell>
          <cell r="G1728">
            <v>95379</v>
          </cell>
          <cell r="H1728">
            <v>75349</v>
          </cell>
        </row>
        <row r="1729">
          <cell r="B1729" t="str">
            <v xml:space="preserve"> </v>
          </cell>
        </row>
        <row r="1730">
          <cell r="A1730" t="str">
            <v>검        사</v>
          </cell>
          <cell r="C1730" t="str">
            <v>프랜트기계설치공</v>
          </cell>
          <cell r="D1730">
            <v>3.5000000000000003E-2</v>
          </cell>
          <cell r="E1730" t="str">
            <v>인</v>
          </cell>
          <cell r="G1730">
            <v>80805</v>
          </cell>
          <cell r="H1730">
            <v>2828</v>
          </cell>
        </row>
        <row r="1731">
          <cell r="A1731" t="str">
            <v xml:space="preserve"> </v>
          </cell>
          <cell r="C1731" t="str">
            <v>특 별 인 부</v>
          </cell>
          <cell r="D1731">
            <v>3.5000000000000003E-2</v>
          </cell>
          <cell r="E1731" t="str">
            <v>인</v>
          </cell>
          <cell r="G1731">
            <v>57379</v>
          </cell>
          <cell r="H1731">
            <v>2008</v>
          </cell>
        </row>
        <row r="1732">
          <cell r="A1732" t="str">
            <v>강제거푸집철거</v>
          </cell>
          <cell r="C1732" t="str">
            <v>프랜트 용접공</v>
          </cell>
          <cell r="D1732">
            <v>1.7000000000000001E-2</v>
          </cell>
          <cell r="E1732" t="str">
            <v>인</v>
          </cell>
          <cell r="G1732">
            <v>95379</v>
          </cell>
          <cell r="H1732">
            <v>1621</v>
          </cell>
        </row>
        <row r="1733">
          <cell r="B1733" t="str">
            <v xml:space="preserve"> </v>
          </cell>
          <cell r="C1733" t="str">
            <v>특 별 인 부</v>
          </cell>
          <cell r="D1733">
            <v>1.7000000000000001E-2</v>
          </cell>
          <cell r="E1733" t="str">
            <v>인</v>
          </cell>
          <cell r="G1733">
            <v>57379</v>
          </cell>
          <cell r="H1733">
            <v>975</v>
          </cell>
        </row>
        <row r="1734">
          <cell r="A1734" t="str">
            <v>뒷    정    리</v>
          </cell>
          <cell r="C1734" t="str">
            <v>프랜트기계설치공</v>
          </cell>
          <cell r="D1734">
            <v>3.5000000000000003E-2</v>
          </cell>
          <cell r="E1734" t="str">
            <v>인</v>
          </cell>
          <cell r="G1734">
            <v>80805</v>
          </cell>
          <cell r="H1734">
            <v>2828</v>
          </cell>
        </row>
        <row r="1735">
          <cell r="B1735" t="str">
            <v xml:space="preserve"> </v>
          </cell>
        </row>
        <row r="1736">
          <cell r="C1736" t="str">
            <v>산소 절단공</v>
          </cell>
          <cell r="D1736">
            <v>1.7000000000000001E-2</v>
          </cell>
          <cell r="E1736" t="str">
            <v>인</v>
          </cell>
          <cell r="G1736">
            <v>31794</v>
          </cell>
          <cell r="H1736">
            <v>540</v>
          </cell>
        </row>
        <row r="1737">
          <cell r="C1737" t="str">
            <v>특 별 인 부</v>
          </cell>
          <cell r="D1737">
            <v>3.5000000000000003E-2</v>
          </cell>
          <cell r="E1737" t="str">
            <v>인</v>
          </cell>
          <cell r="G1737">
            <v>57379</v>
          </cell>
          <cell r="H1737">
            <v>2008</v>
          </cell>
        </row>
        <row r="1738">
          <cell r="A1738" t="str">
            <v>전 원 조 작</v>
          </cell>
          <cell r="C1738" t="str">
            <v>프랜트 전공</v>
          </cell>
          <cell r="D1738">
            <v>0.52</v>
          </cell>
          <cell r="E1738" t="str">
            <v>인</v>
          </cell>
          <cell r="G1738">
            <v>64285</v>
          </cell>
          <cell r="H1738">
            <v>33428</v>
          </cell>
        </row>
        <row r="1739">
          <cell r="C1739" t="str">
            <v>특 별 인 부</v>
          </cell>
          <cell r="D1739">
            <v>0.52</v>
          </cell>
          <cell r="E1739" t="str">
            <v>인</v>
          </cell>
          <cell r="G1739">
            <v>57379</v>
          </cell>
          <cell r="H1739">
            <v>29837</v>
          </cell>
        </row>
        <row r="1743">
          <cell r="B1743" t="str">
            <v xml:space="preserve">    계</v>
          </cell>
          <cell r="F1743">
            <v>1020296</v>
          </cell>
          <cell r="H1743">
            <v>1020296</v>
          </cell>
        </row>
        <row r="1746">
          <cell r="E1746" t="str">
            <v xml:space="preserve"> </v>
          </cell>
          <cell r="F1746" t="str">
            <v>TRASH RACK 설치 소모 자재비</v>
          </cell>
        </row>
        <row r="1747">
          <cell r="E1747" t="str">
            <v xml:space="preserve"> </v>
          </cell>
        </row>
        <row r="1748">
          <cell r="A1748" t="str">
            <v>종       별</v>
          </cell>
          <cell r="C1748" t="str">
            <v>재 료 또 는</v>
          </cell>
          <cell r="D1748" t="str">
            <v xml:space="preserve">원 수 </v>
          </cell>
          <cell r="E1748" t="str">
            <v>단 위</v>
          </cell>
          <cell r="F1748" t="str">
            <v>총   액</v>
          </cell>
          <cell r="G1748" t="str">
            <v>노   무   비</v>
          </cell>
          <cell r="I1748" t="str">
            <v>재   료   비</v>
          </cell>
          <cell r="K1748" t="str">
            <v>경      비</v>
          </cell>
          <cell r="M1748" t="str">
            <v>비   고</v>
          </cell>
        </row>
        <row r="1749">
          <cell r="C1749" t="str">
            <v xml:space="preserve">규       격 </v>
          </cell>
          <cell r="F1749" t="str">
            <v>금   액</v>
          </cell>
          <cell r="G1749" t="str">
            <v>단  가</v>
          </cell>
          <cell r="H1749" t="str">
            <v>금   액</v>
          </cell>
          <cell r="I1749" t="str">
            <v>단  가</v>
          </cell>
          <cell r="J1749" t="str">
            <v>금   액</v>
          </cell>
          <cell r="K1749" t="str">
            <v>단  가</v>
          </cell>
          <cell r="L1749" t="str">
            <v>금   액</v>
          </cell>
        </row>
        <row r="1750">
          <cell r="A1750" t="str">
            <v>산       소</v>
          </cell>
          <cell r="C1750" t="str">
            <v>6,000L용</v>
          </cell>
          <cell r="D1750">
            <v>2.9000000000000001E-2</v>
          </cell>
          <cell r="E1750" t="str">
            <v>병</v>
          </cell>
          <cell r="G1750" t="str">
            <v xml:space="preserve"> </v>
          </cell>
          <cell r="I1750">
            <v>12000</v>
          </cell>
          <cell r="J1750">
            <v>348</v>
          </cell>
        </row>
        <row r="1751">
          <cell r="A1751" t="str">
            <v>아 세 치 렌</v>
          </cell>
          <cell r="C1751" t="str">
            <v>2,100L용</v>
          </cell>
          <cell r="D1751">
            <v>1.2E-2</v>
          </cell>
          <cell r="E1751" t="str">
            <v>병</v>
          </cell>
          <cell r="I1751">
            <v>25849</v>
          </cell>
          <cell r="J1751">
            <v>310</v>
          </cell>
        </row>
        <row r="1752">
          <cell r="A1752" t="str">
            <v>용   접  봉</v>
          </cell>
          <cell r="C1752" t="str">
            <v>SS400, 4M/Mx350L</v>
          </cell>
          <cell r="D1752">
            <v>5.95</v>
          </cell>
          <cell r="E1752" t="str">
            <v>KG</v>
          </cell>
          <cell r="I1752">
            <v>1260</v>
          </cell>
          <cell r="J1752">
            <v>7497</v>
          </cell>
        </row>
        <row r="1754">
          <cell r="A1754" t="str">
            <v xml:space="preserve"> </v>
          </cell>
          <cell r="D1754" t="str">
            <v xml:space="preserve"> </v>
          </cell>
          <cell r="E1754" t="str">
            <v xml:space="preserve"> </v>
          </cell>
        </row>
        <row r="1755">
          <cell r="B1755" t="str">
            <v>계</v>
          </cell>
          <cell r="F1755">
            <v>8155</v>
          </cell>
          <cell r="J1755">
            <v>8155</v>
          </cell>
        </row>
        <row r="1757">
          <cell r="A1757" t="str">
            <v xml:space="preserve"> </v>
          </cell>
          <cell r="D1757" t="str">
            <v xml:space="preserve"> </v>
          </cell>
          <cell r="E1757" t="str">
            <v xml:space="preserve"> </v>
          </cell>
        </row>
        <row r="1758">
          <cell r="A1758" t="str">
            <v xml:space="preserve"> </v>
          </cell>
          <cell r="D1758" t="str">
            <v xml:space="preserve"> </v>
          </cell>
          <cell r="E1758" t="str">
            <v xml:space="preserve"> </v>
          </cell>
        </row>
        <row r="1759">
          <cell r="A1759" t="str">
            <v xml:space="preserve"> </v>
          </cell>
          <cell r="D1759" t="str">
            <v xml:space="preserve"> </v>
          </cell>
          <cell r="E1759" t="str">
            <v xml:space="preserve"> </v>
          </cell>
        </row>
        <row r="1760">
          <cell r="A1760" t="str">
            <v xml:space="preserve"> </v>
          </cell>
          <cell r="D1760" t="str">
            <v xml:space="preserve"> </v>
          </cell>
          <cell r="E1760" t="str">
            <v xml:space="preserve"> </v>
          </cell>
        </row>
        <row r="1761">
          <cell r="A1761" t="str">
            <v xml:space="preserve"> </v>
          </cell>
          <cell r="D1761" t="str">
            <v xml:space="preserve"> </v>
          </cell>
          <cell r="E1761" t="str">
            <v xml:space="preserve"> </v>
          </cell>
        </row>
        <row r="1762">
          <cell r="A1762" t="str">
            <v xml:space="preserve"> </v>
          </cell>
          <cell r="D1762" t="str">
            <v xml:space="preserve"> </v>
          </cell>
          <cell r="E1762" t="str">
            <v xml:space="preserve"> </v>
          </cell>
        </row>
        <row r="1763">
          <cell r="A1763" t="str">
            <v xml:space="preserve"> </v>
          </cell>
          <cell r="D1763" t="str">
            <v xml:space="preserve"> </v>
          </cell>
          <cell r="E1763" t="str">
            <v xml:space="preserve"> </v>
          </cell>
        </row>
        <row r="1764">
          <cell r="A1764" t="str">
            <v xml:space="preserve"> </v>
          </cell>
          <cell r="D1764" t="str">
            <v xml:space="preserve"> </v>
          </cell>
          <cell r="E1764" t="str">
            <v xml:space="preserve"> </v>
          </cell>
        </row>
        <row r="1765">
          <cell r="A1765" t="str">
            <v xml:space="preserve"> </v>
          </cell>
          <cell r="D1765" t="str">
            <v xml:space="preserve"> </v>
          </cell>
          <cell r="E1765" t="str">
            <v xml:space="preserve"> </v>
          </cell>
        </row>
        <row r="1766">
          <cell r="A1766" t="str">
            <v xml:space="preserve"> </v>
          </cell>
          <cell r="D1766" t="str">
            <v xml:space="preserve"> </v>
          </cell>
          <cell r="E1766" t="str">
            <v xml:space="preserve"> </v>
          </cell>
        </row>
        <row r="1767">
          <cell r="A1767" t="str">
            <v xml:space="preserve"> </v>
          </cell>
          <cell r="D1767" t="str">
            <v xml:space="preserve"> </v>
          </cell>
          <cell r="E1767" t="str">
            <v xml:space="preserve"> </v>
          </cell>
        </row>
        <row r="1768">
          <cell r="A1768" t="str">
            <v xml:space="preserve"> </v>
          </cell>
          <cell r="D1768" t="str">
            <v xml:space="preserve"> </v>
          </cell>
          <cell r="E1768" t="str">
            <v xml:space="preserve"> </v>
          </cell>
        </row>
        <row r="1769">
          <cell r="A1769" t="str">
            <v xml:space="preserve"> </v>
          </cell>
          <cell r="D1769" t="str">
            <v xml:space="preserve"> </v>
          </cell>
          <cell r="E1769" t="str">
            <v xml:space="preserve"> </v>
          </cell>
        </row>
        <row r="1770">
          <cell r="A1770" t="str">
            <v xml:space="preserve"> </v>
          </cell>
          <cell r="D1770" t="str">
            <v xml:space="preserve"> </v>
          </cell>
          <cell r="E1770" t="str">
            <v xml:space="preserve"> </v>
          </cell>
        </row>
        <row r="1771">
          <cell r="A1771" t="str">
            <v xml:space="preserve"> </v>
          </cell>
          <cell r="D1771" t="str">
            <v xml:space="preserve"> </v>
          </cell>
          <cell r="E1771" t="str">
            <v xml:space="preserve"> </v>
          </cell>
        </row>
        <row r="1772">
          <cell r="A1772" t="str">
            <v xml:space="preserve"> </v>
          </cell>
          <cell r="D1772" t="str">
            <v xml:space="preserve"> </v>
          </cell>
          <cell r="E1772" t="str">
            <v xml:space="preserve"> </v>
          </cell>
        </row>
        <row r="1773">
          <cell r="A1773" t="str">
            <v xml:space="preserve"> </v>
          </cell>
          <cell r="D1773" t="str">
            <v xml:space="preserve"> </v>
          </cell>
          <cell r="E1773" t="str">
            <v xml:space="preserve"> </v>
          </cell>
        </row>
        <row r="1774">
          <cell r="A1774" t="str">
            <v xml:space="preserve"> </v>
          </cell>
          <cell r="D1774" t="str">
            <v xml:space="preserve"> </v>
          </cell>
          <cell r="E1774" t="str">
            <v xml:space="preserve"> </v>
          </cell>
        </row>
        <row r="1775">
          <cell r="A1775" t="str">
            <v>잡철물 제작,설치(SCREEN등)</v>
          </cell>
        </row>
        <row r="1776">
          <cell r="E1776" t="str">
            <v xml:space="preserve"> </v>
          </cell>
        </row>
        <row r="1777">
          <cell r="A1777" t="str">
            <v>종       별</v>
          </cell>
          <cell r="C1777" t="str">
            <v>재 료 또 는</v>
          </cell>
          <cell r="D1777" t="str">
            <v xml:space="preserve">원 수 </v>
          </cell>
          <cell r="E1777" t="str">
            <v>단 위</v>
          </cell>
          <cell r="F1777" t="str">
            <v>총   액</v>
          </cell>
          <cell r="G1777" t="str">
            <v>노   무   비</v>
          </cell>
          <cell r="I1777" t="str">
            <v>재   료   비</v>
          </cell>
          <cell r="K1777" t="str">
            <v>경      비</v>
          </cell>
          <cell r="M1777" t="str">
            <v>비   고</v>
          </cell>
        </row>
        <row r="1778">
          <cell r="C1778" t="str">
            <v xml:space="preserve">규       격 </v>
          </cell>
          <cell r="F1778" t="str">
            <v>금   액</v>
          </cell>
          <cell r="G1778" t="str">
            <v>단  가</v>
          </cell>
          <cell r="H1778" t="str">
            <v>금   액</v>
          </cell>
          <cell r="I1778" t="str">
            <v>단  가</v>
          </cell>
          <cell r="J1778" t="str">
            <v>금   액</v>
          </cell>
          <cell r="K1778" t="str">
            <v>단  가</v>
          </cell>
          <cell r="L1778" t="str">
            <v>금   액</v>
          </cell>
        </row>
        <row r="1779">
          <cell r="A1779" t="str">
            <v>용  접  봉</v>
          </cell>
          <cell r="C1779" t="str">
            <v>KSE4301  3.2Φ</v>
          </cell>
          <cell r="D1779">
            <v>18.48</v>
          </cell>
          <cell r="E1779" t="str">
            <v>KG</v>
          </cell>
          <cell r="I1779">
            <v>1260</v>
          </cell>
          <cell r="J1779">
            <v>23284</v>
          </cell>
        </row>
        <row r="1780">
          <cell r="A1780" t="str">
            <v>산      소</v>
          </cell>
          <cell r="C1780" t="str">
            <v>6,000L</v>
          </cell>
          <cell r="D1780">
            <v>1.05</v>
          </cell>
          <cell r="E1780" t="str">
            <v>병</v>
          </cell>
          <cell r="I1780">
            <v>12000</v>
          </cell>
          <cell r="J1780">
            <v>12600</v>
          </cell>
        </row>
        <row r="1781">
          <cell r="A1781" t="str">
            <v>아 세 치 렌</v>
          </cell>
          <cell r="C1781" t="str">
            <v>4,500L</v>
          </cell>
          <cell r="D1781">
            <v>2.8</v>
          </cell>
          <cell r="E1781" t="str">
            <v>KG</v>
          </cell>
          <cell r="I1781">
            <v>10500</v>
          </cell>
          <cell r="J1781">
            <v>29400</v>
          </cell>
        </row>
        <row r="1782">
          <cell r="A1782" t="str">
            <v>철      공</v>
          </cell>
          <cell r="D1782">
            <v>27.65</v>
          </cell>
          <cell r="E1782" t="str">
            <v>인</v>
          </cell>
          <cell r="G1782">
            <v>72430</v>
          </cell>
          <cell r="H1782">
            <v>2002689</v>
          </cell>
        </row>
        <row r="1783">
          <cell r="A1783" t="str">
            <v>비  계   공</v>
          </cell>
          <cell r="D1783">
            <v>4.71</v>
          </cell>
          <cell r="E1783" t="str">
            <v>인</v>
          </cell>
          <cell r="G1783">
            <v>79467</v>
          </cell>
          <cell r="H1783">
            <v>374289</v>
          </cell>
        </row>
        <row r="1785">
          <cell r="A1785" t="str">
            <v>보 통 인 부</v>
          </cell>
          <cell r="D1785">
            <v>0.66</v>
          </cell>
          <cell r="E1785" t="str">
            <v>인</v>
          </cell>
          <cell r="G1785">
            <v>37736</v>
          </cell>
          <cell r="H1785">
            <v>24905</v>
          </cell>
        </row>
        <row r="1786">
          <cell r="A1786" t="str">
            <v>용  접  공</v>
          </cell>
          <cell r="D1786">
            <v>2.6</v>
          </cell>
          <cell r="E1786" t="str">
            <v>인</v>
          </cell>
          <cell r="G1786">
            <v>74016</v>
          </cell>
          <cell r="H1786">
            <v>192441</v>
          </cell>
        </row>
        <row r="1787">
          <cell r="A1787" t="str">
            <v>특 별 인 부</v>
          </cell>
          <cell r="D1787">
            <v>0.74</v>
          </cell>
          <cell r="E1787" t="str">
            <v>인</v>
          </cell>
          <cell r="G1787">
            <v>57379</v>
          </cell>
          <cell r="H1787">
            <v>42460</v>
          </cell>
        </row>
        <row r="1788">
          <cell r="A1788" t="str">
            <v>용접기 손료</v>
          </cell>
          <cell r="D1788">
            <v>20.83</v>
          </cell>
          <cell r="E1788" t="str">
            <v>Hr</v>
          </cell>
          <cell r="K1788">
            <v>155</v>
          </cell>
          <cell r="L1788">
            <v>3228</v>
          </cell>
        </row>
        <row r="1789">
          <cell r="A1789" t="str">
            <v>전력 소요량</v>
          </cell>
          <cell r="D1789">
            <v>126</v>
          </cell>
          <cell r="E1789" t="str">
            <v>KWH</v>
          </cell>
          <cell r="K1789">
            <v>61.6</v>
          </cell>
          <cell r="L1789">
            <v>7761</v>
          </cell>
        </row>
        <row r="1790">
          <cell r="A1790" t="str">
            <v>공 구 손 료</v>
          </cell>
          <cell r="C1790" t="str">
            <v>인건비의 3%</v>
          </cell>
          <cell r="L1790">
            <v>79103</v>
          </cell>
        </row>
        <row r="1792">
          <cell r="A1792" t="str">
            <v>소    계</v>
          </cell>
          <cell r="F1792">
            <v>2792160</v>
          </cell>
          <cell r="H1792">
            <v>2636784</v>
          </cell>
          <cell r="J1792">
            <v>65284</v>
          </cell>
          <cell r="L1792">
            <v>90092</v>
          </cell>
        </row>
        <row r="1794">
          <cell r="A1794" t="str">
            <v>계 ( 간단한구조 )</v>
          </cell>
          <cell r="C1794" t="str">
            <v>100 %</v>
          </cell>
          <cell r="F1794">
            <v>2792160</v>
          </cell>
          <cell r="H1794">
            <v>2636784</v>
          </cell>
          <cell r="J1794">
            <v>65284</v>
          </cell>
          <cell r="L1794">
            <v>90092</v>
          </cell>
        </row>
        <row r="1796">
          <cell r="A1796" t="str">
            <v>계 ( 복잡한구조 )</v>
          </cell>
          <cell r="C1796" t="str">
            <v>140 %</v>
          </cell>
          <cell r="F1796">
            <v>3909022</v>
          </cell>
          <cell r="H1796">
            <v>3691497</v>
          </cell>
          <cell r="J1796">
            <v>91397</v>
          </cell>
          <cell r="L1796">
            <v>126128</v>
          </cell>
        </row>
        <row r="1799">
          <cell r="F1799" t="str">
            <v xml:space="preserve"> </v>
          </cell>
        </row>
        <row r="1800">
          <cell r="F1800" t="str">
            <v xml:space="preserve"> </v>
          </cell>
        </row>
        <row r="1801">
          <cell r="F1801" t="str">
            <v xml:space="preserve"> </v>
          </cell>
        </row>
        <row r="1802">
          <cell r="F1802" t="str">
            <v xml:space="preserve"> </v>
          </cell>
        </row>
        <row r="1803">
          <cell r="B1803" t="str">
            <v>기존도장 방식을 채택할 경우</v>
          </cell>
          <cell r="E1803" t="str">
            <v xml:space="preserve"> </v>
          </cell>
          <cell r="F1803" t="str">
            <v>도 장 비 (M²당) 일 위 대 가</v>
          </cell>
        </row>
        <row r="1805">
          <cell r="A1805" t="str">
            <v>종       별</v>
          </cell>
          <cell r="C1805" t="str">
            <v>재 료 또 는</v>
          </cell>
          <cell r="D1805" t="str">
            <v xml:space="preserve">원 수 </v>
          </cell>
          <cell r="E1805" t="str">
            <v>단 위</v>
          </cell>
          <cell r="F1805" t="str">
            <v>총   액</v>
          </cell>
          <cell r="G1805" t="str">
            <v>노   무   비</v>
          </cell>
          <cell r="I1805" t="str">
            <v>재   료   비</v>
          </cell>
          <cell r="K1805" t="str">
            <v>경      비</v>
          </cell>
          <cell r="M1805" t="str">
            <v>비   고</v>
          </cell>
        </row>
        <row r="1806">
          <cell r="C1806" t="str">
            <v xml:space="preserve">규       격 </v>
          </cell>
          <cell r="F1806" t="str">
            <v>금   액</v>
          </cell>
          <cell r="G1806" t="str">
            <v>단  가</v>
          </cell>
          <cell r="H1806" t="str">
            <v>금   액</v>
          </cell>
          <cell r="I1806" t="str">
            <v>단  가</v>
          </cell>
          <cell r="J1806" t="str">
            <v>금   액</v>
          </cell>
          <cell r="K1806" t="str">
            <v>단  가</v>
          </cell>
          <cell r="L1806" t="str">
            <v>금   액</v>
          </cell>
        </row>
        <row r="1807">
          <cell r="A1807" t="str">
            <v>1. SAND BLASTING</v>
          </cell>
        </row>
        <row r="1808">
          <cell r="B1808" t="str">
            <v>모      래</v>
          </cell>
          <cell r="D1808">
            <v>5.0799999999999998E-2</v>
          </cell>
          <cell r="E1808" t="str">
            <v>㎥</v>
          </cell>
          <cell r="G1808">
            <v>17799.248685199098</v>
          </cell>
          <cell r="H1808">
            <v>904</v>
          </cell>
          <cell r="I1808">
            <v>10845.529676934633</v>
          </cell>
          <cell r="J1808">
            <v>550</v>
          </cell>
          <cell r="K1808">
            <v>13551.915852742301</v>
          </cell>
          <cell r="L1808">
            <v>688</v>
          </cell>
        </row>
        <row r="1809">
          <cell r="B1809" t="str">
            <v>계  령  공</v>
          </cell>
          <cell r="D1809">
            <v>3.2899999999999999E-2</v>
          </cell>
          <cell r="E1809" t="str">
            <v>인</v>
          </cell>
          <cell r="G1809">
            <v>41937</v>
          </cell>
          <cell r="H1809">
            <v>1379</v>
          </cell>
        </row>
        <row r="1810">
          <cell r="B1810" t="str">
            <v>보 통 인 부</v>
          </cell>
          <cell r="D1810">
            <v>3.5999999999999997E-2</v>
          </cell>
          <cell r="E1810" t="str">
            <v>인</v>
          </cell>
          <cell r="G1810">
            <v>37736</v>
          </cell>
          <cell r="H1810">
            <v>1358</v>
          </cell>
        </row>
        <row r="1811">
          <cell r="B1811" t="str">
            <v>COMPRESSOR</v>
          </cell>
          <cell r="C1811" t="str">
            <v>7.1㎥/min</v>
          </cell>
          <cell r="D1811">
            <v>0.13300000000000001</v>
          </cell>
          <cell r="E1811" t="str">
            <v>Hr</v>
          </cell>
          <cell r="G1811">
            <v>9681</v>
          </cell>
          <cell r="H1811">
            <v>1287</v>
          </cell>
          <cell r="I1811">
            <v>8779</v>
          </cell>
          <cell r="J1811">
            <v>1167</v>
          </cell>
          <cell r="K1811">
            <v>6250</v>
          </cell>
          <cell r="L1811">
            <v>831</v>
          </cell>
        </row>
        <row r="1812">
          <cell r="B1812" t="str">
            <v>AIR HOSE</v>
          </cell>
          <cell r="C1812" t="str">
            <v>3/4" ,1"</v>
          </cell>
          <cell r="D1812">
            <v>0.13300000000000001</v>
          </cell>
          <cell r="E1812" t="str">
            <v>Hr</v>
          </cell>
          <cell r="K1812">
            <v>48</v>
          </cell>
          <cell r="L1812">
            <v>6</v>
          </cell>
        </row>
        <row r="1813">
          <cell r="B1813" t="str">
            <v>브라스트기</v>
          </cell>
          <cell r="D1813">
            <v>0.13300000000000001</v>
          </cell>
          <cell r="E1813" t="str">
            <v>Hr</v>
          </cell>
          <cell r="K1813">
            <v>659</v>
          </cell>
          <cell r="L1813">
            <v>87</v>
          </cell>
        </row>
        <row r="1814">
          <cell r="B1814" t="str">
            <v>건  조  기</v>
          </cell>
          <cell r="D1814">
            <v>0.13300000000000001</v>
          </cell>
          <cell r="E1814" t="str">
            <v>Hr</v>
          </cell>
          <cell r="K1814">
            <v>211</v>
          </cell>
          <cell r="L1814">
            <v>28</v>
          </cell>
        </row>
        <row r="1815">
          <cell r="B1815" t="str">
            <v>방  진  복</v>
          </cell>
          <cell r="D1815">
            <v>0.13300000000000001</v>
          </cell>
          <cell r="E1815" t="str">
            <v>Hr</v>
          </cell>
          <cell r="K1815">
            <v>107</v>
          </cell>
          <cell r="L1815">
            <v>14</v>
          </cell>
        </row>
        <row r="1816">
          <cell r="B1816" t="str">
            <v>방  진  모</v>
          </cell>
          <cell r="D1816">
            <v>0.13300000000000001</v>
          </cell>
          <cell r="E1816" t="str">
            <v>Hr</v>
          </cell>
          <cell r="K1816">
            <v>21</v>
          </cell>
          <cell r="L1816">
            <v>2</v>
          </cell>
        </row>
        <row r="1817">
          <cell r="B1817" t="str">
            <v>건  조  유</v>
          </cell>
          <cell r="D1817">
            <v>0.33300000000000002</v>
          </cell>
          <cell r="E1817" t="str">
            <v>L</v>
          </cell>
          <cell r="I1817">
            <v>526.4</v>
          </cell>
          <cell r="J1817">
            <v>175</v>
          </cell>
        </row>
        <row r="1818">
          <cell r="B1818" t="str">
            <v>노      즐</v>
          </cell>
          <cell r="D1818">
            <v>0.03</v>
          </cell>
          <cell r="E1818" t="str">
            <v>개</v>
          </cell>
          <cell r="I1818">
            <v>32000</v>
          </cell>
          <cell r="J1818">
            <v>960</v>
          </cell>
        </row>
        <row r="1819">
          <cell r="B1819" t="str">
            <v>소      계</v>
          </cell>
          <cell r="F1819">
            <v>9436</v>
          </cell>
          <cell r="H1819">
            <v>4928</v>
          </cell>
          <cell r="J1819">
            <v>2852</v>
          </cell>
          <cell r="L1819">
            <v>1656</v>
          </cell>
        </row>
        <row r="1821">
          <cell r="A1821" t="str">
            <v>2. PRIMERY COATING (20μ)</v>
          </cell>
        </row>
        <row r="1822">
          <cell r="B1822" t="str">
            <v>ZINC RICH PRIMER</v>
          </cell>
          <cell r="D1822">
            <v>8.1000000000000003E-2</v>
          </cell>
          <cell r="E1822" t="str">
            <v>Liter</v>
          </cell>
          <cell r="I1822">
            <v>7945</v>
          </cell>
          <cell r="J1822">
            <v>643</v>
          </cell>
        </row>
        <row r="1823">
          <cell r="B1823" t="str">
            <v>신      나</v>
          </cell>
          <cell r="D1823">
            <v>0.01</v>
          </cell>
          <cell r="E1823" t="str">
            <v>Liter</v>
          </cell>
          <cell r="I1823">
            <v>2111</v>
          </cell>
          <cell r="J1823">
            <v>21</v>
          </cell>
        </row>
        <row r="1824">
          <cell r="B1824" t="str">
            <v>도  장  공</v>
          </cell>
          <cell r="D1824">
            <v>1.4999999999999999E-2</v>
          </cell>
          <cell r="E1824" t="str">
            <v>인</v>
          </cell>
          <cell r="G1824">
            <v>63038</v>
          </cell>
          <cell r="H1824">
            <v>945</v>
          </cell>
        </row>
        <row r="1825">
          <cell r="B1825" t="str">
            <v>공 구 손 료</v>
          </cell>
          <cell r="C1825" t="str">
            <v>2%</v>
          </cell>
          <cell r="D1825" t="str">
            <v>1</v>
          </cell>
          <cell r="E1825" t="str">
            <v>식</v>
          </cell>
          <cell r="L1825">
            <v>18</v>
          </cell>
        </row>
        <row r="1826">
          <cell r="B1826" t="str">
            <v>소      계</v>
          </cell>
          <cell r="F1826">
            <v>1627</v>
          </cell>
          <cell r="H1826">
            <v>945</v>
          </cell>
          <cell r="J1826">
            <v>664</v>
          </cell>
          <cell r="L1826">
            <v>18</v>
          </cell>
        </row>
        <row r="1828">
          <cell r="A1828" t="str">
            <v>3. COVER COATING (280μ)</v>
          </cell>
        </row>
        <row r="1829">
          <cell r="B1829" t="str">
            <v>PURE EPOXY</v>
          </cell>
          <cell r="D1829">
            <v>0.48299999999999998</v>
          </cell>
          <cell r="E1829" t="str">
            <v>Liter</v>
          </cell>
          <cell r="I1829">
            <v>4010</v>
          </cell>
          <cell r="J1829">
            <v>1936</v>
          </cell>
        </row>
        <row r="1830">
          <cell r="B1830" t="str">
            <v>신      나</v>
          </cell>
          <cell r="D1830">
            <v>4.8000000000000001E-2</v>
          </cell>
          <cell r="E1830" t="str">
            <v>Liter</v>
          </cell>
          <cell r="I1830">
            <v>2111</v>
          </cell>
          <cell r="J1830">
            <v>101</v>
          </cell>
        </row>
        <row r="1831">
          <cell r="B1831" t="str">
            <v>도  장  공</v>
          </cell>
          <cell r="D1831">
            <v>0.108</v>
          </cell>
          <cell r="E1831" t="str">
            <v>인</v>
          </cell>
          <cell r="G1831">
            <v>63038</v>
          </cell>
          <cell r="H1831">
            <v>6808</v>
          </cell>
        </row>
        <row r="1832">
          <cell r="A1832" t="str">
            <v>종       별</v>
          </cell>
          <cell r="C1832" t="str">
            <v>재 료 또 는</v>
          </cell>
          <cell r="D1832" t="str">
            <v xml:space="preserve">원 수 </v>
          </cell>
          <cell r="E1832" t="str">
            <v>단 위</v>
          </cell>
          <cell r="F1832" t="str">
            <v>총   액</v>
          </cell>
          <cell r="G1832" t="str">
            <v>노   무   비</v>
          </cell>
          <cell r="I1832" t="str">
            <v>재   료   비</v>
          </cell>
          <cell r="K1832" t="str">
            <v>경      비</v>
          </cell>
          <cell r="M1832" t="str">
            <v>비   고</v>
          </cell>
        </row>
        <row r="1833">
          <cell r="C1833" t="str">
            <v xml:space="preserve">규       격 </v>
          </cell>
          <cell r="F1833" t="str">
            <v>금   액</v>
          </cell>
          <cell r="G1833" t="str">
            <v>단  가</v>
          </cell>
          <cell r="H1833" t="str">
            <v>금   액</v>
          </cell>
          <cell r="I1833" t="str">
            <v>단  가</v>
          </cell>
          <cell r="J1833" t="str">
            <v>금   액</v>
          </cell>
          <cell r="K1833" t="str">
            <v>단  가</v>
          </cell>
          <cell r="L1833" t="str">
            <v>금   액</v>
          </cell>
        </row>
        <row r="1834">
          <cell r="B1834" t="str">
            <v>공 구 손 료</v>
          </cell>
          <cell r="C1834" t="str">
            <v>2%</v>
          </cell>
          <cell r="D1834" t="str">
            <v>1</v>
          </cell>
          <cell r="E1834" t="str">
            <v>식</v>
          </cell>
          <cell r="L1834">
            <v>136</v>
          </cell>
        </row>
        <row r="1835">
          <cell r="B1835" t="str">
            <v>소      계</v>
          </cell>
          <cell r="F1835">
            <v>8981</v>
          </cell>
          <cell r="H1835">
            <v>6808</v>
          </cell>
          <cell r="J1835">
            <v>2037</v>
          </cell>
          <cell r="L1835">
            <v>136</v>
          </cell>
        </row>
        <row r="1837">
          <cell r="A1837" t="str">
            <v>4. COVER COATING (280μ)</v>
          </cell>
        </row>
        <row r="1838">
          <cell r="B1838" t="str">
            <v>TAL  EPOXY</v>
          </cell>
          <cell r="D1838">
            <v>0.48299999999999998</v>
          </cell>
          <cell r="E1838" t="str">
            <v>Liter</v>
          </cell>
          <cell r="I1838">
            <v>3570</v>
          </cell>
          <cell r="J1838">
            <v>1724</v>
          </cell>
        </row>
        <row r="1839">
          <cell r="B1839" t="str">
            <v>신      나</v>
          </cell>
          <cell r="D1839">
            <v>4.8000000000000001E-2</v>
          </cell>
          <cell r="E1839" t="str">
            <v>Liter</v>
          </cell>
          <cell r="I1839">
            <v>2111</v>
          </cell>
          <cell r="J1839">
            <v>101</v>
          </cell>
        </row>
        <row r="1840">
          <cell r="B1840" t="str">
            <v>도  장  공</v>
          </cell>
          <cell r="D1840">
            <v>0.108</v>
          </cell>
          <cell r="E1840" t="str">
            <v>인</v>
          </cell>
          <cell r="G1840">
            <v>63038</v>
          </cell>
          <cell r="H1840">
            <v>6808</v>
          </cell>
        </row>
        <row r="1841">
          <cell r="B1841" t="str">
            <v>공 구 손 료</v>
          </cell>
          <cell r="C1841" t="str">
            <v>2%</v>
          </cell>
          <cell r="D1841" t="str">
            <v>1</v>
          </cell>
          <cell r="E1841" t="str">
            <v>식</v>
          </cell>
          <cell r="L1841">
            <v>136</v>
          </cell>
        </row>
        <row r="1843">
          <cell r="B1843" t="str">
            <v>소      계</v>
          </cell>
          <cell r="F1843">
            <v>8769</v>
          </cell>
          <cell r="H1843">
            <v>6808</v>
          </cell>
          <cell r="J1843">
            <v>1825</v>
          </cell>
          <cell r="L1843">
            <v>136</v>
          </cell>
        </row>
        <row r="1845">
          <cell r="A1845" t="str">
            <v>5. 방 오 도 료</v>
          </cell>
        </row>
        <row r="1846">
          <cell r="B1846" t="str">
            <v>방 오 도 료</v>
          </cell>
          <cell r="D1846">
            <v>0.154</v>
          </cell>
          <cell r="E1846" t="str">
            <v>Liter</v>
          </cell>
          <cell r="I1846">
            <v>9231</v>
          </cell>
          <cell r="J1846">
            <v>1421</v>
          </cell>
        </row>
        <row r="1847">
          <cell r="B1847" t="str">
            <v>신      나(ANTI FOULING)</v>
          </cell>
          <cell r="D1847">
            <v>8.0000000000000002E-3</v>
          </cell>
          <cell r="E1847" t="str">
            <v>Liter</v>
          </cell>
          <cell r="I1847">
            <v>1530</v>
          </cell>
          <cell r="J1847">
            <v>12</v>
          </cell>
        </row>
        <row r="1848">
          <cell r="B1848" t="str">
            <v>도  장  공</v>
          </cell>
          <cell r="D1848">
            <v>0.3</v>
          </cell>
          <cell r="E1848" t="str">
            <v>인</v>
          </cell>
          <cell r="G1848">
            <v>63038</v>
          </cell>
          <cell r="H1848">
            <v>18911</v>
          </cell>
        </row>
        <row r="1849">
          <cell r="B1849" t="str">
            <v>공 구 손 료</v>
          </cell>
          <cell r="C1849" t="str">
            <v>2%</v>
          </cell>
          <cell r="D1849" t="str">
            <v>1</v>
          </cell>
          <cell r="E1849" t="str">
            <v>식</v>
          </cell>
          <cell r="L1849">
            <v>378</v>
          </cell>
        </row>
        <row r="1850">
          <cell r="B1850" t="str">
            <v>소      계</v>
          </cell>
          <cell r="F1850">
            <v>20722</v>
          </cell>
          <cell r="H1850">
            <v>18911</v>
          </cell>
          <cell r="J1850">
            <v>1433</v>
          </cell>
          <cell r="L1850">
            <v>378</v>
          </cell>
        </row>
        <row r="1861">
          <cell r="B1861" t="str">
            <v>신공법 도장방식을 채택할 경우</v>
          </cell>
          <cell r="F1861" t="str">
            <v>도 장 비 (M²당) 일 위 대 가</v>
          </cell>
        </row>
        <row r="1862">
          <cell r="E1862" t="str">
            <v xml:space="preserve"> </v>
          </cell>
        </row>
        <row r="1863">
          <cell r="A1863" t="str">
            <v>종       별</v>
          </cell>
          <cell r="C1863" t="str">
            <v>재 료 또 는</v>
          </cell>
          <cell r="D1863" t="str">
            <v xml:space="preserve">원 수 </v>
          </cell>
          <cell r="E1863" t="str">
            <v>단 위</v>
          </cell>
          <cell r="F1863" t="str">
            <v>총   액</v>
          </cell>
          <cell r="G1863" t="str">
            <v>노   무   비</v>
          </cell>
          <cell r="I1863" t="str">
            <v>재   료   비</v>
          </cell>
          <cell r="K1863" t="str">
            <v>경      비</v>
          </cell>
          <cell r="M1863" t="str">
            <v>비   고</v>
          </cell>
        </row>
        <row r="1864">
          <cell r="C1864" t="str">
            <v xml:space="preserve">규       격 </v>
          </cell>
          <cell r="F1864" t="str">
            <v>금   액</v>
          </cell>
          <cell r="G1864" t="str">
            <v>단  가</v>
          </cell>
          <cell r="H1864" t="str">
            <v>금   액</v>
          </cell>
          <cell r="I1864" t="str">
            <v>단  가</v>
          </cell>
          <cell r="J1864" t="str">
            <v>금   액</v>
          </cell>
          <cell r="K1864" t="str">
            <v>단  가</v>
          </cell>
          <cell r="L1864" t="str">
            <v>금   액</v>
          </cell>
        </row>
        <row r="1865">
          <cell r="A1865" t="str">
            <v>1. 전처리 ( 육상용 ) (WATER SAND JET 공법) : BLAST CLEANINING  SA 2½</v>
          </cell>
        </row>
        <row r="1866">
          <cell r="B1866" t="str">
            <v>WATER JET</v>
          </cell>
          <cell r="C1866" t="str">
            <v>500 KG/㎡</v>
          </cell>
          <cell r="D1866">
            <v>1</v>
          </cell>
          <cell r="E1866" t="str">
            <v>㎡</v>
          </cell>
          <cell r="K1866">
            <v>1400</v>
          </cell>
          <cell r="L1866">
            <v>1400</v>
          </cell>
        </row>
        <row r="1867">
          <cell r="B1867" t="str">
            <v>시 리 카</v>
          </cell>
          <cell r="D1867">
            <v>10</v>
          </cell>
          <cell r="E1867" t="str">
            <v>kg</v>
          </cell>
          <cell r="I1867">
            <v>130</v>
          </cell>
          <cell r="J1867">
            <v>1300</v>
          </cell>
        </row>
        <row r="1868">
          <cell r="B1868" t="str">
            <v>경    유</v>
          </cell>
          <cell r="D1868">
            <v>4</v>
          </cell>
          <cell r="E1868" t="str">
            <v>L</v>
          </cell>
          <cell r="I1868">
            <v>526.4</v>
          </cell>
          <cell r="J1868">
            <v>2105</v>
          </cell>
        </row>
        <row r="1869">
          <cell r="B1869" t="str">
            <v>특별인부</v>
          </cell>
          <cell r="D1869">
            <v>0.1</v>
          </cell>
          <cell r="E1869" t="str">
            <v>인</v>
          </cell>
          <cell r="G1869">
            <v>57379</v>
          </cell>
          <cell r="H1869">
            <v>5737</v>
          </cell>
        </row>
        <row r="1870">
          <cell r="B1870" t="str">
            <v>보통인부</v>
          </cell>
          <cell r="D1870">
            <v>0.08</v>
          </cell>
          <cell r="E1870" t="str">
            <v>"</v>
          </cell>
          <cell r="G1870">
            <v>37736</v>
          </cell>
          <cell r="H1870">
            <v>3018</v>
          </cell>
        </row>
        <row r="1871">
          <cell r="B1871" t="str">
            <v>공구손료</v>
          </cell>
          <cell r="C1871" t="str">
            <v>10 %</v>
          </cell>
          <cell r="D1871" t="str">
            <v>1</v>
          </cell>
          <cell r="E1871" t="str">
            <v>식</v>
          </cell>
          <cell r="L1871">
            <v>875</v>
          </cell>
          <cell r="M1871" t="str">
            <v>열풍기,발청억</v>
          </cell>
        </row>
        <row r="1872">
          <cell r="B1872" t="str">
            <v>소      계</v>
          </cell>
          <cell r="F1872">
            <v>14435</v>
          </cell>
          <cell r="H1872">
            <v>8755</v>
          </cell>
          <cell r="J1872">
            <v>3405</v>
          </cell>
          <cell r="L1872">
            <v>2275</v>
          </cell>
        </row>
        <row r="1874">
          <cell r="A1874" t="str">
            <v>2. 전처리 ( 수중용 ) (WATER SAND JET 공법) : BLAST CLEANINING  ST 2</v>
          </cell>
        </row>
        <row r="1875">
          <cell r="B1875" t="str">
            <v>WATER JET</v>
          </cell>
          <cell r="C1875" t="str">
            <v>500 KG/㎡</v>
          </cell>
          <cell r="D1875">
            <v>1</v>
          </cell>
          <cell r="E1875" t="str">
            <v>㎡</v>
          </cell>
          <cell r="K1875">
            <v>2000</v>
          </cell>
          <cell r="L1875">
            <v>2000</v>
          </cell>
        </row>
        <row r="1876">
          <cell r="B1876" t="str">
            <v>시 리 카</v>
          </cell>
          <cell r="D1876">
            <v>10</v>
          </cell>
          <cell r="E1876" t="str">
            <v>kg</v>
          </cell>
          <cell r="I1876">
            <v>130</v>
          </cell>
          <cell r="J1876">
            <v>1300</v>
          </cell>
        </row>
        <row r="1877">
          <cell r="B1877" t="str">
            <v>경    유</v>
          </cell>
          <cell r="D1877">
            <v>6</v>
          </cell>
          <cell r="E1877" t="str">
            <v>L</v>
          </cell>
          <cell r="I1877">
            <v>526.4</v>
          </cell>
          <cell r="J1877">
            <v>3158</v>
          </cell>
        </row>
        <row r="1878">
          <cell r="B1878" t="str">
            <v>잠 수 부</v>
          </cell>
          <cell r="D1878">
            <v>0.7</v>
          </cell>
          <cell r="E1878" t="str">
            <v>인</v>
          </cell>
          <cell r="G1878">
            <v>81832</v>
          </cell>
          <cell r="H1878">
            <v>57282</v>
          </cell>
        </row>
        <row r="1879">
          <cell r="B1879" t="str">
            <v>보통인부</v>
          </cell>
          <cell r="D1879">
            <v>0.7</v>
          </cell>
          <cell r="E1879" t="str">
            <v>"</v>
          </cell>
          <cell r="G1879">
            <v>37736</v>
          </cell>
          <cell r="H1879">
            <v>26415</v>
          </cell>
        </row>
        <row r="1880">
          <cell r="B1880" t="str">
            <v>선    부</v>
          </cell>
          <cell r="D1880">
            <v>0.7</v>
          </cell>
          <cell r="E1880" t="str">
            <v>"</v>
          </cell>
          <cell r="G1880">
            <v>40088</v>
          </cell>
          <cell r="H1880">
            <v>28061</v>
          </cell>
        </row>
        <row r="1881">
          <cell r="B1881" t="str">
            <v>도선임대료</v>
          </cell>
          <cell r="D1881" t="str">
            <v>1</v>
          </cell>
          <cell r="E1881" t="str">
            <v>식</v>
          </cell>
          <cell r="L1881">
            <v>12000</v>
          </cell>
        </row>
        <row r="1882">
          <cell r="B1882" t="str">
            <v>공구손료</v>
          </cell>
          <cell r="C1882" t="str">
            <v>10 %</v>
          </cell>
          <cell r="D1882" t="str">
            <v>1</v>
          </cell>
          <cell r="E1882" t="str">
            <v>식</v>
          </cell>
          <cell r="L1882">
            <v>11175</v>
          </cell>
          <cell r="M1882" t="str">
            <v>열풍기,발청억</v>
          </cell>
        </row>
        <row r="1883">
          <cell r="B1883" t="str">
            <v>소      계</v>
          </cell>
          <cell r="F1883">
            <v>141391</v>
          </cell>
          <cell r="H1883">
            <v>111758</v>
          </cell>
          <cell r="J1883">
            <v>4458</v>
          </cell>
          <cell r="L1883">
            <v>25175</v>
          </cell>
        </row>
        <row r="1884">
          <cell r="F1884" t="str">
            <v xml:space="preserve"> </v>
          </cell>
        </row>
        <row r="1885">
          <cell r="A1885" t="str">
            <v>3. 도장 SYSTEM 1 : 상시 물속에 잠기는 구조물</v>
          </cell>
        </row>
        <row r="1886">
          <cell r="B1886" t="str">
            <v xml:space="preserve">소지처리 </v>
          </cell>
          <cell r="C1886" t="str">
            <v>BLASTING 작업으로서 SIS Sa2½ 이상</v>
          </cell>
        </row>
        <row r="1887">
          <cell r="B1887" t="str">
            <v>하    도</v>
          </cell>
          <cell r="C1887" t="str">
            <v>무기질 징크리치 푸라이머</v>
          </cell>
          <cell r="F1887" t="str">
            <v xml:space="preserve"> 75 μ</v>
          </cell>
        </row>
        <row r="1888">
          <cell r="B1888" t="str">
            <v>중    도</v>
          </cell>
          <cell r="C1888" t="str">
            <v>중도용 엑폭시 수지도료</v>
          </cell>
          <cell r="F1888" t="str">
            <v xml:space="preserve"> 45 μ</v>
          </cell>
        </row>
        <row r="1889">
          <cell r="B1889" t="str">
            <v>상    도</v>
          </cell>
          <cell r="C1889" t="str">
            <v>상도용 엑폭시</v>
          </cell>
          <cell r="F1889" t="str">
            <v>400 μ</v>
          </cell>
        </row>
        <row r="1890">
          <cell r="A1890" t="str">
            <v>종       별</v>
          </cell>
          <cell r="C1890" t="str">
            <v>재 료 또 는</v>
          </cell>
          <cell r="D1890" t="str">
            <v xml:space="preserve">원 수 </v>
          </cell>
          <cell r="E1890" t="str">
            <v>단 위</v>
          </cell>
          <cell r="F1890" t="str">
            <v>총   액</v>
          </cell>
          <cell r="G1890" t="str">
            <v>노   무   비</v>
          </cell>
          <cell r="I1890" t="str">
            <v>재   료   비</v>
          </cell>
          <cell r="K1890" t="str">
            <v>경      비</v>
          </cell>
          <cell r="M1890" t="str">
            <v>비   고</v>
          </cell>
        </row>
        <row r="1891">
          <cell r="C1891" t="str">
            <v xml:space="preserve">규       격 </v>
          </cell>
          <cell r="F1891" t="str">
            <v>금   액</v>
          </cell>
          <cell r="G1891" t="str">
            <v>단  가</v>
          </cell>
          <cell r="H1891" t="str">
            <v>금   액</v>
          </cell>
          <cell r="I1891" t="str">
            <v>단  가</v>
          </cell>
          <cell r="J1891" t="str">
            <v>금   액</v>
          </cell>
          <cell r="K1891" t="str">
            <v>단  가</v>
          </cell>
          <cell r="L1891" t="str">
            <v>금   액</v>
          </cell>
        </row>
        <row r="1892">
          <cell r="A1892" t="str">
            <v>공사비 산출</v>
          </cell>
          <cell r="F1892" t="str">
            <v xml:space="preserve"> </v>
          </cell>
        </row>
        <row r="1893">
          <cell r="B1893" t="str">
            <v>무기질 징크리치 푸라이머</v>
          </cell>
          <cell r="D1893">
            <v>0.2</v>
          </cell>
          <cell r="E1893" t="str">
            <v>L</v>
          </cell>
          <cell r="F1893" t="str">
            <v xml:space="preserve"> </v>
          </cell>
          <cell r="I1893">
            <v>7945</v>
          </cell>
          <cell r="J1893">
            <v>1589</v>
          </cell>
        </row>
        <row r="1894">
          <cell r="B1894" t="str">
            <v>중도용 엑폭시 수지도료</v>
          </cell>
          <cell r="D1894">
            <v>0.2</v>
          </cell>
          <cell r="E1894" t="str">
            <v>L</v>
          </cell>
          <cell r="F1894" t="str">
            <v xml:space="preserve"> </v>
          </cell>
          <cell r="I1894">
            <v>7500</v>
          </cell>
          <cell r="J1894">
            <v>1500</v>
          </cell>
        </row>
        <row r="1895">
          <cell r="B1895" t="str">
            <v>상도용 엑폭시</v>
          </cell>
          <cell r="D1895">
            <v>0.68</v>
          </cell>
          <cell r="E1895" t="str">
            <v>L</v>
          </cell>
          <cell r="F1895" t="str">
            <v xml:space="preserve"> </v>
          </cell>
          <cell r="I1895">
            <v>18000</v>
          </cell>
          <cell r="J1895">
            <v>12240</v>
          </cell>
        </row>
        <row r="1896">
          <cell r="B1896" t="str">
            <v>희 석 제</v>
          </cell>
          <cell r="D1896">
            <v>0.3</v>
          </cell>
          <cell r="E1896" t="str">
            <v>L</v>
          </cell>
          <cell r="F1896" t="str">
            <v xml:space="preserve"> </v>
          </cell>
          <cell r="I1896">
            <v>2111</v>
          </cell>
          <cell r="J1896">
            <v>633</v>
          </cell>
        </row>
        <row r="1897">
          <cell r="B1897" t="str">
            <v>도  장  공</v>
          </cell>
          <cell r="D1897">
            <v>0.1</v>
          </cell>
          <cell r="E1897" t="str">
            <v>인</v>
          </cell>
          <cell r="F1897" t="str">
            <v xml:space="preserve"> </v>
          </cell>
          <cell r="G1897">
            <v>63038</v>
          </cell>
          <cell r="H1897">
            <v>6303</v>
          </cell>
        </row>
        <row r="1898">
          <cell r="B1898" t="str">
            <v>보 통 인 부</v>
          </cell>
          <cell r="D1898">
            <v>0.1</v>
          </cell>
          <cell r="E1898" t="str">
            <v>인</v>
          </cell>
          <cell r="F1898" t="str">
            <v xml:space="preserve"> </v>
          </cell>
          <cell r="G1898">
            <v>37736</v>
          </cell>
          <cell r="H1898">
            <v>3773</v>
          </cell>
        </row>
        <row r="1899">
          <cell r="B1899" t="str">
            <v>공 구 손 료</v>
          </cell>
          <cell r="C1899" t="str">
            <v>노임의 2%</v>
          </cell>
          <cell r="D1899" t="str">
            <v>1</v>
          </cell>
          <cell r="E1899" t="str">
            <v>식</v>
          </cell>
          <cell r="F1899" t="str">
            <v xml:space="preserve"> </v>
          </cell>
          <cell r="L1899">
            <v>201</v>
          </cell>
        </row>
        <row r="1900">
          <cell r="B1900" t="str">
            <v>소      계</v>
          </cell>
          <cell r="F1900">
            <v>26239</v>
          </cell>
          <cell r="H1900">
            <v>10076</v>
          </cell>
          <cell r="J1900">
            <v>15962</v>
          </cell>
          <cell r="L1900">
            <v>201</v>
          </cell>
        </row>
        <row r="1901">
          <cell r="F1901" t="str">
            <v xml:space="preserve"> </v>
          </cell>
        </row>
        <row r="1902">
          <cell r="A1902" t="str">
            <v>4. 도장 SYSTEM 2 : 해수 가까이 상시 노출되어있는 구조물</v>
          </cell>
        </row>
        <row r="1903">
          <cell r="B1903" t="str">
            <v xml:space="preserve">소지처리 </v>
          </cell>
          <cell r="C1903" t="str">
            <v>BLASTING 작업으로서 SIS Sa2½ 이상</v>
          </cell>
        </row>
        <row r="1904">
          <cell r="B1904" t="str">
            <v>하    도</v>
          </cell>
          <cell r="C1904" t="str">
            <v>무기질 징크리치 푸라이머</v>
          </cell>
          <cell r="F1904" t="str">
            <v xml:space="preserve"> 75 μ</v>
          </cell>
        </row>
        <row r="1905">
          <cell r="B1905" t="str">
            <v>중    도 1</v>
          </cell>
          <cell r="C1905" t="str">
            <v>중도용 엑폭시 수지도료</v>
          </cell>
          <cell r="F1905" t="str">
            <v xml:space="preserve"> 45 μ</v>
          </cell>
        </row>
        <row r="1906">
          <cell r="B1906" t="str">
            <v>중    도 2</v>
          </cell>
          <cell r="C1906" t="str">
            <v>중도용 엑폭시 수지도료</v>
          </cell>
          <cell r="F1906" t="str">
            <v>355 μ</v>
          </cell>
        </row>
        <row r="1907">
          <cell r="B1907" t="str">
            <v>상    도</v>
          </cell>
          <cell r="C1907" t="str">
            <v>상도용 엑폭시</v>
          </cell>
          <cell r="F1907" t="str">
            <v xml:space="preserve"> 45 μ</v>
          </cell>
        </row>
        <row r="1908">
          <cell r="F1908" t="str">
            <v xml:space="preserve"> </v>
          </cell>
        </row>
        <row r="1909">
          <cell r="A1909" t="str">
            <v>공사비 산출</v>
          </cell>
          <cell r="F1909" t="str">
            <v xml:space="preserve"> </v>
          </cell>
        </row>
        <row r="1910">
          <cell r="B1910" t="str">
            <v>무기질 징크리치 푸라이머</v>
          </cell>
          <cell r="D1910">
            <v>0.2</v>
          </cell>
          <cell r="E1910" t="str">
            <v>L</v>
          </cell>
          <cell r="F1910" t="str">
            <v xml:space="preserve"> </v>
          </cell>
          <cell r="I1910">
            <v>7945</v>
          </cell>
          <cell r="J1910">
            <v>1589</v>
          </cell>
        </row>
        <row r="1911">
          <cell r="B1911" t="str">
            <v>중도용 엑폭시 수지도료 1</v>
          </cell>
          <cell r="D1911">
            <v>0.2</v>
          </cell>
          <cell r="E1911" t="str">
            <v>L</v>
          </cell>
          <cell r="F1911" t="str">
            <v xml:space="preserve"> </v>
          </cell>
          <cell r="I1911">
            <v>7500</v>
          </cell>
          <cell r="J1911">
            <v>1500</v>
          </cell>
        </row>
        <row r="1912">
          <cell r="B1912" t="str">
            <v>중도용 엑폭시 수지도료 2</v>
          </cell>
          <cell r="D1912">
            <v>0.6</v>
          </cell>
          <cell r="E1912" t="str">
            <v>L</v>
          </cell>
          <cell r="F1912" t="str">
            <v xml:space="preserve"> </v>
          </cell>
          <cell r="I1912">
            <v>18000</v>
          </cell>
          <cell r="J1912">
            <v>10800</v>
          </cell>
        </row>
        <row r="1913">
          <cell r="B1913" t="str">
            <v>상도용 엑폭시</v>
          </cell>
          <cell r="D1913">
            <v>0.2</v>
          </cell>
          <cell r="E1913" t="str">
            <v>L</v>
          </cell>
          <cell r="F1913" t="str">
            <v xml:space="preserve"> </v>
          </cell>
          <cell r="I1913">
            <v>5900</v>
          </cell>
          <cell r="J1913">
            <v>1180</v>
          </cell>
        </row>
        <row r="1914">
          <cell r="B1914" t="str">
            <v>희 석 제</v>
          </cell>
          <cell r="D1914">
            <v>0.36</v>
          </cell>
          <cell r="E1914" t="str">
            <v>L</v>
          </cell>
          <cell r="F1914" t="str">
            <v xml:space="preserve"> </v>
          </cell>
          <cell r="I1914">
            <v>2111</v>
          </cell>
          <cell r="J1914">
            <v>759</v>
          </cell>
        </row>
        <row r="1915">
          <cell r="B1915" t="str">
            <v>도  장  공</v>
          </cell>
          <cell r="D1915">
            <v>0.13</v>
          </cell>
          <cell r="E1915" t="str">
            <v>인</v>
          </cell>
          <cell r="F1915" t="str">
            <v xml:space="preserve"> </v>
          </cell>
          <cell r="G1915">
            <v>63038</v>
          </cell>
          <cell r="H1915">
            <v>8194</v>
          </cell>
        </row>
        <row r="1916">
          <cell r="B1916" t="str">
            <v>보 통 인 부</v>
          </cell>
          <cell r="D1916">
            <v>0.13</v>
          </cell>
          <cell r="E1916" t="str">
            <v>인</v>
          </cell>
          <cell r="F1916" t="str">
            <v xml:space="preserve"> </v>
          </cell>
          <cell r="G1916">
            <v>37736</v>
          </cell>
          <cell r="H1916">
            <v>4905</v>
          </cell>
        </row>
        <row r="1917">
          <cell r="B1917" t="str">
            <v>공 구 손 료</v>
          </cell>
          <cell r="C1917" t="str">
            <v>노임의 2%</v>
          </cell>
          <cell r="D1917" t="str">
            <v>1</v>
          </cell>
          <cell r="E1917" t="str">
            <v>식</v>
          </cell>
          <cell r="F1917" t="str">
            <v xml:space="preserve"> </v>
          </cell>
          <cell r="L1917">
            <v>261</v>
          </cell>
        </row>
        <row r="1918">
          <cell r="B1918" t="str">
            <v>소      계</v>
          </cell>
          <cell r="F1918">
            <v>29188</v>
          </cell>
          <cell r="H1918">
            <v>13099</v>
          </cell>
          <cell r="J1918">
            <v>15828</v>
          </cell>
          <cell r="L1918">
            <v>261</v>
          </cell>
        </row>
        <row r="1919">
          <cell r="A1919" t="str">
            <v>종       별</v>
          </cell>
          <cell r="C1919" t="str">
            <v>재 료 또 는</v>
          </cell>
          <cell r="D1919" t="str">
            <v xml:space="preserve">원 수 </v>
          </cell>
          <cell r="E1919" t="str">
            <v>단 위</v>
          </cell>
          <cell r="F1919" t="str">
            <v>총   액</v>
          </cell>
          <cell r="G1919" t="str">
            <v>노   무   비</v>
          </cell>
          <cell r="I1919" t="str">
            <v>재   료   비</v>
          </cell>
          <cell r="K1919" t="str">
            <v>경      비</v>
          </cell>
          <cell r="M1919" t="str">
            <v>비   고</v>
          </cell>
        </row>
        <row r="1920">
          <cell r="C1920" t="str">
            <v xml:space="preserve">규       격 </v>
          </cell>
          <cell r="F1920" t="str">
            <v>금   액</v>
          </cell>
          <cell r="G1920" t="str">
            <v>단  가</v>
          </cell>
          <cell r="H1920" t="str">
            <v>금   액</v>
          </cell>
          <cell r="I1920" t="str">
            <v>단  가</v>
          </cell>
          <cell r="J1920" t="str">
            <v>금   액</v>
          </cell>
          <cell r="K1920" t="str">
            <v>단  가</v>
          </cell>
          <cell r="L1920" t="str">
            <v>금   액</v>
          </cell>
        </row>
        <row r="1921">
          <cell r="A1921" t="str">
            <v>5. 도장 SYSTEM 3 : 해중에서 작업해야하는 구조물</v>
          </cell>
        </row>
        <row r="1922">
          <cell r="B1922" t="str">
            <v xml:space="preserve">소지처리 </v>
          </cell>
          <cell r="C1922" t="str">
            <v>WATER SAND JET나 WATER JET로써 피도면의 밀스케일등 이물질을 완전 제거하여 SIS ST 2 이상되게 할것.</v>
          </cell>
        </row>
        <row r="1923">
          <cell r="B1923" t="str">
            <v>하    도</v>
          </cell>
          <cell r="C1923" t="str">
            <v>수중용 엑폭시</v>
          </cell>
          <cell r="F1923" t="str">
            <v>1,000 μ</v>
          </cell>
        </row>
        <row r="1924">
          <cell r="F1924" t="str">
            <v xml:space="preserve"> </v>
          </cell>
        </row>
        <row r="1925">
          <cell r="A1925" t="str">
            <v>공사비 산출</v>
          </cell>
          <cell r="F1925" t="str">
            <v xml:space="preserve"> </v>
          </cell>
        </row>
        <row r="1926">
          <cell r="B1926" t="str">
            <v>상도용 엑폭시</v>
          </cell>
          <cell r="D1926">
            <v>1.74</v>
          </cell>
          <cell r="E1926" t="str">
            <v>L</v>
          </cell>
          <cell r="F1926" t="str">
            <v xml:space="preserve"> </v>
          </cell>
          <cell r="I1926">
            <v>26000</v>
          </cell>
          <cell r="J1926">
            <v>45240</v>
          </cell>
        </row>
        <row r="1927">
          <cell r="B1927" t="str">
            <v>잠  수  부</v>
          </cell>
          <cell r="D1927">
            <v>0.5</v>
          </cell>
          <cell r="E1927" t="str">
            <v>인</v>
          </cell>
          <cell r="F1927" t="str">
            <v xml:space="preserve"> </v>
          </cell>
          <cell r="G1927">
            <v>81832</v>
          </cell>
          <cell r="H1927">
            <v>40916</v>
          </cell>
        </row>
        <row r="1928">
          <cell r="B1928" t="str">
            <v>공 구 손 료</v>
          </cell>
          <cell r="C1928" t="str">
            <v>노임의 2%</v>
          </cell>
          <cell r="D1928" t="str">
            <v>1</v>
          </cell>
          <cell r="E1928" t="str">
            <v>식</v>
          </cell>
          <cell r="F1928" t="str">
            <v xml:space="preserve"> </v>
          </cell>
          <cell r="L1928">
            <v>818</v>
          </cell>
        </row>
        <row r="1929">
          <cell r="B1929" t="str">
            <v>소      계</v>
          </cell>
          <cell r="F1929">
            <v>86974</v>
          </cell>
          <cell r="H1929">
            <v>40916</v>
          </cell>
          <cell r="J1929">
            <v>45240</v>
          </cell>
          <cell r="L1929">
            <v>818</v>
          </cell>
        </row>
        <row r="1930">
          <cell r="F1930" t="str">
            <v xml:space="preserve"> </v>
          </cell>
        </row>
        <row r="1931">
          <cell r="A1931" t="str">
            <v>6. CERAMIC COATING (ATO) 200μ</v>
          </cell>
        </row>
        <row r="1932">
          <cell r="B1932" t="str">
            <v>6-1. 바탕만들기</v>
          </cell>
        </row>
        <row r="1933">
          <cell r="B1933" t="str">
            <v>SNAD</v>
          </cell>
          <cell r="D1933">
            <v>5.0799999999999998E-2</v>
          </cell>
          <cell r="E1933" t="str">
            <v>㎥</v>
          </cell>
          <cell r="F1933">
            <v>355</v>
          </cell>
          <cell r="I1933">
            <v>7000</v>
          </cell>
          <cell r="J1933">
            <v>355</v>
          </cell>
        </row>
        <row r="1934">
          <cell r="B1934" t="str">
            <v>계 령 공</v>
          </cell>
          <cell r="D1934">
            <v>0.05</v>
          </cell>
          <cell r="E1934" t="str">
            <v>인</v>
          </cell>
          <cell r="F1934">
            <v>2096</v>
          </cell>
          <cell r="G1934">
            <v>41937</v>
          </cell>
          <cell r="H1934">
            <v>2096</v>
          </cell>
        </row>
        <row r="1935">
          <cell r="B1935" t="str">
            <v>보 통 인 부</v>
          </cell>
          <cell r="D1935">
            <v>0.1</v>
          </cell>
          <cell r="E1935" t="str">
            <v>인</v>
          </cell>
          <cell r="F1935">
            <v>3773</v>
          </cell>
          <cell r="G1935">
            <v>37736</v>
          </cell>
          <cell r="H1935">
            <v>3773</v>
          </cell>
        </row>
        <row r="1936">
          <cell r="B1936" t="str">
            <v>POWER BRUSH</v>
          </cell>
          <cell r="D1936">
            <v>0.03</v>
          </cell>
          <cell r="E1936" t="str">
            <v>KG</v>
          </cell>
          <cell r="F1936">
            <v>150</v>
          </cell>
          <cell r="I1936">
            <v>5000</v>
          </cell>
          <cell r="J1936">
            <v>150</v>
          </cell>
        </row>
        <row r="1937">
          <cell r="B1937" t="str">
            <v>WIRE BRUSH</v>
          </cell>
          <cell r="D1937">
            <v>1.6E-2</v>
          </cell>
          <cell r="E1937" t="str">
            <v>KG</v>
          </cell>
          <cell r="F1937">
            <v>32</v>
          </cell>
          <cell r="I1937">
            <v>2000</v>
          </cell>
          <cell r="J1937">
            <v>32</v>
          </cell>
        </row>
        <row r="1938">
          <cell r="B1938" t="str">
            <v>기 계 공</v>
          </cell>
          <cell r="D1938">
            <v>0.13300000000000001</v>
          </cell>
          <cell r="E1938" t="str">
            <v>인</v>
          </cell>
          <cell r="F1938">
            <v>7834</v>
          </cell>
          <cell r="G1938">
            <v>58906</v>
          </cell>
          <cell r="H1938">
            <v>7834</v>
          </cell>
        </row>
        <row r="1939">
          <cell r="B1939" t="str">
            <v>조 력 공</v>
          </cell>
          <cell r="D1939">
            <v>0.05</v>
          </cell>
          <cell r="E1939" t="str">
            <v>인</v>
          </cell>
          <cell r="F1939">
            <v>2445</v>
          </cell>
          <cell r="G1939">
            <v>48912</v>
          </cell>
          <cell r="H1939">
            <v>2445</v>
          </cell>
        </row>
        <row r="1940">
          <cell r="B1940" t="str">
            <v>품질관리공(시험사1급)</v>
          </cell>
          <cell r="D1940">
            <v>1.6E-2</v>
          </cell>
          <cell r="E1940" t="str">
            <v>인</v>
          </cell>
          <cell r="F1940">
            <v>765</v>
          </cell>
          <cell r="G1940">
            <v>47867</v>
          </cell>
          <cell r="H1940">
            <v>765</v>
          </cell>
        </row>
        <row r="1941">
          <cell r="B1941" t="str">
            <v>공 구 손 료</v>
          </cell>
          <cell r="C1941" t="str">
            <v>노임의 2%</v>
          </cell>
          <cell r="D1941" t="str">
            <v>1</v>
          </cell>
          <cell r="E1941" t="str">
            <v>식</v>
          </cell>
          <cell r="F1941">
            <v>338</v>
          </cell>
          <cell r="L1941">
            <v>338</v>
          </cell>
        </row>
        <row r="1942">
          <cell r="B1942" t="str">
            <v>소      계</v>
          </cell>
          <cell r="F1942">
            <v>17788</v>
          </cell>
          <cell r="H1942">
            <v>16913</v>
          </cell>
          <cell r="J1942">
            <v>537</v>
          </cell>
          <cell r="L1942">
            <v>338</v>
          </cell>
        </row>
        <row r="1943">
          <cell r="F1943" t="str">
            <v xml:space="preserve"> </v>
          </cell>
        </row>
        <row r="1944">
          <cell r="B1944" t="str">
            <v>6-2. CERAMIC COATING (200μ)</v>
          </cell>
        </row>
        <row r="1945">
          <cell r="B1945" t="str">
            <v>세 척 제</v>
          </cell>
          <cell r="D1945">
            <v>0.05</v>
          </cell>
          <cell r="E1945" t="str">
            <v>통</v>
          </cell>
          <cell r="F1945">
            <v>525</v>
          </cell>
          <cell r="I1945">
            <v>10500</v>
          </cell>
          <cell r="J1945">
            <v>525</v>
          </cell>
        </row>
        <row r="1946">
          <cell r="B1946" t="str">
            <v>세 척 공(보통인부)</v>
          </cell>
          <cell r="D1946">
            <v>1.6E-2</v>
          </cell>
          <cell r="E1946" t="str">
            <v>인</v>
          </cell>
          <cell r="F1946">
            <v>603</v>
          </cell>
          <cell r="G1946">
            <v>37736</v>
          </cell>
          <cell r="H1946">
            <v>603</v>
          </cell>
        </row>
        <row r="1947">
          <cell r="B1947" t="str">
            <v>넝    마</v>
          </cell>
          <cell r="D1947">
            <v>0.01</v>
          </cell>
          <cell r="E1947" t="str">
            <v>KG</v>
          </cell>
          <cell r="F1947">
            <v>13</v>
          </cell>
          <cell r="I1947">
            <v>1363</v>
          </cell>
          <cell r="J1947">
            <v>13</v>
          </cell>
        </row>
        <row r="1948">
          <cell r="A1948" t="str">
            <v>종       별</v>
          </cell>
          <cell r="C1948" t="str">
            <v>재 료 또 는</v>
          </cell>
          <cell r="D1948" t="str">
            <v xml:space="preserve">원 수 </v>
          </cell>
          <cell r="E1948" t="str">
            <v>단 위</v>
          </cell>
          <cell r="F1948" t="str">
            <v>총   액</v>
          </cell>
          <cell r="G1948" t="str">
            <v>노   무   비</v>
          </cell>
          <cell r="I1948" t="str">
            <v>재   료   비</v>
          </cell>
          <cell r="K1948" t="str">
            <v>경      비</v>
          </cell>
          <cell r="M1948" t="str">
            <v>비   고</v>
          </cell>
        </row>
        <row r="1949">
          <cell r="C1949" t="str">
            <v xml:space="preserve">규       격 </v>
          </cell>
          <cell r="F1949" t="str">
            <v>금   액</v>
          </cell>
          <cell r="G1949" t="str">
            <v>단  가</v>
          </cell>
          <cell r="H1949" t="str">
            <v>금   액</v>
          </cell>
          <cell r="I1949" t="str">
            <v>단  가</v>
          </cell>
          <cell r="J1949" t="str">
            <v>금   액</v>
          </cell>
          <cell r="K1949" t="str">
            <v>단  가</v>
          </cell>
          <cell r="L1949" t="str">
            <v>금   액</v>
          </cell>
        </row>
        <row r="1950">
          <cell r="B1950" t="str">
            <v>세라믹코팅제</v>
          </cell>
          <cell r="D1950">
            <v>0.36</v>
          </cell>
          <cell r="E1950" t="str">
            <v>KG</v>
          </cell>
          <cell r="F1950">
            <v>60588</v>
          </cell>
          <cell r="I1950">
            <v>168300</v>
          </cell>
          <cell r="J1950">
            <v>60588</v>
          </cell>
        </row>
        <row r="1951">
          <cell r="B1951" t="str">
            <v>희 석 제</v>
          </cell>
          <cell r="D1951">
            <v>0.188</v>
          </cell>
          <cell r="E1951" t="str">
            <v>통</v>
          </cell>
          <cell r="F1951">
            <v>962</v>
          </cell>
          <cell r="I1951">
            <v>5120</v>
          </cell>
          <cell r="J1951">
            <v>962</v>
          </cell>
        </row>
        <row r="1952">
          <cell r="B1952" t="str">
            <v>도 장 공</v>
          </cell>
          <cell r="D1952">
            <v>6.6000000000000003E-2</v>
          </cell>
          <cell r="E1952" t="str">
            <v>인</v>
          </cell>
          <cell r="F1952">
            <v>4160</v>
          </cell>
          <cell r="G1952">
            <v>63038</v>
          </cell>
          <cell r="H1952">
            <v>4160</v>
          </cell>
        </row>
        <row r="1953">
          <cell r="B1953" t="str">
            <v>규    사</v>
          </cell>
          <cell r="D1953">
            <v>3.5999999999999997E-2</v>
          </cell>
          <cell r="E1953" t="str">
            <v>㎥</v>
          </cell>
          <cell r="F1953">
            <v>900</v>
          </cell>
          <cell r="I1953">
            <v>25000</v>
          </cell>
          <cell r="J1953">
            <v>900</v>
          </cell>
        </row>
        <row r="1954">
          <cell r="B1954" t="str">
            <v>장비사용료</v>
          </cell>
          <cell r="C1954" t="str">
            <v>TRUCK CRANE 
40TON x 2대</v>
          </cell>
          <cell r="D1954">
            <v>0.02</v>
          </cell>
          <cell r="E1954" t="str">
            <v>HR</v>
          </cell>
          <cell r="F1954">
            <v>3317</v>
          </cell>
          <cell r="G1954">
            <v>37230</v>
          </cell>
          <cell r="H1954">
            <v>744</v>
          </cell>
          <cell r="I1954">
            <v>17460</v>
          </cell>
          <cell r="J1954">
            <v>349</v>
          </cell>
          <cell r="K1954">
            <v>111242</v>
          </cell>
          <cell r="L1954">
            <v>2224</v>
          </cell>
        </row>
        <row r="1955">
          <cell r="B1955" t="str">
            <v>공 구 손 료</v>
          </cell>
          <cell r="C1955" t="str">
            <v>노임의 2%</v>
          </cell>
          <cell r="D1955">
            <v>1</v>
          </cell>
          <cell r="E1955" t="str">
            <v>식</v>
          </cell>
          <cell r="F1955">
            <v>110</v>
          </cell>
          <cell r="L1955">
            <v>110</v>
          </cell>
        </row>
        <row r="1956">
          <cell r="B1956" t="str">
            <v>소     계</v>
          </cell>
          <cell r="F1956">
            <v>71178</v>
          </cell>
          <cell r="H1956">
            <v>5507</v>
          </cell>
          <cell r="J1956">
            <v>63337</v>
          </cell>
          <cell r="L1956">
            <v>2334</v>
          </cell>
        </row>
        <row r="1958">
          <cell r="B1958" t="str">
            <v>합     계</v>
          </cell>
          <cell r="F1958">
            <v>88966</v>
          </cell>
          <cell r="H1958">
            <v>22420</v>
          </cell>
          <cell r="J1958">
            <v>63874</v>
          </cell>
          <cell r="L1958">
            <v>2672</v>
          </cell>
        </row>
        <row r="1971">
          <cell r="F1971" t="str">
            <v xml:space="preserve"> </v>
          </cell>
        </row>
        <row r="1976">
          <cell r="E1976" t="str">
            <v xml:space="preserve"> </v>
          </cell>
          <cell r="F1976" t="str">
            <v>S.T.S 잡철물 제작,설치(SCREEN등)</v>
          </cell>
        </row>
        <row r="1977">
          <cell r="E1977" t="str">
            <v xml:space="preserve"> </v>
          </cell>
        </row>
        <row r="1978">
          <cell r="A1978" t="str">
            <v>종       별</v>
          </cell>
          <cell r="C1978" t="str">
            <v>재 료 또 는</v>
          </cell>
          <cell r="D1978" t="str">
            <v xml:space="preserve">원 수 </v>
          </cell>
          <cell r="E1978" t="str">
            <v>단 위</v>
          </cell>
          <cell r="F1978" t="str">
            <v>총   액</v>
          </cell>
          <cell r="G1978" t="str">
            <v>노   무   비</v>
          </cell>
          <cell r="I1978" t="str">
            <v>재   료   비</v>
          </cell>
          <cell r="K1978" t="str">
            <v>경      비</v>
          </cell>
          <cell r="M1978" t="str">
            <v>비   고</v>
          </cell>
        </row>
        <row r="1979">
          <cell r="C1979" t="str">
            <v xml:space="preserve">규       격 </v>
          </cell>
          <cell r="F1979" t="str">
            <v>금   액</v>
          </cell>
          <cell r="G1979" t="str">
            <v>단  가</v>
          </cell>
          <cell r="H1979" t="str">
            <v>금   액</v>
          </cell>
          <cell r="I1979" t="str">
            <v>단  가</v>
          </cell>
          <cell r="J1979" t="str">
            <v>금   액</v>
          </cell>
          <cell r="K1979" t="str">
            <v>단  가</v>
          </cell>
          <cell r="L1979" t="str">
            <v>금   액</v>
          </cell>
        </row>
        <row r="1980">
          <cell r="A1980" t="str">
            <v>용  접  봉</v>
          </cell>
          <cell r="C1980" t="str">
            <v>AWSE 306-16 4Φ</v>
          </cell>
          <cell r="D1980">
            <v>18.48</v>
          </cell>
          <cell r="E1980" t="str">
            <v>KG</v>
          </cell>
          <cell r="I1980">
            <v>5460</v>
          </cell>
          <cell r="J1980">
            <v>100900</v>
          </cell>
        </row>
        <row r="1981">
          <cell r="A1981" t="str">
            <v>산      소</v>
          </cell>
          <cell r="C1981" t="str">
            <v>6,000L</v>
          </cell>
          <cell r="D1981">
            <v>1.05</v>
          </cell>
          <cell r="E1981" t="str">
            <v>병</v>
          </cell>
          <cell r="I1981">
            <v>12000</v>
          </cell>
          <cell r="J1981">
            <v>12600</v>
          </cell>
        </row>
        <row r="1982">
          <cell r="A1982" t="str">
            <v>아 세 치 렌</v>
          </cell>
          <cell r="C1982" t="str">
            <v>4,500L</v>
          </cell>
          <cell r="D1982">
            <v>2.8</v>
          </cell>
          <cell r="E1982" t="str">
            <v>KG</v>
          </cell>
          <cell r="I1982">
            <v>10500</v>
          </cell>
          <cell r="J1982">
            <v>29400</v>
          </cell>
        </row>
        <row r="1983">
          <cell r="A1983" t="str">
            <v>철      공</v>
          </cell>
          <cell r="D1983">
            <v>27.65</v>
          </cell>
          <cell r="E1983" t="str">
            <v>인</v>
          </cell>
          <cell r="G1983">
            <v>72430</v>
          </cell>
          <cell r="H1983">
            <v>2002689</v>
          </cell>
        </row>
        <row r="1984">
          <cell r="A1984" t="str">
            <v>비  계   공</v>
          </cell>
          <cell r="D1984">
            <v>4.71</v>
          </cell>
          <cell r="E1984" t="str">
            <v>인</v>
          </cell>
          <cell r="G1984">
            <v>79467</v>
          </cell>
          <cell r="H1984">
            <v>374289</v>
          </cell>
        </row>
        <row r="1986">
          <cell r="A1986" t="str">
            <v>보 통 인 부</v>
          </cell>
          <cell r="D1986">
            <v>0.66</v>
          </cell>
          <cell r="E1986" t="str">
            <v>인</v>
          </cell>
          <cell r="G1986">
            <v>37736</v>
          </cell>
          <cell r="H1986">
            <v>24905</v>
          </cell>
        </row>
        <row r="1987">
          <cell r="A1987" t="str">
            <v>용  접  공</v>
          </cell>
          <cell r="D1987">
            <v>2.6</v>
          </cell>
          <cell r="E1987" t="str">
            <v>인</v>
          </cell>
          <cell r="G1987">
            <v>74016</v>
          </cell>
          <cell r="H1987">
            <v>192441</v>
          </cell>
        </row>
        <row r="1988">
          <cell r="A1988" t="str">
            <v>특 별 인 부</v>
          </cell>
          <cell r="D1988">
            <v>0.74</v>
          </cell>
          <cell r="E1988" t="str">
            <v>인</v>
          </cell>
          <cell r="G1988">
            <v>57379</v>
          </cell>
          <cell r="H1988">
            <v>42460</v>
          </cell>
        </row>
        <row r="1989">
          <cell r="A1989" t="str">
            <v>용접기 손료</v>
          </cell>
          <cell r="D1989">
            <v>20.83</v>
          </cell>
          <cell r="E1989" t="str">
            <v>Hr</v>
          </cell>
          <cell r="K1989">
            <v>155</v>
          </cell>
          <cell r="L1989">
            <v>3228</v>
          </cell>
        </row>
        <row r="1990">
          <cell r="A1990" t="str">
            <v>전력 소요량</v>
          </cell>
          <cell r="D1990">
            <v>126</v>
          </cell>
          <cell r="E1990" t="str">
            <v>KWH</v>
          </cell>
          <cell r="K1990">
            <v>61.6</v>
          </cell>
          <cell r="L1990">
            <v>7761</v>
          </cell>
        </row>
        <row r="1991">
          <cell r="A1991" t="str">
            <v>공 구 손 료</v>
          </cell>
          <cell r="C1991" t="str">
            <v>인건비의 3%</v>
          </cell>
          <cell r="L1991">
            <v>79103</v>
          </cell>
        </row>
        <row r="1993">
          <cell r="A1993" t="str">
            <v>소    계</v>
          </cell>
          <cell r="F1993">
            <v>2869776</v>
          </cell>
          <cell r="H1993">
            <v>2636784</v>
          </cell>
          <cell r="J1993">
            <v>142900</v>
          </cell>
          <cell r="L1993">
            <v>90092</v>
          </cell>
        </row>
        <row r="1995">
          <cell r="A1995" t="str">
            <v>계 ( 간단한구조 )</v>
          </cell>
          <cell r="C1995" t="str">
            <v>100 %</v>
          </cell>
          <cell r="F1995">
            <v>2869776</v>
          </cell>
          <cell r="H1995">
            <v>2636784</v>
          </cell>
          <cell r="J1995">
            <v>142900</v>
          </cell>
          <cell r="L1995">
            <v>90092</v>
          </cell>
        </row>
        <row r="1997">
          <cell r="A1997" t="str">
            <v>계 ( 복잡한구조 )</v>
          </cell>
          <cell r="C1997" t="str">
            <v>140 %</v>
          </cell>
          <cell r="F1997">
            <v>4017685</v>
          </cell>
          <cell r="H1997">
            <v>3691497</v>
          </cell>
          <cell r="J1997">
            <v>200060</v>
          </cell>
          <cell r="L1997">
            <v>126128</v>
          </cell>
        </row>
        <row r="2000">
          <cell r="F2000" t="str">
            <v xml:space="preserve"> </v>
          </cell>
        </row>
        <row r="2001">
          <cell r="F2001" t="str">
            <v xml:space="preserve"> </v>
          </cell>
        </row>
        <row r="2002">
          <cell r="F2002" t="str">
            <v xml:space="preserve"> </v>
          </cell>
        </row>
        <row r="2004">
          <cell r="F2004"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지예산"/>
      <sheetName val="수지예산(A4종)"/>
      <sheetName val="기본조사비교"/>
      <sheetName val="측,공,관,잡"/>
      <sheetName val="요율"/>
      <sheetName val="공사총괄표"/>
      <sheetName val="배수토_공명"/>
      <sheetName val="배수공_공명"/>
      <sheetName val="평야토_공명"/>
      <sheetName val="평야공_공명"/>
      <sheetName val="부대_공사명세"/>
      <sheetName val="지급자재"/>
      <sheetName val="자재내역"/>
      <sheetName val="Sheet11"/>
      <sheetName val="Sheet12"/>
      <sheetName val="Sheet13"/>
      <sheetName val="Sheet14"/>
      <sheetName val="Sheet15"/>
      <sheetName val="Sheet16"/>
      <sheetName val="입력변수"/>
      <sheetName val="참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2">
          <cell r="J22">
            <v>1189841000</v>
          </cell>
          <cell r="T22">
            <v>1074595000</v>
          </cell>
          <cell r="U22">
            <v>977012000</v>
          </cell>
          <cell r="AE22">
            <v>233819000</v>
          </cell>
          <cell r="AF22">
            <v>212829000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TON트럭"/>
      <sheetName val="콘크리트 캇타"/>
      <sheetName val="대형브레이카"/>
      <sheetName val="소형브레이카"/>
      <sheetName val="공기압축기"/>
      <sheetName val="유압식백호우(0.2)"/>
      <sheetName val="유압식백호우(0.2)-보"/>
      <sheetName val="유압식백호우 (0.4)"/>
      <sheetName val="유압식백호우(0.4)-보"/>
      <sheetName val="램머"/>
      <sheetName val="원치부라인트럭"/>
      <sheetName val="원치부라인트럭 (보)"/>
      <sheetName val="코아드릴"/>
      <sheetName val="포장절단"/>
      <sheetName val="포장깨기-0.2"/>
      <sheetName val="포장깨기-0.4"/>
      <sheetName val="중기터파기"/>
      <sheetName val="중기되메우기"/>
      <sheetName val="다짐-램머"/>
      <sheetName val="골재운반"/>
      <sheetName val="변수값"/>
      <sheetName val="잔토운반"/>
      <sheetName val="운반비산출근거"/>
      <sheetName val="나. 현장 소운반"/>
      <sheetName val="FLOWMOLE공사비산출표"/>
      <sheetName val="FLOW-MOLE"/>
      <sheetName val="flowmole1set"/>
      <sheetName val="폐기물"/>
      <sheetName val="라바콘,교통표지판.공사안내판"/>
      <sheetName val="양수작업시간산출"/>
      <sheetName val="가설울타리"/>
      <sheetName val="라바콘,교통표지판,공사안내판"/>
      <sheetName val="PE전선관피스표"/>
      <sheetName val="경고테이프"/>
      <sheetName val="FC관자재산출"/>
      <sheetName val="지수푸럭설치"/>
      <sheetName val="관구보호몰탈"/>
      <sheetName val="관구보호몰탈(그림)"/>
      <sheetName val="벽체구멍뚫기"/>
      <sheetName val="벽체구멍뚫기(표)"/>
      <sheetName val="인수공재료계산서(수공2호)"/>
      <sheetName val="인수공재료계산서(L형1호)"/>
      <sheetName val="압입(FM)수량산출"/>
      <sheetName val="공제대산출"/>
      <sheetName val="단가표"/>
      <sheetName val="손료"/>
      <sheetName val="#REF"/>
      <sheetName val="G.R300경비"/>
      <sheetName val="수량조서"/>
      <sheetName val="DATE"/>
      <sheetName val="집계"/>
      <sheetName val="내역서"/>
      <sheetName val="관급자재"/>
      <sheetName val="차액보증"/>
      <sheetName val="BID"/>
      <sheetName val="조직"/>
      <sheetName val="확약서"/>
      <sheetName val="3"/>
      <sheetName val="배수장토목공사비"/>
      <sheetName val="구조물수량집계"/>
      <sheetName val="4차원가계산서"/>
      <sheetName val="일위대가"/>
      <sheetName val="소방사항"/>
      <sheetName val="DATA입력"/>
      <sheetName val="특기사항"/>
      <sheetName val="하도내역 (철콘)"/>
      <sheetName val="지급자재"/>
      <sheetName val="총괄공사내역서"/>
      <sheetName val="기계경비(시간당)"/>
      <sheetName val="내역"/>
      <sheetName val="단가"/>
      <sheetName val="내역(중앙)"/>
      <sheetName val="내역표지"/>
      <sheetName val="노임단가명세표"/>
      <sheetName val="단가적용기준"/>
      <sheetName val="중기손료"/>
      <sheetName val="철근량"/>
      <sheetName val="DS설변내역서"/>
      <sheetName val="DS기성최종"/>
      <sheetName val="청천내"/>
      <sheetName val="조명시설"/>
      <sheetName val="공사개요"/>
      <sheetName val="중기상차"/>
      <sheetName val="AS복구"/>
      <sheetName val="Baby일위대가"/>
      <sheetName val="대비"/>
      <sheetName val="부대내역"/>
      <sheetName val="EQT-ESTN"/>
      <sheetName val="인공LIST"/>
      <sheetName val="전력구구조물산근"/>
      <sheetName val="노임이"/>
      <sheetName val="입찰안"/>
      <sheetName val="설비원가"/>
      <sheetName val="표지"/>
      <sheetName val="입찰내역서"/>
      <sheetName val="적용공정"/>
      <sheetName val="재료"/>
      <sheetName val="토사(PE)"/>
      <sheetName val="주식"/>
      <sheetName val="광주운남을"/>
      <sheetName val="Sheet1"/>
      <sheetName val="data"/>
      <sheetName val="2.대외공문"/>
      <sheetName val="유림총괄"/>
      <sheetName val="MAT"/>
      <sheetName val="산출내역서집계표"/>
      <sheetName val="집계표"/>
      <sheetName val="배수공"/>
      <sheetName val="북방3터널"/>
      <sheetName val="설계"/>
      <sheetName val="Sheet6"/>
      <sheetName val="일위_파일"/>
      <sheetName val="갑지"/>
      <sheetName val="계수시트"/>
      <sheetName val="파일구성"/>
      <sheetName val="Macro1"/>
      <sheetName val="공사비증감"/>
      <sheetName val="Total"/>
      <sheetName val="수주현황2월"/>
      <sheetName val="제4절-1"/>
      <sheetName val="하중계산"/>
      <sheetName val="금액내역서"/>
      <sheetName val="전기일위대가"/>
      <sheetName val="수량산출서"/>
      <sheetName val="직접경비"/>
      <sheetName val="직접인건비"/>
      <sheetName val="Sheet2"/>
      <sheetName val="SG"/>
      <sheetName val="출력표-본사"/>
      <sheetName val="영동(D)"/>
      <sheetName val="가도공"/>
      <sheetName val="노임단가"/>
      <sheetName val="데이타"/>
      <sheetName val="내역1"/>
      <sheetName val="본공사"/>
      <sheetName val="S0"/>
      <sheetName val="동해title"/>
      <sheetName val="내역작성"/>
      <sheetName val="수량3"/>
      <sheetName val="산출근거"/>
      <sheetName val="우수공"/>
      <sheetName val="진접"/>
      <sheetName val="제1장"/>
      <sheetName val="현장관리비집계표"/>
      <sheetName val="우수"/>
      <sheetName val="토공유동표"/>
      <sheetName val="ABUT수량-A1"/>
      <sheetName val="분전함신설"/>
      <sheetName val="접지1종"/>
      <sheetName val="효성CB 1P기초"/>
      <sheetName val="ENE-CAL 1"/>
      <sheetName val="경비"/>
      <sheetName val="원가계산서"/>
      <sheetName val="1공구 건정토건 철콘"/>
      <sheetName val="산근1,2"/>
      <sheetName val="설계서(토목)"/>
      <sheetName val="1"/>
      <sheetName val="Customer Databas"/>
      <sheetName val="공문"/>
      <sheetName val="인건-측정"/>
      <sheetName val="기초일위"/>
      <sheetName val="공량산출서"/>
      <sheetName val="옹벽"/>
      <sheetName val="tggwan(mac)"/>
      <sheetName val="토목품셈"/>
      <sheetName val="기본자료"/>
      <sheetName val="J直材4"/>
      <sheetName val="선로수량집계"/>
      <sheetName val="장비수량집계"/>
      <sheetName val="지장수량집계"/>
      <sheetName val="철거"/>
      <sheetName val="(A)내역서"/>
      <sheetName val="변경총괄내역서 "/>
      <sheetName val="배수관토공산출"/>
      <sheetName val="터파기및재료"/>
      <sheetName val="일위대가목록"/>
      <sheetName val="총괄표"/>
      <sheetName val="단"/>
      <sheetName val="입찰"/>
      <sheetName val="현경"/>
      <sheetName val="을"/>
      <sheetName val="1일기성(실행)"/>
      <sheetName val="현장경상비"/>
      <sheetName val="토공집계표"/>
      <sheetName val="수수료율표"/>
      <sheetName val="전체"/>
      <sheetName val="CTEMCOST"/>
      <sheetName val="초기화면"/>
      <sheetName val="데이터"/>
      <sheetName val="-배수구조물공유동집계"/>
      <sheetName val="EP0618"/>
      <sheetName val="사무실급여"/>
      <sheetName val="총괄집계표"/>
      <sheetName val="국내조달(통합-1)"/>
      <sheetName val="밸브설치"/>
      <sheetName val="설변총괄표"/>
      <sheetName val="5.설변예산내역"/>
      <sheetName val="평가데이터"/>
      <sheetName val="시설물"/>
      <sheetName val="식재출력용"/>
      <sheetName val="식재"/>
      <sheetName val="유지관리"/>
      <sheetName val="대로근거"/>
      <sheetName val="중로근거"/>
      <sheetName val="합계금액"/>
      <sheetName val="연결임시"/>
      <sheetName val="3.바닥판설계"/>
      <sheetName val="점수계산1-2"/>
      <sheetName val="단가대비표"/>
      <sheetName val="식재일위대가"/>
      <sheetName val="지급어음"/>
      <sheetName val="도급(수량변경)내역"/>
      <sheetName val="재료비"/>
      <sheetName val="은행"/>
      <sheetName val="BOQ"/>
      <sheetName val="가계부"/>
      <sheetName val="제품목록"/>
      <sheetName val="매입매출관리"/>
      <sheetName val="48평단가"/>
      <sheetName val="57단가"/>
      <sheetName val="54평단가"/>
      <sheetName val="66평단가"/>
      <sheetName val="61단가"/>
      <sheetName val="89평단가"/>
      <sheetName val="84평단가"/>
      <sheetName val="조건"/>
      <sheetName val="준검 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Set>
  </externalBook>
</externalLink>
</file>

<file path=xl/externalLinks/externalLink3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간지"/>
      <sheetName val="내역서적용"/>
      <sheetName val="콘크리트집계"/>
      <sheetName val="철근집계"/>
      <sheetName val="토공집계"/>
      <sheetName val="수량집계표"/>
      <sheetName val="타공종이월"/>
      <sheetName val="표지판"/>
      <sheetName val="표지판설치현황"/>
      <sheetName val="표지판기초 집계"/>
      <sheetName val="표지판 단위"/>
      <sheetName val="차선도색"/>
      <sheetName val="차선도색설치현황"/>
      <sheetName val="차선도색기타집계표"/>
      <sheetName val="노면표시수량"/>
      <sheetName val="횡단보도수량"/>
      <sheetName val="차선도색-노면표지"/>
      <sheetName val="횡단보도"/>
      <sheetName val="가드레일"/>
      <sheetName val="가드레일 조서"/>
      <sheetName val="가드휀스"/>
      <sheetName val="가드휀스 조서"/>
      <sheetName val="표지병"/>
      <sheetName val="시선유도집계표"/>
      <sheetName val="데리네이타현황"/>
      <sheetName val="갈매기표지"/>
      <sheetName val="갈매기표지현황"/>
      <sheetName val="곡선유도표지판 단위"/>
      <sheetName val="미끄럼 현황"/>
      <sheetName val="미끄럼방지 단위"/>
      <sheetName val="낙석방지책"/>
      <sheetName val="낙석방책 조서"/>
      <sheetName val="낙석방책 단위"/>
      <sheetName val="낙석방지망 조서"/>
      <sheetName val="암파쇄방호시설"/>
      <sheetName val="세륜세차시설"/>
      <sheetName val="가설방음판넬"/>
      <sheetName val="수목이식"/>
      <sheetName val="보차도,보도설치현황"/>
      <sheetName val="보도,경계석 집계1"/>
      <sheetName val="보도,경계석 집계2"/>
      <sheetName val="연장조서"/>
      <sheetName val="노면표시"/>
      <sheetName val="일반구간"/>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ow r="1">
          <cell r="A1" t="str">
            <v>데리네이타 설치현황</v>
          </cell>
        </row>
        <row r="2">
          <cell r="A2" t="str">
            <v>측              점</v>
          </cell>
        </row>
        <row r="3">
          <cell r="A3" t="str">
            <v>시점</v>
          </cell>
        </row>
        <row r="4">
          <cell r="A4" t="str">
            <v>총    계</v>
          </cell>
        </row>
        <row r="5">
          <cell r="A5" t="str">
            <v>0-047</v>
          </cell>
        </row>
        <row r="6">
          <cell r="A6" t="str">
            <v>0-047</v>
          </cell>
        </row>
        <row r="7">
          <cell r="A7">
            <v>102</v>
          </cell>
        </row>
        <row r="8">
          <cell r="A8">
            <v>102</v>
          </cell>
        </row>
        <row r="9">
          <cell r="A9">
            <v>235</v>
          </cell>
        </row>
        <row r="10">
          <cell r="A10">
            <v>300</v>
          </cell>
        </row>
        <row r="11">
          <cell r="A11">
            <v>305</v>
          </cell>
        </row>
        <row r="12">
          <cell r="A12">
            <v>609</v>
          </cell>
        </row>
        <row r="13">
          <cell r="A13">
            <v>609</v>
          </cell>
        </row>
        <row r="14">
          <cell r="A14">
            <v>715</v>
          </cell>
        </row>
        <row r="15">
          <cell r="A15">
            <v>715</v>
          </cell>
        </row>
        <row r="16">
          <cell r="A16">
            <v>786</v>
          </cell>
        </row>
        <row r="17">
          <cell r="A17">
            <v>786</v>
          </cell>
        </row>
        <row r="18">
          <cell r="A18">
            <v>885</v>
          </cell>
        </row>
        <row r="19">
          <cell r="A19">
            <v>885</v>
          </cell>
        </row>
        <row r="20">
          <cell r="A20">
            <v>1340</v>
          </cell>
        </row>
        <row r="21">
          <cell r="A21">
            <v>1340</v>
          </cell>
        </row>
        <row r="22">
          <cell r="A22">
            <v>1416</v>
          </cell>
        </row>
        <row r="23">
          <cell r="A23">
            <v>1416</v>
          </cell>
        </row>
        <row r="24">
          <cell r="A24">
            <v>1482</v>
          </cell>
        </row>
        <row r="25">
          <cell r="A25">
            <v>1482</v>
          </cell>
        </row>
        <row r="26">
          <cell r="A26">
            <v>1566</v>
          </cell>
        </row>
        <row r="27">
          <cell r="A27">
            <v>1566</v>
          </cell>
        </row>
        <row r="28">
          <cell r="A28">
            <v>1698</v>
          </cell>
        </row>
        <row r="29">
          <cell r="A29">
            <v>1698</v>
          </cell>
        </row>
        <row r="30">
          <cell r="A30">
            <v>2080</v>
          </cell>
        </row>
        <row r="31">
          <cell r="A31">
            <v>2080</v>
          </cell>
        </row>
        <row r="32">
          <cell r="A32">
            <v>2206</v>
          </cell>
        </row>
        <row r="33">
          <cell r="A33">
            <v>2206</v>
          </cell>
        </row>
        <row r="34">
          <cell r="A34">
            <v>2440</v>
          </cell>
        </row>
        <row r="35">
          <cell r="A35">
            <v>2440</v>
          </cell>
        </row>
        <row r="36">
          <cell r="A36">
            <v>2610</v>
          </cell>
        </row>
        <row r="37">
          <cell r="A37">
            <v>2750</v>
          </cell>
        </row>
        <row r="38">
          <cell r="A38">
            <v>2750</v>
          </cell>
        </row>
        <row r="39">
          <cell r="A39">
            <v>2969</v>
          </cell>
        </row>
        <row r="40">
          <cell r="A40">
            <v>2969</v>
          </cell>
        </row>
        <row r="41">
          <cell r="A41">
            <v>3435</v>
          </cell>
        </row>
        <row r="42">
          <cell r="A42">
            <v>3435</v>
          </cell>
        </row>
        <row r="43">
          <cell r="A43">
            <v>3616</v>
          </cell>
        </row>
        <row r="44">
          <cell r="A44">
            <v>3616</v>
          </cell>
        </row>
        <row r="45">
          <cell r="A45">
            <v>3779</v>
          </cell>
        </row>
        <row r="46">
          <cell r="A46">
            <v>3779</v>
          </cell>
        </row>
        <row r="47">
          <cell r="A47">
            <v>3894</v>
          </cell>
        </row>
        <row r="48">
          <cell r="A48">
            <v>3894</v>
          </cell>
        </row>
        <row r="49">
          <cell r="A49">
            <v>4063</v>
          </cell>
        </row>
        <row r="50">
          <cell r="A50">
            <v>4190</v>
          </cell>
        </row>
        <row r="51">
          <cell r="A51">
            <v>4190</v>
          </cell>
        </row>
        <row r="52">
          <cell r="A52">
            <v>4449</v>
          </cell>
        </row>
        <row r="53">
          <cell r="A53">
            <v>4449</v>
          </cell>
        </row>
        <row r="54">
          <cell r="A54">
            <v>4559</v>
          </cell>
        </row>
        <row r="55">
          <cell r="A55">
            <v>4559</v>
          </cell>
        </row>
        <row r="56">
          <cell r="A56">
            <v>4702</v>
          </cell>
        </row>
        <row r="57">
          <cell r="A57">
            <v>4702</v>
          </cell>
        </row>
        <row r="58">
          <cell r="A58">
            <v>4959</v>
          </cell>
        </row>
        <row r="59">
          <cell r="A59">
            <v>4959</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일위대가"/>
      <sheetName val="조명시설"/>
      <sheetName val="산출근거"/>
      <sheetName val="산근"/>
      <sheetName val="데리네이타현황"/>
      <sheetName val="골재산출"/>
      <sheetName val="내역"/>
      <sheetName val="철근량"/>
      <sheetName val="집계표"/>
      <sheetName val="지장물C"/>
      <sheetName val="입찰안"/>
      <sheetName val="6PILE  (돌출)"/>
      <sheetName val="차수공개요"/>
      <sheetName val="말뚝지지력산정"/>
      <sheetName val="흥양2교토공집계표"/>
      <sheetName val="DATA"/>
      <sheetName val="바닥판"/>
      <sheetName val="입력DATA"/>
      <sheetName val="상시"/>
      <sheetName val="신고조서"/>
      <sheetName val="guard(mac)"/>
      <sheetName val="표지"/>
      <sheetName val="수량산출"/>
      <sheetName val="지점별강우량"/>
      <sheetName val="터파기및재료"/>
      <sheetName val="내역서중"/>
      <sheetName val="뚝토공"/>
      <sheetName val="우수받이"/>
      <sheetName val="토목"/>
      <sheetName val="설명서 "/>
      <sheetName val="공동구수량"/>
      <sheetName val="목차 "/>
      <sheetName val="96정변2"/>
      <sheetName val="차수"/>
      <sheetName val="일위대가표"/>
      <sheetName val="분석"/>
      <sheetName val="Sheet1"/>
      <sheetName val="날개벽수량표"/>
      <sheetName val="노임단가"/>
      <sheetName val="실행"/>
      <sheetName val="#REF"/>
      <sheetName val="자료"/>
      <sheetName val="입력란"/>
      <sheetName val="97노임단가"/>
      <sheetName val="BID"/>
      <sheetName val="일위대가목차"/>
      <sheetName val="인명부"/>
      <sheetName val="물량표"/>
      <sheetName val="당초"/>
      <sheetName val="PIPING"/>
      <sheetName val="#3_일위대가목록"/>
      <sheetName val="#2_일위대가목록"/>
      <sheetName val="공정코드"/>
      <sheetName val="재료"/>
      <sheetName val="주beam"/>
      <sheetName val="교각1"/>
      <sheetName val="대로근거"/>
      <sheetName val="중로근거"/>
      <sheetName val="총괄표"/>
      <sheetName val="식생블럭단위수량"/>
      <sheetName val="공사비총괄표"/>
      <sheetName val="우수내용"/>
      <sheetName val="102역사"/>
      <sheetName val="BOX수량"/>
      <sheetName val="총수량집계표"/>
      <sheetName val="토공(우물통,기타) "/>
      <sheetName val="1,2공구원가계산서"/>
      <sheetName val="2공구산출내역"/>
      <sheetName val="1공구산출내역서"/>
      <sheetName val="내역서"/>
      <sheetName val="기계경비(시간당)"/>
      <sheetName val="간지"/>
      <sheetName val="금액내역서"/>
      <sheetName val="각종양식"/>
      <sheetName val="암거단위"/>
      <sheetName val="오동"/>
      <sheetName val="대조"/>
      <sheetName val="나한"/>
      <sheetName val="설직재-1"/>
      <sheetName val="조명율표"/>
      <sheetName val="수안보-MBR1"/>
      <sheetName val="해평견적"/>
      <sheetName val="재료집계표"/>
      <sheetName val="일위대가9803"/>
      <sheetName val="총괄내역서"/>
      <sheetName val="신천3호용수로"/>
      <sheetName val="3련 BOX"/>
      <sheetName val="CC16-내역서"/>
      <sheetName val="3BL공동구 수량"/>
      <sheetName val="4.2유효폭의 계산"/>
      <sheetName val="이토변실"/>
      <sheetName val="단위단가"/>
      <sheetName val="교대(A1)"/>
      <sheetName val="단위수량"/>
      <sheetName val="건축공사실행"/>
      <sheetName val="연결관암거"/>
      <sheetName val="가시설수량"/>
      <sheetName val="식재가격"/>
      <sheetName val="식재총괄"/>
      <sheetName val="일위목록"/>
      <sheetName val="기초일위"/>
      <sheetName val="시설일위"/>
      <sheetName val="조명일위"/>
      <sheetName val="기본1"/>
      <sheetName val="수정일위대가"/>
      <sheetName val="DATE"/>
      <sheetName val="원형1호맨홀토공수량"/>
      <sheetName val="날개벽"/>
      <sheetName val="97년 추정"/>
      <sheetName val="추가예산"/>
      <sheetName val="수량집"/>
      <sheetName val="포장물량집계"/>
      <sheetName val="일위대가1"/>
      <sheetName val="INPUT"/>
      <sheetName val="항목등록"/>
      <sheetName val="내역_ver1.0"/>
      <sheetName val="crude.SLAB RE-bar"/>
      <sheetName val="CRUDE RE-bar"/>
      <sheetName val="대림경상68억"/>
      <sheetName val="원가"/>
      <sheetName val="토목내역서 (도급단가)"/>
      <sheetName val="공통가설공사"/>
      <sheetName val="산출내역서"/>
      <sheetName val="간접1"/>
      <sheetName val="노임"/>
      <sheetName val="직접공사비"/>
      <sheetName val="2000년1차"/>
      <sheetName val="2000전체분"/>
      <sheetName val="0506생활권구적"/>
      <sheetName val="총괄내역"/>
      <sheetName val="부대내역"/>
      <sheetName val="내역서1999.8최종"/>
      <sheetName val="코드"/>
      <sheetName val="I一般比"/>
      <sheetName val="발주내역"/>
      <sheetName val="갑지"/>
      <sheetName val="일위대가목록"/>
      <sheetName val="자료입력"/>
      <sheetName val="적용토목"/>
      <sheetName val="지급자재"/>
      <sheetName val="품셈TABLE"/>
      <sheetName val="세부내역"/>
      <sheetName val="약품공급2"/>
      <sheetName val="COPING"/>
      <sheetName val="단가표"/>
      <sheetName val="CTEMCOST"/>
      <sheetName val="월말"/>
      <sheetName val="찍기"/>
      <sheetName val="RAMP 단면(R2)"/>
      <sheetName val="램머"/>
      <sheetName val="업무분장"/>
      <sheetName val="재료비"/>
      <sheetName val="예산M11A"/>
      <sheetName val="도로경계단위"/>
      <sheetName val="실행철강하도"/>
      <sheetName val="인수공규격"/>
      <sheetName val="2.단면가정"/>
      <sheetName val="수우미양가(Vlookup)"/>
      <sheetName val="세골재  T2 변경 현황"/>
      <sheetName val="0.단가"/>
      <sheetName val="단면 (2)"/>
      <sheetName val="증감내역서"/>
      <sheetName val="중기"/>
      <sheetName val="내역서 제출"/>
      <sheetName val="H-PILE수량집계"/>
      <sheetName val="토사(PE)"/>
      <sheetName val="PSCbeam설계"/>
      <sheetName val="노무비 근거"/>
      <sheetName val="역T형교대(말뚝기초)"/>
      <sheetName val="총괄"/>
      <sheetName val="준검 내역서"/>
      <sheetName val="초기화면"/>
      <sheetName val="골조"/>
      <sheetName val="역T형(H=6.0) (2)"/>
      <sheetName val="4. 주형설계"/>
      <sheetName val="8.석축단위(H=1.5M)"/>
      <sheetName val="자재단가비교표"/>
      <sheetName val="교각계산"/>
      <sheetName val="대비"/>
      <sheetName val="지중자재단가"/>
      <sheetName val="계수시트"/>
      <sheetName val="입력변수"/>
      <sheetName val="집계표(OPTION)"/>
      <sheetName val="보차도경계석"/>
      <sheetName val="견적단가"/>
      <sheetName val="용수량(생활용수)"/>
      <sheetName val="종배수관면벽구"/>
      <sheetName val="종배수관위치조서"/>
      <sheetName val="N賃率-職"/>
      <sheetName val="INPUT(덕도방향-시점)"/>
      <sheetName val="도수로수량산출"/>
      <sheetName val="장비집계"/>
      <sheetName val="바닥판의 설계"/>
      <sheetName val="표준차도부연장집계-ASP"/>
      <sheetName val="노임이"/>
      <sheetName val="200"/>
      <sheetName val="차액보증"/>
      <sheetName val="ABUT수량-A1"/>
      <sheetName val="3.하중산정4.지지력"/>
      <sheetName val="99총공사내역서"/>
      <sheetName val="1련박스"/>
      <sheetName val="세부내역서(전기)"/>
      <sheetName val="맨홀수량"/>
      <sheetName val="기성내역"/>
      <sheetName val="노무비"/>
      <sheetName val="단양 00 아파트-세부내역"/>
      <sheetName val="H-pile(298x299)"/>
      <sheetName val="H-pile(250x250)"/>
      <sheetName val="참조"/>
      <sheetName val="제경비"/>
      <sheetName val="단가 및 재료비"/>
      <sheetName val="중기사용료산출근거"/>
      <sheetName val="요율"/>
      <sheetName val="MAIN_TABLE"/>
      <sheetName val="유림골조"/>
      <sheetName val="1호맨홀토공"/>
      <sheetName val="단가"/>
      <sheetName val="건축내역"/>
      <sheetName val="공사비산출내역"/>
      <sheetName val="MAIN"/>
      <sheetName val="견적990322"/>
      <sheetName val="지장물_data"/>
      <sheetName val="공사착공계"/>
      <sheetName val="배수내역"/>
      <sheetName val="ATM기초철가"/>
      <sheetName val="원형맨홀수량"/>
      <sheetName val="물가자료"/>
      <sheetName val="접지수량"/>
      <sheetName val="Sheet2"/>
      <sheetName val="코드표"/>
      <sheetName val="CIVIL4"/>
      <sheetName val="Y-WORK"/>
      <sheetName val=" 총괄표"/>
      <sheetName val="단가산출"/>
      <sheetName val="NYS"/>
      <sheetName val="표  지"/>
      <sheetName val="내역서적용수량"/>
      <sheetName val="실행내역"/>
      <sheetName val="금융비용"/>
      <sheetName val="단가비교표_공통1"/>
      <sheetName val="토공 total"/>
      <sheetName val="직노"/>
      <sheetName val="Customer Databas"/>
      <sheetName val="개인"/>
      <sheetName val="단면가정"/>
      <sheetName val="기흥하도용"/>
      <sheetName val="당진1,2호기전선관설치및접지4차공사내역서-을지"/>
      <sheetName val="가격조사서"/>
      <sheetName val="배수공"/>
      <sheetName val="암거"/>
      <sheetName val="포장공"/>
      <sheetName val="Sheet5"/>
      <sheetName val="을지"/>
      <sheetName val="조경일람"/>
      <sheetName val="WORK"/>
      <sheetName val="일위(수원)"/>
      <sheetName val="전체제잡비"/>
      <sheetName val="미드수량"/>
      <sheetName val="2000용수잠관-수량집계"/>
      <sheetName val="실행대비"/>
      <sheetName val="참고사항"/>
      <sheetName val="대부예산서"/>
      <sheetName val="CODE"/>
      <sheetName val="기초공"/>
      <sheetName val="MOTOR"/>
      <sheetName val="기둥(원형)"/>
      <sheetName val="제직재"/>
      <sheetName val="배수장토목공사비"/>
      <sheetName val="시행후면적"/>
      <sheetName val="설계조건"/>
      <sheetName val="마산월령동골조물량변경"/>
      <sheetName val="총괄-1"/>
      <sheetName val="암거 제원표-1단계"/>
      <sheetName val="분뇨"/>
      <sheetName val="C.배수관공"/>
      <sheetName val="토공(1)"/>
      <sheetName val="절대지우지말것"/>
      <sheetName val="집기손료"/>
      <sheetName val="대창(함평)"/>
      <sheetName val="대창(장성)"/>
      <sheetName val="대창(함평)-창열"/>
      <sheetName val="암거 제원표"/>
      <sheetName val="WING3"/>
      <sheetName val="단위중량"/>
      <sheetName val="소도3교"/>
      <sheetName val="소보"/>
      <sheetName val="포장면적집계"/>
      <sheetName val="출력X"/>
      <sheetName val="우각부보강"/>
      <sheetName val="CAT_5"/>
      <sheetName val="VE절감"/>
      <sheetName val="자재단가"/>
      <sheetName val="건축공사"/>
      <sheetName val="JUCKEYK"/>
      <sheetName val="구조물터파기수량집계"/>
      <sheetName val="덕전리"/>
      <sheetName val="전체"/>
      <sheetName val="재료할증"/>
      <sheetName val="원가서"/>
      <sheetName val="위치조서"/>
      <sheetName val="여과지동"/>
      <sheetName val="기초자료"/>
      <sheetName val="DB"/>
      <sheetName val="101동"/>
      <sheetName val="Macro(전선)"/>
      <sheetName val="단가일람"/>
      <sheetName val="지질조사"/>
      <sheetName val="상-교대(A1-A2)"/>
      <sheetName val="TYPE-A"/>
      <sheetName val="양식3"/>
      <sheetName val="교량"/>
      <sheetName val="수량3"/>
      <sheetName val="시중노임단가"/>
      <sheetName val="실행간접비용"/>
      <sheetName val="제잡비"/>
      <sheetName val="수량산출서"/>
      <sheetName val="빗물받이(910-510-410)"/>
      <sheetName val="우수공"/>
      <sheetName val="연돌일위집계"/>
      <sheetName val="단가조사서"/>
      <sheetName val="spiral"/>
      <sheetName val="2.건축"/>
      <sheetName val="수요개발과판매량"/>
      <sheetName val="Macro1"/>
      <sheetName val="날개벽(시점좌측)"/>
      <sheetName val="문학간접"/>
      <sheetName val="간접"/>
      <sheetName val="보증수수료산출"/>
      <sheetName val="천방교접속"/>
      <sheetName val="대포2교접속"/>
      <sheetName val="설계명세"/>
      <sheetName val="갑지(추정)"/>
      <sheetName val="갑지1"/>
      <sheetName val="건축기계설비표선정수장"/>
      <sheetName val="Sheet1 (2)"/>
      <sheetName val="보도단위"/>
      <sheetName val="건축-물가변동"/>
      <sheetName val="전기"/>
      <sheetName val="상수도토공집계표"/>
      <sheetName val="견적서"/>
      <sheetName val="제수변 수량집계표(보통)"/>
      <sheetName val="율촌법률사무소2내역"/>
      <sheetName val="48전력선로일위"/>
      <sheetName val="소요자재명세서"/>
      <sheetName val="노무비명세서"/>
      <sheetName val="최적단면"/>
      <sheetName val="수습"/>
      <sheetName val="원가계산서구조조정"/>
      <sheetName val="봉방동근생"/>
      <sheetName val="일위-1"/>
      <sheetName val="중기근거"/>
      <sheetName val="본체"/>
      <sheetName val="안정계산"/>
      <sheetName val="단면검토"/>
      <sheetName val="특별땅고르기"/>
      <sheetName val="교수설계"/>
      <sheetName val="woo(mac)"/>
      <sheetName val="설치조서"/>
      <sheetName val="Sheet3"/>
      <sheetName val="배수공집계표"/>
      <sheetName val="예정공정표"/>
      <sheetName val="연결관수량 (2)"/>
      <sheetName val="사다리"/>
      <sheetName val="철집"/>
      <sheetName val="토적표"/>
      <sheetName val="을"/>
      <sheetName val="설계개요"/>
      <sheetName val="신우"/>
      <sheetName val="8.PILE  (돌출)"/>
      <sheetName val="총공사내역서"/>
      <sheetName val="공사직종별노임"/>
      <sheetName val="단가조사"/>
      <sheetName val="1062-X방향 "/>
      <sheetName val="포장공사"/>
      <sheetName val="환경보전비B"/>
      <sheetName val="가옥철거(지장물조서)"/>
      <sheetName val="진주방향"/>
      <sheetName val="CON'C"/>
      <sheetName val="경산"/>
      <sheetName val="공구"/>
      <sheetName val="변경내역"/>
      <sheetName val="토공집계표"/>
      <sheetName val="ⴭⴭⴭⴭⴭ"/>
      <sheetName val="보도공제면적"/>
      <sheetName val="6PILE__(돌출)"/>
      <sheetName val="설명서_"/>
      <sheetName val="내역서1999_8최종"/>
      <sheetName val="목차_"/>
      <sheetName val="97년_추정"/>
      <sheetName val="4_2유효폭의_계산"/>
      <sheetName val="4__주형설계"/>
      <sheetName val="단면_(2)"/>
      <sheetName val="8_석축단위(H=1_5M)"/>
      <sheetName val="세골재__T2_변경_현황"/>
      <sheetName val="0_단가"/>
      <sheetName val="내역표지"/>
      <sheetName val="AIR SHOWER(3인용)"/>
      <sheetName val="자재일람"/>
      <sheetName val="부경대총괄내역서"/>
      <sheetName val="CALCULATION"/>
      <sheetName val="라멘수량"/>
      <sheetName val="원가계산서"/>
      <sheetName val="예정(3)"/>
      <sheetName val="터널조도"/>
      <sheetName val="FAB별"/>
      <sheetName val="소비자가"/>
      <sheetName val="내역서(전기)"/>
      <sheetName val="사유서제출현황-2"/>
      <sheetName val="8설7발"/>
      <sheetName val="BOX 본체"/>
      <sheetName val="수량집계"/>
      <sheetName val="기타 정보통신공사"/>
      <sheetName val="기초(중마오수)"/>
      <sheetName val="수량집계표"/>
      <sheetName val="콘크리트포장"/>
      <sheetName val="진입도로포장산출"/>
      <sheetName val="진입부포장면적위치조서"/>
      <sheetName val="진입부수량집계표"/>
      <sheetName val="콘크리트포장집계표"/>
      <sheetName val="포장공집계"/>
      <sheetName val="토공분석표"/>
      <sheetName val="자재대"/>
      <sheetName val="내역서 "/>
      <sheetName val="1.설계조건"/>
      <sheetName val="구조물철거타공정이월"/>
      <sheetName val="danga"/>
      <sheetName val="ilch"/>
      <sheetName val="철근단면적"/>
      <sheetName val="하도금액분계"/>
      <sheetName val="9GNG운반"/>
      <sheetName val="데이타"/>
      <sheetName val="Front"/>
      <sheetName val="wall"/>
      <sheetName val="앵커(3안)"/>
      <sheetName val="신표지1"/>
      <sheetName val="평가데이터"/>
      <sheetName val="자재집계표"/>
      <sheetName val="가중치"/>
      <sheetName val="제-노임"/>
      <sheetName val="청천내"/>
      <sheetName val="산출금액내역"/>
      <sheetName val="주차구획선수량"/>
      <sheetName val="조경내역서"/>
      <sheetName val="구천"/>
      <sheetName val="도급예산내역서봉투"/>
      <sheetName val="공사원가계산서"/>
      <sheetName val="설계산출표지"/>
      <sheetName val="도급예산내역서총괄표"/>
      <sheetName val="을부담운반비"/>
      <sheetName val="운반비산출"/>
      <sheetName val="관급자재"/>
      <sheetName val="설비"/>
      <sheetName val="예총"/>
      <sheetName val="배관배선 단가조사"/>
      <sheetName val="일위대가집계"/>
      <sheetName val="일위"/>
      <sheetName val="기계경비"/>
      <sheetName val="현장예산"/>
      <sheetName val="명세서"/>
      <sheetName val="2공구하도급내역서"/>
      <sheetName val="설계예산서"/>
      <sheetName val="3.공통공사대비"/>
      <sheetName val="목차"/>
      <sheetName val="설계내역서"/>
      <sheetName val="동원인원"/>
      <sheetName val="TOTAL_BOQ"/>
      <sheetName val="Total"/>
      <sheetName val="총투입계"/>
      <sheetName val="SANBAISU"/>
      <sheetName val="단가조사-2"/>
      <sheetName val="현장경상비"/>
      <sheetName val="연습"/>
      <sheetName val="실행내역서"/>
      <sheetName val="공제수량총집계표"/>
      <sheetName val="임금단가"/>
      <sheetName val="한강운반비"/>
      <sheetName val="원본(갑지)"/>
      <sheetName val="단열-자재"/>
      <sheetName val="공사개요"/>
      <sheetName val="현장경비"/>
      <sheetName val="방배동내역(리라)"/>
      <sheetName val="건축공사집계표"/>
      <sheetName val="방배동내역 (총괄)"/>
      <sheetName val="부대공사총괄"/>
      <sheetName val="설계예산"/>
      <sheetName val="12호기내역서(건축분)"/>
      <sheetName val="빙장비사양"/>
      <sheetName val="환경기계공정표 (3)"/>
      <sheetName val="대치판정"/>
      <sheetName val="옹벽일반수량"/>
      <sheetName val="설계서을"/>
      <sheetName val="견적"/>
      <sheetName val="품셈집계표"/>
      <sheetName val="자재조사표"/>
      <sheetName val="9.정착구 보강"/>
      <sheetName val="본선차로수량집계표"/>
      <sheetName val="범례표"/>
      <sheetName val="우수맨홀공제단위수량"/>
      <sheetName val="총집계표"/>
      <sheetName val="가압장(토목)"/>
      <sheetName val="내역서단가산출용"/>
      <sheetName val="심사공종"/>
      <sheetName val="3BL공동구_수량"/>
      <sheetName val="안정검토"/>
      <sheetName val="단면설계"/>
      <sheetName val="공사기본내용입력"/>
      <sheetName val="일반수량"/>
      <sheetName val="돌담교 상부수량"/>
      <sheetName val="수량-가로등"/>
      <sheetName val="SLAB&quot;1&quot;"/>
      <sheetName val="기초단가"/>
      <sheetName val="중기손료"/>
      <sheetName val="건축"/>
      <sheetName val="제원및배치"/>
      <sheetName val="입력자료"/>
      <sheetName val="원가계산"/>
      <sheetName val="토목주소"/>
      <sheetName val="기안"/>
      <sheetName val="1단계"/>
      <sheetName val="테이블"/>
      <sheetName val="관급자재대"/>
      <sheetName val="차압계산"/>
      <sheetName val="1.수량집계"/>
      <sheetName val="알맹이"/>
      <sheetName val="수량BOQ"/>
      <sheetName val="노임,기계경비"/>
      <sheetName val="암거날개벽"/>
      <sheetName val="국도접속 차도부수량"/>
      <sheetName val="유효폭의 계산"/>
      <sheetName val="도근좌표"/>
      <sheetName val="측구터파기공수량집계"/>
      <sheetName val="배수공 시멘트 및 골재량 산출"/>
      <sheetName val="백호우계수"/>
      <sheetName val="CON포장수량"/>
      <sheetName val="ACUNIT"/>
      <sheetName val="CONUNIT"/>
      <sheetName val="입상내역"/>
      <sheetName val="환율"/>
      <sheetName val="unitpric"/>
      <sheetName val="계약서"/>
      <sheetName val="수량산출표"/>
      <sheetName val="포장(수량)-관로부"/>
      <sheetName val="영창26"/>
      <sheetName val="산출근거1"/>
      <sheetName val="인부신상자료"/>
      <sheetName val="대전(세창동)"/>
      <sheetName val="4)유동표"/>
      <sheetName val="6공구(당초)"/>
      <sheetName val="s"/>
      <sheetName val="마산방향철근집계"/>
      <sheetName val="마산방향"/>
      <sheetName val="공문"/>
      <sheetName val="가도공"/>
      <sheetName val="식재인부"/>
      <sheetName val="개산공사비"/>
      <sheetName val="정부노임단가"/>
      <sheetName val="설계명세서"/>
      <sheetName val="철거산출근거"/>
      <sheetName val="수목단가"/>
      <sheetName val="시설수량표"/>
      <sheetName val="식재수량표"/>
      <sheetName val="노임,재료비"/>
      <sheetName val="15"/>
      <sheetName val="부하계산서"/>
      <sheetName val="전선 및 전선관"/>
      <sheetName val="준공평가"/>
      <sheetName val="변경비교-을"/>
      <sheetName val="파형강관집계"/>
      <sheetName val="공량(1월22일)"/>
      <sheetName val="96보완계획7.12"/>
      <sheetName val="70%"/>
      <sheetName val="보온자재단가표"/>
      <sheetName val="물량표S"/>
      <sheetName val="물량표(신)"/>
      <sheetName val="대전21토목내역서"/>
      <sheetName val="현장설명"/>
      <sheetName val="전동기"/>
      <sheetName val="현황산출서"/>
      <sheetName val="면적산출근거(실측)"/>
      <sheetName val="재료비단가"/>
      <sheetName val="토공집계(rp)"/>
      <sheetName val="자재표"/>
      <sheetName val="주차장(T4)"/>
      <sheetName val="40총괄"/>
      <sheetName val="40집계"/>
      <sheetName val="장비사양"/>
      <sheetName val="Tables"/>
      <sheetName val="공통가설"/>
      <sheetName val="업체별기성내역"/>
      <sheetName val="수량분배표"/>
      <sheetName val="하수급견적대비"/>
      <sheetName val="내역기준"/>
      <sheetName val="7급줄떼공"/>
      <sheetName val="database"/>
      <sheetName val="공통비(전체)"/>
      <sheetName val="B"/>
      <sheetName val="CABLE"/>
      <sheetName val="1호토공"/>
      <sheetName val="7.PILE  (돌출)"/>
      <sheetName val="접합수량(피벗)"/>
      <sheetName val="노면표시단위수량(안전지대및노상장애물)"/>
      <sheetName val="노면표시단위수량(방향및방면지시)"/>
      <sheetName val="노면표시단위수량(문자및기타기호)"/>
      <sheetName val="노면표시단위수량(차선)"/>
      <sheetName val="노면표시단위수량(횡단보도)"/>
      <sheetName val="이토변실(A3-LINE)"/>
      <sheetName val="직원자료입력"/>
      <sheetName val="슬래브수량"/>
      <sheetName val="DATA 입력부"/>
      <sheetName val="우배수"/>
      <sheetName val="하도급원가계산총괄표(식재)"/>
      <sheetName val="FAB4생산"/>
      <sheetName val="EQT-ESTN"/>
      <sheetName val="재료단가"/>
      <sheetName val="기존단가 (2)"/>
      <sheetName val="우수공,맨홀,집수정"/>
      <sheetName val="각사별공사비분개 "/>
      <sheetName val="공사비증감"/>
      <sheetName val="6월 출고 일일보고"/>
      <sheetName val="집계표(용역원실배기)"/>
      <sheetName val="실정보사유서"/>
      <sheetName val="원가계산서 과기원"/>
      <sheetName val="0.내역서  갑지"/>
      <sheetName val="1.내역서 "/>
      <sheetName val="2-1.수량산출근거"/>
      <sheetName val="2-2.노무비산출근거"/>
      <sheetName val="3.단가조사표"/>
      <sheetName val="3.단가대비표"/>
      <sheetName val="4.설변사유"/>
      <sheetName val="2-7.인건비산출근거"/>
      <sheetName val="3-1.설변사유"/>
      <sheetName val="3-2.공사비증감"/>
      <sheetName val="3-3.내역서"/>
      <sheetName val="3-4.단가대비표(기존)"/>
      <sheetName val="3-5.단가대비표(신규)"/>
      <sheetName val="3-6.일위대가목록"/>
      <sheetName val="3-7.일위대가"/>
      <sheetName val="3-8.물량산출근거"/>
      <sheetName val="3-9.인건비산출근거"/>
      <sheetName val="고강도 지수판 스리브업체선정"/>
      <sheetName val="업체구매견적서"/>
      <sheetName val="3.단가대비표 "/>
      <sheetName val="3.단가적용현황"/>
      <sheetName val="기성청구서"/>
      <sheetName val="기성검사원"/>
      <sheetName val="건축원가계산서"/>
      <sheetName val="본사공가현황"/>
      <sheetName val="내역전기"/>
      <sheetName val="2002년12월"/>
      <sheetName val="신림자금"/>
      <sheetName val="주식"/>
      <sheetName val="산근(1)"/>
      <sheetName val="수량산출서 갑지"/>
      <sheetName val="환율및유가"/>
      <sheetName val="효동종합건설(주)"/>
      <sheetName val="당정동공통이수"/>
      <sheetName val="당정동경상이수"/>
      <sheetName val="중기조종사 단위단가"/>
      <sheetName val="전기내역"/>
      <sheetName val="FORM-0"/>
      <sheetName val="인부노임"/>
      <sheetName val="직재"/>
      <sheetName val="상부집계표"/>
      <sheetName val="9811"/>
      <sheetName val="관급"/>
      <sheetName val="일위대가(1)"/>
      <sheetName val="이름정의"/>
      <sheetName val="초기화면1"/>
      <sheetName val="archi(본사)"/>
      <sheetName val="유별자산배수"/>
      <sheetName val="토공"/>
      <sheetName val="2.2.2입적표"/>
      <sheetName val="Sheet17"/>
      <sheetName val="가로등내역서"/>
      <sheetName val="내력서"/>
      <sheetName val="일위대가(가설)"/>
      <sheetName val="몰탈재료산출"/>
      <sheetName val="신규 수주분(사용자 정의)"/>
      <sheetName val="DATA2000"/>
      <sheetName val="1.설계기준"/>
      <sheetName val="sw1"/>
      <sheetName val="방음벽기초(H=4m)"/>
      <sheetName val="WVAL"/>
      <sheetName val="ITEM"/>
      <sheetName val="용산1(해보)"/>
      <sheetName val="1"/>
      <sheetName val="합계금액"/>
      <sheetName val="공사비예산서(토목분)"/>
      <sheetName val="식재일위대가"/>
      <sheetName val="hvac내역서(제어동)"/>
      <sheetName val="원가입력"/>
      <sheetName val="hvac(제어동)"/>
      <sheetName val="내역서_"/>
      <sheetName val="송라터널총괄"/>
      <sheetName val="손익분석"/>
      <sheetName val="관리,공감"/>
      <sheetName val="PAINT"/>
      <sheetName val="SUMMARY"/>
      <sheetName val="일위대가(건축)"/>
      <sheetName val="역T형"/>
      <sheetName val="직공비"/>
      <sheetName val="연령현황"/>
      <sheetName val="99노임기준"/>
      <sheetName val="단가산출서1"/>
      <sheetName val="좌측"/>
      <sheetName val="일반부표"/>
      <sheetName val="전기일위목록"/>
      <sheetName val="개요"/>
      <sheetName val="공사"/>
      <sheetName val="합계"/>
      <sheetName val="건축공사집계"/>
      <sheetName val="중간"/>
      <sheetName val="1Month+Sheet2!"/>
      <sheetName val="내역서(중수)"/>
      <sheetName val="공내역"/>
      <sheetName val="종배수관설치현황"/>
      <sheetName val="하조서"/>
      <sheetName val="지하"/>
      <sheetName val="2호맨홀공제수량"/>
      <sheetName val="1단계 (2)"/>
      <sheetName val="오수공수량집계표"/>
      <sheetName val="공기압축기실"/>
      <sheetName val="대공종"/>
      <sheetName val="증감대비표"/>
      <sheetName val="4.하중산정"/>
      <sheetName val="수입"/>
      <sheetName val="조경"/>
      <sheetName val="SILICATE"/>
      <sheetName val="TB-내역서"/>
      <sheetName val="시설물기초"/>
      <sheetName val="전기일위대가"/>
      <sheetName val="표지 (2)"/>
      <sheetName val="총집계"/>
      <sheetName val="주경기-오배수"/>
      <sheetName val="토공총괄집계"/>
      <sheetName val="기기리스트"/>
      <sheetName val="1,2,3,4,5단위수량"/>
      <sheetName val="W3단면"/>
      <sheetName val="세목전체"/>
      <sheetName val="20관리비율"/>
      <sheetName val="플랜트 설치"/>
      <sheetName val="견적조건"/>
      <sheetName val="개략"/>
      <sheetName val="plan&amp;section of foundation"/>
      <sheetName val="pile bearing capa &amp; arrenge"/>
      <sheetName val="design load"/>
      <sheetName val="working load at the btm ft."/>
      <sheetName val="stability check"/>
      <sheetName val="design criteria"/>
      <sheetName val="안산기계장치"/>
      <sheetName val="TEL"/>
      <sheetName val="설계예시"/>
      <sheetName val="FILE1"/>
      <sheetName val="돌담교_상부수량"/>
      <sheetName val="CON기초"/>
      <sheetName val="SAP_INPUT"/>
      <sheetName val="6호기"/>
      <sheetName val="건축명"/>
      <sheetName val="기계명"/>
      <sheetName val="전기명"/>
      <sheetName val="토목명"/>
      <sheetName val="설계기준"/>
      <sheetName val="내역1"/>
      <sheetName val="단중표"/>
      <sheetName val="구체"/>
      <sheetName val="좌측날개벽"/>
      <sheetName val="우측날개벽"/>
      <sheetName val="setup"/>
      <sheetName val="시설물단가표"/>
      <sheetName val="노무비단가표"/>
      <sheetName val="기초자료입력"/>
      <sheetName val="품셈"/>
      <sheetName val="인부임"/>
      <sheetName val="원가+내역"/>
      <sheetName val="선정요령"/>
      <sheetName val="시선유도표지집계표"/>
      <sheetName val="중기사용료"/>
      <sheetName val="2002하반기노임기준"/>
      <sheetName val="단가 (2)"/>
      <sheetName val="절대삭제금지"/>
      <sheetName val="시운전연료"/>
      <sheetName val="b_balju"/>
      <sheetName val="98수문일위"/>
      <sheetName val="수량증감표"/>
      <sheetName val="터파기운반비산출"/>
      <sheetName val="산적토운반비산출"/>
      <sheetName val="적용단가"/>
      <sheetName val="비교1"/>
      <sheetName val="Sheet4"/>
      <sheetName val="구의33고"/>
      <sheetName val="(A)내역서"/>
      <sheetName val="연장및면적(좌측)"/>
      <sheetName val="slurrywall설계가"/>
      <sheetName val="1차 내역서"/>
      <sheetName val="할증"/>
      <sheetName val="확약서"/>
      <sheetName val="SORCE1"/>
      <sheetName val="물가대비표"/>
      <sheetName val="Sheet2 (2)"/>
      <sheetName val="건축내역서 (경제상무실)"/>
      <sheetName val="수산(당)"/>
      <sheetName val="화설내"/>
      <sheetName val="기초코드"/>
      <sheetName val="토목검측서"/>
      <sheetName val="SG"/>
      <sheetName val="신호등일위대가"/>
      <sheetName val="흄관기초"/>
      <sheetName val="98NS-N"/>
      <sheetName val="몰탈"/>
      <sheetName val="집수정(600-700)"/>
      <sheetName val="내역서01"/>
      <sheetName val="1.수인터널"/>
      <sheetName val="프랜트면허"/>
      <sheetName val="오수주요자재"/>
      <sheetName val="조건"/>
      <sheetName val="DATA 입력란"/>
      <sheetName val="1. 설계조건 2.단면가정 3. 하중계산"/>
      <sheetName val="T13(P68~72,78)"/>
      <sheetName val="MAT"/>
      <sheetName val="연도별cash"/>
      <sheetName val="대비표"/>
      <sheetName val="1_설계조건"/>
      <sheetName val="(C)원내역"/>
      <sheetName val="7-1.인건비"/>
      <sheetName val="옥외등신설"/>
      <sheetName val="저케CV22신설"/>
      <sheetName val="저케CV38신설"/>
      <sheetName val="저케CV8신설"/>
      <sheetName val="접지3종"/>
      <sheetName val="기본파일"/>
      <sheetName val="XL4Poppy"/>
      <sheetName val="실행내역(10.13)"/>
      <sheetName val="도급"/>
      <sheetName val="대전가오_견출_집계표"/>
      <sheetName val="작업입력"/>
      <sheetName val="2003상반기노임기준"/>
      <sheetName val="POL6차-PIPING"/>
      <sheetName val="b_balju_cho"/>
      <sheetName val="거래처등록"/>
      <sheetName val="참고자료"/>
      <sheetName val="단가대비표"/>
      <sheetName val="2.가정단면"/>
      <sheetName val="사급자재"/>
      <sheetName val="방음벽기초"/>
      <sheetName val="노무비단가"/>
      <sheetName val="2.토목공사"/>
      <sheetName val="기본일위"/>
      <sheetName val="중동공구"/>
      <sheetName val="안전장치"/>
      <sheetName val="건물철거"/>
      <sheetName val="기타배수구조물깨기-단위수량"/>
      <sheetName val="BOX-1510"/>
      <sheetName val="내역을"/>
      <sheetName val="신규보류입력"/>
      <sheetName val="입력"/>
      <sheetName val="단면치수"/>
      <sheetName val="수로BOX"/>
      <sheetName val="수량"/>
      <sheetName val="단가산출2"/>
      <sheetName val="단가산출1"/>
      <sheetName val="실행견적"/>
      <sheetName val="전기단가조사서"/>
      <sheetName val="배수철근"/>
      <sheetName val="용역비내역-진짜"/>
      <sheetName val="일위단위"/>
      <sheetName val="공사비집계"/>
      <sheetName val="설계"/>
      <sheetName val="EACT10"/>
      <sheetName val="GI-LIST"/>
      <sheetName val="파일의이용"/>
      <sheetName val="음성방향"/>
      <sheetName val="산출기준자료"/>
      <sheetName val="구역화물"/>
      <sheetName val="단위목록"/>
      <sheetName val="시험비"/>
      <sheetName val="청 구"/>
      <sheetName val="설계산출기초"/>
      <sheetName val="날개벽(TYPE2)"/>
      <sheetName val="고유코드_설계"/>
      <sheetName val="도기류"/>
      <sheetName val="내역갑지"/>
      <sheetName val="A-8 PD(도로중앙)"/>
      <sheetName val="9-1차이내역"/>
      <sheetName val="BSD (2)"/>
      <sheetName val="일반수량총괄집계"/>
      <sheetName val="차선도색-연장,수량(1)"/>
      <sheetName val="호프"/>
      <sheetName val="토목(용인)"/>
      <sheetName val="물가시세"/>
      <sheetName val="사  업  비  수  지  예  산  서"/>
      <sheetName val="터파기단면도(보도)"/>
      <sheetName val="현장관리비참조"/>
      <sheetName val="다곡2교"/>
      <sheetName val="포장복구집계"/>
      <sheetName val="흙쌓기도수로설치현황"/>
      <sheetName val="관접합및부설"/>
      <sheetName val="시점교대"/>
      <sheetName val="설계가"/>
      <sheetName val="현금흐름"/>
      <sheetName val="Baby일위대가"/>
      <sheetName val="남양내역"/>
      <sheetName val="상 부"/>
      <sheetName val="현장소운반"/>
      <sheetName val="관구보호몰탈"/>
      <sheetName val="Eq. Mobilization"/>
      <sheetName val="Toolbox"/>
      <sheetName val="양수장(기계)"/>
      <sheetName val="옹벽수량집계"/>
      <sheetName val="배수통관(좌)"/>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안양동교 1안"/>
      <sheetName val="정거장 설계조건"/>
      <sheetName val="자재집계 (2)"/>
      <sheetName val="관로조서"/>
      <sheetName val="PROJECT BRIEF(EX.NEW)"/>
      <sheetName val="기본자료 "/>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1)본선수량집계"/>
      <sheetName val="1.우편집중내역서"/>
      <sheetName val="조직표"/>
      <sheetName val="단가파주4"/>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자재테이블"/>
      <sheetName val="일위대가75-1"/>
      <sheetName val="일위대가76-1 "/>
      <sheetName val="일위대가77-1 "/>
      <sheetName val="일위대가78-1 "/>
      <sheetName val="일위대가79-1"/>
      <sheetName val="일위대가80-1"/>
      <sheetName val="일위대가81-1"/>
      <sheetName val="일위대가82-1"/>
      <sheetName val="일위대가92-1"/>
      <sheetName val="인공산출"/>
      <sheetName val="입찰견적보고서"/>
      <sheetName val="제경비산출서"/>
      <sheetName val="00000"/>
      <sheetName val="기성부분 내역집계표-기계공사"/>
      <sheetName val="견적대비 견적서"/>
      <sheetName val="기초도면제작"/>
      <sheetName val="효성CB 1P기초"/>
      <sheetName val="노면표지 수량"/>
      <sheetName val="토공사"/>
      <sheetName val="목록"/>
      <sheetName val="선수금"/>
      <sheetName val="사유서"/>
      <sheetName val="구조물공"/>
      <sheetName val="지역"/>
      <sheetName val="원"/>
      <sheetName val="직접노무"/>
      <sheetName val="직접재료"/>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SHEET"/>
      <sheetName val="환경평가"/>
      <sheetName val="인구"/>
      <sheetName val="집 계 표"/>
      <sheetName val="제잡비계산"/>
      <sheetName val="결과조달"/>
      <sheetName val="load"/>
      <sheetName val="지하시설물작성"/>
      <sheetName val="내역서1"/>
      <sheetName val="기본가정"/>
      <sheetName val="총괄BOQ"/>
      <sheetName val="기본단가표"/>
      <sheetName val="eq_data"/>
      <sheetName val="asd"/>
      <sheetName val="부하자료"/>
      <sheetName val="노.표-조"/>
      <sheetName val="일위총괄"/>
      <sheetName val="#4 PSV"/>
      <sheetName val="토목내역서_(도급단가)"/>
      <sheetName val="crude_SLAB_RE-bar"/>
      <sheetName val="CRUDE_RE-bar"/>
      <sheetName val="내역_ver1_0"/>
      <sheetName val="단가_및_재료비"/>
      <sheetName val="준검_내역서"/>
      <sheetName val="토공(우물통,기타)_"/>
      <sheetName val="RAMP_단면(R2)"/>
      <sheetName val="바닥판의_설계"/>
      <sheetName val="2_단면가정"/>
      <sheetName val="내역서_제출"/>
      <sheetName val="노무비_근거"/>
      <sheetName val="역T형(H=6_0)_(2)"/>
      <sheetName val="_총괄표"/>
      <sheetName val="표__지"/>
      <sheetName val="3련_BOX"/>
      <sheetName val="단양_00_아파트-세부내역"/>
      <sheetName val="토공_total"/>
      <sheetName val="C_배수관공"/>
      <sheetName val="3_하중산정4_지지력"/>
      <sheetName val="암거_제원표"/>
      <sheetName val="Customer_Databas"/>
      <sheetName val="암거_제원표-1단계"/>
      <sheetName val="AIR_SHOWER(3인용)"/>
      <sheetName val="8_PILE__(돌출)"/>
      <sheetName val="중기목록표"/>
      <sheetName val="시간당중기사용료"/>
      <sheetName val="1TL종점(1)"/>
      <sheetName val="물푸기"/>
      <sheetName val="1공구 건정토건 토공"/>
      <sheetName val="발주참고#"/>
      <sheetName val="UEC영화관본공사내역"/>
      <sheetName val="지장물조서"/>
      <sheetName val="기별(종합)"/>
      <sheetName val="일용노무비지급명세서(7)"/>
      <sheetName val="중기가동(7)"/>
      <sheetName val="직종표"/>
      <sheetName val="집"/>
      <sheetName val="유림콘도"/>
      <sheetName val="교통안전시설집계표"/>
      <sheetName val="SANTOGO"/>
      <sheetName val="청주(철골발주의뢰서)"/>
      <sheetName val="직접경비호표"/>
      <sheetName val="배수관산출"/>
      <sheetName val="인입관수량총괄"/>
      <sheetName val="조경수목"/>
      <sheetName val="퇴직공제부금"/>
      <sheetName val="평균노임"/>
      <sheetName val="세부내역서"/>
      <sheetName val="현장관리"/>
      <sheetName val="단가비교"/>
      <sheetName val="앉음벽 (2)"/>
      <sheetName val="집행내역(190403)"/>
      <sheetName val="sub"/>
      <sheetName val="전산output"/>
      <sheetName val="총괄철근집계표"/>
      <sheetName val="직접재료비데이타"/>
      <sheetName val="인건비 "/>
      <sheetName val="9509"/>
      <sheetName val="2004일위대가"/>
      <sheetName val="참고"/>
      <sheetName val="부대공"/>
      <sheetName val="물집"/>
      <sheetName val="산출서양식01"/>
      <sheetName val="준공정산"/>
      <sheetName val="공사비예"/>
      <sheetName val="6.간접공사비 外"/>
      <sheetName val="L_RPTB03_01"/>
      <sheetName val="load(지하층)"/>
      <sheetName val="Sheet1_(2)"/>
      <sheetName val="1안"/>
      <sheetName val="실행(1)"/>
      <sheetName val="RE9604"/>
      <sheetName val="수정시산표"/>
      <sheetName val="지역별수출"/>
      <sheetName val="목표세부명세"/>
      <sheetName val="인원배치"/>
      <sheetName val="Manmonth(입력)"/>
      <sheetName val="C3"/>
      <sheetName val="참조 (2)"/>
      <sheetName val="TEST1"/>
      <sheetName val="기안문"/>
      <sheetName val="1호맨홀가감수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sheetData sheetId="388" refreshError="1"/>
      <sheetData sheetId="389" refreshError="1"/>
      <sheetData sheetId="390" refreshError="1"/>
      <sheetData sheetId="391" refreshError="1"/>
      <sheetData sheetId="392"/>
      <sheetData sheetId="393"/>
      <sheetData sheetId="394"/>
      <sheetData sheetId="395"/>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sheetData sheetId="696"/>
      <sheetData sheetId="697"/>
      <sheetData sheetId="698"/>
      <sheetData sheetId="699"/>
      <sheetData sheetId="700"/>
      <sheetData sheetId="701"/>
      <sheetData sheetId="702"/>
      <sheetData sheetId="703"/>
      <sheetData sheetId="704"/>
      <sheetData sheetId="705"/>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sheetData sheetId="745"/>
      <sheetData sheetId="746"/>
      <sheetData sheetId="747"/>
      <sheetData sheetId="748"/>
      <sheetData sheetId="749"/>
      <sheetData sheetId="750" refreshError="1"/>
      <sheetData sheetId="751" refreshError="1"/>
      <sheetData sheetId="752" refreshError="1"/>
      <sheetData sheetId="753" refreshError="1"/>
      <sheetData sheetId="754" refreshError="1"/>
      <sheetData sheetId="755" refreshError="1"/>
      <sheetData sheetId="756"/>
      <sheetData sheetId="757" refreshError="1"/>
      <sheetData sheetId="758"/>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sheetData sheetId="1042"/>
      <sheetData sheetId="1043"/>
      <sheetData sheetId="1044"/>
      <sheetData sheetId="1045"/>
      <sheetData sheetId="1046"/>
      <sheetData sheetId="1047"/>
      <sheetData sheetId="1048">
        <row r="1">
          <cell r="A1" t="str">
            <v>시멘트,모래,자갈 산출표</v>
          </cell>
        </row>
      </sheetData>
      <sheetData sheetId="1049">
        <row r="1">
          <cell r="A1" t="str">
            <v>시멘트,모래,자갈 산출표</v>
          </cell>
        </row>
      </sheetData>
      <sheetData sheetId="1050">
        <row r="1">
          <cell r="A1" t="str">
            <v>시멘트,모래,자갈 산출표</v>
          </cell>
        </row>
      </sheetData>
      <sheetData sheetId="1051">
        <row r="1">
          <cell r="A1" t="str">
            <v>시멘트,모래,자갈 산출표</v>
          </cell>
        </row>
      </sheetData>
      <sheetData sheetId="1052">
        <row r="1">
          <cell r="A1" t="str">
            <v>시멘트,모래,자갈 산출표</v>
          </cell>
        </row>
      </sheetData>
      <sheetData sheetId="1053">
        <row r="1">
          <cell r="A1" t="str">
            <v>시멘트,모래,자갈 산출표</v>
          </cell>
        </row>
      </sheetData>
      <sheetData sheetId="1054">
        <row r="1">
          <cell r="A1" t="str">
            <v>시멘트,모래,자갈 산출표</v>
          </cell>
        </row>
      </sheetData>
      <sheetData sheetId="1055">
        <row r="1">
          <cell r="A1" t="str">
            <v>시멘트,모래,자갈 산출표</v>
          </cell>
        </row>
      </sheetData>
      <sheetData sheetId="1056">
        <row r="1">
          <cell r="A1" t="str">
            <v>시멘트,모래,자갈 산출표</v>
          </cell>
        </row>
      </sheetData>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Set>
  </externalBook>
</externalLink>
</file>

<file path=xl/externalLinks/externalLink3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재적표"/>
      <sheetName val="Sheet1"/>
      <sheetName val="표지(산림)"/>
      <sheetName val="표지(경사)"/>
      <sheetName val="표지(표고)"/>
      <sheetName val="조사서1"/>
      <sheetName val="조사서2"/>
      <sheetName val="축적조사서(일반)"/>
      <sheetName val="활엽수"/>
      <sheetName val="해송"/>
      <sheetName val="삼나무"/>
      <sheetName val="Sheet10"/>
      <sheetName val="현장사진"/>
      <sheetName val="표고조사서"/>
      <sheetName val="평균경사도"/>
      <sheetName val="Sheet4"/>
      <sheetName val="Sheet3"/>
      <sheetName val="수수료"/>
      <sheetName val="청구내역입력"/>
      <sheetName val="계산서(출력)"/>
      <sheetName val="Shee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sheetName val="자재1"/>
      <sheetName val="토공"/>
      <sheetName val="구조물공"/>
      <sheetName val="RWUNIT"/>
      <sheetName val="포장공"/>
      <sheetName val="정거장 설계조건"/>
      <sheetName val="200"/>
      <sheetName val="바닥판"/>
      <sheetName val="입력DATA"/>
      <sheetName val="사다리"/>
      <sheetName val="역사이펀평균높이"/>
      <sheetName val="날개벽수량표"/>
      <sheetName val="조명시설"/>
      <sheetName val="직노"/>
      <sheetName val="Sheet1"/>
      <sheetName val="주beam"/>
      <sheetName val="대포2교접속"/>
      <sheetName val="식생블럭단위수량"/>
      <sheetName val="수량산출"/>
      <sheetName val="집"/>
      <sheetName val="데리네이타현황"/>
      <sheetName val="산출근거"/>
      <sheetName val="노임단가"/>
      <sheetName val="DATE"/>
      <sheetName val="주인2"/>
      <sheetName val="부안일위"/>
      <sheetName val="내역"/>
      <sheetName val="실행내역"/>
      <sheetName val="Macro1"/>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사비"/>
      <sheetName val="재료집계"/>
      <sheetName val="여방토적"/>
      <sheetName val="묘곡여방 철근"/>
      <sheetName val="DANGA"/>
      <sheetName val="우수관로(터파기)"/>
      <sheetName val="우수맨홀산출"/>
      <sheetName val="우수받이"/>
      <sheetName val="노임단가명세표"/>
      <sheetName val="총괄표"/>
      <sheetName val="200"/>
      <sheetName val="VXXXXX"/>
      <sheetName val="일위대가"/>
      <sheetName val="내역서"/>
      <sheetName val="계약용량(서포)"/>
      <sheetName val="조경일람"/>
      <sheetName val="공사비명세서"/>
      <sheetName val="단가"/>
      <sheetName val="부안일위"/>
      <sheetName val="손익분석"/>
      <sheetName val="입찰안"/>
      <sheetName val="실행철강하도"/>
      <sheetName val="Sheet2"/>
      <sheetName val="조명시설"/>
      <sheetName val="관급"/>
      <sheetName val="평야부단가"/>
      <sheetName val="원가계산서"/>
      <sheetName val="내역서2안"/>
      <sheetName val="공통(20-91)"/>
      <sheetName val="총(철거)"/>
    </sheetNames>
    <sheetDataSet>
      <sheetData sheetId="0"/>
      <sheetData sheetId="1"/>
      <sheetData sheetId="2"/>
      <sheetData sheetId="3"/>
      <sheetData sheetId="4" refreshError="1">
        <row r="4">
          <cell r="J4">
            <v>47507</v>
          </cell>
        </row>
        <row r="5">
          <cell r="J5">
            <v>26464</v>
          </cell>
        </row>
        <row r="6">
          <cell r="J6">
            <v>33867</v>
          </cell>
        </row>
        <row r="7">
          <cell r="J7">
            <v>2564</v>
          </cell>
        </row>
        <row r="8">
          <cell r="J8">
            <v>2712</v>
          </cell>
        </row>
        <row r="9">
          <cell r="J9">
            <v>4198</v>
          </cell>
        </row>
        <row r="10">
          <cell r="J10">
            <v>794</v>
          </cell>
        </row>
        <row r="11">
          <cell r="J11">
            <v>953</v>
          </cell>
        </row>
        <row r="12">
          <cell r="J12">
            <v>953</v>
          </cell>
        </row>
        <row r="13">
          <cell r="J13">
            <v>953</v>
          </cell>
        </row>
        <row r="14">
          <cell r="J14">
            <v>953</v>
          </cell>
        </row>
        <row r="15">
          <cell r="J15">
            <v>953</v>
          </cell>
        </row>
        <row r="16">
          <cell r="J16">
            <v>953</v>
          </cell>
        </row>
        <row r="17">
          <cell r="J17">
            <v>953</v>
          </cell>
        </row>
        <row r="18">
          <cell r="J18">
            <v>953</v>
          </cell>
        </row>
        <row r="19">
          <cell r="J19">
            <v>953</v>
          </cell>
        </row>
        <row r="20">
          <cell r="J20">
            <v>953</v>
          </cell>
        </row>
        <row r="21">
          <cell r="J21">
            <v>568</v>
          </cell>
        </row>
        <row r="22">
          <cell r="J22">
            <v>179</v>
          </cell>
        </row>
        <row r="23">
          <cell r="J23">
            <v>1197</v>
          </cell>
        </row>
        <row r="24">
          <cell r="J24">
            <v>378</v>
          </cell>
        </row>
        <row r="25">
          <cell r="J25">
            <v>571</v>
          </cell>
        </row>
        <row r="26">
          <cell r="J26">
            <v>1777</v>
          </cell>
        </row>
        <row r="27">
          <cell r="J27">
            <v>571</v>
          </cell>
        </row>
        <row r="28">
          <cell r="J28">
            <v>1777</v>
          </cell>
        </row>
        <row r="29">
          <cell r="J29">
            <v>571</v>
          </cell>
        </row>
        <row r="30">
          <cell r="J30">
            <v>1777</v>
          </cell>
        </row>
        <row r="31">
          <cell r="J31">
            <v>21461</v>
          </cell>
        </row>
        <row r="32">
          <cell r="J32">
            <v>32539</v>
          </cell>
        </row>
        <row r="33">
          <cell r="J33">
            <v>36523</v>
          </cell>
        </row>
        <row r="34">
          <cell r="J34">
            <v>69062</v>
          </cell>
        </row>
        <row r="35">
          <cell r="J35">
            <v>13815</v>
          </cell>
        </row>
        <row r="36">
          <cell r="J36">
            <v>16984</v>
          </cell>
        </row>
        <row r="37">
          <cell r="J37">
            <v>16304</v>
          </cell>
        </row>
        <row r="38">
          <cell r="J38">
            <v>45457</v>
          </cell>
        </row>
        <row r="39">
          <cell r="J39">
            <v>30073</v>
          </cell>
        </row>
        <row r="40">
          <cell r="J40">
            <v>0</v>
          </cell>
        </row>
        <row r="41">
          <cell r="J41">
            <v>880</v>
          </cell>
        </row>
        <row r="42">
          <cell r="J42">
            <v>455</v>
          </cell>
        </row>
        <row r="43">
          <cell r="J43">
            <v>726</v>
          </cell>
        </row>
        <row r="44">
          <cell r="J44">
            <v>1012</v>
          </cell>
        </row>
        <row r="45">
          <cell r="J45">
            <v>292</v>
          </cell>
        </row>
        <row r="46">
          <cell r="J46">
            <v>729</v>
          </cell>
        </row>
        <row r="47">
          <cell r="J47">
            <v>963</v>
          </cell>
        </row>
        <row r="48">
          <cell r="J48">
            <v>687</v>
          </cell>
        </row>
        <row r="49">
          <cell r="J49">
            <v>1090</v>
          </cell>
        </row>
        <row r="50">
          <cell r="J50">
            <v>1525</v>
          </cell>
        </row>
        <row r="51">
          <cell r="J51">
            <v>204</v>
          </cell>
        </row>
        <row r="52">
          <cell r="J52">
            <v>284</v>
          </cell>
        </row>
        <row r="53">
          <cell r="J53">
            <v>353</v>
          </cell>
        </row>
        <row r="54">
          <cell r="J54">
            <v>151</v>
          </cell>
        </row>
        <row r="55">
          <cell r="J55">
            <v>116</v>
          </cell>
        </row>
        <row r="56">
          <cell r="J56">
            <v>129</v>
          </cell>
        </row>
        <row r="57">
          <cell r="J57">
            <v>157</v>
          </cell>
        </row>
        <row r="58">
          <cell r="J58">
            <v>87</v>
          </cell>
        </row>
        <row r="59">
          <cell r="J59">
            <v>112</v>
          </cell>
        </row>
        <row r="60">
          <cell r="J60">
            <v>87</v>
          </cell>
        </row>
        <row r="61">
          <cell r="J61">
            <v>255</v>
          </cell>
        </row>
        <row r="62">
          <cell r="J62">
            <v>124</v>
          </cell>
        </row>
        <row r="63">
          <cell r="J63">
            <v>95</v>
          </cell>
        </row>
        <row r="64">
          <cell r="J64">
            <v>114</v>
          </cell>
        </row>
        <row r="65">
          <cell r="J65">
            <v>286</v>
          </cell>
        </row>
        <row r="66">
          <cell r="J66">
            <v>93</v>
          </cell>
        </row>
        <row r="67">
          <cell r="J67">
            <v>0</v>
          </cell>
        </row>
        <row r="68">
          <cell r="J68">
            <v>93</v>
          </cell>
        </row>
        <row r="69">
          <cell r="J69">
            <v>151</v>
          </cell>
        </row>
        <row r="70">
          <cell r="J70">
            <v>0</v>
          </cell>
        </row>
        <row r="71">
          <cell r="J71">
            <v>52</v>
          </cell>
        </row>
        <row r="72">
          <cell r="J72">
            <v>93</v>
          </cell>
        </row>
        <row r="73">
          <cell r="J73">
            <v>184</v>
          </cell>
        </row>
        <row r="74">
          <cell r="J74">
            <v>20</v>
          </cell>
        </row>
        <row r="75">
          <cell r="J75">
            <v>70</v>
          </cell>
        </row>
        <row r="76">
          <cell r="J76">
            <v>130</v>
          </cell>
        </row>
        <row r="77">
          <cell r="J77">
            <v>591</v>
          </cell>
        </row>
        <row r="78">
          <cell r="J78">
            <v>50</v>
          </cell>
        </row>
        <row r="79">
          <cell r="J79">
            <v>160</v>
          </cell>
        </row>
        <row r="80">
          <cell r="J80">
            <v>197</v>
          </cell>
        </row>
        <row r="81">
          <cell r="J81">
            <v>253</v>
          </cell>
        </row>
        <row r="82">
          <cell r="J82">
            <v>203</v>
          </cell>
        </row>
        <row r="83">
          <cell r="J83">
            <v>369</v>
          </cell>
        </row>
        <row r="84">
          <cell r="J84">
            <v>445</v>
          </cell>
        </row>
        <row r="85">
          <cell r="J85">
            <v>227</v>
          </cell>
        </row>
        <row r="86">
          <cell r="J86">
            <v>729</v>
          </cell>
        </row>
        <row r="87">
          <cell r="J87">
            <v>552</v>
          </cell>
        </row>
        <row r="88">
          <cell r="J88">
            <v>337</v>
          </cell>
        </row>
        <row r="89">
          <cell r="J89">
            <v>266</v>
          </cell>
        </row>
        <row r="90">
          <cell r="J90">
            <v>287</v>
          </cell>
        </row>
        <row r="91">
          <cell r="J91">
            <v>475</v>
          </cell>
        </row>
        <row r="92">
          <cell r="J92">
            <v>600</v>
          </cell>
        </row>
        <row r="93">
          <cell r="J93">
            <v>552</v>
          </cell>
        </row>
        <row r="94">
          <cell r="J94">
            <v>407</v>
          </cell>
        </row>
        <row r="95">
          <cell r="J95">
            <v>352</v>
          </cell>
        </row>
        <row r="96">
          <cell r="J96">
            <v>452</v>
          </cell>
        </row>
        <row r="97">
          <cell r="J97">
            <v>1044</v>
          </cell>
        </row>
        <row r="98">
          <cell r="J98">
            <v>1058</v>
          </cell>
        </row>
        <row r="99">
          <cell r="J99">
            <v>1167</v>
          </cell>
        </row>
        <row r="100">
          <cell r="J100">
            <v>201</v>
          </cell>
        </row>
        <row r="101">
          <cell r="J101">
            <v>656</v>
          </cell>
        </row>
        <row r="102">
          <cell r="J102">
            <v>365</v>
          </cell>
        </row>
        <row r="103">
          <cell r="J103">
            <v>475</v>
          </cell>
        </row>
        <row r="104">
          <cell r="J104">
            <v>1615</v>
          </cell>
        </row>
        <row r="105">
          <cell r="J105">
            <v>1791</v>
          </cell>
        </row>
        <row r="106">
          <cell r="J106">
            <v>1062</v>
          </cell>
        </row>
        <row r="107">
          <cell r="J107">
            <v>1073</v>
          </cell>
        </row>
        <row r="108">
          <cell r="J108">
            <v>494</v>
          </cell>
        </row>
        <row r="109">
          <cell r="J109">
            <v>285</v>
          </cell>
        </row>
        <row r="110">
          <cell r="J110">
            <v>67</v>
          </cell>
        </row>
        <row r="111">
          <cell r="J111">
            <v>444</v>
          </cell>
        </row>
        <row r="112">
          <cell r="J112">
            <v>1444</v>
          </cell>
        </row>
        <row r="113">
          <cell r="J113">
            <v>1254</v>
          </cell>
        </row>
        <row r="114">
          <cell r="J114">
            <v>12107</v>
          </cell>
        </row>
        <row r="115">
          <cell r="J115">
            <v>12141</v>
          </cell>
        </row>
        <row r="116">
          <cell r="J116">
            <v>8314</v>
          </cell>
        </row>
        <row r="117">
          <cell r="J117">
            <v>147</v>
          </cell>
        </row>
        <row r="118">
          <cell r="J118">
            <v>8407</v>
          </cell>
        </row>
        <row r="119">
          <cell r="J119">
            <v>1454</v>
          </cell>
        </row>
        <row r="120">
          <cell r="J120">
            <v>6294</v>
          </cell>
        </row>
        <row r="121">
          <cell r="J121">
            <v>8</v>
          </cell>
        </row>
        <row r="122">
          <cell r="J122">
            <v>182</v>
          </cell>
        </row>
        <row r="123">
          <cell r="J123">
            <v>182</v>
          </cell>
        </row>
        <row r="124">
          <cell r="J124">
            <v>1375</v>
          </cell>
        </row>
        <row r="125">
          <cell r="J125">
            <v>201</v>
          </cell>
        </row>
        <row r="126">
          <cell r="J126">
            <v>1375</v>
          </cell>
        </row>
        <row r="127">
          <cell r="J127">
            <v>4410</v>
          </cell>
        </row>
        <row r="128">
          <cell r="J128">
            <v>1979</v>
          </cell>
        </row>
        <row r="129">
          <cell r="J129">
            <v>3118</v>
          </cell>
        </row>
        <row r="130">
          <cell r="J130">
            <v>0</v>
          </cell>
        </row>
        <row r="131">
          <cell r="J131">
            <v>3079</v>
          </cell>
        </row>
        <row r="132">
          <cell r="J132">
            <v>302551</v>
          </cell>
        </row>
        <row r="133">
          <cell r="J133">
            <v>257726</v>
          </cell>
        </row>
        <row r="134">
          <cell r="J134">
            <v>500</v>
          </cell>
        </row>
        <row r="135">
          <cell r="J135">
            <v>560</v>
          </cell>
        </row>
        <row r="136">
          <cell r="J136">
            <v>1991</v>
          </cell>
        </row>
        <row r="137">
          <cell r="J137">
            <v>1493</v>
          </cell>
        </row>
        <row r="138">
          <cell r="J138">
            <v>5520</v>
          </cell>
        </row>
        <row r="139">
          <cell r="J139">
            <v>6620</v>
          </cell>
        </row>
        <row r="140">
          <cell r="J140">
            <v>8120</v>
          </cell>
        </row>
        <row r="141">
          <cell r="J141">
            <v>40643</v>
          </cell>
        </row>
        <row r="142">
          <cell r="J142">
            <v>41140</v>
          </cell>
        </row>
        <row r="143">
          <cell r="J143">
            <v>41864</v>
          </cell>
        </row>
        <row r="144">
          <cell r="J144">
            <v>42361</v>
          </cell>
        </row>
        <row r="145">
          <cell r="J145">
            <v>37723</v>
          </cell>
        </row>
        <row r="146">
          <cell r="J146">
            <v>38220</v>
          </cell>
        </row>
        <row r="147">
          <cell r="J147">
            <v>33875</v>
          </cell>
        </row>
        <row r="148">
          <cell r="J148">
            <v>38592</v>
          </cell>
        </row>
        <row r="149">
          <cell r="J149">
            <v>33875</v>
          </cell>
        </row>
        <row r="150">
          <cell r="J150">
            <v>34372</v>
          </cell>
        </row>
        <row r="151">
          <cell r="J151">
            <v>32946</v>
          </cell>
        </row>
        <row r="152">
          <cell r="J152">
            <v>32946</v>
          </cell>
        </row>
        <row r="153">
          <cell r="J153">
            <v>41033</v>
          </cell>
        </row>
        <row r="154">
          <cell r="J154">
            <v>42751</v>
          </cell>
        </row>
        <row r="155">
          <cell r="J155">
            <v>34716</v>
          </cell>
        </row>
        <row r="156">
          <cell r="J156">
            <v>25771</v>
          </cell>
        </row>
        <row r="157">
          <cell r="J157">
            <v>113</v>
          </cell>
        </row>
        <row r="158">
          <cell r="J158">
            <v>43335</v>
          </cell>
        </row>
        <row r="159">
          <cell r="J159">
            <v>36921</v>
          </cell>
        </row>
        <row r="160">
          <cell r="J160">
            <v>28731</v>
          </cell>
        </row>
        <row r="161">
          <cell r="J161">
            <v>897</v>
          </cell>
        </row>
        <row r="162">
          <cell r="J162">
            <v>775</v>
          </cell>
        </row>
        <row r="163">
          <cell r="J163">
            <v>1446</v>
          </cell>
        </row>
        <row r="164">
          <cell r="J164">
            <v>2203</v>
          </cell>
        </row>
        <row r="165">
          <cell r="J165">
            <v>2961</v>
          </cell>
        </row>
        <row r="166">
          <cell r="J166">
            <v>1446</v>
          </cell>
        </row>
        <row r="167">
          <cell r="J167">
            <v>2203</v>
          </cell>
        </row>
        <row r="168">
          <cell r="J168">
            <v>2961</v>
          </cell>
        </row>
        <row r="169">
          <cell r="J169">
            <v>4993</v>
          </cell>
        </row>
        <row r="170">
          <cell r="J170">
            <v>4993</v>
          </cell>
        </row>
        <row r="171">
          <cell r="J171">
            <v>4993</v>
          </cell>
        </row>
        <row r="172">
          <cell r="J172">
            <v>4993</v>
          </cell>
        </row>
        <row r="173">
          <cell r="J173">
            <v>4993</v>
          </cell>
        </row>
        <row r="174">
          <cell r="J174">
            <v>4993</v>
          </cell>
        </row>
        <row r="175">
          <cell r="J175">
            <v>4993</v>
          </cell>
        </row>
        <row r="176">
          <cell r="J176">
            <v>4993</v>
          </cell>
        </row>
        <row r="177">
          <cell r="J177">
            <v>4993</v>
          </cell>
        </row>
        <row r="178">
          <cell r="J178">
            <v>4993</v>
          </cell>
        </row>
        <row r="179">
          <cell r="J179">
            <v>4343</v>
          </cell>
        </row>
        <row r="180">
          <cell r="J180">
            <v>4343</v>
          </cell>
        </row>
        <row r="181">
          <cell r="J181">
            <v>4343</v>
          </cell>
        </row>
        <row r="182">
          <cell r="J182">
            <v>3758</v>
          </cell>
        </row>
        <row r="183">
          <cell r="J183">
            <v>3758</v>
          </cell>
        </row>
        <row r="184">
          <cell r="J184">
            <v>8656</v>
          </cell>
        </row>
        <row r="185">
          <cell r="J185">
            <v>2283</v>
          </cell>
        </row>
        <row r="186">
          <cell r="J186">
            <v>2283</v>
          </cell>
        </row>
        <row r="187">
          <cell r="J187">
            <v>2283</v>
          </cell>
        </row>
        <row r="188">
          <cell r="J188">
            <v>2283</v>
          </cell>
        </row>
        <row r="189">
          <cell r="J189">
            <v>2283</v>
          </cell>
        </row>
        <row r="190">
          <cell r="J190">
            <v>2283</v>
          </cell>
        </row>
        <row r="191">
          <cell r="J191">
            <v>2283</v>
          </cell>
        </row>
        <row r="192">
          <cell r="J192">
            <v>2283</v>
          </cell>
        </row>
        <row r="193">
          <cell r="J193">
            <v>2283</v>
          </cell>
        </row>
        <row r="194">
          <cell r="J194">
            <v>2283</v>
          </cell>
        </row>
        <row r="195">
          <cell r="J195">
            <v>93</v>
          </cell>
        </row>
        <row r="196">
          <cell r="J196">
            <v>8695</v>
          </cell>
        </row>
        <row r="197">
          <cell r="J197">
            <v>85</v>
          </cell>
        </row>
        <row r="198">
          <cell r="J198">
            <v>915</v>
          </cell>
        </row>
        <row r="199">
          <cell r="J199">
            <v>915</v>
          </cell>
        </row>
        <row r="200">
          <cell r="J200">
            <v>128</v>
          </cell>
        </row>
        <row r="201">
          <cell r="J201">
            <v>12836</v>
          </cell>
        </row>
        <row r="202">
          <cell r="J202">
            <v>6498</v>
          </cell>
        </row>
        <row r="203">
          <cell r="J203">
            <v>144</v>
          </cell>
        </row>
        <row r="204">
          <cell r="J204">
            <v>2103</v>
          </cell>
        </row>
        <row r="205">
          <cell r="J205">
            <v>4339</v>
          </cell>
        </row>
        <row r="206">
          <cell r="J206">
            <v>550</v>
          </cell>
        </row>
        <row r="207">
          <cell r="J207">
            <v>497</v>
          </cell>
        </row>
        <row r="208">
          <cell r="J208">
            <v>462</v>
          </cell>
        </row>
        <row r="209">
          <cell r="J209">
            <v>249</v>
          </cell>
        </row>
        <row r="210">
          <cell r="J210">
            <v>9134</v>
          </cell>
        </row>
        <row r="211">
          <cell r="J211">
            <v>54800</v>
          </cell>
        </row>
        <row r="212">
          <cell r="J212">
            <v>225000</v>
          </cell>
        </row>
        <row r="213">
          <cell r="J213">
            <v>41175</v>
          </cell>
        </row>
        <row r="214">
          <cell r="J214">
            <v>38226</v>
          </cell>
        </row>
        <row r="215">
          <cell r="J215">
            <v>7386</v>
          </cell>
        </row>
        <row r="216">
          <cell r="J216">
            <v>3828</v>
          </cell>
        </row>
        <row r="217">
          <cell r="J217">
            <v>9948</v>
          </cell>
        </row>
        <row r="218">
          <cell r="J218">
            <v>35468</v>
          </cell>
        </row>
        <row r="219">
          <cell r="J219">
            <v>41800</v>
          </cell>
        </row>
        <row r="220">
          <cell r="J220">
            <v>30328</v>
          </cell>
        </row>
        <row r="221">
          <cell r="J221">
            <v>12272</v>
          </cell>
        </row>
        <row r="222">
          <cell r="J222">
            <v>668930</v>
          </cell>
        </row>
        <row r="223">
          <cell r="J223">
            <v>237102</v>
          </cell>
        </row>
        <row r="224">
          <cell r="J224">
            <v>689507</v>
          </cell>
        </row>
        <row r="225">
          <cell r="J225">
            <v>1335</v>
          </cell>
        </row>
        <row r="226">
          <cell r="J226">
            <v>9492</v>
          </cell>
        </row>
        <row r="227">
          <cell r="J227">
            <v>5202</v>
          </cell>
        </row>
        <row r="228">
          <cell r="J228">
            <v>6196</v>
          </cell>
        </row>
        <row r="229">
          <cell r="J229">
            <v>7163</v>
          </cell>
        </row>
        <row r="230">
          <cell r="J230">
            <v>7174</v>
          </cell>
        </row>
        <row r="231">
          <cell r="J231">
            <v>10462</v>
          </cell>
        </row>
        <row r="232">
          <cell r="J232">
            <v>22294</v>
          </cell>
        </row>
        <row r="233">
          <cell r="J233">
            <v>508</v>
          </cell>
        </row>
        <row r="234">
          <cell r="J234">
            <v>988</v>
          </cell>
        </row>
        <row r="235">
          <cell r="J235">
            <v>2561</v>
          </cell>
        </row>
        <row r="236">
          <cell r="J236">
            <v>5888</v>
          </cell>
        </row>
        <row r="237">
          <cell r="J237">
            <v>86200</v>
          </cell>
        </row>
        <row r="238">
          <cell r="J238">
            <v>190072</v>
          </cell>
        </row>
        <row r="239">
          <cell r="J239">
            <v>93252</v>
          </cell>
        </row>
        <row r="240">
          <cell r="J240">
            <v>95673</v>
          </cell>
        </row>
        <row r="241">
          <cell r="J241">
            <v>15120</v>
          </cell>
        </row>
        <row r="242">
          <cell r="J242">
            <v>37921</v>
          </cell>
        </row>
        <row r="243">
          <cell r="J243">
            <v>277200</v>
          </cell>
        </row>
        <row r="244">
          <cell r="J244">
            <v>25753</v>
          </cell>
        </row>
        <row r="245">
          <cell r="J245">
            <v>41000</v>
          </cell>
        </row>
        <row r="246">
          <cell r="J246">
            <v>31400</v>
          </cell>
        </row>
        <row r="247">
          <cell r="J247">
            <v>478345</v>
          </cell>
        </row>
        <row r="248">
          <cell r="J248">
            <v>168287</v>
          </cell>
        </row>
        <row r="249">
          <cell r="J249">
            <v>319</v>
          </cell>
        </row>
        <row r="250">
          <cell r="J250">
            <v>388</v>
          </cell>
        </row>
        <row r="251">
          <cell r="J251">
            <v>560</v>
          </cell>
        </row>
        <row r="252">
          <cell r="J252">
            <v>990</v>
          </cell>
        </row>
        <row r="253">
          <cell r="J253">
            <v>1400</v>
          </cell>
        </row>
        <row r="254">
          <cell r="J254">
            <v>3904241</v>
          </cell>
        </row>
        <row r="255">
          <cell r="J255">
            <v>5015039</v>
          </cell>
        </row>
        <row r="256">
          <cell r="J256">
            <v>2010</v>
          </cell>
        </row>
        <row r="257">
          <cell r="J257">
            <v>3026</v>
          </cell>
        </row>
        <row r="258">
          <cell r="J258">
            <v>7586</v>
          </cell>
        </row>
        <row r="259">
          <cell r="J259">
            <v>33480</v>
          </cell>
        </row>
        <row r="260">
          <cell r="J260">
            <v>49680</v>
          </cell>
        </row>
        <row r="261">
          <cell r="J261">
            <v>162000</v>
          </cell>
        </row>
        <row r="262">
          <cell r="J262">
            <v>764640</v>
          </cell>
        </row>
        <row r="263">
          <cell r="J263">
            <v>265000</v>
          </cell>
        </row>
        <row r="264">
          <cell r="J264">
            <v>597600</v>
          </cell>
        </row>
        <row r="265">
          <cell r="J265">
            <v>240396</v>
          </cell>
        </row>
        <row r="266">
          <cell r="J266">
            <v>4720</v>
          </cell>
        </row>
        <row r="267">
          <cell r="J267">
            <v>6790</v>
          </cell>
        </row>
        <row r="268">
          <cell r="J268">
            <v>508</v>
          </cell>
        </row>
        <row r="269">
          <cell r="J269">
            <v>20000</v>
          </cell>
        </row>
        <row r="270">
          <cell r="J270">
            <v>437102</v>
          </cell>
        </row>
        <row r="271">
          <cell r="J271">
            <v>0</v>
          </cell>
        </row>
        <row r="272">
          <cell r="J272">
            <v>54710</v>
          </cell>
        </row>
        <row r="273">
          <cell r="J273">
            <v>95419</v>
          </cell>
        </row>
        <row r="274">
          <cell r="J274">
            <v>57610</v>
          </cell>
        </row>
        <row r="275">
          <cell r="J275">
            <v>99819</v>
          </cell>
        </row>
        <row r="276">
          <cell r="J276">
            <v>49478</v>
          </cell>
        </row>
        <row r="277">
          <cell r="J277">
            <v>636597</v>
          </cell>
        </row>
        <row r="278">
          <cell r="J278">
            <v>9084</v>
          </cell>
        </row>
        <row r="279">
          <cell r="J279">
            <v>135500</v>
          </cell>
        </row>
        <row r="280">
          <cell r="J280">
            <v>10200</v>
          </cell>
        </row>
        <row r="281">
          <cell r="J281">
            <v>14400</v>
          </cell>
        </row>
        <row r="282">
          <cell r="J282">
            <v>19800</v>
          </cell>
        </row>
        <row r="283">
          <cell r="J283">
            <v>181969</v>
          </cell>
        </row>
        <row r="284">
          <cell r="J284">
            <v>273649</v>
          </cell>
        </row>
        <row r="285">
          <cell r="J285">
            <v>375806</v>
          </cell>
        </row>
        <row r="286">
          <cell r="J286">
            <v>7205</v>
          </cell>
        </row>
        <row r="287">
          <cell r="J287">
            <v>6011</v>
          </cell>
        </row>
        <row r="288">
          <cell r="J288">
            <v>5379</v>
          </cell>
        </row>
        <row r="289">
          <cell r="J289">
            <v>539</v>
          </cell>
        </row>
        <row r="290">
          <cell r="J290">
            <v>691</v>
          </cell>
        </row>
        <row r="291">
          <cell r="J291">
            <v>655</v>
          </cell>
        </row>
        <row r="292">
          <cell r="J292">
            <v>655</v>
          </cell>
        </row>
        <row r="293">
          <cell r="J293">
            <v>623</v>
          </cell>
        </row>
        <row r="294">
          <cell r="J294">
            <v>687147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공구산출내역"/>
      <sheetName val="2공구원가계산"/>
      <sheetName val="2______"/>
      <sheetName val="기자재비"/>
      <sheetName val="데이타"/>
      <sheetName val="2차1차"/>
      <sheetName val="단가표"/>
      <sheetName val="104동"/>
      <sheetName val="내역"/>
      <sheetName val="일위대가"/>
      <sheetName val="골조시행"/>
      <sheetName val="식재일위대가"/>
      <sheetName val="기초일위대가"/>
      <sheetName val="단가대비표"/>
      <sheetName val="일위대가표"/>
      <sheetName val="대목"/>
      <sheetName val="70%"/>
      <sheetName val="예산내역"/>
      <sheetName val="총괄수지표"/>
      <sheetName val="을"/>
      <sheetName val="10월"/>
      <sheetName val="1차설계변경내역"/>
      <sheetName val="내역서2안"/>
      <sheetName val="b_balju"/>
      <sheetName val="공통가설"/>
      <sheetName val="덤프트럭계수"/>
      <sheetName val="견적서"/>
      <sheetName val="자료"/>
      <sheetName val="내역서"/>
      <sheetName val="Mc1"/>
      <sheetName val="건축내역"/>
      <sheetName val="토공사"/>
      <sheetName val="b_balju-단가단가단가"/>
      <sheetName val="담장산출"/>
      <sheetName val="식재인부"/>
      <sheetName val="노임단가"/>
      <sheetName val="QandAJunior"/>
      <sheetName val="Data&amp;Result"/>
      <sheetName val="표지"/>
      <sheetName val="공문"/>
      <sheetName val="대비"/>
      <sheetName val="1"/>
      <sheetName val="2"/>
      <sheetName val="기성"/>
      <sheetName val="변경"/>
      <sheetName val="사진설명"/>
      <sheetName val="범례 (2)"/>
      <sheetName val="목차"/>
      <sheetName val="Sheet2"/>
      <sheetName val="사진대지"/>
      <sheetName val="Macro1"/>
      <sheetName val="견적시담(송포2공구)"/>
      <sheetName val="수목표준대가"/>
      <sheetName val="설비2차"/>
      <sheetName val="FB25JN"/>
      <sheetName val="단가"/>
      <sheetName val="일위대가목차"/>
      <sheetName val="적격점수&lt;300억미만&gt;"/>
      <sheetName val="백암비스타내역"/>
      <sheetName val="data2"/>
      <sheetName val="sheet1"/>
      <sheetName val="일위목록"/>
      <sheetName val="DT"/>
      <sheetName val="롤러"/>
      <sheetName val="BH"/>
      <sheetName val="조경유지관리"/>
      <sheetName val="조경식재굴취"/>
      <sheetName val="식재단가"/>
      <sheetName val="인력터파기품"/>
      <sheetName val="2005년임금"/>
      <sheetName val="컨테이너"/>
      <sheetName val="펌프차타설"/>
      <sheetName val="일위대가(건축)"/>
      <sheetName val="Y-WORK"/>
      <sheetName val="노임"/>
      <sheetName val="집계표"/>
      <sheetName val="단가비교표"/>
      <sheetName val="단가일람"/>
      <sheetName val="단위량당중기"/>
      <sheetName val="내역5"/>
      <sheetName val="★도급내역"/>
      <sheetName val="b_balju_cho"/>
      <sheetName val="자재단가"/>
      <sheetName val="Sheet10"/>
      <sheetName val="일용노임단가"/>
      <sheetName val="중기사용료산출근거"/>
      <sheetName val="단가 및 재료비"/>
      <sheetName val="기성내역"/>
      <sheetName val="Sheet5"/>
      <sheetName val="국별인원"/>
      <sheetName val="BID"/>
      <sheetName val="출력은 금물"/>
      <sheetName val="중기사용료"/>
      <sheetName val="기계경비일람"/>
      <sheetName val="개요"/>
      <sheetName val="EACT10"/>
      <sheetName val="#REF"/>
      <sheetName val="물가대비표"/>
      <sheetName val="요율"/>
      <sheetName val="공통가설공사"/>
      <sheetName val="건축공사실행"/>
      <sheetName val="노원열병합  건축공사기성내역서"/>
      <sheetName val="COVER"/>
      <sheetName val="직노"/>
      <sheetName val="제직재"/>
      <sheetName val="설직재-1"/>
      <sheetName val="공사비대비표B(토공)"/>
      <sheetName val="단가조사"/>
      <sheetName val="안양동교 1안"/>
      <sheetName val="건축"/>
      <sheetName val="unit 4"/>
      <sheetName val="일위대가목록"/>
      <sheetName val="회사정보"/>
      <sheetName val="일 위 대 가 표"/>
      <sheetName val="단가(1)"/>
      <sheetName val="원가계산서"/>
      <sheetName val="월간관리비"/>
      <sheetName val="산출근거"/>
      <sheetName val="재료단가"/>
      <sheetName val="임금단가"/>
      <sheetName val="장비목록표"/>
      <sheetName val="장비운전경비"/>
      <sheetName val="장비손료"/>
      <sheetName val="공종목록표"/>
      <sheetName val="환율"/>
      <sheetName val="대가"/>
      <sheetName val="단가산출"/>
      <sheetName val="투찰추정"/>
      <sheetName val="기본단가"/>
      <sheetName val="인건비단가"/>
      <sheetName val="수량산출"/>
      <sheetName val="회사기초자료"/>
      <sheetName val="단가조사서"/>
      <sheetName val="경비"/>
      <sheetName val="일위대가(출입)"/>
      <sheetName val="기초입력 DATA"/>
      <sheetName val="전기품산출"/>
      <sheetName val="터파기및재료"/>
      <sheetName val="실행철강하도"/>
      <sheetName val="기계경비(시간당)"/>
      <sheetName val="관리자"/>
      <sheetName val="대가10%"/>
      <sheetName val="1,2공구원가계산서"/>
      <sheetName val="1공구산출내역서"/>
      <sheetName val="Total"/>
      <sheetName val="결재판"/>
      <sheetName val="수목데이타 "/>
      <sheetName val="증감대비"/>
      <sheetName val="보할공정"/>
      <sheetName val="선금급신청서"/>
      <sheetName val="기초단가"/>
      <sheetName val="제출내역"/>
      <sheetName val="에너지요금"/>
      <sheetName val="소비자가"/>
      <sheetName val="시설물기초"/>
      <sheetName val="CON'C"/>
      <sheetName val="단가표 (2)"/>
      <sheetName val="설계"/>
      <sheetName val="장비"/>
      <sheetName val="산근1"/>
      <sheetName val="노무"/>
      <sheetName val="자재"/>
      <sheetName val="일위_파일"/>
      <sheetName val="실행(1)"/>
      <sheetName val="몰탈재료산출"/>
      <sheetName val="변수값"/>
      <sheetName val="중기상차"/>
      <sheetName val="AS복구"/>
      <sheetName val="중기터파기"/>
      <sheetName val="단산목록"/>
      <sheetName val="코드표"/>
      <sheetName val="입력"/>
      <sheetName val="연결임시"/>
      <sheetName val="공통단가"/>
      <sheetName val="운반비"/>
      <sheetName val="2000양배"/>
      <sheetName val="작업금지"/>
      <sheetName val=" 갑지"/>
      <sheetName val="기초내역"/>
      <sheetName val="DATA1"/>
      <sheetName val="할증 "/>
      <sheetName val="식재가격"/>
      <sheetName val="식재총괄"/>
      <sheetName val="중기조종사 단위단가"/>
      <sheetName val="단가산출2"/>
      <sheetName val="금액"/>
      <sheetName val="을지"/>
      <sheetName val="도급"/>
      <sheetName val="9811"/>
      <sheetName val="Sheet1 (2)"/>
      <sheetName val="A-4"/>
      <sheetName val="저수조"/>
      <sheetName val="BS"/>
      <sheetName val="실행내역"/>
      <sheetName val="급여대장"/>
      <sheetName val="직원 인적급여 카드"/>
      <sheetName val="공사개요"/>
      <sheetName val="노임단가표"/>
      <sheetName val="물가시세표"/>
      <sheetName val="광양 3기 유입수"/>
      <sheetName val="요약&amp;결과"/>
      <sheetName val="수지예산"/>
      <sheetName val="등록업체(031124)"/>
      <sheetName val="전체"/>
      <sheetName val="단가비교"/>
      <sheetName val="BSD _2_"/>
      <sheetName val="관로내역원"/>
      <sheetName val="현장경비"/>
      <sheetName val="집계표_식재"/>
      <sheetName val="장비종합부표"/>
      <sheetName val="부표"/>
      <sheetName val="교사기준면적(초등)"/>
      <sheetName val="상각비"/>
      <sheetName val="96노임기준"/>
      <sheetName val="위치조서"/>
      <sheetName val="4.일위대가목차"/>
      <sheetName val="일위대가(가설)"/>
      <sheetName val="01"/>
      <sheetName val="보도공제면적"/>
      <sheetName val="대한주택보증(수보)"/>
      <sheetName val="대한주택보증(입보)"/>
      <sheetName val="DANGA"/>
      <sheetName val="Macro2"/>
      <sheetName val="단청공사"/>
      <sheetName val="코드목록(시스템담당용)"/>
      <sheetName val="EJ"/>
      <sheetName val="인건비"/>
      <sheetName val="일위대가 "/>
      <sheetName val="대,유,램"/>
      <sheetName val="품셈TABLE"/>
      <sheetName val="장비사양"/>
      <sheetName val="기준액"/>
      <sheetName val="기본단가표"/>
      <sheetName val="재료"/>
      <sheetName val="공구"/>
      <sheetName val="설계예산서"/>
      <sheetName val="예산내역서"/>
      <sheetName val="하부철근수량"/>
      <sheetName val="FAX"/>
      <sheetName val="웅진교-S2"/>
      <sheetName val="내부마감"/>
      <sheetName val="내역-2"/>
      <sheetName val="조명일위"/>
      <sheetName val="000000"/>
      <sheetName val="범례_(2)"/>
      <sheetName val="단가_및_재료비"/>
      <sheetName val="노원열병합__건축공사기성내역서"/>
      <sheetName val="안양동교_1안"/>
      <sheetName val="unit_4"/>
      <sheetName val="일_위_대_가_표"/>
      <sheetName val="2000년1차"/>
      <sheetName val="별제권_정리담보권"/>
      <sheetName val="여과지동"/>
      <sheetName val="DATA"/>
      <sheetName val="조명율표"/>
      <sheetName val="원하대비"/>
      <sheetName val="원도급"/>
      <sheetName val="하도급"/>
      <sheetName val="대비2"/>
      <sheetName val="건축공사"/>
      <sheetName val="수목데이타"/>
      <sheetName val="ABUT수량-A1"/>
      <sheetName val="계약내역(2)"/>
      <sheetName val="2.냉난방설비공사"/>
      <sheetName val="7.자동제어공사"/>
      <sheetName val="DATE"/>
      <sheetName val="화재 탐지 설비"/>
      <sheetName val="제2호단위수량"/>
      <sheetName val="냉천부속동"/>
      <sheetName val="신규일위"/>
      <sheetName val="실행"/>
      <sheetName val="자단"/>
      <sheetName val="포장복구집계"/>
      <sheetName val="북방3터널"/>
      <sheetName val="공정집계_국별"/>
      <sheetName val="AV시스템"/>
      <sheetName val="견적"/>
      <sheetName val="4.공사별"/>
      <sheetName val="갑지"/>
      <sheetName val="기본입력"/>
      <sheetName val="주소록"/>
      <sheetName val="금액내역서"/>
      <sheetName val="재노경"/>
      <sheetName val="도급내역5+800"/>
      <sheetName val="도급내역"/>
      <sheetName val="3련 BOX"/>
      <sheetName val="경산"/>
      <sheetName val="입찰안"/>
      <sheetName val="재료집계표빽업"/>
      <sheetName val="암거수리계산서"/>
      <sheetName val="◀암거수리계산조서"/>
      <sheetName val="◀암거위치"/>
      <sheetName val="최종단면▶"/>
      <sheetName val="◀평균높이▶"/>
      <sheetName val="광주전남"/>
      <sheetName val="준검 내역서"/>
      <sheetName val="물가시세"/>
      <sheetName val="기계경비"/>
      <sheetName val="전력"/>
      <sheetName val="설계내역서"/>
      <sheetName val="이토변실(A3-LINE)"/>
      <sheetName val="기본1"/>
      <sheetName val="수정일위대가"/>
      <sheetName val="굴화내역"/>
      <sheetName val="_갑지"/>
      <sheetName val="출력은_금물"/>
      <sheetName val="단가표_(2)"/>
      <sheetName val="할증_"/>
      <sheetName val="광양_3기_유입수"/>
      <sheetName val="수목데이타_"/>
      <sheetName val="중기조종사_단위단가"/>
      <sheetName val="공장동 지하1층"/>
      <sheetName val="용역동 및 154KV"/>
      <sheetName val="공장동 3층"/>
      <sheetName val="공장동 1층"/>
      <sheetName val="I一般比"/>
      <sheetName val="N賃率-職"/>
      <sheetName val="J直材4"/>
      <sheetName val="신고조서"/>
      <sheetName val="노견단위수량"/>
      <sheetName val="기초입력_DATA"/>
      <sheetName val="CABLE SIZE-1"/>
      <sheetName val="6-1. 관개량조서"/>
      <sheetName val="자료입력"/>
      <sheetName val="Sheet4"/>
      <sheetName val="철콘공사"/>
      <sheetName val="단가기준"/>
      <sheetName val="우석문틀"/>
      <sheetName val="강병규"/>
      <sheetName val="(전남)시범지구 운영실적 및 결과분석(8월까지)"/>
      <sheetName val="당사실시1"/>
      <sheetName val="계산서(곡선부)"/>
      <sheetName val="포장재료집계표"/>
      <sheetName val="1안"/>
      <sheetName val="실행예산"/>
      <sheetName val="단가산출서"/>
      <sheetName val="단가산출(총괄)"/>
      <sheetName val="일위총괄"/>
      <sheetName val="총 괄 표"/>
      <sheetName val="토량1-1"/>
      <sheetName val="통장출금액"/>
      <sheetName val="const."/>
      <sheetName val="중기집계"/>
      <sheetName val="구의33고"/>
      <sheetName val="총공사비집계표"/>
      <sheetName val="내 역 서(총괄)"/>
      <sheetName val="도급FORM"/>
      <sheetName val="부대공"/>
      <sheetName val="배수공"/>
      <sheetName val="토공"/>
      <sheetName val="포장공"/>
      <sheetName val="비전경영계획"/>
      <sheetName val="일위대가 목록표"/>
      <sheetName val="식재"/>
      <sheetName val="시설물"/>
      <sheetName val="식재출력용"/>
      <sheetName val="유지관리"/>
      <sheetName val="수량집계표(舊)"/>
      <sheetName val="총괄내역서"/>
      <sheetName val="수량산출서"/>
      <sheetName val=" 견적서"/>
      <sheetName val="견적단가"/>
      <sheetName val="비탈면보호공수량산출"/>
      <sheetName val="일위대가표(DEEP)"/>
      <sheetName val="가정조건"/>
      <sheetName val="공통"/>
      <sheetName val="10월 (2)"/>
      <sheetName val="종합-임현"/>
      <sheetName val="현장관리비"/>
      <sheetName val="단위수량"/>
      <sheetName val="노무비"/>
      <sheetName val="원가"/>
      <sheetName val="계약서"/>
      <sheetName val="간접비 총괄표"/>
      <sheetName val="2.1  노무비 평균단가산출"/>
      <sheetName val="pier(각형)"/>
      <sheetName val="전차선로 물량표"/>
      <sheetName val="한강운반비"/>
      <sheetName val="공통(20-91)"/>
      <sheetName val="잡비"/>
      <sheetName val="예산명세서"/>
      <sheetName val="설계명세서"/>
      <sheetName val="자동제어"/>
      <sheetName val="원가계산서(남측)"/>
      <sheetName val="단가산출-기,교"/>
      <sheetName val="일위목록-기"/>
      <sheetName val="기초자료"/>
      <sheetName val="1.우편집중내역서"/>
      <sheetName val="10"/>
      <sheetName val="11"/>
      <sheetName val="12"/>
      <sheetName val="13"/>
      <sheetName val="14"/>
      <sheetName val="15"/>
      <sheetName val="16"/>
      <sheetName val="3"/>
      <sheetName val="4"/>
      <sheetName val="5"/>
      <sheetName val="6"/>
      <sheetName val="7"/>
      <sheetName val="8"/>
      <sheetName val="9"/>
      <sheetName val="유원장"/>
      <sheetName val="놀이광장"/>
      <sheetName val="다목적광장"/>
      <sheetName val="조건"/>
      <sheetName val="사업성"/>
      <sheetName val="단"/>
      <sheetName val="종배수관면벽신"/>
      <sheetName val="피벗테이블데이터분석"/>
      <sheetName val="덤프운반거리산출(토)"/>
      <sheetName val="덤프운반거리산출(풍)"/>
      <sheetName val="덤프운반거리산출(연)"/>
      <sheetName val="교각1"/>
      <sheetName val="-치수표(곡선부)"/>
      <sheetName val="의왕내역"/>
      <sheetName val="가동비율"/>
      <sheetName val="조경일람"/>
      <sheetName val="반포2차"/>
      <sheetName val="부대공Ⅱ"/>
      <sheetName val="분당임차변경"/>
      <sheetName val="형틀공사"/>
      <sheetName val="투찰내역"/>
      <sheetName val="16-1"/>
      <sheetName val="9-1차이내역"/>
      <sheetName val="JUCKEYK"/>
      <sheetName val="공내역"/>
      <sheetName val="ⴭⴭⴭⴭⴭ"/>
      <sheetName val="중기손료"/>
      <sheetName val="기능공인적사항"/>
      <sheetName val="3.하중산정4.지지력"/>
      <sheetName val="대가단최종"/>
      <sheetName val="시멘트"/>
      <sheetName val="내역서(전기)"/>
      <sheetName val="토사(PE)"/>
      <sheetName val="재료비"/>
      <sheetName val="DATA 입력란"/>
      <sheetName val="기초일위"/>
      <sheetName val="시설일위"/>
      <sheetName val="말뚝지지력산정"/>
      <sheetName val="표준항목"/>
      <sheetName val="보고"/>
      <sheetName val="식재일위"/>
      <sheetName val="(A)내역서"/>
      <sheetName val="원가data"/>
      <sheetName val="1공구원가계산서"/>
      <sheetName val="변압기 및 발전기 용량"/>
      <sheetName val="L_RPTB~1"/>
      <sheetName val="시작4"/>
      <sheetName val="내역표지"/>
      <sheetName val="Baby일위대가"/>
      <sheetName val="남대문빌딩"/>
      <sheetName val="을 1"/>
      <sheetName val="을 2"/>
      <sheetName val="변경내역"/>
      <sheetName val="옥외등신설"/>
      <sheetName val="저케CV22신설"/>
      <sheetName val="저케CV38신설"/>
      <sheetName val="저케CV8신설"/>
      <sheetName val="접지3종"/>
      <sheetName val="중기단가"/>
      <sheetName val="단가및재료비"/>
      <sheetName val="램머"/>
      <sheetName val="작업일보"/>
      <sheetName val="괴목육교"/>
      <sheetName val="장비경비"/>
      <sheetName val="빗물받이(910-510-410)"/>
      <sheetName val="금융비용"/>
      <sheetName val="2000,9월 일위"/>
      <sheetName val="노무비 근거"/>
      <sheetName val="청천내"/>
      <sheetName val="사업수지"/>
      <sheetName val="중기작업량"/>
      <sheetName val="철거산출근거"/>
      <sheetName val="유림골조"/>
      <sheetName val="조도계산서 (도서)"/>
      <sheetName val="전선 및 전선관"/>
      <sheetName val="기초대가"/>
      <sheetName val="시설대가"/>
      <sheetName val="수목대가"/>
      <sheetName val="인공대가"/>
      <sheetName val="VOR"/>
      <sheetName val="날개벽수량표"/>
      <sheetName val="1. 설계조건 2.단면가정 3. 하중계산"/>
      <sheetName val="접속슬라브"/>
      <sheetName val="구간재료"/>
      <sheetName val="설명서 "/>
      <sheetName val="토목"/>
      <sheetName val="일위대가(4층원격)"/>
      <sheetName val="장비가동"/>
      <sheetName val="배수내역"/>
      <sheetName val="DAN"/>
      <sheetName val="백호우계수"/>
      <sheetName val="부표총괄"/>
      <sheetName val="단  가  대  비  표"/>
      <sheetName val="일  위  대  가  목  록"/>
      <sheetName val="세부내역서(소방)"/>
      <sheetName val="실행내역 "/>
      <sheetName val="납부서"/>
      <sheetName val="기준FACTOR"/>
      <sheetName val="설계산출기초"/>
      <sheetName val="도급예산내역서봉투"/>
      <sheetName val="공사원가계산서"/>
      <sheetName val="설계산출표지"/>
      <sheetName val="도급예산내역서총괄표"/>
      <sheetName val="을부담운반비"/>
      <sheetName val="운반비산출"/>
      <sheetName val="06 일위대가목록"/>
      <sheetName val="단중표"/>
      <sheetName val="조견표"/>
      <sheetName val="견적 (2)"/>
      <sheetName val="실행간접비"/>
      <sheetName val="1차 내역서"/>
      <sheetName val="A갑지"/>
      <sheetName val="손익계산서"/>
      <sheetName val="발주처담당자"/>
      <sheetName val="공정표"/>
      <sheetName val="도급원가"/>
      <sheetName val="2.대외공문"/>
      <sheetName val="지급자재"/>
      <sheetName val="교통대책내역"/>
      <sheetName val="정산명세서"/>
      <sheetName val="일위대가집계"/>
      <sheetName val="자재목록"/>
      <sheetName val="단가목록"/>
      <sheetName val="중기목록"/>
      <sheetName val="2003상반기노임기준"/>
      <sheetName val="산출기초"/>
      <sheetName val="공사비산출서"/>
      <sheetName val="단가견적조사표"/>
      <sheetName val="개요입력"/>
      <sheetName val="수량기준"/>
      <sheetName val="파일의이용"/>
      <sheetName val="단 box"/>
      <sheetName val="수량집계"/>
      <sheetName val="관접합및부설"/>
      <sheetName val="바닥판"/>
      <sheetName val="입력DATA"/>
      <sheetName val="투입비"/>
      <sheetName val="내역_FILE"/>
      <sheetName val="갑지(추정)"/>
      <sheetName val="S&amp;R"/>
      <sheetName val="인원계획-미화"/>
      <sheetName val="Quality"/>
      <sheetName val="People"/>
      <sheetName val="Risk"/>
      <sheetName val="Training"/>
      <sheetName val="General"/>
      <sheetName val="Instructions"/>
      <sheetName val="유역면적"/>
      <sheetName val="본사인상전"/>
      <sheetName val="일반부표"/>
      <sheetName val="경율산정.XLS"/>
      <sheetName val="용역비내역-진짜"/>
      <sheetName val="MCC제원"/>
      <sheetName val="제경비율"/>
      <sheetName val="단가_1_"/>
      <sheetName val="설비내역서"/>
      <sheetName val="건축내역서"/>
      <sheetName val="전기내역서"/>
      <sheetName val="동문건설"/>
      <sheetName val="예총"/>
      <sheetName val="토목공사"/>
      <sheetName val="노임이"/>
      <sheetName val="달대"/>
      <sheetName val="설계명세서 (장비)"/>
      <sheetName val="계정code"/>
      <sheetName val="22단가"/>
      <sheetName val="22인공"/>
      <sheetName val="개인명세서"/>
      <sheetName val="시설물일위"/>
      <sheetName val="공내역서"/>
      <sheetName val="단위단가"/>
      <sheetName val="자재테이블"/>
      <sheetName val="일위대가(1)"/>
      <sheetName val="도곡동APT"/>
      <sheetName val="신대방교수"/>
      <sheetName val="장비집계"/>
      <sheetName val="범례_(2)1"/>
      <sheetName val="단가_및_재료비1"/>
      <sheetName val="노원열병합__건축공사기성내역서1"/>
      <sheetName val="일_위_대_가_표1"/>
      <sheetName val="출력은_금물1"/>
      <sheetName val="unit_41"/>
      <sheetName val="_갑지1"/>
      <sheetName val="단가표_(2)1"/>
      <sheetName val="광양_3기_유입수1"/>
      <sheetName val="BSD__2_"/>
      <sheetName val="안양동교_1안1"/>
      <sheetName val="할증_1"/>
      <sheetName val="중기조종사_단위단가1"/>
      <sheetName val="수목데이타_1"/>
      <sheetName val="직원_인적급여_카드"/>
      <sheetName val="sheet1_(2)"/>
      <sheetName val="4_일위대가목차"/>
      <sheetName val="일위대가_"/>
      <sheetName val="2_냉난방설비공사"/>
      <sheetName val="7_자동제어공사"/>
      <sheetName val="화재_탐지_설비"/>
      <sheetName val="4_공사별"/>
      <sheetName val="(전남)시범지구_운영실적_및_결과분석(8월까지)"/>
      <sheetName val="준검_내역서"/>
      <sheetName val="3련_BOX"/>
      <sheetName val="공장동_지하1층"/>
      <sheetName val="용역동_및_154KV"/>
      <sheetName val="공장동_3층"/>
      <sheetName val="공장동_1층"/>
      <sheetName val="정의"/>
      <sheetName val="원가서"/>
      <sheetName val="토적단위"/>
      <sheetName val="우수공,맨홀,집수정"/>
      <sheetName val="기초목"/>
      <sheetName val="단가 "/>
      <sheetName val="개화1교"/>
      <sheetName val="TYPE-1"/>
      <sheetName val="수목단가"/>
      <sheetName val="시설수량표"/>
      <sheetName val="식재수량표"/>
      <sheetName val="1.설계기준 "/>
      <sheetName val="버스운행안내"/>
      <sheetName val="기계"/>
      <sheetName val="정화조"/>
      <sheetName val="조경"/>
      <sheetName val="교량하부공"/>
      <sheetName val="옥외외등집계표"/>
      <sheetName val="공조기"/>
      <sheetName val="실행기초"/>
      <sheetName val="실행대비"/>
      <sheetName val="구간별현황"/>
      <sheetName val="배수량"/>
      <sheetName val="기본계획"/>
      <sheetName val="WORK"/>
      <sheetName val="APT내역"/>
      <sheetName val="부대시설"/>
      <sheetName val="일용노임단가2001상"/>
      <sheetName val="참조자료"/>
      <sheetName val="간공설계서"/>
      <sheetName val="토건"/>
      <sheetName val="간접비"/>
      <sheetName val="sub"/>
      <sheetName val="근로자"/>
      <sheetName val="총괄표"/>
      <sheetName val="인공산출"/>
      <sheetName val="국민연금표"/>
      <sheetName val="자판실행"/>
      <sheetName val="세금자료"/>
      <sheetName val="규준틀"/>
      <sheetName val="5직접"/>
      <sheetName val="장비단가"/>
      <sheetName val="4.2.1 마루높이 검토"/>
      <sheetName val="CODE"/>
      <sheetName val="철근콘크리트 (5)"/>
      <sheetName val="청주(철골발주의뢰서)"/>
      <sheetName val="품셈표"/>
      <sheetName val="제경비"/>
      <sheetName val="내역1"/>
      <sheetName val="적용단위길이"/>
      <sheetName val="특수기호강도거푸집"/>
      <sheetName val="종배수관(신)"/>
      <sheetName val="목록"/>
      <sheetName val="직접비"/>
      <sheetName val="일위산출"/>
      <sheetName val="설비"/>
      <sheetName val="예가표"/>
      <sheetName val="archi(본사)"/>
      <sheetName val="기본일위"/>
      <sheetName val="조명시설"/>
      <sheetName val="NEW DB"/>
      <sheetName val="포스코실행"/>
      <sheetName val="G.R300경비"/>
      <sheetName val="BOJUNGGM"/>
      <sheetName val="주공 갑지"/>
      <sheetName val="소방"/>
      <sheetName val="front"/>
      <sheetName val="배수장토목공사비"/>
      <sheetName val="패널"/>
      <sheetName val="단가 (2)"/>
      <sheetName val="※참고자료※"/>
      <sheetName val="대치판정"/>
      <sheetName val="산출내역서집계표"/>
      <sheetName val="횡배수관"/>
      <sheetName val="적산산출"/>
      <sheetName val="자재비산출"/>
      <sheetName val="운용비산출"/>
      <sheetName val="광주운남을"/>
      <sheetName val="TRE TABLE"/>
      <sheetName val="수입"/>
      <sheetName val="3단계"/>
      <sheetName val="대구경북"/>
      <sheetName val="월별손익현황"/>
      <sheetName val="서울서부"/>
      <sheetName val="부산경남"/>
      <sheetName val="서울동부"/>
      <sheetName val="인천경기"/>
      <sheetName val="중부본부"/>
      <sheetName val="호남본부"/>
      <sheetName val="사각1,특1호"/>
      <sheetName val="이식운반"/>
      <sheetName val="안전장치"/>
      <sheetName val="일 위 목 록 표"/>
      <sheetName val="건축공사 집계표"/>
      <sheetName val="골조"/>
      <sheetName val="맨홀_공사비"/>
      <sheetName val="실행내역서 "/>
      <sheetName val="교각별철근수량집계표"/>
      <sheetName val="원내역"/>
      <sheetName val="단위중량"/>
      <sheetName val="소일위대가코드표"/>
      <sheetName val="원가계산서(변경)"/>
      <sheetName val="기타 정보통신공사"/>
      <sheetName val="골막이(야매)"/>
      <sheetName val="대덕토공총"/>
      <sheetName val="설계예산서(흙막이)"/>
      <sheetName val="노임 단가"/>
      <sheetName val="4.직접인건비"/>
      <sheetName val="직접인건비"/>
      <sheetName val="주beam"/>
      <sheetName val="구입단가"/>
      <sheetName val="노무단가"/>
      <sheetName val="우수받이"/>
      <sheetName val="기초공"/>
      <sheetName val="기둥(원형)"/>
      <sheetName val="일반공사"/>
      <sheetName val="실행예산서"/>
      <sheetName val="자재일위(경)"/>
      <sheetName val="1공구내역서(1)"/>
      <sheetName val="부대내역"/>
      <sheetName val="예산편성"/>
      <sheetName val="비용"/>
      <sheetName val="공사비산출내역"/>
      <sheetName val="COST"/>
      <sheetName val="SG"/>
      <sheetName val="7월11일"/>
      <sheetName val="단재적표"/>
      <sheetName val="횡배수관집현황(2공구)"/>
      <sheetName val="값"/>
      <sheetName val="11-2.아파트내역"/>
      <sheetName val="아파트"/>
      <sheetName val="진주방향"/>
      <sheetName val="직접경비"/>
      <sheetName val="001"/>
      <sheetName val="소화실적"/>
      <sheetName val="단가산출목록표"/>
      <sheetName val="98태백"/>
      <sheetName val="원가계산"/>
      <sheetName val="전기일위목록"/>
      <sheetName val="단가대비표 (3)"/>
      <sheetName val="unitpric"/>
      <sheetName val="데리네이타현황"/>
      <sheetName val="심사물량"/>
      <sheetName val="도로정위치부표"/>
      <sheetName val="심사계산"/>
      <sheetName val="DB구축"/>
      <sheetName val="도로조사부표"/>
      <sheetName val="재정비내역"/>
      <sheetName val="입력변수"/>
      <sheetName val="지적고시내역"/>
      <sheetName val="직재"/>
      <sheetName val="인부노임"/>
      <sheetName val="자  재"/>
      <sheetName val="건축외주"/>
      <sheetName val="실행내역서"/>
      <sheetName val="1단계총괄내역서"/>
      <sheetName val="이름교환"/>
      <sheetName val="6공구(당초)"/>
      <sheetName val="Customer Databas"/>
      <sheetName val="기초자료입력"/>
      <sheetName val="문학간접"/>
      <sheetName val="판"/>
      <sheetName val="단위목록"/>
      <sheetName val="기계경비목록"/>
      <sheetName val="적현로"/>
      <sheetName val="Sheet3"/>
      <sheetName val="관급"/>
      <sheetName val="정부노임단가"/>
      <sheetName val="미드수량"/>
      <sheetName val="2000노임기준"/>
      <sheetName val="BOX"/>
      <sheetName val="토적표"/>
      <sheetName val="암거치수표"/>
      <sheetName val="말뚝물량"/>
      <sheetName val="단가일람 (2)"/>
      <sheetName val="Proposal"/>
      <sheetName val="견적990322"/>
      <sheetName val="Ekog10"/>
      <sheetName val="간접1"/>
      <sheetName val="연결관암거"/>
      <sheetName val="36단가"/>
      <sheetName val="BQ(실행)"/>
      <sheetName val="안전난간대원가"/>
      <sheetName val="세골재  T2 변경 현황"/>
      <sheetName val="96작생능"/>
      <sheetName val="wall"/>
      <sheetName val="집계"/>
      <sheetName val="갑지1"/>
      <sheetName val="실행(ALT1)"/>
      <sheetName val="코드"/>
      <sheetName val="가시설수량"/>
      <sheetName val="확약서"/>
      <sheetName val="6호기"/>
      <sheetName val="전산소모"/>
      <sheetName val="폐토수익화 "/>
      <sheetName val="주요항목별"/>
      <sheetName val="도급기성"/>
      <sheetName val="고내분기~한림"/>
      <sheetName val="광령~경마장"/>
      <sheetName val="세기~광령"/>
      <sheetName val="比較表"/>
      <sheetName val="편집1"/>
      <sheetName val="경남"/>
      <sheetName val="경북"/>
      <sheetName val="중부"/>
      <sheetName val="기초데이타"/>
      <sheetName val="규격"/>
      <sheetName val="기"/>
      <sheetName val="전선(총)"/>
      <sheetName val="PAINT"/>
      <sheetName val="약품공급2"/>
      <sheetName val="외주(기준)"/>
      <sheetName val="재.노.경(기준)"/>
      <sheetName val="선정요령"/>
      <sheetName val="하조서"/>
      <sheetName val="지수"/>
      <sheetName val="cable-data"/>
      <sheetName val="기계설비"/>
      <sheetName val="총괄"/>
      <sheetName val="일위대가-1"/>
      <sheetName val="서식"/>
      <sheetName val="재료표"/>
      <sheetName val="물량내역"/>
      <sheetName val="관급자재"/>
      <sheetName val="건축일위"/>
      <sheetName val="그라우팅일위"/>
      <sheetName val="일반건축물통신회선수"/>
      <sheetName val="유림총괄"/>
      <sheetName val="퍼스트"/>
      <sheetName val="출자한도"/>
      <sheetName val="구리토평1전기"/>
      <sheetName val="설계내역2"/>
      <sheetName val="설계예시"/>
      <sheetName val="양남(실시)"/>
      <sheetName val="건천(실시)"/>
      <sheetName val="외동(실시)"/>
      <sheetName val="안강(실시)"/>
      <sheetName val="안강(우선실시)"/>
      <sheetName val="건설기계사용기준"/>
      <sheetName val="전기"/>
      <sheetName val="적정심사"/>
      <sheetName val="일위대가내역"/>
      <sheetName val="파이프류"/>
      <sheetName val="원가계산서 "/>
      <sheetName val="물건개요"/>
      <sheetName val="빌딩경영보고서"/>
      <sheetName val="리스료"/>
      <sheetName val="단위량"/>
      <sheetName val="재료집계표2"/>
      <sheetName val="토적집계표"/>
      <sheetName val="가설공사"/>
      <sheetName val="4차원가계산서"/>
      <sheetName val="단가결정"/>
      <sheetName val="내역아"/>
      <sheetName val="울타리"/>
      <sheetName val="?????"/>
      <sheetName val="대로근거"/>
      <sheetName val="발주수량표"/>
      <sheetName val="배수관연장조서"/>
      <sheetName val="물가자료"/>
      <sheetName val="2008년상반노임"/>
      <sheetName val="설계표지"/>
      <sheetName val="인건-측정"/>
      <sheetName val="중기솔뇨"/>
      <sheetName val="용소리교"/>
      <sheetName val="관련자료입력"/>
      <sheetName val="단가대비"/>
      <sheetName val="출력X"/>
      <sheetName val="터널조도"/>
      <sheetName val="시운전연료비"/>
      <sheetName val="배수장공사비명세서"/>
      <sheetName val="SORCE1"/>
      <sheetName val="소야공정계획표"/>
      <sheetName val="부하계산서"/>
      <sheetName val="내역(신례)"/>
      <sheetName val="산출기준자료"/>
      <sheetName val="대표명단"/>
      <sheetName val="매매"/>
      <sheetName val="토공사(흙막이)"/>
      <sheetName val="안양1공구_건축"/>
      <sheetName val="투찰금액"/>
      <sheetName val="공동"/>
      <sheetName val="원가계산(2)"/>
      <sheetName val="48단가"/>
      <sheetName val="테이블"/>
      <sheetName val="2F 회의실견적(5_14 일대)"/>
      <sheetName val="내역분기"/>
      <sheetName val="기본설계기준"/>
      <sheetName val="basic"/>
      <sheetName val="설계개요"/>
      <sheetName val="총괄집계표"/>
      <sheetName val="본체"/>
      <sheetName val="노무비 "/>
      <sheetName val="단관데이터"/>
      <sheetName val="이형관데이터"/>
      <sheetName val="PAD TR보호대기초"/>
      <sheetName val="가로등기초"/>
      <sheetName val="HANDHOLE(2)"/>
      <sheetName val="장비비"/>
      <sheetName val="전등설비"/>
      <sheetName val="참고자료"/>
      <sheetName val="ITEM"/>
      <sheetName val="토공정보"/>
      <sheetName val="기흥하도용"/>
      <sheetName val="적용기준"/>
      <sheetName val="횡배수관수량집계"/>
      <sheetName val="간접"/>
      <sheetName val="일위"/>
      <sheetName val="시화점실행"/>
      <sheetName val="동홍동인부인적사항"/>
      <sheetName val="기초"/>
      <sheetName val="1월"/>
      <sheetName val="단면가정"/>
      <sheetName val="설계변경총괄표(계산식)"/>
      <sheetName val="동수"/>
      <sheetName val="대여현황"/>
      <sheetName val="세대별집계표(BY 고려전산)_미출력"/>
      <sheetName val="검토표(총괄)"/>
      <sheetName val="추가할증(삭제금지)"/>
      <sheetName val="일쐈齣/"/>
      <sheetName val="일ᩐ瀀"/>
      <sheetName val="일ᩐ頀"/>
      <sheetName val="원가장"/>
      <sheetName val="아파트 내역"/>
      <sheetName val="토목주소"/>
      <sheetName val="프랜트면허"/>
      <sheetName val="난방설비"/>
      <sheetName val="갑지70%"/>
      <sheetName val="계정"/>
      <sheetName val="내역서 (2)"/>
      <sheetName val="도堉᎓"/>
      <sheetName val="가격조사서"/>
      <sheetName val="내역2"/>
      <sheetName val="비교표"/>
      <sheetName val="점수계산1-2"/>
      <sheetName val="NYS"/>
      <sheetName val="설계명세서-2"/>
      <sheetName val="덕전리"/>
      <sheetName val="북부"/>
      <sheetName val="지주토목내역서"/>
      <sheetName val="열린교실"/>
      <sheetName val="도기류"/>
      <sheetName val="6차2회변경내역서"/>
      <sheetName val="저"/>
      <sheetName val="원형1호맨홀토공수량"/>
      <sheetName val="부재리스트"/>
      <sheetName val="수곡내역"/>
      <sheetName val="중기경유지급대장"/>
      <sheetName val="중기잡유공제"/>
      <sheetName val="중기잡유지급대장"/>
      <sheetName val="중기임차료"/>
      <sheetName val="중기경유공제"/>
      <sheetName val="안전시설"/>
      <sheetName val="평가데이터"/>
      <sheetName val="건축2"/>
      <sheetName val="품셈총괄표"/>
      <sheetName val="중기명"/>
      <sheetName val="CTEMCOST"/>
      <sheetName val="구조물철거타공정이월"/>
      <sheetName val="투입내역"/>
      <sheetName val="자금신청서"/>
      <sheetName val="내역서01"/>
      <sheetName val="기계경비산출기준"/>
      <sheetName val="건설기계가격"/>
      <sheetName val="원곡IC교 내진성능보강공사 실시설계 용역.xlsx"/>
      <sheetName val="단가조사-예비품"/>
      <sheetName val="상하차비용(기계상차)"/>
      <sheetName val="수간보호"/>
      <sheetName val="인건비 "/>
      <sheetName val="#2_Paint"/>
      <sheetName val="ALL"/>
      <sheetName val="LIDE"/>
      <sheetName val="익월작업계힉"/>
      <sheetName val="유효성체크"/>
      <sheetName val="표준견적서"/>
      <sheetName val="단가조정"/>
      <sheetName val="단면별연장"/>
      <sheetName val="마산방향"/>
      <sheetName val="마산방향철근집계"/>
      <sheetName val="TOTAL_BOQ"/>
      <sheetName val="공정계획"/>
      <sheetName val="base"/>
      <sheetName val="음성방향"/>
      <sheetName val="토목내역서"/>
      <sheetName val="수로단위수량"/>
      <sheetName val="내2"/>
      <sheetName val="3.고급화검토"/>
      <sheetName val="2.2.10.샤시등"/>
      <sheetName val="입면고급화단가표"/>
      <sheetName val="품셈 "/>
      <sheetName val="고시단가"/>
      <sheetName val="동해title"/>
      <sheetName val="견"/>
      <sheetName val="단가1"/>
      <sheetName val="품셈"/>
      <sheetName val="9509"/>
      <sheetName val="확_x0000__x0000_"/>
      <sheetName val="노무비단가"/>
      <sheetName val="E총"/>
      <sheetName val="신호등일위대가"/>
      <sheetName val="설계조건"/>
      <sheetName val="설계서(본관)"/>
      <sheetName val="단위"/>
      <sheetName val="공사비증감"/>
      <sheetName val="자재비"/>
      <sheetName val="돈암사업"/>
      <sheetName val="단가일람표"/>
      <sheetName val="토지가격산출"/>
      <sheetName val="유류대관리"/>
      <sheetName val="말고개터널조명전압강하"/>
      <sheetName val="4.2유효폭의 계산"/>
      <sheetName val="공사"/>
      <sheetName val="기안"/>
      <sheetName val="당초"/>
      <sheetName val="VST재료산출"/>
      <sheetName val="명세서"/>
      <sheetName val="재료비노무비"/>
      <sheetName val="입찰"/>
      <sheetName val="현경"/>
      <sheetName val="단가최종"/>
      <sheetName val="참조 (2)"/>
      <sheetName val="잡철물"/>
      <sheetName val="중집계"/>
      <sheetName val="전문품의"/>
      <sheetName val="APT"/>
      <sheetName val="전기집계표"/>
      <sheetName val="산출서"/>
      <sheetName val="2008년상반기"/>
      <sheetName val="참고"/>
      <sheetName val="자재단가비교표"/>
      <sheetName val="공주-교대(A1)"/>
      <sheetName val="ARCH개략"/>
      <sheetName val="EQUIP 개략내역서"/>
      <sheetName val="UG&amp;PAV (개략내역서)"/>
      <sheetName val="창운"/>
      <sheetName val="EQUIP"/>
      <sheetName val="동서실행예산"/>
      <sheetName val="DNT견적"/>
      <sheetName val="신림자금"/>
      <sheetName val="플랜트 설치"/>
      <sheetName val="견적서갑지연속"/>
      <sheetName val="FOOD COURT 천정 뿜칠 배기 철거후 재시공"/>
      <sheetName val="각형맨홀"/>
      <sheetName val="철거단가"/>
      <sheetName val="총괄메뉴"/>
      <sheetName val="설계서을지"/>
      <sheetName val="검산금액"/>
      <sheetName val="선수보증금"/>
      <sheetName val="연체일수"/>
      <sheetName val="기초해지"/>
      <sheetName val="잔가합계"/>
      <sheetName val="Sheet6"/>
      <sheetName val="중도해지진행업체"/>
      <sheetName val="기초해지2"/>
      <sheetName val="설계내역"/>
      <sheetName val="소총괄표1"/>
      <sheetName val="부대tu"/>
      <sheetName val="수정"/>
      <sheetName val="4.직접인ֺ_x0000_"/>
      <sheetName val="6. 직접경비"/>
      <sheetName val="일위집계"/>
      <sheetName val="예산조서(전송)"/>
      <sheetName val="제작실적"/>
      <sheetName val="공사비"/>
      <sheetName val="슬래브"/>
      <sheetName val="남양주부대"/>
      <sheetName val="용역비산출"/>
      <sheetName val="증감내역서"/>
      <sheetName val="공문(신)"/>
      <sheetName val="당사분아님"/>
      <sheetName val="예산"/>
      <sheetName val="7단가"/>
      <sheetName val="시중노임단가"/>
      <sheetName val="현장별"/>
      <sheetName val="유방야장기초"/>
      <sheetName val="기성내역서표지"/>
      <sheetName val="간지"/>
      <sheetName val="48일위"/>
      <sheetName val="48수량"/>
      <sheetName val="22일위"/>
      <sheetName val="차액보증"/>
      <sheetName val="실행對比"/>
      <sheetName val="용산1(해보)"/>
      <sheetName val="재정비직인"/>
      <sheetName val="11년상반기"/>
      <sheetName val="1차_xd8c5_︀濕"/>
      <sheetName val="자재일람"/>
      <sheetName val="수납몸통"/>
      <sheetName val="7내역"/>
      <sheetName val="2.고용보험료산출근거"/>
      <sheetName val="장비별표(오거보링)(Ø400)(12M)"/>
      <sheetName val="원가계산서_변경_"/>
      <sheetName val="제출내역 (2)"/>
      <sheetName val="공사_산출"/>
      <sheetName val="[2차1차.XLS]일쐈齣/"/>
      <sheetName val="노무자명부"/>
      <sheetName val="남양내역"/>
      <sheetName val="견적1"/>
      <sheetName val="공종별집계표(창고-52평)"/>
      <sheetName val="선정대비표(총괄,조정)"/>
      <sheetName val="하중계산"/>
      <sheetName val="MCC_x0005__x0000_"/>
      <sheetName val="도봉2지구"/>
      <sheetName val="[2차1차.XLS][2차1차.XLS]일쐈齣/"/>
      <sheetName val="Sheet2 (2)"/>
      <sheetName val="SULKEA"/>
      <sheetName val="결재갑지"/>
      <sheetName val="0226"/>
      <sheetName val="직공비"/>
      <sheetName val="2002하반기노임기준"/>
      <sheetName val="단가(자재)"/>
      <sheetName val="단가(노임)"/>
      <sheetName val="기초목록"/>
      <sheetName val="용연"/>
      <sheetName val="울산"/>
      <sheetName val="진천"/>
      <sheetName val="구미"/>
      <sheetName val="대구"/>
      <sheetName val="언양"/>
      <sheetName val="실행기고및 투입현황(총괄)"/>
      <sheetName val="현금흐름"/>
      <sheetName val="목표세부명세"/>
      <sheetName val="견적업체"/>
      <sheetName val="범례_(2)3"/>
      <sheetName val="출력은_금물3"/>
      <sheetName val="단가_및_재료비3"/>
      <sheetName val="unit_43"/>
      <sheetName val="노원열병합__건축공사기성내역서3"/>
      <sheetName val="안양동교_1안3"/>
      <sheetName val="단가표_(2)3"/>
      <sheetName val="일_위_대_가_표3"/>
      <sheetName val="할증_3"/>
      <sheetName val="기초입력_DATA3"/>
      <sheetName val="수목데이타_3"/>
      <sheetName val="중기조종사_단위단가3"/>
      <sheetName val="BSD__2_2"/>
      <sheetName val="직원_인적급여_카드2"/>
      <sheetName val="_갑지3"/>
      <sheetName val="Sheet1_(2)2"/>
      <sheetName val="광양_3기_유입수3"/>
      <sheetName val="4_일위대가목차2"/>
      <sheetName val="일위대가_2"/>
      <sheetName val="2_냉난방설비공사2"/>
      <sheetName val="7_자동제어공사2"/>
      <sheetName val="화재_탐지_설비2"/>
      <sheetName val="4_공사별2"/>
      <sheetName val="3련_BOX2"/>
      <sheetName val="DATA_입력란2"/>
      <sheetName val="1__설계조건_2_단면가정_3__하중계산2"/>
      <sheetName val="일위대가_목록표2"/>
      <sheetName val="내_역_서(총괄)2"/>
      <sheetName val="총_괄_표2"/>
      <sheetName val="(전남)시범지구_운영실적_및_결과분석(8월까지)2"/>
      <sheetName val="준검_내역서2"/>
      <sheetName val="공장동_지하1층2"/>
      <sheetName val="용역동_및_154KV2"/>
      <sheetName val="공장동_3층2"/>
      <sheetName val="공장동_1층2"/>
      <sheetName val="const_2"/>
      <sheetName val="6-1__관개량조서2"/>
      <sheetName val="CABLE_SIZE-12"/>
      <sheetName val="10월_(2)2"/>
      <sheetName val="설명서_2"/>
      <sheetName val="_견적서2"/>
      <sheetName val="단_box2"/>
      <sheetName val="간접비_총괄표2"/>
      <sheetName val="2_1__노무비_평균단가산출2"/>
      <sheetName val="1_우편집중내역서2"/>
      <sheetName val="3_하중산정4_지지력2"/>
      <sheetName val="변압기_및_발전기_용량2"/>
      <sheetName val="전차선로_물량표2"/>
      <sheetName val="기초입력_DATA1"/>
      <sheetName val="DATA_입력란"/>
      <sheetName val="1__설계조건_2_단면가정_3__하중계산"/>
      <sheetName val="일위대가_목록표"/>
      <sheetName val="내_역_서(총괄)"/>
      <sheetName val="총_괄_표"/>
      <sheetName val="const_"/>
      <sheetName val="6-1__관개량조서"/>
      <sheetName val="CABLE_SIZE-1"/>
      <sheetName val="10월_(2)"/>
      <sheetName val="설명서_"/>
      <sheetName val="_견적서"/>
      <sheetName val="단_box"/>
      <sheetName val="간접비_총괄표"/>
      <sheetName val="2_1__노무비_평균단가산출"/>
      <sheetName val="MOTOR"/>
      <sheetName val="표준차도부연장집계-ASP"/>
      <sheetName val="보도포장연장조서-표준차도부"/>
      <sheetName val="표준차도부연장조서-ASP"/>
      <sheetName val="AL공사(원)"/>
      <sheetName val="전열산출서"/>
      <sheetName val="일위총괄표"/>
      <sheetName val="노단"/>
      <sheetName val="대가목록"/>
      <sheetName val="RM목표&amp;실적"/>
      <sheetName val="환율change"/>
      <sheetName val="내역_F저潖㄀"/>
      <sheetName val="내역서(삼호)"/>
      <sheetName val="인쇄안해도됨"/>
      <sheetName val="Sheet22"/>
      <sheetName val="등록자료"/>
      <sheetName val="매출현황"/>
      <sheetName val="입력정보"/>
      <sheetName val="출력용"/>
      <sheetName val="상호참고자료"/>
      <sheetName val="발주처자료입력"/>
      <sheetName val="회사기본자료"/>
      <sheetName val="하자보증자료"/>
      <sheetName val="재집"/>
      <sheetName val="간선계산"/>
      <sheetName val="변경내역서간지"/>
      <sheetName val="별표 "/>
      <sheetName val="98NS-N"/>
      <sheetName val="45,46"/>
      <sheetName val="배서어음명세서"/>
      <sheetName val="노임9월"/>
      <sheetName val="문화가격표"/>
      <sheetName val="2003상반기노舓⾢_x0005_"/>
      <sheetName val="월현황(내자)"/>
      <sheetName val="비교1"/>
      <sheetName val="완제수불8"/>
      <sheetName val="중기 목록표"/>
      <sheetName val="예산서"/>
      <sheetName val="TYPE1"/>
      <sheetName val="1_우편집중내역서"/>
      <sheetName val="경율산정_XLS"/>
      <sheetName val="2000,9월_일위"/>
      <sheetName val="06_일위대가목록"/>
      <sheetName val="건축공사_집계표"/>
      <sheetName val="실행내역_"/>
      <sheetName val="자__재"/>
      <sheetName val="노무비_근거"/>
      <sheetName val="전차선로_물량표"/>
      <sheetName val="1차_내역서"/>
      <sheetName val="을_1"/>
      <sheetName val="을_2"/>
      <sheetName val="4_2_1_마루높이_검토"/>
      <sheetName val="단__가__대__비__표"/>
      <sheetName val="일__위__대__가__목__록"/>
      <sheetName val="3_하중산정4_지지력"/>
      <sheetName val="연습"/>
      <sheetName val="하수급견적대비"/>
      <sheetName val="맨홀수량산출"/>
      <sheetName val="소포내역 (2)"/>
      <sheetName val="익산"/>
      <sheetName val="개별직종노임단가(2005.1)"/>
      <sheetName val="1.설계조건"/>
      <sheetName val="C3"/>
      <sheetName val="단위별 일위대가표"/>
      <sheetName val="산근목록"/>
      <sheetName val="호표목록"/>
      <sheetName val="Item Code"/>
      <sheetName val="기성내역서(토목)"/>
      <sheetName val="4.1단가표"/>
      <sheetName val="4.2노임단가표"/>
      <sheetName val="일위대_x0000__x0000_Ԁ"/>
      <sheetName val="단가(기자재)"/>
      <sheetName val="일집"/>
      <sheetName val="2)관접합"/>
      <sheetName val="근거(기밀댐퍼)"/>
      <sheetName val="예산조서"/>
      <sheetName val="이름정의"/>
      <sheetName val="토공(우물통,기타) "/>
      <sheetName val="세기~砀㡮"/>
      <sheetName val="금액집계"/>
      <sheetName val="문︀苕ԯ"/>
      <sheetName val="일위대가목록1"/>
      <sheetName val="토목공사일반"/>
      <sheetName val="4. 주형설계"/>
      <sheetName val="약품설비"/>
      <sheetName val="대가표(품셈)"/>
      <sheetName val="공종단가"/>
      <sheetName val="분수공별 면적"/>
      <sheetName val="관로조직표"/>
      <sheetName val="점검총괄"/>
      <sheetName val="기계경비목록1"/>
      <sheetName val="첨부1-1"/>
      <sheetName val="운반공"/>
      <sheetName val="단가산출1"/>
      <sheetName val="내역서1999.8최종"/>
      <sheetName val="단면치수"/>
      <sheetName val="1.수인터널"/>
      <sheetName val="비목코드"/>
      <sheetName val="여부구분"/>
      <sheetName val="샌딩 에폭시 도장"/>
      <sheetName val="콘_재료분리(1)"/>
      <sheetName val="메인거더-크로스빔200연결부"/>
      <sheetName val="덤프"/>
      <sheetName val="석재다짐"/>
      <sheetName val="소운반"/>
      <sheetName val="아스콘"/>
      <sheetName val="자재운반단가일람표"/>
      <sheetName val="골재집계"/>
      <sheetName val="-레미콘집계"/>
      <sheetName val="-몰탈콘크리트"/>
      <sheetName val="날개수량1.5"/>
      <sheetName val="자갈,시멘트,모래산출"/>
      <sheetName val="-철근집계"/>
      <sheetName val="포장재료(1)"/>
      <sheetName val="-흄관집계"/>
      <sheetName val="기술자자료입력"/>
      <sheetName val="T13(P68~72,78)"/>
      <sheetName val="2월분"/>
      <sheetName val="경비_원본"/>
      <sheetName val="산출금액내역"/>
      <sheetName val="범례표"/>
      <sheetName val="Genᢹ墀︀ⳕ"/>
      <sheetName val="SHEET PILE 집계표"/>
      <sheetName val="토목내역 (2)"/>
      <sheetName val="전기BOX내역서"/>
      <sheetName val="2004일위대가"/>
      <sheetName val="가감수량"/>
      <sheetName val="단청"/>
      <sheetName val="세기~¬_x0000_"/>
      <sheetName val="1-1"/>
      <sheetName val="법면단"/>
      <sheetName val="PAY2002"/>
      <sheetName val="조도계산"/>
      <sheetName val="BNR Design"/>
      <sheetName val="6)화재 탐지 설비"/>
      <sheetName val="00000"/>
      <sheetName val="내역서(토목)"/>
      <sheetName val="제품"/>
      <sheetName val="해외"/>
      <sheetName val="1-11조직표"/>
      <sheetName val="input"/>
      <sheetName val="상반기손익차2총괄"/>
      <sheetName val="경상직원"/>
      <sheetName val="매출부문"/>
      <sheetName val="덧씌우기구간수량산출1"/>
      <sheetName val="Sheet15"/>
      <sheetName val="산출근거목록"/>
      <sheetName val="일대목록"/>
      <sheetName val="지구단위계획"/>
      <sheetName val="3지구단위"/>
      <sheetName val="토공산근"/>
      <sheetName val="CATV"/>
      <sheetName val="구분자"/>
      <sheetName val="여흥"/>
      <sheetName val="수량산출서-2"/>
      <sheetName val="2월"/>
      <sheetName val="3월"/>
      <sheetName val="환산"/>
      <sheetName val="BSD (2)"/>
      <sheetName val="전기혼잡제경비(45)"/>
      <sheetName val="대안"/>
      <sheetName val="원안"/>
      <sheetName val="별제권_정리담보권1"/>
      <sheetName val="공기주입기 설치공사"/>
      <sheetName val="안동예산서"/>
      <sheetName val="세기~_x0000__x0000_"/>
      <sheetName val="5.개인보호구지급"/>
      <sheetName val="생산월보"/>
      <sheetName val="세부내역서_xdf88_˜㠦â"/>
      <sheetName val="세부내역서_xdf88_˟㠦å"/>
      <sheetName val="외국인현황및전출입관리"/>
      <sheetName val="투찰판"/>
      <sheetName val="L40 B19.9"/>
      <sheetName val="범례_(2)2"/>
      <sheetName val="단가_및_재료비2"/>
      <sheetName val="unit_42"/>
      <sheetName val="노원열병합__건축공사기성내역서2"/>
      <sheetName val="일_위_대_가_표2"/>
      <sheetName val="수목데이타_2"/>
      <sheetName val="안양동교_1안2"/>
      <sheetName val="할증_2"/>
      <sheetName val="출력은_금물2"/>
      <sheetName val="단가표_(2)2"/>
      <sheetName val="직원_인적급여_카드1"/>
      <sheetName val="4_일위대가목차1"/>
      <sheetName val="_갑지2"/>
      <sheetName val="중기조종사_단위단가2"/>
      <sheetName val="BSD__2_1"/>
      <sheetName val="광양_3기_유입수2"/>
      <sheetName val="일위대가_1"/>
      <sheetName val="2_냉난방설비공사1"/>
      <sheetName val="7_자동제어공사1"/>
      <sheetName val="화재_탐지_설비1"/>
      <sheetName val="4_공사별1"/>
      <sheetName val="(전남)시범지구_운영실적_및_결과분석(8월까지)1"/>
      <sheetName val="준검_내역서1"/>
      <sheetName val="3련_BOX1"/>
      <sheetName val="공장동_지하1층1"/>
      <sheetName val="용역동_및_154KV1"/>
      <sheetName val="공장동_3층1"/>
      <sheetName val="공장동_1층1"/>
      <sheetName val="조도계산서_(도서)"/>
      <sheetName val="2_대외공문"/>
      <sheetName val="전선_및_전선관"/>
      <sheetName val="철근콘크리트_(5)"/>
      <sheetName val="견적_(2)"/>
      <sheetName val="G_R300경비"/>
      <sheetName val="변압기_및_발전기_용량"/>
      <sheetName val="기타_정보통신공사"/>
      <sheetName val="주철골"/>
      <sheetName val="1.설계기준"/>
      <sheetName val="인건비(ref)"/>
      <sheetName val="첨"/>
      <sheetName val="admin"/>
      <sheetName val="자재표"/>
      <sheetName val="13LPMCC"/>
      <sheetName val="MATERIAL"/>
      <sheetName val="공예율"/>
      <sheetName val="견적공통"/>
      <sheetName val="5.수정데이터통합"/>
      <sheetName val="빌딩코드"/>
      <sheetName val="단가집계목록"/>
      <sheetName val="단위량당중기사용료"/>
      <sheetName val="COPING"/>
      <sheetName val="노임단가 및 기계경비"/>
      <sheetName val="철콘-부대"/>
      <sheetName val="발주설계서(당초)"/>
      <sheetName val="물량산출"/>
      <sheetName val="2.토목공사"/>
      <sheetName val="내역薘"/>
      <sheetName val="내역헾"/>
      <sheetName val="접합 및 부설 "/>
      <sheetName val="내역서(신규OFFICE(14))"/>
      <sheetName val="공사비산출헾"/>
      <sheetName val="기별명세"/>
      <sheetName val="일위대가표(평택)"/>
      <sheetName val="기초입력_DATA2"/>
      <sheetName val="Sheet1_(2)1"/>
      <sheetName val="6PILE  (돌출)"/>
      <sheetName val="견적서입력"/>
      <sheetName val="재료할증"/>
      <sheetName val="49단가"/>
      <sheetName val="연결원본-절대지우지말것"/>
      <sheetName val="적격심사표"/>
      <sheetName val="49일위"/>
      <sheetName val="P54"/>
      <sheetName val="S14"/>
      <sheetName val="단위수량DATA"/>
      <sheetName val="일용인부산출"/>
      <sheetName val="금액단가표"/>
      <sheetName val="자료기입"/>
      <sheetName val="수량"/>
      <sheetName val="EQ-R1"/>
      <sheetName val="예가평정서표지"/>
      <sheetName val="적용노임"/>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refreshError="1"/>
      <sheetData sheetId="1179" refreshError="1"/>
      <sheetData sheetId="1180" refreshError="1"/>
      <sheetData sheetId="1181" refreshError="1"/>
      <sheetData sheetId="1182" refreshError="1"/>
      <sheetData sheetId="1183" refreshError="1"/>
      <sheetData sheetId="1184" refreshError="1"/>
      <sheetData sheetId="1185"/>
      <sheetData sheetId="1186"/>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Set>
  </externalBook>
</externalLink>
</file>

<file path=xl/externalLinks/externalLink3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설계설명서"/>
      <sheetName val="갑지"/>
      <sheetName val="총괄내역서"/>
      <sheetName val="내역서"/>
      <sheetName val="일위대가"/>
      <sheetName val="사급자재대"/>
      <sheetName val="단가산출서"/>
      <sheetName val="중기기초자료"/>
      <sheetName val="중기경비"/>
      <sheetName val="정부노임"/>
      <sheetName val="교통관리계획수립비용산출"/>
      <sheetName val="Sheet1"/>
      <sheetName val="Sheet2"/>
      <sheetName val="Sheet3"/>
      <sheetName val="(C)원내역"/>
      <sheetName val="총괄표"/>
      <sheetName val="가시설(TYPE-A)"/>
      <sheetName val="1-1평균터파기고(1)"/>
      <sheetName val="sw1"/>
      <sheetName val="NOMUBI"/>
      <sheetName val="토공사"/>
      <sheetName val="철산교설계서-수정"/>
      <sheetName val="준설량산정표"/>
      <sheetName val="sub"/>
      <sheetName val="노임단가명세표"/>
      <sheetName val="배수통관(좌)"/>
      <sheetName val="하조서"/>
      <sheetName val="공사비"/>
      <sheetName val="내역"/>
      <sheetName val="5.정산서"/>
      <sheetName val="유효폭의 계산"/>
      <sheetName val="D-623D"/>
      <sheetName val="자료입력"/>
      <sheetName val="각종양식"/>
      <sheetName val="견적대비"/>
      <sheetName val="지급자재"/>
      <sheetName val="1호맨홀수량산출"/>
      <sheetName val="정렬"/>
      <sheetName val="전기"/>
      <sheetName val="#REF"/>
      <sheetName val="Macro1"/>
      <sheetName val="Sheet1 (2)"/>
      <sheetName val="개요"/>
      <sheetName val="시중노임단가"/>
      <sheetName val="1.취수장"/>
      <sheetName val="토공(우물통,기타) "/>
      <sheetName val="인부노임"/>
      <sheetName val="종단계산"/>
      <sheetName val="관리비"/>
      <sheetName val="실행예산"/>
      <sheetName val="현장관리비"/>
      <sheetName val="우배수"/>
      <sheetName val="직노"/>
      <sheetName val="바닥판"/>
      <sheetName val="입력DATA"/>
      <sheetName val="총괄-1"/>
      <sheetName val="보차도경계석"/>
      <sheetName val="요율"/>
      <sheetName val="자재조서"/>
      <sheetName val="EJ"/>
      <sheetName val="콘센트신설"/>
      <sheetName val="을지"/>
      <sheetName val="측량노임.재료.기재"/>
      <sheetName val="조명시설"/>
      <sheetName val="하중계산"/>
      <sheetName val="식생블럭단위수량"/>
      <sheetName val="도로포장면적산출(1)"/>
      <sheetName val="약품공급2"/>
      <sheetName val="3BL공동구 수량"/>
      <sheetName val="공정코드"/>
      <sheetName val="DATE"/>
      <sheetName val="구조물공"/>
      <sheetName val="투찰(하수)"/>
      <sheetName val="포장공사"/>
      <sheetName val="총물량표"/>
      <sheetName val="자재단가"/>
      <sheetName val="노임단가 "/>
      <sheetName val="손익분석"/>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앞표지"/>
      <sheetName val="목차"/>
      <sheetName val="설계설명서"/>
      <sheetName val="설계적용기준"/>
      <sheetName val="표지"/>
      <sheetName val="공사원가계산서"/>
      <sheetName val="공사예정공정표"/>
      <sheetName val="공사비총괄표"/>
      <sheetName val="설계내역서"/>
      <sheetName val="자재대명세서"/>
      <sheetName val="자재입력"/>
      <sheetName val="인부임명세서"/>
      <sheetName val="인부입력"/>
      <sheetName val="설계비명세서"/>
      <sheetName val="자재수급명세서"/>
      <sheetName val="경비"/>
      <sheetName val="중력식옹벽2.5폼(신,적)"/>
      <sheetName val="중력식옹벽2.0폼(적)"/>
      <sheetName val="중력식옹벽1.5폼"/>
      <sheetName val="gabion(h=2.0)(적)"/>
      <sheetName val="gabion(h=2.0)(적,변)"/>
      <sheetName val="전석기슭막이2.0(적)"/>
      <sheetName val="돌망태기슭막이2.0(적)"/>
      <sheetName val="돌망태기슭막이2(적,변)"/>
      <sheetName val="돌망태기슭막이3.0"/>
      <sheetName val="돌망태기슭막이3(적,변)"/>
      <sheetName val="타돌골"/>
      <sheetName val="타돌골1 "/>
      <sheetName val="타돌골1(적,변)"/>
      <sheetName val="원돌골"/>
      <sheetName val="원돌골(적,변)"/>
      <sheetName val="원돌흙1"/>
      <sheetName val="원돌흙1(적,변)"/>
      <sheetName val="원돌흙2"/>
      <sheetName val="원돌흙3"/>
      <sheetName val="원돌흙3(적,신)"/>
      <sheetName val="돌흙막이"/>
      <sheetName val="돌흙막이 (적,변)"/>
      <sheetName val="마사마대흙막이(적)"/>
      <sheetName val="녹화마대흙막이(적)"/>
      <sheetName val="떼흙막이(적)"/>
      <sheetName val="심줄2단"/>
      <sheetName val="심줄2단(적,변)"/>
      <sheetName val="돌기슭막이(깬잡석)"/>
      <sheetName val="돌기슭막이(깬잡석) (적,변)"/>
      <sheetName val="산돌"/>
      <sheetName val="산돌(적,변)"/>
      <sheetName val="마사마대쌓기(적)"/>
      <sheetName val="녹화마대쌓기(적)"/>
      <sheetName val="7급(적)"/>
      <sheetName val="9급"/>
      <sheetName val="반호형돌수로"/>
      <sheetName val="반호형(적,변)"/>
      <sheetName val="마사마대수로내기(적)"/>
      <sheetName val="녹화마대수로(적)"/>
      <sheetName val="떼수로(B0.6)(적)"/>
      <sheetName val="떼수로(B0.8)(적)"/>
      <sheetName val="비탈다듬기(적)"/>
      <sheetName val="씨뿌리기(적)"/>
      <sheetName val="나무심기(적)"/>
      <sheetName val="피해목벌채(적)"/>
      <sheetName val="잡공사(적)"/>
      <sheetName val="돌기슭막이돌(영주)"/>
      <sheetName val="돌쌓기용운반(옥계)"/>
      <sheetName val="돌망태용운반(옥계)"/>
      <sheetName val="뒷채움자갈운반(옥계)"/>
      <sheetName val="사토운반"/>
      <sheetName val="거리이정표 (2)"/>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슬래브수량집계"/>
      <sheetName val="슬래브철근집계"/>
      <sheetName val="진주방향수량집계"/>
      <sheetName val="진주방향철근집계"/>
      <sheetName val="진주방향"/>
      <sheetName val="마산방향수량집계"/>
      <sheetName val="마산방향철근집계"/>
      <sheetName val="마산방향"/>
      <sheetName val="P.S.C.BEAM 자재산출조서"/>
      <sheetName val="일반도"/>
      <sheetName val="맨홀수량"/>
      <sheetName val="총집계표"/>
      <sheetName val="guard(mac)"/>
      <sheetName val="기초자료"/>
      <sheetName val="1.설계조건"/>
      <sheetName val="6PILE  (돌출)"/>
      <sheetName val="일반수량총괄집계"/>
      <sheetName val="내역서"/>
      <sheetName val="인곡교"/>
      <sheetName val="단위수량산출"/>
      <sheetName val="노임단가"/>
      <sheetName val="상촌2교-일반수량집계"/>
      <sheetName val="DATE"/>
      <sheetName val="보차도경계석"/>
      <sheetName val="부경대총괄내역서"/>
      <sheetName val="제수"/>
      <sheetName val="수량산출"/>
      <sheetName val="H-PILE수량집계"/>
      <sheetName val="ABUT수량-A1"/>
      <sheetName val="단가산출"/>
      <sheetName val="1-1평균터파기고(1)"/>
      <sheetName val="터파기및재료"/>
      <sheetName val="Sheet1"/>
      <sheetName val="가도공"/>
      <sheetName val="반중력식옹벽"/>
      <sheetName val="일위대가표"/>
      <sheetName val="수자재단위당"/>
      <sheetName val="#REF"/>
      <sheetName val="도장수량(하1)"/>
      <sheetName val="주형"/>
      <sheetName val="철근량"/>
      <sheetName val="유색포장"/>
      <sheetName val="단가 및 재료비"/>
      <sheetName val="일위대가"/>
      <sheetName val="남평내역"/>
      <sheetName val="포장총괄집계표"/>
      <sheetName val="일위대가목록"/>
      <sheetName val="대창(장성)"/>
      <sheetName val="자재단가비교표"/>
      <sheetName val="광주운남을"/>
      <sheetName val="포장공"/>
      <sheetName val="골재집계"/>
      <sheetName val="일반수량"/>
      <sheetName val="하이스캔(내수용)"/>
      <sheetName val="식재총괄"/>
      <sheetName val="일위목록"/>
      <sheetName val="인건-측정"/>
      <sheetName val="자재"/>
      <sheetName val="전차선로 물량표"/>
      <sheetName val="일위대가(가설)"/>
      <sheetName val="집계"/>
      <sheetName val="산출내역서집계표"/>
      <sheetName val="현장관리비"/>
      <sheetName val="DATA입력"/>
      <sheetName val="BID"/>
      <sheetName val="기본일위"/>
      <sheetName val="파일의이용"/>
      <sheetName val="단면가정"/>
      <sheetName val="SLIDES"/>
      <sheetName val="INPUT"/>
      <sheetName val="1호인버트수량"/>
      <sheetName val="8.석축단위(H=1.5M)"/>
      <sheetName val="배수장토목공사비"/>
      <sheetName val="교각1"/>
      <sheetName val="설계조건"/>
      <sheetName val="DATA 입력란"/>
      <sheetName val="1. 설계조건 2.단면가정 3. 하중계산"/>
      <sheetName val="98수문일위"/>
      <sheetName val="원가산출서"/>
      <sheetName val="호표(수)"/>
      <sheetName val="노임"/>
      <sheetName val="하중계산"/>
      <sheetName val="안정성검토"/>
      <sheetName val="설계기준"/>
      <sheetName val="FAB별"/>
      <sheetName val="내역"/>
      <sheetName val="약품설비"/>
      <sheetName val="근로자자료입력"/>
      <sheetName val="참고자료"/>
      <sheetName val="condition"/>
      <sheetName val="배수관토공산출"/>
      <sheetName val="간지"/>
      <sheetName val="피벗테이블데이터분석"/>
      <sheetName val="적용단위길이"/>
      <sheetName val="특수기호강도거푸집"/>
      <sheetName val="종배수관(신)"/>
      <sheetName val="자료입력"/>
      <sheetName val="와동25-3(변경)"/>
      <sheetName val="반중력식옹벽3.5"/>
      <sheetName val="8.PILE  (돌출)"/>
      <sheetName val="교각토공"/>
      <sheetName val="P_S_C_BEAM_자재산출조서"/>
      <sheetName val="포장복구집계"/>
      <sheetName val="인상효1"/>
      <sheetName val="견적사양비교표"/>
      <sheetName val="내역서 (2)"/>
      <sheetName val="Sheet1 (2)"/>
      <sheetName val="우수"/>
      <sheetName val="R.C RAHMEN 해석"/>
      <sheetName val="본체 설 계"/>
      <sheetName val="집수정"/>
      <sheetName val="기둥(원형)"/>
      <sheetName val="방음벽기초"/>
      <sheetName val="Sheet2"/>
      <sheetName val="Y-WORK"/>
      <sheetName val="자재비"/>
      <sheetName val="공문"/>
      <sheetName val="평균터파기고(1-2,ASP)"/>
      <sheetName val="변압기 및 발전기 용량"/>
      <sheetName val="도로횡단-D300"/>
    </sheetNames>
    <sheetDataSet>
      <sheetData sheetId="0">
        <row r="348">
          <cell r="AS348">
            <v>715.44500000000005</v>
          </cell>
        </row>
      </sheetData>
      <sheetData sheetId="1">
        <row r="433">
          <cell r="AS433">
            <v>39.914000000000001</v>
          </cell>
        </row>
      </sheetData>
      <sheetData sheetId="2"/>
      <sheetData sheetId="3"/>
      <sheetData sheetId="4" refreshError="1">
        <row r="348">
          <cell r="AS348">
            <v>715.44500000000005</v>
          </cell>
        </row>
      </sheetData>
      <sheetData sheetId="5"/>
      <sheetData sheetId="6"/>
      <sheetData sheetId="7" refreshError="1">
        <row r="433">
          <cell r="AS433">
            <v>39.914000000000001</v>
          </cell>
        </row>
      </sheetData>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3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량총괄"/>
      <sheetName val="총괄"/>
      <sheetName val="소요자재"/>
      <sheetName val="주요자재총"/>
      <sheetName val="주요자재"/>
      <sheetName val="축제공총괄표"/>
      <sheetName val="축제공집계표"/>
      <sheetName val="토적표(우)"/>
      <sheetName val="호안총괄"/>
      <sheetName val="호안집계"/>
      <sheetName val="통관총괄표"/>
      <sheetName val="통관집계"/>
      <sheetName val="배수통관(좌)"/>
      <sheetName val="배수통관(우)"/>
      <sheetName val="배수문총괄표 산출근거"/>
      <sheetName val="부체집"/>
      <sheetName val="부체토공(좌안)"/>
      <sheetName val="부체토공(2공구)"/>
      <sheetName val="부체콘크리트(1공구)"/>
      <sheetName val="부체콘크리트(2공구)"/>
      <sheetName val="콘크리트깨기"/>
      <sheetName val="철근수량집계표"/>
      <sheetName val="콘크리트수량집계표"/>
      <sheetName val="PILE 및 두부정리 집계표"/>
      <sheetName val="사급자재수량집계표"/>
      <sheetName val="흄관집계표"/>
      <sheetName val="장비운반소요대수"/>
      <sheetName val="토취장토적표"/>
      <sheetName val="토적표(좌)"/>
      <sheetName val="부체토공(1공구)"/>
      <sheetName val="가시설(TYPE-A)"/>
      <sheetName val="1-1평균터파기고(1)"/>
      <sheetName val="#REF"/>
      <sheetName val="Sheet1"/>
      <sheetName val="ABUT수량-A1"/>
      <sheetName val="(C)원내역"/>
      <sheetName val="목재동바리"/>
      <sheetName val="종단계산"/>
      <sheetName val="개거총"/>
      <sheetName val="교각1"/>
      <sheetName val="갑지"/>
      <sheetName val="수량식"/>
      <sheetName val="노임단가"/>
      <sheetName val="공사비"/>
      <sheetName val="정렬"/>
      <sheetName val="집계표"/>
      <sheetName val="오억미만"/>
      <sheetName val="설계명세서"/>
      <sheetName val="단면별연장"/>
      <sheetName val="실행철강하도"/>
      <sheetName val="s"/>
      <sheetName val="자금집행내역"/>
      <sheetName val="중기투입비"/>
      <sheetName val="경리일보"/>
      <sheetName val="조명시설"/>
      <sheetName val="FILE1"/>
      <sheetName val="200"/>
      <sheetName val="건축공사"/>
      <sheetName val="입찰안"/>
      <sheetName val="순성토"/>
      <sheetName val="건축"/>
      <sheetName val="총공사내역서"/>
      <sheetName val="포장공사"/>
      <sheetName val="총괄-1"/>
      <sheetName val="날개벽수량표"/>
      <sheetName val="공사비총괄표"/>
      <sheetName val="인부노임"/>
      <sheetName val="입찰보고"/>
      <sheetName val="덕전리"/>
      <sheetName val="단가산출"/>
      <sheetName val="차도부연장현황"/>
      <sheetName val="제잡비계산"/>
      <sheetName val="T13(P68~72,78)"/>
      <sheetName val="계약서"/>
      <sheetName val="직노"/>
      <sheetName val="내역서"/>
      <sheetName val="차수공개요"/>
      <sheetName val="기본단가표"/>
      <sheetName val="깨기"/>
      <sheetName val="1.취수장"/>
      <sheetName val="토공총"/>
      <sheetName val="8.PILE  (돌출)"/>
      <sheetName val="가정급수관"/>
      <sheetName val="자재집계표"/>
      <sheetName val="용수로총"/>
      <sheetName val="정부노임단가"/>
      <sheetName val="부대단위수량"/>
      <sheetName val="견적대비"/>
      <sheetName val="설계조건"/>
      <sheetName val="안정계산"/>
      <sheetName val="단면검토"/>
      <sheetName val="현장조사"/>
      <sheetName val="98수문일위"/>
      <sheetName val="준검 내역서"/>
      <sheetName val="FAB별"/>
      <sheetName val="산출근거"/>
      <sheetName val="교대(A1-A2)"/>
      <sheetName val="원도급"/>
      <sheetName val="하도급"/>
      <sheetName val="평3"/>
      <sheetName val="하조서"/>
      <sheetName val="수량집계"/>
      <sheetName val="1"/>
      <sheetName val="가시설단위수량"/>
      <sheetName val="SORCE1"/>
      <sheetName val="영창26"/>
      <sheetName val="맨홀수량산출"/>
      <sheetName val="일위대가표"/>
      <sheetName val="CTEMCOST"/>
      <sheetName val="단재적표"/>
      <sheetName val="noyim"/>
      <sheetName val="설계예산서"/>
      <sheetName val="전기"/>
      <sheetName val="ACUNIT"/>
      <sheetName val="바닥막이1.5"/>
      <sheetName val="지점별강우량"/>
      <sheetName val="내역"/>
      <sheetName val="7급줄떼공"/>
      <sheetName val="unitpric"/>
      <sheetName val="단위수량"/>
      <sheetName val="콘센트신설"/>
      <sheetName val="수량산출"/>
      <sheetName val="여과지동"/>
      <sheetName val="기초자료"/>
      <sheetName val="토공사"/>
      <sheetName val="사다리"/>
      <sheetName val="피벗테이블데이터분석"/>
      <sheetName val="평균높이산출근거"/>
      <sheetName val="횡배수관위치조서"/>
      <sheetName val="약품공급2"/>
      <sheetName val="SIL98"/>
      <sheetName val="2차계약"/>
      <sheetName val="공사비명세서"/>
      <sheetName val="대림경상68억"/>
      <sheetName val="건축내역"/>
      <sheetName val="재적표"/>
      <sheetName val="102역사"/>
      <sheetName val="자재단가"/>
      <sheetName val="토공총괄표"/>
      <sheetName val="자료입력"/>
      <sheetName val="교통표지판수량집계표"/>
      <sheetName val="품셈TABLE"/>
      <sheetName val="토목주소"/>
      <sheetName val="내역표지"/>
      <sheetName val="inputdata"/>
      <sheetName val=" 총괄표"/>
      <sheetName val="암거단위"/>
      <sheetName val="수량"/>
      <sheetName val="토공 total"/>
      <sheetName val="토목"/>
      <sheetName val="Sheet1 (2)"/>
      <sheetName val="ITEM"/>
      <sheetName val="주beam"/>
      <sheetName val="DATE"/>
      <sheetName val="6PILE  (돌출)"/>
      <sheetName val="I一般比"/>
      <sheetName val="장"/>
      <sheetName val="최초도급단가"/>
      <sheetName val="JUCKEYK"/>
      <sheetName val="표지"/>
      <sheetName val="태안9)3-2)원내역"/>
      <sheetName val="침출산"/>
      <sheetName val="COPING"/>
      <sheetName val="토사(PE)"/>
      <sheetName val="단위중량"/>
      <sheetName val="일위대가"/>
      <sheetName val="우배수"/>
      <sheetName val="데리네이타현황"/>
      <sheetName val="천공기손료"/>
      <sheetName val="SLAB&quot;1&quot;"/>
      <sheetName val="총괄BOQ"/>
      <sheetName val="오동"/>
      <sheetName val="대조"/>
      <sheetName val="나한"/>
      <sheetName val="구조물공"/>
      <sheetName val="단위량당중기"/>
      <sheetName val="단가"/>
      <sheetName val="출납명세서"/>
      <sheetName val="기계경비일람"/>
      <sheetName val="지급자재"/>
      <sheetName val="사급자재"/>
      <sheetName val="기본일위"/>
      <sheetName val="공정코드"/>
      <sheetName val="이토변실(A3-LINE)"/>
      <sheetName val="단가표"/>
      <sheetName val="18.궤도재료"/>
      <sheetName val="차액보증"/>
      <sheetName val="일위대가_목록"/>
      <sheetName val="3BL공동구 수량"/>
      <sheetName val="토공수량산출"/>
      <sheetName val="원가계산서구조조정"/>
      <sheetName val="견적"/>
      <sheetName val="도급내역서(금차분)"/>
      <sheetName val="중기"/>
      <sheetName val="일위대가1"/>
      <sheetName val="이름"/>
      <sheetName val="원형1호맨홀토공수량"/>
      <sheetName val="암거날개벽"/>
      <sheetName val="자재대"/>
      <sheetName val="1,2공구원가계산서"/>
      <sheetName val="2공구산출내역"/>
      <sheetName val="1공구산출내역서"/>
      <sheetName val="터파기및재료"/>
      <sheetName val="단위단가"/>
      <sheetName val="교각계산"/>
      <sheetName val="골재산출"/>
      <sheetName val="2.입력sheet"/>
      <sheetName val="목포방향"/>
      <sheetName val="당진1,2호기전선관설치및접지4차공사내역서-을지"/>
      <sheetName val="전체분2회변경"/>
      <sheetName val="통계연보"/>
      <sheetName val="수로단위수량"/>
      <sheetName val="부대공Ⅱ"/>
      <sheetName val="지장물조서"/>
      <sheetName val="국도접속 차도부수량"/>
      <sheetName val="집계"/>
      <sheetName val="남양시작동자105노65기1.3화1.2"/>
      <sheetName val="2000전체분"/>
      <sheetName val="2000년1차"/>
      <sheetName val="APT"/>
      <sheetName val="일위"/>
      <sheetName val="데이타"/>
      <sheetName val="6.간접공사비 外"/>
      <sheetName val="재료비"/>
      <sheetName val="공사직종별노임"/>
      <sheetName val="단가 및 재료비"/>
      <sheetName val="토목단가목록"/>
      <sheetName val="입력자료(노무비)"/>
      <sheetName val="손익분석"/>
      <sheetName val="원가계산서"/>
      <sheetName val="부하자료"/>
      <sheetName val="계약용량(서포)"/>
      <sheetName val="대가목록"/>
      <sheetName val="플랜트 설치"/>
      <sheetName val="식생블럭단위수량"/>
      <sheetName val="토목내역서 (도급단가) (2)"/>
      <sheetName val="토공"/>
      <sheetName val="직원자료입력"/>
      <sheetName val="CAUDIT"/>
      <sheetName val="내역서1"/>
      <sheetName val="N賃率-職"/>
      <sheetName val="세부내역"/>
      <sheetName val="보도공제면적"/>
      <sheetName val="조명율표"/>
      <sheetName val="전기단가조사서"/>
      <sheetName val="편입토지조서"/>
      <sheetName val="구성1"/>
      <sheetName val="구성2"/>
      <sheetName val="구성3"/>
      <sheetName val="구성4"/>
      <sheetName val="그림2"/>
      <sheetName val="표지집"/>
      <sheetName val="파쇄집"/>
      <sheetName val="낙석집"/>
      <sheetName val="갈집"/>
      <sheetName val="공사설계서"/>
      <sheetName val="설계내역서"/>
      <sheetName val="신림자금"/>
      <sheetName val="식재인부"/>
      <sheetName val="현장실사자료"/>
      <sheetName val="조경일람"/>
      <sheetName val="포장공"/>
      <sheetName val="대포2교접속"/>
      <sheetName val="천방교접속"/>
      <sheetName val="1차설계변경내역"/>
      <sheetName val="BID"/>
      <sheetName val="시중노임단가"/>
      <sheetName val="단가비교표(전기)"/>
      <sheetName val="중기명"/>
      <sheetName val="철근량"/>
      <sheetName val="사본 - b_balju"/>
      <sheetName val="내역(가지)"/>
      <sheetName val="맨홀수량산출(A-LINE)"/>
      <sheetName val="테이블"/>
      <sheetName val="본공사"/>
      <sheetName val="미드수량"/>
      <sheetName val="골조시행"/>
      <sheetName val="복갑"/>
      <sheetName val="토목실적단가"/>
      <sheetName val="노임"/>
      <sheetName val="내역(창신)"/>
      <sheetName val="내역(중앙)"/>
      <sheetName val="Sheet3"/>
      <sheetName val="전체"/>
      <sheetName val="공사비증감"/>
      <sheetName val="아파트"/>
      <sheetName val="2"/>
      <sheetName val="3"/>
      <sheetName val="4"/>
      <sheetName val="5"/>
      <sheetName val="6"/>
      <sheetName val="7"/>
      <sheetName val="8"/>
      <sheetName val="경비공통"/>
      <sheetName val="48전력선로일위"/>
      <sheetName val="대비2"/>
      <sheetName val="기초입력"/>
      <sheetName val="보성조서"/>
      <sheetName val="각종양식"/>
      <sheetName val="범용개발순소요비용"/>
      <sheetName val="광산내역"/>
      <sheetName val="부대내역"/>
      <sheetName val="시설물기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Set>
  </externalBook>
</externalLink>
</file>

<file path=xl/externalLinks/externalLink3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갑지"/>
      <sheetName val="1.보수공간지"/>
      <sheetName val="물량집계표"/>
      <sheetName val="간지"/>
      <sheetName val="소집계"/>
      <sheetName val="산출근거"/>
      <sheetName val="2.부대공간지"/>
      <sheetName val="부대공집계"/>
      <sheetName val="4. 부대공"/>
      <sheetName val="폐기물"/>
      <sheetName val="정부노임"/>
    </sheetNames>
    <sheetDataSet>
      <sheetData sheetId="0" refreshError="1"/>
      <sheetData sheetId="1" refreshError="1"/>
      <sheetData sheetId="2">
        <row r="4">
          <cell r="C4">
            <v>0.84</v>
          </cell>
        </row>
      </sheetData>
      <sheetData sheetId="3" refreshError="1"/>
      <sheetData sheetId="4" refreshError="1"/>
      <sheetData sheetId="5" refreshError="1"/>
      <sheetData sheetId="6"/>
      <sheetData sheetId="7"/>
      <sheetData sheetId="8"/>
      <sheetData sheetId="9"/>
      <sheetData sheetId="10" refreshError="1"/>
    </sheetDataSet>
  </externalBook>
</externalLink>
</file>

<file path=xl/externalLinks/externalLink3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철거수량집계표"/>
      <sheetName val="철거수량산출서"/>
      <sheetName val="낙하물방지공"/>
      <sheetName val="#REF"/>
      <sheetName val="6PILE  (돌출)"/>
      <sheetName val="(C)원내역"/>
      <sheetName val="배수통관(좌)"/>
      <sheetName val="원도급"/>
      <sheetName val="하도급"/>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1-1평균터파기고(1)"/>
      <sheetName val="맨홀토공평균H산정"/>
      <sheetName val="관로공(1)"/>
      <sheetName val="구조물공수량집계"/>
      <sheetName val="관기초"/>
      <sheetName val="1.토공집계표"/>
      <sheetName val="1-2평균터파기고(2)"/>
      <sheetName val="1-3평균터가기고(3)"/>
      <sheetName val="모래90"/>
      <sheetName val="모래180"/>
      <sheetName val="콘크리트120"/>
      <sheetName val="콘크리트180"/>
      <sheetName val="H모래90"/>
      <sheetName val="H모래180"/>
      <sheetName val="H콘120"/>
      <sheetName val="H콘180"/>
      <sheetName val="H-줄파기"/>
      <sheetName val="줄파기"/>
      <sheetName val="구조물공토공집계"/>
      <sheetName val="1호맨홀토공"/>
      <sheetName val="2호맨홀토공"/>
      <sheetName val="3호맨홀토공"/>
      <sheetName val="4호맨홀토공"/>
      <sheetName val="5호맨홀토공"/>
      <sheetName val="관로공집계표"/>
      <sheetName val="관로공(2)"/>
      <sheetName val="맨홀공평균H"/>
      <sheetName val="1호맨홀집계표"/>
      <sheetName val="1호맨홀수량산출"/>
      <sheetName val="1호맨홀가감수량"/>
      <sheetName val="2호맨홀집계표"/>
      <sheetName val="2호맨홀수량산출"/>
      <sheetName val="2호맨홀가감수량"/>
      <sheetName val="3호맨홀집계표"/>
      <sheetName val="3호맨홀수량산출"/>
      <sheetName val="3호맨홀가감수량"/>
      <sheetName val="4호맨홀집계표"/>
      <sheetName val="4호맨홀수량산출"/>
      <sheetName val="4호맨홀가감수량"/>
      <sheetName val="5호맨홀집계표"/>
      <sheetName val="5호맨홀수량산출"/>
      <sheetName val="5호맨홀가감수량"/>
      <sheetName val="우수받이"/>
      <sheetName val="포장공수량집계"/>
      <sheetName val="ASP포장"/>
      <sheetName val="CON'C포장"/>
      <sheetName val="고압블럭포장"/>
      <sheetName val="가시설(TYPE-A)집계표"/>
      <sheetName val="가시설(TYPE-A)"/>
      <sheetName val="가시설(TYPE-B)집계표 "/>
      <sheetName val="가시설(TYPE-B)"/>
      <sheetName val="Sheet2"/>
      <sheetName val="Sheet1"/>
      <sheetName val="DATA1"/>
      <sheetName val="DATA2"/>
      <sheetName val="DATA3"/>
      <sheetName val="장비집계"/>
      <sheetName val="환률"/>
    </sheetNames>
    <sheetDataSet>
      <sheetData sheetId="0"/>
      <sheetData sheetId="1" refreshError="1">
        <row r="31">
          <cell r="G31">
            <v>2.23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Set>
  </externalBook>
</externalLink>
</file>

<file path=xl/externalLinks/externalLink3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량산출서"/>
      <sheetName val="1"/>
      <sheetName val="시설물기초"/>
      <sheetName val="약품공급2"/>
      <sheetName val="품셈"/>
      <sheetName val="수량집계"/>
      <sheetName val="포장공사"/>
      <sheetName val="맨홀조서"/>
      <sheetName val="직노"/>
      <sheetName val="별표집계"/>
      <sheetName val="토공사"/>
      <sheetName val="바닥막이1.5"/>
    </sheetNames>
    <sheetDataSet>
      <sheetData sheetId="0" refreshError="1">
        <row r="5">
          <cell r="E5">
            <v>1088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재적표"/>
      <sheetName val="표준지136-1"/>
      <sheetName val="136-9(낙엽송)"/>
      <sheetName val="표준지136-10"/>
      <sheetName val="재적조서"/>
      <sheetName val="1"/>
      <sheetName val="수량산출서"/>
      <sheetName val="시설물기초"/>
      <sheetName val="품셈"/>
    </sheetNames>
    <sheetDataSet>
      <sheetData sheetId="0">
        <row r="1">
          <cell r="B1" t="str">
            <v>낙엽송</v>
          </cell>
          <cell r="C1" t="str">
            <v>낙</v>
          </cell>
        </row>
        <row r="2">
          <cell r="B2">
            <v>2</v>
          </cell>
          <cell r="C2">
            <v>4</v>
          </cell>
        </row>
        <row r="37">
          <cell r="B37" t="str">
            <v>삼나무</v>
          </cell>
          <cell r="C37" t="str">
            <v>삼</v>
          </cell>
        </row>
        <row r="38">
          <cell r="B38">
            <v>4</v>
          </cell>
          <cell r="C38">
            <v>6</v>
          </cell>
        </row>
        <row r="41">
          <cell r="B41">
            <v>3.2000000000000002E-3</v>
          </cell>
          <cell r="C41">
            <v>6.6E-3</v>
          </cell>
        </row>
        <row r="42">
          <cell r="B42">
            <v>3.8999999999999998E-3</v>
          </cell>
          <cell r="C42">
            <v>8.2000000000000007E-3</v>
          </cell>
        </row>
        <row r="43">
          <cell r="B43">
            <v>4.7000000000000002E-3</v>
          </cell>
          <cell r="C43">
            <v>9.7999999999999997E-3</v>
          </cell>
        </row>
        <row r="44">
          <cell r="B44">
            <v>5.4999999999999997E-3</v>
          </cell>
          <cell r="C44">
            <v>1.14E-2</v>
          </cell>
        </row>
        <row r="45">
          <cell r="B45">
            <v>6.1999999999999998E-3</v>
          </cell>
          <cell r="C45">
            <v>1.29E-2</v>
          </cell>
        </row>
        <row r="46">
          <cell r="B46">
            <v>7.0000000000000001E-3</v>
          </cell>
          <cell r="C46">
            <v>1.4500000000000001E-2</v>
          </cell>
        </row>
        <row r="47">
          <cell r="B47">
            <v>7.7000000000000002E-3</v>
          </cell>
          <cell r="C47">
            <v>1.61E-2</v>
          </cell>
        </row>
        <row r="48">
          <cell r="B48">
            <v>8.5000000000000006E-3</v>
          </cell>
          <cell r="C48">
            <v>1.7600000000000001E-2</v>
          </cell>
        </row>
        <row r="49">
          <cell r="B49">
            <v>9.1999999999999998E-3</v>
          </cell>
          <cell r="C49">
            <v>1.9199999999999998E-2</v>
          </cell>
        </row>
        <row r="50">
          <cell r="B50">
            <v>9.9000000000000008E-3</v>
          </cell>
          <cell r="C50">
            <v>2.07E-2</v>
          </cell>
        </row>
        <row r="51">
          <cell r="C51">
            <v>2.2200000000000001E-2</v>
          </cell>
        </row>
        <row r="68">
          <cell r="B68" t="str">
            <v>해송</v>
          </cell>
          <cell r="C68" t="str">
            <v>해</v>
          </cell>
        </row>
        <row r="69">
          <cell r="B69">
            <v>4</v>
          </cell>
          <cell r="C69">
            <v>6</v>
          </cell>
        </row>
        <row r="72">
          <cell r="B72">
            <v>3.0999999999999999E-3</v>
          </cell>
          <cell r="C72">
            <v>6.4999999999999997E-3</v>
          </cell>
        </row>
        <row r="73">
          <cell r="B73">
            <v>3.8E-3</v>
          </cell>
          <cell r="C73">
            <v>8.0999999999999996E-3</v>
          </cell>
        </row>
        <row r="74">
          <cell r="B74">
            <v>4.4999999999999997E-3</v>
          </cell>
          <cell r="C74">
            <v>9.5999999999999992E-3</v>
          </cell>
        </row>
        <row r="75">
          <cell r="B75">
            <v>5.1999999999999998E-3</v>
          </cell>
          <cell r="C75">
            <v>1.0999999999999999E-2</v>
          </cell>
        </row>
        <row r="76">
          <cell r="B76">
            <v>5.7999999999999996E-3</v>
          </cell>
          <cell r="C76">
            <v>1.2500000000000001E-2</v>
          </cell>
        </row>
        <row r="77">
          <cell r="B77">
            <v>6.4999999999999997E-3</v>
          </cell>
          <cell r="C77">
            <v>1.4E-2</v>
          </cell>
        </row>
        <row r="78">
          <cell r="B78">
            <v>7.1999999999999998E-3</v>
          </cell>
          <cell r="C78">
            <v>1.54E-2</v>
          </cell>
        </row>
        <row r="99">
          <cell r="B99" t="str">
            <v>잣나무</v>
          </cell>
          <cell r="C99" t="str">
            <v>잣</v>
          </cell>
        </row>
        <row r="100">
          <cell r="B100">
            <v>6</v>
          </cell>
          <cell r="C100">
            <v>8</v>
          </cell>
        </row>
        <row r="104">
          <cell r="B104">
            <v>7.4999999999999997E-3</v>
          </cell>
          <cell r="C104">
            <v>1.29E-2</v>
          </cell>
        </row>
        <row r="105">
          <cell r="B105">
            <v>9.1000000000000004E-3</v>
          </cell>
          <cell r="C105">
            <v>1.5800000000000002E-2</v>
          </cell>
        </row>
        <row r="106">
          <cell r="B106">
            <v>1.0699999999999999E-2</v>
          </cell>
          <cell r="C106">
            <v>1.8700000000000001E-2</v>
          </cell>
        </row>
        <row r="107">
          <cell r="B107">
            <v>1.24E-2</v>
          </cell>
          <cell r="C107">
            <v>2.1600000000000001E-2</v>
          </cell>
        </row>
        <row r="108">
          <cell r="B108">
            <v>1.4E-2</v>
          </cell>
          <cell r="C108">
            <v>2.4500000000000001E-2</v>
          </cell>
        </row>
        <row r="109">
          <cell r="B109">
            <v>1.5699999999999999E-2</v>
          </cell>
          <cell r="C109">
            <v>2.7400000000000001E-2</v>
          </cell>
        </row>
        <row r="110">
          <cell r="B110">
            <v>1.7299999999999999E-2</v>
          </cell>
          <cell r="C110">
            <v>3.0300000000000001E-2</v>
          </cell>
        </row>
        <row r="111">
          <cell r="B111">
            <v>1.9E-2</v>
          </cell>
          <cell r="C111">
            <v>3.32E-2</v>
          </cell>
        </row>
        <row r="112">
          <cell r="B112">
            <v>2.06E-2</v>
          </cell>
          <cell r="C112">
            <v>3.6200000000000003E-2</v>
          </cell>
        </row>
        <row r="113">
          <cell r="B113">
            <v>2.23E-2</v>
          </cell>
          <cell r="C113">
            <v>3.9100000000000003E-2</v>
          </cell>
        </row>
        <row r="114">
          <cell r="B114">
            <v>2.3900000000000001E-2</v>
          </cell>
          <cell r="C114">
            <v>4.2000000000000003E-2</v>
          </cell>
        </row>
        <row r="115">
          <cell r="B115">
            <v>2.5600000000000001E-2</v>
          </cell>
          <cell r="C115">
            <v>4.4999999999999998E-2</v>
          </cell>
        </row>
        <row r="116">
          <cell r="B116">
            <v>2.7199999999999998E-2</v>
          </cell>
          <cell r="C116">
            <v>4.7899999999999998E-2</v>
          </cell>
        </row>
        <row r="117">
          <cell r="B117">
            <v>2.8899999999999999E-2</v>
          </cell>
          <cell r="C117">
            <v>5.0799999999999998E-2</v>
          </cell>
        </row>
        <row r="118">
          <cell r="B118">
            <v>3.0499999999999999E-2</v>
          </cell>
          <cell r="C118">
            <v>5.3800000000000001E-2</v>
          </cell>
        </row>
        <row r="119">
          <cell r="B119">
            <v>3.2199999999999999E-2</v>
          </cell>
          <cell r="C119">
            <v>5.67E-2</v>
          </cell>
        </row>
        <row r="120">
          <cell r="B120">
            <v>3.3799999999999997E-2</v>
          </cell>
          <cell r="C120">
            <v>5.96E-2</v>
          </cell>
        </row>
        <row r="121">
          <cell r="B121">
            <v>3.5499999999999997E-2</v>
          </cell>
          <cell r="C121">
            <v>6.2600000000000003E-2</v>
          </cell>
        </row>
        <row r="122">
          <cell r="B122">
            <v>3.7100000000000001E-2</v>
          </cell>
          <cell r="C122">
            <v>6.5500000000000003E-2</v>
          </cell>
        </row>
        <row r="123">
          <cell r="B123">
            <v>3.8800000000000001E-2</v>
          </cell>
          <cell r="C123">
            <v>6.8500000000000005E-2</v>
          </cell>
        </row>
        <row r="124">
          <cell r="B124">
            <v>4.0500000000000001E-2</v>
          </cell>
          <cell r="C124">
            <v>7.1400000000000005E-2</v>
          </cell>
        </row>
        <row r="125">
          <cell r="B125">
            <v>4.2099999999999999E-2</v>
          </cell>
          <cell r="C125">
            <v>7.4300000000000005E-2</v>
          </cell>
        </row>
        <row r="126">
          <cell r="B126">
            <v>4.3799999999999999E-2</v>
          </cell>
          <cell r="C126">
            <v>7.7299999999999994E-2</v>
          </cell>
        </row>
        <row r="127">
          <cell r="B127">
            <v>4.5400000000000003E-2</v>
          </cell>
          <cell r="C127">
            <v>8.0199999999999994E-2</v>
          </cell>
        </row>
        <row r="128">
          <cell r="B128">
            <v>4.7100000000000003E-2</v>
          </cell>
          <cell r="C128">
            <v>8.3099999999999993E-2</v>
          </cell>
        </row>
        <row r="129">
          <cell r="B129">
            <v>4.87E-2</v>
          </cell>
          <cell r="C129">
            <v>8.6099999999999996E-2</v>
          </cell>
        </row>
        <row r="130">
          <cell r="B130">
            <v>5.04E-2</v>
          </cell>
          <cell r="C130">
            <v>8.8999999999999996E-2</v>
          </cell>
        </row>
        <row r="131">
          <cell r="B131">
            <v>5.1999999999999998E-2</v>
          </cell>
          <cell r="C131">
            <v>9.1999999999999998E-2</v>
          </cell>
        </row>
        <row r="132">
          <cell r="B132">
            <v>5.3699999999999998E-2</v>
          </cell>
          <cell r="C132">
            <v>9.4899999999999998E-2</v>
          </cell>
        </row>
        <row r="133">
          <cell r="B133">
            <v>5.5399999999999998E-2</v>
          </cell>
          <cell r="C133">
            <v>9.7799999999999998E-2</v>
          </cell>
        </row>
        <row r="134">
          <cell r="B134">
            <v>5.7000000000000002E-2</v>
          </cell>
          <cell r="C134">
            <v>0.1008</v>
          </cell>
        </row>
        <row r="135">
          <cell r="B135" t="str">
            <v>리기다소나무</v>
          </cell>
          <cell r="C135" t="str">
            <v>리</v>
          </cell>
        </row>
        <row r="136">
          <cell r="B136">
            <v>6</v>
          </cell>
          <cell r="C136">
            <v>8</v>
          </cell>
        </row>
        <row r="140">
          <cell r="B140">
            <v>7.7000000000000002E-3</v>
          </cell>
          <cell r="C140">
            <v>1.32E-2</v>
          </cell>
        </row>
        <row r="141">
          <cell r="B141">
            <v>9.2999999999999992E-3</v>
          </cell>
          <cell r="C141">
            <v>1.6E-2</v>
          </cell>
        </row>
        <row r="142">
          <cell r="B142">
            <v>1.0999999999999999E-2</v>
          </cell>
          <cell r="C142">
            <v>1.89E-2</v>
          </cell>
        </row>
        <row r="143">
          <cell r="B143">
            <v>1.26E-2</v>
          </cell>
          <cell r="C143">
            <v>2.1700000000000001E-2</v>
          </cell>
        </row>
        <row r="144">
          <cell r="B144">
            <v>1.4200000000000001E-2</v>
          </cell>
          <cell r="C144">
            <v>2.4500000000000001E-2</v>
          </cell>
        </row>
        <row r="145">
          <cell r="B145">
            <v>1.5900000000000001E-2</v>
          </cell>
          <cell r="C145">
            <v>2.7400000000000001E-2</v>
          </cell>
        </row>
        <row r="146">
          <cell r="B146">
            <v>1.7500000000000002E-2</v>
          </cell>
          <cell r="C146">
            <v>3.0200000000000001E-2</v>
          </cell>
        </row>
        <row r="147">
          <cell r="B147">
            <v>1.9099999999999999E-2</v>
          </cell>
          <cell r="C147">
            <v>3.3000000000000002E-2</v>
          </cell>
        </row>
        <row r="148">
          <cell r="B148">
            <v>2.0799999999999999E-2</v>
          </cell>
          <cell r="C148">
            <v>3.5900000000000001E-2</v>
          </cell>
        </row>
        <row r="149">
          <cell r="B149">
            <v>2.24E-2</v>
          </cell>
          <cell r="C149">
            <v>3.8699999999999998E-2</v>
          </cell>
        </row>
        <row r="150">
          <cell r="B150">
            <v>2.4E-2</v>
          </cell>
          <cell r="C150">
            <v>4.1500000000000002E-2</v>
          </cell>
        </row>
        <row r="151">
          <cell r="B151">
            <v>2.5600000000000001E-2</v>
          </cell>
          <cell r="C151">
            <v>4.4400000000000002E-2</v>
          </cell>
        </row>
        <row r="152">
          <cell r="B152">
            <v>2.7300000000000001E-2</v>
          </cell>
          <cell r="C152">
            <v>4.7199999999999999E-2</v>
          </cell>
        </row>
        <row r="153">
          <cell r="B153">
            <v>2.8899999999999999E-2</v>
          </cell>
          <cell r="C153">
            <v>0.05</v>
          </cell>
        </row>
        <row r="154">
          <cell r="B154">
            <v>3.0499999999999999E-2</v>
          </cell>
          <cell r="C154">
            <v>5.2900000000000003E-2</v>
          </cell>
        </row>
        <row r="155">
          <cell r="B155">
            <v>3.2199999999999999E-2</v>
          </cell>
          <cell r="C155">
            <v>5.57E-2</v>
          </cell>
        </row>
        <row r="156">
          <cell r="B156">
            <v>3.3799999999999997E-2</v>
          </cell>
          <cell r="C156">
            <v>5.8500000000000003E-2</v>
          </cell>
        </row>
        <row r="157">
          <cell r="B157">
            <v>3.5400000000000001E-2</v>
          </cell>
          <cell r="C157">
            <v>6.1400000000000003E-2</v>
          </cell>
        </row>
        <row r="158">
          <cell r="B158">
            <v>3.7100000000000001E-2</v>
          </cell>
          <cell r="C158">
            <v>6.4199999999999993E-2</v>
          </cell>
        </row>
        <row r="159">
          <cell r="B159">
            <v>3.8699999999999998E-2</v>
          </cell>
          <cell r="C159">
            <v>6.7000000000000004E-2</v>
          </cell>
        </row>
        <row r="160">
          <cell r="B160">
            <v>4.0300000000000002E-2</v>
          </cell>
          <cell r="C160">
            <v>6.9900000000000004E-2</v>
          </cell>
        </row>
        <row r="161">
          <cell r="B161">
            <v>4.19E-2</v>
          </cell>
          <cell r="C161">
            <v>7.2700000000000001E-2</v>
          </cell>
        </row>
        <row r="162">
          <cell r="B162">
            <v>4.36E-2</v>
          </cell>
          <cell r="C162">
            <v>7.5499999999999998E-2</v>
          </cell>
        </row>
        <row r="163">
          <cell r="B163">
            <v>4.5199999999999997E-2</v>
          </cell>
          <cell r="C163">
            <v>7.8399999999999997E-2</v>
          </cell>
        </row>
        <row r="164">
          <cell r="B164">
            <v>4.6800000000000001E-2</v>
          </cell>
          <cell r="C164">
            <v>8.1199999999999994E-2</v>
          </cell>
        </row>
        <row r="165">
          <cell r="B165">
            <v>4.8500000000000001E-2</v>
          </cell>
          <cell r="C165">
            <v>8.4000000000000005E-2</v>
          </cell>
        </row>
        <row r="166">
          <cell r="B166">
            <v>5.0099999999999999E-2</v>
          </cell>
          <cell r="C166">
            <v>8.6900000000000005E-2</v>
          </cell>
        </row>
        <row r="167">
          <cell r="B167">
            <v>5.1700000000000003E-2</v>
          </cell>
          <cell r="C167">
            <v>8.9700000000000002E-2</v>
          </cell>
        </row>
        <row r="168">
          <cell r="B168">
            <v>5.3400000000000003E-2</v>
          </cell>
          <cell r="C168">
            <v>9.2499999999999999E-2</v>
          </cell>
        </row>
        <row r="169">
          <cell r="B169">
            <v>5.5E-2</v>
          </cell>
          <cell r="C169">
            <v>9.5399999999999999E-2</v>
          </cell>
        </row>
        <row r="170">
          <cell r="B170">
            <v>5.6599999999999998E-2</v>
          </cell>
          <cell r="C170">
            <v>9.8199999999999996E-2</v>
          </cell>
        </row>
        <row r="171">
          <cell r="B171" t="str">
            <v>이태리포플러</v>
          </cell>
          <cell r="C171" t="str">
            <v>이</v>
          </cell>
        </row>
        <row r="172">
          <cell r="B172">
            <v>2</v>
          </cell>
          <cell r="C172">
            <v>4</v>
          </cell>
        </row>
        <row r="202">
          <cell r="B202" t="str">
            <v>중부지방소나무</v>
          </cell>
          <cell r="C202" t="str">
            <v>소</v>
          </cell>
        </row>
        <row r="203">
          <cell r="B203">
            <v>2</v>
          </cell>
          <cell r="C203">
            <v>4</v>
          </cell>
        </row>
        <row r="238">
          <cell r="B238" t="str">
            <v>강원지방소나무</v>
          </cell>
          <cell r="C238" t="str">
            <v>강</v>
          </cell>
        </row>
        <row r="239">
          <cell r="B239">
            <v>2</v>
          </cell>
          <cell r="C239">
            <v>4</v>
          </cell>
        </row>
        <row r="274">
          <cell r="B274" t="str">
            <v>상수리나무</v>
          </cell>
          <cell r="C274" t="str">
            <v>상</v>
          </cell>
        </row>
        <row r="275">
          <cell r="B275">
            <v>2</v>
          </cell>
          <cell r="C275">
            <v>4</v>
          </cell>
        </row>
        <row r="310">
          <cell r="B310" t="str">
            <v>신갈나무</v>
          </cell>
          <cell r="C310" t="str">
            <v>신</v>
          </cell>
        </row>
        <row r="311">
          <cell r="B311">
            <v>2</v>
          </cell>
          <cell r="C311">
            <v>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피벗"/>
      <sheetName val="피벗back"/>
      <sheetName val="R2_공정"/>
      <sheetName val="R2_제품"/>
      <sheetName val="R2_분석"/>
      <sheetName val="R2_통합"/>
      <sheetName val="별첨"/>
      <sheetName val="조정전취소"/>
      <sheetName val="조정후신규"/>
      <sheetName val="98비정기소모"/>
      <sheetName val="ABUT수량-A1"/>
      <sheetName val="공통"/>
      <sheetName val="입찰안"/>
      <sheetName val="목재동바리"/>
      <sheetName val="단가일람표"/>
      <sheetName val="MFAB"/>
      <sheetName val="MFRT"/>
      <sheetName val="MPKG"/>
      <sheetName val="MPRD"/>
      <sheetName val="품셈TABLE"/>
      <sheetName val="INPUT"/>
      <sheetName val="노임단가"/>
      <sheetName val="토공(우물통,기타) "/>
      <sheetName val="1.설계기준"/>
      <sheetName val="표층포설및다짐"/>
      <sheetName val="수정사업계획_981229_1"/>
      <sheetName val="#REF"/>
      <sheetName val="날개벽"/>
      <sheetName val="(C)원내역"/>
      <sheetName val="가격조사서"/>
      <sheetName val="옹벽철근"/>
      <sheetName val="6PILE  (돌출)"/>
      <sheetName val="시멘트"/>
      <sheetName val="제수"/>
      <sheetName val="현장관리비"/>
      <sheetName val="실행내역"/>
      <sheetName val="PPC기"/>
      <sheetName val="중기"/>
      <sheetName val="소기"/>
      <sheetName val="대기"/>
      <sheetName val="합기"/>
      <sheetName val="FOB발"/>
      <sheetName val="Sheet1"/>
      <sheetName val="Sheet2"/>
      <sheetName val="Sheet3"/>
      <sheetName val="소특"/>
      <sheetName val="변수"/>
      <sheetName val="dV&amp;Cl"/>
      <sheetName val="CAP"/>
      <sheetName val="R"/>
      <sheetName val="Revenue status"/>
      <sheetName val="Total-P&amp;L(Local)"/>
      <sheetName val="3CHBDC"/>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표"/>
      <sheetName val="물가변동조정개요"/>
      <sheetName val="공사비변경집계표"/>
      <sheetName val="K값산출"/>
      <sheetName val="기계경비"/>
      <sheetName val="지수조정"/>
      <sheetName val="지수적용공사비내역서"/>
      <sheetName val="차수보수량산출"/>
      <sheetName val="SANBAISU"/>
      <sheetName val="심사물량"/>
      <sheetName val="분전함신설"/>
      <sheetName val="접지1종"/>
      <sheetName val="옥룡잡비"/>
      <sheetName val="노임단가"/>
      <sheetName val="BID"/>
      <sheetName val="마산월령동골조물량변경"/>
      <sheetName val="내역서"/>
      <sheetName val="급여대비현황(김제공장)"/>
      <sheetName val="급여대비현황(본사)"/>
      <sheetName val="빗물받이(910-510-410)"/>
      <sheetName val="CC-04"/>
      <sheetName val="#REF"/>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98수문일위"/>
      <sheetName val="98자재단가"/>
      <sheetName val="98년도"/>
      <sheetName val="99년도1월 "/>
      <sheetName val="99년도4월 "/>
      <sheetName val="99년도7월"/>
      <sheetName val="99년도9월"/>
      <sheetName val="해평이토변"/>
      <sheetName val="녹동자동비22560"/>
      <sheetName val="녹동자동비22760"/>
      <sheetName val="광양도이자동비"/>
      <sheetName val="도암천자동비"/>
      <sheetName val="광양신아배수문"/>
      <sheetName val="창포지구"/>
      <sheetName val="도양자동비"/>
      <sheetName val="회문지구"/>
      <sheetName val="토기공"/>
      <sheetName val="옥룡제"/>
      <sheetName val="봉덕보"/>
      <sheetName val="봉덕보 1"/>
      <sheetName val="난간"/>
      <sheetName val="품셈TABLE"/>
      <sheetName val="수량산출"/>
      <sheetName val="공사비99-10"/>
      <sheetName val="평균물량산출서"/>
      <sheetName val="목차"/>
      <sheetName val="접속도로1"/>
      <sheetName val="VXXXXX"/>
      <sheetName val="수문일1"/>
    </sheetNames>
    <sheetDataSet>
      <sheetData sheetId="0" refreshError="1"/>
      <sheetData sheetId="1" refreshError="1">
        <row r="2">
          <cell r="A2" t="str">
            <v>★ 본 수문용 일위대가표를 수정할때는 아래사항을 유의하기바람</v>
          </cell>
        </row>
        <row r="3">
          <cell r="A3" t="str">
            <v>1. 사용장비 손료는 단가항목이 공란인것은 토목에서 받아 기입하고, 다른것은 시중물가지에서 해당 단가를 찾아  수정할것</v>
          </cell>
        </row>
        <row r="4">
          <cell r="A4" t="str">
            <v xml:space="preserve">2. 도장비 산출 내역중 자재비는 별도 기입할것.          </v>
          </cell>
        </row>
        <row r="11">
          <cell r="G11" t="str">
            <v>'98 년도  노 임  단 가 표</v>
          </cell>
        </row>
        <row r="12">
          <cell r="E12" t="str">
            <v xml:space="preserve"> </v>
          </cell>
        </row>
        <row r="13">
          <cell r="A13" t="str">
            <v>종       별</v>
          </cell>
          <cell r="C13" t="str">
            <v>재 료 또 는</v>
          </cell>
          <cell r="D13" t="str">
            <v>원 수</v>
          </cell>
          <cell r="E13" t="str">
            <v>단위</v>
          </cell>
          <cell r="F13" t="str">
            <v>총   액</v>
          </cell>
          <cell r="G13" t="str">
            <v>노   무   비</v>
          </cell>
          <cell r="I13" t="str">
            <v>재   료   비</v>
          </cell>
          <cell r="K13" t="str">
            <v>경      비</v>
          </cell>
          <cell r="M13" t="str">
            <v>비   고</v>
          </cell>
        </row>
        <row r="14">
          <cell r="C14" t="str">
            <v xml:space="preserve">규       격 </v>
          </cell>
          <cell r="F14" t="str">
            <v>금   액</v>
          </cell>
          <cell r="G14" t="str">
            <v>단  가</v>
          </cell>
          <cell r="H14" t="str">
            <v>금   액</v>
          </cell>
          <cell r="I14" t="str">
            <v>단  가</v>
          </cell>
          <cell r="J14" t="str">
            <v>금   액</v>
          </cell>
          <cell r="K14" t="str">
            <v>단  가</v>
          </cell>
          <cell r="L14" t="str">
            <v>금   액</v>
          </cell>
        </row>
        <row r="15">
          <cell r="A15" t="str">
            <v>형  틀  목  공</v>
          </cell>
          <cell r="C15" t="str">
            <v xml:space="preserve"> </v>
          </cell>
          <cell r="D15">
            <v>1</v>
          </cell>
          <cell r="E15" t="str">
            <v>일</v>
          </cell>
          <cell r="H15">
            <v>75306</v>
          </cell>
        </row>
        <row r="16">
          <cell r="A16" t="str">
            <v>절    단    공</v>
          </cell>
          <cell r="D16">
            <v>1</v>
          </cell>
          <cell r="E16" t="str">
            <v>"</v>
          </cell>
          <cell r="H16">
            <v>65881</v>
          </cell>
        </row>
        <row r="17">
          <cell r="A17" t="str">
            <v>석          공</v>
          </cell>
          <cell r="D17">
            <v>1</v>
          </cell>
          <cell r="E17" t="str">
            <v>"</v>
          </cell>
          <cell r="H17">
            <v>77005</v>
          </cell>
        </row>
        <row r="18">
          <cell r="A18" t="str">
            <v>특 수 비 계 공</v>
          </cell>
          <cell r="D18">
            <v>1</v>
          </cell>
          <cell r="E18" t="str">
            <v>"</v>
          </cell>
          <cell r="H18">
            <v>85884</v>
          </cell>
        </row>
        <row r="19">
          <cell r="A19" t="str">
            <v>비    계    공</v>
          </cell>
          <cell r="D19">
            <v>1</v>
          </cell>
          <cell r="E19" t="str">
            <v>"</v>
          </cell>
          <cell r="H19">
            <v>79467</v>
          </cell>
        </row>
        <row r="20">
          <cell r="A20" t="str">
            <v>도    장    공</v>
          </cell>
          <cell r="D20">
            <v>1</v>
          </cell>
          <cell r="E20" t="str">
            <v>일</v>
          </cell>
          <cell r="H20">
            <v>63038</v>
          </cell>
        </row>
        <row r="21">
          <cell r="A21" t="str">
            <v>플랜트기계설치공</v>
          </cell>
          <cell r="D21">
            <v>1</v>
          </cell>
          <cell r="E21" t="str">
            <v>"</v>
          </cell>
          <cell r="H21">
            <v>80805</v>
          </cell>
        </row>
        <row r="22">
          <cell r="A22" t="str">
            <v>플랜트  용접공</v>
          </cell>
          <cell r="D22">
            <v>1</v>
          </cell>
          <cell r="E22" t="str">
            <v>"</v>
          </cell>
          <cell r="H22">
            <v>95379</v>
          </cell>
        </row>
        <row r="23">
          <cell r="A23" t="str">
            <v>플랜트  제관공</v>
          </cell>
          <cell r="D23">
            <v>1</v>
          </cell>
          <cell r="E23" t="str">
            <v>"</v>
          </cell>
          <cell r="H23">
            <v>81966</v>
          </cell>
        </row>
        <row r="24">
          <cell r="A24" t="str">
            <v>플랜트  배관공</v>
          </cell>
          <cell r="D24">
            <v>1</v>
          </cell>
          <cell r="E24" t="str">
            <v>"</v>
          </cell>
          <cell r="H24">
            <v>97219</v>
          </cell>
        </row>
        <row r="25">
          <cell r="A25" t="str">
            <v>측    량    사</v>
          </cell>
          <cell r="D25">
            <v>1</v>
          </cell>
          <cell r="E25" t="str">
            <v>일</v>
          </cell>
          <cell r="H25">
            <v>58506</v>
          </cell>
        </row>
        <row r="26">
          <cell r="A26" t="str">
            <v>측량사    조수</v>
          </cell>
          <cell r="D26">
            <v>1</v>
          </cell>
          <cell r="E26" t="str">
            <v>"</v>
          </cell>
          <cell r="H26">
            <v>38777</v>
          </cell>
        </row>
        <row r="27">
          <cell r="A27" t="str">
            <v>플랜트    전공</v>
          </cell>
          <cell r="D27">
            <v>1</v>
          </cell>
          <cell r="E27" t="str">
            <v>"</v>
          </cell>
          <cell r="H27">
            <v>64285</v>
          </cell>
        </row>
        <row r="28">
          <cell r="A28" t="str">
            <v>특  별  인  부</v>
          </cell>
          <cell r="D28">
            <v>1</v>
          </cell>
          <cell r="E28" t="str">
            <v>"</v>
          </cell>
          <cell r="H28">
            <v>57379</v>
          </cell>
        </row>
        <row r="29">
          <cell r="A29" t="str">
            <v>보  통  인  부</v>
          </cell>
          <cell r="D29">
            <v>1</v>
          </cell>
          <cell r="E29" t="str">
            <v>"</v>
          </cell>
          <cell r="H29">
            <v>37736</v>
          </cell>
        </row>
        <row r="30">
          <cell r="A30" t="str">
            <v>중기 운전 기사</v>
          </cell>
          <cell r="D30">
            <v>1</v>
          </cell>
          <cell r="E30" t="str">
            <v>일</v>
          </cell>
          <cell r="H30">
            <v>56951</v>
          </cell>
        </row>
        <row r="31">
          <cell r="A31" t="str">
            <v>중  기  조  장</v>
          </cell>
          <cell r="D31">
            <v>1</v>
          </cell>
          <cell r="E31" t="str">
            <v>"</v>
          </cell>
          <cell r="H31">
            <v>55484</v>
          </cell>
        </row>
        <row r="32">
          <cell r="A32" t="str">
            <v>운전수(기  계)</v>
          </cell>
          <cell r="D32">
            <v>1</v>
          </cell>
          <cell r="E32" t="str">
            <v>"</v>
          </cell>
          <cell r="H32">
            <v>54325</v>
          </cell>
        </row>
        <row r="33">
          <cell r="A33" t="str">
            <v>운전사(운반차)</v>
          </cell>
          <cell r="D33">
            <v>1</v>
          </cell>
          <cell r="E33" t="str">
            <v>"</v>
          </cell>
          <cell r="H33">
            <v>51077</v>
          </cell>
        </row>
        <row r="34">
          <cell r="A34" t="str">
            <v>종       별</v>
          </cell>
          <cell r="C34" t="str">
            <v>재 료 또 는</v>
          </cell>
          <cell r="D34" t="str">
            <v xml:space="preserve">원 수 </v>
          </cell>
          <cell r="E34" t="str">
            <v>단 위</v>
          </cell>
          <cell r="F34" t="str">
            <v>총   액</v>
          </cell>
          <cell r="G34" t="str">
            <v>노   무   비</v>
          </cell>
          <cell r="I34" t="str">
            <v>재   료   비</v>
          </cell>
          <cell r="K34" t="str">
            <v>경      비</v>
          </cell>
          <cell r="M34" t="str">
            <v>비   고</v>
          </cell>
        </row>
        <row r="35">
          <cell r="C35" t="str">
            <v xml:space="preserve">규       격 </v>
          </cell>
          <cell r="F35" t="str">
            <v>금   액</v>
          </cell>
          <cell r="G35" t="str">
            <v>단  가</v>
          </cell>
          <cell r="H35" t="str">
            <v>금   액</v>
          </cell>
          <cell r="I35" t="str">
            <v>단  가</v>
          </cell>
          <cell r="J35" t="str">
            <v>금   액</v>
          </cell>
          <cell r="K35" t="str">
            <v>단  가</v>
          </cell>
          <cell r="L35" t="str">
            <v>금   액</v>
          </cell>
        </row>
        <row r="36">
          <cell r="A36" t="str">
            <v>중기 운전 조수</v>
          </cell>
          <cell r="D36">
            <v>1</v>
          </cell>
          <cell r="E36" t="str">
            <v>"</v>
          </cell>
          <cell r="H36">
            <v>42762</v>
          </cell>
        </row>
        <row r="37">
          <cell r="A37" t="str">
            <v>기    계    공</v>
          </cell>
          <cell r="D37">
            <v>1</v>
          </cell>
          <cell r="E37" t="str">
            <v>일</v>
          </cell>
          <cell r="H37">
            <v>58906</v>
          </cell>
        </row>
        <row r="38">
          <cell r="A38" t="str">
            <v>용접공 (일 반)</v>
          </cell>
          <cell r="D38">
            <v>1</v>
          </cell>
          <cell r="E38" t="str">
            <v>"</v>
          </cell>
          <cell r="H38">
            <v>74016</v>
          </cell>
        </row>
        <row r="39">
          <cell r="A39" t="str">
            <v>리    벳    공</v>
          </cell>
          <cell r="D39">
            <v>1</v>
          </cell>
          <cell r="E39" t="str">
            <v>"</v>
          </cell>
          <cell r="H39">
            <v>71579</v>
          </cell>
        </row>
        <row r="40">
          <cell r="A40" t="str">
            <v>계    령    공</v>
          </cell>
          <cell r="D40">
            <v>1</v>
          </cell>
          <cell r="E40" t="str">
            <v>"</v>
          </cell>
          <cell r="H40">
            <v>41937</v>
          </cell>
          <cell r="L40" t="str">
            <v xml:space="preserve"> </v>
          </cell>
        </row>
        <row r="41">
          <cell r="A41" t="str">
            <v>제    도    공</v>
          </cell>
          <cell r="D41">
            <v>1</v>
          </cell>
          <cell r="E41" t="str">
            <v>"</v>
          </cell>
          <cell r="H41">
            <v>32747</v>
          </cell>
        </row>
        <row r="42">
          <cell r="A42" t="str">
            <v>현    도    공</v>
          </cell>
          <cell r="C42" t="str">
            <v xml:space="preserve"> </v>
          </cell>
          <cell r="D42">
            <v>1</v>
          </cell>
          <cell r="E42" t="str">
            <v>일</v>
          </cell>
          <cell r="H42">
            <v>28487</v>
          </cell>
        </row>
        <row r="43">
          <cell r="A43" t="str">
            <v>마    킹    공</v>
          </cell>
          <cell r="D43">
            <v>1</v>
          </cell>
          <cell r="E43" t="str">
            <v>"</v>
          </cell>
          <cell r="H43">
            <v>26924</v>
          </cell>
        </row>
        <row r="44">
          <cell r="A44" t="str">
            <v>산 소 절 단 공</v>
          </cell>
          <cell r="D44">
            <v>1</v>
          </cell>
          <cell r="E44" t="str">
            <v>"</v>
          </cell>
          <cell r="H44">
            <v>31794</v>
          </cell>
        </row>
        <row r="45">
          <cell r="A45" t="str">
            <v>샤    링    공</v>
          </cell>
          <cell r="D45">
            <v>1</v>
          </cell>
          <cell r="E45" t="str">
            <v>"</v>
          </cell>
          <cell r="H45">
            <v>29508</v>
          </cell>
        </row>
        <row r="46">
          <cell r="A46" t="str">
            <v>프  레  스  공</v>
          </cell>
          <cell r="D46">
            <v>1</v>
          </cell>
          <cell r="E46" t="str">
            <v>"</v>
          </cell>
          <cell r="H46">
            <v>26250</v>
          </cell>
        </row>
        <row r="47">
          <cell r="A47" t="str">
            <v>보    링    공</v>
          </cell>
          <cell r="D47">
            <v>1</v>
          </cell>
          <cell r="E47" t="str">
            <v>일</v>
          </cell>
          <cell r="H47">
            <v>28378</v>
          </cell>
        </row>
        <row r="48">
          <cell r="A48" t="str">
            <v>밀    링    공</v>
          </cell>
          <cell r="D48">
            <v>1</v>
          </cell>
          <cell r="E48" t="str">
            <v>"</v>
          </cell>
          <cell r="H48">
            <v>27252</v>
          </cell>
        </row>
        <row r="49">
          <cell r="A49" t="str">
            <v>방 전 절 단 공</v>
          </cell>
          <cell r="D49">
            <v>1</v>
          </cell>
          <cell r="E49" t="str">
            <v>"</v>
          </cell>
          <cell r="H49">
            <v>27047</v>
          </cell>
        </row>
        <row r="50">
          <cell r="A50" t="str">
            <v>드    링    공</v>
          </cell>
          <cell r="D50">
            <v>1</v>
          </cell>
          <cell r="E50" t="str">
            <v>"</v>
          </cell>
          <cell r="H50">
            <v>27215</v>
          </cell>
        </row>
        <row r="51">
          <cell r="A51" t="str">
            <v>수 동 선 반 공</v>
          </cell>
          <cell r="D51">
            <v>1</v>
          </cell>
          <cell r="E51" t="str">
            <v>"</v>
          </cell>
          <cell r="H51">
            <v>27350</v>
          </cell>
        </row>
        <row r="52">
          <cell r="A52" t="str">
            <v>프  레  나  공</v>
          </cell>
          <cell r="D52">
            <v>1</v>
          </cell>
          <cell r="E52" t="str">
            <v>일</v>
          </cell>
          <cell r="H52">
            <v>25035</v>
          </cell>
        </row>
        <row r="53">
          <cell r="A53" t="str">
            <v>3 본  로 라 공</v>
          </cell>
          <cell r="D53">
            <v>1</v>
          </cell>
          <cell r="E53" t="str">
            <v>"</v>
          </cell>
          <cell r="H53">
            <v>34250</v>
          </cell>
        </row>
        <row r="54">
          <cell r="A54" t="str">
            <v>벤 딩 머 쉰 공</v>
          </cell>
          <cell r="D54">
            <v>1</v>
          </cell>
          <cell r="E54" t="str">
            <v>"</v>
          </cell>
          <cell r="H54">
            <v>29076</v>
          </cell>
        </row>
        <row r="55">
          <cell r="A55" t="str">
            <v>열  처  리  공</v>
          </cell>
          <cell r="D55">
            <v>1</v>
          </cell>
          <cell r="E55" t="str">
            <v>"</v>
          </cell>
          <cell r="H55">
            <v>25392</v>
          </cell>
        </row>
        <row r="56">
          <cell r="A56" t="str">
            <v>용    접    공</v>
          </cell>
          <cell r="D56">
            <v>1</v>
          </cell>
          <cell r="E56" t="str">
            <v>"</v>
          </cell>
          <cell r="H56">
            <v>27908</v>
          </cell>
        </row>
        <row r="57">
          <cell r="A57" t="str">
            <v>종       별</v>
          </cell>
          <cell r="C57" t="str">
            <v>재 료 또 는</v>
          </cell>
          <cell r="D57" t="str">
            <v xml:space="preserve">원 수 </v>
          </cell>
          <cell r="E57" t="str">
            <v>단 위</v>
          </cell>
          <cell r="F57" t="str">
            <v>총   액</v>
          </cell>
          <cell r="G57" t="str">
            <v>노   무   비</v>
          </cell>
          <cell r="I57" t="str">
            <v>재   료   비</v>
          </cell>
          <cell r="K57" t="str">
            <v>경      비</v>
          </cell>
          <cell r="M57" t="str">
            <v>비   고</v>
          </cell>
        </row>
        <row r="58">
          <cell r="C58" t="str">
            <v xml:space="preserve">규       격 </v>
          </cell>
          <cell r="F58" t="str">
            <v>금   액</v>
          </cell>
          <cell r="G58" t="str">
            <v>단  가</v>
          </cell>
          <cell r="H58" t="str">
            <v>금   액</v>
          </cell>
          <cell r="I58" t="str">
            <v>단  가</v>
          </cell>
          <cell r="J58" t="str">
            <v>금   액</v>
          </cell>
          <cell r="K58" t="str">
            <v>단  가</v>
          </cell>
          <cell r="L58" t="str">
            <v>금   액</v>
          </cell>
        </row>
        <row r="59">
          <cell r="A59" t="str">
            <v>그 라 인 다 공</v>
          </cell>
          <cell r="D59">
            <v>1</v>
          </cell>
          <cell r="E59" t="str">
            <v>일</v>
          </cell>
          <cell r="H59">
            <v>26032</v>
          </cell>
        </row>
        <row r="60">
          <cell r="A60" t="str">
            <v>비파괴  시험공</v>
          </cell>
          <cell r="D60">
            <v>1</v>
          </cell>
          <cell r="E60" t="str">
            <v>"</v>
          </cell>
          <cell r="H60">
            <v>64472</v>
          </cell>
        </row>
        <row r="61">
          <cell r="A61" t="str">
            <v>기계 기사 1 급</v>
          </cell>
          <cell r="C61" t="str">
            <v>(중급기술자)</v>
          </cell>
          <cell r="D61">
            <v>1</v>
          </cell>
          <cell r="E61" t="str">
            <v>"</v>
          </cell>
          <cell r="H61">
            <v>97488</v>
          </cell>
        </row>
        <row r="62">
          <cell r="A62" t="str">
            <v>기계 기사 2 급</v>
          </cell>
          <cell r="C62" t="str">
            <v>(초급기술자)</v>
          </cell>
          <cell r="D62">
            <v>1</v>
          </cell>
          <cell r="E62" t="str">
            <v>"</v>
          </cell>
          <cell r="H62">
            <v>69405</v>
          </cell>
        </row>
        <row r="63">
          <cell r="A63" t="str">
            <v>철    공</v>
          </cell>
          <cell r="D63">
            <v>1</v>
          </cell>
          <cell r="E63" t="str">
            <v>"</v>
          </cell>
          <cell r="H63">
            <v>72430</v>
          </cell>
        </row>
        <row r="64">
          <cell r="A64" t="str">
            <v>잠 수 부</v>
          </cell>
          <cell r="D64">
            <v>1</v>
          </cell>
          <cell r="E64" t="str">
            <v xml:space="preserve">일 </v>
          </cell>
          <cell r="H64">
            <v>81832</v>
          </cell>
        </row>
        <row r="65">
          <cell r="A65" t="str">
            <v>선    부</v>
          </cell>
          <cell r="D65">
            <v>1</v>
          </cell>
          <cell r="E65" t="str">
            <v xml:space="preserve">일 </v>
          </cell>
          <cell r="H65">
            <v>40088</v>
          </cell>
        </row>
        <row r="66">
          <cell r="A66" t="str">
            <v>조 력 공</v>
          </cell>
          <cell r="D66">
            <v>1</v>
          </cell>
          <cell r="E66" t="str">
            <v xml:space="preserve">일 </v>
          </cell>
          <cell r="H66">
            <v>48912</v>
          </cell>
        </row>
        <row r="67">
          <cell r="A67" t="str">
            <v>품질관리공(시험사1급)</v>
          </cell>
          <cell r="D67">
            <v>1</v>
          </cell>
          <cell r="E67" t="str">
            <v xml:space="preserve">일 </v>
          </cell>
          <cell r="H67">
            <v>47867</v>
          </cell>
          <cell r="L67" t="str">
            <v xml:space="preserve"> </v>
          </cell>
        </row>
        <row r="68">
          <cell r="A68" t="str">
            <v>특급기술자(건설및기타)</v>
          </cell>
          <cell r="D68">
            <v>1</v>
          </cell>
          <cell r="E68" t="str">
            <v xml:space="preserve">일 </v>
          </cell>
          <cell r="H68">
            <v>142203</v>
          </cell>
          <cell r="L68" t="str">
            <v xml:space="preserve"> </v>
          </cell>
        </row>
        <row r="69">
          <cell r="A69" t="str">
            <v>고급기술자(    "     )</v>
          </cell>
          <cell r="D69">
            <v>1</v>
          </cell>
          <cell r="E69" t="str">
            <v xml:space="preserve">일 </v>
          </cell>
          <cell r="H69">
            <v>117410</v>
          </cell>
          <cell r="L69" t="str">
            <v xml:space="preserve"> </v>
          </cell>
        </row>
        <row r="70">
          <cell r="A70" t="str">
            <v>중급기술자(    "     )</v>
          </cell>
          <cell r="D70">
            <v>1</v>
          </cell>
          <cell r="E70" t="str">
            <v xml:space="preserve">일 </v>
          </cell>
          <cell r="H70">
            <v>97488</v>
          </cell>
          <cell r="L70" t="str">
            <v xml:space="preserve"> </v>
          </cell>
        </row>
        <row r="71">
          <cell r="A71" t="str">
            <v>초급기술자(    "     )</v>
          </cell>
          <cell r="D71">
            <v>1</v>
          </cell>
          <cell r="E71" t="str">
            <v xml:space="preserve">일 </v>
          </cell>
          <cell r="H71">
            <v>69405</v>
          </cell>
          <cell r="L71" t="str">
            <v xml:space="preserve"> </v>
          </cell>
        </row>
        <row r="72">
          <cell r="A72" t="str">
            <v>고급기능사(    "     )</v>
          </cell>
          <cell r="D72">
            <v>1</v>
          </cell>
          <cell r="E72" t="str">
            <v xml:space="preserve">일 </v>
          </cell>
          <cell r="H72">
            <v>68094</v>
          </cell>
          <cell r="L72" t="str">
            <v xml:space="preserve"> </v>
          </cell>
        </row>
        <row r="73">
          <cell r="A73" t="str">
            <v>중급기능사(    "     )</v>
          </cell>
          <cell r="D73">
            <v>1</v>
          </cell>
          <cell r="E73" t="str">
            <v xml:space="preserve">일 </v>
          </cell>
          <cell r="H73">
            <v>60249</v>
          </cell>
          <cell r="L73" t="str">
            <v xml:space="preserve"> </v>
          </cell>
        </row>
        <row r="74">
          <cell r="A74" t="str">
            <v>초급기능사(    "     )</v>
          </cell>
          <cell r="D74">
            <v>1</v>
          </cell>
          <cell r="E74" t="str">
            <v xml:space="preserve">일 </v>
          </cell>
          <cell r="H74">
            <v>48652</v>
          </cell>
          <cell r="L74" t="str">
            <v xml:space="preserve"> </v>
          </cell>
        </row>
        <row r="75">
          <cell r="C75" t="str">
            <v xml:space="preserve"> </v>
          </cell>
        </row>
        <row r="76">
          <cell r="C76" t="str">
            <v xml:space="preserve"> </v>
          </cell>
        </row>
        <row r="77">
          <cell r="C77" t="str">
            <v xml:space="preserve"> </v>
          </cell>
        </row>
        <row r="78">
          <cell r="C78" t="str">
            <v xml:space="preserve"> </v>
          </cell>
        </row>
        <row r="79">
          <cell r="C79" t="str">
            <v xml:space="preserve"> </v>
          </cell>
        </row>
        <row r="81">
          <cell r="B81" t="str">
            <v>'98 년도  소 모 자 재  단 가 표</v>
          </cell>
        </row>
        <row r="82">
          <cell r="E82" t="str">
            <v xml:space="preserve"> </v>
          </cell>
        </row>
        <row r="83">
          <cell r="A83" t="str">
            <v>종       별</v>
          </cell>
          <cell r="C83" t="str">
            <v>재 료 또 는</v>
          </cell>
          <cell r="D83" t="str">
            <v xml:space="preserve">원 수 </v>
          </cell>
          <cell r="E83" t="str">
            <v>단 위</v>
          </cell>
          <cell r="F83" t="str">
            <v>총   액</v>
          </cell>
          <cell r="G83" t="str">
            <v>노   무   비</v>
          </cell>
          <cell r="I83" t="str">
            <v>재   료   비</v>
          </cell>
          <cell r="K83" t="str">
            <v>경      비</v>
          </cell>
          <cell r="M83" t="str">
            <v>비   고</v>
          </cell>
        </row>
        <row r="84">
          <cell r="C84" t="str">
            <v xml:space="preserve">규       격 </v>
          </cell>
          <cell r="F84" t="str">
            <v>금   액</v>
          </cell>
          <cell r="G84" t="str">
            <v>단  가</v>
          </cell>
          <cell r="H84" t="str">
            <v>금   액</v>
          </cell>
          <cell r="I84" t="str">
            <v>단  가</v>
          </cell>
          <cell r="J84" t="str">
            <v>금   액</v>
          </cell>
          <cell r="K84" t="str">
            <v>단  가</v>
          </cell>
          <cell r="L84" t="str">
            <v>금   액</v>
          </cell>
        </row>
        <row r="85">
          <cell r="A85" t="str">
            <v>산          소</v>
          </cell>
          <cell r="C85" t="str">
            <v>6,000 L</v>
          </cell>
          <cell r="D85">
            <v>1</v>
          </cell>
          <cell r="E85" t="str">
            <v>병</v>
          </cell>
          <cell r="J85">
            <v>12000</v>
          </cell>
        </row>
        <row r="86">
          <cell r="A86" t="str">
            <v>아  세  치  렌</v>
          </cell>
          <cell r="C86" t="str">
            <v>4,500 L</v>
          </cell>
          <cell r="D86">
            <v>1</v>
          </cell>
          <cell r="E86" t="str">
            <v>"</v>
          </cell>
          <cell r="J86">
            <v>55392</v>
          </cell>
        </row>
        <row r="87">
          <cell r="B87" t="str">
            <v xml:space="preserve">  "</v>
          </cell>
          <cell r="C87" t="str">
            <v>2,100 L</v>
          </cell>
          <cell r="D87">
            <v>1</v>
          </cell>
          <cell r="E87" t="str">
            <v>"</v>
          </cell>
          <cell r="J87">
            <v>25849</v>
          </cell>
        </row>
        <row r="88">
          <cell r="A88" t="str">
            <v>STS 용  접  봉</v>
          </cell>
          <cell r="C88" t="str">
            <v>4Φx350L</v>
          </cell>
          <cell r="D88">
            <v>1</v>
          </cell>
          <cell r="E88" t="str">
            <v>kg</v>
          </cell>
          <cell r="J88">
            <v>5460</v>
          </cell>
        </row>
        <row r="89">
          <cell r="A89" t="str">
            <v>SS400  용 접 봉</v>
          </cell>
          <cell r="C89" t="str">
            <v>"</v>
          </cell>
          <cell r="D89">
            <v>1</v>
          </cell>
          <cell r="E89" t="str">
            <v>"</v>
          </cell>
          <cell r="J89">
            <v>1260</v>
          </cell>
        </row>
        <row r="90">
          <cell r="A90" t="str">
            <v>전  력  요  금</v>
          </cell>
          <cell r="D90">
            <v>1</v>
          </cell>
          <cell r="E90" t="str">
            <v>Kwh</v>
          </cell>
          <cell r="J90">
            <v>61.6</v>
          </cell>
        </row>
        <row r="91">
          <cell r="A91" t="str">
            <v>함          석</v>
          </cell>
          <cell r="C91" t="str">
            <v>#32x3'x6'</v>
          </cell>
          <cell r="D91">
            <v>1</v>
          </cell>
          <cell r="E91" t="str">
            <v>매</v>
          </cell>
          <cell r="J91">
            <v>2597</v>
          </cell>
        </row>
        <row r="92">
          <cell r="B92" t="str">
            <v xml:space="preserve">  "</v>
          </cell>
          <cell r="C92" t="str">
            <v>#31x3'x6'</v>
          </cell>
          <cell r="D92">
            <v>1</v>
          </cell>
          <cell r="E92" t="str">
            <v>"</v>
          </cell>
          <cell r="J92">
            <v>2825</v>
          </cell>
        </row>
        <row r="93">
          <cell r="A93" t="str">
            <v>경          유</v>
          </cell>
          <cell r="D93">
            <v>1</v>
          </cell>
          <cell r="E93" t="str">
            <v>L</v>
          </cell>
          <cell r="J93">
            <v>526.4</v>
          </cell>
        </row>
        <row r="94">
          <cell r="A94" t="str">
            <v>코  크  스</v>
          </cell>
          <cell r="D94">
            <v>1</v>
          </cell>
          <cell r="E94" t="str">
            <v>kg</v>
          </cell>
          <cell r="J94">
            <v>183</v>
          </cell>
        </row>
        <row r="95">
          <cell r="A95" t="str">
            <v>그라인다돌</v>
          </cell>
          <cell r="D95">
            <v>1</v>
          </cell>
          <cell r="E95" t="str">
            <v>개</v>
          </cell>
          <cell r="J95">
            <v>3380</v>
          </cell>
        </row>
        <row r="96">
          <cell r="A96" t="str">
            <v>노   즐</v>
          </cell>
          <cell r="D96">
            <v>1</v>
          </cell>
          <cell r="E96" t="str">
            <v>"</v>
          </cell>
          <cell r="J96">
            <v>32000</v>
          </cell>
        </row>
        <row r="97">
          <cell r="A97" t="str">
            <v>아  세  치  렌</v>
          </cell>
          <cell r="C97" t="str">
            <v>4,500 L</v>
          </cell>
          <cell r="D97">
            <v>1</v>
          </cell>
          <cell r="E97" t="str">
            <v>kg</v>
          </cell>
          <cell r="J97">
            <v>10500</v>
          </cell>
        </row>
        <row r="98">
          <cell r="B98" t="str">
            <v>- 엔진유</v>
          </cell>
          <cell r="E98" t="str">
            <v>L</v>
          </cell>
          <cell r="J98">
            <v>1250</v>
          </cell>
        </row>
        <row r="99">
          <cell r="B99" t="str">
            <v>- 구리이스</v>
          </cell>
          <cell r="E99" t="str">
            <v>KG</v>
          </cell>
          <cell r="J99">
            <v>2323</v>
          </cell>
        </row>
        <row r="100">
          <cell r="B100" t="str">
            <v>- 규사</v>
          </cell>
          <cell r="E100" t="str">
            <v>TON</v>
          </cell>
          <cell r="J100">
            <v>25000</v>
          </cell>
        </row>
        <row r="101">
          <cell r="B101" t="str">
            <v>- SAND</v>
          </cell>
          <cell r="E101" t="str">
            <v>㎥</v>
          </cell>
          <cell r="J101">
            <v>7000</v>
          </cell>
        </row>
        <row r="102">
          <cell r="B102" t="str">
            <v>- POWER BRUSH</v>
          </cell>
          <cell r="E102" t="str">
            <v>KG</v>
          </cell>
          <cell r="J102">
            <v>5000</v>
          </cell>
        </row>
        <row r="103">
          <cell r="A103" t="str">
            <v>종       별</v>
          </cell>
          <cell r="C103" t="str">
            <v>재 료 또 는</v>
          </cell>
          <cell r="D103" t="str">
            <v xml:space="preserve">원 수 </v>
          </cell>
          <cell r="E103" t="str">
            <v>단 위</v>
          </cell>
          <cell r="F103" t="str">
            <v>총   액</v>
          </cell>
          <cell r="G103" t="str">
            <v>노   무   비</v>
          </cell>
          <cell r="I103" t="str">
            <v>재   료   비</v>
          </cell>
          <cell r="K103" t="str">
            <v>경      비</v>
          </cell>
          <cell r="M103" t="str">
            <v>비   고</v>
          </cell>
        </row>
        <row r="104">
          <cell r="C104" t="str">
            <v xml:space="preserve">규       격 </v>
          </cell>
          <cell r="F104" t="str">
            <v>금   액</v>
          </cell>
          <cell r="G104" t="str">
            <v>단  가</v>
          </cell>
          <cell r="H104" t="str">
            <v>금   액</v>
          </cell>
          <cell r="I104" t="str">
            <v>단  가</v>
          </cell>
          <cell r="J104" t="str">
            <v>금   액</v>
          </cell>
          <cell r="K104" t="str">
            <v>단  가</v>
          </cell>
          <cell r="L104" t="str">
            <v>금   액</v>
          </cell>
        </row>
        <row r="105">
          <cell r="B105" t="str">
            <v>- WIRE BRUSH</v>
          </cell>
          <cell r="E105" t="str">
            <v>KG</v>
          </cell>
          <cell r="J105">
            <v>2000</v>
          </cell>
        </row>
        <row r="106">
          <cell r="B106" t="str">
            <v>- 세척제</v>
          </cell>
          <cell r="E106" t="str">
            <v>KG</v>
          </cell>
          <cell r="J106">
            <v>10500</v>
          </cell>
        </row>
        <row r="107">
          <cell r="B107" t="str">
            <v>- 넝마</v>
          </cell>
          <cell r="E107" t="str">
            <v>KG</v>
          </cell>
          <cell r="J107">
            <v>1363</v>
          </cell>
          <cell r="K107" t="str">
            <v>(적산정보 492)</v>
          </cell>
        </row>
        <row r="108">
          <cell r="B108" t="str">
            <v>- 세라믹코팅제</v>
          </cell>
          <cell r="E108" t="str">
            <v>KG</v>
          </cell>
          <cell r="J108">
            <v>168300</v>
          </cell>
        </row>
        <row r="109">
          <cell r="B109" t="str">
            <v>- 희석제</v>
          </cell>
          <cell r="E109" t="str">
            <v>통</v>
          </cell>
          <cell r="J109">
            <v>5120</v>
          </cell>
        </row>
        <row r="110">
          <cell r="B110" t="str">
            <v>ZINC RICH PRIMER</v>
          </cell>
          <cell r="E110" t="str">
            <v>L</v>
          </cell>
          <cell r="J110">
            <v>7945</v>
          </cell>
        </row>
        <row r="111">
          <cell r="B111" t="str">
            <v>신      나</v>
          </cell>
          <cell r="J111">
            <v>2111</v>
          </cell>
        </row>
        <row r="112">
          <cell r="B112" t="str">
            <v>방 오 도 료</v>
          </cell>
          <cell r="J112">
            <v>9231</v>
          </cell>
        </row>
        <row r="113">
          <cell r="B113" t="str">
            <v>신  나(ANTI FAULING)</v>
          </cell>
          <cell r="J113">
            <v>1530</v>
          </cell>
        </row>
        <row r="114">
          <cell r="B114" t="str">
            <v>TAL EPOXY</v>
          </cell>
          <cell r="J114">
            <v>3570</v>
          </cell>
        </row>
        <row r="115">
          <cell r="B115" t="str">
            <v>PURE EPOXY</v>
          </cell>
          <cell r="J115">
            <v>4010</v>
          </cell>
        </row>
        <row r="127">
          <cell r="B127" t="str">
            <v>'98 년도  사 용 장 비 경 비  단 가 표</v>
          </cell>
        </row>
        <row r="128">
          <cell r="E128" t="str">
            <v xml:space="preserve"> </v>
          </cell>
        </row>
        <row r="129">
          <cell r="A129" t="str">
            <v>종       별</v>
          </cell>
          <cell r="C129" t="str">
            <v>재 료 또 는</v>
          </cell>
          <cell r="D129" t="str">
            <v xml:space="preserve">원 수 </v>
          </cell>
          <cell r="E129" t="str">
            <v>단 위</v>
          </cell>
          <cell r="F129" t="str">
            <v>총   액</v>
          </cell>
          <cell r="G129" t="str">
            <v>노   무   비</v>
          </cell>
          <cell r="I129" t="str">
            <v>재   료   비</v>
          </cell>
          <cell r="K129" t="str">
            <v>경      비</v>
          </cell>
          <cell r="M129" t="str">
            <v>비   고</v>
          </cell>
        </row>
        <row r="130">
          <cell r="C130" t="str">
            <v xml:space="preserve">규       격 </v>
          </cell>
          <cell r="F130" t="str">
            <v>금   액</v>
          </cell>
          <cell r="G130" t="str">
            <v>단  가</v>
          </cell>
          <cell r="H130" t="str">
            <v>금   액</v>
          </cell>
          <cell r="I130" t="str">
            <v>단  가</v>
          </cell>
          <cell r="J130" t="str">
            <v>금   액</v>
          </cell>
          <cell r="K130" t="str">
            <v>단  가</v>
          </cell>
          <cell r="L130" t="str">
            <v>금   액</v>
          </cell>
        </row>
        <row r="131">
          <cell r="A131" t="str">
            <v>Lathe</v>
          </cell>
          <cell r="C131" t="str">
            <v>12ftx7.5Hp</v>
          </cell>
          <cell r="D131">
            <v>1</v>
          </cell>
          <cell r="E131" t="str">
            <v>hr</v>
          </cell>
          <cell r="H131">
            <v>3418</v>
          </cell>
          <cell r="L131">
            <v>3775</v>
          </cell>
        </row>
        <row r="132">
          <cell r="A132" t="str">
            <v>Planer</v>
          </cell>
          <cell r="C132" t="str">
            <v>4ftx8ft</v>
          </cell>
          <cell r="D132">
            <v>1</v>
          </cell>
          <cell r="E132" t="str">
            <v>"</v>
          </cell>
          <cell r="H132">
            <v>3129</v>
          </cell>
          <cell r="L132">
            <v>2743</v>
          </cell>
        </row>
        <row r="133">
          <cell r="A133" t="str">
            <v>Boring Machine</v>
          </cell>
          <cell r="C133" t="str">
            <v>horizontal type 3Hp</v>
          </cell>
        </row>
        <row r="134">
          <cell r="D134">
            <v>1</v>
          </cell>
          <cell r="E134" t="str">
            <v>"</v>
          </cell>
          <cell r="H134">
            <v>3547</v>
          </cell>
          <cell r="L134">
            <v>8928</v>
          </cell>
        </row>
        <row r="135">
          <cell r="A135" t="str">
            <v>Union Melt Welder</v>
          </cell>
          <cell r="C135" t="str">
            <v>5.5 KVA</v>
          </cell>
          <cell r="D135">
            <v>1</v>
          </cell>
          <cell r="E135" t="str">
            <v>"</v>
          </cell>
          <cell r="H135">
            <v>3488</v>
          </cell>
          <cell r="L135">
            <v>1797</v>
          </cell>
        </row>
        <row r="136">
          <cell r="A136" t="str">
            <v>Gouging Machine</v>
          </cell>
          <cell r="C136" t="str">
            <v>중형</v>
          </cell>
          <cell r="D136">
            <v>1</v>
          </cell>
          <cell r="E136" t="str">
            <v>"</v>
          </cell>
          <cell r="H136">
            <v>3380</v>
          </cell>
          <cell r="L136">
            <v>670</v>
          </cell>
        </row>
        <row r="137">
          <cell r="A137" t="str">
            <v>Gas Cutting Machine</v>
          </cell>
        </row>
        <row r="138">
          <cell r="C138" t="str">
            <v>auto 중형</v>
          </cell>
          <cell r="D138">
            <v>1</v>
          </cell>
          <cell r="E138" t="str">
            <v>hr</v>
          </cell>
          <cell r="H138">
            <v>11922</v>
          </cell>
          <cell r="L138">
            <v>119</v>
          </cell>
        </row>
        <row r="139">
          <cell r="B139" t="str">
            <v xml:space="preserve">  "</v>
          </cell>
          <cell r="C139" t="str">
            <v>manual 중형</v>
          </cell>
          <cell r="D139">
            <v>1</v>
          </cell>
          <cell r="E139" t="str">
            <v>"</v>
          </cell>
          <cell r="H139">
            <v>3974</v>
          </cell>
          <cell r="L139">
            <v>115</v>
          </cell>
        </row>
        <row r="140">
          <cell r="A140" t="str">
            <v>Gas Heating Touch</v>
          </cell>
          <cell r="C140" t="str">
            <v>중형</v>
          </cell>
          <cell r="D140">
            <v>1</v>
          </cell>
          <cell r="E140" t="str">
            <v>"</v>
          </cell>
          <cell r="H140">
            <v>3174</v>
          </cell>
          <cell r="L140">
            <v>115</v>
          </cell>
        </row>
        <row r="141">
          <cell r="A141" t="str">
            <v>A.C Welder</v>
          </cell>
          <cell r="C141" t="str">
            <v>5.5 KVA</v>
          </cell>
          <cell r="D141">
            <v>1</v>
          </cell>
          <cell r="E141" t="str">
            <v>"</v>
          </cell>
          <cell r="L141">
            <v>107</v>
          </cell>
        </row>
        <row r="142">
          <cell r="B142" t="str">
            <v xml:space="preserve"> "</v>
          </cell>
          <cell r="C142" t="str">
            <v>10 KVA</v>
          </cell>
          <cell r="D142">
            <v>1</v>
          </cell>
          <cell r="E142" t="str">
            <v>"</v>
          </cell>
          <cell r="L142">
            <v>155</v>
          </cell>
        </row>
        <row r="143">
          <cell r="A143" t="str">
            <v>D.C Welder</v>
          </cell>
          <cell r="C143" t="str">
            <v>300A  5.5KW</v>
          </cell>
          <cell r="D143">
            <v>1</v>
          </cell>
          <cell r="E143" t="str">
            <v>hr</v>
          </cell>
          <cell r="L143">
            <v>359</v>
          </cell>
        </row>
        <row r="144">
          <cell r="A144" t="str">
            <v>Gas Welder</v>
          </cell>
          <cell r="C144" t="str">
            <v>대형</v>
          </cell>
          <cell r="D144">
            <v>1</v>
          </cell>
          <cell r="E144" t="str">
            <v>"</v>
          </cell>
          <cell r="L144">
            <v>149.5</v>
          </cell>
        </row>
        <row r="145">
          <cell r="B145" t="str">
            <v xml:space="preserve"> "</v>
          </cell>
          <cell r="C145" t="str">
            <v>중형</v>
          </cell>
          <cell r="D145">
            <v>1</v>
          </cell>
          <cell r="E145" t="str">
            <v>"</v>
          </cell>
          <cell r="L145">
            <v>115</v>
          </cell>
        </row>
        <row r="146">
          <cell r="A146" t="str">
            <v>Hydro Press</v>
          </cell>
          <cell r="C146" t="str">
            <v>300ton</v>
          </cell>
          <cell r="D146">
            <v>1</v>
          </cell>
          <cell r="E146" t="str">
            <v>"</v>
          </cell>
          <cell r="H146">
            <v>3281</v>
          </cell>
          <cell r="L146">
            <v>8463</v>
          </cell>
        </row>
        <row r="147">
          <cell r="B147" t="str">
            <v xml:space="preserve"> "</v>
          </cell>
          <cell r="C147" t="str">
            <v>100ton</v>
          </cell>
          <cell r="D147">
            <v>1</v>
          </cell>
          <cell r="E147" t="str">
            <v>"</v>
          </cell>
          <cell r="H147">
            <v>3281</v>
          </cell>
          <cell r="L147">
            <v>6045</v>
          </cell>
        </row>
        <row r="148">
          <cell r="A148" t="str">
            <v>Bending Roller</v>
          </cell>
          <cell r="C148" t="str">
            <v>23ft</v>
          </cell>
          <cell r="D148">
            <v>1</v>
          </cell>
          <cell r="E148" t="str">
            <v>hr</v>
          </cell>
          <cell r="H148">
            <v>4281</v>
          </cell>
          <cell r="L148">
            <v>6323</v>
          </cell>
        </row>
        <row r="149">
          <cell r="A149" t="str">
            <v>종       별</v>
          </cell>
          <cell r="C149" t="str">
            <v>재 료 또 는</v>
          </cell>
          <cell r="D149" t="str">
            <v xml:space="preserve">원 수 </v>
          </cell>
          <cell r="E149" t="str">
            <v>단 위</v>
          </cell>
          <cell r="F149" t="str">
            <v>총   액</v>
          </cell>
          <cell r="G149" t="str">
            <v>노   무   비</v>
          </cell>
          <cell r="I149" t="str">
            <v>재   료   비</v>
          </cell>
          <cell r="K149" t="str">
            <v>경      비</v>
          </cell>
          <cell r="M149" t="str">
            <v>비   고</v>
          </cell>
        </row>
        <row r="150">
          <cell r="C150" t="str">
            <v xml:space="preserve">규       격 </v>
          </cell>
          <cell r="F150" t="str">
            <v>금   액</v>
          </cell>
          <cell r="G150" t="str">
            <v>단  가</v>
          </cell>
          <cell r="H150" t="str">
            <v>금   액</v>
          </cell>
          <cell r="I150" t="str">
            <v>단  가</v>
          </cell>
          <cell r="J150" t="str">
            <v>금   액</v>
          </cell>
          <cell r="K150" t="str">
            <v>단  가</v>
          </cell>
          <cell r="L150" t="str">
            <v>금   액</v>
          </cell>
        </row>
        <row r="151">
          <cell r="A151" t="str">
            <v>Edge Bending Roller</v>
          </cell>
        </row>
        <row r="152">
          <cell r="C152" t="str">
            <v>23ft</v>
          </cell>
          <cell r="D152">
            <v>1</v>
          </cell>
          <cell r="E152" t="str">
            <v>"</v>
          </cell>
          <cell r="H152">
            <v>4281</v>
          </cell>
          <cell r="L152">
            <v>9484.5</v>
          </cell>
        </row>
        <row r="153">
          <cell r="A153" t="str">
            <v>Shearing Machine</v>
          </cell>
          <cell r="D153">
            <v>1</v>
          </cell>
          <cell r="E153" t="str">
            <v>"</v>
          </cell>
          <cell r="H153">
            <v>3688</v>
          </cell>
          <cell r="L153">
            <v>3209</v>
          </cell>
        </row>
        <row r="154">
          <cell r="A154" t="str">
            <v>Drilling Machine</v>
          </cell>
          <cell r="C154" t="str">
            <v xml:space="preserve"> 3 Hp</v>
          </cell>
          <cell r="D154">
            <v>1</v>
          </cell>
          <cell r="E154" t="str">
            <v>"</v>
          </cell>
          <cell r="H154">
            <v>3401</v>
          </cell>
          <cell r="L154">
            <v>576</v>
          </cell>
        </row>
        <row r="155">
          <cell r="B155" t="str">
            <v xml:space="preserve">  "</v>
          </cell>
          <cell r="C155" t="str">
            <v>radial 5Hp</v>
          </cell>
          <cell r="D155">
            <v>1</v>
          </cell>
          <cell r="E155" t="str">
            <v>"</v>
          </cell>
          <cell r="H155">
            <v>3401</v>
          </cell>
          <cell r="L155">
            <v>1720</v>
          </cell>
        </row>
        <row r="156">
          <cell r="A156" t="str">
            <v>Portable Drill</v>
          </cell>
          <cell r="C156" t="str">
            <v>0.5 Hp</v>
          </cell>
          <cell r="D156">
            <v>1</v>
          </cell>
          <cell r="E156" t="str">
            <v>hr</v>
          </cell>
          <cell r="H156" t="str">
            <v xml:space="preserve"> </v>
          </cell>
          <cell r="L156">
            <v>12</v>
          </cell>
        </row>
        <row r="157">
          <cell r="B157" t="str">
            <v xml:space="preserve">  "</v>
          </cell>
          <cell r="C157" t="str">
            <v>1.5 Hp</v>
          </cell>
          <cell r="D157">
            <v>1</v>
          </cell>
          <cell r="E157" t="str">
            <v>"</v>
          </cell>
          <cell r="H157" t="str">
            <v xml:space="preserve"> </v>
          </cell>
          <cell r="L157">
            <v>14</v>
          </cell>
        </row>
        <row r="158">
          <cell r="A158" t="str">
            <v>Portable Grinder</v>
          </cell>
          <cell r="C158" t="str">
            <v>0.5 Hp</v>
          </cell>
          <cell r="D158">
            <v>1</v>
          </cell>
          <cell r="E158" t="str">
            <v>hr</v>
          </cell>
          <cell r="L158">
            <v>22</v>
          </cell>
        </row>
        <row r="159">
          <cell r="A159" t="str">
            <v>Air Compressor</v>
          </cell>
          <cell r="C159" t="str">
            <v>5.9㎥/min</v>
          </cell>
          <cell r="D159">
            <v>1</v>
          </cell>
          <cell r="E159" t="str">
            <v>"</v>
          </cell>
          <cell r="H159">
            <v>9681</v>
          </cell>
          <cell r="J159">
            <v>6189</v>
          </cell>
          <cell r="L159">
            <v>3137</v>
          </cell>
        </row>
        <row r="160">
          <cell r="B160" t="str">
            <v xml:space="preserve">  "</v>
          </cell>
          <cell r="C160" t="str">
            <v>8.9㎥/min</v>
          </cell>
          <cell r="D160">
            <v>1</v>
          </cell>
          <cell r="E160" t="str">
            <v>"</v>
          </cell>
          <cell r="H160">
            <v>9681</v>
          </cell>
          <cell r="J160">
            <v>8779</v>
          </cell>
          <cell r="L160">
            <v>6250</v>
          </cell>
        </row>
        <row r="161">
          <cell r="A161" t="str">
            <v>Over Head Crane</v>
          </cell>
          <cell r="C161" t="str">
            <v>20ton</v>
          </cell>
          <cell r="D161">
            <v>1</v>
          </cell>
          <cell r="E161" t="str">
            <v>"</v>
          </cell>
          <cell r="H161">
            <v>9681</v>
          </cell>
          <cell r="L161">
            <v>3338</v>
          </cell>
        </row>
        <row r="162">
          <cell r="B162" t="str">
            <v xml:space="preserve">  "</v>
          </cell>
          <cell r="C162" t="str">
            <v>30ton</v>
          </cell>
          <cell r="D162">
            <v>1</v>
          </cell>
          <cell r="E162" t="str">
            <v>hr</v>
          </cell>
          <cell r="H162">
            <v>9681</v>
          </cell>
          <cell r="L162">
            <v>4123</v>
          </cell>
        </row>
        <row r="163">
          <cell r="A163" t="str">
            <v>Truck Crane</v>
          </cell>
          <cell r="C163" t="str">
            <v>10ton</v>
          </cell>
          <cell r="D163">
            <v>1</v>
          </cell>
          <cell r="E163" t="str">
            <v>"</v>
          </cell>
          <cell r="H163">
            <v>18615</v>
          </cell>
          <cell r="J163">
            <v>3486</v>
          </cell>
          <cell r="L163">
            <v>20487</v>
          </cell>
        </row>
        <row r="164">
          <cell r="B164" t="str">
            <v xml:space="preserve">  "</v>
          </cell>
          <cell r="C164" t="str">
            <v>15ton</v>
          </cell>
          <cell r="D164">
            <v>1</v>
          </cell>
          <cell r="E164" t="str">
            <v>"</v>
          </cell>
          <cell r="H164">
            <v>18615</v>
          </cell>
          <cell r="J164">
            <v>4285</v>
          </cell>
          <cell r="L164">
            <v>30731</v>
          </cell>
        </row>
        <row r="165">
          <cell r="B165" t="str">
            <v xml:space="preserve">  "</v>
          </cell>
          <cell r="C165" t="str">
            <v>20ton</v>
          </cell>
          <cell r="D165">
            <v>1</v>
          </cell>
          <cell r="E165" t="str">
            <v>"</v>
          </cell>
          <cell r="H165">
            <v>18615</v>
          </cell>
          <cell r="J165">
            <v>4939</v>
          </cell>
          <cell r="L165">
            <v>40975</v>
          </cell>
        </row>
        <row r="166">
          <cell r="B166" t="str">
            <v xml:space="preserve">  "</v>
          </cell>
          <cell r="C166" t="str">
            <v>30ton</v>
          </cell>
          <cell r="D166">
            <v>1</v>
          </cell>
          <cell r="E166" t="str">
            <v>"</v>
          </cell>
          <cell r="H166">
            <v>18615</v>
          </cell>
          <cell r="J166">
            <v>7046</v>
          </cell>
          <cell r="L166">
            <v>44939</v>
          </cell>
        </row>
        <row r="167">
          <cell r="B167" t="str">
            <v xml:space="preserve">  "</v>
          </cell>
          <cell r="C167" t="str">
            <v>40ton</v>
          </cell>
          <cell r="D167">
            <v>1</v>
          </cell>
          <cell r="E167" t="str">
            <v>"</v>
          </cell>
          <cell r="H167">
            <v>18615</v>
          </cell>
          <cell r="J167">
            <v>8730</v>
          </cell>
          <cell r="L167">
            <v>55621</v>
          </cell>
        </row>
        <row r="168">
          <cell r="A168" t="str">
            <v>Winch</v>
          </cell>
          <cell r="C168" t="str">
            <v>10Hp</v>
          </cell>
          <cell r="D168">
            <v>1</v>
          </cell>
          <cell r="E168" t="str">
            <v>hr</v>
          </cell>
          <cell r="H168">
            <v>9235</v>
          </cell>
          <cell r="L168">
            <v>850</v>
          </cell>
        </row>
        <row r="169">
          <cell r="A169" t="str">
            <v>"</v>
          </cell>
          <cell r="C169" t="str">
            <v>50Hp</v>
          </cell>
          <cell r="D169">
            <v>1</v>
          </cell>
          <cell r="E169" t="str">
            <v>"</v>
          </cell>
          <cell r="H169">
            <v>9235</v>
          </cell>
          <cell r="L169">
            <v>5209</v>
          </cell>
        </row>
        <row r="170">
          <cell r="A170" t="str">
            <v>Truck</v>
          </cell>
          <cell r="C170" t="str">
            <v>6ton</v>
          </cell>
          <cell r="D170">
            <v>1</v>
          </cell>
          <cell r="E170" t="str">
            <v>"</v>
          </cell>
          <cell r="H170">
            <v>8683</v>
          </cell>
          <cell r="J170">
            <v>8110</v>
          </cell>
          <cell r="L170">
            <v>4902</v>
          </cell>
        </row>
        <row r="171">
          <cell r="A171" t="str">
            <v>Trailer</v>
          </cell>
          <cell r="C171" t="str">
            <v>20ton</v>
          </cell>
          <cell r="D171">
            <v>1</v>
          </cell>
          <cell r="E171" t="str">
            <v>"</v>
          </cell>
          <cell r="H171">
            <v>9681</v>
          </cell>
          <cell r="J171">
            <v>15109</v>
          </cell>
          <cell r="L171">
            <v>20345</v>
          </cell>
        </row>
        <row r="172">
          <cell r="A172" t="str">
            <v>종       별</v>
          </cell>
          <cell r="C172" t="str">
            <v>재 료 또 는</v>
          </cell>
          <cell r="D172" t="str">
            <v xml:space="preserve">원 수 </v>
          </cell>
          <cell r="E172" t="str">
            <v>단 위</v>
          </cell>
          <cell r="F172" t="str">
            <v>총   액</v>
          </cell>
          <cell r="G172" t="str">
            <v>노   무   비</v>
          </cell>
          <cell r="I172" t="str">
            <v>재   료   비</v>
          </cell>
          <cell r="K172" t="str">
            <v>경      비</v>
          </cell>
          <cell r="M172" t="str">
            <v>비   고</v>
          </cell>
        </row>
        <row r="173">
          <cell r="C173" t="str">
            <v xml:space="preserve">규       격 </v>
          </cell>
          <cell r="F173" t="str">
            <v>금   액</v>
          </cell>
          <cell r="G173" t="str">
            <v>단  가</v>
          </cell>
          <cell r="H173" t="str">
            <v>금   액</v>
          </cell>
          <cell r="I173" t="str">
            <v>단  가</v>
          </cell>
          <cell r="J173" t="str">
            <v>금   액</v>
          </cell>
          <cell r="K173" t="str">
            <v>단  가</v>
          </cell>
          <cell r="L173" t="str">
            <v>금   액</v>
          </cell>
        </row>
        <row r="174">
          <cell r="A174" t="str">
            <v>Trailer</v>
          </cell>
          <cell r="C174" t="str">
            <v>30ton</v>
          </cell>
          <cell r="D174">
            <v>1</v>
          </cell>
          <cell r="E174" t="str">
            <v>"</v>
          </cell>
          <cell r="H174">
            <v>8683</v>
          </cell>
          <cell r="J174">
            <v>15763</v>
          </cell>
          <cell r="L174">
            <v>27414</v>
          </cell>
        </row>
        <row r="175">
          <cell r="A175" t="str">
            <v>Fork Lift</v>
          </cell>
          <cell r="C175" t="str">
            <v>3.5ton</v>
          </cell>
          <cell r="D175">
            <v>1</v>
          </cell>
          <cell r="E175" t="str">
            <v>hr</v>
          </cell>
          <cell r="H175">
            <v>9681</v>
          </cell>
          <cell r="J175">
            <v>5116</v>
          </cell>
          <cell r="L175">
            <v>3470</v>
          </cell>
        </row>
        <row r="176">
          <cell r="B176" t="str">
            <v xml:space="preserve"> "</v>
          </cell>
          <cell r="C176" t="str">
            <v>5.0ton</v>
          </cell>
          <cell r="D176">
            <v>1</v>
          </cell>
          <cell r="E176" t="str">
            <v>"</v>
          </cell>
          <cell r="H176">
            <v>9681</v>
          </cell>
          <cell r="J176">
            <v>5116.08</v>
          </cell>
          <cell r="L176">
            <v>4863</v>
          </cell>
        </row>
        <row r="177">
          <cell r="B177" t="str">
            <v xml:space="preserve"> "</v>
          </cell>
          <cell r="C177" t="str">
            <v>7.5ton</v>
          </cell>
          <cell r="D177">
            <v>1</v>
          </cell>
          <cell r="E177" t="str">
            <v>"</v>
          </cell>
          <cell r="H177">
            <v>9681</v>
          </cell>
          <cell r="J177">
            <v>5898</v>
          </cell>
          <cell r="L177">
            <v>5845</v>
          </cell>
        </row>
        <row r="178">
          <cell r="A178" t="str">
            <v>발 전 기</v>
          </cell>
          <cell r="C178" t="str">
            <v>50 kw</v>
          </cell>
          <cell r="D178">
            <v>1</v>
          </cell>
          <cell r="E178" t="str">
            <v>"</v>
          </cell>
          <cell r="H178">
            <v>9235</v>
          </cell>
          <cell r="J178">
            <v>8338</v>
          </cell>
          <cell r="L178">
            <v>4912</v>
          </cell>
        </row>
        <row r="179">
          <cell r="A179" t="str">
            <v>AIR HOSE</v>
          </cell>
          <cell r="C179" t="str">
            <v>3/4 "</v>
          </cell>
          <cell r="D179">
            <v>1</v>
          </cell>
          <cell r="E179" t="str">
            <v>"</v>
          </cell>
          <cell r="L179">
            <v>48</v>
          </cell>
        </row>
        <row r="180">
          <cell r="A180" t="str">
            <v>브라스트기</v>
          </cell>
          <cell r="D180">
            <v>1</v>
          </cell>
          <cell r="E180" t="str">
            <v>"</v>
          </cell>
          <cell r="L180">
            <v>659</v>
          </cell>
        </row>
        <row r="181">
          <cell r="A181" t="str">
            <v>건  조  기</v>
          </cell>
          <cell r="D181">
            <v>1</v>
          </cell>
          <cell r="E181" t="str">
            <v>"</v>
          </cell>
          <cell r="L181">
            <v>211</v>
          </cell>
        </row>
        <row r="182">
          <cell r="A182" t="str">
            <v>방  진  복</v>
          </cell>
          <cell r="D182">
            <v>1</v>
          </cell>
          <cell r="E182" t="str">
            <v>"</v>
          </cell>
          <cell r="L182">
            <v>107</v>
          </cell>
        </row>
        <row r="183">
          <cell r="A183" t="str">
            <v>방  진  모</v>
          </cell>
          <cell r="D183">
            <v>1</v>
          </cell>
          <cell r="E183" t="str">
            <v>"</v>
          </cell>
          <cell r="L183">
            <v>21</v>
          </cell>
        </row>
        <row r="196">
          <cell r="B196" t="str">
            <v>'98 년도  사 용 장 비 경 비  산 출 표</v>
          </cell>
        </row>
        <row r="197">
          <cell r="E197" t="str">
            <v xml:space="preserve"> </v>
          </cell>
        </row>
        <row r="198">
          <cell r="A198" t="str">
            <v>종       별</v>
          </cell>
          <cell r="C198" t="str">
            <v>재 료 또 는</v>
          </cell>
          <cell r="D198" t="str">
            <v xml:space="preserve">원 수 </v>
          </cell>
          <cell r="E198" t="str">
            <v>단 위</v>
          </cell>
          <cell r="F198" t="str">
            <v>총   액</v>
          </cell>
          <cell r="G198" t="str">
            <v>노   무   비</v>
          </cell>
          <cell r="I198" t="str">
            <v>재   료   비</v>
          </cell>
          <cell r="K198" t="str">
            <v>경      비</v>
          </cell>
          <cell r="M198" t="str">
            <v>비   고</v>
          </cell>
        </row>
        <row r="199">
          <cell r="C199" t="str">
            <v xml:space="preserve">규       격 </v>
          </cell>
          <cell r="F199" t="str">
            <v>금   액</v>
          </cell>
          <cell r="G199" t="str">
            <v>단  가</v>
          </cell>
          <cell r="H199" t="str">
            <v>금   액</v>
          </cell>
          <cell r="I199" t="str">
            <v>단  가</v>
          </cell>
          <cell r="J199" t="str">
            <v>금   액</v>
          </cell>
          <cell r="K199" t="str">
            <v>단  가</v>
          </cell>
          <cell r="L199" t="str">
            <v>금   액</v>
          </cell>
        </row>
        <row r="200">
          <cell r="A200" t="str">
            <v>Truck</v>
          </cell>
          <cell r="C200" t="str">
            <v>6ton</v>
          </cell>
          <cell r="D200">
            <v>1</v>
          </cell>
          <cell r="E200" t="str">
            <v>hr</v>
          </cell>
          <cell r="H200">
            <v>8683</v>
          </cell>
          <cell r="J200">
            <v>8110</v>
          </cell>
        </row>
        <row r="202">
          <cell r="B202" t="str">
            <v>- 경유</v>
          </cell>
          <cell r="D202">
            <v>10.7</v>
          </cell>
          <cell r="E202" t="str">
            <v>L</v>
          </cell>
          <cell r="I202">
            <v>526.4</v>
          </cell>
          <cell r="J202">
            <v>5632</v>
          </cell>
        </row>
        <row r="203">
          <cell r="B203" t="str">
            <v>- 잡유</v>
          </cell>
          <cell r="C203" t="str">
            <v>주연료*44%</v>
          </cell>
          <cell r="D203">
            <v>1</v>
          </cell>
          <cell r="E203" t="str">
            <v>식</v>
          </cell>
          <cell r="J203">
            <v>2478</v>
          </cell>
        </row>
        <row r="204">
          <cell r="B204" t="str">
            <v>- 조종원</v>
          </cell>
          <cell r="D204">
            <v>0.17</v>
          </cell>
          <cell r="E204" t="str">
            <v>인</v>
          </cell>
          <cell r="G204">
            <v>51077</v>
          </cell>
          <cell r="H204">
            <v>8683</v>
          </cell>
        </row>
        <row r="206">
          <cell r="A206" t="str">
            <v>Truck Crane</v>
          </cell>
          <cell r="C206" t="str">
            <v>15ton</v>
          </cell>
          <cell r="D206">
            <v>1</v>
          </cell>
          <cell r="E206" t="str">
            <v>hr</v>
          </cell>
          <cell r="H206">
            <v>18615</v>
          </cell>
          <cell r="J206">
            <v>4285</v>
          </cell>
        </row>
        <row r="208">
          <cell r="B208" t="str">
            <v>- 경유</v>
          </cell>
          <cell r="D208">
            <v>5.9</v>
          </cell>
          <cell r="E208" t="str">
            <v>L</v>
          </cell>
          <cell r="I208">
            <v>526.4</v>
          </cell>
          <cell r="J208">
            <v>3105.76</v>
          </cell>
        </row>
        <row r="209">
          <cell r="B209" t="str">
            <v>- 잡유</v>
          </cell>
          <cell r="C209" t="str">
            <v>주연료*38%</v>
          </cell>
          <cell r="D209">
            <v>1</v>
          </cell>
          <cell r="E209" t="str">
            <v>식</v>
          </cell>
          <cell r="J209">
            <v>1180.1888000000001</v>
          </cell>
        </row>
        <row r="210">
          <cell r="B210" t="str">
            <v>- 조종원</v>
          </cell>
          <cell r="D210">
            <v>0.17</v>
          </cell>
          <cell r="E210" t="str">
            <v>인</v>
          </cell>
          <cell r="G210">
            <v>56951</v>
          </cell>
          <cell r="H210">
            <v>9681.67</v>
          </cell>
        </row>
        <row r="211">
          <cell r="B211" t="str">
            <v>- 조수</v>
          </cell>
          <cell r="D211">
            <v>0.17</v>
          </cell>
          <cell r="E211" t="str">
            <v>"</v>
          </cell>
          <cell r="G211">
            <v>42762</v>
          </cell>
          <cell r="H211">
            <v>7269.5400000000009</v>
          </cell>
        </row>
        <row r="212">
          <cell r="B212" t="str">
            <v>- 중기조장</v>
          </cell>
          <cell r="D212">
            <v>0.03</v>
          </cell>
          <cell r="E212" t="str">
            <v>"</v>
          </cell>
          <cell r="G212">
            <v>55484</v>
          </cell>
          <cell r="H212">
            <v>1664.52</v>
          </cell>
        </row>
        <row r="214">
          <cell r="A214" t="str">
            <v>Truck Crane</v>
          </cell>
          <cell r="C214" t="str">
            <v>20ton</v>
          </cell>
          <cell r="D214">
            <v>1</v>
          </cell>
          <cell r="E214" t="str">
            <v>hr</v>
          </cell>
          <cell r="H214">
            <v>18615</v>
          </cell>
          <cell r="J214">
            <v>4939</v>
          </cell>
        </row>
        <row r="216">
          <cell r="B216" t="str">
            <v>- 경유</v>
          </cell>
          <cell r="D216">
            <v>6.8</v>
          </cell>
          <cell r="E216" t="str">
            <v>L</v>
          </cell>
          <cell r="I216">
            <v>526.4</v>
          </cell>
          <cell r="J216">
            <v>3579.5199999999995</v>
          </cell>
        </row>
        <row r="217">
          <cell r="B217" t="str">
            <v>- 잡유</v>
          </cell>
          <cell r="C217" t="str">
            <v>주연료*38%</v>
          </cell>
          <cell r="D217">
            <v>1</v>
          </cell>
          <cell r="E217" t="str">
            <v>식</v>
          </cell>
          <cell r="J217">
            <v>1360.2175999999997</v>
          </cell>
        </row>
        <row r="218">
          <cell r="A218" t="str">
            <v>종       별</v>
          </cell>
          <cell r="C218" t="str">
            <v>재 료 또 는</v>
          </cell>
          <cell r="D218" t="str">
            <v xml:space="preserve">원 수 </v>
          </cell>
          <cell r="E218" t="str">
            <v>단 위</v>
          </cell>
          <cell r="F218" t="str">
            <v>총   액</v>
          </cell>
          <cell r="G218" t="str">
            <v>노   무   비</v>
          </cell>
          <cell r="I218" t="str">
            <v>재   료   비</v>
          </cell>
          <cell r="K218" t="str">
            <v>경      비</v>
          </cell>
          <cell r="M218" t="str">
            <v>비   고</v>
          </cell>
        </row>
        <row r="219">
          <cell r="C219" t="str">
            <v xml:space="preserve">규       격 </v>
          </cell>
          <cell r="F219" t="str">
            <v>금   액</v>
          </cell>
          <cell r="G219" t="str">
            <v>단  가</v>
          </cell>
          <cell r="H219" t="str">
            <v>금   액</v>
          </cell>
          <cell r="I219" t="str">
            <v>단  가</v>
          </cell>
          <cell r="J219" t="str">
            <v>금   액</v>
          </cell>
          <cell r="K219" t="str">
            <v>단  가</v>
          </cell>
          <cell r="L219" t="str">
            <v>금   액</v>
          </cell>
        </row>
        <row r="220">
          <cell r="B220" t="str">
            <v>- 조종원</v>
          </cell>
          <cell r="D220">
            <v>0.17</v>
          </cell>
          <cell r="E220" t="str">
            <v>인</v>
          </cell>
          <cell r="G220">
            <v>56951</v>
          </cell>
          <cell r="H220">
            <v>9681.67</v>
          </cell>
        </row>
        <row r="221">
          <cell r="B221" t="str">
            <v>- 조수</v>
          </cell>
          <cell r="D221">
            <v>0.17</v>
          </cell>
          <cell r="E221" t="str">
            <v>"</v>
          </cell>
          <cell r="G221">
            <v>42762</v>
          </cell>
          <cell r="H221">
            <v>7269.5400000000009</v>
          </cell>
        </row>
        <row r="222">
          <cell r="B222" t="str">
            <v>- 중기조장</v>
          </cell>
          <cell r="D222">
            <v>0.03</v>
          </cell>
          <cell r="E222" t="str">
            <v>"</v>
          </cell>
          <cell r="G222">
            <v>55484</v>
          </cell>
          <cell r="H222">
            <v>1664.52</v>
          </cell>
        </row>
        <row r="224">
          <cell r="A224" t="str">
            <v>Truck Crane</v>
          </cell>
          <cell r="C224" t="str">
            <v>30ton</v>
          </cell>
          <cell r="D224">
            <v>1</v>
          </cell>
          <cell r="E224" t="str">
            <v>hr</v>
          </cell>
          <cell r="H224">
            <v>18615</v>
          </cell>
          <cell r="J224">
            <v>7046</v>
          </cell>
        </row>
        <row r="226">
          <cell r="B226" t="str">
            <v>- 경유</v>
          </cell>
          <cell r="D226">
            <v>9.6999999999999993</v>
          </cell>
          <cell r="E226" t="str">
            <v>L</v>
          </cell>
          <cell r="I226">
            <v>526.4</v>
          </cell>
          <cell r="J226">
            <v>5106.079999999999</v>
          </cell>
          <cell r="L226" t="str">
            <v xml:space="preserve"> </v>
          </cell>
        </row>
        <row r="227">
          <cell r="B227" t="str">
            <v>- 잡유</v>
          </cell>
          <cell r="C227" t="str">
            <v>주연료*38%</v>
          </cell>
          <cell r="D227">
            <v>1</v>
          </cell>
          <cell r="E227" t="str">
            <v>식</v>
          </cell>
          <cell r="J227">
            <v>1940.3103999999994</v>
          </cell>
        </row>
        <row r="228">
          <cell r="B228" t="str">
            <v>- 조종원</v>
          </cell>
          <cell r="D228">
            <v>0.17</v>
          </cell>
          <cell r="E228" t="str">
            <v>인</v>
          </cell>
          <cell r="G228">
            <v>56951</v>
          </cell>
          <cell r="H228">
            <v>9681.67</v>
          </cell>
        </row>
        <row r="229">
          <cell r="B229" t="str">
            <v>- 조수</v>
          </cell>
          <cell r="D229">
            <v>0.17</v>
          </cell>
          <cell r="E229" t="str">
            <v>"</v>
          </cell>
          <cell r="G229">
            <v>42762</v>
          </cell>
          <cell r="H229">
            <v>7269.5400000000009</v>
          </cell>
        </row>
        <row r="230">
          <cell r="B230" t="str">
            <v>- 중기조장</v>
          </cell>
          <cell r="D230">
            <v>0.03</v>
          </cell>
          <cell r="E230" t="str">
            <v>"</v>
          </cell>
          <cell r="G230">
            <v>55484</v>
          </cell>
          <cell r="H230">
            <v>1664.52</v>
          </cell>
        </row>
        <row r="232">
          <cell r="A232" t="str">
            <v>Truck Crane</v>
          </cell>
          <cell r="C232" t="str">
            <v>40ton</v>
          </cell>
          <cell r="D232">
            <v>1</v>
          </cell>
          <cell r="E232" t="str">
            <v>hr</v>
          </cell>
          <cell r="H232">
            <v>18615</v>
          </cell>
          <cell r="J232">
            <v>8730</v>
          </cell>
        </row>
        <row r="234">
          <cell r="B234" t="str">
            <v>- 경유</v>
          </cell>
          <cell r="D234">
            <v>10.7</v>
          </cell>
          <cell r="E234" t="str">
            <v>L</v>
          </cell>
          <cell r="I234">
            <v>526.4</v>
          </cell>
          <cell r="J234">
            <v>5632.48</v>
          </cell>
          <cell r="L234" t="str">
            <v xml:space="preserve"> </v>
          </cell>
        </row>
        <row r="235">
          <cell r="B235" t="str">
            <v>- 잡유</v>
          </cell>
          <cell r="C235" t="str">
            <v>주연료*55%</v>
          </cell>
          <cell r="D235">
            <v>1</v>
          </cell>
          <cell r="E235" t="str">
            <v>식</v>
          </cell>
          <cell r="J235">
            <v>3097.8639999999996</v>
          </cell>
        </row>
        <row r="236">
          <cell r="B236" t="str">
            <v>- 조종원</v>
          </cell>
          <cell r="D236">
            <v>0.17</v>
          </cell>
          <cell r="E236" t="str">
            <v>인</v>
          </cell>
          <cell r="G236">
            <v>56951</v>
          </cell>
          <cell r="H236">
            <v>9681.67</v>
          </cell>
        </row>
        <row r="237">
          <cell r="B237" t="str">
            <v>- 조수</v>
          </cell>
          <cell r="D237">
            <v>0.17</v>
          </cell>
          <cell r="E237" t="str">
            <v>"</v>
          </cell>
          <cell r="G237">
            <v>42762</v>
          </cell>
          <cell r="H237">
            <v>7269.5400000000009</v>
          </cell>
        </row>
        <row r="238">
          <cell r="B238" t="str">
            <v>- 중기조장</v>
          </cell>
          <cell r="D238">
            <v>0.03</v>
          </cell>
          <cell r="E238" t="str">
            <v>"</v>
          </cell>
          <cell r="G238">
            <v>55484</v>
          </cell>
          <cell r="H238">
            <v>1664.52</v>
          </cell>
        </row>
        <row r="241">
          <cell r="A241" t="str">
            <v>종       별</v>
          </cell>
          <cell r="C241" t="str">
            <v>재 료 또 는</v>
          </cell>
          <cell r="D241" t="str">
            <v xml:space="preserve">원 수 </v>
          </cell>
          <cell r="E241" t="str">
            <v>단 위</v>
          </cell>
          <cell r="F241" t="str">
            <v>총   액</v>
          </cell>
          <cell r="G241" t="str">
            <v>노   무   비</v>
          </cell>
          <cell r="I241" t="str">
            <v>재   료   비</v>
          </cell>
          <cell r="K241" t="str">
            <v>경      비</v>
          </cell>
          <cell r="M241" t="str">
            <v>비   고</v>
          </cell>
        </row>
        <row r="242">
          <cell r="C242" t="str">
            <v xml:space="preserve">규       격 </v>
          </cell>
          <cell r="F242" t="str">
            <v>금   액</v>
          </cell>
          <cell r="G242" t="str">
            <v>단  가</v>
          </cell>
          <cell r="H242" t="str">
            <v>금   액</v>
          </cell>
          <cell r="I242" t="str">
            <v>단  가</v>
          </cell>
          <cell r="J242" t="str">
            <v>금   액</v>
          </cell>
          <cell r="K242" t="str">
            <v>단  가</v>
          </cell>
          <cell r="L242" t="str">
            <v>금   액</v>
          </cell>
        </row>
        <row r="243">
          <cell r="A243" t="str">
            <v>Tower Crane</v>
          </cell>
          <cell r="C243" t="str">
            <v>5ton</v>
          </cell>
          <cell r="D243">
            <v>1</v>
          </cell>
          <cell r="E243" t="str">
            <v>hr</v>
          </cell>
          <cell r="J243">
            <v>543</v>
          </cell>
        </row>
        <row r="245">
          <cell r="B245" t="str">
            <v xml:space="preserve">- Wire Rope </v>
          </cell>
          <cell r="C245" t="str">
            <v>18m/mΦ</v>
          </cell>
          <cell r="D245">
            <v>0.36</v>
          </cell>
          <cell r="E245" t="str">
            <v>m</v>
          </cell>
          <cell r="I245">
            <v>1509</v>
          </cell>
          <cell r="J245">
            <v>543</v>
          </cell>
        </row>
        <row r="246">
          <cell r="A246" t="str">
            <v>Fork Lift Truck</v>
          </cell>
          <cell r="C246" t="str">
            <v>3.5ton</v>
          </cell>
          <cell r="D246">
            <v>1</v>
          </cell>
          <cell r="E246" t="str">
            <v>hr</v>
          </cell>
          <cell r="H246">
            <v>9681</v>
          </cell>
          <cell r="J246">
            <v>5116</v>
          </cell>
        </row>
        <row r="248">
          <cell r="B248" t="str">
            <v>- 경유</v>
          </cell>
          <cell r="D248">
            <v>7.2</v>
          </cell>
          <cell r="E248" t="str">
            <v>L</v>
          </cell>
          <cell r="I248">
            <v>526.4</v>
          </cell>
          <cell r="J248">
            <v>3790.08</v>
          </cell>
        </row>
        <row r="249">
          <cell r="B249" t="str">
            <v>- 잡유</v>
          </cell>
          <cell r="C249" t="str">
            <v>주연료*35%</v>
          </cell>
          <cell r="D249">
            <v>1</v>
          </cell>
          <cell r="E249" t="str">
            <v>식</v>
          </cell>
          <cell r="J249">
            <v>1326.5279999999998</v>
          </cell>
        </row>
        <row r="250">
          <cell r="B250" t="str">
            <v>- 조종원</v>
          </cell>
          <cell r="D250">
            <v>0.17</v>
          </cell>
          <cell r="E250" t="str">
            <v>인</v>
          </cell>
          <cell r="G250">
            <v>56951</v>
          </cell>
          <cell r="H250">
            <v>9681</v>
          </cell>
        </row>
        <row r="251">
          <cell r="A251" t="str">
            <v>Fork Lift Truck</v>
          </cell>
          <cell r="C251" t="str">
            <v>5.0ton</v>
          </cell>
          <cell r="D251">
            <v>1</v>
          </cell>
          <cell r="E251" t="str">
            <v>hr</v>
          </cell>
          <cell r="H251">
            <v>9681</v>
          </cell>
          <cell r="J251">
            <v>5116.08</v>
          </cell>
        </row>
        <row r="253">
          <cell r="B253" t="str">
            <v>- 경유</v>
          </cell>
          <cell r="D253">
            <v>7.2</v>
          </cell>
          <cell r="E253" t="str">
            <v>L</v>
          </cell>
          <cell r="I253">
            <v>526.4</v>
          </cell>
          <cell r="J253">
            <v>3790.08</v>
          </cell>
        </row>
        <row r="254">
          <cell r="B254" t="str">
            <v>- 잡유</v>
          </cell>
          <cell r="C254" t="str">
            <v>주연료*35%</v>
          </cell>
          <cell r="D254">
            <v>1</v>
          </cell>
          <cell r="E254" t="str">
            <v>식</v>
          </cell>
          <cell r="J254">
            <v>1326</v>
          </cell>
        </row>
        <row r="255">
          <cell r="B255" t="str">
            <v>- 조종원</v>
          </cell>
          <cell r="D255">
            <v>0.17</v>
          </cell>
          <cell r="E255" t="str">
            <v>인</v>
          </cell>
          <cell r="G255">
            <v>56951</v>
          </cell>
          <cell r="H255">
            <v>9681</v>
          </cell>
        </row>
        <row r="257">
          <cell r="A257" t="str">
            <v>Fork Lift Truck</v>
          </cell>
          <cell r="C257" t="str">
            <v>7.5ton</v>
          </cell>
          <cell r="D257">
            <v>1</v>
          </cell>
          <cell r="E257" t="str">
            <v>hr</v>
          </cell>
          <cell r="H257">
            <v>9681</v>
          </cell>
          <cell r="J257">
            <v>5898</v>
          </cell>
        </row>
        <row r="259">
          <cell r="B259" t="str">
            <v>- 경유</v>
          </cell>
          <cell r="D259">
            <v>8.3000000000000007</v>
          </cell>
          <cell r="E259" t="str">
            <v>L</v>
          </cell>
          <cell r="I259">
            <v>526.4</v>
          </cell>
          <cell r="J259">
            <v>4369.12</v>
          </cell>
        </row>
        <row r="260">
          <cell r="B260" t="str">
            <v>- 잡유</v>
          </cell>
          <cell r="C260" t="str">
            <v>주연료*35%</v>
          </cell>
          <cell r="D260">
            <v>1</v>
          </cell>
          <cell r="E260" t="str">
            <v>식</v>
          </cell>
          <cell r="J260">
            <v>1529.1919999999998</v>
          </cell>
        </row>
        <row r="261">
          <cell r="B261" t="str">
            <v>- 조종원</v>
          </cell>
          <cell r="D261">
            <v>0.17</v>
          </cell>
          <cell r="E261" t="str">
            <v>인</v>
          </cell>
          <cell r="G261">
            <v>56951</v>
          </cell>
          <cell r="H261">
            <v>9681</v>
          </cell>
        </row>
        <row r="264">
          <cell r="A264" t="str">
            <v>종       별</v>
          </cell>
          <cell r="C264" t="str">
            <v>재 료 또 는</v>
          </cell>
          <cell r="D264" t="str">
            <v xml:space="preserve">원 수 </v>
          </cell>
          <cell r="E264" t="str">
            <v>단 위</v>
          </cell>
          <cell r="F264" t="str">
            <v>총   액</v>
          </cell>
          <cell r="G264" t="str">
            <v>노   무   비</v>
          </cell>
          <cell r="I264" t="str">
            <v>재   료   비</v>
          </cell>
          <cell r="K264" t="str">
            <v>경      비</v>
          </cell>
          <cell r="M264" t="str">
            <v>비   고</v>
          </cell>
        </row>
        <row r="265">
          <cell r="C265" t="str">
            <v xml:space="preserve">규       격 </v>
          </cell>
          <cell r="F265" t="str">
            <v>금   액</v>
          </cell>
          <cell r="G265" t="str">
            <v>단  가</v>
          </cell>
          <cell r="H265" t="str">
            <v>금   액</v>
          </cell>
          <cell r="I265" t="str">
            <v>단  가</v>
          </cell>
          <cell r="J265" t="str">
            <v>금   액</v>
          </cell>
          <cell r="K265" t="str">
            <v>단  가</v>
          </cell>
          <cell r="L265" t="str">
            <v>금   액</v>
          </cell>
        </row>
        <row r="266">
          <cell r="A266" t="str">
            <v>Trailer</v>
          </cell>
          <cell r="C266" t="str">
            <v>30ton</v>
          </cell>
          <cell r="D266">
            <v>1</v>
          </cell>
          <cell r="E266" t="str">
            <v>hr</v>
          </cell>
          <cell r="H266">
            <v>8683</v>
          </cell>
          <cell r="J266">
            <v>15763</v>
          </cell>
        </row>
        <row r="268">
          <cell r="B268" t="str">
            <v>- 경유</v>
          </cell>
          <cell r="D268">
            <v>21.7</v>
          </cell>
          <cell r="E268" t="str">
            <v>L</v>
          </cell>
          <cell r="I268">
            <v>526.4</v>
          </cell>
          <cell r="J268">
            <v>11422.88</v>
          </cell>
        </row>
        <row r="269">
          <cell r="B269" t="str">
            <v>- 잡유</v>
          </cell>
          <cell r="C269" t="str">
            <v>주연료*38%</v>
          </cell>
          <cell r="D269">
            <v>1</v>
          </cell>
          <cell r="E269" t="str">
            <v>식</v>
          </cell>
          <cell r="J269">
            <v>4340.6943999999994</v>
          </cell>
        </row>
        <row r="270">
          <cell r="B270" t="str">
            <v>- 조종원</v>
          </cell>
          <cell r="D270">
            <v>0.17</v>
          </cell>
          <cell r="E270" t="str">
            <v>인</v>
          </cell>
          <cell r="G270">
            <v>51077</v>
          </cell>
          <cell r="H270">
            <v>8683</v>
          </cell>
        </row>
        <row r="272">
          <cell r="A272" t="str">
            <v>Air Compressor</v>
          </cell>
          <cell r="C272" t="str">
            <v>7.1㎥/min</v>
          </cell>
          <cell r="H272">
            <v>9681</v>
          </cell>
          <cell r="J272">
            <v>6189</v>
          </cell>
        </row>
        <row r="274">
          <cell r="B274" t="str">
            <v>- 경유</v>
          </cell>
          <cell r="D274">
            <v>9.8000000000000007</v>
          </cell>
          <cell r="E274" t="str">
            <v>L</v>
          </cell>
          <cell r="I274">
            <v>526.4</v>
          </cell>
          <cell r="J274">
            <v>5158</v>
          </cell>
        </row>
        <row r="275">
          <cell r="B275" t="str">
            <v>- 잡유</v>
          </cell>
          <cell r="C275" t="str">
            <v>주연료*20%</v>
          </cell>
          <cell r="D275">
            <v>1</v>
          </cell>
          <cell r="E275" t="str">
            <v>식</v>
          </cell>
          <cell r="J275">
            <v>1031</v>
          </cell>
        </row>
        <row r="276">
          <cell r="B276" t="str">
            <v>- 조종원</v>
          </cell>
          <cell r="D276">
            <v>0.17</v>
          </cell>
          <cell r="E276" t="str">
            <v>인</v>
          </cell>
          <cell r="G276">
            <v>56951</v>
          </cell>
          <cell r="H276">
            <v>9681</v>
          </cell>
        </row>
        <row r="278">
          <cell r="A278" t="str">
            <v>Air Compressor</v>
          </cell>
          <cell r="C278" t="str">
            <v>10.3㎥/min</v>
          </cell>
          <cell r="H278">
            <v>9681</v>
          </cell>
          <cell r="J278">
            <v>8779</v>
          </cell>
        </row>
        <row r="280">
          <cell r="B280" t="str">
            <v>- 경유</v>
          </cell>
          <cell r="D280">
            <v>13.9</v>
          </cell>
          <cell r="E280" t="str">
            <v>L</v>
          </cell>
          <cell r="I280">
            <v>526.4</v>
          </cell>
          <cell r="J280">
            <v>7316</v>
          </cell>
        </row>
        <row r="281">
          <cell r="B281" t="str">
            <v>- 잡유</v>
          </cell>
          <cell r="C281" t="str">
            <v>주연료*20%</v>
          </cell>
          <cell r="D281">
            <v>1</v>
          </cell>
          <cell r="E281" t="str">
            <v>식</v>
          </cell>
          <cell r="J281">
            <v>1463</v>
          </cell>
        </row>
        <row r="282">
          <cell r="B282" t="str">
            <v>- 조종원</v>
          </cell>
          <cell r="D282">
            <v>0.17</v>
          </cell>
          <cell r="E282" t="str">
            <v>인</v>
          </cell>
          <cell r="G282">
            <v>56951</v>
          </cell>
          <cell r="H282">
            <v>9681</v>
          </cell>
        </row>
        <row r="284">
          <cell r="A284" t="str">
            <v>Trailer</v>
          </cell>
          <cell r="C284" t="str">
            <v>20ton</v>
          </cell>
          <cell r="D284">
            <v>1</v>
          </cell>
          <cell r="E284" t="str">
            <v>hr</v>
          </cell>
          <cell r="H284">
            <v>9681</v>
          </cell>
          <cell r="J284">
            <v>15109</v>
          </cell>
        </row>
        <row r="286">
          <cell r="B286" t="str">
            <v>- 경유</v>
          </cell>
          <cell r="D286">
            <v>20.8</v>
          </cell>
          <cell r="E286" t="str">
            <v>L</v>
          </cell>
          <cell r="I286">
            <v>526.4</v>
          </cell>
          <cell r="J286">
            <v>10949.12</v>
          </cell>
        </row>
        <row r="287">
          <cell r="A287" t="str">
            <v>종       별</v>
          </cell>
          <cell r="C287" t="str">
            <v>재 료 또 는</v>
          </cell>
          <cell r="D287" t="str">
            <v xml:space="preserve">원 수 </v>
          </cell>
          <cell r="E287" t="str">
            <v>단 위</v>
          </cell>
          <cell r="F287" t="str">
            <v>총   액</v>
          </cell>
          <cell r="G287" t="str">
            <v>노   무   비</v>
          </cell>
          <cell r="I287" t="str">
            <v>재   료   비</v>
          </cell>
          <cell r="K287" t="str">
            <v>경      비</v>
          </cell>
          <cell r="M287" t="str">
            <v>비   고</v>
          </cell>
        </row>
        <row r="288">
          <cell r="C288" t="str">
            <v xml:space="preserve">규       격 </v>
          </cell>
          <cell r="F288" t="str">
            <v>금   액</v>
          </cell>
          <cell r="G288" t="str">
            <v>단  가</v>
          </cell>
          <cell r="H288" t="str">
            <v>금   액</v>
          </cell>
          <cell r="I288" t="str">
            <v>단  가</v>
          </cell>
          <cell r="J288" t="str">
            <v>금   액</v>
          </cell>
          <cell r="K288" t="str">
            <v>단  가</v>
          </cell>
          <cell r="L288" t="str">
            <v>금   액</v>
          </cell>
        </row>
        <row r="289">
          <cell r="B289" t="str">
            <v>- 잡유</v>
          </cell>
          <cell r="C289" t="str">
            <v>주연료*38%</v>
          </cell>
          <cell r="D289">
            <v>1</v>
          </cell>
          <cell r="E289" t="str">
            <v>식</v>
          </cell>
          <cell r="J289">
            <v>4160.6656000000003</v>
          </cell>
        </row>
        <row r="290">
          <cell r="B290" t="str">
            <v>- 조종원</v>
          </cell>
          <cell r="D290">
            <v>0.17</v>
          </cell>
          <cell r="E290" t="str">
            <v>인</v>
          </cell>
          <cell r="G290">
            <v>56951</v>
          </cell>
          <cell r="H290">
            <v>9681</v>
          </cell>
        </row>
        <row r="292">
          <cell r="A292" t="str">
            <v>발 전 기</v>
          </cell>
          <cell r="C292" t="str">
            <v>50 kw</v>
          </cell>
          <cell r="D292">
            <v>1</v>
          </cell>
          <cell r="E292" t="str">
            <v>hr</v>
          </cell>
          <cell r="H292">
            <v>9235</v>
          </cell>
          <cell r="J292">
            <v>8338</v>
          </cell>
        </row>
        <row r="294">
          <cell r="B294" t="str">
            <v>- 경유</v>
          </cell>
          <cell r="D294">
            <v>13.2</v>
          </cell>
          <cell r="E294" t="str">
            <v>L</v>
          </cell>
          <cell r="I294">
            <v>526.4</v>
          </cell>
          <cell r="J294">
            <v>6948.48</v>
          </cell>
        </row>
        <row r="295">
          <cell r="B295" t="str">
            <v>- 잡유</v>
          </cell>
          <cell r="C295" t="str">
            <v>주연료*20%</v>
          </cell>
          <cell r="D295">
            <v>1</v>
          </cell>
          <cell r="E295" t="str">
            <v>식</v>
          </cell>
          <cell r="J295">
            <v>1389.6959999999997</v>
          </cell>
        </row>
        <row r="296">
          <cell r="B296" t="str">
            <v>- 조종원</v>
          </cell>
          <cell r="D296">
            <v>0.17</v>
          </cell>
          <cell r="E296" t="str">
            <v>인</v>
          </cell>
          <cell r="G296">
            <v>54325</v>
          </cell>
          <cell r="H296">
            <v>9235</v>
          </cell>
        </row>
        <row r="297">
          <cell r="A297" t="str">
            <v>Truck Crane</v>
          </cell>
          <cell r="C297" t="str">
            <v>10ton</v>
          </cell>
          <cell r="D297">
            <v>1</v>
          </cell>
          <cell r="E297" t="str">
            <v>hr</v>
          </cell>
          <cell r="H297">
            <v>18615</v>
          </cell>
          <cell r="J297">
            <v>3486</v>
          </cell>
        </row>
        <row r="299">
          <cell r="B299" t="str">
            <v>- 경유</v>
          </cell>
          <cell r="D299">
            <v>4.8</v>
          </cell>
          <cell r="E299" t="str">
            <v>L</v>
          </cell>
          <cell r="I299">
            <v>526.4</v>
          </cell>
          <cell r="J299">
            <v>2526.7199999999998</v>
          </cell>
          <cell r="L299" t="str">
            <v xml:space="preserve"> </v>
          </cell>
        </row>
        <row r="300">
          <cell r="B300" t="str">
            <v>- 잡유</v>
          </cell>
          <cell r="C300" t="str">
            <v>주연료*38%</v>
          </cell>
          <cell r="D300">
            <v>1</v>
          </cell>
          <cell r="E300" t="str">
            <v>식</v>
          </cell>
          <cell r="J300">
            <v>960.15359999999987</v>
          </cell>
        </row>
        <row r="301">
          <cell r="B301" t="str">
            <v>- 조종원</v>
          </cell>
          <cell r="D301">
            <v>0.17</v>
          </cell>
          <cell r="E301" t="str">
            <v>인</v>
          </cell>
          <cell r="G301">
            <v>56951</v>
          </cell>
          <cell r="H301">
            <v>9681.67</v>
          </cell>
        </row>
        <row r="302">
          <cell r="B302" t="str">
            <v>- 조수</v>
          </cell>
          <cell r="D302">
            <v>0.17</v>
          </cell>
          <cell r="E302" t="str">
            <v>"</v>
          </cell>
          <cell r="G302">
            <v>42762</v>
          </cell>
          <cell r="H302">
            <v>7269.54</v>
          </cell>
        </row>
        <row r="303">
          <cell r="B303" t="str">
            <v>- 중기조장</v>
          </cell>
          <cell r="D303">
            <v>0.03</v>
          </cell>
          <cell r="E303" t="str">
            <v>"</v>
          </cell>
          <cell r="G303">
            <v>55484</v>
          </cell>
          <cell r="H303">
            <v>1664.52</v>
          </cell>
        </row>
        <row r="311">
          <cell r="E311" t="str">
            <v xml:space="preserve"> </v>
          </cell>
        </row>
        <row r="312">
          <cell r="B312" t="str">
            <v>'98 년 도  수 문 일 위 대 가 표  총 괄</v>
          </cell>
        </row>
        <row r="314">
          <cell r="A314" t="str">
            <v>종       별</v>
          </cell>
          <cell r="C314" t="str">
            <v>재 료 또 는</v>
          </cell>
          <cell r="D314" t="str">
            <v xml:space="preserve">원 수 </v>
          </cell>
          <cell r="E314" t="str">
            <v>단 위</v>
          </cell>
          <cell r="F314" t="str">
            <v>총   액</v>
          </cell>
          <cell r="G314" t="str">
            <v>노   무   비</v>
          </cell>
          <cell r="I314" t="str">
            <v>재   료   비</v>
          </cell>
          <cell r="K314" t="str">
            <v>경      비</v>
          </cell>
          <cell r="M314" t="str">
            <v>비   고</v>
          </cell>
        </row>
        <row r="315">
          <cell r="C315" t="str">
            <v xml:space="preserve">규       격 </v>
          </cell>
          <cell r="F315" t="str">
            <v>금   액</v>
          </cell>
          <cell r="G315" t="str">
            <v>단  가</v>
          </cell>
          <cell r="H315" t="str">
            <v>금   액</v>
          </cell>
          <cell r="I315" t="str">
            <v>단  가</v>
          </cell>
          <cell r="J315" t="str">
            <v>금   액</v>
          </cell>
          <cell r="K315" t="str">
            <v>단  가</v>
          </cell>
          <cell r="L315" t="str">
            <v>금   액</v>
          </cell>
        </row>
        <row r="316">
          <cell r="A316" t="str">
            <v xml:space="preserve">◈ROLLER GATE </v>
          </cell>
          <cell r="C316" t="str">
            <v xml:space="preserve"> </v>
          </cell>
        </row>
        <row r="317">
          <cell r="A317" t="str">
            <v xml:space="preserve"> </v>
          </cell>
          <cell r="B317" t="str">
            <v>⊙ 제작 가공비</v>
          </cell>
        </row>
        <row r="318">
          <cell r="A318" t="str">
            <v xml:space="preserve"> </v>
          </cell>
          <cell r="B318" t="str">
            <v>▷GATE LEAF</v>
          </cell>
          <cell r="C318" t="str">
            <v>소   계</v>
          </cell>
          <cell r="F318">
            <v>1668518</v>
          </cell>
          <cell r="H318">
            <v>1322330</v>
          </cell>
          <cell r="J318">
            <v>237292</v>
          </cell>
          <cell r="L318">
            <v>108896</v>
          </cell>
        </row>
        <row r="319">
          <cell r="A319" t="str">
            <v xml:space="preserve"> </v>
          </cell>
          <cell r="C319" t="str">
            <v>인 건 비</v>
          </cell>
          <cell r="D319">
            <v>1</v>
          </cell>
          <cell r="E319" t="str">
            <v>TON</v>
          </cell>
          <cell r="F319">
            <v>1195828</v>
          </cell>
          <cell r="H319">
            <v>1195828</v>
          </cell>
        </row>
        <row r="320">
          <cell r="A320" t="str">
            <v xml:space="preserve"> </v>
          </cell>
          <cell r="C320" t="str">
            <v>사용장비경비</v>
          </cell>
          <cell r="D320">
            <v>1</v>
          </cell>
          <cell r="E320" t="str">
            <v>TON</v>
          </cell>
          <cell r="F320">
            <v>247732</v>
          </cell>
          <cell r="H320">
            <v>126502</v>
          </cell>
          <cell r="J320">
            <v>31430</v>
          </cell>
          <cell r="L320">
            <v>89800</v>
          </cell>
        </row>
        <row r="321">
          <cell r="A321" t="str">
            <v xml:space="preserve"> </v>
          </cell>
          <cell r="C321" t="str">
            <v>소모자재비</v>
          </cell>
          <cell r="D321">
            <v>1</v>
          </cell>
          <cell r="E321" t="str">
            <v>TON</v>
          </cell>
          <cell r="F321">
            <v>224958</v>
          </cell>
          <cell r="J321">
            <v>205862</v>
          </cell>
          <cell r="L321">
            <v>19096</v>
          </cell>
        </row>
        <row r="323">
          <cell r="A323" t="str">
            <v xml:space="preserve"> </v>
          </cell>
          <cell r="B323" t="str">
            <v>▷GUIDE FRAME</v>
          </cell>
          <cell r="C323" t="str">
            <v>소   계</v>
          </cell>
          <cell r="F323">
            <v>4324511</v>
          </cell>
          <cell r="H323">
            <v>3911039</v>
          </cell>
          <cell r="J323">
            <v>289792</v>
          </cell>
          <cell r="L323">
            <v>123680</v>
          </cell>
        </row>
        <row r="324">
          <cell r="A324" t="str">
            <v xml:space="preserve"> </v>
          </cell>
          <cell r="C324" t="str">
            <v>인 건 비</v>
          </cell>
          <cell r="D324">
            <v>1</v>
          </cell>
          <cell r="E324" t="str">
            <v>TON</v>
          </cell>
          <cell r="F324">
            <v>3784537</v>
          </cell>
          <cell r="H324">
            <v>3784537</v>
          </cell>
        </row>
        <row r="325">
          <cell r="A325" t="str">
            <v xml:space="preserve"> </v>
          </cell>
          <cell r="C325" t="str">
            <v>사용장비경비</v>
          </cell>
          <cell r="D325">
            <v>1</v>
          </cell>
          <cell r="E325" t="str">
            <v>TON</v>
          </cell>
          <cell r="F325">
            <v>247732</v>
          </cell>
          <cell r="H325">
            <v>126502</v>
          </cell>
          <cell r="J325">
            <v>31430</v>
          </cell>
          <cell r="L325">
            <v>89800</v>
          </cell>
          <cell r="M325" t="str">
            <v>ROLLER GATE
LEAF 적용</v>
          </cell>
        </row>
        <row r="326">
          <cell r="A326" t="str">
            <v xml:space="preserve"> </v>
          </cell>
          <cell r="C326" t="str">
            <v>소모자재비</v>
          </cell>
          <cell r="D326">
            <v>1</v>
          </cell>
          <cell r="E326" t="str">
            <v>TON</v>
          </cell>
          <cell r="F326">
            <v>292242</v>
          </cell>
          <cell r="J326">
            <v>258362</v>
          </cell>
          <cell r="L326">
            <v>33880</v>
          </cell>
        </row>
        <row r="328">
          <cell r="A328" t="str">
            <v xml:space="preserve"> </v>
          </cell>
          <cell r="B328" t="str">
            <v>⊙ 설  치  비</v>
          </cell>
        </row>
        <row r="329">
          <cell r="A329" t="str">
            <v xml:space="preserve"> </v>
          </cell>
          <cell r="B329" t="str">
            <v>▷GATE LEAF</v>
          </cell>
          <cell r="C329" t="str">
            <v>소   계</v>
          </cell>
          <cell r="F329">
            <v>2471576</v>
          </cell>
          <cell r="H329">
            <v>1670029</v>
          </cell>
          <cell r="J329">
            <v>226123</v>
          </cell>
          <cell r="L329">
            <v>575424</v>
          </cell>
        </row>
        <row r="330">
          <cell r="A330" t="str">
            <v>종       별</v>
          </cell>
          <cell r="C330" t="str">
            <v>재 료 또 는</v>
          </cell>
          <cell r="D330" t="str">
            <v xml:space="preserve">원 수 </v>
          </cell>
          <cell r="E330" t="str">
            <v>단 위</v>
          </cell>
          <cell r="F330" t="str">
            <v>총   액</v>
          </cell>
          <cell r="G330" t="str">
            <v>노   무   비</v>
          </cell>
          <cell r="I330" t="str">
            <v>재   료   비</v>
          </cell>
          <cell r="K330" t="str">
            <v>경      비</v>
          </cell>
          <cell r="M330" t="str">
            <v>비   고</v>
          </cell>
        </row>
        <row r="331">
          <cell r="C331" t="str">
            <v xml:space="preserve">규       격 </v>
          </cell>
          <cell r="F331" t="str">
            <v>금   액</v>
          </cell>
          <cell r="G331" t="str">
            <v>단  가</v>
          </cell>
          <cell r="H331" t="str">
            <v>금   액</v>
          </cell>
          <cell r="I331" t="str">
            <v>단  가</v>
          </cell>
          <cell r="J331" t="str">
            <v>금   액</v>
          </cell>
          <cell r="K331" t="str">
            <v>단  가</v>
          </cell>
          <cell r="L331" t="str">
            <v>금   액</v>
          </cell>
        </row>
        <row r="332">
          <cell r="A332" t="str">
            <v xml:space="preserve"> </v>
          </cell>
          <cell r="C332" t="str">
            <v>인 건 비</v>
          </cell>
          <cell r="D332">
            <v>1</v>
          </cell>
          <cell r="E332" t="str">
            <v>TON</v>
          </cell>
          <cell r="F332">
            <v>1091285</v>
          </cell>
          <cell r="H332">
            <v>1091285</v>
          </cell>
        </row>
        <row r="333">
          <cell r="A333" t="str">
            <v xml:space="preserve"> </v>
          </cell>
          <cell r="C333" t="str">
            <v>사용장비경비</v>
          </cell>
          <cell r="D333">
            <v>1</v>
          </cell>
          <cell r="E333" t="str">
            <v>TON</v>
          </cell>
          <cell r="F333">
            <v>1341424</v>
          </cell>
          <cell r="H333">
            <v>578744</v>
          </cell>
          <cell r="J333">
            <v>187256</v>
          </cell>
          <cell r="L333">
            <v>575424</v>
          </cell>
        </row>
        <row r="334">
          <cell r="A334" t="str">
            <v xml:space="preserve"> </v>
          </cell>
          <cell r="C334" t="str">
            <v>소모자재비</v>
          </cell>
          <cell r="D334">
            <v>1</v>
          </cell>
          <cell r="E334" t="str">
            <v>TON</v>
          </cell>
          <cell r="F334">
            <v>38867</v>
          </cell>
          <cell r="J334">
            <v>38867</v>
          </cell>
        </row>
        <row r="336">
          <cell r="A336" t="str">
            <v xml:space="preserve"> </v>
          </cell>
          <cell r="B336" t="str">
            <v>▷GUIDE FRAME</v>
          </cell>
          <cell r="C336" t="str">
            <v>소   계</v>
          </cell>
          <cell r="F336">
            <v>5148432</v>
          </cell>
          <cell r="H336">
            <v>4267975</v>
          </cell>
          <cell r="J336">
            <v>305033</v>
          </cell>
          <cell r="L336">
            <v>575424</v>
          </cell>
        </row>
        <row r="337">
          <cell r="A337" t="str">
            <v xml:space="preserve"> </v>
          </cell>
          <cell r="C337" t="str">
            <v>인 건 비</v>
          </cell>
          <cell r="D337">
            <v>1</v>
          </cell>
          <cell r="E337" t="str">
            <v>TON</v>
          </cell>
          <cell r="F337">
            <v>3689231</v>
          </cell>
          <cell r="H337">
            <v>3689231</v>
          </cell>
        </row>
        <row r="338">
          <cell r="A338" t="str">
            <v xml:space="preserve"> </v>
          </cell>
          <cell r="C338" t="str">
            <v>사용장비경비</v>
          </cell>
          <cell r="D338">
            <v>1</v>
          </cell>
          <cell r="E338" t="str">
            <v>TON</v>
          </cell>
          <cell r="F338">
            <v>1341424</v>
          </cell>
          <cell r="H338">
            <v>578744</v>
          </cell>
          <cell r="J338">
            <v>187256</v>
          </cell>
          <cell r="L338">
            <v>575424</v>
          </cell>
        </row>
        <row r="339">
          <cell r="A339" t="str">
            <v xml:space="preserve"> </v>
          </cell>
          <cell r="C339" t="str">
            <v>소모자재비</v>
          </cell>
          <cell r="D339">
            <v>1</v>
          </cell>
          <cell r="E339" t="str">
            <v>TON</v>
          </cell>
          <cell r="F339">
            <v>117777</v>
          </cell>
          <cell r="J339">
            <v>117777</v>
          </cell>
        </row>
        <row r="341">
          <cell r="A341" t="str">
            <v xml:space="preserve"> </v>
          </cell>
          <cell r="B341" t="str">
            <v>▷ HOIST</v>
          </cell>
          <cell r="C341" t="str">
            <v>소   계</v>
          </cell>
          <cell r="F341">
            <v>2100502</v>
          </cell>
          <cell r="H341">
            <v>1186896</v>
          </cell>
          <cell r="J341">
            <v>275550</v>
          </cell>
          <cell r="L341">
            <v>638056</v>
          </cell>
        </row>
        <row r="342">
          <cell r="A342" t="str">
            <v xml:space="preserve"> </v>
          </cell>
          <cell r="C342" t="str">
            <v>인 건 비</v>
          </cell>
          <cell r="D342">
            <v>1</v>
          </cell>
          <cell r="E342" t="str">
            <v>TON</v>
          </cell>
          <cell r="F342">
            <v>687704</v>
          </cell>
          <cell r="H342">
            <v>687704</v>
          </cell>
        </row>
        <row r="343">
          <cell r="A343" t="str">
            <v xml:space="preserve"> </v>
          </cell>
          <cell r="C343" t="str">
            <v>사용장비경비</v>
          </cell>
          <cell r="D343">
            <v>1</v>
          </cell>
          <cell r="E343" t="str">
            <v>TON</v>
          </cell>
          <cell r="F343">
            <v>1384600</v>
          </cell>
          <cell r="H343">
            <v>499192</v>
          </cell>
          <cell r="J343">
            <v>247352</v>
          </cell>
          <cell r="L343">
            <v>638056</v>
          </cell>
        </row>
        <row r="344">
          <cell r="A344" t="str">
            <v xml:space="preserve"> </v>
          </cell>
          <cell r="C344" t="str">
            <v>소모자재비</v>
          </cell>
          <cell r="D344">
            <v>1</v>
          </cell>
          <cell r="E344" t="str">
            <v>TON</v>
          </cell>
          <cell r="F344">
            <v>28198</v>
          </cell>
          <cell r="J344">
            <v>28198</v>
          </cell>
        </row>
        <row r="345">
          <cell r="A345" t="str">
            <v>◈ STOP LOG</v>
          </cell>
        </row>
        <row r="346">
          <cell r="B346" t="str">
            <v>⊙ 제작 가공비</v>
          </cell>
        </row>
        <row r="347">
          <cell r="B347" t="str">
            <v>▷GATE LEAF</v>
          </cell>
          <cell r="C347" t="str">
            <v>소   계</v>
          </cell>
          <cell r="F347">
            <v>1301484.2280000001</v>
          </cell>
          <cell r="H347">
            <v>1137185</v>
          </cell>
          <cell r="J347">
            <v>65315</v>
          </cell>
          <cell r="L347">
            <v>98984.228000000003</v>
          </cell>
        </row>
        <row r="348">
          <cell r="C348" t="str">
            <v>인 건 비</v>
          </cell>
          <cell r="E348" t="str">
            <v>TON</v>
          </cell>
          <cell r="F348">
            <v>985817</v>
          </cell>
          <cell r="H348">
            <v>985817</v>
          </cell>
        </row>
        <row r="349">
          <cell r="A349" t="str">
            <v>종       별</v>
          </cell>
          <cell r="C349" t="str">
            <v>재 료 또 는</v>
          </cell>
          <cell r="D349" t="str">
            <v xml:space="preserve">원 수 </v>
          </cell>
          <cell r="E349" t="str">
            <v>단 위</v>
          </cell>
          <cell r="F349" t="str">
            <v>총   액</v>
          </cell>
          <cell r="G349" t="str">
            <v>노   무   비</v>
          </cell>
          <cell r="I349" t="str">
            <v>재   료   비</v>
          </cell>
          <cell r="K349" t="str">
            <v>경      비</v>
          </cell>
          <cell r="M349" t="str">
            <v>비   고</v>
          </cell>
        </row>
        <row r="350">
          <cell r="C350" t="str">
            <v xml:space="preserve">규       격 </v>
          </cell>
          <cell r="F350" t="str">
            <v>금   액</v>
          </cell>
          <cell r="G350" t="str">
            <v>단  가</v>
          </cell>
          <cell r="H350" t="str">
            <v>금   액</v>
          </cell>
          <cell r="I350" t="str">
            <v>단  가</v>
          </cell>
          <cell r="J350" t="str">
            <v>금   액</v>
          </cell>
          <cell r="K350" t="str">
            <v>단  가</v>
          </cell>
          <cell r="L350" t="str">
            <v>금   액</v>
          </cell>
        </row>
        <row r="351">
          <cell r="C351" t="str">
            <v>사용장비경비</v>
          </cell>
          <cell r="E351" t="str">
            <v>TON</v>
          </cell>
          <cell r="F351">
            <v>289048.228</v>
          </cell>
          <cell r="H351">
            <v>151368</v>
          </cell>
          <cell r="J351">
            <v>38696</v>
          </cell>
          <cell r="L351">
            <v>98984.228000000003</v>
          </cell>
        </row>
        <row r="352">
          <cell r="A352" t="str">
            <v xml:space="preserve"> </v>
          </cell>
          <cell r="C352" t="str">
            <v>소모자재비</v>
          </cell>
          <cell r="E352" t="str">
            <v>TON</v>
          </cell>
          <cell r="F352">
            <v>26619</v>
          </cell>
          <cell r="J352">
            <v>26619</v>
          </cell>
        </row>
        <row r="354">
          <cell r="A354" t="str">
            <v xml:space="preserve"> </v>
          </cell>
          <cell r="B354" t="str">
            <v>▷GUIDE FRAME</v>
          </cell>
          <cell r="C354" t="str">
            <v>소   계</v>
          </cell>
          <cell r="F354">
            <v>4324511</v>
          </cell>
          <cell r="H354">
            <v>3911039</v>
          </cell>
          <cell r="J354">
            <v>289792</v>
          </cell>
          <cell r="L354">
            <v>123680</v>
          </cell>
          <cell r="M354" t="str">
            <v>ROLLER GATE 
GUIDE FRAME적용</v>
          </cell>
        </row>
        <row r="355">
          <cell r="A355" t="str">
            <v xml:space="preserve"> </v>
          </cell>
          <cell r="C355" t="str">
            <v>인 건 비</v>
          </cell>
          <cell r="E355" t="str">
            <v>TON</v>
          </cell>
          <cell r="F355">
            <v>3784537</v>
          </cell>
          <cell r="H355">
            <v>3784537</v>
          </cell>
          <cell r="M355" t="str">
            <v>"</v>
          </cell>
        </row>
        <row r="356">
          <cell r="A356" t="str">
            <v xml:space="preserve"> </v>
          </cell>
          <cell r="C356" t="str">
            <v>사용장비경비</v>
          </cell>
          <cell r="E356" t="str">
            <v>TON</v>
          </cell>
          <cell r="F356">
            <v>247732</v>
          </cell>
          <cell r="H356">
            <v>126502</v>
          </cell>
          <cell r="J356">
            <v>31430</v>
          </cell>
          <cell r="L356">
            <v>89800</v>
          </cell>
          <cell r="M356" t="str">
            <v>"</v>
          </cell>
        </row>
        <row r="357">
          <cell r="C357" t="str">
            <v>소모자재비</v>
          </cell>
          <cell r="E357" t="str">
            <v>TON</v>
          </cell>
          <cell r="F357">
            <v>292242</v>
          </cell>
          <cell r="J357">
            <v>258362</v>
          </cell>
          <cell r="L357">
            <v>33880</v>
          </cell>
          <cell r="M357" t="str">
            <v>"</v>
          </cell>
        </row>
        <row r="359">
          <cell r="B359" t="str">
            <v>▷LIFTING BEAM</v>
          </cell>
          <cell r="C359" t="str">
            <v>소   계</v>
          </cell>
          <cell r="F359">
            <v>1301484.2280000001</v>
          </cell>
          <cell r="H359">
            <v>1137185</v>
          </cell>
          <cell r="J359">
            <v>65315</v>
          </cell>
          <cell r="L359">
            <v>98984.228000000003</v>
          </cell>
          <cell r="M359" t="str">
            <v>STOP LOG LEAF
적용</v>
          </cell>
        </row>
        <row r="360">
          <cell r="C360" t="str">
            <v>인 건 비</v>
          </cell>
          <cell r="E360" t="str">
            <v>TON</v>
          </cell>
          <cell r="F360">
            <v>985817</v>
          </cell>
          <cell r="H360">
            <v>985817</v>
          </cell>
          <cell r="M360" t="str">
            <v>"</v>
          </cell>
        </row>
        <row r="361">
          <cell r="C361" t="str">
            <v>사용장비경비</v>
          </cell>
          <cell r="E361" t="str">
            <v>TON</v>
          </cell>
          <cell r="F361">
            <v>289048.228</v>
          </cell>
          <cell r="H361">
            <v>151368</v>
          </cell>
          <cell r="J361">
            <v>38696</v>
          </cell>
          <cell r="L361">
            <v>98984.228000000003</v>
          </cell>
          <cell r="M361" t="str">
            <v>"</v>
          </cell>
        </row>
        <row r="362">
          <cell r="C362" t="str">
            <v>소모자재비</v>
          </cell>
          <cell r="E362" t="str">
            <v>TON</v>
          </cell>
          <cell r="F362">
            <v>26619</v>
          </cell>
          <cell r="J362">
            <v>26619</v>
          </cell>
          <cell r="M362" t="str">
            <v>"</v>
          </cell>
        </row>
        <row r="363">
          <cell r="B363" t="str">
            <v>⊙ 설  치  비</v>
          </cell>
        </row>
        <row r="364">
          <cell r="B364" t="str">
            <v>▷GATE LEAF</v>
          </cell>
          <cell r="C364" t="str">
            <v>소   계</v>
          </cell>
          <cell r="F364">
            <v>1483011</v>
          </cell>
          <cell r="H364">
            <v>862692</v>
          </cell>
          <cell r="J364">
            <v>237294</v>
          </cell>
          <cell r="L364">
            <v>383025</v>
          </cell>
        </row>
        <row r="365">
          <cell r="C365" t="str">
            <v>인 건 비</v>
          </cell>
          <cell r="E365" t="str">
            <v>TON</v>
          </cell>
          <cell r="F365">
            <v>562444</v>
          </cell>
          <cell r="H365">
            <v>562444</v>
          </cell>
        </row>
        <row r="366">
          <cell r="C366" t="str">
            <v>사용장비경비</v>
          </cell>
          <cell r="E366" t="str">
            <v>TON</v>
          </cell>
          <cell r="F366">
            <v>744864</v>
          </cell>
          <cell r="H366">
            <v>300248</v>
          </cell>
          <cell r="J366">
            <v>80440</v>
          </cell>
          <cell r="L366">
            <v>364176</v>
          </cell>
        </row>
        <row r="367">
          <cell r="C367" t="str">
            <v>소모자재비</v>
          </cell>
          <cell r="E367" t="str">
            <v>TON</v>
          </cell>
          <cell r="F367">
            <v>175703</v>
          </cell>
          <cell r="J367">
            <v>156854</v>
          </cell>
          <cell r="L367">
            <v>18849</v>
          </cell>
        </row>
        <row r="368">
          <cell r="A368" t="str">
            <v>종       별</v>
          </cell>
          <cell r="C368" t="str">
            <v>재 료 또 는</v>
          </cell>
          <cell r="D368" t="str">
            <v xml:space="preserve">원 수 </v>
          </cell>
          <cell r="E368" t="str">
            <v>단 위</v>
          </cell>
          <cell r="F368" t="str">
            <v>총   액</v>
          </cell>
          <cell r="G368" t="str">
            <v>노   무   비</v>
          </cell>
          <cell r="I368" t="str">
            <v>재   료   비</v>
          </cell>
          <cell r="K368" t="str">
            <v>경      비</v>
          </cell>
          <cell r="M368" t="str">
            <v>비   고</v>
          </cell>
        </row>
        <row r="369">
          <cell r="C369" t="str">
            <v xml:space="preserve">규       격 </v>
          </cell>
          <cell r="F369" t="str">
            <v>금   액</v>
          </cell>
          <cell r="G369" t="str">
            <v>단  가</v>
          </cell>
          <cell r="H369" t="str">
            <v>금   액</v>
          </cell>
          <cell r="I369" t="str">
            <v>단  가</v>
          </cell>
          <cell r="J369" t="str">
            <v>금   액</v>
          </cell>
          <cell r="K369" t="str">
            <v>단  가</v>
          </cell>
          <cell r="L369" t="str">
            <v>금   액</v>
          </cell>
        </row>
        <row r="370">
          <cell r="B370" t="str">
            <v>▷GUIDE FRAME</v>
          </cell>
          <cell r="C370" t="str">
            <v>⇒ ROLLER GATE 적용</v>
          </cell>
        </row>
        <row r="371">
          <cell r="A371" t="str">
            <v xml:space="preserve"> </v>
          </cell>
          <cell r="B371" t="str">
            <v>▷LIFTING BEAM</v>
          </cell>
          <cell r="C371" t="str">
            <v>⇒ STOP LOG LEAF 적용</v>
          </cell>
        </row>
        <row r="373">
          <cell r="A373" t="str">
            <v>◈ RADIAL GATE</v>
          </cell>
        </row>
        <row r="374">
          <cell r="A374" t="str">
            <v xml:space="preserve"> </v>
          </cell>
          <cell r="B374" t="str">
            <v>⊙ 제작 가공비</v>
          </cell>
        </row>
        <row r="376">
          <cell r="A376" t="str">
            <v xml:space="preserve"> </v>
          </cell>
          <cell r="B376" t="str">
            <v>▷GATE LEAF</v>
          </cell>
          <cell r="C376" t="str">
            <v>소   계</v>
          </cell>
          <cell r="F376">
            <v>2124730</v>
          </cell>
          <cell r="H376">
            <v>1660499</v>
          </cell>
          <cell r="J376">
            <v>304929</v>
          </cell>
          <cell r="L376">
            <v>159302</v>
          </cell>
        </row>
        <row r="377">
          <cell r="A377" t="str">
            <v xml:space="preserve"> </v>
          </cell>
          <cell r="C377" t="str">
            <v>인 건 비</v>
          </cell>
          <cell r="E377" t="str">
            <v>TON</v>
          </cell>
          <cell r="F377">
            <v>1502694</v>
          </cell>
          <cell r="H377">
            <v>1502694</v>
          </cell>
        </row>
        <row r="378">
          <cell r="A378" t="str">
            <v xml:space="preserve"> </v>
          </cell>
          <cell r="C378" t="str">
            <v>사용장비경비</v>
          </cell>
          <cell r="E378" t="str">
            <v>TON</v>
          </cell>
          <cell r="F378">
            <v>341716</v>
          </cell>
          <cell r="H378">
            <v>157805</v>
          </cell>
          <cell r="J378">
            <v>47401</v>
          </cell>
          <cell r="L378">
            <v>136510</v>
          </cell>
        </row>
        <row r="379">
          <cell r="A379" t="str">
            <v xml:space="preserve"> </v>
          </cell>
          <cell r="C379" t="str">
            <v>소모자재비</v>
          </cell>
          <cell r="E379" t="str">
            <v>TON</v>
          </cell>
          <cell r="F379">
            <v>280320</v>
          </cell>
          <cell r="J379">
            <v>257528</v>
          </cell>
          <cell r="L379">
            <v>22792</v>
          </cell>
        </row>
        <row r="381">
          <cell r="A381" t="str">
            <v xml:space="preserve"> </v>
          </cell>
          <cell r="B381" t="str">
            <v>▷GUIDE FRAME</v>
          </cell>
          <cell r="C381" t="str">
            <v>소   계</v>
          </cell>
          <cell r="F381">
            <v>4842008</v>
          </cell>
          <cell r="H381">
            <v>4473673</v>
          </cell>
          <cell r="J381">
            <v>195173</v>
          </cell>
          <cell r="L381">
            <v>173162</v>
          </cell>
        </row>
        <row r="382">
          <cell r="A382" t="str">
            <v xml:space="preserve"> </v>
          </cell>
          <cell r="B382" t="str">
            <v xml:space="preserve"> </v>
          </cell>
          <cell r="C382" t="str">
            <v>인 건 비</v>
          </cell>
          <cell r="E382" t="str">
            <v>TON</v>
          </cell>
          <cell r="F382">
            <v>4315868</v>
          </cell>
          <cell r="H382">
            <v>4315868</v>
          </cell>
        </row>
        <row r="383">
          <cell r="A383" t="str">
            <v xml:space="preserve"> </v>
          </cell>
          <cell r="B383" t="str">
            <v xml:space="preserve"> </v>
          </cell>
          <cell r="C383" t="str">
            <v>사용장비경비</v>
          </cell>
          <cell r="E383" t="str">
            <v>TON</v>
          </cell>
          <cell r="F383">
            <v>341716</v>
          </cell>
          <cell r="H383">
            <v>157805</v>
          </cell>
          <cell r="J383">
            <v>47401</v>
          </cell>
          <cell r="L383">
            <v>136510</v>
          </cell>
          <cell r="M383" t="str">
            <v>RADIAL GATE
LEAF 적용</v>
          </cell>
        </row>
        <row r="384">
          <cell r="A384" t="str">
            <v xml:space="preserve"> </v>
          </cell>
          <cell r="C384" t="str">
            <v>소모자재비</v>
          </cell>
          <cell r="E384" t="str">
            <v>TON</v>
          </cell>
          <cell r="F384">
            <v>184424</v>
          </cell>
          <cell r="J384">
            <v>147772</v>
          </cell>
          <cell r="L384">
            <v>36652</v>
          </cell>
        </row>
        <row r="388">
          <cell r="A388" t="str">
            <v>종       별</v>
          </cell>
          <cell r="C388" t="str">
            <v>재 료 또 는</v>
          </cell>
          <cell r="D388" t="str">
            <v xml:space="preserve">원 수 </v>
          </cell>
          <cell r="E388" t="str">
            <v>단 위</v>
          </cell>
          <cell r="F388" t="str">
            <v>총   액</v>
          </cell>
          <cell r="G388" t="str">
            <v>노   무   비</v>
          </cell>
          <cell r="I388" t="str">
            <v>재   료   비</v>
          </cell>
          <cell r="K388" t="str">
            <v>경      비</v>
          </cell>
          <cell r="M388" t="str">
            <v>비   고</v>
          </cell>
        </row>
        <row r="389">
          <cell r="C389" t="str">
            <v xml:space="preserve">규       격 </v>
          </cell>
          <cell r="F389" t="str">
            <v>금   액</v>
          </cell>
          <cell r="G389" t="str">
            <v>단  가</v>
          </cell>
          <cell r="H389" t="str">
            <v>금   액</v>
          </cell>
          <cell r="I389" t="str">
            <v>단  가</v>
          </cell>
          <cell r="J389" t="str">
            <v>금   액</v>
          </cell>
          <cell r="K389" t="str">
            <v>단  가</v>
          </cell>
          <cell r="L389" t="str">
            <v>금   액</v>
          </cell>
        </row>
        <row r="390">
          <cell r="B390" t="str">
            <v>▷ANCHORAGE</v>
          </cell>
          <cell r="C390" t="str">
            <v>소   계</v>
          </cell>
          <cell r="F390">
            <v>3706842</v>
          </cell>
          <cell r="H390">
            <v>3389225</v>
          </cell>
          <cell r="J390">
            <v>155235</v>
          </cell>
          <cell r="L390">
            <v>162382</v>
          </cell>
        </row>
        <row r="391">
          <cell r="C391" t="str">
            <v>인 건 비</v>
          </cell>
          <cell r="E391" t="str">
            <v>TON</v>
          </cell>
          <cell r="F391">
            <v>3231420</v>
          </cell>
          <cell r="H391">
            <v>3231420</v>
          </cell>
        </row>
        <row r="392">
          <cell r="C392" t="str">
            <v>사용장비경비</v>
          </cell>
          <cell r="E392" t="str">
            <v>TON</v>
          </cell>
          <cell r="F392">
            <v>341716</v>
          </cell>
          <cell r="H392">
            <v>157805</v>
          </cell>
          <cell r="J392">
            <v>47401</v>
          </cell>
          <cell r="L392">
            <v>136510</v>
          </cell>
          <cell r="M392" t="str">
            <v>RADIAL GATE
LEAF 적용</v>
          </cell>
        </row>
        <row r="393">
          <cell r="C393" t="str">
            <v>소모자재비</v>
          </cell>
          <cell r="E393" t="str">
            <v>TON</v>
          </cell>
          <cell r="F393">
            <v>133706</v>
          </cell>
          <cell r="J393">
            <v>107834</v>
          </cell>
          <cell r="L393">
            <v>25872</v>
          </cell>
        </row>
        <row r="395">
          <cell r="B395" t="str">
            <v>⊙ 설  치  비</v>
          </cell>
        </row>
        <row r="397">
          <cell r="B397" t="str">
            <v>▷GATE LEAF</v>
          </cell>
          <cell r="C397" t="str">
            <v>소   계</v>
          </cell>
          <cell r="F397">
            <v>3544844.4</v>
          </cell>
          <cell r="H397">
            <v>2061690</v>
          </cell>
          <cell r="J397">
            <v>360170.4</v>
          </cell>
          <cell r="L397">
            <v>1122984</v>
          </cell>
        </row>
        <row r="398">
          <cell r="C398" t="str">
            <v>인 건 비</v>
          </cell>
          <cell r="E398" t="str">
            <v>TON</v>
          </cell>
          <cell r="F398">
            <v>1192994</v>
          </cell>
          <cell r="H398">
            <v>1192994</v>
          </cell>
        </row>
        <row r="399">
          <cell r="A399" t="str">
            <v xml:space="preserve"> </v>
          </cell>
          <cell r="C399" t="str">
            <v>사용장비경비</v>
          </cell>
          <cell r="E399" t="str">
            <v>TON</v>
          </cell>
          <cell r="F399">
            <v>2312752</v>
          </cell>
          <cell r="H399">
            <v>868696</v>
          </cell>
          <cell r="J399">
            <v>321072</v>
          </cell>
          <cell r="K399" t="str">
            <v xml:space="preserve"> </v>
          </cell>
          <cell r="L399">
            <v>1122984</v>
          </cell>
        </row>
        <row r="400">
          <cell r="C400" t="str">
            <v>소모자재비</v>
          </cell>
          <cell r="E400" t="str">
            <v>TON</v>
          </cell>
          <cell r="F400">
            <v>39098.400000000001</v>
          </cell>
          <cell r="J400">
            <v>39098.400000000001</v>
          </cell>
        </row>
        <row r="401">
          <cell r="A401" t="str">
            <v xml:space="preserve"> </v>
          </cell>
        </row>
        <row r="402">
          <cell r="A402" t="str">
            <v xml:space="preserve"> </v>
          </cell>
          <cell r="B402" t="str">
            <v>▷GUIDE FRAME</v>
          </cell>
          <cell r="C402" t="str">
            <v>소   계</v>
          </cell>
          <cell r="F402">
            <v>11345142</v>
          </cell>
          <cell r="H402">
            <v>10426754</v>
          </cell>
          <cell r="J402">
            <v>282044</v>
          </cell>
          <cell r="L402">
            <v>636344</v>
          </cell>
        </row>
        <row r="403">
          <cell r="A403" t="str">
            <v xml:space="preserve"> </v>
          </cell>
          <cell r="C403" t="str">
            <v>인 건 비</v>
          </cell>
          <cell r="E403" t="str">
            <v>TON</v>
          </cell>
          <cell r="F403">
            <v>9780858</v>
          </cell>
          <cell r="H403">
            <v>9780858</v>
          </cell>
        </row>
        <row r="404">
          <cell r="A404" t="str">
            <v xml:space="preserve"> </v>
          </cell>
          <cell r="C404" t="str">
            <v>사용장비경비</v>
          </cell>
          <cell r="E404" t="str">
            <v>TON</v>
          </cell>
          <cell r="F404">
            <v>1533472</v>
          </cell>
          <cell r="H404">
            <v>645896</v>
          </cell>
          <cell r="J404">
            <v>251232</v>
          </cell>
          <cell r="K404" t="str">
            <v xml:space="preserve"> </v>
          </cell>
          <cell r="L404">
            <v>636344</v>
          </cell>
        </row>
        <row r="405">
          <cell r="A405" t="str">
            <v xml:space="preserve"> </v>
          </cell>
          <cell r="C405" t="str">
            <v>소모자재비</v>
          </cell>
          <cell r="E405" t="str">
            <v>TON</v>
          </cell>
          <cell r="F405">
            <v>30812</v>
          </cell>
          <cell r="J405">
            <v>30812</v>
          </cell>
        </row>
        <row r="407">
          <cell r="A407" t="str">
            <v>종       별</v>
          </cell>
          <cell r="C407" t="str">
            <v>재 료 또 는</v>
          </cell>
          <cell r="D407" t="str">
            <v xml:space="preserve">원 수 </v>
          </cell>
          <cell r="E407" t="str">
            <v>단 위</v>
          </cell>
          <cell r="F407" t="str">
            <v>총   액</v>
          </cell>
          <cell r="G407" t="str">
            <v>노   무   비</v>
          </cell>
          <cell r="I407" t="str">
            <v>재   료   비</v>
          </cell>
          <cell r="K407" t="str">
            <v>경      비</v>
          </cell>
          <cell r="M407" t="str">
            <v>비   고</v>
          </cell>
        </row>
        <row r="408">
          <cell r="C408" t="str">
            <v xml:space="preserve">규       격 </v>
          </cell>
          <cell r="F408" t="str">
            <v>금   액</v>
          </cell>
          <cell r="G408" t="str">
            <v>단  가</v>
          </cell>
          <cell r="H408" t="str">
            <v>금   액</v>
          </cell>
          <cell r="I408" t="str">
            <v>단  가</v>
          </cell>
          <cell r="J408" t="str">
            <v>금   액</v>
          </cell>
          <cell r="K408" t="str">
            <v>단  가</v>
          </cell>
          <cell r="L408" t="str">
            <v>금   액</v>
          </cell>
        </row>
        <row r="409">
          <cell r="A409" t="str">
            <v xml:space="preserve"> </v>
          </cell>
          <cell r="B409" t="str">
            <v>▷ANCHORAGE</v>
          </cell>
          <cell r="C409" t="str">
            <v>소   계</v>
          </cell>
          <cell r="F409">
            <v>3544844.4</v>
          </cell>
          <cell r="H409">
            <v>2061690</v>
          </cell>
          <cell r="J409">
            <v>360170.4</v>
          </cell>
          <cell r="L409">
            <v>1122984</v>
          </cell>
        </row>
        <row r="410">
          <cell r="A410" t="str">
            <v xml:space="preserve"> </v>
          </cell>
          <cell r="C410" t="str">
            <v>인 건 비</v>
          </cell>
          <cell r="E410" t="str">
            <v>TON</v>
          </cell>
          <cell r="F410">
            <v>1192994</v>
          </cell>
          <cell r="H410">
            <v>1192994</v>
          </cell>
          <cell r="M410" t="str">
            <v>RADIAL GATE 
LEAF 적용</v>
          </cell>
        </row>
        <row r="411">
          <cell r="A411" t="str">
            <v xml:space="preserve"> </v>
          </cell>
          <cell r="C411" t="str">
            <v>사용장비경비</v>
          </cell>
          <cell r="E411" t="str">
            <v>TON</v>
          </cell>
          <cell r="F411">
            <v>2312752</v>
          </cell>
          <cell r="H411">
            <v>868696</v>
          </cell>
          <cell r="J411">
            <v>321072</v>
          </cell>
          <cell r="L411">
            <v>1122984</v>
          </cell>
          <cell r="M411" t="str">
            <v>"</v>
          </cell>
        </row>
        <row r="412">
          <cell r="A412" t="str">
            <v xml:space="preserve"> </v>
          </cell>
          <cell r="C412" t="str">
            <v>소모자재비</v>
          </cell>
          <cell r="E412" t="str">
            <v>TON</v>
          </cell>
          <cell r="F412">
            <v>39098.400000000001</v>
          </cell>
          <cell r="J412">
            <v>39098.400000000001</v>
          </cell>
          <cell r="M412" t="str">
            <v>"</v>
          </cell>
        </row>
        <row r="414">
          <cell r="B414" t="str">
            <v>▷ HOIST</v>
          </cell>
          <cell r="C414" t="str">
            <v>소   계</v>
          </cell>
          <cell r="F414">
            <v>1509190</v>
          </cell>
          <cell r="H414">
            <v>1047968</v>
          </cell>
          <cell r="J414">
            <v>84566</v>
          </cell>
          <cell r="L414">
            <v>376656</v>
          </cell>
        </row>
        <row r="415">
          <cell r="A415" t="str">
            <v xml:space="preserve"> </v>
          </cell>
          <cell r="C415" t="str">
            <v>인 건 비</v>
          </cell>
          <cell r="E415" t="str">
            <v>TON</v>
          </cell>
          <cell r="F415">
            <v>687704</v>
          </cell>
          <cell r="H415">
            <v>687704</v>
          </cell>
          <cell r="M415" t="str">
            <v>ROLLER HOIST와
동일</v>
          </cell>
        </row>
        <row r="416">
          <cell r="A416" t="str">
            <v xml:space="preserve"> </v>
          </cell>
          <cell r="C416" t="str">
            <v>사용장비경비</v>
          </cell>
          <cell r="E416" t="str">
            <v>TON</v>
          </cell>
          <cell r="F416">
            <v>793288</v>
          </cell>
          <cell r="H416">
            <v>360264</v>
          </cell>
          <cell r="J416">
            <v>56368</v>
          </cell>
          <cell r="L416">
            <v>376656</v>
          </cell>
        </row>
        <row r="417">
          <cell r="A417" t="str">
            <v xml:space="preserve"> </v>
          </cell>
          <cell r="C417" t="str">
            <v>소모자재비</v>
          </cell>
          <cell r="E417" t="str">
            <v>TON</v>
          </cell>
          <cell r="F417">
            <v>28198</v>
          </cell>
          <cell r="J417">
            <v>28198</v>
          </cell>
          <cell r="M417" t="str">
            <v>ROLLER HOIST와
동일</v>
          </cell>
        </row>
        <row r="418">
          <cell r="A418" t="str">
            <v xml:space="preserve"> </v>
          </cell>
        </row>
        <row r="419">
          <cell r="A419" t="str">
            <v>◈ TRASH RACK</v>
          </cell>
        </row>
        <row r="420">
          <cell r="B420" t="str">
            <v>⊙ 제작가공비</v>
          </cell>
          <cell r="C420" t="str">
            <v>소   계</v>
          </cell>
          <cell r="F420">
            <v>8169306</v>
          </cell>
          <cell r="H420">
            <v>7960762</v>
          </cell>
          <cell r="J420">
            <v>118744</v>
          </cell>
          <cell r="L420">
            <v>89800</v>
          </cell>
        </row>
        <row r="421">
          <cell r="C421" t="str">
            <v>인  건  비</v>
          </cell>
          <cell r="E421" t="str">
            <v>TON</v>
          </cell>
          <cell r="F421">
            <v>7834260</v>
          </cell>
          <cell r="H421">
            <v>7834260</v>
          </cell>
        </row>
        <row r="422">
          <cell r="C422" t="str">
            <v>사용장비경비</v>
          </cell>
          <cell r="E422" t="str">
            <v>TON</v>
          </cell>
          <cell r="F422">
            <v>247732</v>
          </cell>
          <cell r="H422">
            <v>126502</v>
          </cell>
          <cell r="J422">
            <v>31430</v>
          </cell>
          <cell r="L422">
            <v>89800</v>
          </cell>
          <cell r="M422" t="str">
            <v>ROLLER GATE
LEAF 적용</v>
          </cell>
        </row>
        <row r="423">
          <cell r="A423" t="str">
            <v xml:space="preserve"> </v>
          </cell>
          <cell r="C423" t="str">
            <v>소모자재비</v>
          </cell>
          <cell r="E423" t="str">
            <v>TON</v>
          </cell>
          <cell r="F423">
            <v>87314</v>
          </cell>
          <cell r="J423">
            <v>87314</v>
          </cell>
        </row>
        <row r="425">
          <cell r="A425" t="str">
            <v xml:space="preserve"> </v>
          </cell>
          <cell r="B425" t="str">
            <v>⊙ 설  치  비</v>
          </cell>
          <cell r="C425" t="str">
            <v>소   계</v>
          </cell>
          <cell r="F425">
            <v>2369875</v>
          </cell>
          <cell r="H425">
            <v>1599040</v>
          </cell>
          <cell r="J425">
            <v>195411</v>
          </cell>
          <cell r="L425">
            <v>575424</v>
          </cell>
        </row>
        <row r="426">
          <cell r="A426" t="str">
            <v>종       별</v>
          </cell>
          <cell r="C426" t="str">
            <v>재 료 또 는</v>
          </cell>
          <cell r="D426" t="str">
            <v xml:space="preserve">원 수 </v>
          </cell>
          <cell r="E426" t="str">
            <v>단 위</v>
          </cell>
          <cell r="F426" t="str">
            <v>총   액</v>
          </cell>
          <cell r="G426" t="str">
            <v>노   무   비</v>
          </cell>
          <cell r="I426" t="str">
            <v>재   료   비</v>
          </cell>
          <cell r="K426" t="str">
            <v>경      비</v>
          </cell>
          <cell r="M426" t="str">
            <v>비   고</v>
          </cell>
        </row>
        <row r="427">
          <cell r="C427" t="str">
            <v xml:space="preserve">규       격 </v>
          </cell>
          <cell r="F427" t="str">
            <v>금   액</v>
          </cell>
          <cell r="G427" t="str">
            <v>단  가</v>
          </cell>
          <cell r="H427" t="str">
            <v>금   액</v>
          </cell>
          <cell r="I427" t="str">
            <v>단  가</v>
          </cell>
          <cell r="J427" t="str">
            <v>금   액</v>
          </cell>
          <cell r="K427" t="str">
            <v>단  가</v>
          </cell>
          <cell r="L427" t="str">
            <v>금   액</v>
          </cell>
        </row>
        <row r="428">
          <cell r="A428" t="str">
            <v xml:space="preserve"> </v>
          </cell>
          <cell r="C428" t="str">
            <v>인  건  비</v>
          </cell>
          <cell r="E428" t="str">
            <v>TON</v>
          </cell>
          <cell r="F428">
            <v>1020296</v>
          </cell>
          <cell r="H428">
            <v>1020296</v>
          </cell>
        </row>
        <row r="429">
          <cell r="A429" t="str">
            <v xml:space="preserve"> </v>
          </cell>
          <cell r="C429" t="str">
            <v>사용장비경비</v>
          </cell>
          <cell r="E429" t="str">
            <v>TON</v>
          </cell>
          <cell r="F429">
            <v>1341424</v>
          </cell>
          <cell r="H429">
            <v>578744</v>
          </cell>
          <cell r="J429">
            <v>187256</v>
          </cell>
          <cell r="L429">
            <v>575424</v>
          </cell>
          <cell r="M429" t="str">
            <v>ROLLER GATE
LEAF 적용</v>
          </cell>
        </row>
        <row r="430">
          <cell r="A430" t="str">
            <v xml:space="preserve"> </v>
          </cell>
          <cell r="C430" t="str">
            <v>소모자재비</v>
          </cell>
          <cell r="E430" t="str">
            <v>TON</v>
          </cell>
          <cell r="F430">
            <v>8155</v>
          </cell>
          <cell r="J430">
            <v>8155</v>
          </cell>
        </row>
        <row r="431">
          <cell r="A431" t="str">
            <v xml:space="preserve"> </v>
          </cell>
        </row>
        <row r="432">
          <cell r="A432" t="str">
            <v>◈ 잡철물 제작,설치 (SCREEN등)</v>
          </cell>
        </row>
        <row r="433">
          <cell r="B433" t="str">
            <v>▷ 간단한 구조</v>
          </cell>
          <cell r="C433" t="str">
            <v>100 %</v>
          </cell>
          <cell r="F433">
            <v>2792160</v>
          </cell>
          <cell r="H433">
            <v>2636784</v>
          </cell>
          <cell r="J433">
            <v>65284</v>
          </cell>
          <cell r="L433">
            <v>90092</v>
          </cell>
        </row>
        <row r="434">
          <cell r="B434" t="str">
            <v>▷ 복잡한 구조</v>
          </cell>
          <cell r="C434" t="str">
            <v>140 %</v>
          </cell>
          <cell r="F434">
            <v>3909022</v>
          </cell>
          <cell r="H434">
            <v>3691497</v>
          </cell>
          <cell r="J434">
            <v>91397</v>
          </cell>
          <cell r="L434">
            <v>126128</v>
          </cell>
        </row>
        <row r="435">
          <cell r="A435" t="str">
            <v xml:space="preserve"> </v>
          </cell>
        </row>
        <row r="436">
          <cell r="A436" t="str">
            <v>◈ 도   장   비 - Ⅰ- (기존 도장 방식)</v>
          </cell>
        </row>
        <row r="437">
          <cell r="A437">
            <v>1</v>
          </cell>
          <cell r="B437" t="str">
            <v>▷ SAND BLASTING</v>
          </cell>
          <cell r="E437" t="str">
            <v>㎡</v>
          </cell>
          <cell r="F437">
            <v>9436</v>
          </cell>
          <cell r="H437">
            <v>4928</v>
          </cell>
          <cell r="J437">
            <v>2852</v>
          </cell>
          <cell r="L437">
            <v>1656</v>
          </cell>
        </row>
        <row r="438">
          <cell r="A438">
            <v>2</v>
          </cell>
          <cell r="B438" t="str">
            <v>▷ PRIMERY COATING (유기질)</v>
          </cell>
          <cell r="D438" t="str">
            <v>(  20μ)</v>
          </cell>
          <cell r="E438" t="str">
            <v>㎡</v>
          </cell>
          <cell r="F438">
            <v>1627</v>
          </cell>
          <cell r="H438">
            <v>945</v>
          </cell>
          <cell r="J438">
            <v>664</v>
          </cell>
          <cell r="L438">
            <v>18</v>
          </cell>
        </row>
        <row r="439">
          <cell r="A439">
            <v>3</v>
          </cell>
          <cell r="B439" t="str">
            <v>▷ COVER COATING(PURE EPOXY)</v>
          </cell>
          <cell r="D439" t="str">
            <v>( 280μ)</v>
          </cell>
          <cell r="E439" t="str">
            <v>㎡</v>
          </cell>
          <cell r="F439">
            <v>8981</v>
          </cell>
          <cell r="H439">
            <v>6808</v>
          </cell>
          <cell r="J439">
            <v>2037</v>
          </cell>
          <cell r="L439">
            <v>136</v>
          </cell>
        </row>
        <row r="440">
          <cell r="A440">
            <v>4</v>
          </cell>
          <cell r="B440" t="str">
            <v>▷ COVER COATING(TAL EPOXY)</v>
          </cell>
          <cell r="D440" t="str">
            <v>( 280μ)</v>
          </cell>
          <cell r="E440" t="str">
            <v>㎡</v>
          </cell>
          <cell r="F440">
            <v>8769</v>
          </cell>
          <cell r="H440">
            <v>6808</v>
          </cell>
          <cell r="J440">
            <v>1825</v>
          </cell>
          <cell r="L440">
            <v>136</v>
          </cell>
        </row>
        <row r="441">
          <cell r="A441">
            <v>5</v>
          </cell>
          <cell r="B441" t="str">
            <v>▷ 방 오 도 료</v>
          </cell>
          <cell r="D441" t="str">
            <v>(  80μ)</v>
          </cell>
          <cell r="E441" t="str">
            <v>㎡</v>
          </cell>
          <cell r="F441">
            <v>20722</v>
          </cell>
          <cell r="H441">
            <v>18911</v>
          </cell>
          <cell r="J441">
            <v>1433</v>
          </cell>
          <cell r="L441">
            <v>378</v>
          </cell>
        </row>
        <row r="442">
          <cell r="A442" t="str">
            <v xml:space="preserve"> </v>
          </cell>
        </row>
        <row r="443">
          <cell r="A443" t="str">
            <v>◈ 도   장   비 - Ⅱ- (신공법 도장방식)  ㎡ 당</v>
          </cell>
        </row>
        <row r="444">
          <cell r="A444">
            <v>1</v>
          </cell>
          <cell r="B444" t="str">
            <v>▷ 전처리 (육상용)(WATER SAND JET 공법)</v>
          </cell>
          <cell r="F444">
            <v>14435</v>
          </cell>
          <cell r="H444">
            <v>8755</v>
          </cell>
          <cell r="J444">
            <v>3405</v>
          </cell>
          <cell r="L444">
            <v>2275</v>
          </cell>
        </row>
        <row r="445">
          <cell r="A445">
            <v>2</v>
          </cell>
          <cell r="B445" t="str">
            <v>▷ 전처리 (수중용)(WATER SAND JET 공법)</v>
          </cell>
          <cell r="F445">
            <v>141391</v>
          </cell>
          <cell r="H445">
            <v>111758</v>
          </cell>
          <cell r="J445">
            <v>4458</v>
          </cell>
          <cell r="L445">
            <v>25175</v>
          </cell>
        </row>
        <row r="446">
          <cell r="A446">
            <v>3</v>
          </cell>
          <cell r="B446" t="str">
            <v>▷ 도장 SYSTEM 1 (상시 물속에 잠기는 구조물)</v>
          </cell>
          <cell r="F446">
            <v>26239</v>
          </cell>
          <cell r="H446">
            <v>10076</v>
          </cell>
          <cell r="J446">
            <v>15962</v>
          </cell>
          <cell r="L446">
            <v>201</v>
          </cell>
        </row>
        <row r="448">
          <cell r="A448" t="str">
            <v>종       별</v>
          </cell>
          <cell r="C448" t="str">
            <v>재 료 또 는</v>
          </cell>
          <cell r="D448" t="str">
            <v xml:space="preserve">원 수 </v>
          </cell>
          <cell r="E448" t="str">
            <v>단 위</v>
          </cell>
          <cell r="F448" t="str">
            <v>총   액</v>
          </cell>
          <cell r="G448" t="str">
            <v>노   무   비</v>
          </cell>
          <cell r="I448" t="str">
            <v>재   료   비</v>
          </cell>
          <cell r="K448" t="str">
            <v>경      비</v>
          </cell>
          <cell r="M448" t="str">
            <v>비   고</v>
          </cell>
        </row>
        <row r="449">
          <cell r="C449" t="str">
            <v xml:space="preserve">규       격 </v>
          </cell>
          <cell r="F449" t="str">
            <v>금   액</v>
          </cell>
          <cell r="G449" t="str">
            <v>단  가</v>
          </cell>
          <cell r="H449" t="str">
            <v>금   액</v>
          </cell>
          <cell r="I449" t="str">
            <v>단  가</v>
          </cell>
          <cell r="J449" t="str">
            <v>금   액</v>
          </cell>
          <cell r="K449" t="str">
            <v>단  가</v>
          </cell>
          <cell r="L449" t="str">
            <v>금   액</v>
          </cell>
        </row>
        <row r="450">
          <cell r="A450">
            <v>4</v>
          </cell>
          <cell r="B450" t="str">
            <v>▷ 도장 SYSTEM 2 (해수 가까이 상시 노출되어있는 구조물)</v>
          </cell>
        </row>
        <row r="451">
          <cell r="F451">
            <v>29188</v>
          </cell>
          <cell r="H451">
            <v>13099</v>
          </cell>
          <cell r="J451">
            <v>15828</v>
          </cell>
          <cell r="L451">
            <v>261</v>
          </cell>
        </row>
        <row r="452">
          <cell r="A452">
            <v>5</v>
          </cell>
          <cell r="B452" t="str">
            <v>▷ 도장 SYSTEM 3 (해중에서 작업해야하는 구조물)</v>
          </cell>
        </row>
        <row r="453">
          <cell r="F453">
            <v>86974</v>
          </cell>
          <cell r="H453">
            <v>40916</v>
          </cell>
          <cell r="J453">
            <v>45240</v>
          </cell>
          <cell r="L453">
            <v>818</v>
          </cell>
        </row>
        <row r="454">
          <cell r="A454">
            <v>6</v>
          </cell>
          <cell r="B454" t="str">
            <v xml:space="preserve">▷ CERAMIC COATING (ATO) 200μ </v>
          </cell>
        </row>
        <row r="455">
          <cell r="B455" t="str">
            <v xml:space="preserve">▷1. 바탕만들기 </v>
          </cell>
          <cell r="F455">
            <v>17788</v>
          </cell>
          <cell r="H455">
            <v>16913</v>
          </cell>
          <cell r="J455">
            <v>537</v>
          </cell>
          <cell r="L455">
            <v>338</v>
          </cell>
        </row>
        <row r="456">
          <cell r="B456" t="str">
            <v>▷2. CERAMIC COATING</v>
          </cell>
          <cell r="F456">
            <v>71178</v>
          </cell>
          <cell r="H456">
            <v>5507</v>
          </cell>
          <cell r="J456">
            <v>63337</v>
          </cell>
          <cell r="L456">
            <v>2334</v>
          </cell>
        </row>
        <row r="458">
          <cell r="A458" t="str">
            <v>◈ 비파괴 검사</v>
          </cell>
        </row>
        <row r="459">
          <cell r="A459" t="str">
            <v>1.초음파 탐상검사(U.T) - 1M당</v>
          </cell>
          <cell r="F459">
            <v>54686</v>
          </cell>
          <cell r="H459">
            <v>21307</v>
          </cell>
          <cell r="J459">
            <v>994</v>
          </cell>
          <cell r="L459">
            <v>32385</v>
          </cell>
        </row>
        <row r="460">
          <cell r="A460" t="str">
            <v>2.방사선 투과검사(R.T) - 1매당</v>
          </cell>
          <cell r="F460">
            <v>55824</v>
          </cell>
          <cell r="H460">
            <v>21230</v>
          </cell>
          <cell r="J460">
            <v>2325</v>
          </cell>
          <cell r="L460">
            <v>32269</v>
          </cell>
        </row>
        <row r="461">
          <cell r="A461" t="str">
            <v>3.자분탐상검사(M.T) - 1M당</v>
          </cell>
          <cell r="F461">
            <v>30165</v>
          </cell>
          <cell r="H461">
            <v>11795</v>
          </cell>
          <cell r="J461">
            <v>443</v>
          </cell>
          <cell r="L461">
            <v>17927</v>
          </cell>
        </row>
        <row r="462">
          <cell r="A462" t="str">
            <v>4.액체침투탐상검사(P.T) - 1M당</v>
          </cell>
          <cell r="F462">
            <v>38002</v>
          </cell>
          <cell r="H462">
            <v>14726</v>
          </cell>
          <cell r="J462">
            <v>894</v>
          </cell>
          <cell r="L462">
            <v>22382</v>
          </cell>
        </row>
        <row r="471">
          <cell r="E471" t="str">
            <v xml:space="preserve"> </v>
          </cell>
        </row>
        <row r="472">
          <cell r="B472" t="str">
            <v>ROLLER GATE 제작 인건비</v>
          </cell>
        </row>
        <row r="473">
          <cell r="A473" t="str">
            <v>종       별</v>
          </cell>
          <cell r="C473" t="str">
            <v>재 료 또 는</v>
          </cell>
          <cell r="D473" t="str">
            <v xml:space="preserve">원 수 </v>
          </cell>
          <cell r="E473" t="str">
            <v>단 위</v>
          </cell>
          <cell r="F473" t="str">
            <v>총   액</v>
          </cell>
          <cell r="G473" t="str">
            <v>노   무   비</v>
          </cell>
          <cell r="I473" t="str">
            <v>재   료   비</v>
          </cell>
          <cell r="K473" t="str">
            <v>경      비</v>
          </cell>
          <cell r="M473" t="str">
            <v>비   고</v>
          </cell>
        </row>
        <row r="474">
          <cell r="C474" t="str">
            <v xml:space="preserve">규       격 </v>
          </cell>
          <cell r="F474" t="str">
            <v>금   액</v>
          </cell>
          <cell r="G474" t="str">
            <v>단  가</v>
          </cell>
          <cell r="H474" t="str">
            <v>금   액</v>
          </cell>
          <cell r="I474" t="str">
            <v>단  가</v>
          </cell>
          <cell r="J474" t="str">
            <v>금   액</v>
          </cell>
          <cell r="K474" t="str">
            <v>단  가</v>
          </cell>
          <cell r="L474" t="str">
            <v>금   액</v>
          </cell>
        </row>
        <row r="475">
          <cell r="A475" t="str">
            <v>기 술 관 리</v>
          </cell>
          <cell r="C475" t="str">
            <v>기계기사1급</v>
          </cell>
          <cell r="D475">
            <v>0.5</v>
          </cell>
          <cell r="E475" t="str">
            <v>인</v>
          </cell>
          <cell r="G475">
            <v>97488</v>
          </cell>
          <cell r="H475">
            <v>48744</v>
          </cell>
        </row>
        <row r="476">
          <cell r="A476" t="str">
            <v>본  뜨  기</v>
          </cell>
          <cell r="C476" t="str">
            <v>프랜트제관공</v>
          </cell>
          <cell r="D476">
            <v>0.437</v>
          </cell>
          <cell r="E476" t="str">
            <v>인</v>
          </cell>
          <cell r="G476">
            <v>81966</v>
          </cell>
          <cell r="H476">
            <v>35819</v>
          </cell>
        </row>
        <row r="477">
          <cell r="A477" t="str">
            <v>금  긋  기</v>
          </cell>
          <cell r="C477" t="str">
            <v>프랜트제관공</v>
          </cell>
          <cell r="D477">
            <v>1.161</v>
          </cell>
          <cell r="E477" t="str">
            <v>인</v>
          </cell>
          <cell r="G477">
            <v>81966</v>
          </cell>
          <cell r="H477">
            <v>95162</v>
          </cell>
        </row>
        <row r="478">
          <cell r="A478" t="str">
            <v>절      단</v>
          </cell>
          <cell r="C478" t="str">
            <v>프랜트제관공</v>
          </cell>
          <cell r="D478">
            <v>0.318</v>
          </cell>
          <cell r="E478" t="str">
            <v>인</v>
          </cell>
          <cell r="G478">
            <v>81966</v>
          </cell>
          <cell r="H478">
            <v>26065</v>
          </cell>
        </row>
        <row r="479">
          <cell r="A479" t="str">
            <v>가      공</v>
          </cell>
          <cell r="C479" t="str">
            <v>프랜트제관공</v>
          </cell>
          <cell r="D479">
            <v>1.359</v>
          </cell>
          <cell r="E479" t="str">
            <v>인</v>
          </cell>
          <cell r="G479">
            <v>81966</v>
          </cell>
          <cell r="H479">
            <v>111391</v>
          </cell>
        </row>
        <row r="481">
          <cell r="A481" t="str">
            <v>구 멍 뚫 기</v>
          </cell>
          <cell r="C481" t="str">
            <v>프랜트제관공</v>
          </cell>
          <cell r="D481">
            <v>0.39700000000000002</v>
          </cell>
          <cell r="E481" t="str">
            <v>인</v>
          </cell>
          <cell r="G481">
            <v>81966</v>
          </cell>
          <cell r="H481">
            <v>32540</v>
          </cell>
        </row>
        <row r="482">
          <cell r="A482" t="str">
            <v>용      접</v>
          </cell>
          <cell r="C482" t="str">
            <v>프랜트용접공</v>
          </cell>
          <cell r="D482">
            <v>2.125</v>
          </cell>
          <cell r="E482" t="str">
            <v>인</v>
          </cell>
          <cell r="G482">
            <v>95379</v>
          </cell>
          <cell r="H482">
            <v>202680</v>
          </cell>
        </row>
        <row r="483">
          <cell r="A483" t="str">
            <v>부 품 조 립</v>
          </cell>
          <cell r="C483" t="str">
            <v>비 계 공</v>
          </cell>
          <cell r="D483">
            <v>1.0900000000000001</v>
          </cell>
          <cell r="E483" t="str">
            <v>인</v>
          </cell>
          <cell r="G483">
            <v>79467</v>
          </cell>
          <cell r="H483">
            <v>86619</v>
          </cell>
        </row>
        <row r="484">
          <cell r="C484" t="str">
            <v>프랜트기계설치공</v>
          </cell>
          <cell r="D484">
            <v>1.0900000000000001</v>
          </cell>
          <cell r="E484" t="str">
            <v>인</v>
          </cell>
          <cell r="G484">
            <v>80805</v>
          </cell>
          <cell r="H484">
            <v>88077</v>
          </cell>
        </row>
        <row r="485">
          <cell r="A485" t="str">
            <v>소운반 조립</v>
          </cell>
          <cell r="C485" t="str">
            <v>산소 절단공</v>
          </cell>
          <cell r="D485">
            <v>0.17</v>
          </cell>
          <cell r="E485" t="str">
            <v>인</v>
          </cell>
          <cell r="G485">
            <v>31794</v>
          </cell>
          <cell r="H485">
            <v>5404</v>
          </cell>
        </row>
        <row r="487">
          <cell r="A487" t="str">
            <v>가   조   립</v>
          </cell>
          <cell r="C487" t="str">
            <v>비   계   공</v>
          </cell>
          <cell r="D487">
            <v>0.86399999999999999</v>
          </cell>
          <cell r="E487" t="str">
            <v>인</v>
          </cell>
          <cell r="G487">
            <v>79467</v>
          </cell>
          <cell r="H487">
            <v>68659</v>
          </cell>
        </row>
        <row r="488">
          <cell r="C488" t="str">
            <v>프랜트 제관공</v>
          </cell>
          <cell r="D488">
            <v>1.766</v>
          </cell>
          <cell r="E488" t="str">
            <v>인</v>
          </cell>
          <cell r="G488">
            <v>81966</v>
          </cell>
          <cell r="H488">
            <v>144751</v>
          </cell>
        </row>
        <row r="489">
          <cell r="C489" t="str">
            <v>프랜트 용접공</v>
          </cell>
          <cell r="D489">
            <v>0.85299999999999998</v>
          </cell>
          <cell r="E489" t="str">
            <v>인</v>
          </cell>
          <cell r="G489">
            <v>95379</v>
          </cell>
          <cell r="H489">
            <v>81358</v>
          </cell>
        </row>
        <row r="490">
          <cell r="C490" t="str">
            <v>측   량   사</v>
          </cell>
          <cell r="D490">
            <v>0.14299999999999999</v>
          </cell>
          <cell r="E490" t="str">
            <v>인</v>
          </cell>
          <cell r="G490">
            <v>58506</v>
          </cell>
          <cell r="H490">
            <v>8366</v>
          </cell>
        </row>
        <row r="491">
          <cell r="C491" t="str">
            <v>프랜트기계설치공</v>
          </cell>
          <cell r="D491">
            <v>0.51800000000000002</v>
          </cell>
          <cell r="E491" t="str">
            <v>인</v>
          </cell>
          <cell r="G491">
            <v>80805</v>
          </cell>
          <cell r="H491">
            <v>41856</v>
          </cell>
        </row>
        <row r="492">
          <cell r="E492" t="str">
            <v xml:space="preserve"> </v>
          </cell>
        </row>
        <row r="493">
          <cell r="C493" t="str">
            <v>특 별 인 부</v>
          </cell>
          <cell r="D493">
            <v>0.245</v>
          </cell>
          <cell r="E493" t="str">
            <v>인</v>
          </cell>
          <cell r="G493">
            <v>57379</v>
          </cell>
          <cell r="H493">
            <v>14057</v>
          </cell>
        </row>
        <row r="494">
          <cell r="A494" t="str">
            <v>검사 및 교정</v>
          </cell>
          <cell r="C494" t="str">
            <v>기술관리 제외한</v>
          </cell>
          <cell r="D494" t="str">
            <v>1</v>
          </cell>
          <cell r="E494" t="str">
            <v>식</v>
          </cell>
          <cell r="H494">
            <v>104280</v>
          </cell>
        </row>
        <row r="495">
          <cell r="C495" t="str">
            <v>10%</v>
          </cell>
        </row>
        <row r="497">
          <cell r="B497" t="str">
            <v>계</v>
          </cell>
          <cell r="F497">
            <v>1195828</v>
          </cell>
          <cell r="H497">
            <v>1195828</v>
          </cell>
        </row>
        <row r="499">
          <cell r="A499" t="str">
            <v>ROLLER GATE 제작 사용장비 경비</v>
          </cell>
        </row>
        <row r="500">
          <cell r="E500" t="str">
            <v xml:space="preserve"> </v>
          </cell>
        </row>
        <row r="501">
          <cell r="A501" t="str">
            <v>종       별</v>
          </cell>
          <cell r="C501" t="str">
            <v>재 료 또 는</v>
          </cell>
          <cell r="D501" t="str">
            <v xml:space="preserve">원 수 </v>
          </cell>
          <cell r="E501" t="str">
            <v>단 위</v>
          </cell>
          <cell r="F501" t="str">
            <v>총   액</v>
          </cell>
          <cell r="G501" t="str">
            <v>노   무   비</v>
          </cell>
          <cell r="I501" t="str">
            <v>재   료   비</v>
          </cell>
          <cell r="K501" t="str">
            <v>경      비</v>
          </cell>
          <cell r="M501" t="str">
            <v>비   고</v>
          </cell>
        </row>
        <row r="502">
          <cell r="C502" t="str">
            <v xml:space="preserve">규       격 </v>
          </cell>
          <cell r="F502" t="str">
            <v>금   액</v>
          </cell>
          <cell r="G502" t="str">
            <v>단  가</v>
          </cell>
          <cell r="H502" t="str">
            <v>금   액</v>
          </cell>
          <cell r="I502" t="str">
            <v>단  가</v>
          </cell>
          <cell r="J502" t="str">
            <v>금   액</v>
          </cell>
          <cell r="K502" t="str">
            <v>단  가</v>
          </cell>
          <cell r="L502" t="str">
            <v>금   액</v>
          </cell>
        </row>
        <row r="503">
          <cell r="A503" t="str">
            <v>LATHE</v>
          </cell>
          <cell r="C503" t="str">
            <v>12FT x 7.5HP</v>
          </cell>
          <cell r="D503">
            <v>0.53600000000000003</v>
          </cell>
          <cell r="E503" t="str">
            <v>Hr</v>
          </cell>
          <cell r="G503">
            <v>3418</v>
          </cell>
          <cell r="H503">
            <v>1832</v>
          </cell>
          <cell r="I503" t="str">
            <v xml:space="preserve"> </v>
          </cell>
          <cell r="J503" t="str">
            <v xml:space="preserve"> </v>
          </cell>
          <cell r="K503">
            <v>3775</v>
          </cell>
          <cell r="L503">
            <v>2023</v>
          </cell>
        </row>
        <row r="504">
          <cell r="A504" t="str">
            <v>PLANER</v>
          </cell>
          <cell r="C504" t="str">
            <v>4FT x 8FT</v>
          </cell>
          <cell r="D504">
            <v>7.5999999999999998E-2</v>
          </cell>
          <cell r="E504" t="str">
            <v>Hr</v>
          </cell>
          <cell r="G504">
            <v>3129</v>
          </cell>
          <cell r="H504">
            <v>237</v>
          </cell>
          <cell r="I504" t="str">
            <v xml:space="preserve"> </v>
          </cell>
          <cell r="J504" t="str">
            <v xml:space="preserve"> </v>
          </cell>
          <cell r="K504">
            <v>2743</v>
          </cell>
          <cell r="L504">
            <v>208</v>
          </cell>
        </row>
        <row r="505">
          <cell r="A505" t="str">
            <v>BORING M/C</v>
          </cell>
          <cell r="C505" t="str">
            <v>Hori.type,3HP</v>
          </cell>
          <cell r="D505">
            <v>1.4359999999999999</v>
          </cell>
          <cell r="E505" t="str">
            <v>Hr</v>
          </cell>
          <cell r="G505">
            <v>3547</v>
          </cell>
          <cell r="H505">
            <v>5093</v>
          </cell>
          <cell r="I505" t="str">
            <v xml:space="preserve"> </v>
          </cell>
          <cell r="J505" t="str">
            <v xml:space="preserve"> </v>
          </cell>
          <cell r="K505">
            <v>8928</v>
          </cell>
          <cell r="L505">
            <v>12820</v>
          </cell>
        </row>
        <row r="506">
          <cell r="A506" t="str">
            <v>UNION MELT WELDER</v>
          </cell>
          <cell r="C506" t="str">
            <v>5.5 KVA</v>
          </cell>
          <cell r="D506">
            <v>2.72</v>
          </cell>
          <cell r="E506" t="str">
            <v>Hr</v>
          </cell>
          <cell r="G506">
            <v>3488</v>
          </cell>
          <cell r="H506">
            <v>9487</v>
          </cell>
          <cell r="I506" t="str">
            <v xml:space="preserve"> </v>
          </cell>
          <cell r="J506" t="str">
            <v xml:space="preserve"> </v>
          </cell>
          <cell r="K506">
            <v>1797</v>
          </cell>
          <cell r="L506">
            <v>4887</v>
          </cell>
        </row>
        <row r="507">
          <cell r="A507" t="str">
            <v>A.C WELDER</v>
          </cell>
          <cell r="C507" t="str">
            <v>10KVA</v>
          </cell>
          <cell r="D507">
            <v>8.16</v>
          </cell>
          <cell r="E507" t="str">
            <v>Hr</v>
          </cell>
          <cell r="I507" t="str">
            <v xml:space="preserve"> </v>
          </cell>
          <cell r="J507" t="str">
            <v xml:space="preserve"> </v>
          </cell>
          <cell r="K507">
            <v>155</v>
          </cell>
          <cell r="L507">
            <v>1264</v>
          </cell>
        </row>
        <row r="508">
          <cell r="E508" t="str">
            <v xml:space="preserve"> </v>
          </cell>
          <cell r="I508" t="str">
            <v xml:space="preserve"> </v>
          </cell>
          <cell r="J508" t="str">
            <v xml:space="preserve"> </v>
          </cell>
        </row>
        <row r="509">
          <cell r="A509" t="str">
            <v>GOUGING M/C</v>
          </cell>
          <cell r="C509" t="str">
            <v>중 형</v>
          </cell>
          <cell r="D509">
            <v>1.7</v>
          </cell>
          <cell r="E509" t="str">
            <v>Hr</v>
          </cell>
          <cell r="G509">
            <v>3380</v>
          </cell>
          <cell r="H509">
            <v>5746</v>
          </cell>
          <cell r="I509" t="str">
            <v xml:space="preserve"> </v>
          </cell>
          <cell r="J509" t="str">
            <v xml:space="preserve"> </v>
          </cell>
          <cell r="K509">
            <v>670</v>
          </cell>
          <cell r="L509">
            <v>1139</v>
          </cell>
        </row>
        <row r="510">
          <cell r="A510" t="str">
            <v>GAS CUTTING M/C</v>
          </cell>
          <cell r="C510" t="str">
            <v>Auto형</v>
          </cell>
          <cell r="D510">
            <v>1.016</v>
          </cell>
          <cell r="E510" t="str">
            <v>Hr</v>
          </cell>
          <cell r="G510">
            <v>11922</v>
          </cell>
          <cell r="H510">
            <v>12112</v>
          </cell>
          <cell r="I510" t="str">
            <v xml:space="preserve"> </v>
          </cell>
          <cell r="J510" t="str">
            <v xml:space="preserve"> </v>
          </cell>
          <cell r="K510">
            <v>119</v>
          </cell>
          <cell r="L510">
            <v>120</v>
          </cell>
        </row>
        <row r="511">
          <cell r="A511" t="str">
            <v>GAS CUTTING M/C</v>
          </cell>
          <cell r="C511" t="str">
            <v>수 동</v>
          </cell>
          <cell r="D511">
            <v>1.016</v>
          </cell>
          <cell r="E511" t="str">
            <v>Hr</v>
          </cell>
          <cell r="G511">
            <v>3974</v>
          </cell>
          <cell r="H511">
            <v>4037</v>
          </cell>
          <cell r="I511" t="str">
            <v xml:space="preserve"> </v>
          </cell>
          <cell r="J511" t="str">
            <v xml:space="preserve"> </v>
          </cell>
          <cell r="K511">
            <v>115</v>
          </cell>
          <cell r="L511">
            <v>116</v>
          </cell>
        </row>
        <row r="512">
          <cell r="A512" t="str">
            <v>GAS HEATING TOUCH</v>
          </cell>
          <cell r="C512" t="str">
            <v>중 형</v>
          </cell>
          <cell r="D512">
            <v>3.3279999999999998</v>
          </cell>
          <cell r="E512" t="str">
            <v>Hr</v>
          </cell>
          <cell r="G512">
            <v>3174</v>
          </cell>
          <cell r="H512">
            <v>10563</v>
          </cell>
          <cell r="I512" t="str">
            <v xml:space="preserve"> </v>
          </cell>
          <cell r="J512" t="str">
            <v xml:space="preserve"> </v>
          </cell>
          <cell r="K512">
            <v>115</v>
          </cell>
          <cell r="L512">
            <v>382</v>
          </cell>
        </row>
        <row r="513">
          <cell r="A513" t="str">
            <v>OVER HEAD CRANE</v>
          </cell>
          <cell r="C513" t="str">
            <v>30 TON</v>
          </cell>
          <cell r="D513">
            <v>1.2689999999999999</v>
          </cell>
          <cell r="E513" t="str">
            <v>Hr</v>
          </cell>
          <cell r="G513">
            <v>9681</v>
          </cell>
          <cell r="H513">
            <v>12285</v>
          </cell>
          <cell r="I513" t="str">
            <v xml:space="preserve"> </v>
          </cell>
          <cell r="J513" t="str">
            <v xml:space="preserve"> </v>
          </cell>
          <cell r="K513">
            <v>4123</v>
          </cell>
          <cell r="L513">
            <v>5232</v>
          </cell>
        </row>
        <row r="514">
          <cell r="E514" t="str">
            <v xml:space="preserve"> </v>
          </cell>
          <cell r="I514" t="str">
            <v xml:space="preserve"> </v>
          </cell>
          <cell r="J514" t="str">
            <v xml:space="preserve"> </v>
          </cell>
        </row>
        <row r="515">
          <cell r="A515" t="str">
            <v>HYDRO PRESS</v>
          </cell>
          <cell r="C515" t="str">
            <v>100 TON</v>
          </cell>
          <cell r="D515">
            <v>1.48</v>
          </cell>
          <cell r="E515" t="str">
            <v>Hr</v>
          </cell>
          <cell r="G515">
            <v>3281</v>
          </cell>
          <cell r="H515">
            <v>4855</v>
          </cell>
          <cell r="I515" t="str">
            <v xml:space="preserve"> </v>
          </cell>
          <cell r="J515" t="str">
            <v xml:space="preserve"> </v>
          </cell>
          <cell r="K515">
            <v>6045</v>
          </cell>
          <cell r="L515">
            <v>8946</v>
          </cell>
        </row>
        <row r="516">
          <cell r="A516" t="str">
            <v>BENDING ROLLER</v>
          </cell>
          <cell r="C516" t="str">
            <v>23 FT</v>
          </cell>
          <cell r="D516">
            <v>1.0880000000000001</v>
          </cell>
          <cell r="E516" t="str">
            <v>Hr</v>
          </cell>
          <cell r="G516">
            <v>4281</v>
          </cell>
          <cell r="H516">
            <v>4657</v>
          </cell>
          <cell r="I516" t="str">
            <v xml:space="preserve"> </v>
          </cell>
          <cell r="J516" t="str">
            <v xml:space="preserve"> </v>
          </cell>
          <cell r="K516">
            <v>6323</v>
          </cell>
          <cell r="L516">
            <v>6879</v>
          </cell>
        </row>
        <row r="517">
          <cell r="A517" t="str">
            <v>SHEARING M/C</v>
          </cell>
          <cell r="D517">
            <v>0.25600000000000001</v>
          </cell>
          <cell r="E517" t="str">
            <v>Hr</v>
          </cell>
          <cell r="G517">
            <v>3688</v>
          </cell>
          <cell r="H517">
            <v>944</v>
          </cell>
          <cell r="I517" t="str">
            <v xml:space="preserve"> </v>
          </cell>
          <cell r="J517" t="str">
            <v xml:space="preserve"> </v>
          </cell>
          <cell r="K517">
            <v>3209</v>
          </cell>
          <cell r="L517">
            <v>821</v>
          </cell>
        </row>
        <row r="518">
          <cell r="A518" t="str">
            <v>DRILLING M/C</v>
          </cell>
          <cell r="C518" t="str">
            <v>3 HP</v>
          </cell>
          <cell r="D518">
            <v>1.6319999999999999</v>
          </cell>
          <cell r="E518" t="str">
            <v>Hr</v>
          </cell>
          <cell r="G518">
            <v>3401</v>
          </cell>
          <cell r="H518">
            <v>5550</v>
          </cell>
          <cell r="I518" t="str">
            <v xml:space="preserve"> </v>
          </cell>
          <cell r="J518" t="str">
            <v xml:space="preserve"> </v>
          </cell>
          <cell r="K518">
            <v>576</v>
          </cell>
          <cell r="L518">
            <v>940</v>
          </cell>
        </row>
        <row r="519">
          <cell r="A519" t="str">
            <v>DRILLING M/C</v>
          </cell>
          <cell r="C519" t="str">
            <v>Radial,5 HP</v>
          </cell>
          <cell r="D519">
            <v>0.81599999999999995</v>
          </cell>
          <cell r="E519" t="str">
            <v>Hr</v>
          </cell>
          <cell r="G519">
            <v>3401</v>
          </cell>
          <cell r="H519">
            <v>2775</v>
          </cell>
          <cell r="I519" t="str">
            <v xml:space="preserve"> </v>
          </cell>
          <cell r="J519" t="str">
            <v xml:space="preserve"> </v>
          </cell>
          <cell r="K519">
            <v>1720</v>
          </cell>
          <cell r="L519">
            <v>1403</v>
          </cell>
        </row>
        <row r="520">
          <cell r="E520" t="str">
            <v xml:space="preserve"> </v>
          </cell>
          <cell r="I520" t="str">
            <v xml:space="preserve"> </v>
          </cell>
          <cell r="J520" t="str">
            <v xml:space="preserve"> </v>
          </cell>
        </row>
        <row r="521">
          <cell r="A521" t="str">
            <v>COMPRESSOR</v>
          </cell>
          <cell r="C521" t="str">
            <v>7.1㎥/min</v>
          </cell>
          <cell r="D521">
            <v>3.17</v>
          </cell>
          <cell r="E521" t="str">
            <v>Hr</v>
          </cell>
          <cell r="G521">
            <v>9681</v>
          </cell>
          <cell r="H521">
            <v>30688</v>
          </cell>
          <cell r="I521">
            <v>6189</v>
          </cell>
          <cell r="J521">
            <v>19619</v>
          </cell>
          <cell r="K521">
            <v>3137</v>
          </cell>
          <cell r="L521">
            <v>9944</v>
          </cell>
        </row>
        <row r="522">
          <cell r="A522" t="str">
            <v>PORTABLE DRILL</v>
          </cell>
          <cell r="C522" t="str">
            <v>0.5 HP</v>
          </cell>
          <cell r="D522">
            <v>1.2210000000000001</v>
          </cell>
          <cell r="E522" t="str">
            <v>Hr</v>
          </cell>
          <cell r="K522">
            <v>12</v>
          </cell>
          <cell r="L522">
            <v>14</v>
          </cell>
        </row>
        <row r="523">
          <cell r="A523" t="str">
            <v>TRUCK CRANE</v>
          </cell>
          <cell r="C523" t="str">
            <v>30 TON</v>
          </cell>
          <cell r="D523">
            <v>0.42299999999999999</v>
          </cell>
          <cell r="E523" t="str">
            <v>Hr</v>
          </cell>
          <cell r="G523">
            <v>18615</v>
          </cell>
          <cell r="H523">
            <v>7874</v>
          </cell>
          <cell r="I523">
            <v>7046</v>
          </cell>
          <cell r="J523">
            <v>2980</v>
          </cell>
          <cell r="K523">
            <v>44939</v>
          </cell>
          <cell r="L523">
            <v>19009</v>
          </cell>
        </row>
        <row r="524">
          <cell r="A524" t="str">
            <v>Fork Lift</v>
          </cell>
          <cell r="C524" t="str">
            <v>5 TON</v>
          </cell>
          <cell r="D524">
            <v>0.42299999999999999</v>
          </cell>
          <cell r="E524" t="str">
            <v>Hr</v>
          </cell>
          <cell r="G524">
            <v>9681</v>
          </cell>
          <cell r="H524">
            <v>4095</v>
          </cell>
          <cell r="I524">
            <v>5116.08</v>
          </cell>
          <cell r="J524">
            <v>2164</v>
          </cell>
          <cell r="K524">
            <v>4863</v>
          </cell>
          <cell r="L524">
            <v>2057</v>
          </cell>
        </row>
        <row r="525">
          <cell r="A525" t="str">
            <v>Trailer</v>
          </cell>
          <cell r="C525" t="str">
            <v>30ton</v>
          </cell>
          <cell r="D525">
            <v>0.42299999999999999</v>
          </cell>
          <cell r="E525" t="str">
            <v>Hr</v>
          </cell>
          <cell r="G525">
            <v>8683</v>
          </cell>
          <cell r="H525">
            <v>3672</v>
          </cell>
          <cell r="I525">
            <v>15763</v>
          </cell>
          <cell r="J525">
            <v>6667</v>
          </cell>
          <cell r="K525">
            <v>27414</v>
          </cell>
          <cell r="L525">
            <v>11596</v>
          </cell>
        </row>
        <row r="527">
          <cell r="B527" t="str">
            <v>계</v>
          </cell>
          <cell r="F527">
            <v>247732</v>
          </cell>
          <cell r="H527">
            <v>126502</v>
          </cell>
          <cell r="J527">
            <v>31430</v>
          </cell>
          <cell r="K527" t="str">
            <v xml:space="preserve"> </v>
          </cell>
          <cell r="L527">
            <v>89800</v>
          </cell>
        </row>
        <row r="528">
          <cell r="A528" t="str">
            <v>ROLLER GATE 제작 소모 자재비</v>
          </cell>
        </row>
        <row r="529">
          <cell r="E529" t="str">
            <v xml:space="preserve"> </v>
          </cell>
        </row>
        <row r="530">
          <cell r="A530" t="str">
            <v>종       별</v>
          </cell>
          <cell r="C530" t="str">
            <v>재 료 또 는</v>
          </cell>
          <cell r="D530" t="str">
            <v xml:space="preserve">원 수 </v>
          </cell>
          <cell r="E530" t="str">
            <v>단 위</v>
          </cell>
          <cell r="F530" t="str">
            <v>총   액</v>
          </cell>
          <cell r="G530" t="str">
            <v>노   무   비</v>
          </cell>
          <cell r="I530" t="str">
            <v>재   료   비</v>
          </cell>
          <cell r="K530" t="str">
            <v>경      비</v>
          </cell>
          <cell r="M530" t="str">
            <v>비   고</v>
          </cell>
        </row>
        <row r="531">
          <cell r="C531" t="str">
            <v xml:space="preserve">규       격 </v>
          </cell>
          <cell r="F531" t="str">
            <v>금   액</v>
          </cell>
          <cell r="G531" t="str">
            <v>단  가</v>
          </cell>
          <cell r="H531" t="str">
            <v>금   액</v>
          </cell>
          <cell r="I531" t="str">
            <v>단  가</v>
          </cell>
          <cell r="J531" t="str">
            <v>금   액</v>
          </cell>
          <cell r="K531" t="str">
            <v>단  가</v>
          </cell>
          <cell r="L531" t="str">
            <v>금   액</v>
          </cell>
        </row>
        <row r="533">
          <cell r="A533" t="str">
            <v>산       소</v>
          </cell>
          <cell r="C533" t="str">
            <v>6,000L용</v>
          </cell>
          <cell r="D533">
            <v>3</v>
          </cell>
          <cell r="E533" t="str">
            <v>병</v>
          </cell>
          <cell r="G533" t="str">
            <v xml:space="preserve"> </v>
          </cell>
          <cell r="I533">
            <v>12000</v>
          </cell>
          <cell r="J533">
            <v>36000</v>
          </cell>
        </row>
        <row r="534">
          <cell r="A534" t="str">
            <v>아 세 치 렌</v>
          </cell>
          <cell r="C534" t="str">
            <v>4,500L용</v>
          </cell>
          <cell r="D534">
            <v>2.58</v>
          </cell>
          <cell r="E534" t="str">
            <v>병</v>
          </cell>
          <cell r="I534">
            <v>55392</v>
          </cell>
          <cell r="J534">
            <v>142911</v>
          </cell>
        </row>
        <row r="535">
          <cell r="A535" t="str">
            <v>함       석</v>
          </cell>
          <cell r="C535" t="str">
            <v>#31 x 3' x 6'</v>
          </cell>
          <cell r="D535">
            <v>0.62</v>
          </cell>
          <cell r="E535" t="str">
            <v>매</v>
          </cell>
          <cell r="I535">
            <v>2825</v>
          </cell>
          <cell r="J535">
            <v>1751</v>
          </cell>
        </row>
        <row r="536">
          <cell r="A536" t="str">
            <v>용   접  봉</v>
          </cell>
          <cell r="C536" t="str">
            <v>SS41, 4M/Mx350L</v>
          </cell>
          <cell r="D536">
            <v>20</v>
          </cell>
          <cell r="E536" t="str">
            <v>KG</v>
          </cell>
          <cell r="I536">
            <v>1260</v>
          </cell>
          <cell r="J536">
            <v>25200</v>
          </cell>
        </row>
        <row r="537">
          <cell r="A537" t="str">
            <v>전       력</v>
          </cell>
          <cell r="D537">
            <v>310</v>
          </cell>
          <cell r="E537" t="str">
            <v>KWH</v>
          </cell>
          <cell r="I537" t="str">
            <v xml:space="preserve"> </v>
          </cell>
          <cell r="K537">
            <v>61.6</v>
          </cell>
          <cell r="L537">
            <v>19096</v>
          </cell>
        </row>
        <row r="538">
          <cell r="E538" t="str">
            <v xml:space="preserve"> </v>
          </cell>
          <cell r="I538" t="str">
            <v xml:space="preserve"> </v>
          </cell>
          <cell r="K538" t="str">
            <v xml:space="preserve"> </v>
          </cell>
        </row>
        <row r="540">
          <cell r="B540" t="str">
            <v>계</v>
          </cell>
          <cell r="F540">
            <v>224958</v>
          </cell>
          <cell r="J540">
            <v>205862</v>
          </cell>
          <cell r="L540">
            <v>19096</v>
          </cell>
        </row>
        <row r="557">
          <cell r="A557" t="str">
            <v>ROLLER GATE GUIDE FRAME 제작 인건비</v>
          </cell>
        </row>
        <row r="558">
          <cell r="E558" t="str">
            <v xml:space="preserve"> </v>
          </cell>
        </row>
        <row r="559">
          <cell r="A559" t="str">
            <v>종       별</v>
          </cell>
          <cell r="C559" t="str">
            <v>재 료 또 는</v>
          </cell>
          <cell r="D559" t="str">
            <v xml:space="preserve">원 수 </v>
          </cell>
          <cell r="E559" t="str">
            <v>단 위</v>
          </cell>
          <cell r="F559" t="str">
            <v>총   액</v>
          </cell>
          <cell r="G559" t="str">
            <v>노   무   비</v>
          </cell>
          <cell r="I559" t="str">
            <v>재   료   비</v>
          </cell>
          <cell r="K559" t="str">
            <v>경      비</v>
          </cell>
          <cell r="M559" t="str">
            <v>비   고</v>
          </cell>
        </row>
        <row r="560">
          <cell r="C560" t="str">
            <v xml:space="preserve">규       격 </v>
          </cell>
          <cell r="F560" t="str">
            <v>금   액</v>
          </cell>
          <cell r="G560" t="str">
            <v>단  가</v>
          </cell>
          <cell r="H560" t="str">
            <v>금   액</v>
          </cell>
          <cell r="I560" t="str">
            <v>단  가</v>
          </cell>
          <cell r="J560" t="str">
            <v>금   액</v>
          </cell>
          <cell r="K560" t="str">
            <v>단  가</v>
          </cell>
          <cell r="L560" t="str">
            <v>금   액</v>
          </cell>
        </row>
        <row r="561">
          <cell r="A561" t="str">
            <v>기 술 관 리</v>
          </cell>
          <cell r="C561" t="str">
            <v>기계기사1급</v>
          </cell>
          <cell r="D561">
            <v>2.5</v>
          </cell>
          <cell r="E561" t="str">
            <v>인</v>
          </cell>
          <cell r="G561">
            <v>97488</v>
          </cell>
          <cell r="H561">
            <v>243720</v>
          </cell>
        </row>
        <row r="562">
          <cell r="A562" t="str">
            <v>사      도</v>
          </cell>
          <cell r="C562" t="str">
            <v>제   도   공</v>
          </cell>
          <cell r="D562">
            <v>1</v>
          </cell>
          <cell r="E562" t="str">
            <v>인</v>
          </cell>
          <cell r="G562">
            <v>32747</v>
          </cell>
          <cell r="H562">
            <v>32747</v>
          </cell>
        </row>
        <row r="563">
          <cell r="A563" t="str">
            <v>재료 절단 현도</v>
          </cell>
          <cell r="C563" t="str">
            <v>현   도   공</v>
          </cell>
          <cell r="D563">
            <v>0.63</v>
          </cell>
          <cell r="E563" t="str">
            <v>인</v>
          </cell>
          <cell r="G563">
            <v>28487</v>
          </cell>
          <cell r="H563">
            <v>17946</v>
          </cell>
        </row>
        <row r="564">
          <cell r="A564" t="str">
            <v xml:space="preserve"> </v>
          </cell>
          <cell r="B564" t="str">
            <v>괘    서</v>
          </cell>
          <cell r="C564" t="str">
            <v>마   킹   공</v>
          </cell>
          <cell r="D564">
            <v>1.26</v>
          </cell>
          <cell r="E564" t="str">
            <v>인</v>
          </cell>
          <cell r="G564">
            <v>26924</v>
          </cell>
          <cell r="H564">
            <v>33924</v>
          </cell>
        </row>
        <row r="565">
          <cell r="A565" t="str">
            <v xml:space="preserve"> </v>
          </cell>
          <cell r="B565" t="str">
            <v>절    단</v>
          </cell>
          <cell r="C565" t="str">
            <v>절   단   공</v>
          </cell>
          <cell r="D565">
            <v>0.33</v>
          </cell>
          <cell r="E565" t="str">
            <v>인</v>
          </cell>
          <cell r="G565">
            <v>65881</v>
          </cell>
          <cell r="H565">
            <v>21740</v>
          </cell>
        </row>
        <row r="567">
          <cell r="B567" t="str">
            <v>교    정</v>
          </cell>
          <cell r="C567" t="str">
            <v>프랜트 제관공</v>
          </cell>
          <cell r="D567">
            <v>0.6</v>
          </cell>
          <cell r="E567" t="str">
            <v>인</v>
          </cell>
          <cell r="G567">
            <v>81966</v>
          </cell>
          <cell r="H567">
            <v>49179</v>
          </cell>
        </row>
        <row r="568">
          <cell r="A568" t="str">
            <v>단재가공 괘서</v>
          </cell>
          <cell r="C568" t="str">
            <v>마   킹   공</v>
          </cell>
          <cell r="D568">
            <v>1.26</v>
          </cell>
          <cell r="E568" t="str">
            <v>인</v>
          </cell>
          <cell r="G568">
            <v>26924</v>
          </cell>
          <cell r="H568">
            <v>33924</v>
          </cell>
        </row>
        <row r="569">
          <cell r="A569" t="str">
            <v xml:space="preserve"> </v>
          </cell>
          <cell r="B569" t="str">
            <v>절    단</v>
          </cell>
          <cell r="C569" t="str">
            <v>절   단   공</v>
          </cell>
          <cell r="D569">
            <v>0.16</v>
          </cell>
          <cell r="E569" t="str">
            <v>인</v>
          </cell>
          <cell r="G569">
            <v>65881</v>
          </cell>
          <cell r="H569">
            <v>10540</v>
          </cell>
        </row>
        <row r="570">
          <cell r="B570" t="str">
            <v>EDGE가공</v>
          </cell>
          <cell r="C570" t="str">
            <v>산소 절단공</v>
          </cell>
          <cell r="D570">
            <v>0.17</v>
          </cell>
          <cell r="E570" t="str">
            <v>인</v>
          </cell>
          <cell r="G570">
            <v>31794</v>
          </cell>
          <cell r="H570">
            <v>5404</v>
          </cell>
        </row>
        <row r="571">
          <cell r="A571" t="str">
            <v xml:space="preserve"> </v>
          </cell>
          <cell r="B571" t="str">
            <v>용    접</v>
          </cell>
          <cell r="C571" t="str">
            <v>프랜트 용접공</v>
          </cell>
          <cell r="D571">
            <v>1.3</v>
          </cell>
          <cell r="E571" t="str">
            <v>인</v>
          </cell>
          <cell r="G571">
            <v>95379</v>
          </cell>
          <cell r="H571">
            <v>123992</v>
          </cell>
        </row>
        <row r="573">
          <cell r="A573" t="str">
            <v xml:space="preserve"> </v>
          </cell>
          <cell r="B573" t="str">
            <v>교    정</v>
          </cell>
          <cell r="C573" t="str">
            <v>프랜트 제관공</v>
          </cell>
          <cell r="D573">
            <v>0.75</v>
          </cell>
          <cell r="E573" t="str">
            <v>인</v>
          </cell>
          <cell r="G573">
            <v>81966</v>
          </cell>
          <cell r="H573">
            <v>61474</v>
          </cell>
        </row>
        <row r="574">
          <cell r="B574" t="str">
            <v>HOLING</v>
          </cell>
          <cell r="C574" t="str">
            <v>프랜트 제관공</v>
          </cell>
          <cell r="D574">
            <v>0.15</v>
          </cell>
          <cell r="E574" t="str">
            <v>인</v>
          </cell>
          <cell r="G574">
            <v>81966</v>
          </cell>
          <cell r="H574">
            <v>12294</v>
          </cell>
        </row>
        <row r="575">
          <cell r="A575" t="str">
            <v>부분조립,취부조정</v>
          </cell>
          <cell r="C575" t="str">
            <v>프랜트기계설치공</v>
          </cell>
          <cell r="D575">
            <v>3.7</v>
          </cell>
          <cell r="E575" t="str">
            <v>인</v>
          </cell>
          <cell r="G575">
            <v>80805</v>
          </cell>
          <cell r="H575">
            <v>298978</v>
          </cell>
        </row>
        <row r="576">
          <cell r="A576" t="str">
            <v>용      접</v>
          </cell>
          <cell r="C576" t="str">
            <v>프랜트 용접공</v>
          </cell>
          <cell r="D576">
            <v>8.4</v>
          </cell>
          <cell r="E576" t="str">
            <v>인</v>
          </cell>
          <cell r="G576">
            <v>95379</v>
          </cell>
          <cell r="H576">
            <v>801183</v>
          </cell>
        </row>
        <row r="577">
          <cell r="A577" t="str">
            <v>절      단</v>
          </cell>
          <cell r="C577" t="str">
            <v>절   단   공</v>
          </cell>
          <cell r="D577">
            <v>0.1</v>
          </cell>
          <cell r="E577" t="str">
            <v>인</v>
          </cell>
          <cell r="G577">
            <v>65881</v>
          </cell>
          <cell r="H577">
            <v>6588</v>
          </cell>
        </row>
        <row r="578">
          <cell r="E578" t="str">
            <v xml:space="preserve"> </v>
          </cell>
        </row>
        <row r="579">
          <cell r="A579" t="str">
            <v>교      정</v>
          </cell>
          <cell r="C579" t="str">
            <v>프랜트 제관공</v>
          </cell>
          <cell r="D579">
            <v>1.75</v>
          </cell>
          <cell r="E579" t="str">
            <v>인</v>
          </cell>
          <cell r="G579">
            <v>81966</v>
          </cell>
          <cell r="H579">
            <v>143440</v>
          </cell>
        </row>
        <row r="580">
          <cell r="A580" t="str">
            <v>기 계 가 공</v>
          </cell>
          <cell r="C580" t="str">
            <v>기   계   공</v>
          </cell>
          <cell r="D580">
            <v>1.26</v>
          </cell>
          <cell r="E580" t="str">
            <v>인</v>
          </cell>
          <cell r="G580">
            <v>58906</v>
          </cell>
          <cell r="H580">
            <v>74221</v>
          </cell>
        </row>
        <row r="581">
          <cell r="C581" t="str">
            <v>기계 연마공</v>
          </cell>
          <cell r="D581">
            <v>0.126</v>
          </cell>
          <cell r="E581" t="str">
            <v>인</v>
          </cell>
          <cell r="G581">
            <v>26032</v>
          </cell>
          <cell r="H581">
            <v>3280</v>
          </cell>
        </row>
        <row r="582">
          <cell r="A582" t="str">
            <v>가 조 립,조 립</v>
          </cell>
          <cell r="C582" t="str">
            <v>프랜트기계설치공</v>
          </cell>
          <cell r="D582">
            <v>2</v>
          </cell>
          <cell r="E582" t="str">
            <v>인</v>
          </cell>
          <cell r="G582">
            <v>80805</v>
          </cell>
          <cell r="H582">
            <v>161610</v>
          </cell>
        </row>
        <row r="583">
          <cell r="A583" t="str">
            <v>가 조 립,해 체</v>
          </cell>
          <cell r="C583" t="str">
            <v>프랜트기계설치공</v>
          </cell>
          <cell r="D583">
            <v>1</v>
          </cell>
          <cell r="E583" t="str">
            <v>인</v>
          </cell>
          <cell r="G583">
            <v>80805</v>
          </cell>
          <cell r="H583">
            <v>80805</v>
          </cell>
        </row>
        <row r="584">
          <cell r="E584" t="str">
            <v xml:space="preserve"> </v>
          </cell>
        </row>
        <row r="585">
          <cell r="A585" t="str">
            <v>운 반 조 작</v>
          </cell>
          <cell r="C585" t="str">
            <v>특수 비계공</v>
          </cell>
          <cell r="D585">
            <v>5</v>
          </cell>
          <cell r="E585" t="str">
            <v>인</v>
          </cell>
          <cell r="G585">
            <v>85884</v>
          </cell>
          <cell r="H585">
            <v>429420</v>
          </cell>
        </row>
        <row r="586">
          <cell r="A586" t="str">
            <v>종       별</v>
          </cell>
          <cell r="C586" t="str">
            <v>재 료 또 는</v>
          </cell>
          <cell r="D586" t="str">
            <v xml:space="preserve">원 수 </v>
          </cell>
          <cell r="E586" t="str">
            <v>단 위</v>
          </cell>
          <cell r="F586" t="str">
            <v>총   액</v>
          </cell>
          <cell r="G586" t="str">
            <v>노   무   비</v>
          </cell>
          <cell r="I586" t="str">
            <v>재   료   비</v>
          </cell>
          <cell r="K586" t="str">
            <v>경      비</v>
          </cell>
          <cell r="M586" t="str">
            <v>비   고</v>
          </cell>
        </row>
        <row r="587">
          <cell r="C587" t="str">
            <v xml:space="preserve">규       격 </v>
          </cell>
          <cell r="F587" t="str">
            <v>금   액</v>
          </cell>
          <cell r="G587" t="str">
            <v>단  가</v>
          </cell>
          <cell r="H587" t="str">
            <v>금   액</v>
          </cell>
          <cell r="I587" t="str">
            <v>단  가</v>
          </cell>
          <cell r="J587" t="str">
            <v>금   액</v>
          </cell>
          <cell r="K587" t="str">
            <v>단  가</v>
          </cell>
          <cell r="L587" t="str">
            <v>금   액</v>
          </cell>
        </row>
        <row r="588">
          <cell r="A588" t="str">
            <v>동 력 조 작</v>
          </cell>
          <cell r="C588" t="str">
            <v>플랜트전공</v>
          </cell>
          <cell r="D588">
            <v>1</v>
          </cell>
          <cell r="E588" t="str">
            <v>인</v>
          </cell>
          <cell r="G588">
            <v>64285</v>
          </cell>
          <cell r="H588">
            <v>64285</v>
          </cell>
        </row>
        <row r="589">
          <cell r="A589" t="str">
            <v>보      조</v>
          </cell>
          <cell r="C589" t="str">
            <v>특 별 인 부</v>
          </cell>
          <cell r="D589">
            <v>14.4</v>
          </cell>
          <cell r="E589" t="str">
            <v>인</v>
          </cell>
          <cell r="G589">
            <v>57379</v>
          </cell>
          <cell r="H589">
            <v>826257</v>
          </cell>
        </row>
        <row r="590">
          <cell r="A590" t="str">
            <v>검      사</v>
          </cell>
          <cell r="C590" t="str">
            <v>인건비 7%</v>
          </cell>
          <cell r="D590" t="str">
            <v>1</v>
          </cell>
          <cell r="E590" t="str">
            <v>식</v>
          </cell>
          <cell r="H590">
            <v>247586</v>
          </cell>
        </row>
        <row r="592">
          <cell r="B592" t="str">
            <v>계</v>
          </cell>
          <cell r="F592">
            <v>3784537</v>
          </cell>
          <cell r="H592">
            <v>3784537</v>
          </cell>
        </row>
        <row r="615">
          <cell r="A615" t="str">
            <v>ROLLER GATE GUIDE FRAME 제작 소모 자재비</v>
          </cell>
        </row>
        <row r="616">
          <cell r="E616" t="str">
            <v xml:space="preserve"> </v>
          </cell>
        </row>
        <row r="617">
          <cell r="A617" t="str">
            <v>종       별</v>
          </cell>
          <cell r="C617" t="str">
            <v>재 료 또 는</v>
          </cell>
          <cell r="D617" t="str">
            <v xml:space="preserve">원 수 </v>
          </cell>
          <cell r="E617" t="str">
            <v>단 위</v>
          </cell>
          <cell r="F617" t="str">
            <v>총   액</v>
          </cell>
          <cell r="G617" t="str">
            <v>노   무   비</v>
          </cell>
          <cell r="I617" t="str">
            <v>재   료   비</v>
          </cell>
          <cell r="K617" t="str">
            <v>경      비</v>
          </cell>
          <cell r="M617" t="str">
            <v>비   고</v>
          </cell>
        </row>
        <row r="618">
          <cell r="C618" t="str">
            <v xml:space="preserve">규       격 </v>
          </cell>
          <cell r="F618" t="str">
            <v>금   액</v>
          </cell>
          <cell r="G618" t="str">
            <v>단  가</v>
          </cell>
          <cell r="H618" t="str">
            <v>금   액</v>
          </cell>
          <cell r="I618" t="str">
            <v>단  가</v>
          </cell>
          <cell r="J618" t="str">
            <v>금   액</v>
          </cell>
          <cell r="K618" t="str">
            <v>단  가</v>
          </cell>
          <cell r="L618" t="str">
            <v>금   액</v>
          </cell>
        </row>
        <row r="619">
          <cell r="A619" t="str">
            <v>산       소</v>
          </cell>
          <cell r="C619" t="str">
            <v>6,000L용</v>
          </cell>
          <cell r="D619">
            <v>2.2999999999999998</v>
          </cell>
          <cell r="E619" t="str">
            <v>병</v>
          </cell>
          <cell r="G619" t="str">
            <v xml:space="preserve"> </v>
          </cell>
          <cell r="I619">
            <v>12000</v>
          </cell>
          <cell r="J619">
            <v>27600</v>
          </cell>
        </row>
        <row r="620">
          <cell r="A620" t="str">
            <v>아 세 치 렌</v>
          </cell>
          <cell r="C620" t="str">
            <v>2,100L용</v>
          </cell>
          <cell r="D620">
            <v>1.6</v>
          </cell>
          <cell r="E620" t="str">
            <v>병</v>
          </cell>
          <cell r="I620">
            <v>25849</v>
          </cell>
          <cell r="J620">
            <v>41358</v>
          </cell>
        </row>
        <row r="621">
          <cell r="A621" t="str">
            <v>함       석</v>
          </cell>
          <cell r="C621" t="str">
            <v>#32 x 3' x 6'</v>
          </cell>
          <cell r="D621">
            <v>1.9</v>
          </cell>
          <cell r="E621" t="str">
            <v>매</v>
          </cell>
          <cell r="I621">
            <v>2597</v>
          </cell>
          <cell r="J621">
            <v>4934</v>
          </cell>
        </row>
        <row r="622">
          <cell r="A622" t="str">
            <v>용   접  봉</v>
          </cell>
          <cell r="C622" t="str">
            <v>SS41+STS304,4M/M</v>
          </cell>
          <cell r="D622">
            <v>54.6</v>
          </cell>
          <cell r="E622" t="str">
            <v>KG</v>
          </cell>
          <cell r="I622">
            <v>3360</v>
          </cell>
          <cell r="J622">
            <v>183456</v>
          </cell>
        </row>
        <row r="623">
          <cell r="A623" t="str">
            <v>전       력</v>
          </cell>
          <cell r="D623">
            <v>550</v>
          </cell>
          <cell r="E623" t="str">
            <v>KWH</v>
          </cell>
          <cell r="K623">
            <v>61.6</v>
          </cell>
          <cell r="L623">
            <v>33880</v>
          </cell>
        </row>
        <row r="624">
          <cell r="A624" t="str">
            <v>그라인다돌</v>
          </cell>
          <cell r="C624" t="str">
            <v>300 M/M</v>
          </cell>
          <cell r="D624">
            <v>0.3</v>
          </cell>
          <cell r="E624" t="str">
            <v>개</v>
          </cell>
          <cell r="I624">
            <v>3380</v>
          </cell>
          <cell r="J624">
            <v>1014</v>
          </cell>
        </row>
        <row r="625">
          <cell r="A625" t="str">
            <v xml:space="preserve"> </v>
          </cell>
        </row>
        <row r="627">
          <cell r="B627" t="str">
            <v>계</v>
          </cell>
          <cell r="F627">
            <v>292242</v>
          </cell>
          <cell r="J627">
            <v>258362</v>
          </cell>
          <cell r="L627">
            <v>33880</v>
          </cell>
        </row>
        <row r="628">
          <cell r="F628" t="str">
            <v xml:space="preserve"> </v>
          </cell>
          <cell r="J628" t="str">
            <v xml:space="preserve"> </v>
          </cell>
          <cell r="L628" t="str">
            <v xml:space="preserve"> </v>
          </cell>
        </row>
        <row r="629">
          <cell r="F629" t="str">
            <v xml:space="preserve"> </v>
          </cell>
          <cell r="J629" t="str">
            <v xml:space="preserve"> </v>
          </cell>
          <cell r="L629" t="str">
            <v xml:space="preserve"> </v>
          </cell>
        </row>
        <row r="630">
          <cell r="F630" t="str">
            <v xml:space="preserve"> </v>
          </cell>
          <cell r="J630" t="str">
            <v xml:space="preserve"> </v>
          </cell>
          <cell r="L630" t="str">
            <v xml:space="preserve"> </v>
          </cell>
        </row>
        <row r="631">
          <cell r="F631" t="str">
            <v xml:space="preserve"> </v>
          </cell>
          <cell r="J631" t="str">
            <v xml:space="preserve"> </v>
          </cell>
          <cell r="L631" t="str">
            <v xml:space="preserve"> </v>
          </cell>
        </row>
        <row r="632">
          <cell r="F632" t="str">
            <v xml:space="preserve"> </v>
          </cell>
          <cell r="J632" t="str">
            <v xml:space="preserve"> </v>
          </cell>
          <cell r="L632" t="str">
            <v xml:space="preserve"> </v>
          </cell>
        </row>
        <row r="633">
          <cell r="F633" t="str">
            <v xml:space="preserve"> </v>
          </cell>
          <cell r="J633" t="str">
            <v xml:space="preserve"> </v>
          </cell>
          <cell r="L633" t="str">
            <v xml:space="preserve"> </v>
          </cell>
        </row>
        <row r="634">
          <cell r="F634" t="str">
            <v xml:space="preserve"> </v>
          </cell>
          <cell r="J634" t="str">
            <v xml:space="preserve"> </v>
          </cell>
          <cell r="L634" t="str">
            <v xml:space="preserve"> </v>
          </cell>
        </row>
        <row r="635">
          <cell r="F635" t="str">
            <v xml:space="preserve"> </v>
          </cell>
          <cell r="J635" t="str">
            <v xml:space="preserve"> </v>
          </cell>
          <cell r="L635" t="str">
            <v xml:space="preserve"> </v>
          </cell>
        </row>
        <row r="636">
          <cell r="F636" t="str">
            <v xml:space="preserve"> </v>
          </cell>
          <cell r="J636" t="str">
            <v xml:space="preserve"> </v>
          </cell>
          <cell r="L636" t="str">
            <v xml:space="preserve"> </v>
          </cell>
        </row>
        <row r="637">
          <cell r="F637" t="str">
            <v xml:space="preserve"> </v>
          </cell>
          <cell r="J637" t="str">
            <v xml:space="preserve"> </v>
          </cell>
          <cell r="L637" t="str">
            <v xml:space="preserve"> </v>
          </cell>
        </row>
        <row r="638">
          <cell r="F638" t="str">
            <v xml:space="preserve"> </v>
          </cell>
          <cell r="J638" t="str">
            <v xml:space="preserve"> </v>
          </cell>
          <cell r="L638" t="str">
            <v xml:space="preserve"> </v>
          </cell>
        </row>
        <row r="639">
          <cell r="F639" t="str">
            <v xml:space="preserve"> </v>
          </cell>
          <cell r="J639" t="str">
            <v xml:space="preserve"> </v>
          </cell>
          <cell r="L639" t="str">
            <v xml:space="preserve"> </v>
          </cell>
        </row>
        <row r="640">
          <cell r="F640" t="str">
            <v xml:space="preserve"> </v>
          </cell>
          <cell r="J640" t="str">
            <v xml:space="preserve"> </v>
          </cell>
          <cell r="L640" t="str">
            <v xml:space="preserve"> </v>
          </cell>
        </row>
        <row r="641">
          <cell r="F641" t="str">
            <v xml:space="preserve"> </v>
          </cell>
          <cell r="J641" t="str">
            <v xml:space="preserve"> </v>
          </cell>
          <cell r="L641" t="str">
            <v xml:space="preserve"> </v>
          </cell>
        </row>
        <row r="642">
          <cell r="F642" t="str">
            <v xml:space="preserve"> </v>
          </cell>
          <cell r="J642" t="str">
            <v xml:space="preserve"> </v>
          </cell>
          <cell r="L642" t="str">
            <v xml:space="preserve"> </v>
          </cell>
        </row>
        <row r="643">
          <cell r="F643" t="str">
            <v xml:space="preserve"> </v>
          </cell>
          <cell r="J643" t="str">
            <v xml:space="preserve"> </v>
          </cell>
          <cell r="L643" t="str">
            <v xml:space="preserve"> </v>
          </cell>
        </row>
        <row r="644">
          <cell r="A644" t="str">
            <v>ROLLER GATE 설치 인건비</v>
          </cell>
        </row>
        <row r="645">
          <cell r="E645" t="str">
            <v xml:space="preserve"> </v>
          </cell>
        </row>
        <row r="646">
          <cell r="A646" t="str">
            <v>종       별</v>
          </cell>
          <cell r="C646" t="str">
            <v>재 료 또 는</v>
          </cell>
          <cell r="D646" t="str">
            <v xml:space="preserve">원 수 </v>
          </cell>
          <cell r="E646" t="str">
            <v>단 위</v>
          </cell>
          <cell r="F646" t="str">
            <v>총   액</v>
          </cell>
          <cell r="G646" t="str">
            <v>노   무   비</v>
          </cell>
          <cell r="I646" t="str">
            <v>재   료   비</v>
          </cell>
          <cell r="K646" t="str">
            <v>경      비</v>
          </cell>
          <cell r="M646" t="str">
            <v>비   고</v>
          </cell>
        </row>
        <row r="647">
          <cell r="C647" t="str">
            <v xml:space="preserve">규       격 </v>
          </cell>
          <cell r="F647" t="str">
            <v>금   액</v>
          </cell>
          <cell r="G647" t="str">
            <v>단  가</v>
          </cell>
          <cell r="H647" t="str">
            <v>금   액</v>
          </cell>
          <cell r="I647" t="str">
            <v>단  가</v>
          </cell>
          <cell r="J647" t="str">
            <v>금   액</v>
          </cell>
          <cell r="K647" t="str">
            <v>단  가</v>
          </cell>
          <cell r="L647" t="str">
            <v>금   액</v>
          </cell>
        </row>
        <row r="648">
          <cell r="A648" t="str">
            <v>기 술 관 리</v>
          </cell>
          <cell r="C648" t="str">
            <v>기계기사1급</v>
          </cell>
          <cell r="D648">
            <v>0.5</v>
          </cell>
          <cell r="E648" t="str">
            <v>인</v>
          </cell>
          <cell r="G648">
            <v>97488</v>
          </cell>
          <cell r="H648">
            <v>48744</v>
          </cell>
        </row>
        <row r="649">
          <cell r="A649" t="str">
            <v>형 장 교 정</v>
          </cell>
          <cell r="C649" t="str">
            <v>프랜트 제관공</v>
          </cell>
          <cell r="D649">
            <v>0.81599999999999995</v>
          </cell>
          <cell r="E649" t="str">
            <v>인</v>
          </cell>
          <cell r="G649">
            <v>81966</v>
          </cell>
          <cell r="H649">
            <v>66884</v>
          </cell>
        </row>
        <row r="650">
          <cell r="A650" t="str">
            <v xml:space="preserve"> </v>
          </cell>
          <cell r="C650" t="str">
            <v>비   계   공</v>
          </cell>
          <cell r="D650">
            <v>0.14599999999999999</v>
          </cell>
          <cell r="E650" t="str">
            <v>인</v>
          </cell>
          <cell r="G650">
            <v>79467</v>
          </cell>
          <cell r="H650">
            <v>11602</v>
          </cell>
        </row>
        <row r="651">
          <cell r="A651" t="str">
            <v>소 운 반 제 작</v>
          </cell>
          <cell r="C651" t="str">
            <v>비   계   공</v>
          </cell>
          <cell r="D651">
            <v>1.992</v>
          </cell>
          <cell r="E651" t="str">
            <v>인</v>
          </cell>
          <cell r="G651">
            <v>79467</v>
          </cell>
          <cell r="H651">
            <v>158298</v>
          </cell>
        </row>
        <row r="652">
          <cell r="A652" t="str">
            <v xml:space="preserve"> </v>
          </cell>
          <cell r="C652" t="str">
            <v>프랜트기계설치공</v>
          </cell>
          <cell r="D652">
            <v>0.79100000000000004</v>
          </cell>
          <cell r="E652" t="str">
            <v>인</v>
          </cell>
          <cell r="G652">
            <v>80805</v>
          </cell>
          <cell r="H652">
            <v>63916</v>
          </cell>
        </row>
        <row r="654">
          <cell r="A654" t="str">
            <v>조 립 조 정</v>
          </cell>
          <cell r="C654" t="str">
            <v>비   계   공</v>
          </cell>
          <cell r="D654">
            <v>2.4300000000000002</v>
          </cell>
          <cell r="E654" t="str">
            <v>인</v>
          </cell>
          <cell r="G654">
            <v>79467</v>
          </cell>
          <cell r="H654">
            <v>193104</v>
          </cell>
        </row>
        <row r="655">
          <cell r="A655" t="str">
            <v xml:space="preserve"> </v>
          </cell>
          <cell r="C655" t="str">
            <v>프랜트 제관공</v>
          </cell>
          <cell r="D655">
            <v>2.0350000000000001</v>
          </cell>
          <cell r="E655" t="str">
            <v>인</v>
          </cell>
          <cell r="G655">
            <v>81966</v>
          </cell>
          <cell r="H655">
            <v>166800</v>
          </cell>
        </row>
        <row r="656">
          <cell r="A656" t="str">
            <v xml:space="preserve"> </v>
          </cell>
          <cell r="C656" t="str">
            <v>측   량   사</v>
          </cell>
          <cell r="D656">
            <v>0.81200000000000006</v>
          </cell>
          <cell r="E656" t="str">
            <v>인</v>
          </cell>
          <cell r="G656">
            <v>58506</v>
          </cell>
          <cell r="H656">
            <v>47506</v>
          </cell>
        </row>
        <row r="657">
          <cell r="A657" t="str">
            <v>리  벳  팅</v>
          </cell>
          <cell r="C657" t="str">
            <v>리 벳 팅 공</v>
          </cell>
          <cell r="D657">
            <v>1.4470000000000001</v>
          </cell>
          <cell r="E657" t="str">
            <v>인</v>
          </cell>
          <cell r="G657">
            <v>71579</v>
          </cell>
          <cell r="H657">
            <v>103574</v>
          </cell>
        </row>
        <row r="658">
          <cell r="A658" t="str">
            <v xml:space="preserve"> </v>
          </cell>
          <cell r="C658" t="str">
            <v>플랜트기계설치공</v>
          </cell>
          <cell r="D658">
            <v>0.52700000000000002</v>
          </cell>
          <cell r="E658" t="str">
            <v>인</v>
          </cell>
          <cell r="G658">
            <v>80805</v>
          </cell>
          <cell r="H658">
            <v>42584</v>
          </cell>
        </row>
        <row r="659">
          <cell r="C659" t="str">
            <v xml:space="preserve"> </v>
          </cell>
        </row>
        <row r="660">
          <cell r="A660" t="str">
            <v>용      접</v>
          </cell>
          <cell r="C660" t="str">
            <v>프랜트 용접공</v>
          </cell>
          <cell r="D660">
            <v>0.70499999999999996</v>
          </cell>
          <cell r="E660" t="str">
            <v>인</v>
          </cell>
          <cell r="G660">
            <v>95379</v>
          </cell>
          <cell r="H660">
            <v>67242</v>
          </cell>
        </row>
        <row r="661">
          <cell r="A661" t="str">
            <v xml:space="preserve"> </v>
          </cell>
          <cell r="C661" t="str">
            <v>프랜트 제관공</v>
          </cell>
          <cell r="D661">
            <v>0.187</v>
          </cell>
          <cell r="E661" t="str">
            <v>인</v>
          </cell>
          <cell r="G661">
            <v>81966</v>
          </cell>
          <cell r="H661">
            <v>15327</v>
          </cell>
        </row>
        <row r="662">
          <cell r="A662" t="str">
            <v>전 원 배 선</v>
          </cell>
          <cell r="C662" t="str">
            <v>플랜트 전공</v>
          </cell>
          <cell r="D662">
            <v>0.187</v>
          </cell>
          <cell r="E662" t="str">
            <v>인</v>
          </cell>
          <cell r="G662">
            <v>64285</v>
          </cell>
          <cell r="H662">
            <v>12021</v>
          </cell>
        </row>
        <row r="664">
          <cell r="A664" t="str">
            <v>검사 및 교정</v>
          </cell>
          <cell r="C664" t="str">
            <v xml:space="preserve">기술관리,전원 </v>
          </cell>
          <cell r="D664" t="str">
            <v>1</v>
          </cell>
          <cell r="E664" t="str">
            <v>식</v>
          </cell>
          <cell r="H664">
            <v>93683</v>
          </cell>
        </row>
        <row r="665">
          <cell r="C665" t="str">
            <v>배선 제외 10%</v>
          </cell>
        </row>
        <row r="669">
          <cell r="B669" t="str">
            <v>계</v>
          </cell>
          <cell r="F669">
            <v>1091285</v>
          </cell>
          <cell r="H669">
            <v>1091285</v>
          </cell>
        </row>
        <row r="673">
          <cell r="A673" t="str">
            <v>ROLLER GATE 설치 사용장비 경비</v>
          </cell>
        </row>
        <row r="674">
          <cell r="E674" t="str">
            <v xml:space="preserve"> </v>
          </cell>
        </row>
        <row r="675">
          <cell r="A675" t="str">
            <v>종       별</v>
          </cell>
          <cell r="C675" t="str">
            <v>재 료 또 는</v>
          </cell>
          <cell r="D675" t="str">
            <v xml:space="preserve">원 수 </v>
          </cell>
          <cell r="E675" t="str">
            <v>단 위</v>
          </cell>
          <cell r="F675" t="str">
            <v>총   액</v>
          </cell>
          <cell r="G675" t="str">
            <v>노   무   비</v>
          </cell>
          <cell r="I675" t="str">
            <v>재   료   비</v>
          </cell>
          <cell r="K675" t="str">
            <v>경      비</v>
          </cell>
          <cell r="M675" t="str">
            <v>비   고</v>
          </cell>
        </row>
        <row r="676">
          <cell r="C676" t="str">
            <v xml:space="preserve">규       격 </v>
          </cell>
          <cell r="F676" t="str">
            <v>금   액</v>
          </cell>
          <cell r="G676" t="str">
            <v>단  가</v>
          </cell>
          <cell r="H676" t="str">
            <v>금   액</v>
          </cell>
          <cell r="I676" t="str">
            <v>단  가</v>
          </cell>
          <cell r="J676" t="str">
            <v>금   액</v>
          </cell>
          <cell r="K676" t="str">
            <v>단  가</v>
          </cell>
          <cell r="L676" t="str">
            <v>금   액</v>
          </cell>
        </row>
        <row r="677">
          <cell r="A677" t="str">
            <v>A.C WELDER</v>
          </cell>
          <cell r="C677" t="str">
            <v>10KVA</v>
          </cell>
          <cell r="D677">
            <v>8</v>
          </cell>
          <cell r="E677" t="str">
            <v>Hr</v>
          </cell>
          <cell r="K677">
            <v>155</v>
          </cell>
          <cell r="L677">
            <v>1240</v>
          </cell>
        </row>
        <row r="678">
          <cell r="A678" t="str">
            <v>D.C WELDER</v>
          </cell>
          <cell r="C678" t="str">
            <v>5.5KW</v>
          </cell>
          <cell r="D678">
            <v>32</v>
          </cell>
          <cell r="E678" t="str">
            <v>Hr</v>
          </cell>
          <cell r="K678">
            <v>359</v>
          </cell>
          <cell r="L678">
            <v>11488</v>
          </cell>
        </row>
        <row r="679">
          <cell r="A679" t="str">
            <v>GAS CUTTING M/C</v>
          </cell>
          <cell r="C679" t="str">
            <v>중 형</v>
          </cell>
          <cell r="D679">
            <v>32</v>
          </cell>
          <cell r="E679" t="str">
            <v>Hr</v>
          </cell>
          <cell r="G679">
            <v>3974</v>
          </cell>
          <cell r="H679">
            <v>127168</v>
          </cell>
          <cell r="K679">
            <v>115</v>
          </cell>
          <cell r="L679">
            <v>3680</v>
          </cell>
        </row>
        <row r="680">
          <cell r="A680" t="str">
            <v>GAS WELDER</v>
          </cell>
          <cell r="C680" t="str">
            <v>중 형</v>
          </cell>
          <cell r="D680">
            <v>24</v>
          </cell>
          <cell r="E680" t="str">
            <v>Hr</v>
          </cell>
          <cell r="K680">
            <v>115</v>
          </cell>
          <cell r="L680">
            <v>2760</v>
          </cell>
        </row>
        <row r="681">
          <cell r="A681" t="str">
            <v>PORTABLE DRILL</v>
          </cell>
          <cell r="C681" t="str">
            <v>1.5 HP</v>
          </cell>
          <cell r="D681">
            <v>16</v>
          </cell>
          <cell r="E681" t="str">
            <v>Hr</v>
          </cell>
          <cell r="K681">
            <v>14</v>
          </cell>
          <cell r="L681">
            <v>224</v>
          </cell>
        </row>
        <row r="683">
          <cell r="A683" t="str">
            <v>PORTABLE GRINDER</v>
          </cell>
          <cell r="C683" t="str">
            <v>0.5 HP</v>
          </cell>
          <cell r="D683">
            <v>32</v>
          </cell>
          <cell r="E683" t="str">
            <v>Hr</v>
          </cell>
          <cell r="K683">
            <v>22</v>
          </cell>
          <cell r="L683">
            <v>704</v>
          </cell>
        </row>
        <row r="684">
          <cell r="A684" t="str">
            <v>COMPRESSOR</v>
          </cell>
          <cell r="C684" t="str">
            <v>8.9㎥/min</v>
          </cell>
          <cell r="D684">
            <v>8</v>
          </cell>
          <cell r="E684" t="str">
            <v>Hr</v>
          </cell>
          <cell r="G684">
            <v>9681</v>
          </cell>
          <cell r="H684">
            <v>77448</v>
          </cell>
          <cell r="I684">
            <v>8779</v>
          </cell>
          <cell r="J684">
            <v>70232</v>
          </cell>
          <cell r="K684">
            <v>6250</v>
          </cell>
          <cell r="L684">
            <v>50000</v>
          </cell>
        </row>
        <row r="685">
          <cell r="A685" t="str">
            <v>WINCH</v>
          </cell>
          <cell r="C685" t="str">
            <v>10 HP</v>
          </cell>
          <cell r="D685">
            <v>16</v>
          </cell>
          <cell r="E685" t="str">
            <v>Hr</v>
          </cell>
          <cell r="G685">
            <v>9235</v>
          </cell>
          <cell r="H685">
            <v>147760</v>
          </cell>
          <cell r="K685">
            <v>850</v>
          </cell>
          <cell r="L685">
            <v>13600</v>
          </cell>
        </row>
        <row r="686">
          <cell r="A686" t="str">
            <v>리프트 트럭</v>
          </cell>
          <cell r="C686" t="str">
            <v>7 TON</v>
          </cell>
          <cell r="D686">
            <v>8</v>
          </cell>
          <cell r="E686" t="str">
            <v>Hr</v>
          </cell>
          <cell r="G686">
            <v>9681</v>
          </cell>
          <cell r="H686">
            <v>77448</v>
          </cell>
          <cell r="I686">
            <v>5898</v>
          </cell>
          <cell r="J686">
            <v>47184</v>
          </cell>
          <cell r="K686">
            <v>5845</v>
          </cell>
          <cell r="L686">
            <v>46760</v>
          </cell>
        </row>
        <row r="687">
          <cell r="A687" t="str">
            <v>TRUCK CRANE</v>
          </cell>
          <cell r="C687" t="str">
            <v>40 TON</v>
          </cell>
          <cell r="D687">
            <v>8</v>
          </cell>
          <cell r="E687" t="str">
            <v>Hr</v>
          </cell>
          <cell r="G687">
            <v>18615</v>
          </cell>
          <cell r="H687">
            <v>148920</v>
          </cell>
          <cell r="I687">
            <v>8730</v>
          </cell>
          <cell r="J687">
            <v>69840</v>
          </cell>
          <cell r="K687">
            <v>55621</v>
          </cell>
          <cell r="L687">
            <v>444968</v>
          </cell>
        </row>
        <row r="691">
          <cell r="B691" t="str">
            <v xml:space="preserve"> 계</v>
          </cell>
          <cell r="F691">
            <v>1341424</v>
          </cell>
          <cell r="H691">
            <v>578744</v>
          </cell>
          <cell r="J691">
            <v>187256</v>
          </cell>
          <cell r="L691">
            <v>575424</v>
          </cell>
        </row>
        <row r="699">
          <cell r="J699" t="str">
            <v xml:space="preserve"> </v>
          </cell>
        </row>
        <row r="700">
          <cell r="J700" t="str">
            <v xml:space="preserve"> </v>
          </cell>
        </row>
        <row r="701">
          <cell r="J701" t="str">
            <v xml:space="preserve"> </v>
          </cell>
        </row>
        <row r="702">
          <cell r="A702" t="str">
            <v>ROLLER GATE LEAF 설치 소모 자재비</v>
          </cell>
        </row>
        <row r="703">
          <cell r="E703" t="str">
            <v xml:space="preserve"> </v>
          </cell>
        </row>
        <row r="704">
          <cell r="A704" t="str">
            <v>종       별</v>
          </cell>
          <cell r="C704" t="str">
            <v>재 료 또 는</v>
          </cell>
          <cell r="D704" t="str">
            <v xml:space="preserve">원 수 </v>
          </cell>
          <cell r="E704" t="str">
            <v>단 위</v>
          </cell>
          <cell r="F704" t="str">
            <v>총   액</v>
          </cell>
          <cell r="G704" t="str">
            <v>노   무   비</v>
          </cell>
          <cell r="I704" t="str">
            <v>재   료   비</v>
          </cell>
          <cell r="K704" t="str">
            <v>경      비</v>
          </cell>
          <cell r="M704" t="str">
            <v>비   고</v>
          </cell>
        </row>
        <row r="705">
          <cell r="C705" t="str">
            <v xml:space="preserve">규       격 </v>
          </cell>
          <cell r="F705" t="str">
            <v>금   액</v>
          </cell>
          <cell r="G705" t="str">
            <v>단  가</v>
          </cell>
          <cell r="H705" t="str">
            <v>금   액</v>
          </cell>
          <cell r="I705" t="str">
            <v>단  가</v>
          </cell>
          <cell r="J705" t="str">
            <v>금   액</v>
          </cell>
          <cell r="K705" t="str">
            <v>단  가</v>
          </cell>
          <cell r="L705" t="str">
            <v>금   액</v>
          </cell>
        </row>
        <row r="706">
          <cell r="A706" t="str">
            <v>산       소</v>
          </cell>
          <cell r="C706" t="str">
            <v>6,000L용</v>
          </cell>
          <cell r="D706">
            <v>0.46</v>
          </cell>
          <cell r="E706" t="str">
            <v>병</v>
          </cell>
          <cell r="G706" t="str">
            <v xml:space="preserve"> </v>
          </cell>
          <cell r="I706">
            <v>12000</v>
          </cell>
          <cell r="J706">
            <v>5520</v>
          </cell>
        </row>
        <row r="707">
          <cell r="A707" t="str">
            <v>아 세 치 렌</v>
          </cell>
          <cell r="C707" t="str">
            <v>4,500L용</v>
          </cell>
          <cell r="D707">
            <v>0.39</v>
          </cell>
          <cell r="E707" t="str">
            <v>병</v>
          </cell>
          <cell r="I707">
            <v>55392</v>
          </cell>
          <cell r="J707">
            <v>21602</v>
          </cell>
        </row>
        <row r="708">
          <cell r="A708" t="str">
            <v>용   접  봉</v>
          </cell>
          <cell r="C708" t="str">
            <v>SS400 , 4M/M</v>
          </cell>
          <cell r="D708">
            <v>5.4</v>
          </cell>
          <cell r="E708" t="str">
            <v>KG</v>
          </cell>
          <cell r="I708">
            <v>1260</v>
          </cell>
          <cell r="J708">
            <v>6804</v>
          </cell>
        </row>
        <row r="709">
          <cell r="A709" t="str">
            <v>코  크  스</v>
          </cell>
          <cell r="D709">
            <v>27</v>
          </cell>
          <cell r="E709" t="str">
            <v>KG</v>
          </cell>
          <cell r="I709">
            <v>183</v>
          </cell>
          <cell r="J709">
            <v>4941</v>
          </cell>
        </row>
        <row r="712">
          <cell r="A712" t="str">
            <v xml:space="preserve"> </v>
          </cell>
        </row>
        <row r="713">
          <cell r="L713" t="str">
            <v xml:space="preserve"> </v>
          </cell>
        </row>
        <row r="714">
          <cell r="B714" t="str">
            <v>계</v>
          </cell>
          <cell r="F714">
            <v>38867</v>
          </cell>
          <cell r="J714">
            <v>38867</v>
          </cell>
        </row>
        <row r="715">
          <cell r="A715" t="str">
            <v xml:space="preserve"> </v>
          </cell>
        </row>
        <row r="716">
          <cell r="A716" t="str">
            <v xml:space="preserve"> </v>
          </cell>
        </row>
        <row r="717">
          <cell r="A717" t="str">
            <v xml:space="preserve"> </v>
          </cell>
        </row>
        <row r="718">
          <cell r="A718" t="str">
            <v xml:space="preserve"> </v>
          </cell>
        </row>
        <row r="719">
          <cell r="A719" t="str">
            <v xml:space="preserve"> </v>
          </cell>
        </row>
        <row r="720">
          <cell r="A720" t="str">
            <v xml:space="preserve"> </v>
          </cell>
        </row>
        <row r="721">
          <cell r="A721" t="str">
            <v xml:space="preserve"> </v>
          </cell>
        </row>
        <row r="722">
          <cell r="A722" t="str">
            <v xml:space="preserve"> </v>
          </cell>
        </row>
        <row r="723">
          <cell r="A723" t="str">
            <v xml:space="preserve"> </v>
          </cell>
        </row>
        <row r="724">
          <cell r="A724" t="str">
            <v xml:space="preserve"> </v>
          </cell>
        </row>
        <row r="725">
          <cell r="A725" t="str">
            <v xml:space="preserve"> </v>
          </cell>
        </row>
        <row r="726">
          <cell r="A726" t="str">
            <v xml:space="preserve"> </v>
          </cell>
        </row>
        <row r="727">
          <cell r="A727" t="str">
            <v xml:space="preserve"> </v>
          </cell>
        </row>
        <row r="728">
          <cell r="A728" t="str">
            <v xml:space="preserve"> </v>
          </cell>
        </row>
        <row r="729">
          <cell r="A729" t="str">
            <v xml:space="preserve"> </v>
          </cell>
        </row>
        <row r="730">
          <cell r="A730" t="str">
            <v xml:space="preserve"> </v>
          </cell>
        </row>
        <row r="731">
          <cell r="A731" t="str">
            <v>ROLLER GATE GUIDE FRAME 설치 인건비</v>
          </cell>
        </row>
        <row r="732">
          <cell r="E732" t="str">
            <v xml:space="preserve"> </v>
          </cell>
        </row>
        <row r="733">
          <cell r="A733" t="str">
            <v>종       별</v>
          </cell>
          <cell r="C733" t="str">
            <v>재 료 또 는</v>
          </cell>
          <cell r="D733" t="str">
            <v xml:space="preserve">원 수 </v>
          </cell>
          <cell r="E733" t="str">
            <v>단 위</v>
          </cell>
          <cell r="F733" t="str">
            <v>총   액</v>
          </cell>
          <cell r="G733" t="str">
            <v>노   무   비</v>
          </cell>
          <cell r="I733" t="str">
            <v>재   료   비</v>
          </cell>
          <cell r="K733" t="str">
            <v>경      비</v>
          </cell>
          <cell r="M733" t="str">
            <v>비   고</v>
          </cell>
        </row>
        <row r="734">
          <cell r="C734" t="str">
            <v xml:space="preserve">규       격 </v>
          </cell>
          <cell r="F734" t="str">
            <v>금   액</v>
          </cell>
          <cell r="G734" t="str">
            <v>단  가</v>
          </cell>
          <cell r="H734" t="str">
            <v>금   액</v>
          </cell>
          <cell r="I734" t="str">
            <v>단  가</v>
          </cell>
          <cell r="J734" t="str">
            <v>금   액</v>
          </cell>
          <cell r="K734" t="str">
            <v>단  가</v>
          </cell>
          <cell r="L734" t="str">
            <v>금   액</v>
          </cell>
        </row>
        <row r="735">
          <cell r="A735" t="str">
            <v>기 술 지 도</v>
          </cell>
          <cell r="C735" t="str">
            <v>기계기사1급</v>
          </cell>
          <cell r="D735">
            <v>5.33</v>
          </cell>
          <cell r="E735" t="str">
            <v>인</v>
          </cell>
          <cell r="G735">
            <v>97488</v>
          </cell>
          <cell r="H735">
            <v>519611</v>
          </cell>
        </row>
        <row r="736">
          <cell r="A736" t="str">
            <v>박 스 해 체</v>
          </cell>
          <cell r="C736" t="str">
            <v>목       공</v>
          </cell>
          <cell r="D736">
            <v>0.34</v>
          </cell>
          <cell r="E736" t="str">
            <v>인</v>
          </cell>
          <cell r="G736">
            <v>75306</v>
          </cell>
          <cell r="H736">
            <v>25604</v>
          </cell>
        </row>
        <row r="737">
          <cell r="C737" t="str">
            <v>특 별 인 부</v>
          </cell>
          <cell r="D737">
            <v>0.34</v>
          </cell>
          <cell r="E737" t="str">
            <v>인</v>
          </cell>
          <cell r="G737">
            <v>57379</v>
          </cell>
          <cell r="H737">
            <v>19508</v>
          </cell>
        </row>
        <row r="738">
          <cell r="A738" t="str">
            <v>검       측</v>
          </cell>
          <cell r="C738" t="str">
            <v>플랜트기계설치공</v>
          </cell>
          <cell r="D738">
            <v>0.17</v>
          </cell>
          <cell r="E738" t="str">
            <v>인</v>
          </cell>
          <cell r="G738">
            <v>80805</v>
          </cell>
          <cell r="H738">
            <v>13736</v>
          </cell>
        </row>
        <row r="739">
          <cell r="C739" t="str">
            <v>특 별 인 부</v>
          </cell>
          <cell r="D739">
            <v>0.17</v>
          </cell>
          <cell r="E739" t="str">
            <v>인</v>
          </cell>
          <cell r="G739">
            <v>57379</v>
          </cell>
          <cell r="H739">
            <v>9754</v>
          </cell>
        </row>
        <row r="741">
          <cell r="A741" t="str">
            <v xml:space="preserve">수정 및 교정 </v>
          </cell>
          <cell r="C741" t="str">
            <v>프랜트기계설치공</v>
          </cell>
          <cell r="D741">
            <v>0.34</v>
          </cell>
          <cell r="E741" t="str">
            <v>인</v>
          </cell>
          <cell r="G741">
            <v>80805</v>
          </cell>
          <cell r="H741">
            <v>27473</v>
          </cell>
        </row>
        <row r="742">
          <cell r="C742" t="str">
            <v>특 별 인 부</v>
          </cell>
          <cell r="D742">
            <v>0.17</v>
          </cell>
          <cell r="E742" t="str">
            <v>인</v>
          </cell>
          <cell r="G742">
            <v>57379</v>
          </cell>
          <cell r="H742">
            <v>9754</v>
          </cell>
        </row>
        <row r="743">
          <cell r="A743" t="str">
            <v>설치준비,CHIPPING</v>
          </cell>
          <cell r="C743" t="str">
            <v>석      공</v>
          </cell>
          <cell r="D743">
            <v>1.1499999999999999</v>
          </cell>
          <cell r="E743" t="str">
            <v>인</v>
          </cell>
          <cell r="G743">
            <v>77005</v>
          </cell>
          <cell r="H743">
            <v>88555</v>
          </cell>
        </row>
        <row r="744">
          <cell r="C744" t="str">
            <v>특 별 인 부</v>
          </cell>
          <cell r="D744">
            <v>0.86</v>
          </cell>
          <cell r="E744" t="str">
            <v>인</v>
          </cell>
          <cell r="G744">
            <v>57379</v>
          </cell>
          <cell r="H744">
            <v>49345</v>
          </cell>
        </row>
        <row r="745">
          <cell r="A745" t="str">
            <v>가설 장비 설치</v>
          </cell>
          <cell r="C745" t="str">
            <v>프랜트기계설치공</v>
          </cell>
          <cell r="D745">
            <v>0.19</v>
          </cell>
          <cell r="E745" t="str">
            <v>인</v>
          </cell>
          <cell r="G745">
            <v>80805</v>
          </cell>
          <cell r="H745">
            <v>15352</v>
          </cell>
        </row>
        <row r="747">
          <cell r="C747" t="str">
            <v>프랜트 배관공</v>
          </cell>
          <cell r="D747">
            <v>0.19</v>
          </cell>
          <cell r="E747" t="str">
            <v>인</v>
          </cell>
          <cell r="G747">
            <v>97219</v>
          </cell>
          <cell r="H747">
            <v>18471</v>
          </cell>
        </row>
        <row r="748">
          <cell r="C748" t="str">
            <v>산소 절단공</v>
          </cell>
          <cell r="D748">
            <v>0.12</v>
          </cell>
          <cell r="E748" t="str">
            <v>인</v>
          </cell>
          <cell r="G748">
            <v>31794</v>
          </cell>
          <cell r="H748">
            <v>3815</v>
          </cell>
        </row>
        <row r="749">
          <cell r="C749" t="str">
            <v>프랜트 용접공</v>
          </cell>
          <cell r="D749">
            <v>0.12</v>
          </cell>
          <cell r="E749" t="str">
            <v>인</v>
          </cell>
          <cell r="G749">
            <v>95379</v>
          </cell>
          <cell r="H749">
            <v>11445</v>
          </cell>
        </row>
        <row r="750">
          <cell r="C750" t="str">
            <v>특 별 인 부</v>
          </cell>
          <cell r="D750">
            <v>0.51</v>
          </cell>
          <cell r="E750" t="str">
            <v>인</v>
          </cell>
          <cell r="G750">
            <v>57379</v>
          </cell>
          <cell r="H750">
            <v>29263</v>
          </cell>
        </row>
        <row r="751">
          <cell r="A751" t="str">
            <v>앙카바 정리 작업</v>
          </cell>
          <cell r="C751" t="str">
            <v>산소 절단공</v>
          </cell>
          <cell r="D751">
            <v>0.56000000000000005</v>
          </cell>
          <cell r="E751" t="str">
            <v>인</v>
          </cell>
          <cell r="G751">
            <v>31794</v>
          </cell>
          <cell r="H751">
            <v>17804</v>
          </cell>
        </row>
        <row r="753">
          <cell r="A753" t="str">
            <v xml:space="preserve"> </v>
          </cell>
          <cell r="C753" t="str">
            <v>프랜트기계설치공</v>
          </cell>
          <cell r="D753">
            <v>0.56000000000000005</v>
          </cell>
          <cell r="E753" t="str">
            <v>인</v>
          </cell>
          <cell r="G753">
            <v>80805</v>
          </cell>
          <cell r="H753">
            <v>45250</v>
          </cell>
        </row>
        <row r="754">
          <cell r="A754" t="str">
            <v xml:space="preserve"> </v>
          </cell>
          <cell r="C754" t="str">
            <v>특 별 인 부</v>
          </cell>
          <cell r="D754">
            <v>1.1200000000000001</v>
          </cell>
          <cell r="E754" t="str">
            <v>인</v>
          </cell>
          <cell r="G754">
            <v>57379</v>
          </cell>
          <cell r="H754">
            <v>64264</v>
          </cell>
        </row>
        <row r="755">
          <cell r="A755" t="str">
            <v>조       립</v>
          </cell>
          <cell r="C755" t="str">
            <v>특수 비계공</v>
          </cell>
          <cell r="D755">
            <v>0.79</v>
          </cell>
          <cell r="E755" t="str">
            <v>인</v>
          </cell>
          <cell r="G755">
            <v>85884</v>
          </cell>
          <cell r="H755">
            <v>67848</v>
          </cell>
        </row>
        <row r="756">
          <cell r="A756" t="str">
            <v xml:space="preserve"> </v>
          </cell>
          <cell r="C756" t="str">
            <v>프랜트기계설치공</v>
          </cell>
          <cell r="D756">
            <v>0.59</v>
          </cell>
          <cell r="E756" t="str">
            <v>인</v>
          </cell>
          <cell r="G756">
            <v>80805</v>
          </cell>
          <cell r="H756">
            <v>47674</v>
          </cell>
        </row>
        <row r="757">
          <cell r="C757" t="str">
            <v>산소 절단공</v>
          </cell>
          <cell r="D757">
            <v>0.28999999999999998</v>
          </cell>
          <cell r="E757" t="str">
            <v>인</v>
          </cell>
          <cell r="G757">
            <v>31794</v>
          </cell>
          <cell r="H757">
            <v>9220</v>
          </cell>
        </row>
        <row r="758">
          <cell r="C758" t="str">
            <v>플랜트기계설치공</v>
          </cell>
          <cell r="D758">
            <v>0.28999999999999998</v>
          </cell>
          <cell r="E758" t="str">
            <v>인</v>
          </cell>
          <cell r="G758">
            <v>80805</v>
          </cell>
          <cell r="H758">
            <v>23433</v>
          </cell>
        </row>
        <row r="759">
          <cell r="C759" t="str">
            <v>프랜트 용접공</v>
          </cell>
          <cell r="D759">
            <v>1.6</v>
          </cell>
          <cell r="E759" t="str">
            <v>인</v>
          </cell>
          <cell r="G759">
            <v>95379</v>
          </cell>
          <cell r="H759">
            <v>152606</v>
          </cell>
        </row>
        <row r="760">
          <cell r="A760" t="str">
            <v>종       별</v>
          </cell>
          <cell r="C760" t="str">
            <v>재 료 또 는</v>
          </cell>
          <cell r="D760" t="str">
            <v xml:space="preserve">원 수 </v>
          </cell>
          <cell r="E760" t="str">
            <v>단 위</v>
          </cell>
          <cell r="F760" t="str">
            <v>총   액</v>
          </cell>
          <cell r="G760" t="str">
            <v>노   무   비</v>
          </cell>
          <cell r="I760" t="str">
            <v>재   료   비</v>
          </cell>
          <cell r="K760" t="str">
            <v>경      비</v>
          </cell>
          <cell r="M760" t="str">
            <v>비   고</v>
          </cell>
        </row>
        <row r="761">
          <cell r="C761" t="str">
            <v xml:space="preserve">규       격 </v>
          </cell>
          <cell r="F761" t="str">
            <v>금   액</v>
          </cell>
          <cell r="G761" t="str">
            <v>단  가</v>
          </cell>
          <cell r="H761" t="str">
            <v>금   액</v>
          </cell>
          <cell r="I761" t="str">
            <v>단  가</v>
          </cell>
          <cell r="J761" t="str">
            <v>금   액</v>
          </cell>
          <cell r="K761" t="str">
            <v>단  가</v>
          </cell>
          <cell r="L761" t="str">
            <v>금   액</v>
          </cell>
        </row>
        <row r="762">
          <cell r="C762" t="str">
            <v>특 별 인 부</v>
          </cell>
          <cell r="D762">
            <v>2.77</v>
          </cell>
          <cell r="E762" t="str">
            <v>인</v>
          </cell>
          <cell r="G762">
            <v>57379</v>
          </cell>
          <cell r="H762">
            <v>158939</v>
          </cell>
        </row>
        <row r="763">
          <cell r="A763" t="str">
            <v>쎈   터   링</v>
          </cell>
          <cell r="C763" t="str">
            <v>특수 비계공</v>
          </cell>
          <cell r="D763">
            <v>0.79</v>
          </cell>
          <cell r="E763" t="str">
            <v>인</v>
          </cell>
          <cell r="G763">
            <v>85884</v>
          </cell>
          <cell r="H763">
            <v>67848</v>
          </cell>
        </row>
        <row r="764">
          <cell r="C764" t="str">
            <v>프랜트 용접공</v>
          </cell>
          <cell r="D764">
            <v>4.9000000000000004</v>
          </cell>
          <cell r="E764" t="str">
            <v>인</v>
          </cell>
          <cell r="G764">
            <v>95379</v>
          </cell>
          <cell r="H764">
            <v>467357</v>
          </cell>
        </row>
        <row r="765">
          <cell r="A765" t="str">
            <v xml:space="preserve"> </v>
          </cell>
          <cell r="C765" t="str">
            <v>측   량   사</v>
          </cell>
          <cell r="D765">
            <v>0.59</v>
          </cell>
          <cell r="E765" t="str">
            <v>인</v>
          </cell>
          <cell r="G765">
            <v>58506</v>
          </cell>
          <cell r="H765">
            <v>34518</v>
          </cell>
          <cell r="I765" t="str">
            <v xml:space="preserve"> </v>
          </cell>
        </row>
        <row r="766">
          <cell r="C766" t="str">
            <v>측 량 조 수</v>
          </cell>
          <cell r="D766">
            <v>0.59</v>
          </cell>
          <cell r="E766" t="str">
            <v>인</v>
          </cell>
          <cell r="G766">
            <v>38777</v>
          </cell>
          <cell r="H766">
            <v>22878</v>
          </cell>
        </row>
        <row r="767">
          <cell r="A767" t="str">
            <v xml:space="preserve"> </v>
          </cell>
          <cell r="C767" t="str">
            <v>산소 절단공</v>
          </cell>
          <cell r="D767">
            <v>0.59</v>
          </cell>
          <cell r="E767" t="str">
            <v>인</v>
          </cell>
          <cell r="G767">
            <v>31794</v>
          </cell>
          <cell r="H767">
            <v>18758</v>
          </cell>
        </row>
        <row r="768">
          <cell r="C768" t="str">
            <v>프랜트기계설치공</v>
          </cell>
          <cell r="D768">
            <v>1.48</v>
          </cell>
          <cell r="E768" t="str">
            <v>인</v>
          </cell>
          <cell r="G768">
            <v>80805</v>
          </cell>
          <cell r="H768">
            <v>119591</v>
          </cell>
        </row>
        <row r="769">
          <cell r="A769" t="str">
            <v xml:space="preserve"> </v>
          </cell>
          <cell r="C769" t="str">
            <v>특 별 인 부</v>
          </cell>
          <cell r="D769">
            <v>7.76</v>
          </cell>
          <cell r="E769" t="str">
            <v>인</v>
          </cell>
          <cell r="G769">
            <v>57379</v>
          </cell>
          <cell r="H769">
            <v>445261</v>
          </cell>
        </row>
        <row r="771">
          <cell r="A771" t="str">
            <v>거프집용 앙카설치</v>
          </cell>
          <cell r="C771" t="str">
            <v>산소 절단공</v>
          </cell>
          <cell r="D771">
            <v>0.21</v>
          </cell>
          <cell r="E771" t="str">
            <v>인</v>
          </cell>
          <cell r="G771">
            <v>31794</v>
          </cell>
          <cell r="H771">
            <v>6676</v>
          </cell>
        </row>
        <row r="772">
          <cell r="A772" t="str">
            <v xml:space="preserve"> </v>
          </cell>
          <cell r="C772" t="str">
            <v>프랜트 용접공</v>
          </cell>
          <cell r="D772">
            <v>1.6</v>
          </cell>
          <cell r="E772" t="str">
            <v>인</v>
          </cell>
          <cell r="G772">
            <v>95379</v>
          </cell>
          <cell r="H772">
            <v>152606</v>
          </cell>
        </row>
        <row r="773">
          <cell r="C773" t="str">
            <v>특 별 인 부</v>
          </cell>
          <cell r="D773">
            <v>1.81</v>
          </cell>
          <cell r="E773" t="str">
            <v>인</v>
          </cell>
          <cell r="G773">
            <v>57379</v>
          </cell>
          <cell r="H773">
            <v>103855</v>
          </cell>
        </row>
        <row r="774">
          <cell r="A774" t="str">
            <v>검 사 기 록</v>
          </cell>
          <cell r="C774" t="str">
            <v>측   량   사</v>
          </cell>
          <cell r="D774">
            <v>0.28999999999999998</v>
          </cell>
          <cell r="E774" t="str">
            <v>인</v>
          </cell>
          <cell r="G774">
            <v>58506</v>
          </cell>
          <cell r="H774">
            <v>16966</v>
          </cell>
        </row>
        <row r="775">
          <cell r="C775" t="str">
            <v>측 량 조 수</v>
          </cell>
          <cell r="D775">
            <v>0.28999999999999998</v>
          </cell>
          <cell r="E775" t="str">
            <v>인</v>
          </cell>
          <cell r="G775">
            <v>38777</v>
          </cell>
          <cell r="H775">
            <v>11245</v>
          </cell>
        </row>
        <row r="777">
          <cell r="C777" t="str">
            <v>프랜트기계설치공</v>
          </cell>
          <cell r="D777">
            <v>0.73</v>
          </cell>
          <cell r="E777" t="str">
            <v>인</v>
          </cell>
          <cell r="G777">
            <v>80805</v>
          </cell>
          <cell r="H777">
            <v>58987</v>
          </cell>
        </row>
        <row r="778">
          <cell r="C778" t="str">
            <v>특 별 인 부</v>
          </cell>
          <cell r="D778">
            <v>2.29</v>
          </cell>
          <cell r="E778" t="str">
            <v>인</v>
          </cell>
          <cell r="G778">
            <v>57379</v>
          </cell>
          <cell r="H778">
            <v>131397</v>
          </cell>
        </row>
        <row r="779">
          <cell r="A779" t="str">
            <v>뒷   정   리</v>
          </cell>
          <cell r="C779" t="str">
            <v>특수 비계공</v>
          </cell>
          <cell r="D779">
            <v>0.22</v>
          </cell>
          <cell r="E779" t="str">
            <v>인</v>
          </cell>
          <cell r="G779">
            <v>85884</v>
          </cell>
          <cell r="H779">
            <v>18894</v>
          </cell>
        </row>
        <row r="780">
          <cell r="C780" t="str">
            <v>프랜트기계설치공</v>
          </cell>
          <cell r="D780">
            <v>0.34</v>
          </cell>
          <cell r="E780" t="str">
            <v>인</v>
          </cell>
          <cell r="G780">
            <v>80805</v>
          </cell>
          <cell r="H780">
            <v>27473</v>
          </cell>
        </row>
        <row r="781">
          <cell r="C781" t="str">
            <v>산소 절단공</v>
          </cell>
          <cell r="D781">
            <v>0.22</v>
          </cell>
          <cell r="E781" t="str">
            <v>인</v>
          </cell>
          <cell r="G781">
            <v>31794</v>
          </cell>
          <cell r="H781">
            <v>6994</v>
          </cell>
        </row>
        <row r="783">
          <cell r="C783" t="str">
            <v>특 별 인 부</v>
          </cell>
          <cell r="D783">
            <v>0.56000000000000005</v>
          </cell>
          <cell r="E783" t="str">
            <v>인</v>
          </cell>
          <cell r="G783">
            <v>57379</v>
          </cell>
          <cell r="H783">
            <v>32132</v>
          </cell>
        </row>
        <row r="784">
          <cell r="A784" t="str">
            <v>전기설비,설치유지비</v>
          </cell>
          <cell r="C784" t="str">
            <v>플랜트전공</v>
          </cell>
          <cell r="D784">
            <v>4.25</v>
          </cell>
          <cell r="E784" t="str">
            <v>인</v>
          </cell>
          <cell r="G784">
            <v>64285</v>
          </cell>
          <cell r="H784">
            <v>273211</v>
          </cell>
        </row>
        <row r="785">
          <cell r="A785" t="str">
            <v>철     거</v>
          </cell>
          <cell r="C785" t="str">
            <v>특 별 인 부</v>
          </cell>
          <cell r="D785">
            <v>4.25</v>
          </cell>
          <cell r="E785" t="str">
            <v>인</v>
          </cell>
          <cell r="G785">
            <v>57379</v>
          </cell>
          <cell r="H785">
            <v>243860</v>
          </cell>
        </row>
        <row r="787">
          <cell r="B787" t="str">
            <v>계</v>
          </cell>
          <cell r="F787">
            <v>3689231</v>
          </cell>
          <cell r="H787">
            <v>3689231</v>
          </cell>
        </row>
        <row r="789">
          <cell r="A789" t="str">
            <v>ROLLER GATE GUIDE FRAME 설치 사용장비 경비</v>
          </cell>
        </row>
        <row r="790">
          <cell r="E790" t="str">
            <v xml:space="preserve"> </v>
          </cell>
        </row>
        <row r="791">
          <cell r="A791" t="str">
            <v>종       별</v>
          </cell>
          <cell r="C791" t="str">
            <v>재 료 또 는</v>
          </cell>
          <cell r="D791" t="str">
            <v xml:space="preserve">원 수 </v>
          </cell>
          <cell r="E791" t="str">
            <v>단 위</v>
          </cell>
          <cell r="F791" t="str">
            <v>총   액</v>
          </cell>
          <cell r="G791" t="str">
            <v>노   무   비</v>
          </cell>
          <cell r="I791" t="str">
            <v>재   료   비</v>
          </cell>
          <cell r="K791" t="str">
            <v>경      비</v>
          </cell>
          <cell r="M791" t="str">
            <v>비   고</v>
          </cell>
        </row>
        <row r="792">
          <cell r="C792" t="str">
            <v xml:space="preserve">규       격 </v>
          </cell>
          <cell r="F792" t="str">
            <v>금   액</v>
          </cell>
          <cell r="G792" t="str">
            <v>단  가</v>
          </cell>
          <cell r="H792" t="str">
            <v>금   액</v>
          </cell>
          <cell r="I792" t="str">
            <v>단  가</v>
          </cell>
          <cell r="J792" t="str">
            <v>금   액</v>
          </cell>
          <cell r="K792" t="str">
            <v>단  가</v>
          </cell>
          <cell r="L792" t="str">
            <v>금   액</v>
          </cell>
        </row>
        <row r="793">
          <cell r="A793" t="str">
            <v>A.C WELDER</v>
          </cell>
          <cell r="C793" t="str">
            <v>10KVA</v>
          </cell>
          <cell r="D793">
            <v>8</v>
          </cell>
          <cell r="E793" t="str">
            <v>Hr</v>
          </cell>
          <cell r="K793">
            <v>155</v>
          </cell>
          <cell r="L793">
            <v>1240</v>
          </cell>
        </row>
        <row r="794">
          <cell r="A794" t="str">
            <v>D.C WELDER</v>
          </cell>
          <cell r="C794" t="str">
            <v>5.5KW</v>
          </cell>
          <cell r="D794">
            <v>32</v>
          </cell>
          <cell r="E794" t="str">
            <v>Hr</v>
          </cell>
          <cell r="K794">
            <v>359</v>
          </cell>
          <cell r="L794">
            <v>11488</v>
          </cell>
        </row>
        <row r="795">
          <cell r="A795" t="str">
            <v>GAS CUTTING M/C</v>
          </cell>
          <cell r="C795" t="str">
            <v>중 형</v>
          </cell>
          <cell r="D795">
            <v>32</v>
          </cell>
          <cell r="E795" t="str">
            <v>Hr</v>
          </cell>
          <cell r="G795">
            <v>3974</v>
          </cell>
          <cell r="H795">
            <v>127168</v>
          </cell>
          <cell r="K795">
            <v>115</v>
          </cell>
          <cell r="L795">
            <v>3680</v>
          </cell>
        </row>
        <row r="796">
          <cell r="A796" t="str">
            <v>GAS WELDER</v>
          </cell>
          <cell r="C796" t="str">
            <v>중 형</v>
          </cell>
          <cell r="D796">
            <v>24</v>
          </cell>
          <cell r="E796" t="str">
            <v>Hr</v>
          </cell>
          <cell r="K796">
            <v>115</v>
          </cell>
          <cell r="L796">
            <v>2760</v>
          </cell>
        </row>
        <row r="797">
          <cell r="A797" t="str">
            <v>PORTABLE DRILL</v>
          </cell>
          <cell r="C797" t="str">
            <v>1.5 HP</v>
          </cell>
          <cell r="D797">
            <v>16</v>
          </cell>
          <cell r="E797" t="str">
            <v>Hr</v>
          </cell>
          <cell r="K797">
            <v>14</v>
          </cell>
          <cell r="L797">
            <v>224</v>
          </cell>
        </row>
        <row r="799">
          <cell r="A799" t="str">
            <v>PORTABLE GRINDER</v>
          </cell>
          <cell r="C799" t="str">
            <v>0.5 HP</v>
          </cell>
          <cell r="D799">
            <v>32</v>
          </cell>
          <cell r="E799" t="str">
            <v>Hr</v>
          </cell>
          <cell r="K799">
            <v>22</v>
          </cell>
          <cell r="L799">
            <v>704</v>
          </cell>
        </row>
        <row r="800">
          <cell r="A800" t="str">
            <v>COMPRESSOR</v>
          </cell>
          <cell r="C800" t="str">
            <v>8.9㎥/min</v>
          </cell>
          <cell r="D800">
            <v>8</v>
          </cell>
          <cell r="E800" t="str">
            <v>Hr</v>
          </cell>
          <cell r="G800">
            <v>9681</v>
          </cell>
          <cell r="H800">
            <v>77448</v>
          </cell>
          <cell r="I800">
            <v>8779</v>
          </cell>
          <cell r="J800">
            <v>70232</v>
          </cell>
          <cell r="K800">
            <v>6250</v>
          </cell>
          <cell r="L800">
            <v>50000</v>
          </cell>
        </row>
        <row r="801">
          <cell r="A801" t="str">
            <v>WINCH</v>
          </cell>
          <cell r="C801" t="str">
            <v>10 HP</v>
          </cell>
          <cell r="D801">
            <v>16</v>
          </cell>
          <cell r="E801" t="str">
            <v>Hr</v>
          </cell>
          <cell r="G801">
            <v>9235</v>
          </cell>
          <cell r="H801">
            <v>147760</v>
          </cell>
          <cell r="K801">
            <v>850</v>
          </cell>
          <cell r="L801">
            <v>13600</v>
          </cell>
        </row>
        <row r="802">
          <cell r="A802" t="str">
            <v>리프트 트럭</v>
          </cell>
          <cell r="C802" t="str">
            <v>7 TON</v>
          </cell>
          <cell r="D802">
            <v>8</v>
          </cell>
          <cell r="E802" t="str">
            <v>Hr</v>
          </cell>
          <cell r="G802">
            <v>9681</v>
          </cell>
          <cell r="H802">
            <v>77448</v>
          </cell>
          <cell r="I802">
            <v>5898</v>
          </cell>
          <cell r="J802">
            <v>47184</v>
          </cell>
          <cell r="K802">
            <v>5845</v>
          </cell>
          <cell r="L802">
            <v>46760</v>
          </cell>
        </row>
        <row r="803">
          <cell r="A803" t="str">
            <v>TRUCK CRANE</v>
          </cell>
          <cell r="C803" t="str">
            <v>40 TON</v>
          </cell>
          <cell r="D803">
            <v>8</v>
          </cell>
          <cell r="E803" t="str">
            <v>Hr</v>
          </cell>
          <cell r="G803">
            <v>18615</v>
          </cell>
          <cell r="H803">
            <v>148920</v>
          </cell>
          <cell r="I803">
            <v>8730</v>
          </cell>
          <cell r="J803">
            <v>69840</v>
          </cell>
          <cell r="K803">
            <v>55621</v>
          </cell>
          <cell r="L803">
            <v>444968</v>
          </cell>
        </row>
        <row r="807">
          <cell r="B807" t="str">
            <v xml:space="preserve"> 계</v>
          </cell>
          <cell r="F807">
            <v>1341424</v>
          </cell>
          <cell r="H807">
            <v>578744</v>
          </cell>
          <cell r="J807">
            <v>187256</v>
          </cell>
          <cell r="L807">
            <v>575424</v>
          </cell>
        </row>
        <row r="815">
          <cell r="J815" t="str">
            <v xml:space="preserve"> </v>
          </cell>
        </row>
        <row r="816">
          <cell r="J816" t="str">
            <v xml:space="preserve"> </v>
          </cell>
        </row>
        <row r="817">
          <cell r="J817" t="str">
            <v xml:space="preserve"> </v>
          </cell>
        </row>
        <row r="818">
          <cell r="A818" t="str">
            <v>ROLLER GATE GUIDE FRAME 설치 소모 자재비</v>
          </cell>
        </row>
        <row r="819">
          <cell r="E819" t="str">
            <v xml:space="preserve"> </v>
          </cell>
        </row>
        <row r="820">
          <cell r="A820" t="str">
            <v>종       별</v>
          </cell>
          <cell r="C820" t="str">
            <v>재 료 또 는</v>
          </cell>
          <cell r="D820" t="str">
            <v xml:space="preserve">원 수 </v>
          </cell>
          <cell r="E820" t="str">
            <v>단 위</v>
          </cell>
          <cell r="F820" t="str">
            <v>총   액</v>
          </cell>
          <cell r="G820" t="str">
            <v>노   무   비</v>
          </cell>
          <cell r="I820" t="str">
            <v>재   료   비</v>
          </cell>
          <cell r="K820" t="str">
            <v>경      비</v>
          </cell>
          <cell r="M820" t="str">
            <v>비   고</v>
          </cell>
        </row>
        <row r="821">
          <cell r="C821" t="str">
            <v xml:space="preserve">규       격 </v>
          </cell>
          <cell r="F821" t="str">
            <v>금   액</v>
          </cell>
          <cell r="G821" t="str">
            <v>단  가</v>
          </cell>
          <cell r="H821" t="str">
            <v>금   액</v>
          </cell>
          <cell r="I821" t="str">
            <v>단  가</v>
          </cell>
          <cell r="J821" t="str">
            <v>금   액</v>
          </cell>
          <cell r="K821" t="str">
            <v>단  가</v>
          </cell>
          <cell r="L821" t="str">
            <v>금   액</v>
          </cell>
        </row>
        <row r="822">
          <cell r="A822" t="str">
            <v>산       소</v>
          </cell>
          <cell r="C822" t="str">
            <v>6,000L용</v>
          </cell>
          <cell r="D822">
            <v>0.69</v>
          </cell>
          <cell r="E822" t="str">
            <v>병</v>
          </cell>
          <cell r="G822" t="str">
            <v xml:space="preserve"> </v>
          </cell>
          <cell r="I822">
            <v>12000</v>
          </cell>
          <cell r="J822">
            <v>8280</v>
          </cell>
        </row>
        <row r="823">
          <cell r="A823" t="str">
            <v>아 세 치 렌</v>
          </cell>
          <cell r="C823" t="str">
            <v>2,100L용</v>
          </cell>
          <cell r="D823">
            <v>0.2</v>
          </cell>
          <cell r="E823" t="str">
            <v>병</v>
          </cell>
          <cell r="I823">
            <v>25849</v>
          </cell>
          <cell r="J823">
            <v>5169</v>
          </cell>
        </row>
        <row r="824">
          <cell r="A824" t="str">
            <v>용   접  봉</v>
          </cell>
          <cell r="C824" t="str">
            <v>SS41+STS304,4M/M</v>
          </cell>
          <cell r="D824">
            <v>31.05</v>
          </cell>
          <cell r="E824" t="str">
            <v>KG</v>
          </cell>
          <cell r="I824">
            <v>3360</v>
          </cell>
          <cell r="J824">
            <v>104328</v>
          </cell>
        </row>
        <row r="825">
          <cell r="A825" t="str">
            <v xml:space="preserve"> </v>
          </cell>
          <cell r="D825" t="str">
            <v xml:space="preserve"> </v>
          </cell>
          <cell r="E825" t="str">
            <v xml:space="preserve"> </v>
          </cell>
        </row>
        <row r="828">
          <cell r="A828" t="str">
            <v xml:space="preserve"> </v>
          </cell>
        </row>
        <row r="829">
          <cell r="L829" t="str">
            <v xml:space="preserve"> </v>
          </cell>
        </row>
        <row r="830">
          <cell r="B830" t="str">
            <v>계</v>
          </cell>
          <cell r="F830">
            <v>117777</v>
          </cell>
          <cell r="J830">
            <v>117777</v>
          </cell>
          <cell r="L830" t="str">
            <v xml:space="preserve"> </v>
          </cell>
        </row>
        <row r="831">
          <cell r="F831" t="str">
            <v xml:space="preserve"> </v>
          </cell>
          <cell r="L831" t="str">
            <v xml:space="preserve"> </v>
          </cell>
        </row>
        <row r="832">
          <cell r="F832" t="str">
            <v xml:space="preserve"> </v>
          </cell>
          <cell r="J832" t="str">
            <v xml:space="preserve"> </v>
          </cell>
          <cell r="L832" t="str">
            <v xml:space="preserve"> </v>
          </cell>
        </row>
        <row r="833">
          <cell r="F833" t="str">
            <v xml:space="preserve"> </v>
          </cell>
          <cell r="J833" t="str">
            <v xml:space="preserve"> </v>
          </cell>
          <cell r="L833" t="str">
            <v xml:space="preserve"> </v>
          </cell>
        </row>
        <row r="834">
          <cell r="F834" t="str">
            <v xml:space="preserve"> </v>
          </cell>
          <cell r="J834" t="str">
            <v xml:space="preserve"> </v>
          </cell>
          <cell r="L834" t="str">
            <v xml:space="preserve"> </v>
          </cell>
        </row>
        <row r="835">
          <cell r="F835" t="str">
            <v xml:space="preserve"> </v>
          </cell>
          <cell r="J835" t="str">
            <v xml:space="preserve"> </v>
          </cell>
          <cell r="L835" t="str">
            <v xml:space="preserve"> </v>
          </cell>
        </row>
        <row r="836">
          <cell r="F836" t="str">
            <v xml:space="preserve"> </v>
          </cell>
          <cell r="J836" t="str">
            <v xml:space="preserve"> </v>
          </cell>
          <cell r="L836" t="str">
            <v xml:space="preserve"> </v>
          </cell>
        </row>
        <row r="837">
          <cell r="F837" t="str">
            <v xml:space="preserve"> </v>
          </cell>
          <cell r="J837" t="str">
            <v xml:space="preserve"> </v>
          </cell>
          <cell r="L837" t="str">
            <v xml:space="preserve"> </v>
          </cell>
        </row>
        <row r="838">
          <cell r="F838" t="str">
            <v xml:space="preserve"> </v>
          </cell>
          <cell r="J838" t="str">
            <v xml:space="preserve"> </v>
          </cell>
          <cell r="L838" t="str">
            <v xml:space="preserve"> </v>
          </cell>
        </row>
        <row r="839">
          <cell r="F839" t="str">
            <v xml:space="preserve"> </v>
          </cell>
          <cell r="J839" t="str">
            <v xml:space="preserve"> </v>
          </cell>
          <cell r="L839" t="str">
            <v xml:space="preserve"> </v>
          </cell>
        </row>
        <row r="840">
          <cell r="F840" t="str">
            <v xml:space="preserve"> </v>
          </cell>
          <cell r="J840" t="str">
            <v xml:space="preserve"> </v>
          </cell>
          <cell r="L840" t="str">
            <v xml:space="preserve"> </v>
          </cell>
        </row>
        <row r="841">
          <cell r="F841" t="str">
            <v xml:space="preserve"> </v>
          </cell>
          <cell r="J841" t="str">
            <v xml:space="preserve"> </v>
          </cell>
          <cell r="L841" t="str">
            <v xml:space="preserve"> </v>
          </cell>
        </row>
        <row r="842">
          <cell r="F842" t="str">
            <v xml:space="preserve"> </v>
          </cell>
          <cell r="J842" t="str">
            <v xml:space="preserve"> </v>
          </cell>
          <cell r="L842" t="str">
            <v xml:space="preserve"> </v>
          </cell>
        </row>
        <row r="843">
          <cell r="F843" t="str">
            <v xml:space="preserve"> </v>
          </cell>
          <cell r="J843" t="str">
            <v xml:space="preserve"> </v>
          </cell>
          <cell r="L843" t="str">
            <v xml:space="preserve"> </v>
          </cell>
        </row>
        <row r="844">
          <cell r="F844" t="str">
            <v xml:space="preserve"> </v>
          </cell>
          <cell r="J844" t="str">
            <v xml:space="preserve"> </v>
          </cell>
          <cell r="L844" t="str">
            <v xml:space="preserve"> </v>
          </cell>
        </row>
        <row r="845">
          <cell r="F845" t="str">
            <v xml:space="preserve"> </v>
          </cell>
          <cell r="J845" t="str">
            <v xml:space="preserve"> </v>
          </cell>
          <cell r="L845" t="str">
            <v xml:space="preserve"> </v>
          </cell>
        </row>
        <row r="846">
          <cell r="F846" t="str">
            <v xml:space="preserve"> </v>
          </cell>
          <cell r="J846" t="str">
            <v xml:space="preserve"> </v>
          </cell>
          <cell r="L846" t="str">
            <v xml:space="preserve"> </v>
          </cell>
        </row>
        <row r="847">
          <cell r="A847" t="str">
            <v>HOIST 설치 인건비</v>
          </cell>
        </row>
        <row r="848">
          <cell r="E848" t="str">
            <v xml:space="preserve"> </v>
          </cell>
        </row>
        <row r="849">
          <cell r="A849" t="str">
            <v>종       별</v>
          </cell>
          <cell r="C849" t="str">
            <v>재 료 또 는</v>
          </cell>
          <cell r="D849" t="str">
            <v xml:space="preserve">원 수 </v>
          </cell>
          <cell r="E849" t="str">
            <v>단 위</v>
          </cell>
          <cell r="F849" t="str">
            <v>총   액</v>
          </cell>
          <cell r="G849" t="str">
            <v>노   무   비</v>
          </cell>
          <cell r="I849" t="str">
            <v>재   료   비</v>
          </cell>
          <cell r="K849" t="str">
            <v>경      비</v>
          </cell>
          <cell r="M849" t="str">
            <v>비   고</v>
          </cell>
        </row>
        <row r="850">
          <cell r="C850" t="str">
            <v xml:space="preserve">규       격 </v>
          </cell>
          <cell r="F850" t="str">
            <v>금   액</v>
          </cell>
          <cell r="G850" t="str">
            <v>단  가</v>
          </cell>
          <cell r="H850" t="str">
            <v>금   액</v>
          </cell>
          <cell r="I850" t="str">
            <v>단  가</v>
          </cell>
          <cell r="J850" t="str">
            <v>금   액</v>
          </cell>
          <cell r="K850" t="str">
            <v>단  가</v>
          </cell>
          <cell r="L850" t="str">
            <v>금   액</v>
          </cell>
        </row>
        <row r="851">
          <cell r="A851" t="str">
            <v>기 술 관 리</v>
          </cell>
          <cell r="C851" t="str">
            <v>기계기사2급</v>
          </cell>
          <cell r="D851">
            <v>0.5</v>
          </cell>
          <cell r="E851" t="str">
            <v>인</v>
          </cell>
          <cell r="G851">
            <v>69405</v>
          </cell>
          <cell r="H851">
            <v>34702</v>
          </cell>
        </row>
        <row r="852">
          <cell r="A852" t="str">
            <v>소운반 조작</v>
          </cell>
          <cell r="C852" t="str">
            <v>비   계   공</v>
          </cell>
          <cell r="D852">
            <v>1.105</v>
          </cell>
          <cell r="E852" t="str">
            <v>인</v>
          </cell>
          <cell r="G852">
            <v>79467</v>
          </cell>
          <cell r="H852">
            <v>87811</v>
          </cell>
        </row>
        <row r="853">
          <cell r="A853" t="str">
            <v>조립 및 조정</v>
          </cell>
          <cell r="C853" t="str">
            <v>비   계   공</v>
          </cell>
          <cell r="D853">
            <v>1.9279999999999999</v>
          </cell>
          <cell r="E853" t="str">
            <v>인</v>
          </cell>
          <cell r="G853">
            <v>79467</v>
          </cell>
          <cell r="H853">
            <v>153212</v>
          </cell>
        </row>
        <row r="854">
          <cell r="A854" t="str">
            <v xml:space="preserve"> </v>
          </cell>
          <cell r="C854" t="str">
            <v>측   량   사</v>
          </cell>
          <cell r="D854">
            <v>0.26800000000000002</v>
          </cell>
          <cell r="E854" t="str">
            <v>인</v>
          </cell>
          <cell r="G854">
            <v>58506</v>
          </cell>
          <cell r="H854">
            <v>15679</v>
          </cell>
        </row>
        <row r="855">
          <cell r="A855" t="str">
            <v xml:space="preserve"> </v>
          </cell>
          <cell r="C855" t="str">
            <v>프랜트기계설치공</v>
          </cell>
          <cell r="D855">
            <v>2.1150000000000002</v>
          </cell>
          <cell r="E855" t="str">
            <v>인</v>
          </cell>
          <cell r="G855">
            <v>80805</v>
          </cell>
          <cell r="H855">
            <v>170902</v>
          </cell>
        </row>
        <row r="857">
          <cell r="A857" t="str">
            <v>용       접</v>
          </cell>
          <cell r="C857" t="str">
            <v>프랜트 용접공</v>
          </cell>
          <cell r="D857">
            <v>1.03</v>
          </cell>
          <cell r="E857" t="str">
            <v>인</v>
          </cell>
          <cell r="G857">
            <v>95379</v>
          </cell>
          <cell r="H857">
            <v>98240</v>
          </cell>
        </row>
        <row r="858">
          <cell r="A858" t="str">
            <v>시운전 및 조작</v>
          </cell>
          <cell r="C858" t="str">
            <v>프랜트기계설치공</v>
          </cell>
          <cell r="D858">
            <v>0.36</v>
          </cell>
          <cell r="E858" t="str">
            <v>인</v>
          </cell>
          <cell r="G858">
            <v>80805</v>
          </cell>
          <cell r="H858">
            <v>29089</v>
          </cell>
        </row>
        <row r="859">
          <cell r="A859" t="str">
            <v xml:space="preserve"> </v>
          </cell>
          <cell r="B859" t="str">
            <v xml:space="preserve"> </v>
          </cell>
          <cell r="C859" t="str">
            <v>프랜트 전공</v>
          </cell>
          <cell r="D859">
            <v>0.41299999999999998</v>
          </cell>
          <cell r="E859" t="str">
            <v>인</v>
          </cell>
          <cell r="G859">
            <v>64285</v>
          </cell>
          <cell r="H859">
            <v>26549</v>
          </cell>
        </row>
        <row r="860">
          <cell r="C860" t="str">
            <v>비   계   공</v>
          </cell>
          <cell r="D860">
            <v>0.9</v>
          </cell>
          <cell r="E860" t="str">
            <v>인</v>
          </cell>
          <cell r="G860">
            <v>79467</v>
          </cell>
          <cell r="H860">
            <v>71520</v>
          </cell>
        </row>
        <row r="861">
          <cell r="A861" t="str">
            <v>검사 및 교정</v>
          </cell>
          <cell r="C861" t="str">
            <v>기술관리,시운</v>
          </cell>
          <cell r="D861" t="str">
            <v>1</v>
          </cell>
          <cell r="E861" t="str">
            <v>식</v>
          </cell>
        </row>
        <row r="862">
          <cell r="C862" t="str">
            <v>전및조작제외</v>
          </cell>
          <cell r="E862" t="str">
            <v xml:space="preserve"> </v>
          </cell>
        </row>
        <row r="863">
          <cell r="A863" t="str">
            <v xml:space="preserve"> </v>
          </cell>
          <cell r="C863" t="str">
            <v>10 %</v>
          </cell>
        </row>
        <row r="865">
          <cell r="B865" t="str">
            <v>계</v>
          </cell>
          <cell r="F865">
            <v>687704</v>
          </cell>
          <cell r="H865">
            <v>687704</v>
          </cell>
        </row>
        <row r="876">
          <cell r="A876" t="str">
            <v>ROLLER GATE HOIST 설치 사용장비 경비</v>
          </cell>
        </row>
        <row r="877">
          <cell r="E877" t="str">
            <v xml:space="preserve"> </v>
          </cell>
        </row>
        <row r="878">
          <cell r="A878" t="str">
            <v>종       별</v>
          </cell>
          <cell r="C878" t="str">
            <v>재 료 또 는</v>
          </cell>
          <cell r="D878" t="str">
            <v xml:space="preserve">원 수 </v>
          </cell>
          <cell r="E878" t="str">
            <v>단 위</v>
          </cell>
          <cell r="F878" t="str">
            <v>총   액</v>
          </cell>
          <cell r="G878" t="str">
            <v>노   무   비</v>
          </cell>
          <cell r="I878" t="str">
            <v>재   료   비</v>
          </cell>
          <cell r="K878" t="str">
            <v>경      비</v>
          </cell>
          <cell r="M878" t="str">
            <v>비   고</v>
          </cell>
        </row>
        <row r="879">
          <cell r="C879" t="str">
            <v xml:space="preserve">규       격 </v>
          </cell>
          <cell r="F879" t="str">
            <v>금   액</v>
          </cell>
          <cell r="G879" t="str">
            <v>단  가</v>
          </cell>
          <cell r="H879" t="str">
            <v>금   액</v>
          </cell>
          <cell r="I879" t="str">
            <v>단  가</v>
          </cell>
          <cell r="J879" t="str">
            <v>금   액</v>
          </cell>
          <cell r="K879" t="str">
            <v>단  가</v>
          </cell>
          <cell r="L879" t="str">
            <v>금   액</v>
          </cell>
        </row>
        <row r="880">
          <cell r="A880" t="str">
            <v>A.C WELDER</v>
          </cell>
          <cell r="C880" t="str">
            <v>10KVA</v>
          </cell>
          <cell r="D880">
            <v>8</v>
          </cell>
          <cell r="E880" t="str">
            <v>Hr</v>
          </cell>
          <cell r="K880">
            <v>155</v>
          </cell>
          <cell r="L880">
            <v>1240</v>
          </cell>
        </row>
        <row r="881">
          <cell r="A881" t="str">
            <v>D.C WELDER</v>
          </cell>
          <cell r="C881" t="str">
            <v>300A,5.5KW</v>
          </cell>
          <cell r="D881">
            <v>8</v>
          </cell>
          <cell r="E881" t="str">
            <v>Hr</v>
          </cell>
          <cell r="K881">
            <v>359</v>
          </cell>
          <cell r="L881">
            <v>2872</v>
          </cell>
        </row>
        <row r="882">
          <cell r="A882" t="str">
            <v>GAS CUTTING M/C</v>
          </cell>
          <cell r="C882" t="str">
            <v>중 형</v>
          </cell>
          <cell r="D882">
            <v>16</v>
          </cell>
          <cell r="E882" t="str">
            <v>Hr</v>
          </cell>
          <cell r="G882">
            <v>3974</v>
          </cell>
          <cell r="H882">
            <v>63584</v>
          </cell>
          <cell r="K882">
            <v>115</v>
          </cell>
          <cell r="L882">
            <v>1840</v>
          </cell>
        </row>
        <row r="883">
          <cell r="A883" t="str">
            <v>PORTABLE DRILL</v>
          </cell>
          <cell r="C883" t="str">
            <v>1.5 HP</v>
          </cell>
          <cell r="D883">
            <v>8</v>
          </cell>
          <cell r="E883" t="str">
            <v>Hr</v>
          </cell>
          <cell r="K883">
            <v>14</v>
          </cell>
          <cell r="L883">
            <v>112</v>
          </cell>
        </row>
        <row r="884">
          <cell r="A884" t="str">
            <v>PORTABLE GRINDER</v>
          </cell>
          <cell r="C884" t="str">
            <v>0.5 HP</v>
          </cell>
          <cell r="D884">
            <v>16</v>
          </cell>
          <cell r="E884" t="str">
            <v>Hr</v>
          </cell>
          <cell r="K884">
            <v>22</v>
          </cell>
          <cell r="L884">
            <v>352</v>
          </cell>
        </row>
        <row r="886">
          <cell r="A886" t="str">
            <v>TRUCK CRANE</v>
          </cell>
          <cell r="C886" t="str">
            <v>30 TON</v>
          </cell>
          <cell r="D886">
            <v>8</v>
          </cell>
          <cell r="E886" t="str">
            <v>Hr</v>
          </cell>
          <cell r="G886">
            <v>18615</v>
          </cell>
          <cell r="H886">
            <v>148920</v>
          </cell>
          <cell r="I886">
            <v>7046</v>
          </cell>
          <cell r="J886">
            <v>56368</v>
          </cell>
          <cell r="K886">
            <v>44939</v>
          </cell>
          <cell r="L886">
            <v>359512</v>
          </cell>
        </row>
        <row r="887">
          <cell r="A887" t="str">
            <v>WINCH</v>
          </cell>
          <cell r="C887" t="str">
            <v>10 HP</v>
          </cell>
          <cell r="D887">
            <v>16</v>
          </cell>
          <cell r="E887" t="str">
            <v>Hr</v>
          </cell>
          <cell r="G887">
            <v>9235</v>
          </cell>
          <cell r="H887">
            <v>147760</v>
          </cell>
          <cell r="K887">
            <v>850</v>
          </cell>
          <cell r="L887">
            <v>13600</v>
          </cell>
        </row>
        <row r="888">
          <cell r="A888" t="str">
            <v>TRAILER</v>
          </cell>
          <cell r="C888" t="str">
            <v>30 TON</v>
          </cell>
          <cell r="D888">
            <v>8</v>
          </cell>
          <cell r="E888" t="str">
            <v>Hr</v>
          </cell>
          <cell r="G888">
            <v>8683</v>
          </cell>
          <cell r="H888">
            <v>69464</v>
          </cell>
          <cell r="I888">
            <v>15763</v>
          </cell>
          <cell r="J888">
            <v>126104</v>
          </cell>
          <cell r="K888">
            <v>27414</v>
          </cell>
          <cell r="L888">
            <v>219312</v>
          </cell>
        </row>
        <row r="889">
          <cell r="A889" t="str">
            <v>TRUCK</v>
          </cell>
          <cell r="C889" t="str">
            <v>6TON</v>
          </cell>
          <cell r="D889">
            <v>8</v>
          </cell>
          <cell r="E889" t="str">
            <v>Hr</v>
          </cell>
          <cell r="G889">
            <v>8683</v>
          </cell>
          <cell r="H889">
            <v>69464</v>
          </cell>
          <cell r="I889">
            <v>8110</v>
          </cell>
          <cell r="J889">
            <v>64880</v>
          </cell>
          <cell r="K889">
            <v>4902</v>
          </cell>
          <cell r="L889">
            <v>39216</v>
          </cell>
        </row>
        <row r="892">
          <cell r="B892" t="str">
            <v xml:space="preserve"> 계</v>
          </cell>
          <cell r="F892">
            <v>1384600</v>
          </cell>
          <cell r="H892">
            <v>499192</v>
          </cell>
          <cell r="J892">
            <v>247352</v>
          </cell>
          <cell r="L892">
            <v>638056</v>
          </cell>
        </row>
        <row r="905">
          <cell r="A905" t="str">
            <v>HOIST 설치 소모 자재비</v>
          </cell>
        </row>
        <row r="906">
          <cell r="E906" t="str">
            <v xml:space="preserve"> </v>
          </cell>
        </row>
        <row r="907">
          <cell r="A907" t="str">
            <v>종       별</v>
          </cell>
          <cell r="C907" t="str">
            <v>재 료 또 는</v>
          </cell>
          <cell r="D907" t="str">
            <v xml:space="preserve">원 수 </v>
          </cell>
          <cell r="E907" t="str">
            <v>단 위</v>
          </cell>
          <cell r="F907" t="str">
            <v>총   액</v>
          </cell>
          <cell r="G907" t="str">
            <v>노   무   비</v>
          </cell>
          <cell r="I907" t="str">
            <v>재   료   비</v>
          </cell>
          <cell r="K907" t="str">
            <v>경      비</v>
          </cell>
          <cell r="M907" t="str">
            <v>비   고</v>
          </cell>
        </row>
        <row r="908">
          <cell r="C908" t="str">
            <v xml:space="preserve">규       격 </v>
          </cell>
          <cell r="F908" t="str">
            <v>금   액</v>
          </cell>
          <cell r="G908" t="str">
            <v>단  가</v>
          </cell>
          <cell r="H908" t="str">
            <v>금   액</v>
          </cell>
          <cell r="I908" t="str">
            <v>단  가</v>
          </cell>
          <cell r="J908" t="str">
            <v>금   액</v>
          </cell>
          <cell r="K908" t="str">
            <v>단  가</v>
          </cell>
          <cell r="L908" t="str">
            <v>금   액</v>
          </cell>
        </row>
        <row r="909">
          <cell r="A909" t="str">
            <v>산       소</v>
          </cell>
          <cell r="C909" t="str">
            <v>6,000L용</v>
          </cell>
          <cell r="D909">
            <v>0.38</v>
          </cell>
          <cell r="E909" t="str">
            <v>병</v>
          </cell>
          <cell r="G909" t="str">
            <v xml:space="preserve"> </v>
          </cell>
          <cell r="I909">
            <v>12000</v>
          </cell>
          <cell r="J909">
            <v>4560</v>
          </cell>
        </row>
        <row r="910">
          <cell r="A910" t="str">
            <v>아 세 치 렌</v>
          </cell>
          <cell r="C910" t="str">
            <v>4,500L용</v>
          </cell>
          <cell r="D910">
            <v>0.33</v>
          </cell>
          <cell r="E910" t="str">
            <v>병</v>
          </cell>
          <cell r="I910">
            <v>55392</v>
          </cell>
          <cell r="J910">
            <v>18279</v>
          </cell>
        </row>
        <row r="911">
          <cell r="A911" t="str">
            <v>용   접  봉</v>
          </cell>
          <cell r="C911" t="str">
            <v>SS400 , 4M/M</v>
          </cell>
          <cell r="D911">
            <v>3</v>
          </cell>
          <cell r="E911" t="str">
            <v>KG</v>
          </cell>
          <cell r="I911">
            <v>1260</v>
          </cell>
          <cell r="J911">
            <v>3780</v>
          </cell>
        </row>
        <row r="912">
          <cell r="A912" t="str">
            <v>세    유(경유)</v>
          </cell>
          <cell r="D912">
            <v>3</v>
          </cell>
          <cell r="E912" t="str">
            <v>L</v>
          </cell>
          <cell r="I912">
            <v>526.4</v>
          </cell>
          <cell r="J912">
            <v>1579</v>
          </cell>
        </row>
        <row r="915">
          <cell r="A915" t="str">
            <v xml:space="preserve"> </v>
          </cell>
        </row>
        <row r="916">
          <cell r="L916" t="str">
            <v xml:space="preserve"> </v>
          </cell>
        </row>
        <row r="917">
          <cell r="B917" t="str">
            <v>계</v>
          </cell>
          <cell r="F917">
            <v>28198</v>
          </cell>
          <cell r="J917">
            <v>28198</v>
          </cell>
          <cell r="L917" t="str">
            <v xml:space="preserve"> </v>
          </cell>
        </row>
        <row r="918">
          <cell r="A918" t="str">
            <v xml:space="preserve"> </v>
          </cell>
        </row>
        <row r="919">
          <cell r="A919" t="str">
            <v xml:space="preserve"> </v>
          </cell>
        </row>
        <row r="920">
          <cell r="A920" t="str">
            <v xml:space="preserve"> </v>
          </cell>
        </row>
        <row r="921">
          <cell r="A921" t="str">
            <v xml:space="preserve"> </v>
          </cell>
        </row>
        <row r="922">
          <cell r="A922" t="str">
            <v xml:space="preserve"> </v>
          </cell>
        </row>
        <row r="923">
          <cell r="A923" t="str">
            <v xml:space="preserve"> </v>
          </cell>
        </row>
        <row r="924">
          <cell r="A924" t="str">
            <v xml:space="preserve"> </v>
          </cell>
        </row>
        <row r="925">
          <cell r="A925" t="str">
            <v xml:space="preserve"> </v>
          </cell>
        </row>
        <row r="926">
          <cell r="A926" t="str">
            <v xml:space="preserve"> </v>
          </cell>
        </row>
        <row r="927">
          <cell r="A927" t="str">
            <v xml:space="preserve"> </v>
          </cell>
        </row>
        <row r="928">
          <cell r="A928" t="str">
            <v xml:space="preserve"> </v>
          </cell>
        </row>
        <row r="929">
          <cell r="A929" t="str">
            <v xml:space="preserve"> </v>
          </cell>
        </row>
        <row r="930">
          <cell r="A930" t="str">
            <v xml:space="preserve"> </v>
          </cell>
        </row>
        <row r="931">
          <cell r="A931" t="str">
            <v xml:space="preserve"> </v>
          </cell>
        </row>
        <row r="932">
          <cell r="A932" t="str">
            <v xml:space="preserve"> </v>
          </cell>
        </row>
        <row r="933">
          <cell r="A933" t="str">
            <v xml:space="preserve"> </v>
          </cell>
        </row>
        <row r="934">
          <cell r="A934" t="str">
            <v>STOP LOG LEAF 제작 인건비</v>
          </cell>
        </row>
        <row r="935">
          <cell r="E935" t="str">
            <v xml:space="preserve"> </v>
          </cell>
        </row>
        <row r="936">
          <cell r="A936" t="str">
            <v>종       별</v>
          </cell>
          <cell r="C936" t="str">
            <v>재 료 또 는</v>
          </cell>
          <cell r="D936" t="str">
            <v xml:space="preserve">원 수 </v>
          </cell>
          <cell r="E936" t="str">
            <v>단 위</v>
          </cell>
          <cell r="F936" t="str">
            <v>총   액</v>
          </cell>
          <cell r="G936" t="str">
            <v>노   무   비</v>
          </cell>
          <cell r="I936" t="str">
            <v>재   료   비</v>
          </cell>
          <cell r="K936" t="str">
            <v>경      비</v>
          </cell>
          <cell r="M936" t="str">
            <v>비   고</v>
          </cell>
        </row>
        <row r="937">
          <cell r="C937" t="str">
            <v xml:space="preserve">규       격 </v>
          </cell>
          <cell r="F937" t="str">
            <v>금   액</v>
          </cell>
          <cell r="G937" t="str">
            <v>단  가</v>
          </cell>
          <cell r="H937" t="str">
            <v>금   액</v>
          </cell>
          <cell r="I937" t="str">
            <v>단  가</v>
          </cell>
          <cell r="J937" t="str">
            <v>금   액</v>
          </cell>
          <cell r="K937" t="str">
            <v>단  가</v>
          </cell>
          <cell r="L937" t="str">
            <v>금   액</v>
          </cell>
        </row>
        <row r="938">
          <cell r="A938" t="str">
            <v>기 술 관 리</v>
          </cell>
          <cell r="C938" t="str">
            <v>기계기사2급</v>
          </cell>
          <cell r="D938">
            <v>0.5</v>
          </cell>
          <cell r="E938" t="str">
            <v>인</v>
          </cell>
          <cell r="G938">
            <v>69405</v>
          </cell>
          <cell r="H938">
            <v>34702</v>
          </cell>
        </row>
        <row r="939">
          <cell r="A939" t="str">
            <v>본  뜨  기</v>
          </cell>
          <cell r="C939" t="str">
            <v>프랜트 제관공</v>
          </cell>
          <cell r="D939">
            <v>0.52300000000000002</v>
          </cell>
          <cell r="E939" t="str">
            <v>인</v>
          </cell>
          <cell r="G939">
            <v>81966</v>
          </cell>
          <cell r="H939">
            <v>42868</v>
          </cell>
        </row>
        <row r="940">
          <cell r="A940" t="str">
            <v>금  긋  기</v>
          </cell>
          <cell r="C940" t="str">
            <v>프랜트 제관공</v>
          </cell>
          <cell r="D940">
            <v>1.514</v>
          </cell>
          <cell r="E940" t="str">
            <v>인</v>
          </cell>
          <cell r="G940">
            <v>81966</v>
          </cell>
          <cell r="H940">
            <v>124096</v>
          </cell>
        </row>
        <row r="941">
          <cell r="A941" t="str">
            <v>절      단</v>
          </cell>
          <cell r="C941" t="str">
            <v>프랜트 제관공</v>
          </cell>
          <cell r="D941">
            <v>0.41399999999999998</v>
          </cell>
          <cell r="E941" t="str">
            <v>인</v>
          </cell>
          <cell r="G941">
            <v>81966</v>
          </cell>
          <cell r="H941">
            <v>33933</v>
          </cell>
        </row>
        <row r="942">
          <cell r="A942" t="str">
            <v>가      공</v>
          </cell>
          <cell r="C942" t="str">
            <v>프랜트 제관공</v>
          </cell>
          <cell r="D942">
            <v>0.5</v>
          </cell>
          <cell r="E942" t="str">
            <v>인</v>
          </cell>
          <cell r="G942">
            <v>81966</v>
          </cell>
          <cell r="H942">
            <v>40983</v>
          </cell>
        </row>
        <row r="944">
          <cell r="A944" t="str">
            <v>구 멍 뚫 기</v>
          </cell>
          <cell r="C944" t="str">
            <v>프랜트 제관공</v>
          </cell>
          <cell r="D944">
            <v>0.61299999999999999</v>
          </cell>
          <cell r="E944" t="str">
            <v>인</v>
          </cell>
          <cell r="G944">
            <v>81966</v>
          </cell>
          <cell r="H944">
            <v>50245</v>
          </cell>
        </row>
        <row r="945">
          <cell r="A945" t="str">
            <v>용      접</v>
          </cell>
          <cell r="C945" t="str">
            <v>프랜트 용접공</v>
          </cell>
          <cell r="D945">
            <v>2.968</v>
          </cell>
          <cell r="E945" t="str">
            <v>인</v>
          </cell>
          <cell r="G945">
            <v>95379</v>
          </cell>
          <cell r="H945">
            <v>283084</v>
          </cell>
        </row>
        <row r="946">
          <cell r="A946" t="str">
            <v>부 품 조 립</v>
          </cell>
          <cell r="C946" t="str">
            <v>비   계   공</v>
          </cell>
          <cell r="D946">
            <v>1.325</v>
          </cell>
          <cell r="E946" t="str">
            <v>인</v>
          </cell>
          <cell r="G946">
            <v>79467</v>
          </cell>
          <cell r="H946">
            <v>105293</v>
          </cell>
        </row>
        <row r="947">
          <cell r="C947" t="str">
            <v>프랜트기계설치공</v>
          </cell>
          <cell r="D947">
            <v>1.325</v>
          </cell>
          <cell r="E947" t="str">
            <v>인</v>
          </cell>
          <cell r="G947">
            <v>80805</v>
          </cell>
          <cell r="H947">
            <v>107066</v>
          </cell>
        </row>
        <row r="948">
          <cell r="A948" t="str">
            <v>소운반 조작</v>
          </cell>
          <cell r="C948" t="str">
            <v>비   계   공</v>
          </cell>
          <cell r="D948">
            <v>0.97</v>
          </cell>
          <cell r="E948" t="str">
            <v>인</v>
          </cell>
          <cell r="G948">
            <v>79467</v>
          </cell>
          <cell r="H948">
            <v>77082</v>
          </cell>
        </row>
        <row r="949">
          <cell r="A949" t="str">
            <v>검사 및 교정</v>
          </cell>
          <cell r="C949" t="str">
            <v>기술관리 제외한</v>
          </cell>
          <cell r="D949" t="str">
            <v>1</v>
          </cell>
          <cell r="E949" t="str">
            <v>식</v>
          </cell>
          <cell r="H949">
            <v>86465</v>
          </cell>
        </row>
        <row r="950">
          <cell r="C950" t="str">
            <v>10%</v>
          </cell>
        </row>
        <row r="953">
          <cell r="B953" t="str">
            <v>계</v>
          </cell>
          <cell r="F953">
            <v>985817</v>
          </cell>
          <cell r="H953">
            <v>985817</v>
          </cell>
        </row>
        <row r="963">
          <cell r="A963" t="str">
            <v>STOP LOG LEAF 제작 사용장비 경비</v>
          </cell>
        </row>
        <row r="964">
          <cell r="E964" t="str">
            <v xml:space="preserve"> </v>
          </cell>
        </row>
        <row r="965">
          <cell r="A965" t="str">
            <v>종       별</v>
          </cell>
          <cell r="C965" t="str">
            <v>재 료 또 는</v>
          </cell>
          <cell r="D965" t="str">
            <v xml:space="preserve">원 수 </v>
          </cell>
          <cell r="E965" t="str">
            <v>단 위</v>
          </cell>
          <cell r="F965" t="str">
            <v>총   액</v>
          </cell>
          <cell r="G965" t="str">
            <v>노   무   비</v>
          </cell>
          <cell r="I965" t="str">
            <v>재   료   비</v>
          </cell>
          <cell r="K965" t="str">
            <v>경      비</v>
          </cell>
          <cell r="M965" t="str">
            <v>비   고</v>
          </cell>
        </row>
        <row r="966">
          <cell r="C966" t="str">
            <v xml:space="preserve">규       격 </v>
          </cell>
          <cell r="F966" t="str">
            <v>금   액</v>
          </cell>
          <cell r="G966" t="str">
            <v>단  가</v>
          </cell>
          <cell r="H966" t="str">
            <v>금   액</v>
          </cell>
          <cell r="I966" t="str">
            <v>단  가</v>
          </cell>
          <cell r="J966" t="str">
            <v>금   액</v>
          </cell>
          <cell r="K966" t="str">
            <v>단  가</v>
          </cell>
          <cell r="L966" t="str">
            <v>금   액</v>
          </cell>
        </row>
        <row r="967">
          <cell r="A967" t="str">
            <v>LATHE</v>
          </cell>
          <cell r="C967" t="str">
            <v>12FT x 7.5HP</v>
          </cell>
          <cell r="D967">
            <v>0.41599999999999998</v>
          </cell>
          <cell r="E967" t="str">
            <v>Hr</v>
          </cell>
          <cell r="G967">
            <v>3418</v>
          </cell>
          <cell r="H967">
            <v>1421</v>
          </cell>
          <cell r="K967">
            <v>3775</v>
          </cell>
          <cell r="L967">
            <v>1570.3999999999999</v>
          </cell>
        </row>
        <row r="968">
          <cell r="A968" t="str">
            <v>PLANER</v>
          </cell>
          <cell r="C968" t="str">
            <v>4FT x 8FT</v>
          </cell>
          <cell r="D968">
            <v>7.5999999999999998E-2</v>
          </cell>
          <cell r="E968" t="str">
            <v>Hr</v>
          </cell>
          <cell r="G968">
            <v>3129</v>
          </cell>
          <cell r="H968">
            <v>237</v>
          </cell>
          <cell r="K968">
            <v>2743</v>
          </cell>
          <cell r="L968">
            <v>208.46799999999999</v>
          </cell>
        </row>
        <row r="969">
          <cell r="A969" t="str">
            <v>BORING M/C</v>
          </cell>
          <cell r="C969" t="str">
            <v>Hori.type,3HP</v>
          </cell>
          <cell r="D969">
            <v>0.248</v>
          </cell>
          <cell r="E969" t="str">
            <v>Hr</v>
          </cell>
          <cell r="G969">
            <v>3547</v>
          </cell>
          <cell r="H969">
            <v>879</v>
          </cell>
          <cell r="K969">
            <v>8928</v>
          </cell>
          <cell r="L969">
            <v>2214.1439999999998</v>
          </cell>
        </row>
        <row r="970">
          <cell r="A970" t="str">
            <v>UNION MELT WELDER</v>
          </cell>
          <cell r="C970" t="str">
            <v>5.5 KVA</v>
          </cell>
          <cell r="D970">
            <v>3.2240000000000002</v>
          </cell>
          <cell r="E970" t="str">
            <v>Hr</v>
          </cell>
          <cell r="G970">
            <v>3488</v>
          </cell>
          <cell r="H970">
            <v>11245</v>
          </cell>
          <cell r="K970">
            <v>1797</v>
          </cell>
          <cell r="L970">
            <v>5793.5280000000002</v>
          </cell>
        </row>
        <row r="971">
          <cell r="A971" t="str">
            <v>A.C WELDER</v>
          </cell>
          <cell r="C971" t="str">
            <v>10KVA</v>
          </cell>
          <cell r="D971">
            <v>9.9760000000000009</v>
          </cell>
          <cell r="E971" t="str">
            <v>Hr</v>
          </cell>
          <cell r="K971">
            <v>155</v>
          </cell>
          <cell r="L971">
            <v>1546.2800000000002</v>
          </cell>
        </row>
        <row r="972">
          <cell r="E972" t="str">
            <v xml:space="preserve"> </v>
          </cell>
        </row>
        <row r="973">
          <cell r="A973" t="str">
            <v>GOUGING M/C</v>
          </cell>
          <cell r="C973" t="str">
            <v>중 형</v>
          </cell>
          <cell r="D973">
            <v>3.56</v>
          </cell>
          <cell r="E973" t="str">
            <v>Hr</v>
          </cell>
          <cell r="G973">
            <v>3380</v>
          </cell>
          <cell r="H973">
            <v>12032</v>
          </cell>
          <cell r="K973">
            <v>670</v>
          </cell>
          <cell r="L973">
            <v>2385.1999999999998</v>
          </cell>
        </row>
        <row r="974">
          <cell r="A974" t="str">
            <v>GAS CUTTING M/C</v>
          </cell>
          <cell r="C974" t="str">
            <v>Auto형</v>
          </cell>
          <cell r="D974">
            <v>1.3280000000000001</v>
          </cell>
          <cell r="E974" t="str">
            <v>Hr</v>
          </cell>
          <cell r="G974">
            <v>11922</v>
          </cell>
          <cell r="H974">
            <v>15832</v>
          </cell>
          <cell r="K974">
            <v>119</v>
          </cell>
          <cell r="L974">
            <v>158.03200000000001</v>
          </cell>
        </row>
        <row r="975">
          <cell r="A975" t="str">
            <v>GAS CUTTING M/C</v>
          </cell>
          <cell r="C975" t="str">
            <v>수 동</v>
          </cell>
          <cell r="D975">
            <v>1.984</v>
          </cell>
          <cell r="E975" t="str">
            <v>Hr</v>
          </cell>
          <cell r="G975">
            <v>3974</v>
          </cell>
          <cell r="H975">
            <v>7884</v>
          </cell>
          <cell r="K975">
            <v>115</v>
          </cell>
          <cell r="L975">
            <v>228.16</v>
          </cell>
        </row>
        <row r="976">
          <cell r="A976" t="str">
            <v>GAS HEATING TOUCH</v>
          </cell>
          <cell r="C976" t="str">
            <v>중 형</v>
          </cell>
          <cell r="D976">
            <v>3.8719999999999999</v>
          </cell>
          <cell r="E976" t="str">
            <v>Hr</v>
          </cell>
          <cell r="G976">
            <v>3174</v>
          </cell>
          <cell r="H976">
            <v>12289</v>
          </cell>
          <cell r="K976">
            <v>115</v>
          </cell>
          <cell r="L976">
            <v>445.28</v>
          </cell>
        </row>
        <row r="977">
          <cell r="A977" t="str">
            <v>OVER HEAD CRANE</v>
          </cell>
          <cell r="C977" t="str">
            <v>30 TON</v>
          </cell>
          <cell r="D977">
            <v>0.88</v>
          </cell>
          <cell r="E977" t="str">
            <v>Hr</v>
          </cell>
          <cell r="G977">
            <v>9681</v>
          </cell>
          <cell r="H977">
            <v>8519</v>
          </cell>
          <cell r="K977">
            <v>3338</v>
          </cell>
          <cell r="L977">
            <v>2937.44</v>
          </cell>
        </row>
        <row r="978">
          <cell r="E978" t="str">
            <v xml:space="preserve"> </v>
          </cell>
        </row>
        <row r="979">
          <cell r="A979" t="str">
            <v>OVER HEAD CRANE</v>
          </cell>
          <cell r="C979" t="str">
            <v>20 TON</v>
          </cell>
          <cell r="D979">
            <v>0.88</v>
          </cell>
          <cell r="E979" t="str">
            <v>Hr</v>
          </cell>
          <cell r="G979">
            <v>9681</v>
          </cell>
          <cell r="H979">
            <v>8519</v>
          </cell>
          <cell r="K979">
            <v>3338</v>
          </cell>
          <cell r="L979">
            <v>2937.44</v>
          </cell>
        </row>
        <row r="980">
          <cell r="A980" t="str">
            <v>HYDRO PRESS</v>
          </cell>
          <cell r="C980" t="str">
            <v>100 TON</v>
          </cell>
          <cell r="D980">
            <v>1.72</v>
          </cell>
          <cell r="E980" t="str">
            <v>Hr</v>
          </cell>
          <cell r="G980">
            <v>3281</v>
          </cell>
          <cell r="H980">
            <v>5643</v>
          </cell>
          <cell r="K980">
            <v>6045</v>
          </cell>
          <cell r="L980">
            <v>10397.4</v>
          </cell>
        </row>
        <row r="981">
          <cell r="A981" t="str">
            <v>SHEARING M/C</v>
          </cell>
          <cell r="D981">
            <v>2</v>
          </cell>
          <cell r="E981" t="str">
            <v>Hr</v>
          </cell>
          <cell r="G981">
            <v>3688</v>
          </cell>
          <cell r="H981">
            <v>7376</v>
          </cell>
          <cell r="K981">
            <v>3209</v>
          </cell>
          <cell r="L981">
            <v>6418</v>
          </cell>
        </row>
        <row r="982">
          <cell r="A982" t="str">
            <v>DRILLING M/C</v>
          </cell>
          <cell r="C982" t="str">
            <v>3 HP</v>
          </cell>
          <cell r="D982">
            <v>0.48799999999999999</v>
          </cell>
          <cell r="E982" t="str">
            <v>Hr</v>
          </cell>
          <cell r="G982">
            <v>3401</v>
          </cell>
          <cell r="H982">
            <v>1659</v>
          </cell>
          <cell r="K982">
            <v>576</v>
          </cell>
          <cell r="L982">
            <v>281.08799999999997</v>
          </cell>
        </row>
        <row r="983">
          <cell r="A983" t="str">
            <v>DRILLING M/C</v>
          </cell>
          <cell r="C983" t="str">
            <v>Radial,5 HP</v>
          </cell>
          <cell r="D983">
            <v>0.48799999999999999</v>
          </cell>
          <cell r="E983" t="str">
            <v>Hr</v>
          </cell>
          <cell r="G983">
            <v>3401</v>
          </cell>
          <cell r="H983">
            <v>1659</v>
          </cell>
          <cell r="K983">
            <v>1720</v>
          </cell>
          <cell r="L983">
            <v>839.36</v>
          </cell>
        </row>
        <row r="984">
          <cell r="E984" t="str">
            <v xml:space="preserve"> </v>
          </cell>
        </row>
        <row r="985">
          <cell r="A985" t="str">
            <v>PORTABLE DRILL</v>
          </cell>
          <cell r="C985" t="str">
            <v>0.5 HP</v>
          </cell>
          <cell r="D985">
            <v>1.5640000000000001</v>
          </cell>
          <cell r="E985" t="str">
            <v>Hr</v>
          </cell>
          <cell r="K985">
            <v>12</v>
          </cell>
          <cell r="L985">
            <v>18.768000000000001</v>
          </cell>
        </row>
        <row r="986">
          <cell r="A986" t="str">
            <v>TRUCK CRANE</v>
          </cell>
          <cell r="C986" t="str">
            <v>30 TON</v>
          </cell>
          <cell r="D986">
            <v>0.65</v>
          </cell>
          <cell r="E986" t="str">
            <v>Hr</v>
          </cell>
          <cell r="G986">
            <v>18615</v>
          </cell>
          <cell r="H986">
            <v>12099</v>
          </cell>
          <cell r="I986">
            <v>7046</v>
          </cell>
          <cell r="J986">
            <v>4579</v>
          </cell>
          <cell r="K986">
            <v>44939</v>
          </cell>
          <cell r="L986">
            <v>29210.350000000002</v>
          </cell>
        </row>
        <row r="987">
          <cell r="A987" t="str">
            <v>리프트 트럭</v>
          </cell>
          <cell r="C987" t="str">
            <v>5 TON</v>
          </cell>
          <cell r="D987">
            <v>0.65</v>
          </cell>
          <cell r="E987" t="str">
            <v>Hr</v>
          </cell>
          <cell r="G987">
            <v>9681</v>
          </cell>
          <cell r="H987">
            <v>6292</v>
          </cell>
          <cell r="I987">
            <v>5116.08</v>
          </cell>
          <cell r="J987">
            <v>3325</v>
          </cell>
          <cell r="K987">
            <v>4863</v>
          </cell>
          <cell r="L987">
            <v>3160.9500000000003</v>
          </cell>
        </row>
        <row r="988">
          <cell r="A988" t="str">
            <v>COMPRESSOR</v>
          </cell>
          <cell r="C988" t="str">
            <v>7.1㎥/min</v>
          </cell>
          <cell r="D988">
            <v>3.32</v>
          </cell>
          <cell r="E988" t="str">
            <v>Hr</v>
          </cell>
          <cell r="G988">
            <v>9681</v>
          </cell>
          <cell r="H988">
            <v>32140</v>
          </cell>
          <cell r="I988">
            <v>6189</v>
          </cell>
          <cell r="J988">
            <v>20547</v>
          </cell>
          <cell r="K988">
            <v>3137</v>
          </cell>
          <cell r="L988">
            <v>10414.84</v>
          </cell>
        </row>
        <row r="989">
          <cell r="A989" t="str">
            <v>TRAILER</v>
          </cell>
          <cell r="C989" t="str">
            <v>30 TON</v>
          </cell>
          <cell r="D989">
            <v>0.65</v>
          </cell>
          <cell r="E989" t="str">
            <v>Hr</v>
          </cell>
          <cell r="G989">
            <v>8683</v>
          </cell>
          <cell r="H989">
            <v>5643</v>
          </cell>
          <cell r="I989">
            <v>15763</v>
          </cell>
          <cell r="J989">
            <v>10245</v>
          </cell>
          <cell r="K989">
            <v>27414</v>
          </cell>
          <cell r="L989">
            <v>17819.100000000002</v>
          </cell>
        </row>
        <row r="991">
          <cell r="B991" t="str">
            <v>계</v>
          </cell>
          <cell r="F991">
            <v>289048.228</v>
          </cell>
          <cell r="H991">
            <v>151368</v>
          </cell>
          <cell r="J991">
            <v>38696</v>
          </cell>
          <cell r="K991" t="str">
            <v xml:space="preserve"> </v>
          </cell>
          <cell r="L991">
            <v>98984.228000000003</v>
          </cell>
        </row>
        <row r="992">
          <cell r="A992" t="str">
            <v>STOP LOG LEAF 제작 소모 자재비</v>
          </cell>
        </row>
        <row r="993">
          <cell r="E993" t="str">
            <v xml:space="preserve"> </v>
          </cell>
        </row>
        <row r="994">
          <cell r="A994" t="str">
            <v>종       별</v>
          </cell>
          <cell r="C994" t="str">
            <v>재 료 또 는</v>
          </cell>
          <cell r="D994" t="str">
            <v xml:space="preserve">원 수 </v>
          </cell>
          <cell r="E994" t="str">
            <v>단 위</v>
          </cell>
          <cell r="F994" t="str">
            <v>총   액</v>
          </cell>
          <cell r="G994" t="str">
            <v>노   무   비</v>
          </cell>
          <cell r="I994" t="str">
            <v>재   료   비</v>
          </cell>
          <cell r="K994" t="str">
            <v>경      비</v>
          </cell>
          <cell r="M994" t="str">
            <v>비   고</v>
          </cell>
        </row>
        <row r="995">
          <cell r="C995" t="str">
            <v xml:space="preserve">규       격 </v>
          </cell>
          <cell r="F995" t="str">
            <v>금   액</v>
          </cell>
          <cell r="G995" t="str">
            <v>단  가</v>
          </cell>
          <cell r="H995" t="str">
            <v>금   액</v>
          </cell>
          <cell r="I995" t="str">
            <v>단  가</v>
          </cell>
          <cell r="J995" t="str">
            <v>금   액</v>
          </cell>
          <cell r="K995" t="str">
            <v>단  가</v>
          </cell>
          <cell r="L995" t="str">
            <v>금   액</v>
          </cell>
        </row>
        <row r="996">
          <cell r="A996" t="str">
            <v>산       소</v>
          </cell>
          <cell r="C996" t="str">
            <v>6,000L용</v>
          </cell>
          <cell r="D996">
            <v>0.38</v>
          </cell>
          <cell r="E996" t="str">
            <v>병</v>
          </cell>
          <cell r="G996" t="str">
            <v xml:space="preserve"> </v>
          </cell>
          <cell r="I996">
            <v>12000</v>
          </cell>
          <cell r="J996">
            <v>4560</v>
          </cell>
        </row>
        <row r="997">
          <cell r="A997" t="str">
            <v>아 세 치 렌</v>
          </cell>
          <cell r="C997" t="str">
            <v>4,500L용</v>
          </cell>
          <cell r="D997">
            <v>0.33</v>
          </cell>
          <cell r="E997" t="str">
            <v>병</v>
          </cell>
          <cell r="I997">
            <v>55392</v>
          </cell>
          <cell r="J997">
            <v>18279</v>
          </cell>
        </row>
        <row r="998">
          <cell r="A998" t="str">
            <v>용   접  봉</v>
          </cell>
          <cell r="C998" t="str">
            <v>SS41, 4M/Mx350L</v>
          </cell>
          <cell r="D998">
            <v>3</v>
          </cell>
          <cell r="E998" t="str">
            <v>KG</v>
          </cell>
          <cell r="I998">
            <v>1260</v>
          </cell>
          <cell r="J998">
            <v>3780</v>
          </cell>
        </row>
        <row r="1000">
          <cell r="A1000" t="str">
            <v xml:space="preserve"> </v>
          </cell>
          <cell r="D1000" t="str">
            <v xml:space="preserve"> </v>
          </cell>
          <cell r="E1000" t="str">
            <v xml:space="preserve"> </v>
          </cell>
        </row>
        <row r="1001">
          <cell r="E1001" t="str">
            <v xml:space="preserve"> </v>
          </cell>
        </row>
        <row r="1003">
          <cell r="B1003" t="str">
            <v>계</v>
          </cell>
          <cell r="F1003">
            <v>26619</v>
          </cell>
          <cell r="J1003">
            <v>26619</v>
          </cell>
        </row>
        <row r="1021">
          <cell r="A1021" t="str">
            <v>STOP LOG LEAF 설치 인건비</v>
          </cell>
        </row>
        <row r="1022">
          <cell r="E1022" t="str">
            <v xml:space="preserve"> </v>
          </cell>
        </row>
        <row r="1023">
          <cell r="A1023" t="str">
            <v>종       별</v>
          </cell>
          <cell r="C1023" t="str">
            <v>재 료 또 는</v>
          </cell>
          <cell r="D1023" t="str">
            <v xml:space="preserve">원 수 </v>
          </cell>
          <cell r="E1023" t="str">
            <v>단 위</v>
          </cell>
          <cell r="F1023" t="str">
            <v>총   액</v>
          </cell>
          <cell r="G1023" t="str">
            <v>노   무   비</v>
          </cell>
          <cell r="I1023" t="str">
            <v>재   료   비</v>
          </cell>
          <cell r="K1023" t="str">
            <v>경      비</v>
          </cell>
          <cell r="M1023" t="str">
            <v>비   고</v>
          </cell>
        </row>
        <row r="1024">
          <cell r="C1024" t="str">
            <v xml:space="preserve">규       격 </v>
          </cell>
          <cell r="F1024" t="str">
            <v>금   액</v>
          </cell>
          <cell r="G1024" t="str">
            <v>단  가</v>
          </cell>
          <cell r="H1024" t="str">
            <v>금   액</v>
          </cell>
          <cell r="I1024" t="str">
            <v>단  가</v>
          </cell>
          <cell r="J1024" t="str">
            <v>금   액</v>
          </cell>
          <cell r="K1024" t="str">
            <v>단  가</v>
          </cell>
          <cell r="L1024" t="str">
            <v>금   액</v>
          </cell>
        </row>
        <row r="1025">
          <cell r="A1025" t="str">
            <v>기 술 관 리</v>
          </cell>
          <cell r="C1025" t="str">
            <v>기계기사2급</v>
          </cell>
          <cell r="D1025">
            <v>0.5</v>
          </cell>
          <cell r="E1025" t="str">
            <v>인</v>
          </cell>
          <cell r="G1025">
            <v>69405</v>
          </cell>
          <cell r="H1025">
            <v>34702</v>
          </cell>
        </row>
        <row r="1026">
          <cell r="A1026" t="str">
            <v>운 반 조 작</v>
          </cell>
          <cell r="C1026" t="str">
            <v>비   계   공</v>
          </cell>
          <cell r="D1026">
            <v>0.97</v>
          </cell>
          <cell r="E1026" t="str">
            <v>인</v>
          </cell>
          <cell r="G1026">
            <v>79467</v>
          </cell>
          <cell r="H1026">
            <v>77082</v>
          </cell>
        </row>
        <row r="1027">
          <cell r="A1027" t="str">
            <v>조 립 조 정</v>
          </cell>
          <cell r="C1027" t="str">
            <v>비   계   공</v>
          </cell>
          <cell r="D1027">
            <v>2.02</v>
          </cell>
          <cell r="E1027" t="str">
            <v>인</v>
          </cell>
          <cell r="G1027">
            <v>79467</v>
          </cell>
          <cell r="H1027">
            <v>160523</v>
          </cell>
        </row>
        <row r="1028">
          <cell r="A1028" t="str">
            <v xml:space="preserve"> </v>
          </cell>
          <cell r="C1028" t="str">
            <v>프랜트 제관공</v>
          </cell>
          <cell r="D1028">
            <v>1.19</v>
          </cell>
          <cell r="E1028" t="str">
            <v>인</v>
          </cell>
          <cell r="G1028">
            <v>81966</v>
          </cell>
          <cell r="H1028">
            <v>97539</v>
          </cell>
        </row>
        <row r="1029">
          <cell r="A1029" t="str">
            <v xml:space="preserve"> </v>
          </cell>
          <cell r="C1029" t="str">
            <v>측   량   사</v>
          </cell>
          <cell r="D1029">
            <v>0.122</v>
          </cell>
          <cell r="E1029" t="str">
            <v>인</v>
          </cell>
          <cell r="G1029">
            <v>58506</v>
          </cell>
          <cell r="H1029">
            <v>7137</v>
          </cell>
        </row>
        <row r="1031">
          <cell r="C1031" t="str">
            <v>프랜트기계설치공</v>
          </cell>
          <cell r="D1031">
            <v>1.17</v>
          </cell>
          <cell r="E1031" t="str">
            <v>인</v>
          </cell>
          <cell r="G1031">
            <v>80805</v>
          </cell>
          <cell r="H1031">
            <v>94541</v>
          </cell>
        </row>
        <row r="1032">
          <cell r="A1032" t="str">
            <v>설      치</v>
          </cell>
          <cell r="C1032" t="str">
            <v>비   계   공</v>
          </cell>
          <cell r="D1032">
            <v>0.36</v>
          </cell>
          <cell r="E1032" t="str">
            <v>인</v>
          </cell>
          <cell r="G1032">
            <v>79467</v>
          </cell>
          <cell r="H1032">
            <v>28608</v>
          </cell>
        </row>
        <row r="1033">
          <cell r="C1033" t="str">
            <v>프랜트기계설치공</v>
          </cell>
          <cell r="D1033">
            <v>0.13</v>
          </cell>
          <cell r="E1033" t="str">
            <v>인</v>
          </cell>
          <cell r="G1033">
            <v>81966</v>
          </cell>
          <cell r="H1033">
            <v>10655</v>
          </cell>
        </row>
        <row r="1034">
          <cell r="A1034" t="str">
            <v>전 원 배 선</v>
          </cell>
          <cell r="C1034" t="str">
            <v>플랜트전공</v>
          </cell>
          <cell r="D1034">
            <v>6.3E-2</v>
          </cell>
          <cell r="E1034" t="str">
            <v>인</v>
          </cell>
          <cell r="G1034">
            <v>64285</v>
          </cell>
          <cell r="H1034">
            <v>4049</v>
          </cell>
          <cell r="I1034" t="str">
            <v xml:space="preserve"> </v>
          </cell>
          <cell r="J1034" t="str">
            <v xml:space="preserve"> </v>
          </cell>
        </row>
        <row r="1035">
          <cell r="A1035" t="str">
            <v xml:space="preserve"> </v>
          </cell>
          <cell r="C1035" t="str">
            <v xml:space="preserve"> </v>
          </cell>
          <cell r="D1035" t="str">
            <v xml:space="preserve"> </v>
          </cell>
          <cell r="E1035" t="str">
            <v xml:space="preserve"> </v>
          </cell>
          <cell r="G1035" t="str">
            <v xml:space="preserve"> </v>
          </cell>
        </row>
        <row r="1036">
          <cell r="A1036" t="str">
            <v>검사 및 교정</v>
          </cell>
          <cell r="C1036" t="str">
            <v>기술관리,전원</v>
          </cell>
          <cell r="D1036" t="str">
            <v>1</v>
          </cell>
          <cell r="E1036" t="str">
            <v>식</v>
          </cell>
          <cell r="H1036">
            <v>47608</v>
          </cell>
        </row>
        <row r="1037">
          <cell r="C1037" t="str">
            <v>배선제외10%</v>
          </cell>
        </row>
        <row r="1040">
          <cell r="B1040" t="str">
            <v>계</v>
          </cell>
          <cell r="F1040">
            <v>562444</v>
          </cell>
          <cell r="H1040">
            <v>562444</v>
          </cell>
        </row>
        <row r="1050">
          <cell r="E1050" t="str">
            <v xml:space="preserve"> </v>
          </cell>
          <cell r="F1050" t="str">
            <v>STOP LOG LEAF 설치 사용장비 경비</v>
          </cell>
        </row>
        <row r="1051">
          <cell r="E1051" t="str">
            <v xml:space="preserve"> </v>
          </cell>
        </row>
        <row r="1052">
          <cell r="A1052" t="str">
            <v>종       별</v>
          </cell>
          <cell r="C1052" t="str">
            <v>재 료 또 는</v>
          </cell>
          <cell r="D1052" t="str">
            <v xml:space="preserve">원 수 </v>
          </cell>
          <cell r="E1052" t="str">
            <v>단 위</v>
          </cell>
          <cell r="F1052" t="str">
            <v>총   액</v>
          </cell>
          <cell r="G1052" t="str">
            <v>노   무   비</v>
          </cell>
          <cell r="I1052" t="str">
            <v>재   료   비</v>
          </cell>
          <cell r="K1052" t="str">
            <v>경      비</v>
          </cell>
          <cell r="M1052" t="str">
            <v>비   고</v>
          </cell>
        </row>
        <row r="1053">
          <cell r="C1053" t="str">
            <v xml:space="preserve">규       격 </v>
          </cell>
          <cell r="F1053" t="str">
            <v>금   액</v>
          </cell>
          <cell r="G1053" t="str">
            <v>단  가</v>
          </cell>
          <cell r="H1053" t="str">
            <v>금   액</v>
          </cell>
          <cell r="I1053" t="str">
            <v>단  가</v>
          </cell>
          <cell r="J1053" t="str">
            <v>금   액</v>
          </cell>
          <cell r="K1053" t="str">
            <v>단  가</v>
          </cell>
          <cell r="L1053" t="str">
            <v>금   액</v>
          </cell>
        </row>
        <row r="1054">
          <cell r="A1054" t="str">
            <v>A.C WELDER</v>
          </cell>
          <cell r="C1054" t="str">
            <v>10KVA</v>
          </cell>
          <cell r="D1054">
            <v>8</v>
          </cell>
          <cell r="E1054" t="str">
            <v>Hr</v>
          </cell>
          <cell r="K1054">
            <v>155</v>
          </cell>
          <cell r="L1054">
            <v>1240</v>
          </cell>
        </row>
        <row r="1055">
          <cell r="A1055" t="str">
            <v>PORTABLE DRILL</v>
          </cell>
          <cell r="C1055" t="str">
            <v>1.5 Hp</v>
          </cell>
          <cell r="D1055">
            <v>16</v>
          </cell>
          <cell r="E1055" t="str">
            <v>Hr</v>
          </cell>
          <cell r="K1055">
            <v>14</v>
          </cell>
          <cell r="L1055">
            <v>224</v>
          </cell>
        </row>
        <row r="1056">
          <cell r="A1056" t="str">
            <v>PORTABLE GRINDER</v>
          </cell>
          <cell r="C1056" t="str">
            <v>0.5 Hp</v>
          </cell>
          <cell r="D1056">
            <v>16</v>
          </cell>
          <cell r="E1056" t="str">
            <v>Hr</v>
          </cell>
          <cell r="K1056">
            <v>22</v>
          </cell>
          <cell r="L1056">
            <v>352</v>
          </cell>
        </row>
        <row r="1057">
          <cell r="A1057" t="str">
            <v>WINCH</v>
          </cell>
          <cell r="C1057" t="str">
            <v>10Hp</v>
          </cell>
          <cell r="D1057">
            <v>8</v>
          </cell>
          <cell r="E1057" t="str">
            <v>Hr</v>
          </cell>
          <cell r="G1057">
            <v>9235</v>
          </cell>
          <cell r="H1057">
            <v>73880</v>
          </cell>
          <cell r="K1057">
            <v>850</v>
          </cell>
          <cell r="L1057">
            <v>6800</v>
          </cell>
        </row>
        <row r="1058">
          <cell r="A1058" t="str">
            <v>FORK LIFT</v>
          </cell>
          <cell r="C1058" t="str">
            <v>3.5TON</v>
          </cell>
          <cell r="D1058">
            <v>8</v>
          </cell>
          <cell r="E1058" t="str">
            <v>Hr</v>
          </cell>
          <cell r="G1058">
            <v>9681</v>
          </cell>
          <cell r="H1058">
            <v>77448</v>
          </cell>
          <cell r="I1058">
            <v>5116</v>
          </cell>
          <cell r="J1058">
            <v>40928</v>
          </cell>
          <cell r="K1058">
            <v>3470</v>
          </cell>
          <cell r="L1058">
            <v>27760</v>
          </cell>
        </row>
        <row r="1060">
          <cell r="A1060" t="str">
            <v>TRUCK CRANE</v>
          </cell>
          <cell r="C1060" t="str">
            <v>20TON</v>
          </cell>
          <cell r="D1060">
            <v>8</v>
          </cell>
          <cell r="E1060" t="str">
            <v>Hr</v>
          </cell>
          <cell r="G1060">
            <v>18615</v>
          </cell>
          <cell r="H1060">
            <v>148920</v>
          </cell>
          <cell r="I1060">
            <v>4939</v>
          </cell>
          <cell r="J1060">
            <v>39512</v>
          </cell>
          <cell r="K1060">
            <v>40975</v>
          </cell>
          <cell r="L1060">
            <v>327800</v>
          </cell>
        </row>
        <row r="1063">
          <cell r="A1063" t="str">
            <v xml:space="preserve">      계</v>
          </cell>
          <cell r="F1063">
            <v>744864</v>
          </cell>
          <cell r="H1063">
            <v>300248</v>
          </cell>
          <cell r="J1063">
            <v>80440</v>
          </cell>
          <cell r="L1063">
            <v>364176</v>
          </cell>
        </row>
        <row r="1079">
          <cell r="E1079" t="str">
            <v xml:space="preserve"> </v>
          </cell>
          <cell r="F1079" t="str">
            <v>STOP LOG LEAF 설치 소모 자재비</v>
          </cell>
        </row>
        <row r="1080">
          <cell r="E1080" t="str">
            <v xml:space="preserve"> </v>
          </cell>
        </row>
        <row r="1081">
          <cell r="A1081" t="str">
            <v>종       별</v>
          </cell>
          <cell r="C1081" t="str">
            <v>재 료 또 는</v>
          </cell>
          <cell r="D1081" t="str">
            <v xml:space="preserve">원 수 </v>
          </cell>
          <cell r="E1081" t="str">
            <v>단 위</v>
          </cell>
          <cell r="F1081" t="str">
            <v>총   액</v>
          </cell>
          <cell r="G1081" t="str">
            <v>노   무   비</v>
          </cell>
          <cell r="I1081" t="str">
            <v>재   료   비</v>
          </cell>
          <cell r="K1081" t="str">
            <v>경      비</v>
          </cell>
          <cell r="M1081" t="str">
            <v>비   고</v>
          </cell>
        </row>
        <row r="1082">
          <cell r="C1082" t="str">
            <v xml:space="preserve">규       격 </v>
          </cell>
          <cell r="F1082" t="str">
            <v>금   액</v>
          </cell>
          <cell r="G1082" t="str">
            <v>단  가</v>
          </cell>
          <cell r="H1082" t="str">
            <v>금   액</v>
          </cell>
          <cell r="I1082" t="str">
            <v>단  가</v>
          </cell>
          <cell r="J1082" t="str">
            <v>금   액</v>
          </cell>
          <cell r="K1082" t="str">
            <v>단  가</v>
          </cell>
          <cell r="L1082" t="str">
            <v>금   액</v>
          </cell>
        </row>
        <row r="1083">
          <cell r="A1083" t="str">
            <v>산       소</v>
          </cell>
          <cell r="C1083" t="str">
            <v>6,000L용</v>
          </cell>
          <cell r="D1083">
            <v>2.2999999999999998</v>
          </cell>
          <cell r="E1083" t="str">
            <v>병</v>
          </cell>
          <cell r="G1083" t="str">
            <v xml:space="preserve"> </v>
          </cell>
          <cell r="I1083">
            <v>12000</v>
          </cell>
          <cell r="J1083">
            <v>27600</v>
          </cell>
        </row>
        <row r="1084">
          <cell r="A1084" t="str">
            <v>아 세 치 렌</v>
          </cell>
          <cell r="C1084" t="str">
            <v>4,500L용</v>
          </cell>
          <cell r="D1084">
            <v>1.98</v>
          </cell>
          <cell r="E1084" t="str">
            <v>병</v>
          </cell>
          <cell r="I1084">
            <v>55392</v>
          </cell>
          <cell r="J1084">
            <v>109676</v>
          </cell>
        </row>
        <row r="1085">
          <cell r="A1085" t="str">
            <v>용   접  봉</v>
          </cell>
          <cell r="C1085" t="str">
            <v>SS41 , 4M/M</v>
          </cell>
          <cell r="D1085">
            <v>14.35</v>
          </cell>
          <cell r="E1085" t="str">
            <v>KG</v>
          </cell>
          <cell r="I1085">
            <v>1260</v>
          </cell>
          <cell r="J1085">
            <v>18081</v>
          </cell>
        </row>
        <row r="1086">
          <cell r="A1086" t="str">
            <v>함       석</v>
          </cell>
          <cell r="C1086" t="str">
            <v>#31x3'x6'</v>
          </cell>
          <cell r="D1086">
            <v>0.53</v>
          </cell>
          <cell r="E1086" t="str">
            <v>매</v>
          </cell>
          <cell r="I1086">
            <v>2825</v>
          </cell>
          <cell r="J1086">
            <v>1497</v>
          </cell>
        </row>
        <row r="1087">
          <cell r="A1087" t="str">
            <v>전       력</v>
          </cell>
          <cell r="D1087">
            <v>306</v>
          </cell>
          <cell r="E1087" t="str">
            <v>KWH</v>
          </cell>
          <cell r="K1087">
            <v>61.6</v>
          </cell>
          <cell r="L1087">
            <v>18849</v>
          </cell>
        </row>
        <row r="1089">
          <cell r="A1089" t="str">
            <v xml:space="preserve"> </v>
          </cell>
        </row>
        <row r="1091">
          <cell r="B1091" t="str">
            <v>계</v>
          </cell>
          <cell r="F1091">
            <v>175703</v>
          </cell>
          <cell r="J1091">
            <v>156854</v>
          </cell>
          <cell r="L1091">
            <v>18849</v>
          </cell>
        </row>
        <row r="1092">
          <cell r="A1092" t="str">
            <v xml:space="preserve"> </v>
          </cell>
        </row>
        <row r="1093">
          <cell r="A1093" t="str">
            <v xml:space="preserve"> </v>
          </cell>
        </row>
        <row r="1094">
          <cell r="A1094" t="str">
            <v xml:space="preserve"> </v>
          </cell>
        </row>
        <row r="1095">
          <cell r="A1095" t="str">
            <v xml:space="preserve"> </v>
          </cell>
        </row>
        <row r="1096">
          <cell r="A1096" t="str">
            <v xml:space="preserve"> </v>
          </cell>
        </row>
        <row r="1097">
          <cell r="A1097" t="str">
            <v xml:space="preserve"> </v>
          </cell>
        </row>
        <row r="1098">
          <cell r="A1098" t="str">
            <v xml:space="preserve"> </v>
          </cell>
        </row>
        <row r="1099">
          <cell r="A1099" t="str">
            <v xml:space="preserve"> </v>
          </cell>
        </row>
        <row r="1100">
          <cell r="A1100" t="str">
            <v xml:space="preserve"> </v>
          </cell>
        </row>
        <row r="1101">
          <cell r="A1101" t="str">
            <v xml:space="preserve"> </v>
          </cell>
        </row>
        <row r="1102">
          <cell r="A1102" t="str">
            <v xml:space="preserve"> </v>
          </cell>
        </row>
        <row r="1103">
          <cell r="A1103" t="str">
            <v xml:space="preserve"> </v>
          </cell>
        </row>
        <row r="1105">
          <cell r="A1105" t="str">
            <v xml:space="preserve"> </v>
          </cell>
        </row>
        <row r="1106">
          <cell r="A1106" t="str">
            <v xml:space="preserve"> </v>
          </cell>
        </row>
        <row r="1107">
          <cell r="A1107" t="str">
            <v xml:space="preserve"> </v>
          </cell>
        </row>
        <row r="1108">
          <cell r="E1108" t="str">
            <v xml:space="preserve"> </v>
          </cell>
          <cell r="F1108" t="str">
            <v>RADIAL GATE LEAF 제작 인건비</v>
          </cell>
        </row>
        <row r="1109">
          <cell r="E1109" t="str">
            <v xml:space="preserve"> </v>
          </cell>
        </row>
        <row r="1110">
          <cell r="A1110" t="str">
            <v>종       별</v>
          </cell>
          <cell r="C1110" t="str">
            <v>재 료 또 는</v>
          </cell>
          <cell r="F1110" t="str">
            <v>총   액</v>
          </cell>
          <cell r="G1110" t="str">
            <v xml:space="preserve">    노   무   비</v>
          </cell>
          <cell r="I1110" t="str">
            <v xml:space="preserve">    재   료   비</v>
          </cell>
          <cell r="K1110" t="str">
            <v xml:space="preserve">    경      비</v>
          </cell>
        </row>
        <row r="1111">
          <cell r="C1111" t="str">
            <v xml:space="preserve">규       격 </v>
          </cell>
          <cell r="E1111" t="str">
            <v xml:space="preserve"> </v>
          </cell>
          <cell r="F1111" t="str">
            <v>금   액</v>
          </cell>
          <cell r="G1111" t="str">
            <v>단  가</v>
          </cell>
          <cell r="H1111" t="str">
            <v>금   액</v>
          </cell>
          <cell r="I1111" t="str">
            <v>단  가</v>
          </cell>
          <cell r="J1111" t="str">
            <v>금   액</v>
          </cell>
          <cell r="K1111" t="str">
            <v>단  가</v>
          </cell>
          <cell r="L1111" t="str">
            <v>금   액</v>
          </cell>
        </row>
        <row r="1112">
          <cell r="A1112" t="str">
            <v>기술관리</v>
          </cell>
          <cell r="C1112" t="str">
            <v>기계기사1급</v>
          </cell>
          <cell r="D1112">
            <v>0.5</v>
          </cell>
          <cell r="E1112" t="str">
            <v>인</v>
          </cell>
          <cell r="G1112">
            <v>97488</v>
          </cell>
          <cell r="H1112">
            <v>48744</v>
          </cell>
        </row>
        <row r="1113">
          <cell r="A1113" t="str">
            <v>본  뜨  기</v>
          </cell>
          <cell r="C1113" t="str">
            <v>프랜트 제관공</v>
          </cell>
          <cell r="D1113">
            <v>0.52300000000000002</v>
          </cell>
          <cell r="E1113" t="str">
            <v>인</v>
          </cell>
          <cell r="G1113">
            <v>81966</v>
          </cell>
          <cell r="H1113">
            <v>42868</v>
          </cell>
        </row>
        <row r="1114">
          <cell r="A1114" t="str">
            <v>금  긋  기</v>
          </cell>
          <cell r="C1114" t="str">
            <v>프랜트 제관공</v>
          </cell>
          <cell r="D1114">
            <v>1.39</v>
          </cell>
          <cell r="E1114" t="str">
            <v>인</v>
          </cell>
          <cell r="G1114">
            <v>81966</v>
          </cell>
          <cell r="H1114">
            <v>113932</v>
          </cell>
        </row>
        <row r="1115">
          <cell r="A1115" t="str">
            <v>절      단</v>
          </cell>
          <cell r="C1115" t="str">
            <v>프랜트 제관공</v>
          </cell>
          <cell r="D1115">
            <v>0.38</v>
          </cell>
          <cell r="E1115" t="str">
            <v>인</v>
          </cell>
          <cell r="G1115">
            <v>81966</v>
          </cell>
          <cell r="H1115">
            <v>31147</v>
          </cell>
        </row>
        <row r="1116">
          <cell r="A1116" t="str">
            <v>가      공</v>
          </cell>
          <cell r="C1116" t="str">
            <v>프랜트 제관공</v>
          </cell>
          <cell r="D1116">
            <v>1.59</v>
          </cell>
          <cell r="E1116" t="str">
            <v>인</v>
          </cell>
          <cell r="G1116">
            <v>81966</v>
          </cell>
          <cell r="H1116">
            <v>130325</v>
          </cell>
        </row>
        <row r="1118">
          <cell r="A1118" t="str">
            <v>구 멍 뚫 기</v>
          </cell>
          <cell r="C1118" t="str">
            <v>프랜트 제관공</v>
          </cell>
          <cell r="D1118">
            <v>0.47499999999999998</v>
          </cell>
          <cell r="E1118" t="str">
            <v>인</v>
          </cell>
          <cell r="G1118">
            <v>81966</v>
          </cell>
          <cell r="H1118">
            <v>38933</v>
          </cell>
        </row>
        <row r="1119">
          <cell r="A1119" t="str">
            <v>용      접</v>
          </cell>
          <cell r="C1119" t="str">
            <v>프랜트 용접공</v>
          </cell>
          <cell r="D1119">
            <v>2.5499999999999998</v>
          </cell>
          <cell r="E1119" t="str">
            <v>인</v>
          </cell>
          <cell r="G1119">
            <v>95379</v>
          </cell>
          <cell r="H1119">
            <v>243216</v>
          </cell>
        </row>
        <row r="1120">
          <cell r="A1120" t="str">
            <v>부 품 조 립</v>
          </cell>
          <cell r="C1120" t="str">
            <v>비   계   공</v>
          </cell>
          <cell r="D1120">
            <v>1.3049999999999999</v>
          </cell>
          <cell r="E1120" t="str">
            <v>인</v>
          </cell>
          <cell r="G1120">
            <v>79467</v>
          </cell>
          <cell r="H1120">
            <v>103704</v>
          </cell>
        </row>
        <row r="1121">
          <cell r="C1121" t="str">
            <v>프랜트기계설치공</v>
          </cell>
          <cell r="D1121">
            <v>1.3049999999999999</v>
          </cell>
          <cell r="E1121" t="str">
            <v>인</v>
          </cell>
          <cell r="G1121">
            <v>80805</v>
          </cell>
          <cell r="H1121">
            <v>105450</v>
          </cell>
        </row>
        <row r="1122">
          <cell r="A1122" t="str">
            <v>소운반 조작</v>
          </cell>
          <cell r="C1122" t="str">
            <v>비   계   공</v>
          </cell>
          <cell r="D1122">
            <v>0.98</v>
          </cell>
          <cell r="E1122" t="str">
            <v>인</v>
          </cell>
          <cell r="G1122">
            <v>79467</v>
          </cell>
          <cell r="H1122">
            <v>77877</v>
          </cell>
        </row>
        <row r="1124">
          <cell r="A1124" t="str">
            <v>가   조   립</v>
          </cell>
          <cell r="C1124" t="str">
            <v>비   계   공</v>
          </cell>
          <cell r="D1124">
            <v>1.0329999999999999</v>
          </cell>
          <cell r="E1124" t="str">
            <v>인</v>
          </cell>
          <cell r="G1124">
            <v>79467</v>
          </cell>
          <cell r="H1124">
            <v>82089</v>
          </cell>
        </row>
        <row r="1125">
          <cell r="C1125" t="str">
            <v>프랜트 제관공</v>
          </cell>
          <cell r="D1125">
            <v>2.1160000000000001</v>
          </cell>
          <cell r="E1125" t="str">
            <v>인</v>
          </cell>
          <cell r="G1125">
            <v>81966</v>
          </cell>
          <cell r="H1125">
            <v>173440</v>
          </cell>
        </row>
        <row r="1126">
          <cell r="C1126" t="str">
            <v>프랜트 용접공</v>
          </cell>
          <cell r="D1126">
            <v>1.02</v>
          </cell>
          <cell r="E1126" t="str">
            <v>인</v>
          </cell>
          <cell r="G1126">
            <v>95379</v>
          </cell>
          <cell r="H1126">
            <v>97286</v>
          </cell>
        </row>
        <row r="1127">
          <cell r="C1127" t="str">
            <v>측   량   사</v>
          </cell>
          <cell r="D1127">
            <v>0.17199999999999999</v>
          </cell>
          <cell r="E1127" t="str">
            <v>인</v>
          </cell>
          <cell r="G1127">
            <v>58506</v>
          </cell>
          <cell r="H1127">
            <v>10063</v>
          </cell>
        </row>
        <row r="1128">
          <cell r="C1128" t="str">
            <v>프랜트기계설치공</v>
          </cell>
          <cell r="D1128">
            <v>0.62</v>
          </cell>
          <cell r="E1128" t="str">
            <v>인</v>
          </cell>
          <cell r="G1128">
            <v>80805</v>
          </cell>
          <cell r="H1128">
            <v>50099</v>
          </cell>
        </row>
        <row r="1129">
          <cell r="E1129" t="str">
            <v xml:space="preserve"> </v>
          </cell>
        </row>
        <row r="1130">
          <cell r="C1130" t="str">
            <v>특 별 인 부</v>
          </cell>
          <cell r="D1130">
            <v>0.372</v>
          </cell>
          <cell r="E1130" t="str">
            <v>인</v>
          </cell>
          <cell r="G1130">
            <v>57379</v>
          </cell>
          <cell r="H1130">
            <v>21344</v>
          </cell>
        </row>
        <row r="1131">
          <cell r="A1131" t="str">
            <v>검사 및 교정</v>
          </cell>
          <cell r="C1131" t="str">
            <v>기술관리 제외한</v>
          </cell>
          <cell r="D1131" t="str">
            <v>1</v>
          </cell>
          <cell r="E1131" t="str">
            <v>식</v>
          </cell>
          <cell r="H1131">
            <v>132177</v>
          </cell>
        </row>
        <row r="1132">
          <cell r="C1132" t="str">
            <v>10%</v>
          </cell>
        </row>
        <row r="1134">
          <cell r="B1134" t="str">
            <v>계</v>
          </cell>
          <cell r="F1134">
            <v>1502694</v>
          </cell>
          <cell r="H1134">
            <v>1502694</v>
          </cell>
        </row>
        <row r="1137">
          <cell r="E1137" t="str">
            <v xml:space="preserve"> </v>
          </cell>
          <cell r="F1137" t="str">
            <v>RADIAL GATE LEAF 제작 사용장비 경비</v>
          </cell>
        </row>
        <row r="1138">
          <cell r="E1138" t="str">
            <v xml:space="preserve"> </v>
          </cell>
        </row>
        <row r="1139">
          <cell r="A1139" t="str">
            <v>종       별</v>
          </cell>
          <cell r="C1139" t="str">
            <v>재 료 또 는</v>
          </cell>
          <cell r="D1139" t="str">
            <v xml:space="preserve">원 수 </v>
          </cell>
          <cell r="E1139" t="str">
            <v>단 위</v>
          </cell>
          <cell r="F1139" t="str">
            <v>총   액</v>
          </cell>
          <cell r="G1139" t="str">
            <v>노   무   비</v>
          </cell>
          <cell r="I1139" t="str">
            <v>재   료   비</v>
          </cell>
          <cell r="K1139" t="str">
            <v>경      비</v>
          </cell>
          <cell r="M1139" t="str">
            <v>비   고</v>
          </cell>
        </row>
        <row r="1140">
          <cell r="C1140" t="str">
            <v xml:space="preserve">규       격 </v>
          </cell>
          <cell r="F1140" t="str">
            <v>금   액</v>
          </cell>
          <cell r="G1140" t="str">
            <v>단  가</v>
          </cell>
          <cell r="H1140" t="str">
            <v>금   액</v>
          </cell>
          <cell r="I1140" t="str">
            <v>단  가</v>
          </cell>
          <cell r="J1140" t="str">
            <v>금   액</v>
          </cell>
          <cell r="K1140" t="str">
            <v>단  가</v>
          </cell>
          <cell r="L1140" t="str">
            <v>금   액</v>
          </cell>
        </row>
        <row r="1141">
          <cell r="A1141" t="str">
            <v>LATHE</v>
          </cell>
          <cell r="C1141" t="str">
            <v>12FT x 7.5HP</v>
          </cell>
          <cell r="D1141">
            <v>0.64</v>
          </cell>
          <cell r="E1141" t="str">
            <v>Hr</v>
          </cell>
          <cell r="G1141">
            <v>3418</v>
          </cell>
          <cell r="H1141">
            <v>2187</v>
          </cell>
          <cell r="K1141">
            <v>3775</v>
          </cell>
          <cell r="L1141">
            <v>2416</v>
          </cell>
        </row>
        <row r="1142">
          <cell r="A1142" t="str">
            <v>PLANER</v>
          </cell>
          <cell r="C1142" t="str">
            <v>4FT x 8FT</v>
          </cell>
          <cell r="D1142">
            <v>0.72</v>
          </cell>
          <cell r="E1142" t="str">
            <v>Hr</v>
          </cell>
          <cell r="G1142">
            <v>3129</v>
          </cell>
          <cell r="H1142">
            <v>2252</v>
          </cell>
          <cell r="K1142">
            <v>2743</v>
          </cell>
          <cell r="L1142">
            <v>1974</v>
          </cell>
        </row>
        <row r="1143">
          <cell r="A1143" t="str">
            <v>BORING M/C</v>
          </cell>
          <cell r="C1143" t="str">
            <v>Hori.type,3HP</v>
          </cell>
          <cell r="D1143">
            <v>1.72</v>
          </cell>
          <cell r="E1143" t="str">
            <v>Hr</v>
          </cell>
          <cell r="G1143">
            <v>3547</v>
          </cell>
          <cell r="H1143">
            <v>6100</v>
          </cell>
          <cell r="K1143">
            <v>8928</v>
          </cell>
          <cell r="L1143">
            <v>15356</v>
          </cell>
        </row>
        <row r="1144">
          <cell r="A1144" t="str">
            <v>UNION MELT WELDER</v>
          </cell>
          <cell r="C1144" t="str">
            <v>5.5 KVA</v>
          </cell>
          <cell r="D1144">
            <v>2.8559999999999999</v>
          </cell>
          <cell r="E1144" t="str">
            <v>Hr</v>
          </cell>
          <cell r="G1144">
            <v>3488</v>
          </cell>
          <cell r="H1144">
            <v>9961</v>
          </cell>
          <cell r="K1144">
            <v>1797</v>
          </cell>
          <cell r="L1144">
            <v>5132</v>
          </cell>
        </row>
        <row r="1145">
          <cell r="A1145" t="str">
            <v>A.C WELDER</v>
          </cell>
          <cell r="C1145" t="str">
            <v>10KVA</v>
          </cell>
          <cell r="D1145">
            <v>8.5679999999999996</v>
          </cell>
          <cell r="E1145" t="str">
            <v>Hr</v>
          </cell>
          <cell r="K1145">
            <v>107</v>
          </cell>
          <cell r="L1145">
            <v>916</v>
          </cell>
        </row>
        <row r="1146">
          <cell r="E1146" t="str">
            <v xml:space="preserve"> </v>
          </cell>
        </row>
        <row r="1147">
          <cell r="A1147" t="str">
            <v>GOUGING M/C</v>
          </cell>
          <cell r="C1147" t="str">
            <v>중 형</v>
          </cell>
          <cell r="D1147">
            <v>3.06</v>
          </cell>
          <cell r="E1147" t="str">
            <v>Hr</v>
          </cell>
          <cell r="G1147">
            <v>3380</v>
          </cell>
          <cell r="H1147">
            <v>10342</v>
          </cell>
          <cell r="K1147">
            <v>670</v>
          </cell>
          <cell r="L1147">
            <v>2050</v>
          </cell>
        </row>
        <row r="1148">
          <cell r="A1148" t="str">
            <v>GAS CUTTING M/C</v>
          </cell>
          <cell r="C1148" t="str">
            <v>Auto형</v>
          </cell>
          <cell r="D1148">
            <v>1.24</v>
          </cell>
          <cell r="E1148" t="str">
            <v>Hr</v>
          </cell>
          <cell r="G1148">
            <v>11922</v>
          </cell>
          <cell r="H1148">
            <v>14783</v>
          </cell>
          <cell r="K1148">
            <v>119</v>
          </cell>
          <cell r="L1148">
            <v>147</v>
          </cell>
        </row>
        <row r="1149">
          <cell r="A1149" t="str">
            <v>GAS CUTTING M/C</v>
          </cell>
          <cell r="C1149" t="str">
            <v>수 동</v>
          </cell>
          <cell r="D1149">
            <v>1.8</v>
          </cell>
          <cell r="E1149" t="str">
            <v>Hr</v>
          </cell>
          <cell r="G1149">
            <v>3974</v>
          </cell>
          <cell r="H1149">
            <v>7153</v>
          </cell>
          <cell r="K1149">
            <v>115</v>
          </cell>
          <cell r="L1149">
            <v>207</v>
          </cell>
        </row>
        <row r="1150">
          <cell r="A1150" t="str">
            <v>GAS HEATING TOUCH</v>
          </cell>
          <cell r="C1150" t="str">
            <v>중 형</v>
          </cell>
          <cell r="D1150">
            <v>3.984</v>
          </cell>
          <cell r="E1150" t="str">
            <v>Hr</v>
          </cell>
          <cell r="G1150">
            <v>3174</v>
          </cell>
          <cell r="H1150">
            <v>12645</v>
          </cell>
          <cell r="K1150">
            <v>115</v>
          </cell>
          <cell r="L1150">
            <v>458</v>
          </cell>
        </row>
        <row r="1152">
          <cell r="A1152" t="str">
            <v>OVER HEAD CRANE</v>
          </cell>
          <cell r="C1152" t="str">
            <v>30 TON</v>
          </cell>
          <cell r="D1152">
            <v>0.75900000000000001</v>
          </cell>
          <cell r="E1152" t="str">
            <v>Hr</v>
          </cell>
          <cell r="G1152">
            <v>9681</v>
          </cell>
          <cell r="H1152">
            <v>7347</v>
          </cell>
          <cell r="K1152">
            <v>3338</v>
          </cell>
          <cell r="L1152">
            <v>2533</v>
          </cell>
        </row>
        <row r="1153">
          <cell r="A1153" t="str">
            <v>OVER HEAD CRANE</v>
          </cell>
          <cell r="C1153" t="str">
            <v>20 TON</v>
          </cell>
          <cell r="D1153">
            <v>0.75900000000000001</v>
          </cell>
          <cell r="E1153" t="str">
            <v>Hr</v>
          </cell>
          <cell r="G1153">
            <v>9681</v>
          </cell>
          <cell r="H1153">
            <v>7347</v>
          </cell>
          <cell r="K1153">
            <v>3338</v>
          </cell>
          <cell r="L1153">
            <v>2533</v>
          </cell>
        </row>
        <row r="1154">
          <cell r="A1154" t="str">
            <v>HYDRO PRESS</v>
          </cell>
          <cell r="C1154" t="str">
            <v>300 TON</v>
          </cell>
          <cell r="D1154">
            <v>1.7709999999999999</v>
          </cell>
          <cell r="E1154" t="str">
            <v>Hr</v>
          </cell>
          <cell r="G1154">
            <v>3281</v>
          </cell>
          <cell r="H1154">
            <v>5810</v>
          </cell>
          <cell r="K1154">
            <v>8463</v>
          </cell>
          <cell r="L1154">
            <v>14987</v>
          </cell>
        </row>
        <row r="1155">
          <cell r="A1155" t="str">
            <v>BENDING ROLLER</v>
          </cell>
          <cell r="C1155" t="str">
            <v>23 FT</v>
          </cell>
          <cell r="D1155">
            <v>1.48</v>
          </cell>
          <cell r="E1155" t="str">
            <v>Hr</v>
          </cell>
          <cell r="G1155">
            <v>4281</v>
          </cell>
          <cell r="H1155">
            <v>6335</v>
          </cell>
          <cell r="K1155">
            <v>6323</v>
          </cell>
          <cell r="L1155">
            <v>9358</v>
          </cell>
        </row>
        <row r="1156">
          <cell r="A1156" t="str">
            <v>EDGE BENDING ROLLER</v>
          </cell>
          <cell r="C1156" t="str">
            <v>23 FT</v>
          </cell>
          <cell r="D1156">
            <v>1.38</v>
          </cell>
          <cell r="E1156" t="str">
            <v>Hr</v>
          </cell>
          <cell r="G1156">
            <v>4281</v>
          </cell>
          <cell r="H1156">
            <v>5907</v>
          </cell>
          <cell r="K1156">
            <v>9484.5</v>
          </cell>
          <cell r="L1156">
            <v>13088</v>
          </cell>
        </row>
        <row r="1158">
          <cell r="A1158" t="str">
            <v>SHEARING M/C</v>
          </cell>
          <cell r="D1158">
            <v>0.64</v>
          </cell>
          <cell r="E1158" t="str">
            <v>Hr</v>
          </cell>
          <cell r="G1158">
            <v>3688</v>
          </cell>
          <cell r="H1158">
            <v>2360</v>
          </cell>
          <cell r="K1158">
            <v>3209</v>
          </cell>
          <cell r="L1158">
            <v>2053</v>
          </cell>
        </row>
        <row r="1159">
          <cell r="A1159" t="str">
            <v>DRILLING M/C</v>
          </cell>
          <cell r="C1159" t="str">
            <v>3 HP</v>
          </cell>
          <cell r="D1159">
            <v>0.36799999999999999</v>
          </cell>
          <cell r="E1159" t="str">
            <v>Hr</v>
          </cell>
          <cell r="G1159">
            <v>3401</v>
          </cell>
          <cell r="H1159">
            <v>1251</v>
          </cell>
          <cell r="K1159">
            <v>576</v>
          </cell>
          <cell r="L1159">
            <v>211</v>
          </cell>
        </row>
        <row r="1160">
          <cell r="A1160" t="str">
            <v>DRILLING M/C</v>
          </cell>
          <cell r="C1160" t="str">
            <v>Radial,5 HP</v>
          </cell>
          <cell r="D1160">
            <v>0.184</v>
          </cell>
          <cell r="E1160" t="str">
            <v>Hr</v>
          </cell>
          <cell r="G1160">
            <v>3401</v>
          </cell>
          <cell r="H1160">
            <v>625</v>
          </cell>
          <cell r="K1160">
            <v>1720</v>
          </cell>
          <cell r="L1160">
            <v>316</v>
          </cell>
        </row>
        <row r="1161">
          <cell r="A1161" t="str">
            <v>PORTABLE DRILL</v>
          </cell>
          <cell r="C1161" t="str">
            <v>0.5 HP</v>
          </cell>
          <cell r="D1161">
            <v>1.532</v>
          </cell>
          <cell r="E1161" t="str">
            <v>Hr</v>
          </cell>
          <cell r="K1161">
            <v>12</v>
          </cell>
          <cell r="L1161">
            <v>18</v>
          </cell>
        </row>
        <row r="1162">
          <cell r="A1162" t="str">
            <v>TRUCK CRANE</v>
          </cell>
          <cell r="C1162" t="str">
            <v>30 TON</v>
          </cell>
          <cell r="D1162">
            <v>0.50600000000000001</v>
          </cell>
          <cell r="E1162" t="str">
            <v>Hr</v>
          </cell>
          <cell r="G1162">
            <v>18615</v>
          </cell>
          <cell r="H1162">
            <v>9419</v>
          </cell>
          <cell r="I1162">
            <v>7046</v>
          </cell>
          <cell r="J1162">
            <v>3565</v>
          </cell>
          <cell r="K1162">
            <v>44939</v>
          </cell>
          <cell r="L1162">
            <v>22739</v>
          </cell>
        </row>
        <row r="1164">
          <cell r="A1164" t="str">
            <v>리프트 트럭</v>
          </cell>
          <cell r="C1164" t="str">
            <v xml:space="preserve"> 5 TON</v>
          </cell>
          <cell r="D1164">
            <v>0.50600000000000001</v>
          </cell>
          <cell r="E1164" t="str">
            <v>Hr</v>
          </cell>
          <cell r="G1164">
            <v>9681</v>
          </cell>
          <cell r="H1164">
            <v>4898</v>
          </cell>
          <cell r="I1164">
            <v>5116.08</v>
          </cell>
          <cell r="J1164">
            <v>2588</v>
          </cell>
          <cell r="K1164">
            <v>4863</v>
          </cell>
          <cell r="L1164">
            <v>2460</v>
          </cell>
        </row>
        <row r="1165">
          <cell r="A1165" t="str">
            <v>TRAILER</v>
          </cell>
          <cell r="C1165" t="str">
            <v>30 TON</v>
          </cell>
          <cell r="D1165">
            <v>0.50600000000000001</v>
          </cell>
          <cell r="E1165" t="str">
            <v>Hr</v>
          </cell>
          <cell r="G1165">
            <v>8683</v>
          </cell>
          <cell r="H1165">
            <v>4393</v>
          </cell>
          <cell r="I1165">
            <v>15763</v>
          </cell>
          <cell r="J1165">
            <v>7976</v>
          </cell>
          <cell r="K1165">
            <v>27414</v>
          </cell>
          <cell r="L1165">
            <v>13871</v>
          </cell>
        </row>
        <row r="1166">
          <cell r="A1166" t="str">
            <v>종       별</v>
          </cell>
          <cell r="C1166" t="str">
            <v>재 료 또 는</v>
          </cell>
          <cell r="D1166" t="str">
            <v xml:space="preserve">원 수 </v>
          </cell>
          <cell r="E1166" t="str">
            <v>단 위</v>
          </cell>
          <cell r="F1166" t="str">
            <v>총   액</v>
          </cell>
          <cell r="G1166" t="str">
            <v>노   무   비</v>
          </cell>
          <cell r="I1166" t="str">
            <v>재   료   비</v>
          </cell>
          <cell r="K1166" t="str">
            <v>경      비</v>
          </cell>
          <cell r="M1166" t="str">
            <v>비   고</v>
          </cell>
        </row>
        <row r="1167">
          <cell r="C1167" t="str">
            <v xml:space="preserve">규       격 </v>
          </cell>
          <cell r="F1167" t="str">
            <v>금   액</v>
          </cell>
          <cell r="G1167" t="str">
            <v>단  가</v>
          </cell>
          <cell r="H1167" t="str">
            <v>금   액</v>
          </cell>
          <cell r="I1167" t="str">
            <v>단  가</v>
          </cell>
          <cell r="J1167" t="str">
            <v>금   액</v>
          </cell>
          <cell r="K1167" t="str">
            <v>단  가</v>
          </cell>
          <cell r="L1167" t="str">
            <v>금   액</v>
          </cell>
        </row>
        <row r="1168">
          <cell r="A1168" t="str">
            <v>COMPRESSOR</v>
          </cell>
          <cell r="C1168" t="str">
            <v>7.1㎥/min</v>
          </cell>
          <cell r="D1168">
            <v>3.79</v>
          </cell>
          <cell r="E1168" t="str">
            <v>Hr</v>
          </cell>
          <cell r="G1168">
            <v>9681</v>
          </cell>
          <cell r="H1168">
            <v>36690</v>
          </cell>
          <cell r="I1168">
            <v>8779</v>
          </cell>
          <cell r="J1168">
            <v>33272</v>
          </cell>
          <cell r="K1168">
            <v>6250</v>
          </cell>
          <cell r="L1168">
            <v>23687</v>
          </cell>
        </row>
        <row r="1170">
          <cell r="B1170" t="str">
            <v>계</v>
          </cell>
          <cell r="F1170">
            <v>341716</v>
          </cell>
          <cell r="H1170">
            <v>157805</v>
          </cell>
          <cell r="J1170">
            <v>47401</v>
          </cell>
          <cell r="K1170" t="str">
            <v xml:space="preserve"> </v>
          </cell>
          <cell r="L1170">
            <v>136510</v>
          </cell>
        </row>
        <row r="1195">
          <cell r="E1195" t="str">
            <v xml:space="preserve"> </v>
          </cell>
          <cell r="F1195" t="str">
            <v>RADIAL GATE LEAF 제작 소모 자재비</v>
          </cell>
        </row>
        <row r="1196">
          <cell r="E1196" t="str">
            <v xml:space="preserve"> </v>
          </cell>
        </row>
        <row r="1197">
          <cell r="A1197" t="str">
            <v>종       별</v>
          </cell>
          <cell r="C1197" t="str">
            <v>재 료 또 는</v>
          </cell>
          <cell r="D1197" t="str">
            <v xml:space="preserve">원 수 </v>
          </cell>
          <cell r="E1197" t="str">
            <v>단 위</v>
          </cell>
          <cell r="F1197" t="str">
            <v>총   액</v>
          </cell>
          <cell r="G1197" t="str">
            <v>노   무   비</v>
          </cell>
          <cell r="I1197" t="str">
            <v>재   료   비</v>
          </cell>
          <cell r="K1197" t="str">
            <v>경      비</v>
          </cell>
          <cell r="M1197" t="str">
            <v>비   고</v>
          </cell>
        </row>
        <row r="1198">
          <cell r="C1198" t="str">
            <v xml:space="preserve">규       격 </v>
          </cell>
          <cell r="F1198" t="str">
            <v>금   액</v>
          </cell>
          <cell r="G1198" t="str">
            <v>단  가</v>
          </cell>
          <cell r="H1198" t="str">
            <v>금   액</v>
          </cell>
          <cell r="I1198" t="str">
            <v>단  가</v>
          </cell>
          <cell r="J1198" t="str">
            <v>금   액</v>
          </cell>
          <cell r="K1198" t="str">
            <v>단  가</v>
          </cell>
          <cell r="L1198" t="str">
            <v>금   액</v>
          </cell>
        </row>
        <row r="1199">
          <cell r="A1199" t="str">
            <v>산       소</v>
          </cell>
          <cell r="C1199" t="str">
            <v>6,000L용</v>
          </cell>
          <cell r="D1199">
            <v>3.76</v>
          </cell>
          <cell r="E1199" t="str">
            <v>병</v>
          </cell>
          <cell r="G1199" t="str">
            <v xml:space="preserve"> </v>
          </cell>
          <cell r="I1199">
            <v>12000</v>
          </cell>
          <cell r="J1199">
            <v>45120</v>
          </cell>
        </row>
        <row r="1200">
          <cell r="A1200" t="str">
            <v>아 세 치 렌</v>
          </cell>
          <cell r="C1200" t="str">
            <v>4,500L용</v>
          </cell>
          <cell r="D1200">
            <v>3.23</v>
          </cell>
          <cell r="E1200" t="str">
            <v>병</v>
          </cell>
          <cell r="I1200">
            <v>55392</v>
          </cell>
          <cell r="J1200">
            <v>178916</v>
          </cell>
        </row>
        <row r="1201">
          <cell r="A1201" t="str">
            <v>함       석</v>
          </cell>
          <cell r="C1201" t="str">
            <v>#31 x 3' x 6'</v>
          </cell>
          <cell r="D1201">
            <v>0.71</v>
          </cell>
          <cell r="E1201" t="str">
            <v>매</v>
          </cell>
          <cell r="I1201">
            <v>2825</v>
          </cell>
          <cell r="J1201">
            <v>2005</v>
          </cell>
        </row>
        <row r="1202">
          <cell r="A1202" t="str">
            <v>용   접  봉</v>
          </cell>
          <cell r="C1202" t="str">
            <v>SS400, 4M/Mx350L</v>
          </cell>
          <cell r="D1202">
            <v>24.99</v>
          </cell>
          <cell r="E1202" t="str">
            <v>KG</v>
          </cell>
          <cell r="I1202">
            <v>1260</v>
          </cell>
          <cell r="J1202">
            <v>31487</v>
          </cell>
        </row>
        <row r="1203">
          <cell r="A1203" t="str">
            <v>전       력</v>
          </cell>
          <cell r="D1203">
            <v>370</v>
          </cell>
          <cell r="E1203" t="str">
            <v>KWH</v>
          </cell>
          <cell r="K1203">
            <v>61.6</v>
          </cell>
          <cell r="L1203">
            <v>22792</v>
          </cell>
        </row>
        <row r="1204">
          <cell r="E1204" t="str">
            <v xml:space="preserve"> </v>
          </cell>
          <cell r="K1204" t="str">
            <v xml:space="preserve"> </v>
          </cell>
        </row>
        <row r="1206">
          <cell r="B1206" t="str">
            <v>계</v>
          </cell>
          <cell r="F1206">
            <v>280320</v>
          </cell>
          <cell r="J1206">
            <v>257528</v>
          </cell>
          <cell r="L1206">
            <v>22792</v>
          </cell>
        </row>
        <row r="1224">
          <cell r="E1224" t="str">
            <v xml:space="preserve"> </v>
          </cell>
          <cell r="F1224" t="str">
            <v>RADIAL GATE GUIDE FRAME 제작 인건비</v>
          </cell>
        </row>
        <row r="1225">
          <cell r="E1225" t="str">
            <v xml:space="preserve"> </v>
          </cell>
        </row>
        <row r="1226">
          <cell r="A1226" t="str">
            <v>종       별</v>
          </cell>
          <cell r="C1226" t="str">
            <v>재 료 또 는</v>
          </cell>
          <cell r="D1226" t="str">
            <v xml:space="preserve">원 수 </v>
          </cell>
          <cell r="E1226" t="str">
            <v>단 위</v>
          </cell>
          <cell r="F1226" t="str">
            <v>총   액</v>
          </cell>
          <cell r="G1226" t="str">
            <v>노   무   비</v>
          </cell>
          <cell r="I1226" t="str">
            <v>재   료   비</v>
          </cell>
          <cell r="K1226" t="str">
            <v>경      비</v>
          </cell>
          <cell r="M1226" t="str">
            <v>비   고</v>
          </cell>
        </row>
        <row r="1227">
          <cell r="C1227" t="str">
            <v xml:space="preserve">규       격 </v>
          </cell>
          <cell r="F1227" t="str">
            <v>금   액</v>
          </cell>
          <cell r="G1227" t="str">
            <v>단  가</v>
          </cell>
          <cell r="H1227" t="str">
            <v>금   액</v>
          </cell>
          <cell r="I1227" t="str">
            <v>단  가</v>
          </cell>
          <cell r="J1227" t="str">
            <v>금   액</v>
          </cell>
          <cell r="K1227" t="str">
            <v>단  가</v>
          </cell>
          <cell r="L1227" t="str">
            <v>금   액</v>
          </cell>
        </row>
        <row r="1228">
          <cell r="A1228" t="str">
            <v>기 술 관 리</v>
          </cell>
          <cell r="C1228" t="str">
            <v>기계기사1급</v>
          </cell>
          <cell r="D1228">
            <v>8</v>
          </cell>
          <cell r="E1228" t="str">
            <v>인</v>
          </cell>
          <cell r="G1228">
            <v>97488</v>
          </cell>
          <cell r="H1228">
            <v>779904</v>
          </cell>
        </row>
        <row r="1229">
          <cell r="A1229" t="str">
            <v>재료 절단 사도</v>
          </cell>
          <cell r="C1229" t="str">
            <v>제   도   공</v>
          </cell>
          <cell r="D1229">
            <v>2</v>
          </cell>
          <cell r="E1229" t="str">
            <v>인</v>
          </cell>
          <cell r="G1229">
            <v>32747</v>
          </cell>
          <cell r="H1229">
            <v>65494</v>
          </cell>
        </row>
        <row r="1230">
          <cell r="A1230" t="str">
            <v xml:space="preserve"> </v>
          </cell>
          <cell r="B1230" t="str">
            <v>현    도</v>
          </cell>
          <cell r="C1230" t="str">
            <v>현   도   공</v>
          </cell>
          <cell r="D1230">
            <v>1.4</v>
          </cell>
          <cell r="E1230" t="str">
            <v>인</v>
          </cell>
          <cell r="G1230">
            <v>28487</v>
          </cell>
          <cell r="H1230">
            <v>39881</v>
          </cell>
        </row>
        <row r="1231">
          <cell r="A1231" t="str">
            <v xml:space="preserve"> </v>
          </cell>
          <cell r="B1231" t="str">
            <v>괘    서</v>
          </cell>
          <cell r="C1231" t="str">
            <v>마   킹   공</v>
          </cell>
          <cell r="D1231">
            <v>2.8</v>
          </cell>
          <cell r="E1231" t="str">
            <v>인</v>
          </cell>
          <cell r="G1231">
            <v>26924</v>
          </cell>
          <cell r="H1231">
            <v>75387</v>
          </cell>
        </row>
        <row r="1232">
          <cell r="A1232" t="str">
            <v xml:space="preserve"> </v>
          </cell>
          <cell r="B1232" t="str">
            <v>절    단</v>
          </cell>
          <cell r="C1232" t="str">
            <v>절   단   공</v>
          </cell>
          <cell r="D1232">
            <v>0.52</v>
          </cell>
          <cell r="E1232" t="str">
            <v>인</v>
          </cell>
          <cell r="G1232">
            <v>65881</v>
          </cell>
          <cell r="H1232">
            <v>34258</v>
          </cell>
        </row>
        <row r="1234">
          <cell r="A1234" t="str">
            <v>단재가공 괘서</v>
          </cell>
          <cell r="C1234" t="str">
            <v>마   킹   공</v>
          </cell>
          <cell r="D1234">
            <v>2.8</v>
          </cell>
          <cell r="E1234" t="str">
            <v>인</v>
          </cell>
          <cell r="G1234">
            <v>26250</v>
          </cell>
          <cell r="H1234">
            <v>73500</v>
          </cell>
        </row>
        <row r="1235">
          <cell r="A1235" t="str">
            <v xml:space="preserve"> </v>
          </cell>
          <cell r="B1235" t="str">
            <v>절    단</v>
          </cell>
          <cell r="C1235" t="str">
            <v>산소 절단공</v>
          </cell>
          <cell r="D1235">
            <v>0.26</v>
          </cell>
          <cell r="E1235" t="str">
            <v>인</v>
          </cell>
          <cell r="G1235">
            <v>31794</v>
          </cell>
          <cell r="H1235">
            <v>8266</v>
          </cell>
        </row>
        <row r="1236">
          <cell r="C1236" t="str">
            <v>프랜트기계설치공</v>
          </cell>
          <cell r="D1236">
            <v>2.2999999999999998</v>
          </cell>
          <cell r="E1236" t="str">
            <v>인</v>
          </cell>
          <cell r="G1236">
            <v>80805</v>
          </cell>
          <cell r="H1236">
            <v>185851</v>
          </cell>
        </row>
        <row r="1237">
          <cell r="B1237" t="str">
            <v>EDGE가공</v>
          </cell>
          <cell r="C1237" t="str">
            <v>산소 절단공</v>
          </cell>
          <cell r="D1237">
            <v>1.1000000000000001</v>
          </cell>
          <cell r="E1237" t="str">
            <v>인</v>
          </cell>
          <cell r="G1237">
            <v>31794</v>
          </cell>
          <cell r="H1237">
            <v>34973</v>
          </cell>
        </row>
        <row r="1238">
          <cell r="A1238" t="str">
            <v xml:space="preserve"> </v>
          </cell>
          <cell r="B1238" t="str">
            <v>용    접</v>
          </cell>
          <cell r="C1238" t="str">
            <v>프랜트 용접공</v>
          </cell>
          <cell r="D1238">
            <v>0.78</v>
          </cell>
          <cell r="E1238" t="str">
            <v>인</v>
          </cell>
          <cell r="G1238">
            <v>95379</v>
          </cell>
          <cell r="H1238">
            <v>74395</v>
          </cell>
        </row>
        <row r="1240">
          <cell r="A1240" t="str">
            <v xml:space="preserve"> </v>
          </cell>
          <cell r="B1240" t="str">
            <v>교    정</v>
          </cell>
          <cell r="C1240" t="str">
            <v>프랜트 제관공</v>
          </cell>
          <cell r="D1240">
            <v>0.75</v>
          </cell>
          <cell r="E1240" t="str">
            <v>인</v>
          </cell>
          <cell r="G1240">
            <v>81966</v>
          </cell>
          <cell r="H1240">
            <v>61474</v>
          </cell>
        </row>
        <row r="1241">
          <cell r="B1241" t="str">
            <v>HOLING</v>
          </cell>
          <cell r="C1241" t="str">
            <v>프랜트 제관공</v>
          </cell>
          <cell r="D1241">
            <v>0.62</v>
          </cell>
          <cell r="E1241" t="str">
            <v>인</v>
          </cell>
          <cell r="G1241">
            <v>81966</v>
          </cell>
          <cell r="H1241">
            <v>50818</v>
          </cell>
        </row>
        <row r="1242">
          <cell r="A1242" t="str">
            <v>부분조립,취부조정</v>
          </cell>
          <cell r="C1242" t="str">
            <v>프랜트기계설치공</v>
          </cell>
          <cell r="D1242">
            <v>6.2</v>
          </cell>
          <cell r="E1242" t="str">
            <v>인</v>
          </cell>
          <cell r="G1242">
            <v>80805</v>
          </cell>
          <cell r="H1242">
            <v>500991</v>
          </cell>
        </row>
        <row r="1243">
          <cell r="A1243" t="str">
            <v xml:space="preserve"> </v>
          </cell>
          <cell r="B1243" t="str">
            <v>용    접</v>
          </cell>
          <cell r="C1243" t="str">
            <v>프랜트 용접공</v>
          </cell>
          <cell r="D1243">
            <v>3.9</v>
          </cell>
          <cell r="E1243" t="str">
            <v>인</v>
          </cell>
          <cell r="G1243">
            <v>95379</v>
          </cell>
          <cell r="H1243">
            <v>371978</v>
          </cell>
        </row>
        <row r="1244">
          <cell r="A1244" t="str">
            <v xml:space="preserve"> </v>
          </cell>
          <cell r="B1244" t="str">
            <v>교    정</v>
          </cell>
          <cell r="C1244" t="str">
            <v>프랜트 제관공</v>
          </cell>
          <cell r="D1244">
            <v>1.75</v>
          </cell>
          <cell r="E1244" t="str">
            <v>인</v>
          </cell>
          <cell r="G1244">
            <v>81966</v>
          </cell>
          <cell r="H1244">
            <v>143440</v>
          </cell>
        </row>
        <row r="1246">
          <cell r="A1246" t="str">
            <v>기 계 가 공</v>
          </cell>
          <cell r="C1246" t="str">
            <v>기   계   공</v>
          </cell>
          <cell r="D1246">
            <v>10</v>
          </cell>
          <cell r="E1246" t="str">
            <v>인</v>
          </cell>
          <cell r="G1246">
            <v>58906</v>
          </cell>
          <cell r="H1246">
            <v>589060</v>
          </cell>
        </row>
        <row r="1247">
          <cell r="A1247" t="str">
            <v>가 조 립,조 립</v>
          </cell>
          <cell r="C1247" t="str">
            <v>프랜트기계설치공</v>
          </cell>
          <cell r="D1247">
            <v>2</v>
          </cell>
          <cell r="E1247" t="str">
            <v>인</v>
          </cell>
          <cell r="G1247">
            <v>80805</v>
          </cell>
          <cell r="H1247">
            <v>161610</v>
          </cell>
        </row>
        <row r="1248">
          <cell r="A1248" t="str">
            <v xml:space="preserve"> </v>
          </cell>
          <cell r="B1248" t="str">
            <v>해    체</v>
          </cell>
          <cell r="C1248" t="str">
            <v>프랜트기계설치공</v>
          </cell>
          <cell r="D1248">
            <v>1</v>
          </cell>
          <cell r="E1248" t="str">
            <v>인</v>
          </cell>
          <cell r="G1248">
            <v>80805</v>
          </cell>
          <cell r="H1248">
            <v>80805</v>
          </cell>
        </row>
        <row r="1249">
          <cell r="A1249" t="str">
            <v>운 반 조 작</v>
          </cell>
          <cell r="C1249" t="str">
            <v>특수 비계공</v>
          </cell>
          <cell r="D1249">
            <v>5</v>
          </cell>
          <cell r="E1249" t="str">
            <v>인</v>
          </cell>
          <cell r="G1249">
            <v>85884</v>
          </cell>
          <cell r="H1249">
            <v>429420</v>
          </cell>
        </row>
        <row r="1250">
          <cell r="A1250" t="str">
            <v>동 력 조 작</v>
          </cell>
          <cell r="C1250" t="str">
            <v>프랜트 전공</v>
          </cell>
          <cell r="D1250">
            <v>2</v>
          </cell>
          <cell r="E1250" t="str">
            <v>인</v>
          </cell>
          <cell r="G1250">
            <v>64285</v>
          </cell>
          <cell r="H1250">
            <v>128570</v>
          </cell>
        </row>
        <row r="1252">
          <cell r="A1252" t="str">
            <v xml:space="preserve">      보 조</v>
          </cell>
          <cell r="C1252" t="str">
            <v>특 별 인 부</v>
          </cell>
          <cell r="D1252">
            <v>2.5</v>
          </cell>
          <cell r="E1252" t="str">
            <v>인</v>
          </cell>
          <cell r="G1252">
            <v>57379</v>
          </cell>
          <cell r="H1252">
            <v>143447</v>
          </cell>
        </row>
        <row r="1253">
          <cell r="A1253" t="str">
            <v>종       별</v>
          </cell>
          <cell r="C1253" t="str">
            <v>재 료 또 는</v>
          </cell>
          <cell r="D1253" t="str">
            <v xml:space="preserve">원 수 </v>
          </cell>
          <cell r="E1253" t="str">
            <v>단 위</v>
          </cell>
          <cell r="F1253" t="str">
            <v>총   액</v>
          </cell>
          <cell r="G1253" t="str">
            <v>노   무   비</v>
          </cell>
          <cell r="I1253" t="str">
            <v>재   료   비</v>
          </cell>
          <cell r="K1253" t="str">
            <v>경      비</v>
          </cell>
          <cell r="M1253" t="str">
            <v>비   고</v>
          </cell>
        </row>
        <row r="1254">
          <cell r="C1254" t="str">
            <v xml:space="preserve">규       격 </v>
          </cell>
          <cell r="F1254" t="str">
            <v>금   액</v>
          </cell>
          <cell r="G1254" t="str">
            <v>단  가</v>
          </cell>
          <cell r="H1254" t="str">
            <v>금   액</v>
          </cell>
          <cell r="I1254" t="str">
            <v>단  가</v>
          </cell>
          <cell r="J1254" t="str">
            <v>금   액</v>
          </cell>
          <cell r="K1254" t="str">
            <v>단  가</v>
          </cell>
          <cell r="L1254" t="str">
            <v>금   액</v>
          </cell>
        </row>
        <row r="1255">
          <cell r="A1255" t="str">
            <v>검      사</v>
          </cell>
          <cell r="C1255" t="str">
            <v>노무비의 7%</v>
          </cell>
          <cell r="D1255" t="str">
            <v>1</v>
          </cell>
          <cell r="E1255" t="str">
            <v>식</v>
          </cell>
          <cell r="H1255">
            <v>282346</v>
          </cell>
        </row>
        <row r="1256">
          <cell r="E1256" t="str">
            <v xml:space="preserve"> </v>
          </cell>
          <cell r="F1256" t="str">
            <v xml:space="preserve"> </v>
          </cell>
          <cell r="H1256" t="str">
            <v xml:space="preserve"> </v>
          </cell>
        </row>
        <row r="1257">
          <cell r="A1257" t="str">
            <v xml:space="preserve">       계</v>
          </cell>
          <cell r="F1257">
            <v>4315868</v>
          </cell>
          <cell r="H1257">
            <v>4315868</v>
          </cell>
        </row>
        <row r="1282">
          <cell r="E1282" t="str">
            <v xml:space="preserve"> </v>
          </cell>
          <cell r="F1282" t="str">
            <v>RADIAL GATE GUIDE FRAME 제작 소모 자재비</v>
          </cell>
        </row>
        <row r="1283">
          <cell r="E1283" t="str">
            <v xml:space="preserve"> </v>
          </cell>
        </row>
        <row r="1284">
          <cell r="A1284" t="str">
            <v>종       별</v>
          </cell>
          <cell r="C1284" t="str">
            <v>재 료 또 는</v>
          </cell>
          <cell r="D1284" t="str">
            <v xml:space="preserve">원 수 </v>
          </cell>
          <cell r="E1284" t="str">
            <v>단 위</v>
          </cell>
          <cell r="F1284" t="str">
            <v>총   액</v>
          </cell>
          <cell r="G1284" t="str">
            <v>노   무   비</v>
          </cell>
          <cell r="I1284" t="str">
            <v>재   료   비</v>
          </cell>
          <cell r="K1284" t="str">
            <v>경      비</v>
          </cell>
          <cell r="M1284" t="str">
            <v>비   고</v>
          </cell>
        </row>
        <row r="1285">
          <cell r="C1285" t="str">
            <v xml:space="preserve">규       격 </v>
          </cell>
          <cell r="F1285" t="str">
            <v>금   액</v>
          </cell>
          <cell r="G1285" t="str">
            <v>단  가</v>
          </cell>
          <cell r="H1285" t="str">
            <v>금   액</v>
          </cell>
          <cell r="I1285" t="str">
            <v>단  가</v>
          </cell>
          <cell r="J1285" t="str">
            <v>금   액</v>
          </cell>
          <cell r="K1285" t="str">
            <v>단  가</v>
          </cell>
          <cell r="L1285" t="str">
            <v>금   액</v>
          </cell>
        </row>
        <row r="1286">
          <cell r="A1286" t="str">
            <v>산       소</v>
          </cell>
          <cell r="C1286" t="str">
            <v>6,000L용</v>
          </cell>
          <cell r="D1286">
            <v>2.2000000000000002</v>
          </cell>
          <cell r="E1286" t="str">
            <v>병</v>
          </cell>
          <cell r="G1286" t="str">
            <v xml:space="preserve"> </v>
          </cell>
          <cell r="I1286">
            <v>12000</v>
          </cell>
          <cell r="J1286">
            <v>26400</v>
          </cell>
        </row>
        <row r="1287">
          <cell r="A1287" t="str">
            <v>아 세 치 렌</v>
          </cell>
          <cell r="C1287" t="str">
            <v>2,100L용</v>
          </cell>
          <cell r="D1287">
            <v>1.6</v>
          </cell>
          <cell r="E1287" t="str">
            <v>병</v>
          </cell>
          <cell r="I1287">
            <v>25849</v>
          </cell>
          <cell r="J1287">
            <v>41358</v>
          </cell>
        </row>
        <row r="1288">
          <cell r="A1288" t="str">
            <v>함       석</v>
          </cell>
          <cell r="C1288" t="str">
            <v>#32 x 3' x 6'</v>
          </cell>
          <cell r="D1288">
            <v>1.7</v>
          </cell>
          <cell r="E1288" t="str">
            <v>매</v>
          </cell>
          <cell r="I1288">
            <v>2597</v>
          </cell>
          <cell r="J1288">
            <v>4414</v>
          </cell>
        </row>
        <row r="1289">
          <cell r="A1289" t="str">
            <v>용   접  봉</v>
          </cell>
          <cell r="C1289" t="str">
            <v>SS41+STS304,4M/M</v>
          </cell>
          <cell r="D1289">
            <v>22.5</v>
          </cell>
          <cell r="E1289" t="str">
            <v>KG</v>
          </cell>
          <cell r="I1289">
            <v>3360</v>
          </cell>
          <cell r="J1289">
            <v>75600</v>
          </cell>
        </row>
        <row r="1290">
          <cell r="A1290" t="str">
            <v>전       력</v>
          </cell>
          <cell r="D1290">
            <v>595</v>
          </cell>
          <cell r="E1290" t="str">
            <v>KWH</v>
          </cell>
          <cell r="I1290" t="str">
            <v xml:space="preserve"> </v>
          </cell>
          <cell r="K1290">
            <v>61.6</v>
          </cell>
          <cell r="L1290">
            <v>36652</v>
          </cell>
        </row>
        <row r="1291">
          <cell r="A1291" t="str">
            <v xml:space="preserve"> </v>
          </cell>
          <cell r="C1291" t="str">
            <v xml:space="preserve"> </v>
          </cell>
          <cell r="D1291" t="str">
            <v xml:space="preserve"> </v>
          </cell>
          <cell r="E1291" t="str">
            <v xml:space="preserve"> </v>
          </cell>
          <cell r="I1291" t="str">
            <v xml:space="preserve">  </v>
          </cell>
          <cell r="K1291" t="str">
            <v xml:space="preserve"> </v>
          </cell>
        </row>
        <row r="1293">
          <cell r="L1293" t="str">
            <v xml:space="preserve"> </v>
          </cell>
        </row>
        <row r="1294">
          <cell r="B1294" t="str">
            <v>계</v>
          </cell>
          <cell r="F1294">
            <v>184424</v>
          </cell>
          <cell r="J1294">
            <v>147772</v>
          </cell>
          <cell r="L1294">
            <v>36652</v>
          </cell>
        </row>
        <row r="1295">
          <cell r="F1295" t="str">
            <v xml:space="preserve"> </v>
          </cell>
          <cell r="J1295" t="str">
            <v xml:space="preserve"> </v>
          </cell>
          <cell r="L1295" t="str">
            <v xml:space="preserve"> </v>
          </cell>
        </row>
        <row r="1296">
          <cell r="F1296" t="str">
            <v xml:space="preserve"> </v>
          </cell>
          <cell r="J1296" t="str">
            <v xml:space="preserve"> </v>
          </cell>
          <cell r="L1296" t="str">
            <v xml:space="preserve"> </v>
          </cell>
        </row>
        <row r="1297">
          <cell r="F1297" t="str">
            <v xml:space="preserve"> </v>
          </cell>
          <cell r="J1297" t="str">
            <v xml:space="preserve"> </v>
          </cell>
          <cell r="L1297" t="str">
            <v xml:space="preserve"> </v>
          </cell>
        </row>
        <row r="1298">
          <cell r="F1298" t="str">
            <v xml:space="preserve"> </v>
          </cell>
          <cell r="J1298" t="str">
            <v xml:space="preserve"> </v>
          </cell>
          <cell r="L1298" t="str">
            <v xml:space="preserve"> </v>
          </cell>
        </row>
        <row r="1299">
          <cell r="F1299" t="str">
            <v xml:space="preserve"> </v>
          </cell>
          <cell r="J1299" t="str">
            <v xml:space="preserve"> </v>
          </cell>
          <cell r="L1299" t="str">
            <v xml:space="preserve"> </v>
          </cell>
        </row>
        <row r="1300">
          <cell r="F1300" t="str">
            <v xml:space="preserve"> </v>
          </cell>
          <cell r="J1300" t="str">
            <v xml:space="preserve"> </v>
          </cell>
          <cell r="L1300" t="str">
            <v xml:space="preserve"> </v>
          </cell>
        </row>
        <row r="1301">
          <cell r="F1301" t="str">
            <v xml:space="preserve"> </v>
          </cell>
          <cell r="J1301" t="str">
            <v xml:space="preserve"> </v>
          </cell>
          <cell r="L1301" t="str">
            <v xml:space="preserve"> </v>
          </cell>
        </row>
        <row r="1302">
          <cell r="F1302" t="str">
            <v xml:space="preserve"> </v>
          </cell>
          <cell r="J1302" t="str">
            <v xml:space="preserve"> </v>
          </cell>
          <cell r="L1302" t="str">
            <v xml:space="preserve"> </v>
          </cell>
        </row>
        <row r="1303">
          <cell r="F1303" t="str">
            <v xml:space="preserve"> </v>
          </cell>
          <cell r="J1303" t="str">
            <v xml:space="preserve"> </v>
          </cell>
          <cell r="L1303" t="str">
            <v xml:space="preserve"> </v>
          </cell>
        </row>
        <row r="1304">
          <cell r="F1304" t="str">
            <v xml:space="preserve"> </v>
          </cell>
          <cell r="J1304" t="str">
            <v xml:space="preserve"> </v>
          </cell>
          <cell r="L1304" t="str">
            <v xml:space="preserve"> </v>
          </cell>
        </row>
        <row r="1305">
          <cell r="F1305" t="str">
            <v xml:space="preserve"> </v>
          </cell>
          <cell r="J1305" t="str">
            <v xml:space="preserve"> </v>
          </cell>
          <cell r="L1305" t="str">
            <v xml:space="preserve"> </v>
          </cell>
        </row>
        <row r="1306">
          <cell r="F1306" t="str">
            <v xml:space="preserve"> </v>
          </cell>
          <cell r="J1306" t="str">
            <v xml:space="preserve"> </v>
          </cell>
          <cell r="L1306" t="str">
            <v xml:space="preserve"> </v>
          </cell>
        </row>
        <row r="1307">
          <cell r="F1307" t="str">
            <v xml:space="preserve"> </v>
          </cell>
          <cell r="J1307" t="str">
            <v xml:space="preserve"> </v>
          </cell>
          <cell r="L1307" t="str">
            <v xml:space="preserve"> </v>
          </cell>
        </row>
        <row r="1308">
          <cell r="F1308" t="str">
            <v xml:space="preserve"> </v>
          </cell>
          <cell r="J1308" t="str">
            <v xml:space="preserve"> </v>
          </cell>
          <cell r="L1308" t="str">
            <v xml:space="preserve"> </v>
          </cell>
        </row>
        <row r="1309">
          <cell r="F1309" t="str">
            <v xml:space="preserve"> </v>
          </cell>
          <cell r="J1309" t="str">
            <v xml:space="preserve"> </v>
          </cell>
          <cell r="L1309" t="str">
            <v xml:space="preserve"> </v>
          </cell>
        </row>
        <row r="1310">
          <cell r="F1310" t="str">
            <v xml:space="preserve"> </v>
          </cell>
          <cell r="J1310" t="str">
            <v xml:space="preserve"> </v>
          </cell>
          <cell r="L1310" t="str">
            <v xml:space="preserve"> </v>
          </cell>
        </row>
        <row r="1311">
          <cell r="E1311" t="str">
            <v xml:space="preserve"> </v>
          </cell>
          <cell r="F1311" t="str">
            <v>RADIAL GATE ANCHORAGE 제작 인건비</v>
          </cell>
        </row>
        <row r="1312">
          <cell r="E1312" t="str">
            <v xml:space="preserve"> </v>
          </cell>
        </row>
        <row r="1313">
          <cell r="A1313" t="str">
            <v>종       별</v>
          </cell>
          <cell r="C1313" t="str">
            <v>재 료 또 는</v>
          </cell>
          <cell r="D1313" t="str">
            <v xml:space="preserve">원 수 </v>
          </cell>
          <cell r="E1313" t="str">
            <v>단 위</v>
          </cell>
          <cell r="F1313" t="str">
            <v>총   액</v>
          </cell>
          <cell r="G1313" t="str">
            <v>노   무   비</v>
          </cell>
          <cell r="I1313" t="str">
            <v>재   료   비</v>
          </cell>
          <cell r="K1313" t="str">
            <v>경      비</v>
          </cell>
          <cell r="M1313" t="str">
            <v>비   고</v>
          </cell>
        </row>
        <row r="1314">
          <cell r="C1314" t="str">
            <v xml:space="preserve">규       격 </v>
          </cell>
          <cell r="F1314" t="str">
            <v>금   액</v>
          </cell>
          <cell r="G1314" t="str">
            <v>단  가</v>
          </cell>
          <cell r="H1314" t="str">
            <v>금   액</v>
          </cell>
          <cell r="I1314" t="str">
            <v>단  가</v>
          </cell>
          <cell r="J1314" t="str">
            <v>금   액</v>
          </cell>
          <cell r="K1314" t="str">
            <v>단  가</v>
          </cell>
          <cell r="L1314" t="str">
            <v>금   액</v>
          </cell>
        </row>
        <row r="1315">
          <cell r="A1315" t="str">
            <v>기 술 관 리</v>
          </cell>
          <cell r="C1315" t="str">
            <v>기계기사1급</v>
          </cell>
          <cell r="D1315">
            <v>1.6</v>
          </cell>
          <cell r="E1315" t="str">
            <v>인</v>
          </cell>
          <cell r="G1315">
            <v>97488</v>
          </cell>
          <cell r="H1315">
            <v>155980</v>
          </cell>
        </row>
        <row r="1316">
          <cell r="A1316" t="str">
            <v>재료 절단 사도</v>
          </cell>
          <cell r="C1316" t="str">
            <v>제   도   공</v>
          </cell>
          <cell r="D1316">
            <v>0.5</v>
          </cell>
          <cell r="E1316" t="str">
            <v>인</v>
          </cell>
          <cell r="G1316">
            <v>32747</v>
          </cell>
          <cell r="H1316">
            <v>16373</v>
          </cell>
        </row>
        <row r="1317">
          <cell r="A1317" t="str">
            <v xml:space="preserve"> </v>
          </cell>
          <cell r="B1317" t="str">
            <v>현    도</v>
          </cell>
          <cell r="C1317" t="str">
            <v>현   도   공</v>
          </cell>
          <cell r="D1317">
            <v>0.2</v>
          </cell>
          <cell r="E1317" t="str">
            <v>인</v>
          </cell>
          <cell r="G1317">
            <v>28487</v>
          </cell>
          <cell r="H1317">
            <v>5697</v>
          </cell>
        </row>
        <row r="1318">
          <cell r="A1318" t="str">
            <v xml:space="preserve"> </v>
          </cell>
          <cell r="B1318" t="str">
            <v>괘    서</v>
          </cell>
          <cell r="C1318" t="str">
            <v>마   킹   공</v>
          </cell>
          <cell r="D1318">
            <v>1.3</v>
          </cell>
          <cell r="E1318" t="str">
            <v>인</v>
          </cell>
          <cell r="G1318">
            <v>26924</v>
          </cell>
          <cell r="H1318">
            <v>35001</v>
          </cell>
        </row>
        <row r="1319">
          <cell r="B1319" t="str">
            <v>절    단</v>
          </cell>
          <cell r="C1319" t="str">
            <v>절   단   공</v>
          </cell>
          <cell r="D1319">
            <v>0.28000000000000003</v>
          </cell>
          <cell r="E1319" t="str">
            <v>인</v>
          </cell>
          <cell r="G1319">
            <v>65881</v>
          </cell>
          <cell r="H1319">
            <v>18446</v>
          </cell>
        </row>
        <row r="1321">
          <cell r="A1321" t="str">
            <v xml:space="preserve"> </v>
          </cell>
          <cell r="B1321" t="str">
            <v>교    정</v>
          </cell>
          <cell r="C1321" t="str">
            <v>프랜트 제관공</v>
          </cell>
          <cell r="D1321">
            <v>0.5</v>
          </cell>
          <cell r="E1321" t="str">
            <v>인</v>
          </cell>
          <cell r="G1321">
            <v>81966</v>
          </cell>
          <cell r="H1321">
            <v>40983</v>
          </cell>
        </row>
        <row r="1322">
          <cell r="A1322" t="str">
            <v>단재가공 괘서</v>
          </cell>
          <cell r="C1322" t="str">
            <v>마   킹   공</v>
          </cell>
          <cell r="D1322">
            <v>1.3</v>
          </cell>
          <cell r="E1322" t="str">
            <v>인</v>
          </cell>
          <cell r="G1322">
            <v>26924</v>
          </cell>
          <cell r="H1322">
            <v>35001</v>
          </cell>
        </row>
        <row r="1323">
          <cell r="A1323" t="str">
            <v xml:space="preserve"> </v>
          </cell>
          <cell r="B1323" t="str">
            <v>절    단</v>
          </cell>
          <cell r="C1323" t="str">
            <v>절   단   공</v>
          </cell>
          <cell r="D1323">
            <v>0.14000000000000001</v>
          </cell>
          <cell r="E1323" t="str">
            <v>인</v>
          </cell>
          <cell r="G1323">
            <v>65881</v>
          </cell>
          <cell r="H1323">
            <v>9223</v>
          </cell>
        </row>
        <row r="1324">
          <cell r="A1324" t="str">
            <v>EDGE     가공</v>
          </cell>
          <cell r="C1324" t="str">
            <v>산 소 절 단 공</v>
          </cell>
          <cell r="D1324">
            <v>0.14000000000000001</v>
          </cell>
          <cell r="E1324" t="str">
            <v>인</v>
          </cell>
          <cell r="G1324">
            <v>31794</v>
          </cell>
          <cell r="H1324">
            <v>4451</v>
          </cell>
        </row>
        <row r="1325">
          <cell r="A1325" t="str">
            <v xml:space="preserve"> </v>
          </cell>
          <cell r="B1325" t="str">
            <v>용    접</v>
          </cell>
          <cell r="C1325" t="str">
            <v>프랜트 용접공</v>
          </cell>
          <cell r="D1325">
            <v>1</v>
          </cell>
          <cell r="E1325" t="str">
            <v>인</v>
          </cell>
          <cell r="G1325">
            <v>95379</v>
          </cell>
          <cell r="H1325">
            <v>95379</v>
          </cell>
        </row>
        <row r="1327">
          <cell r="B1327" t="str">
            <v>교    정</v>
          </cell>
          <cell r="C1327" t="str">
            <v>프랜트 제관공</v>
          </cell>
          <cell r="D1327">
            <v>0.75</v>
          </cell>
          <cell r="E1327" t="str">
            <v>인</v>
          </cell>
          <cell r="G1327">
            <v>81966</v>
          </cell>
          <cell r="H1327">
            <v>61474</v>
          </cell>
          <cell r="M1327" t="str">
            <v xml:space="preserve"> </v>
          </cell>
        </row>
        <row r="1328">
          <cell r="A1328" t="str">
            <v>HOLING</v>
          </cell>
          <cell r="C1328" t="str">
            <v>프랜트 제관공</v>
          </cell>
          <cell r="D1328">
            <v>0.37</v>
          </cell>
          <cell r="E1328" t="str">
            <v>인</v>
          </cell>
          <cell r="G1328">
            <v>81966</v>
          </cell>
          <cell r="H1328">
            <v>30327</v>
          </cell>
        </row>
        <row r="1329">
          <cell r="A1329" t="str">
            <v>부분조립취부조정</v>
          </cell>
          <cell r="C1329" t="str">
            <v>프랜트기계설치공</v>
          </cell>
          <cell r="D1329">
            <v>2.5</v>
          </cell>
          <cell r="E1329" t="str">
            <v>인</v>
          </cell>
          <cell r="G1329">
            <v>80805</v>
          </cell>
          <cell r="H1329">
            <v>202012</v>
          </cell>
        </row>
        <row r="1330">
          <cell r="B1330" t="str">
            <v>용    접</v>
          </cell>
          <cell r="C1330" t="str">
            <v>프랜트 용접공</v>
          </cell>
          <cell r="D1330">
            <v>6.8</v>
          </cell>
          <cell r="E1330" t="str">
            <v>인</v>
          </cell>
          <cell r="G1330">
            <v>95379</v>
          </cell>
          <cell r="H1330">
            <v>648577</v>
          </cell>
        </row>
        <row r="1331">
          <cell r="B1331" t="str">
            <v>절    단</v>
          </cell>
          <cell r="C1331" t="str">
            <v>산 소 절 단 공</v>
          </cell>
          <cell r="D1331">
            <v>0.08</v>
          </cell>
          <cell r="E1331" t="str">
            <v>인</v>
          </cell>
          <cell r="G1331">
            <v>31794</v>
          </cell>
          <cell r="H1331">
            <v>2543</v>
          </cell>
        </row>
        <row r="1332">
          <cell r="E1332" t="str">
            <v xml:space="preserve"> </v>
          </cell>
        </row>
        <row r="1333">
          <cell r="A1333" t="str">
            <v>부분조립 수정</v>
          </cell>
          <cell r="C1333" t="str">
            <v>프랜트 제관공</v>
          </cell>
          <cell r="D1333">
            <v>1.75</v>
          </cell>
          <cell r="E1333" t="str">
            <v>인</v>
          </cell>
          <cell r="G1333">
            <v>81966</v>
          </cell>
          <cell r="H1333">
            <v>143440</v>
          </cell>
        </row>
        <row r="1334">
          <cell r="A1334" t="str">
            <v>GRINDING</v>
          </cell>
          <cell r="C1334" t="str">
            <v>프랜트 제관공</v>
          </cell>
          <cell r="D1334">
            <v>1.5</v>
          </cell>
          <cell r="E1334" t="str">
            <v>인</v>
          </cell>
          <cell r="G1334">
            <v>81966</v>
          </cell>
          <cell r="H1334">
            <v>122949</v>
          </cell>
        </row>
        <row r="1335">
          <cell r="C1335" t="str">
            <v>연 마 공 (기계)</v>
          </cell>
          <cell r="D1335">
            <v>0.13</v>
          </cell>
          <cell r="E1335" t="str">
            <v>인</v>
          </cell>
          <cell r="G1335">
            <v>26032</v>
          </cell>
          <cell r="H1335">
            <v>3384</v>
          </cell>
        </row>
        <row r="1336">
          <cell r="A1336" t="str">
            <v>가 조 립 조립</v>
          </cell>
          <cell r="C1336" t="str">
            <v>프랜트기계설치공</v>
          </cell>
          <cell r="D1336">
            <v>2</v>
          </cell>
          <cell r="E1336" t="str">
            <v>인</v>
          </cell>
          <cell r="G1336">
            <v>80805</v>
          </cell>
          <cell r="H1336">
            <v>161610</v>
          </cell>
        </row>
        <row r="1337">
          <cell r="B1337" t="str">
            <v>해    체</v>
          </cell>
          <cell r="C1337" t="str">
            <v>프랜트기계설치공</v>
          </cell>
          <cell r="D1337">
            <v>1</v>
          </cell>
          <cell r="E1337" t="str">
            <v>인</v>
          </cell>
          <cell r="G1337">
            <v>80805</v>
          </cell>
          <cell r="H1337">
            <v>80805</v>
          </cell>
        </row>
        <row r="1338">
          <cell r="E1338" t="str">
            <v xml:space="preserve"> </v>
          </cell>
        </row>
        <row r="1339">
          <cell r="A1339" t="str">
            <v>운 반 조 작</v>
          </cell>
          <cell r="C1339" t="str">
            <v>특 수 비 계 공</v>
          </cell>
          <cell r="D1339">
            <v>3.3</v>
          </cell>
          <cell r="E1339" t="str">
            <v>인</v>
          </cell>
          <cell r="G1339">
            <v>85884</v>
          </cell>
          <cell r="H1339">
            <v>283417</v>
          </cell>
        </row>
        <row r="1340">
          <cell r="A1340" t="str">
            <v>종       별</v>
          </cell>
          <cell r="C1340" t="str">
            <v>재 료 또 는</v>
          </cell>
          <cell r="D1340" t="str">
            <v xml:space="preserve">원 수 </v>
          </cell>
          <cell r="E1340" t="str">
            <v>단 위</v>
          </cell>
          <cell r="F1340" t="str">
            <v>총   액</v>
          </cell>
          <cell r="G1340" t="str">
            <v>노   무   비</v>
          </cell>
          <cell r="I1340" t="str">
            <v>재   료   비</v>
          </cell>
          <cell r="K1340" t="str">
            <v>경      비</v>
          </cell>
          <cell r="M1340" t="str">
            <v>비   고</v>
          </cell>
        </row>
        <row r="1341">
          <cell r="C1341" t="str">
            <v xml:space="preserve">규       격 </v>
          </cell>
          <cell r="F1341" t="str">
            <v>금   액</v>
          </cell>
          <cell r="G1341" t="str">
            <v>단  가</v>
          </cell>
          <cell r="H1341" t="str">
            <v>금   액</v>
          </cell>
          <cell r="I1341" t="str">
            <v>단  가</v>
          </cell>
          <cell r="J1341" t="str">
            <v>금   액</v>
          </cell>
          <cell r="K1341" t="str">
            <v>단  가</v>
          </cell>
          <cell r="L1341" t="str">
            <v>금   액</v>
          </cell>
        </row>
        <row r="1342">
          <cell r="A1342" t="str">
            <v>동 력 조 작</v>
          </cell>
          <cell r="C1342" t="str">
            <v>프 랜 트 전 공</v>
          </cell>
          <cell r="D1342">
            <v>0.66</v>
          </cell>
          <cell r="E1342" t="str">
            <v>인</v>
          </cell>
          <cell r="G1342">
            <v>64285</v>
          </cell>
          <cell r="H1342">
            <v>42428</v>
          </cell>
        </row>
        <row r="1343">
          <cell r="B1343" t="str">
            <v xml:space="preserve">보    조  </v>
          </cell>
          <cell r="C1343" t="str">
            <v>특 별 인 부</v>
          </cell>
          <cell r="D1343">
            <v>14.3</v>
          </cell>
          <cell r="E1343" t="str">
            <v>인</v>
          </cell>
          <cell r="G1343">
            <v>57379</v>
          </cell>
          <cell r="H1343">
            <v>820519</v>
          </cell>
        </row>
        <row r="1344">
          <cell r="B1344" t="str">
            <v xml:space="preserve">검    사  </v>
          </cell>
          <cell r="C1344" t="str">
            <v>7 %</v>
          </cell>
          <cell r="D1344">
            <v>1</v>
          </cell>
          <cell r="E1344" t="str">
            <v>식</v>
          </cell>
          <cell r="H1344">
            <v>211401</v>
          </cell>
        </row>
        <row r="1346">
          <cell r="B1346" t="str">
            <v>계</v>
          </cell>
          <cell r="F1346">
            <v>3231420</v>
          </cell>
          <cell r="H1346">
            <v>3231420</v>
          </cell>
        </row>
        <row r="1369">
          <cell r="E1369" t="str">
            <v xml:space="preserve"> </v>
          </cell>
          <cell r="F1369" t="str">
            <v>RADIAL GATE ANCHORAGE 제작 소모 자재비</v>
          </cell>
        </row>
        <row r="1370">
          <cell r="E1370" t="str">
            <v xml:space="preserve"> </v>
          </cell>
        </row>
        <row r="1371">
          <cell r="A1371" t="str">
            <v>종       별</v>
          </cell>
          <cell r="C1371" t="str">
            <v>재 료 또 는</v>
          </cell>
          <cell r="D1371" t="str">
            <v xml:space="preserve">원 수 </v>
          </cell>
          <cell r="E1371" t="str">
            <v>단 위</v>
          </cell>
          <cell r="F1371" t="str">
            <v>총   액</v>
          </cell>
          <cell r="G1371" t="str">
            <v>노   무   비</v>
          </cell>
          <cell r="I1371" t="str">
            <v>재   료   비</v>
          </cell>
          <cell r="K1371" t="str">
            <v>경      비</v>
          </cell>
          <cell r="M1371" t="str">
            <v>비   고</v>
          </cell>
        </row>
        <row r="1372">
          <cell r="C1372" t="str">
            <v xml:space="preserve">규       격 </v>
          </cell>
          <cell r="F1372" t="str">
            <v>금   액</v>
          </cell>
          <cell r="G1372" t="str">
            <v>단  가</v>
          </cell>
          <cell r="H1372" t="str">
            <v>금   액</v>
          </cell>
          <cell r="I1372" t="str">
            <v>단  가</v>
          </cell>
          <cell r="J1372" t="str">
            <v>금   액</v>
          </cell>
          <cell r="K1372" t="str">
            <v>단  가</v>
          </cell>
          <cell r="L1372" t="str">
            <v>금   액</v>
          </cell>
        </row>
        <row r="1373">
          <cell r="A1373" t="str">
            <v>산       소</v>
          </cell>
          <cell r="C1373" t="str">
            <v>6,000L용</v>
          </cell>
          <cell r="D1373">
            <v>2.2000000000000002</v>
          </cell>
          <cell r="E1373" t="str">
            <v>병</v>
          </cell>
          <cell r="G1373" t="str">
            <v xml:space="preserve"> </v>
          </cell>
          <cell r="I1373">
            <v>12000</v>
          </cell>
          <cell r="J1373">
            <v>26400</v>
          </cell>
        </row>
        <row r="1374">
          <cell r="A1374" t="str">
            <v>아 세 치 렌</v>
          </cell>
          <cell r="C1374" t="str">
            <v>2,100L용</v>
          </cell>
          <cell r="D1374">
            <v>1.5</v>
          </cell>
          <cell r="E1374" t="str">
            <v>병</v>
          </cell>
          <cell r="I1374">
            <v>25849</v>
          </cell>
          <cell r="J1374">
            <v>38773</v>
          </cell>
        </row>
        <row r="1375">
          <cell r="A1375" t="str">
            <v>함       석</v>
          </cell>
          <cell r="C1375" t="str">
            <v>#32 x 3' x 6'</v>
          </cell>
          <cell r="D1375">
            <v>1.2</v>
          </cell>
          <cell r="E1375" t="str">
            <v>매</v>
          </cell>
          <cell r="I1375">
            <v>2597</v>
          </cell>
          <cell r="J1375">
            <v>3116</v>
          </cell>
        </row>
        <row r="1376">
          <cell r="A1376" t="str">
            <v>용   접  봉</v>
          </cell>
          <cell r="C1376" t="str">
            <v>SS400, 4M/Mx350L</v>
          </cell>
          <cell r="D1376">
            <v>30.5</v>
          </cell>
          <cell r="E1376" t="str">
            <v>KG</v>
          </cell>
          <cell r="I1376">
            <v>1260</v>
          </cell>
          <cell r="J1376">
            <v>38430</v>
          </cell>
        </row>
        <row r="1377">
          <cell r="A1377" t="str">
            <v>전       력</v>
          </cell>
          <cell r="D1377">
            <v>420</v>
          </cell>
          <cell r="E1377" t="str">
            <v>KWH</v>
          </cell>
          <cell r="K1377">
            <v>61.6</v>
          </cell>
          <cell r="L1377">
            <v>25872</v>
          </cell>
        </row>
        <row r="1378">
          <cell r="A1378" t="str">
            <v>그라인다돌</v>
          </cell>
          <cell r="C1378" t="str">
            <v>300m/mΦ</v>
          </cell>
          <cell r="D1378">
            <v>0.33</v>
          </cell>
          <cell r="E1378" t="str">
            <v>개</v>
          </cell>
          <cell r="I1378">
            <v>3380</v>
          </cell>
          <cell r="J1378">
            <v>1115</v>
          </cell>
          <cell r="K1378" t="str">
            <v xml:space="preserve"> </v>
          </cell>
        </row>
        <row r="1380">
          <cell r="B1380" t="str">
            <v>계</v>
          </cell>
          <cell r="F1380">
            <v>133706</v>
          </cell>
          <cell r="J1380">
            <v>107834</v>
          </cell>
          <cell r="L1380">
            <v>25872</v>
          </cell>
        </row>
        <row r="1398">
          <cell r="E1398" t="str">
            <v xml:space="preserve"> </v>
          </cell>
          <cell r="F1398" t="str">
            <v>RADIAL GATE LEAF 설치 인건비</v>
          </cell>
        </row>
        <row r="1399">
          <cell r="E1399" t="str">
            <v xml:space="preserve"> </v>
          </cell>
        </row>
        <row r="1400">
          <cell r="A1400" t="str">
            <v>종       별</v>
          </cell>
          <cell r="C1400" t="str">
            <v>재 료 또 는</v>
          </cell>
          <cell r="D1400" t="str">
            <v xml:space="preserve">원 수 </v>
          </cell>
          <cell r="E1400" t="str">
            <v>단 위</v>
          </cell>
          <cell r="F1400" t="str">
            <v>총   액</v>
          </cell>
          <cell r="G1400" t="str">
            <v>노   무   비</v>
          </cell>
          <cell r="I1400" t="str">
            <v>재   료   비</v>
          </cell>
          <cell r="K1400" t="str">
            <v>경      비</v>
          </cell>
          <cell r="M1400" t="str">
            <v>비   고</v>
          </cell>
        </row>
        <row r="1401">
          <cell r="C1401" t="str">
            <v xml:space="preserve">규       격 </v>
          </cell>
          <cell r="F1401" t="str">
            <v>금   액</v>
          </cell>
          <cell r="G1401" t="str">
            <v>단  가</v>
          </cell>
          <cell r="H1401" t="str">
            <v>금   액</v>
          </cell>
          <cell r="I1401" t="str">
            <v>단  가</v>
          </cell>
          <cell r="J1401" t="str">
            <v>금   액</v>
          </cell>
          <cell r="K1401" t="str">
            <v>단  가</v>
          </cell>
          <cell r="L1401" t="str">
            <v>금   액</v>
          </cell>
        </row>
        <row r="1402">
          <cell r="A1402" t="str">
            <v>기술관리</v>
          </cell>
          <cell r="C1402" t="str">
            <v>기계기사1급</v>
          </cell>
          <cell r="D1402">
            <v>0.5</v>
          </cell>
          <cell r="E1402" t="str">
            <v>인</v>
          </cell>
          <cell r="G1402">
            <v>97488</v>
          </cell>
          <cell r="H1402">
            <v>48744</v>
          </cell>
        </row>
        <row r="1403">
          <cell r="A1403" t="str">
            <v>현 장 교 정</v>
          </cell>
          <cell r="C1403" t="str">
            <v>프랜트 제관공</v>
          </cell>
          <cell r="D1403">
            <v>1.034</v>
          </cell>
          <cell r="E1403" t="str">
            <v>인</v>
          </cell>
          <cell r="G1403">
            <v>81966</v>
          </cell>
          <cell r="H1403">
            <v>84752</v>
          </cell>
        </row>
        <row r="1404">
          <cell r="A1404" t="str">
            <v xml:space="preserve"> </v>
          </cell>
          <cell r="C1404" t="str">
            <v>비   계   공</v>
          </cell>
          <cell r="D1404">
            <v>0.51700000000000002</v>
          </cell>
          <cell r="E1404" t="str">
            <v>인</v>
          </cell>
          <cell r="G1404">
            <v>79467</v>
          </cell>
          <cell r="H1404">
            <v>41084</v>
          </cell>
        </row>
        <row r="1405">
          <cell r="A1405" t="str">
            <v>소운반 조작</v>
          </cell>
          <cell r="C1405" t="str">
            <v>비   계   공</v>
          </cell>
          <cell r="D1405">
            <v>2.2999999999999998</v>
          </cell>
          <cell r="E1405" t="str">
            <v>인</v>
          </cell>
          <cell r="G1405">
            <v>79467</v>
          </cell>
          <cell r="H1405">
            <v>182774</v>
          </cell>
        </row>
        <row r="1406">
          <cell r="A1406" t="str">
            <v xml:space="preserve"> </v>
          </cell>
          <cell r="C1406" t="str">
            <v>프랜트기계설치공</v>
          </cell>
          <cell r="D1406">
            <v>0.91</v>
          </cell>
          <cell r="E1406" t="str">
            <v>인</v>
          </cell>
          <cell r="G1406">
            <v>80805</v>
          </cell>
          <cell r="H1406">
            <v>73532</v>
          </cell>
        </row>
        <row r="1408">
          <cell r="A1408" t="str">
            <v>조 립 조 정</v>
          </cell>
          <cell r="C1408" t="str">
            <v>비   계   공</v>
          </cell>
          <cell r="D1408">
            <v>1.46</v>
          </cell>
          <cell r="E1408" t="str">
            <v>인</v>
          </cell>
          <cell r="G1408">
            <v>79467</v>
          </cell>
          <cell r="H1408">
            <v>116021</v>
          </cell>
        </row>
        <row r="1409">
          <cell r="C1409" t="str">
            <v>프랜트 제관공</v>
          </cell>
          <cell r="D1409">
            <v>4.92</v>
          </cell>
          <cell r="E1409" t="str">
            <v>인</v>
          </cell>
          <cell r="G1409">
            <v>81966</v>
          </cell>
          <cell r="H1409">
            <v>403272</v>
          </cell>
        </row>
        <row r="1410">
          <cell r="C1410" t="str">
            <v>측   량   사</v>
          </cell>
          <cell r="D1410">
            <v>0.41</v>
          </cell>
          <cell r="E1410" t="str">
            <v>인</v>
          </cell>
          <cell r="G1410">
            <v>58506</v>
          </cell>
          <cell r="H1410">
            <v>23987</v>
          </cell>
        </row>
        <row r="1411">
          <cell r="A1411" t="str">
            <v>용      접</v>
          </cell>
          <cell r="C1411" t="str">
            <v>프랜트 용접공</v>
          </cell>
          <cell r="D1411">
            <v>0.81</v>
          </cell>
          <cell r="E1411" t="str">
            <v>인</v>
          </cell>
          <cell r="G1411">
            <v>95379</v>
          </cell>
          <cell r="H1411">
            <v>77256</v>
          </cell>
        </row>
        <row r="1412">
          <cell r="C1412" t="str">
            <v>프랜트 제관공</v>
          </cell>
          <cell r="D1412">
            <v>0.215</v>
          </cell>
          <cell r="E1412" t="str">
            <v>인</v>
          </cell>
          <cell r="G1412">
            <v>81966</v>
          </cell>
          <cell r="H1412">
            <v>17622</v>
          </cell>
        </row>
        <row r="1414">
          <cell r="A1414" t="str">
            <v>전 원 배 선</v>
          </cell>
          <cell r="C1414" t="str">
            <v>프랜트 전공</v>
          </cell>
          <cell r="D1414">
            <v>0.31</v>
          </cell>
          <cell r="E1414" t="str">
            <v>인</v>
          </cell>
          <cell r="G1414">
            <v>64285</v>
          </cell>
          <cell r="H1414">
            <v>19928</v>
          </cell>
        </row>
        <row r="1415">
          <cell r="A1415" t="str">
            <v>검사 및 교정</v>
          </cell>
          <cell r="C1415" t="str">
            <v>기술관리</v>
          </cell>
          <cell r="D1415" t="str">
            <v>1</v>
          </cell>
          <cell r="E1415" t="str">
            <v>식</v>
          </cell>
          <cell r="H1415">
            <v>104022</v>
          </cell>
        </row>
        <row r="1416">
          <cell r="C1416" t="str">
            <v>를 제외한 10%</v>
          </cell>
        </row>
        <row r="1419">
          <cell r="A1419" t="str">
            <v xml:space="preserve">      계  </v>
          </cell>
          <cell r="F1419">
            <v>1192994</v>
          </cell>
          <cell r="H1419">
            <v>1192994</v>
          </cell>
        </row>
        <row r="1427">
          <cell r="E1427" t="str">
            <v xml:space="preserve"> </v>
          </cell>
          <cell r="F1427" t="str">
            <v>RADIAL GATE 설치 사용장비 경비</v>
          </cell>
        </row>
        <row r="1428">
          <cell r="E1428" t="str">
            <v xml:space="preserve"> </v>
          </cell>
        </row>
        <row r="1429">
          <cell r="A1429" t="str">
            <v>종       별</v>
          </cell>
          <cell r="C1429" t="str">
            <v>재 료 또 는</v>
          </cell>
          <cell r="D1429" t="str">
            <v xml:space="preserve">원 수 </v>
          </cell>
          <cell r="E1429" t="str">
            <v>단 위</v>
          </cell>
          <cell r="F1429" t="str">
            <v>총   액</v>
          </cell>
          <cell r="G1429" t="str">
            <v>노   무   비</v>
          </cell>
          <cell r="I1429" t="str">
            <v>재   료   비</v>
          </cell>
          <cell r="K1429" t="str">
            <v>경      비</v>
          </cell>
          <cell r="M1429" t="str">
            <v>비   고</v>
          </cell>
        </row>
        <row r="1430">
          <cell r="C1430" t="str">
            <v xml:space="preserve">규       격 </v>
          </cell>
          <cell r="F1430" t="str">
            <v>금   액</v>
          </cell>
          <cell r="G1430" t="str">
            <v>단  가</v>
          </cell>
          <cell r="H1430" t="str">
            <v>금   액</v>
          </cell>
          <cell r="I1430" t="str">
            <v>단  가</v>
          </cell>
          <cell r="J1430" t="str">
            <v>금   액</v>
          </cell>
          <cell r="K1430" t="str">
            <v>단  가</v>
          </cell>
          <cell r="L1430" t="str">
            <v>금   액</v>
          </cell>
        </row>
        <row r="1432">
          <cell r="A1432" t="str">
            <v>A.C WELDER</v>
          </cell>
          <cell r="C1432" t="str">
            <v>10KVA</v>
          </cell>
          <cell r="D1432">
            <v>8</v>
          </cell>
          <cell r="E1432" t="str">
            <v>Hr</v>
          </cell>
          <cell r="K1432">
            <v>155</v>
          </cell>
          <cell r="L1432">
            <v>1240</v>
          </cell>
        </row>
        <row r="1433">
          <cell r="A1433" t="str">
            <v>GAS CUTTING M/C</v>
          </cell>
          <cell r="C1433" t="str">
            <v>중 형</v>
          </cell>
          <cell r="D1433">
            <v>48</v>
          </cell>
          <cell r="E1433" t="str">
            <v>Hr</v>
          </cell>
          <cell r="G1433">
            <v>3974</v>
          </cell>
          <cell r="H1433">
            <v>190752</v>
          </cell>
          <cell r="K1433">
            <v>115</v>
          </cell>
          <cell r="L1433">
            <v>5520</v>
          </cell>
        </row>
        <row r="1434">
          <cell r="A1434" t="str">
            <v>GAS WELDER</v>
          </cell>
          <cell r="C1434" t="str">
            <v>중 형</v>
          </cell>
          <cell r="D1434">
            <v>24</v>
          </cell>
          <cell r="E1434" t="str">
            <v>Hr</v>
          </cell>
          <cell r="K1434">
            <v>115</v>
          </cell>
          <cell r="L1434">
            <v>2760</v>
          </cell>
        </row>
        <row r="1435">
          <cell r="A1435" t="str">
            <v>PORTABLE DRILL</v>
          </cell>
          <cell r="C1435" t="str">
            <v>1.5 HP</v>
          </cell>
          <cell r="D1435">
            <v>16</v>
          </cell>
          <cell r="E1435" t="str">
            <v>Hr</v>
          </cell>
          <cell r="K1435">
            <v>14</v>
          </cell>
          <cell r="L1435">
            <v>224</v>
          </cell>
        </row>
        <row r="1436">
          <cell r="A1436" t="str">
            <v>PORTABLE GRINDER</v>
          </cell>
          <cell r="C1436" t="str">
            <v>0.5 HP</v>
          </cell>
          <cell r="D1436">
            <v>48</v>
          </cell>
          <cell r="E1436" t="str">
            <v>Hr</v>
          </cell>
          <cell r="K1436">
            <v>22</v>
          </cell>
          <cell r="L1436">
            <v>1056</v>
          </cell>
        </row>
        <row r="1438">
          <cell r="A1438" t="str">
            <v>COMPRESSOR</v>
          </cell>
          <cell r="C1438" t="str">
            <v>7.1㎥/min</v>
          </cell>
          <cell r="D1438">
            <v>16</v>
          </cell>
          <cell r="E1438" t="str">
            <v>Hr</v>
          </cell>
          <cell r="G1438">
            <v>9681</v>
          </cell>
          <cell r="H1438">
            <v>154896</v>
          </cell>
          <cell r="I1438">
            <v>8779</v>
          </cell>
          <cell r="J1438">
            <v>140464</v>
          </cell>
          <cell r="K1438">
            <v>6250</v>
          </cell>
          <cell r="L1438">
            <v>100000</v>
          </cell>
        </row>
        <row r="1439">
          <cell r="A1439" t="str">
            <v>리프트 트럭</v>
          </cell>
          <cell r="C1439" t="str">
            <v>5 TON</v>
          </cell>
          <cell r="D1439">
            <v>8</v>
          </cell>
          <cell r="E1439" t="str">
            <v>Hr</v>
          </cell>
          <cell r="G1439">
            <v>9681</v>
          </cell>
          <cell r="H1439">
            <v>77448</v>
          </cell>
          <cell r="I1439">
            <v>5116.08</v>
          </cell>
          <cell r="J1439">
            <v>40928</v>
          </cell>
          <cell r="K1439">
            <v>4863</v>
          </cell>
          <cell r="L1439">
            <v>38904</v>
          </cell>
        </row>
        <row r="1440">
          <cell r="A1440" t="str">
            <v>TRUCK CRANE</v>
          </cell>
          <cell r="C1440" t="str">
            <v>40 TON</v>
          </cell>
          <cell r="D1440">
            <v>16</v>
          </cell>
          <cell r="E1440" t="str">
            <v>Hr</v>
          </cell>
          <cell r="G1440">
            <v>18615</v>
          </cell>
          <cell r="H1440">
            <v>297840</v>
          </cell>
          <cell r="I1440">
            <v>8730</v>
          </cell>
          <cell r="J1440">
            <v>139680</v>
          </cell>
          <cell r="K1440">
            <v>55621</v>
          </cell>
          <cell r="L1440">
            <v>889936</v>
          </cell>
        </row>
        <row r="1441">
          <cell r="A1441" t="str">
            <v>WINCH</v>
          </cell>
          <cell r="C1441" t="str">
            <v>50 HP</v>
          </cell>
          <cell r="D1441">
            <v>16</v>
          </cell>
          <cell r="E1441" t="str">
            <v>Hr</v>
          </cell>
          <cell r="G1441">
            <v>9235</v>
          </cell>
          <cell r="H1441">
            <v>147760</v>
          </cell>
          <cell r="K1441">
            <v>5209</v>
          </cell>
          <cell r="L1441">
            <v>83344</v>
          </cell>
        </row>
        <row r="1445">
          <cell r="B1445" t="str">
            <v xml:space="preserve"> 계</v>
          </cell>
          <cell r="F1445">
            <v>2312752</v>
          </cell>
          <cell r="H1445">
            <v>868696</v>
          </cell>
          <cell r="J1445">
            <v>321072</v>
          </cell>
          <cell r="L1445">
            <v>1122984</v>
          </cell>
        </row>
        <row r="1456">
          <cell r="E1456" t="str">
            <v xml:space="preserve"> </v>
          </cell>
          <cell r="F1456" t="str">
            <v>RADIAL GATE LEAF 설치 소모 자재비</v>
          </cell>
        </row>
        <row r="1457">
          <cell r="E1457" t="str">
            <v xml:space="preserve"> </v>
          </cell>
        </row>
        <row r="1458">
          <cell r="A1458" t="str">
            <v>종       별</v>
          </cell>
          <cell r="C1458" t="str">
            <v>재 료 또 는</v>
          </cell>
          <cell r="D1458" t="str">
            <v xml:space="preserve">원 수 </v>
          </cell>
          <cell r="E1458" t="str">
            <v>단 위</v>
          </cell>
          <cell r="F1458" t="str">
            <v>총   액</v>
          </cell>
          <cell r="G1458" t="str">
            <v>노   무   비</v>
          </cell>
          <cell r="I1458" t="str">
            <v>재   료   비</v>
          </cell>
          <cell r="K1458" t="str">
            <v>경      비</v>
          </cell>
          <cell r="M1458" t="str">
            <v>비   고</v>
          </cell>
        </row>
        <row r="1459">
          <cell r="C1459" t="str">
            <v xml:space="preserve">규       격 </v>
          </cell>
          <cell r="F1459" t="str">
            <v>금   액</v>
          </cell>
          <cell r="G1459" t="str">
            <v>단  가</v>
          </cell>
          <cell r="H1459" t="str">
            <v>금   액</v>
          </cell>
          <cell r="I1459" t="str">
            <v>단  가</v>
          </cell>
          <cell r="J1459" t="str">
            <v>금   액</v>
          </cell>
          <cell r="K1459" t="str">
            <v>단  가</v>
          </cell>
          <cell r="L1459" t="str">
            <v>금   액</v>
          </cell>
        </row>
        <row r="1460">
          <cell r="A1460" t="str">
            <v>산       소</v>
          </cell>
          <cell r="C1460" t="str">
            <v>6,000L용</v>
          </cell>
          <cell r="D1460">
            <v>0.53</v>
          </cell>
          <cell r="E1460" t="str">
            <v>병</v>
          </cell>
          <cell r="G1460" t="str">
            <v xml:space="preserve"> </v>
          </cell>
          <cell r="I1460">
            <v>12000</v>
          </cell>
          <cell r="J1460">
            <v>6360</v>
          </cell>
        </row>
        <row r="1461">
          <cell r="A1461" t="str">
            <v>아 세 치 렌</v>
          </cell>
          <cell r="C1461" t="str">
            <v>4,500L용</v>
          </cell>
          <cell r="D1461">
            <v>0.45</v>
          </cell>
          <cell r="E1461" t="str">
            <v>병</v>
          </cell>
          <cell r="I1461">
            <v>55392</v>
          </cell>
          <cell r="J1461">
            <v>24926.400000000001</v>
          </cell>
        </row>
        <row r="1462">
          <cell r="A1462" t="str">
            <v>용   접  봉</v>
          </cell>
          <cell r="C1462" t="str">
            <v>SS400 , 4M/M</v>
          </cell>
          <cell r="D1462">
            <v>6.2</v>
          </cell>
          <cell r="E1462" t="str">
            <v>KG</v>
          </cell>
          <cell r="I1462">
            <v>1260</v>
          </cell>
          <cell r="J1462">
            <v>7812</v>
          </cell>
        </row>
        <row r="1463">
          <cell r="A1463" t="str">
            <v xml:space="preserve"> </v>
          </cell>
          <cell r="D1463" t="str">
            <v xml:space="preserve"> </v>
          </cell>
          <cell r="E1463" t="str">
            <v xml:space="preserve"> </v>
          </cell>
        </row>
        <row r="1466">
          <cell r="B1466" t="str">
            <v>계</v>
          </cell>
          <cell r="F1466">
            <v>39098.400000000001</v>
          </cell>
          <cell r="J1466">
            <v>39098.400000000001</v>
          </cell>
        </row>
        <row r="1485">
          <cell r="E1485" t="str">
            <v xml:space="preserve"> </v>
          </cell>
          <cell r="F1485" t="str">
            <v>RADIAL GATE GUIDE FRAME 설치 인건비</v>
          </cell>
        </row>
        <row r="1486">
          <cell r="E1486" t="str">
            <v xml:space="preserve"> </v>
          </cell>
        </row>
        <row r="1487">
          <cell r="A1487" t="str">
            <v>종       별</v>
          </cell>
          <cell r="C1487" t="str">
            <v>재 료 또 는</v>
          </cell>
          <cell r="D1487" t="str">
            <v xml:space="preserve">원 수 </v>
          </cell>
          <cell r="E1487" t="str">
            <v>단 위</v>
          </cell>
          <cell r="F1487" t="str">
            <v>총   액</v>
          </cell>
          <cell r="G1487" t="str">
            <v>노   무   비</v>
          </cell>
          <cell r="I1487" t="str">
            <v>재   료   비</v>
          </cell>
          <cell r="K1487" t="str">
            <v>경      비</v>
          </cell>
          <cell r="M1487" t="str">
            <v>비   고</v>
          </cell>
        </row>
        <row r="1488">
          <cell r="C1488" t="str">
            <v xml:space="preserve">규       격 </v>
          </cell>
          <cell r="F1488" t="str">
            <v>금   액</v>
          </cell>
          <cell r="G1488" t="str">
            <v>단  가</v>
          </cell>
          <cell r="H1488" t="str">
            <v>금   액</v>
          </cell>
          <cell r="I1488" t="str">
            <v>단  가</v>
          </cell>
          <cell r="J1488" t="str">
            <v>금   액</v>
          </cell>
          <cell r="K1488" t="str">
            <v>단  가</v>
          </cell>
          <cell r="L1488" t="str">
            <v>금   액</v>
          </cell>
        </row>
        <row r="1489">
          <cell r="A1489" t="str">
            <v>기 술 관 리</v>
          </cell>
          <cell r="C1489" t="str">
            <v>기계기사1급</v>
          </cell>
          <cell r="D1489">
            <v>12.882</v>
          </cell>
          <cell r="E1489" t="str">
            <v>인</v>
          </cell>
          <cell r="G1489">
            <v>97488</v>
          </cell>
          <cell r="H1489">
            <v>1255840</v>
          </cell>
        </row>
        <row r="1490">
          <cell r="A1490" t="str">
            <v>BOX 해 체 검 수</v>
          </cell>
          <cell r="C1490" t="str">
            <v>(해체) 목  공</v>
          </cell>
          <cell r="D1490">
            <v>4.7060000000000004</v>
          </cell>
          <cell r="E1490" t="str">
            <v>인</v>
          </cell>
          <cell r="G1490">
            <v>75306</v>
          </cell>
          <cell r="H1490">
            <v>354390</v>
          </cell>
        </row>
        <row r="1491">
          <cell r="B1491" t="str">
            <v xml:space="preserve">      검 수</v>
          </cell>
          <cell r="C1491" t="str">
            <v>프랜트기계설치공</v>
          </cell>
          <cell r="D1491">
            <v>4.7060000000000004</v>
          </cell>
          <cell r="E1491" t="str">
            <v>인</v>
          </cell>
          <cell r="G1491">
            <v>80805</v>
          </cell>
          <cell r="H1491">
            <v>380268</v>
          </cell>
        </row>
        <row r="1492">
          <cell r="B1492" t="str">
            <v xml:space="preserve">      보 조</v>
          </cell>
          <cell r="C1492" t="str">
            <v>특 별 인 부</v>
          </cell>
          <cell r="D1492">
            <v>4.7060000000000004</v>
          </cell>
          <cell r="E1492" t="str">
            <v>인</v>
          </cell>
          <cell r="G1492">
            <v>57379</v>
          </cell>
          <cell r="H1492">
            <v>270025</v>
          </cell>
        </row>
        <row r="1493">
          <cell r="A1493" t="str">
            <v>설치준비,CHIPPING</v>
          </cell>
          <cell r="C1493" t="str">
            <v>석      공</v>
          </cell>
          <cell r="D1493">
            <v>3.294</v>
          </cell>
          <cell r="E1493" t="str">
            <v>인</v>
          </cell>
          <cell r="G1493">
            <v>77005</v>
          </cell>
          <cell r="H1493">
            <v>253654</v>
          </cell>
        </row>
        <row r="1495">
          <cell r="A1495" t="str">
            <v xml:space="preserve"> </v>
          </cell>
          <cell r="C1495" t="str">
            <v>특 별 인 부</v>
          </cell>
          <cell r="D1495">
            <v>2.4700000000000002</v>
          </cell>
          <cell r="E1495" t="str">
            <v>인</v>
          </cell>
          <cell r="G1495">
            <v>57379</v>
          </cell>
          <cell r="H1495">
            <v>141726</v>
          </cell>
        </row>
        <row r="1496">
          <cell r="A1496" t="str">
            <v>가설비 Jig 및</v>
          </cell>
        </row>
        <row r="1497">
          <cell r="A1497" t="str">
            <v>Support  설  치</v>
          </cell>
          <cell r="C1497" t="str">
            <v>프랜트기계설치공</v>
          </cell>
          <cell r="D1497">
            <v>1.1759999999999999</v>
          </cell>
          <cell r="E1497" t="str">
            <v>인</v>
          </cell>
          <cell r="G1497">
            <v>80805</v>
          </cell>
          <cell r="H1497">
            <v>95026</v>
          </cell>
        </row>
        <row r="1498">
          <cell r="B1498" t="str">
            <v xml:space="preserve">     배  관</v>
          </cell>
          <cell r="C1498" t="str">
            <v>프랜트 배관공</v>
          </cell>
          <cell r="D1498">
            <v>1.1759999999999999</v>
          </cell>
          <cell r="E1498" t="str">
            <v>인</v>
          </cell>
          <cell r="G1498">
            <v>97219</v>
          </cell>
          <cell r="H1498">
            <v>114329</v>
          </cell>
        </row>
        <row r="1499">
          <cell r="B1499" t="str">
            <v xml:space="preserve">     절  단</v>
          </cell>
          <cell r="C1499" t="str">
            <v>산 소 절 단 공</v>
          </cell>
          <cell r="D1499">
            <v>0.94099999999999995</v>
          </cell>
          <cell r="E1499" t="str">
            <v>인</v>
          </cell>
          <cell r="G1499">
            <v>31794</v>
          </cell>
          <cell r="H1499">
            <v>29918</v>
          </cell>
        </row>
        <row r="1501">
          <cell r="B1501" t="str">
            <v xml:space="preserve">     용  접</v>
          </cell>
          <cell r="C1501" t="str">
            <v>프랜트 용접공</v>
          </cell>
          <cell r="D1501">
            <v>0.58799999999999997</v>
          </cell>
          <cell r="E1501" t="str">
            <v>인</v>
          </cell>
          <cell r="G1501">
            <v>95379</v>
          </cell>
          <cell r="H1501">
            <v>56082</v>
          </cell>
        </row>
        <row r="1502">
          <cell r="B1502" t="str">
            <v xml:space="preserve">     보  조</v>
          </cell>
          <cell r="C1502" t="str">
            <v>특 별 인 부</v>
          </cell>
          <cell r="D1502">
            <v>4.7060000000000004</v>
          </cell>
          <cell r="E1502" t="str">
            <v>인</v>
          </cell>
          <cell r="G1502">
            <v>57379</v>
          </cell>
          <cell r="H1502">
            <v>270025</v>
          </cell>
        </row>
        <row r="1503">
          <cell r="A1503" t="str">
            <v>조 립 및 조 작</v>
          </cell>
          <cell r="C1503" t="str">
            <v>특수 비계공</v>
          </cell>
          <cell r="D1503">
            <v>4.7060000000000004</v>
          </cell>
          <cell r="E1503" t="str">
            <v>인</v>
          </cell>
          <cell r="G1503">
            <v>85884</v>
          </cell>
          <cell r="H1503">
            <v>404170</v>
          </cell>
        </row>
        <row r="1504">
          <cell r="B1504" t="str">
            <v xml:space="preserve">     조  립</v>
          </cell>
          <cell r="C1504" t="str">
            <v>프랜트기계설치공</v>
          </cell>
          <cell r="D1504">
            <v>4.7060000000000004</v>
          </cell>
          <cell r="E1504" t="str">
            <v>인</v>
          </cell>
          <cell r="G1504">
            <v>80805</v>
          </cell>
          <cell r="H1504">
            <v>380268</v>
          </cell>
        </row>
        <row r="1505">
          <cell r="B1505" t="str">
            <v xml:space="preserve">     교  정</v>
          </cell>
          <cell r="C1505" t="str">
            <v>프랜트 제관공</v>
          </cell>
          <cell r="D1505">
            <v>2.3530000000000002</v>
          </cell>
          <cell r="E1505" t="str">
            <v>인</v>
          </cell>
          <cell r="G1505">
            <v>81966</v>
          </cell>
          <cell r="H1505">
            <v>192865</v>
          </cell>
        </row>
        <row r="1507">
          <cell r="B1507" t="str">
            <v xml:space="preserve">     측  량</v>
          </cell>
          <cell r="C1507" t="str">
            <v>시공측량기사</v>
          </cell>
          <cell r="D1507">
            <v>9.4120000000000008</v>
          </cell>
          <cell r="E1507" t="str">
            <v>인</v>
          </cell>
          <cell r="G1507">
            <v>58506</v>
          </cell>
          <cell r="H1507">
            <v>550658</v>
          </cell>
        </row>
        <row r="1508">
          <cell r="B1508" t="str">
            <v xml:space="preserve">   측량조수</v>
          </cell>
          <cell r="C1508" t="str">
            <v>시공측량조수</v>
          </cell>
          <cell r="D1508">
            <v>9.4120000000000008</v>
          </cell>
          <cell r="E1508" t="str">
            <v>인</v>
          </cell>
          <cell r="G1508">
            <v>38777</v>
          </cell>
          <cell r="H1508">
            <v>364969</v>
          </cell>
        </row>
        <row r="1509">
          <cell r="B1509" t="str">
            <v xml:space="preserve">     조  정</v>
          </cell>
          <cell r="C1509" t="str">
            <v>프랜트기계설치공</v>
          </cell>
          <cell r="D1509">
            <v>9.4120000000000008</v>
          </cell>
          <cell r="E1509" t="str">
            <v>인</v>
          </cell>
          <cell r="G1509">
            <v>80805</v>
          </cell>
          <cell r="H1509">
            <v>760536</v>
          </cell>
        </row>
        <row r="1510">
          <cell r="A1510" t="str">
            <v xml:space="preserve"> </v>
          </cell>
          <cell r="B1510" t="str">
            <v xml:space="preserve">     검  측</v>
          </cell>
          <cell r="C1510" t="str">
            <v>프랜트기계설치공</v>
          </cell>
          <cell r="D1510">
            <v>9.4120000000000008</v>
          </cell>
          <cell r="E1510" t="str">
            <v>인</v>
          </cell>
          <cell r="G1510">
            <v>80805</v>
          </cell>
          <cell r="H1510">
            <v>760536</v>
          </cell>
        </row>
        <row r="1511">
          <cell r="B1511" t="str">
            <v xml:space="preserve">     기  록</v>
          </cell>
          <cell r="C1511" t="str">
            <v>프랜트기계설치공</v>
          </cell>
          <cell r="D1511">
            <v>4.7060000000000004</v>
          </cell>
          <cell r="E1511" t="str">
            <v>인</v>
          </cell>
          <cell r="G1511">
            <v>80805</v>
          </cell>
          <cell r="H1511">
            <v>380268</v>
          </cell>
        </row>
        <row r="1513">
          <cell r="B1513" t="str">
            <v xml:space="preserve">     용  접</v>
          </cell>
          <cell r="C1513" t="str">
            <v>프랜트 용접공</v>
          </cell>
          <cell r="D1513">
            <v>4.7060000000000004</v>
          </cell>
          <cell r="E1513" t="str">
            <v>인</v>
          </cell>
          <cell r="G1513">
            <v>95379</v>
          </cell>
          <cell r="H1513">
            <v>448853</v>
          </cell>
          <cell r="I1513" t="str">
            <v xml:space="preserve"> </v>
          </cell>
        </row>
        <row r="1514">
          <cell r="A1514" t="str">
            <v>종       별</v>
          </cell>
          <cell r="C1514" t="str">
            <v>재 료 또 는</v>
          </cell>
          <cell r="D1514" t="str">
            <v xml:space="preserve">원 수 </v>
          </cell>
          <cell r="E1514" t="str">
            <v>단 위</v>
          </cell>
          <cell r="F1514" t="str">
            <v>총   액</v>
          </cell>
          <cell r="G1514" t="str">
            <v>노   무   비</v>
          </cell>
          <cell r="I1514" t="str">
            <v>재   료   비</v>
          </cell>
          <cell r="K1514" t="str">
            <v>경      비</v>
          </cell>
          <cell r="M1514" t="str">
            <v>비   고</v>
          </cell>
        </row>
        <row r="1515">
          <cell r="C1515" t="str">
            <v xml:space="preserve">규       격 </v>
          </cell>
          <cell r="F1515" t="str">
            <v>금   액</v>
          </cell>
          <cell r="G1515" t="str">
            <v>단  가</v>
          </cell>
          <cell r="H1515" t="str">
            <v>금   액</v>
          </cell>
          <cell r="I1515" t="str">
            <v>단  가</v>
          </cell>
          <cell r="J1515" t="str">
            <v>금   액</v>
          </cell>
          <cell r="K1515" t="str">
            <v>단  가</v>
          </cell>
          <cell r="L1515" t="str">
            <v>금   액</v>
          </cell>
        </row>
        <row r="1516">
          <cell r="B1516" t="str">
            <v xml:space="preserve">     보  조</v>
          </cell>
          <cell r="C1516" t="str">
            <v>특 별 인 부</v>
          </cell>
          <cell r="D1516">
            <v>14.118</v>
          </cell>
          <cell r="E1516" t="str">
            <v>인</v>
          </cell>
          <cell r="G1516">
            <v>57379</v>
          </cell>
          <cell r="H1516">
            <v>810076</v>
          </cell>
        </row>
        <row r="1517">
          <cell r="A1517" t="str">
            <v>검 사 및 기 록</v>
          </cell>
        </row>
        <row r="1518">
          <cell r="B1518" t="str">
            <v xml:space="preserve">     측  량</v>
          </cell>
          <cell r="C1518" t="str">
            <v>시공측량기사</v>
          </cell>
          <cell r="D1518">
            <v>2.3530000000000002</v>
          </cell>
          <cell r="E1518" t="str">
            <v>인</v>
          </cell>
          <cell r="G1518">
            <v>58506</v>
          </cell>
          <cell r="H1518">
            <v>137664</v>
          </cell>
        </row>
        <row r="1519">
          <cell r="B1519" t="str">
            <v xml:space="preserve">     측량조수</v>
          </cell>
          <cell r="C1519" t="str">
            <v>시공측량조수</v>
          </cell>
          <cell r="D1519">
            <v>2.3530000000000002</v>
          </cell>
          <cell r="E1519" t="str">
            <v>인</v>
          </cell>
          <cell r="G1519">
            <v>38777</v>
          </cell>
          <cell r="H1519">
            <v>91242</v>
          </cell>
        </row>
        <row r="1520">
          <cell r="B1520" t="str">
            <v xml:space="preserve">     검  측</v>
          </cell>
          <cell r="C1520" t="str">
            <v>프랜트기계설치공</v>
          </cell>
          <cell r="D1520">
            <v>2.3530000000000002</v>
          </cell>
          <cell r="E1520" t="str">
            <v>인</v>
          </cell>
          <cell r="G1520">
            <v>80805</v>
          </cell>
          <cell r="H1520">
            <v>190134</v>
          </cell>
        </row>
        <row r="1521">
          <cell r="A1521" t="str">
            <v>도면대조 및 기록</v>
          </cell>
          <cell r="C1521" t="str">
            <v>프랜트기계설치공</v>
          </cell>
          <cell r="D1521">
            <v>2.3530000000000002</v>
          </cell>
          <cell r="E1521" t="str">
            <v>인</v>
          </cell>
          <cell r="G1521">
            <v>80805</v>
          </cell>
          <cell r="H1521">
            <v>190134</v>
          </cell>
        </row>
        <row r="1522">
          <cell r="B1522" t="str">
            <v xml:space="preserve">     보  조</v>
          </cell>
          <cell r="C1522" t="str">
            <v>특 별 인 부</v>
          </cell>
          <cell r="D1522">
            <v>2.3530000000000002</v>
          </cell>
          <cell r="E1522" t="str">
            <v>인</v>
          </cell>
          <cell r="G1522">
            <v>57379</v>
          </cell>
          <cell r="H1522">
            <v>135012</v>
          </cell>
        </row>
        <row r="1523">
          <cell r="A1523" t="str">
            <v>뒷 정 리,조  작</v>
          </cell>
          <cell r="C1523" t="str">
            <v>특수 비계공</v>
          </cell>
          <cell r="D1523">
            <v>0.624</v>
          </cell>
          <cell r="E1523" t="str">
            <v>인</v>
          </cell>
          <cell r="G1523">
            <v>85884</v>
          </cell>
          <cell r="H1523">
            <v>53591</v>
          </cell>
        </row>
        <row r="1524">
          <cell r="B1524" t="str">
            <v xml:space="preserve">     철  거</v>
          </cell>
          <cell r="C1524" t="str">
            <v>프랜트기계설치공</v>
          </cell>
          <cell r="D1524">
            <v>1.4119999999999999</v>
          </cell>
          <cell r="E1524" t="str">
            <v>인</v>
          </cell>
          <cell r="G1524">
            <v>80805</v>
          </cell>
          <cell r="H1524">
            <v>114096</v>
          </cell>
        </row>
        <row r="1526">
          <cell r="B1526" t="str">
            <v xml:space="preserve">     절  단</v>
          </cell>
          <cell r="C1526" t="str">
            <v>산 소 절 단 공</v>
          </cell>
          <cell r="D1526">
            <v>0.94799999999999995</v>
          </cell>
          <cell r="E1526" t="str">
            <v>인</v>
          </cell>
          <cell r="G1526">
            <v>31794</v>
          </cell>
          <cell r="H1526">
            <v>30140</v>
          </cell>
        </row>
        <row r="1527">
          <cell r="B1527" t="str">
            <v xml:space="preserve">     보  조</v>
          </cell>
          <cell r="C1527" t="str">
            <v>특 별 인 부</v>
          </cell>
          <cell r="D1527">
            <v>2.3530000000000002</v>
          </cell>
          <cell r="E1527" t="str">
            <v>인</v>
          </cell>
          <cell r="G1527">
            <v>57379</v>
          </cell>
          <cell r="H1527">
            <v>135012</v>
          </cell>
        </row>
        <row r="1528">
          <cell r="A1528" t="str">
            <v>전기설비설치유지</v>
          </cell>
        </row>
        <row r="1529">
          <cell r="B1529" t="str">
            <v xml:space="preserve">     철  거</v>
          </cell>
          <cell r="C1529" t="str">
            <v>프 랜 트 전 공</v>
          </cell>
          <cell r="D1529">
            <v>3.5289999999999999</v>
          </cell>
          <cell r="E1529" t="str">
            <v>인</v>
          </cell>
          <cell r="G1529">
            <v>64285</v>
          </cell>
          <cell r="H1529">
            <v>226861</v>
          </cell>
        </row>
        <row r="1530">
          <cell r="B1530" t="str">
            <v xml:space="preserve">     보  조</v>
          </cell>
          <cell r="C1530" t="str">
            <v>특 별 인 부</v>
          </cell>
          <cell r="D1530">
            <v>3.5289999999999999</v>
          </cell>
          <cell r="E1530" t="str">
            <v>인</v>
          </cell>
          <cell r="G1530">
            <v>57379</v>
          </cell>
          <cell r="H1530">
            <v>202490</v>
          </cell>
        </row>
        <row r="1535">
          <cell r="A1535" t="str">
            <v xml:space="preserve">        계</v>
          </cell>
          <cell r="F1535">
            <v>9780858</v>
          </cell>
          <cell r="H1535">
            <v>9780858</v>
          </cell>
        </row>
        <row r="1543">
          <cell r="E1543" t="str">
            <v xml:space="preserve"> </v>
          </cell>
          <cell r="F1543" t="str">
            <v>RADIAL GATE GUIDE FRAME 설치 사용장비 경비</v>
          </cell>
        </row>
        <row r="1544">
          <cell r="E1544" t="str">
            <v xml:space="preserve"> </v>
          </cell>
        </row>
        <row r="1545">
          <cell r="A1545" t="str">
            <v>종       별</v>
          </cell>
          <cell r="C1545" t="str">
            <v>재 료 또 는</v>
          </cell>
          <cell r="D1545" t="str">
            <v xml:space="preserve">원 수 </v>
          </cell>
          <cell r="E1545" t="str">
            <v>단 위</v>
          </cell>
          <cell r="F1545" t="str">
            <v>총   액</v>
          </cell>
          <cell r="G1545" t="str">
            <v>노   무   비</v>
          </cell>
          <cell r="I1545" t="str">
            <v>재   료   비</v>
          </cell>
          <cell r="K1545" t="str">
            <v>경      비</v>
          </cell>
          <cell r="M1545" t="str">
            <v>비   고</v>
          </cell>
        </row>
        <row r="1546">
          <cell r="C1546" t="str">
            <v xml:space="preserve">규       격 </v>
          </cell>
          <cell r="F1546" t="str">
            <v>금   액</v>
          </cell>
          <cell r="G1546" t="str">
            <v>단  가</v>
          </cell>
          <cell r="H1546" t="str">
            <v>금   액</v>
          </cell>
          <cell r="I1546" t="str">
            <v>단  가</v>
          </cell>
          <cell r="J1546" t="str">
            <v>금   액</v>
          </cell>
          <cell r="K1546" t="str">
            <v>단  가</v>
          </cell>
          <cell r="L1546" t="str">
            <v>금   액</v>
          </cell>
        </row>
        <row r="1548">
          <cell r="A1548" t="str">
            <v>A.C WELDER</v>
          </cell>
          <cell r="C1548" t="str">
            <v>10KVA</v>
          </cell>
          <cell r="D1548">
            <v>8</v>
          </cell>
          <cell r="E1548" t="str">
            <v>Hr</v>
          </cell>
          <cell r="K1548">
            <v>155</v>
          </cell>
          <cell r="L1548">
            <v>1240</v>
          </cell>
        </row>
        <row r="1549">
          <cell r="A1549" t="str">
            <v>GAS CUTTING M/C</v>
          </cell>
          <cell r="C1549" t="str">
            <v>중 형</v>
          </cell>
          <cell r="D1549">
            <v>48</v>
          </cell>
          <cell r="E1549" t="str">
            <v>Hr</v>
          </cell>
          <cell r="G1549">
            <v>3974</v>
          </cell>
          <cell r="H1549">
            <v>190752</v>
          </cell>
          <cell r="K1549">
            <v>115</v>
          </cell>
          <cell r="L1549">
            <v>5520</v>
          </cell>
        </row>
        <row r="1550">
          <cell r="A1550" t="str">
            <v>GAS WELDER</v>
          </cell>
          <cell r="C1550" t="str">
            <v>중 형</v>
          </cell>
          <cell r="D1550">
            <v>24</v>
          </cell>
          <cell r="E1550" t="str">
            <v>Hr</v>
          </cell>
          <cell r="K1550">
            <v>115</v>
          </cell>
          <cell r="L1550">
            <v>2760</v>
          </cell>
        </row>
        <row r="1551">
          <cell r="A1551" t="str">
            <v>PORTABLE DRILL</v>
          </cell>
          <cell r="C1551" t="str">
            <v>1.5 HP</v>
          </cell>
          <cell r="D1551">
            <v>16</v>
          </cell>
          <cell r="E1551" t="str">
            <v>Hr</v>
          </cell>
          <cell r="K1551">
            <v>14</v>
          </cell>
          <cell r="L1551">
            <v>224</v>
          </cell>
        </row>
        <row r="1552">
          <cell r="A1552" t="str">
            <v>PORTABLE GRINDER</v>
          </cell>
          <cell r="C1552" t="str">
            <v>0.5 HP</v>
          </cell>
          <cell r="D1552">
            <v>48</v>
          </cell>
          <cell r="E1552" t="str">
            <v>Hr</v>
          </cell>
          <cell r="K1552">
            <v>22</v>
          </cell>
          <cell r="L1552">
            <v>1056</v>
          </cell>
        </row>
        <row r="1554">
          <cell r="A1554" t="str">
            <v>COMPRESSOR</v>
          </cell>
          <cell r="C1554" t="str">
            <v>7.1㎥/min</v>
          </cell>
          <cell r="D1554">
            <v>16</v>
          </cell>
          <cell r="E1554" t="str">
            <v>Hr</v>
          </cell>
          <cell r="G1554">
            <v>9681</v>
          </cell>
          <cell r="H1554">
            <v>154896</v>
          </cell>
          <cell r="I1554">
            <v>8779</v>
          </cell>
          <cell r="J1554">
            <v>140464</v>
          </cell>
          <cell r="K1554">
            <v>6250</v>
          </cell>
          <cell r="L1554">
            <v>100000</v>
          </cell>
        </row>
        <row r="1555">
          <cell r="A1555" t="str">
            <v>리프트 트럭</v>
          </cell>
          <cell r="C1555" t="str">
            <v>5 TON</v>
          </cell>
          <cell r="D1555">
            <v>8</v>
          </cell>
          <cell r="E1555" t="str">
            <v>Hr</v>
          </cell>
          <cell r="G1555">
            <v>9681</v>
          </cell>
          <cell r="H1555">
            <v>77448</v>
          </cell>
          <cell r="I1555">
            <v>5116.08</v>
          </cell>
          <cell r="J1555">
            <v>40928</v>
          </cell>
          <cell r="K1555">
            <v>4863</v>
          </cell>
          <cell r="L1555">
            <v>38904</v>
          </cell>
        </row>
        <row r="1556">
          <cell r="A1556" t="str">
            <v>TRUCK CRANE</v>
          </cell>
          <cell r="C1556" t="str">
            <v>40 TON</v>
          </cell>
          <cell r="D1556">
            <v>8</v>
          </cell>
          <cell r="E1556" t="str">
            <v>Hr</v>
          </cell>
          <cell r="G1556">
            <v>18615</v>
          </cell>
          <cell r="H1556">
            <v>148920</v>
          </cell>
          <cell r="I1556">
            <v>8730</v>
          </cell>
          <cell r="J1556">
            <v>69840</v>
          </cell>
          <cell r="K1556">
            <v>55621</v>
          </cell>
          <cell r="L1556">
            <v>444968</v>
          </cell>
        </row>
        <row r="1557">
          <cell r="A1557" t="str">
            <v>WINCH</v>
          </cell>
          <cell r="C1557" t="str">
            <v>50 HP</v>
          </cell>
          <cell r="D1557">
            <v>8</v>
          </cell>
          <cell r="E1557" t="str">
            <v>Hr</v>
          </cell>
          <cell r="G1557">
            <v>9235</v>
          </cell>
          <cell r="H1557">
            <v>73880</v>
          </cell>
          <cell r="K1557">
            <v>5209</v>
          </cell>
          <cell r="L1557">
            <v>41672</v>
          </cell>
        </row>
        <row r="1560">
          <cell r="B1560" t="str">
            <v xml:space="preserve"> 계</v>
          </cell>
          <cell r="F1560">
            <v>1533472</v>
          </cell>
          <cell r="H1560">
            <v>645896</v>
          </cell>
          <cell r="J1560">
            <v>251232</v>
          </cell>
          <cell r="L1560">
            <v>636344</v>
          </cell>
        </row>
        <row r="1572">
          <cell r="E1572" t="str">
            <v xml:space="preserve"> </v>
          </cell>
          <cell r="F1572" t="str">
            <v>RADIAL GATE GUIDE FRAME 설치 소모 자재비</v>
          </cell>
        </row>
        <row r="1573">
          <cell r="E1573" t="str">
            <v xml:space="preserve"> </v>
          </cell>
        </row>
        <row r="1574">
          <cell r="A1574" t="str">
            <v>종       별</v>
          </cell>
          <cell r="C1574" t="str">
            <v>재 료 또 는</v>
          </cell>
          <cell r="D1574" t="str">
            <v xml:space="preserve">원 수 </v>
          </cell>
          <cell r="E1574" t="str">
            <v>단 위</v>
          </cell>
          <cell r="F1574" t="str">
            <v>총   액</v>
          </cell>
          <cell r="G1574" t="str">
            <v>노   무   비</v>
          </cell>
          <cell r="I1574" t="str">
            <v>재   료   비</v>
          </cell>
          <cell r="K1574" t="str">
            <v>경      비</v>
          </cell>
          <cell r="M1574" t="str">
            <v>비   고</v>
          </cell>
        </row>
        <row r="1575">
          <cell r="C1575" t="str">
            <v xml:space="preserve">규       격 </v>
          </cell>
          <cell r="F1575" t="str">
            <v>금   액</v>
          </cell>
          <cell r="G1575" t="str">
            <v>단  가</v>
          </cell>
          <cell r="H1575" t="str">
            <v>금   액</v>
          </cell>
          <cell r="I1575" t="str">
            <v>단  가</v>
          </cell>
          <cell r="J1575" t="str">
            <v>금   액</v>
          </cell>
          <cell r="K1575" t="str">
            <v>단  가</v>
          </cell>
          <cell r="L1575" t="str">
            <v>금   액</v>
          </cell>
        </row>
        <row r="1576">
          <cell r="A1576" t="str">
            <v>산       소</v>
          </cell>
          <cell r="C1576" t="str">
            <v>6,000L용</v>
          </cell>
          <cell r="D1576">
            <v>0.5</v>
          </cell>
          <cell r="E1576" t="str">
            <v>병</v>
          </cell>
          <cell r="G1576" t="str">
            <v xml:space="preserve"> </v>
          </cell>
          <cell r="I1576">
            <v>12000</v>
          </cell>
          <cell r="J1576">
            <v>6000</v>
          </cell>
        </row>
        <row r="1577">
          <cell r="A1577" t="str">
            <v>아 세 치 렌</v>
          </cell>
          <cell r="C1577" t="str">
            <v>2,100L용</v>
          </cell>
          <cell r="D1577">
            <v>0.05</v>
          </cell>
          <cell r="E1577" t="str">
            <v>병</v>
          </cell>
          <cell r="I1577">
            <v>25849</v>
          </cell>
          <cell r="J1577">
            <v>1292</v>
          </cell>
        </row>
        <row r="1578">
          <cell r="A1578" t="str">
            <v>용   접  봉</v>
          </cell>
          <cell r="C1578" t="str">
            <v>SS41+STS304,4M/M</v>
          </cell>
          <cell r="D1578">
            <v>7</v>
          </cell>
          <cell r="E1578" t="str">
            <v>KG</v>
          </cell>
          <cell r="I1578">
            <v>3360</v>
          </cell>
          <cell r="J1578">
            <v>23520</v>
          </cell>
        </row>
        <row r="1579">
          <cell r="A1579" t="str">
            <v xml:space="preserve"> </v>
          </cell>
          <cell r="D1579" t="str">
            <v xml:space="preserve"> </v>
          </cell>
          <cell r="E1579" t="str">
            <v xml:space="preserve"> </v>
          </cell>
          <cell r="I1579" t="str">
            <v xml:space="preserve"> </v>
          </cell>
          <cell r="J1579" t="str">
            <v xml:space="preserve"> </v>
          </cell>
        </row>
        <row r="1582">
          <cell r="B1582" t="str">
            <v>계</v>
          </cell>
          <cell r="F1582">
            <v>30812</v>
          </cell>
          <cell r="J1582">
            <v>30812</v>
          </cell>
          <cell r="L1582" t="str">
            <v xml:space="preserve"> </v>
          </cell>
        </row>
        <row r="1601">
          <cell r="E1601" t="str">
            <v xml:space="preserve"> </v>
          </cell>
          <cell r="F1601" t="str">
            <v>RADIAL GATE HOIST 설치 사용장비 경비</v>
          </cell>
        </row>
        <row r="1602">
          <cell r="E1602" t="str">
            <v xml:space="preserve"> </v>
          </cell>
        </row>
        <row r="1603">
          <cell r="A1603" t="str">
            <v>종       별</v>
          </cell>
          <cell r="C1603" t="str">
            <v>재 료 또 는</v>
          </cell>
          <cell r="D1603" t="str">
            <v xml:space="preserve">원 수 </v>
          </cell>
          <cell r="E1603" t="str">
            <v>단 위</v>
          </cell>
          <cell r="F1603" t="str">
            <v>총   액</v>
          </cell>
          <cell r="G1603" t="str">
            <v>노   무   비</v>
          </cell>
          <cell r="I1603" t="str">
            <v>재   료   비</v>
          </cell>
          <cell r="K1603" t="str">
            <v>경      비</v>
          </cell>
          <cell r="M1603" t="str">
            <v>비   고</v>
          </cell>
        </row>
        <row r="1604">
          <cell r="C1604" t="str">
            <v xml:space="preserve">규       격 </v>
          </cell>
          <cell r="F1604" t="str">
            <v>금   액</v>
          </cell>
          <cell r="G1604" t="str">
            <v>단  가</v>
          </cell>
          <cell r="H1604" t="str">
            <v>금   액</v>
          </cell>
          <cell r="I1604" t="str">
            <v>단  가</v>
          </cell>
          <cell r="J1604" t="str">
            <v>금   액</v>
          </cell>
          <cell r="K1604" t="str">
            <v>단  가</v>
          </cell>
          <cell r="L1604" t="str">
            <v>금   액</v>
          </cell>
        </row>
        <row r="1607">
          <cell r="A1607" t="str">
            <v>A.C WELDER</v>
          </cell>
          <cell r="C1607" t="str">
            <v>10KVA</v>
          </cell>
          <cell r="D1607">
            <v>8</v>
          </cell>
          <cell r="E1607" t="str">
            <v>Hr</v>
          </cell>
          <cell r="K1607">
            <v>155</v>
          </cell>
          <cell r="L1607">
            <v>1240</v>
          </cell>
        </row>
        <row r="1608">
          <cell r="A1608" t="str">
            <v>GAS CUTTING M/C</v>
          </cell>
          <cell r="C1608" t="str">
            <v>중 형</v>
          </cell>
          <cell r="D1608">
            <v>16</v>
          </cell>
          <cell r="E1608" t="str">
            <v>Hr</v>
          </cell>
          <cell r="G1608">
            <v>3974</v>
          </cell>
          <cell r="H1608">
            <v>63584</v>
          </cell>
          <cell r="K1608">
            <v>115</v>
          </cell>
          <cell r="L1608">
            <v>1840</v>
          </cell>
        </row>
        <row r="1609">
          <cell r="A1609" t="str">
            <v>PORTABLE DRILL</v>
          </cell>
          <cell r="C1609" t="str">
            <v>1.5 HP</v>
          </cell>
          <cell r="D1609">
            <v>8</v>
          </cell>
          <cell r="E1609" t="str">
            <v>Hr</v>
          </cell>
          <cell r="K1609">
            <v>14</v>
          </cell>
          <cell r="L1609">
            <v>112</v>
          </cell>
        </row>
        <row r="1610">
          <cell r="A1610" t="str">
            <v>PORTABLE GRINDER</v>
          </cell>
          <cell r="C1610" t="str">
            <v>0.5 HP</v>
          </cell>
          <cell r="D1610">
            <v>16</v>
          </cell>
          <cell r="E1610" t="str">
            <v>Hr</v>
          </cell>
          <cell r="K1610">
            <v>22</v>
          </cell>
          <cell r="L1610">
            <v>352</v>
          </cell>
        </row>
        <row r="1611">
          <cell r="A1611" t="str">
            <v>TRUCK CRANE</v>
          </cell>
          <cell r="C1611" t="str">
            <v>30 TON</v>
          </cell>
          <cell r="D1611">
            <v>8</v>
          </cell>
          <cell r="E1611" t="str">
            <v>Hr</v>
          </cell>
          <cell r="G1611">
            <v>18615</v>
          </cell>
          <cell r="H1611">
            <v>148920</v>
          </cell>
          <cell r="I1611">
            <v>7046</v>
          </cell>
          <cell r="J1611">
            <v>56368</v>
          </cell>
          <cell r="K1611">
            <v>44939</v>
          </cell>
          <cell r="L1611">
            <v>359512</v>
          </cell>
        </row>
        <row r="1612">
          <cell r="E1612" t="str">
            <v xml:space="preserve"> </v>
          </cell>
          <cell r="G1612" t="str">
            <v xml:space="preserve"> </v>
          </cell>
          <cell r="I1612" t="str">
            <v xml:space="preserve"> </v>
          </cell>
          <cell r="J1612" t="str">
            <v xml:space="preserve"> </v>
          </cell>
          <cell r="K1612" t="str">
            <v xml:space="preserve"> </v>
          </cell>
        </row>
        <row r="1613">
          <cell r="A1613" t="str">
            <v>WINCH</v>
          </cell>
          <cell r="C1613" t="str">
            <v>10 HP</v>
          </cell>
          <cell r="D1613">
            <v>16</v>
          </cell>
          <cell r="E1613" t="str">
            <v>Hr</v>
          </cell>
          <cell r="G1613">
            <v>9235</v>
          </cell>
          <cell r="H1613">
            <v>147760</v>
          </cell>
          <cell r="I1613" t="str">
            <v xml:space="preserve"> </v>
          </cell>
          <cell r="J1613" t="str">
            <v xml:space="preserve"> </v>
          </cell>
          <cell r="K1613">
            <v>850</v>
          </cell>
          <cell r="L1613">
            <v>13600</v>
          </cell>
        </row>
        <row r="1618">
          <cell r="B1618" t="str">
            <v xml:space="preserve"> 계</v>
          </cell>
          <cell r="F1618">
            <v>793288</v>
          </cell>
          <cell r="H1618">
            <v>360264</v>
          </cell>
          <cell r="J1618">
            <v>56368</v>
          </cell>
          <cell r="L1618">
            <v>376656</v>
          </cell>
        </row>
        <row r="1630">
          <cell r="E1630" t="str">
            <v xml:space="preserve"> </v>
          </cell>
          <cell r="F1630" t="str">
            <v>TRASH RACK 제작 인건비</v>
          </cell>
        </row>
        <row r="1631">
          <cell r="E1631" t="str">
            <v xml:space="preserve"> </v>
          </cell>
        </row>
        <row r="1632">
          <cell r="A1632" t="str">
            <v>종       별</v>
          </cell>
          <cell r="C1632" t="str">
            <v>재 료 또 는</v>
          </cell>
          <cell r="D1632" t="str">
            <v xml:space="preserve">원 수 </v>
          </cell>
          <cell r="E1632" t="str">
            <v>단 위</v>
          </cell>
          <cell r="F1632" t="str">
            <v>총   액</v>
          </cell>
          <cell r="G1632" t="str">
            <v>노   무   비</v>
          </cell>
          <cell r="I1632" t="str">
            <v>재   료   비</v>
          </cell>
          <cell r="K1632" t="str">
            <v>경      비</v>
          </cell>
          <cell r="M1632" t="str">
            <v>비   고</v>
          </cell>
        </row>
        <row r="1633">
          <cell r="C1633" t="str">
            <v xml:space="preserve">규       격 </v>
          </cell>
          <cell r="F1633" t="str">
            <v>금   액</v>
          </cell>
          <cell r="G1633" t="str">
            <v>단  가</v>
          </cell>
          <cell r="H1633" t="str">
            <v>금   액</v>
          </cell>
          <cell r="I1633" t="str">
            <v>단  가</v>
          </cell>
          <cell r="J1633" t="str">
            <v>금   액</v>
          </cell>
          <cell r="K1633" t="str">
            <v>단  가</v>
          </cell>
          <cell r="L1633" t="str">
            <v>금   액</v>
          </cell>
        </row>
        <row r="1634">
          <cell r="A1634" t="str">
            <v>기 술 관 리</v>
          </cell>
          <cell r="C1634" t="str">
            <v>기계기사1급</v>
          </cell>
          <cell r="D1634">
            <v>5.2</v>
          </cell>
          <cell r="E1634" t="str">
            <v>인</v>
          </cell>
          <cell r="G1634">
            <v>97488</v>
          </cell>
          <cell r="H1634">
            <v>506937</v>
          </cell>
        </row>
        <row r="1635">
          <cell r="A1635" t="str">
            <v>제 작 정 리</v>
          </cell>
          <cell r="C1635" t="str">
            <v>프랜트 제관공</v>
          </cell>
          <cell r="D1635">
            <v>1.25</v>
          </cell>
          <cell r="E1635" t="str">
            <v>인</v>
          </cell>
          <cell r="G1635">
            <v>81966</v>
          </cell>
          <cell r="H1635">
            <v>102457</v>
          </cell>
        </row>
        <row r="1636">
          <cell r="A1636" t="str">
            <v xml:space="preserve"> </v>
          </cell>
          <cell r="B1636" t="str">
            <v>절    단</v>
          </cell>
          <cell r="C1636" t="str">
            <v>산소 절단공</v>
          </cell>
          <cell r="D1636">
            <v>0.65600000000000003</v>
          </cell>
          <cell r="E1636" t="str">
            <v>인</v>
          </cell>
          <cell r="G1636">
            <v>31794</v>
          </cell>
          <cell r="H1636">
            <v>20856</v>
          </cell>
        </row>
        <row r="1637">
          <cell r="B1637" t="str">
            <v>절    단</v>
          </cell>
          <cell r="C1637" t="str">
            <v>프랜트 제관공</v>
          </cell>
          <cell r="D1637">
            <v>36.902000000000001</v>
          </cell>
          <cell r="E1637" t="str">
            <v>인</v>
          </cell>
          <cell r="G1637">
            <v>81966</v>
          </cell>
          <cell r="H1637">
            <v>3024709</v>
          </cell>
        </row>
        <row r="1638">
          <cell r="A1638" t="str">
            <v>HOLING</v>
          </cell>
          <cell r="C1638" t="str">
            <v>프랜트 제관공</v>
          </cell>
          <cell r="D1638">
            <v>3.22</v>
          </cell>
          <cell r="E1638" t="str">
            <v>인</v>
          </cell>
          <cell r="G1638">
            <v>81966</v>
          </cell>
          <cell r="H1638">
            <v>263930</v>
          </cell>
        </row>
        <row r="1640">
          <cell r="A1640" t="str">
            <v>THREADING</v>
          </cell>
          <cell r="C1640" t="str">
            <v>프랜트 제관공</v>
          </cell>
          <cell r="D1640">
            <v>4.3</v>
          </cell>
          <cell r="E1640" t="str">
            <v>인</v>
          </cell>
          <cell r="G1640">
            <v>81966</v>
          </cell>
          <cell r="H1640">
            <v>352453</v>
          </cell>
        </row>
        <row r="1641">
          <cell r="B1641" t="str">
            <v>끝   손   질</v>
          </cell>
          <cell r="C1641" t="str">
            <v>기계 연마공</v>
          </cell>
          <cell r="D1641">
            <v>18.66</v>
          </cell>
          <cell r="E1641" t="str">
            <v>인</v>
          </cell>
          <cell r="G1641">
            <v>26032</v>
          </cell>
          <cell r="H1641">
            <v>485757</v>
          </cell>
        </row>
        <row r="1642">
          <cell r="B1642" t="str">
            <v>사    도</v>
          </cell>
          <cell r="C1642" t="str">
            <v>제   도   공</v>
          </cell>
          <cell r="D1642">
            <v>0.3</v>
          </cell>
          <cell r="E1642" t="str">
            <v>인</v>
          </cell>
          <cell r="G1642">
            <v>32747</v>
          </cell>
          <cell r="H1642">
            <v>9824</v>
          </cell>
        </row>
        <row r="1643">
          <cell r="B1643" t="str">
            <v>현    도</v>
          </cell>
          <cell r="C1643" t="str">
            <v>현   도   공</v>
          </cell>
          <cell r="D1643">
            <v>8.5999999999999993E-2</v>
          </cell>
          <cell r="E1643" t="str">
            <v>인</v>
          </cell>
          <cell r="G1643">
            <v>28487</v>
          </cell>
          <cell r="H1643">
            <v>2449</v>
          </cell>
        </row>
        <row r="1644">
          <cell r="B1644" t="str">
            <v>괘    서</v>
          </cell>
          <cell r="C1644" t="str">
            <v>마   킹   공</v>
          </cell>
          <cell r="D1644">
            <v>2</v>
          </cell>
          <cell r="E1644" t="str">
            <v>인</v>
          </cell>
          <cell r="G1644">
            <v>26924</v>
          </cell>
          <cell r="H1644">
            <v>53848</v>
          </cell>
        </row>
        <row r="1646">
          <cell r="A1646" t="str">
            <v xml:space="preserve"> </v>
          </cell>
          <cell r="B1646" t="str">
            <v>교    정</v>
          </cell>
          <cell r="C1646" t="str">
            <v>프랜트 제관공</v>
          </cell>
          <cell r="D1646">
            <v>0.5</v>
          </cell>
          <cell r="E1646" t="str">
            <v>인</v>
          </cell>
          <cell r="G1646">
            <v>81966</v>
          </cell>
          <cell r="H1646">
            <v>40983</v>
          </cell>
        </row>
        <row r="1647">
          <cell r="A1647" t="str">
            <v>용        접</v>
          </cell>
          <cell r="C1647" t="str">
            <v>프랜트 용접공</v>
          </cell>
          <cell r="D1647">
            <v>4.46</v>
          </cell>
          <cell r="E1647" t="str">
            <v>인</v>
          </cell>
          <cell r="G1647">
            <v>95379</v>
          </cell>
          <cell r="H1647">
            <v>425390</v>
          </cell>
        </row>
        <row r="1648">
          <cell r="B1648" t="str">
            <v>교    정</v>
          </cell>
          <cell r="C1648" t="str">
            <v>프랜트 제관공</v>
          </cell>
          <cell r="D1648">
            <v>0.75</v>
          </cell>
          <cell r="E1648" t="str">
            <v>인</v>
          </cell>
          <cell r="G1648">
            <v>81966</v>
          </cell>
          <cell r="H1648">
            <v>61474</v>
          </cell>
        </row>
        <row r="1649">
          <cell r="B1649" t="str">
            <v>조    작</v>
          </cell>
          <cell r="C1649" t="str">
            <v>특수 비계공</v>
          </cell>
          <cell r="D1649">
            <v>3.3</v>
          </cell>
          <cell r="E1649" t="str">
            <v>인</v>
          </cell>
          <cell r="G1649">
            <v>85884</v>
          </cell>
          <cell r="H1649">
            <v>283417</v>
          </cell>
        </row>
        <row r="1650">
          <cell r="B1650" t="str">
            <v>소  운  반</v>
          </cell>
          <cell r="C1650" t="str">
            <v>보 통 인 부</v>
          </cell>
          <cell r="D1650">
            <v>1</v>
          </cell>
          <cell r="E1650" t="str">
            <v>인</v>
          </cell>
          <cell r="G1650">
            <v>37736</v>
          </cell>
          <cell r="H1650">
            <v>37736</v>
          </cell>
        </row>
        <row r="1652">
          <cell r="B1652" t="str">
            <v>보  조(기 능)</v>
          </cell>
          <cell r="C1652" t="str">
            <v>특 별 인 부</v>
          </cell>
          <cell r="D1652">
            <v>37.68</v>
          </cell>
          <cell r="G1652">
            <v>57379</v>
          </cell>
          <cell r="H1652">
            <v>2162040</v>
          </cell>
        </row>
        <row r="1656">
          <cell r="B1656" t="str">
            <v xml:space="preserve">    계</v>
          </cell>
          <cell r="F1656">
            <v>7834260</v>
          </cell>
          <cell r="H1656">
            <v>7834260</v>
          </cell>
        </row>
        <row r="1659">
          <cell r="E1659" t="str">
            <v xml:space="preserve"> </v>
          </cell>
          <cell r="F1659" t="str">
            <v>TRASH RACK 제작 소모 자재비</v>
          </cell>
        </row>
        <row r="1660">
          <cell r="E1660" t="str">
            <v xml:space="preserve"> </v>
          </cell>
        </row>
        <row r="1661">
          <cell r="A1661" t="str">
            <v>종       별</v>
          </cell>
          <cell r="C1661" t="str">
            <v>재 료 또 는</v>
          </cell>
          <cell r="D1661" t="str">
            <v xml:space="preserve">원 수 </v>
          </cell>
          <cell r="E1661" t="str">
            <v>단 위</v>
          </cell>
          <cell r="F1661" t="str">
            <v>총   액</v>
          </cell>
          <cell r="G1661" t="str">
            <v>노   무   비</v>
          </cell>
          <cell r="I1661" t="str">
            <v>재   료   비</v>
          </cell>
          <cell r="K1661" t="str">
            <v>경      비</v>
          </cell>
          <cell r="M1661" t="str">
            <v>비   고</v>
          </cell>
        </row>
        <row r="1662">
          <cell r="C1662" t="str">
            <v xml:space="preserve">규       격 </v>
          </cell>
          <cell r="F1662" t="str">
            <v>금   액</v>
          </cell>
          <cell r="G1662" t="str">
            <v>단  가</v>
          </cell>
          <cell r="H1662" t="str">
            <v>금   액</v>
          </cell>
          <cell r="I1662" t="str">
            <v>단  가</v>
          </cell>
          <cell r="J1662" t="str">
            <v>금   액</v>
          </cell>
          <cell r="K1662" t="str">
            <v>단  가</v>
          </cell>
          <cell r="L1662" t="str">
            <v>금   액</v>
          </cell>
        </row>
        <row r="1663">
          <cell r="A1663" t="str">
            <v>산       소</v>
          </cell>
          <cell r="C1663" t="str">
            <v>6,000L용</v>
          </cell>
          <cell r="D1663">
            <v>1.8049999999999999</v>
          </cell>
          <cell r="E1663" t="str">
            <v>병</v>
          </cell>
          <cell r="G1663" t="str">
            <v xml:space="preserve"> </v>
          </cell>
          <cell r="I1663">
            <v>12000</v>
          </cell>
          <cell r="J1663">
            <v>21660</v>
          </cell>
        </row>
        <row r="1664">
          <cell r="A1664" t="str">
            <v>아 세 치 렌</v>
          </cell>
          <cell r="C1664" t="str">
            <v>2,100L용</v>
          </cell>
          <cell r="D1664">
            <v>1.2749999999999999</v>
          </cell>
          <cell r="E1664" t="str">
            <v>병</v>
          </cell>
          <cell r="I1664">
            <v>25849</v>
          </cell>
          <cell r="J1664">
            <v>32957</v>
          </cell>
        </row>
        <row r="1665">
          <cell r="A1665" t="str">
            <v>함       석</v>
          </cell>
          <cell r="C1665" t="str">
            <v>#32 x 3' x 6'</v>
          </cell>
          <cell r="D1665">
            <v>0.53</v>
          </cell>
          <cell r="E1665" t="str">
            <v>매</v>
          </cell>
          <cell r="I1665">
            <v>2597</v>
          </cell>
          <cell r="J1665">
            <v>1376</v>
          </cell>
        </row>
        <row r="1666">
          <cell r="A1666" t="str">
            <v>용   접  봉</v>
          </cell>
          <cell r="C1666" t="str">
            <v>SS400, 4M/Mx350L</v>
          </cell>
          <cell r="D1666">
            <v>20.7</v>
          </cell>
          <cell r="E1666" t="str">
            <v>KG</v>
          </cell>
          <cell r="I1666">
            <v>1260</v>
          </cell>
          <cell r="J1666">
            <v>26082</v>
          </cell>
        </row>
        <row r="1667">
          <cell r="A1667" t="str">
            <v xml:space="preserve"> </v>
          </cell>
          <cell r="D1667" t="str">
            <v xml:space="preserve"> </v>
          </cell>
          <cell r="E1667" t="str">
            <v xml:space="preserve"> </v>
          </cell>
          <cell r="K1667" t="str">
            <v xml:space="preserve"> </v>
          </cell>
          <cell r="L1667" t="str">
            <v xml:space="preserve"> </v>
          </cell>
        </row>
        <row r="1668">
          <cell r="A1668" t="str">
            <v>그라인다돌</v>
          </cell>
          <cell r="C1668" t="str">
            <v>300m/mΦ</v>
          </cell>
          <cell r="D1668">
            <v>1.55</v>
          </cell>
          <cell r="E1668" t="str">
            <v>개</v>
          </cell>
          <cell r="I1668">
            <v>3380</v>
          </cell>
          <cell r="J1668">
            <v>5239</v>
          </cell>
          <cell r="K1668" t="str">
            <v xml:space="preserve"> </v>
          </cell>
        </row>
        <row r="1670">
          <cell r="B1670" t="str">
            <v>계</v>
          </cell>
          <cell r="F1670">
            <v>87314</v>
          </cell>
          <cell r="J1670">
            <v>87314</v>
          </cell>
          <cell r="L1670" t="str">
            <v xml:space="preserve"> </v>
          </cell>
        </row>
        <row r="1672">
          <cell r="M1672" t="str">
            <v xml:space="preserve"> </v>
          </cell>
        </row>
        <row r="1673">
          <cell r="M1673" t="str">
            <v xml:space="preserve"> </v>
          </cell>
        </row>
        <row r="1674">
          <cell r="M1674" t="str">
            <v xml:space="preserve"> </v>
          </cell>
        </row>
        <row r="1675">
          <cell r="M1675" t="str">
            <v xml:space="preserve"> </v>
          </cell>
        </row>
        <row r="1676">
          <cell r="M1676" t="str">
            <v xml:space="preserve"> </v>
          </cell>
        </row>
        <row r="1677">
          <cell r="M1677" t="str">
            <v xml:space="preserve"> </v>
          </cell>
        </row>
        <row r="1678">
          <cell r="M1678" t="str">
            <v xml:space="preserve"> </v>
          </cell>
        </row>
        <row r="1679">
          <cell r="M1679" t="str">
            <v xml:space="preserve"> </v>
          </cell>
        </row>
        <row r="1680">
          <cell r="M1680" t="str">
            <v xml:space="preserve"> </v>
          </cell>
        </row>
        <row r="1681">
          <cell r="M1681" t="str">
            <v xml:space="preserve"> </v>
          </cell>
        </row>
        <row r="1682">
          <cell r="M1682" t="str">
            <v xml:space="preserve"> </v>
          </cell>
        </row>
        <row r="1683">
          <cell r="M1683" t="str">
            <v xml:space="preserve"> </v>
          </cell>
        </row>
        <row r="1684">
          <cell r="M1684" t="str">
            <v xml:space="preserve"> </v>
          </cell>
        </row>
        <row r="1685">
          <cell r="M1685" t="str">
            <v xml:space="preserve"> </v>
          </cell>
        </row>
        <row r="1686">
          <cell r="M1686" t="str">
            <v xml:space="preserve"> </v>
          </cell>
        </row>
        <row r="1687">
          <cell r="M1687" t="str">
            <v xml:space="preserve"> </v>
          </cell>
        </row>
        <row r="1688">
          <cell r="E1688" t="str">
            <v xml:space="preserve"> </v>
          </cell>
          <cell r="F1688" t="str">
            <v>TRASH RACK 설치 인건비</v>
          </cell>
        </row>
        <row r="1689">
          <cell r="E1689" t="str">
            <v xml:space="preserve"> </v>
          </cell>
        </row>
        <row r="1690">
          <cell r="A1690" t="str">
            <v>종       별</v>
          </cell>
          <cell r="C1690" t="str">
            <v>재 료 또 는</v>
          </cell>
          <cell r="D1690" t="str">
            <v xml:space="preserve">원 수 </v>
          </cell>
          <cell r="E1690" t="str">
            <v>단 위</v>
          </cell>
          <cell r="F1690" t="str">
            <v>총   액</v>
          </cell>
          <cell r="G1690" t="str">
            <v>노   무   비</v>
          </cell>
          <cell r="I1690" t="str">
            <v>재   료   비</v>
          </cell>
          <cell r="K1690" t="str">
            <v>경      비</v>
          </cell>
          <cell r="M1690" t="str">
            <v>비   고</v>
          </cell>
        </row>
        <row r="1691">
          <cell r="C1691" t="str">
            <v xml:space="preserve">규       격 </v>
          </cell>
          <cell r="F1691" t="str">
            <v>금   액</v>
          </cell>
          <cell r="G1691" t="str">
            <v>단  가</v>
          </cell>
          <cell r="H1691" t="str">
            <v>금   액</v>
          </cell>
          <cell r="I1691" t="str">
            <v>단  가</v>
          </cell>
          <cell r="J1691" t="str">
            <v>금   액</v>
          </cell>
          <cell r="K1691" t="str">
            <v>단  가</v>
          </cell>
          <cell r="L1691" t="str">
            <v>금   액</v>
          </cell>
        </row>
        <row r="1692">
          <cell r="A1692" t="str">
            <v>기 술 관 리</v>
          </cell>
          <cell r="C1692" t="str">
            <v>기계기사1급</v>
          </cell>
          <cell r="D1692">
            <v>1.66</v>
          </cell>
          <cell r="E1692" t="str">
            <v>인</v>
          </cell>
          <cell r="G1692">
            <v>97488</v>
          </cell>
          <cell r="H1692">
            <v>161830</v>
          </cell>
        </row>
        <row r="1693">
          <cell r="A1693" t="str">
            <v>운 반 검 측</v>
          </cell>
          <cell r="C1693" t="str">
            <v>프랜트기계설치공</v>
          </cell>
          <cell r="D1693">
            <v>0.05</v>
          </cell>
          <cell r="E1693" t="str">
            <v>인</v>
          </cell>
          <cell r="G1693">
            <v>80805</v>
          </cell>
          <cell r="H1693">
            <v>4040</v>
          </cell>
        </row>
        <row r="1694">
          <cell r="C1694" t="str">
            <v>특 별 인 부</v>
          </cell>
          <cell r="D1694">
            <v>0.05</v>
          </cell>
          <cell r="E1694" t="str">
            <v>인</v>
          </cell>
          <cell r="G1694">
            <v>57379</v>
          </cell>
          <cell r="H1694">
            <v>2868</v>
          </cell>
        </row>
        <row r="1695">
          <cell r="A1695" t="str">
            <v>수      정</v>
          </cell>
          <cell r="C1695" t="str">
            <v>산소 절단공</v>
          </cell>
          <cell r="D1695">
            <v>0.05</v>
          </cell>
          <cell r="E1695" t="str">
            <v>인</v>
          </cell>
          <cell r="G1695">
            <v>31794</v>
          </cell>
          <cell r="H1695">
            <v>1589</v>
          </cell>
        </row>
        <row r="1696">
          <cell r="A1696" t="str">
            <v xml:space="preserve"> </v>
          </cell>
          <cell r="C1696" t="str">
            <v>프랜트기계설치공</v>
          </cell>
          <cell r="D1696">
            <v>0.05</v>
          </cell>
          <cell r="E1696" t="str">
            <v>인</v>
          </cell>
          <cell r="G1696">
            <v>80805</v>
          </cell>
          <cell r="H1696">
            <v>4040</v>
          </cell>
        </row>
        <row r="1698">
          <cell r="A1698" t="str">
            <v xml:space="preserve"> </v>
          </cell>
          <cell r="C1698" t="str">
            <v>특 별 인 부</v>
          </cell>
          <cell r="D1698">
            <v>0.1</v>
          </cell>
          <cell r="E1698" t="str">
            <v>인</v>
          </cell>
          <cell r="G1698">
            <v>57379</v>
          </cell>
          <cell r="H1698">
            <v>5737</v>
          </cell>
        </row>
        <row r="1699">
          <cell r="A1699" t="str">
            <v>설치준비 철근정리</v>
          </cell>
          <cell r="C1699" t="str">
            <v>산 소 절 단 공</v>
          </cell>
          <cell r="D1699">
            <v>4.7E-2</v>
          </cell>
          <cell r="E1699" t="str">
            <v>인</v>
          </cell>
          <cell r="G1699">
            <v>31794</v>
          </cell>
          <cell r="H1699">
            <v>1494</v>
          </cell>
        </row>
        <row r="1700">
          <cell r="C1700" t="str">
            <v>특 별 인 부</v>
          </cell>
          <cell r="D1700">
            <v>4.7E-2</v>
          </cell>
          <cell r="E1700" t="str">
            <v>인</v>
          </cell>
          <cell r="G1700">
            <v>57379</v>
          </cell>
          <cell r="H1700">
            <v>2696</v>
          </cell>
        </row>
        <row r="1701">
          <cell r="A1701" t="str">
            <v>CHIPPING</v>
          </cell>
          <cell r="C1701" t="str">
            <v>석      공</v>
          </cell>
          <cell r="D1701">
            <v>0.1</v>
          </cell>
          <cell r="E1701" t="str">
            <v>인</v>
          </cell>
          <cell r="G1701">
            <v>77005</v>
          </cell>
          <cell r="H1701">
            <v>7700</v>
          </cell>
        </row>
        <row r="1702">
          <cell r="C1702" t="str">
            <v>특 별 인 부</v>
          </cell>
          <cell r="D1702">
            <v>0.05</v>
          </cell>
          <cell r="E1702" t="str">
            <v>인</v>
          </cell>
          <cell r="G1702">
            <v>57379</v>
          </cell>
          <cell r="H1702">
            <v>2868</v>
          </cell>
        </row>
        <row r="1704">
          <cell r="A1704" t="str">
            <v>BEAM설치,CRANE</v>
          </cell>
          <cell r="C1704" t="str">
            <v>특 별 인 부</v>
          </cell>
          <cell r="D1704">
            <v>0.17499999999999999</v>
          </cell>
          <cell r="E1704" t="str">
            <v>인</v>
          </cell>
          <cell r="G1704">
            <v>57379</v>
          </cell>
          <cell r="H1704">
            <v>10041</v>
          </cell>
        </row>
        <row r="1705">
          <cell r="A1705" t="str">
            <v xml:space="preserve"> </v>
          </cell>
          <cell r="B1705" t="str">
            <v>작업</v>
          </cell>
          <cell r="C1705" t="str">
            <v>특수 비계공</v>
          </cell>
          <cell r="D1705">
            <v>0.18</v>
          </cell>
          <cell r="E1705" t="str">
            <v>인</v>
          </cell>
          <cell r="G1705">
            <v>85884</v>
          </cell>
          <cell r="H1705">
            <v>15459</v>
          </cell>
        </row>
        <row r="1706">
          <cell r="A1706" t="str">
            <v>BEAM설치,CRANE</v>
          </cell>
          <cell r="C1706" t="str">
            <v>측   량   사</v>
          </cell>
          <cell r="D1706">
            <v>0.14000000000000001</v>
          </cell>
          <cell r="E1706" t="str">
            <v>인</v>
          </cell>
          <cell r="G1706">
            <v>58506</v>
          </cell>
          <cell r="H1706">
            <v>8190</v>
          </cell>
        </row>
        <row r="1707">
          <cell r="A1707" t="str">
            <v>작업,1차 쎈타링</v>
          </cell>
          <cell r="C1707" t="str">
            <v>측 량 조 수</v>
          </cell>
          <cell r="D1707">
            <v>0.14000000000000001</v>
          </cell>
          <cell r="E1707" t="str">
            <v>인</v>
          </cell>
          <cell r="G1707">
            <v>38777</v>
          </cell>
          <cell r="H1707">
            <v>5428</v>
          </cell>
        </row>
        <row r="1708">
          <cell r="C1708" t="str">
            <v>특수 비계공</v>
          </cell>
          <cell r="D1708">
            <v>0.14000000000000001</v>
          </cell>
          <cell r="E1708" t="str">
            <v>인</v>
          </cell>
          <cell r="G1708">
            <v>85884</v>
          </cell>
          <cell r="H1708">
            <v>12023</v>
          </cell>
        </row>
        <row r="1709">
          <cell r="A1709" t="str">
            <v xml:space="preserve"> </v>
          </cell>
          <cell r="B1709" t="str">
            <v xml:space="preserve"> </v>
          </cell>
        </row>
        <row r="1710">
          <cell r="A1710" t="str">
            <v xml:space="preserve"> </v>
          </cell>
          <cell r="B1710" t="str">
            <v xml:space="preserve"> </v>
          </cell>
          <cell r="C1710" t="str">
            <v>특 별 인 부</v>
          </cell>
          <cell r="D1710">
            <v>0.28000000000000003</v>
          </cell>
          <cell r="E1710" t="str">
            <v>인</v>
          </cell>
          <cell r="G1710">
            <v>57379</v>
          </cell>
          <cell r="H1710">
            <v>16066</v>
          </cell>
        </row>
        <row r="1711">
          <cell r="A1711" t="str">
            <v xml:space="preserve"> </v>
          </cell>
          <cell r="B1711" t="str">
            <v xml:space="preserve"> </v>
          </cell>
          <cell r="C1711" t="str">
            <v>프랜트기계설치공</v>
          </cell>
          <cell r="D1711">
            <v>0.14000000000000001</v>
          </cell>
          <cell r="E1711" t="str">
            <v>인</v>
          </cell>
          <cell r="G1711">
            <v>80805</v>
          </cell>
          <cell r="H1711">
            <v>11312</v>
          </cell>
        </row>
        <row r="1712">
          <cell r="A1712" t="str">
            <v>턴 바 클 용 접</v>
          </cell>
          <cell r="C1712" t="str">
            <v xml:space="preserve">프랜트 용접공 </v>
          </cell>
          <cell r="D1712">
            <v>0.21</v>
          </cell>
          <cell r="E1712" t="str">
            <v>인</v>
          </cell>
          <cell r="G1712">
            <v>95379</v>
          </cell>
          <cell r="H1712">
            <v>20029</v>
          </cell>
        </row>
        <row r="1713">
          <cell r="A1713" t="str">
            <v xml:space="preserve"> </v>
          </cell>
          <cell r="B1713" t="str">
            <v xml:space="preserve"> </v>
          </cell>
          <cell r="C1713" t="str">
            <v>특 별 인 부</v>
          </cell>
          <cell r="D1713">
            <v>0.21</v>
          </cell>
          <cell r="E1713" t="str">
            <v>인</v>
          </cell>
          <cell r="G1713">
            <v>57379</v>
          </cell>
          <cell r="H1713">
            <v>12049</v>
          </cell>
        </row>
        <row r="1714">
          <cell r="A1714" t="str">
            <v>BEAM 완전고정</v>
          </cell>
          <cell r="C1714" t="str">
            <v>산소 절단공</v>
          </cell>
          <cell r="D1714">
            <v>1.4999999999999999E-2</v>
          </cell>
          <cell r="E1714" t="str">
            <v>인</v>
          </cell>
          <cell r="G1714">
            <v>31794</v>
          </cell>
          <cell r="H1714">
            <v>476</v>
          </cell>
        </row>
        <row r="1717">
          <cell r="A1717" t="str">
            <v>종       별</v>
          </cell>
          <cell r="C1717" t="str">
            <v>재 료 또 는</v>
          </cell>
          <cell r="D1717" t="str">
            <v xml:space="preserve">원 수 </v>
          </cell>
          <cell r="E1717" t="str">
            <v>단 위</v>
          </cell>
          <cell r="F1717" t="str">
            <v>총   액</v>
          </cell>
          <cell r="G1717" t="str">
            <v>노   무   비</v>
          </cell>
          <cell r="I1717" t="str">
            <v>재   료   비</v>
          </cell>
          <cell r="K1717" t="str">
            <v>경      비</v>
          </cell>
          <cell r="M1717" t="str">
            <v>비   고</v>
          </cell>
        </row>
        <row r="1718">
          <cell r="C1718" t="str">
            <v xml:space="preserve">규       격 </v>
          </cell>
          <cell r="F1718" t="str">
            <v>금   액</v>
          </cell>
          <cell r="G1718" t="str">
            <v>단  가</v>
          </cell>
          <cell r="H1718" t="str">
            <v>금   액</v>
          </cell>
          <cell r="I1718" t="str">
            <v>단  가</v>
          </cell>
          <cell r="J1718" t="str">
            <v>금   액</v>
          </cell>
          <cell r="K1718" t="str">
            <v>단  가</v>
          </cell>
          <cell r="L1718" t="str">
            <v>금   액</v>
          </cell>
        </row>
        <row r="1719">
          <cell r="C1719" t="str">
            <v>프랜트 용접공</v>
          </cell>
          <cell r="D1719">
            <v>2.7</v>
          </cell>
          <cell r="E1719" t="str">
            <v>인</v>
          </cell>
          <cell r="G1719">
            <v>95379</v>
          </cell>
          <cell r="H1719">
            <v>257523</v>
          </cell>
        </row>
        <row r="1720">
          <cell r="A1720" t="str">
            <v xml:space="preserve"> </v>
          </cell>
          <cell r="C1720" t="str">
            <v>특 별 인 부</v>
          </cell>
          <cell r="D1720">
            <v>2.7</v>
          </cell>
          <cell r="E1720" t="str">
            <v>인</v>
          </cell>
          <cell r="G1720">
            <v>57379</v>
          </cell>
          <cell r="H1720">
            <v>154923</v>
          </cell>
        </row>
        <row r="1721">
          <cell r="A1721" t="str">
            <v>TRASH RACK 설치</v>
          </cell>
          <cell r="C1721" t="str">
            <v>특 별 인 부</v>
          </cell>
          <cell r="D1721">
            <v>0.67</v>
          </cell>
          <cell r="E1721" t="str">
            <v>인</v>
          </cell>
          <cell r="G1721">
            <v>57379</v>
          </cell>
          <cell r="H1721">
            <v>38443</v>
          </cell>
        </row>
        <row r="1722">
          <cell r="A1722" t="str">
            <v>1 차 조 립</v>
          </cell>
          <cell r="C1722" t="str">
            <v>특수 비계공</v>
          </cell>
          <cell r="D1722">
            <v>0.59</v>
          </cell>
          <cell r="E1722" t="str">
            <v>인</v>
          </cell>
          <cell r="G1722">
            <v>85884</v>
          </cell>
          <cell r="H1722">
            <v>50671</v>
          </cell>
        </row>
        <row r="1723">
          <cell r="B1723" t="str">
            <v xml:space="preserve"> </v>
          </cell>
          <cell r="C1723" t="str">
            <v>프랜트기계설치공</v>
          </cell>
          <cell r="D1723">
            <v>0.45</v>
          </cell>
          <cell r="E1723" t="str">
            <v>인</v>
          </cell>
          <cell r="G1723">
            <v>80805</v>
          </cell>
          <cell r="H1723">
            <v>36362</v>
          </cell>
        </row>
        <row r="1724">
          <cell r="A1724" t="str">
            <v>2차 쎈 타 링</v>
          </cell>
          <cell r="C1724" t="str">
            <v>측   량   사</v>
          </cell>
          <cell r="D1724">
            <v>8.6999999999999994E-2</v>
          </cell>
          <cell r="E1724" t="str">
            <v>인</v>
          </cell>
          <cell r="G1724">
            <v>58506</v>
          </cell>
          <cell r="H1724">
            <v>5090</v>
          </cell>
        </row>
        <row r="1725">
          <cell r="B1725" t="str">
            <v xml:space="preserve"> </v>
          </cell>
          <cell r="C1725" t="str">
            <v>측 량 조 수</v>
          </cell>
          <cell r="D1725">
            <v>8.6999999999999994E-2</v>
          </cell>
          <cell r="E1725" t="str">
            <v>인</v>
          </cell>
          <cell r="G1725">
            <v>38777</v>
          </cell>
          <cell r="H1725">
            <v>3373</v>
          </cell>
        </row>
        <row r="1726">
          <cell r="C1726" t="str">
            <v>프랜트기계설치공</v>
          </cell>
          <cell r="D1726">
            <v>8.6999999999999994E-2</v>
          </cell>
          <cell r="E1726" t="str">
            <v>인</v>
          </cell>
          <cell r="G1726">
            <v>80805</v>
          </cell>
          <cell r="H1726">
            <v>7030</v>
          </cell>
        </row>
        <row r="1727">
          <cell r="C1727" t="str">
            <v>특 별 인 부</v>
          </cell>
          <cell r="D1727">
            <v>0.16600000000000001</v>
          </cell>
          <cell r="E1727" t="str">
            <v>인</v>
          </cell>
          <cell r="G1727">
            <v>57379</v>
          </cell>
          <cell r="H1727">
            <v>9524</v>
          </cell>
        </row>
        <row r="1728">
          <cell r="C1728" t="str">
            <v>프랜트 용접공</v>
          </cell>
          <cell r="D1728">
            <v>0.79</v>
          </cell>
          <cell r="E1728" t="str">
            <v>인</v>
          </cell>
          <cell r="G1728">
            <v>95379</v>
          </cell>
          <cell r="H1728">
            <v>75349</v>
          </cell>
        </row>
        <row r="1729">
          <cell r="B1729" t="str">
            <v xml:space="preserve"> </v>
          </cell>
        </row>
        <row r="1730">
          <cell r="A1730" t="str">
            <v>검        사</v>
          </cell>
          <cell r="C1730" t="str">
            <v>프랜트기계설치공</v>
          </cell>
          <cell r="D1730">
            <v>3.5000000000000003E-2</v>
          </cell>
          <cell r="E1730" t="str">
            <v>인</v>
          </cell>
          <cell r="G1730">
            <v>80805</v>
          </cell>
          <cell r="H1730">
            <v>2828</v>
          </cell>
        </row>
        <row r="1731">
          <cell r="A1731" t="str">
            <v xml:space="preserve"> </v>
          </cell>
          <cell r="C1731" t="str">
            <v>특 별 인 부</v>
          </cell>
          <cell r="D1731">
            <v>3.5000000000000003E-2</v>
          </cell>
          <cell r="E1731" t="str">
            <v>인</v>
          </cell>
          <cell r="G1731">
            <v>57379</v>
          </cell>
          <cell r="H1731">
            <v>2008</v>
          </cell>
        </row>
        <row r="1732">
          <cell r="A1732" t="str">
            <v>강제거푸집철거</v>
          </cell>
          <cell r="C1732" t="str">
            <v>프랜트 용접공</v>
          </cell>
          <cell r="D1732">
            <v>1.7000000000000001E-2</v>
          </cell>
          <cell r="E1732" t="str">
            <v>인</v>
          </cell>
          <cell r="G1732">
            <v>95379</v>
          </cell>
          <cell r="H1732">
            <v>1621</v>
          </cell>
        </row>
        <row r="1733">
          <cell r="B1733" t="str">
            <v xml:space="preserve"> </v>
          </cell>
          <cell r="C1733" t="str">
            <v>특 별 인 부</v>
          </cell>
          <cell r="D1733">
            <v>1.7000000000000001E-2</v>
          </cell>
          <cell r="E1733" t="str">
            <v>인</v>
          </cell>
          <cell r="G1733">
            <v>57379</v>
          </cell>
          <cell r="H1733">
            <v>975</v>
          </cell>
        </row>
        <row r="1734">
          <cell r="A1734" t="str">
            <v>뒷    정    리</v>
          </cell>
          <cell r="C1734" t="str">
            <v>프랜트기계설치공</v>
          </cell>
          <cell r="D1734">
            <v>3.5000000000000003E-2</v>
          </cell>
          <cell r="E1734" t="str">
            <v>인</v>
          </cell>
          <cell r="G1734">
            <v>80805</v>
          </cell>
          <cell r="H1734">
            <v>2828</v>
          </cell>
        </row>
        <row r="1735">
          <cell r="B1735" t="str">
            <v xml:space="preserve"> </v>
          </cell>
        </row>
        <row r="1736">
          <cell r="C1736" t="str">
            <v>산소 절단공</v>
          </cell>
          <cell r="D1736">
            <v>1.7000000000000001E-2</v>
          </cell>
          <cell r="E1736" t="str">
            <v>인</v>
          </cell>
          <cell r="G1736">
            <v>31794</v>
          </cell>
          <cell r="H1736">
            <v>540</v>
          </cell>
        </row>
        <row r="1737">
          <cell r="C1737" t="str">
            <v>특 별 인 부</v>
          </cell>
          <cell r="D1737">
            <v>3.5000000000000003E-2</v>
          </cell>
          <cell r="E1737" t="str">
            <v>인</v>
          </cell>
          <cell r="G1737">
            <v>57379</v>
          </cell>
          <cell r="H1737">
            <v>2008</v>
          </cell>
        </row>
        <row r="1738">
          <cell r="A1738" t="str">
            <v>전 원 조 작</v>
          </cell>
          <cell r="C1738" t="str">
            <v>프랜트 전공</v>
          </cell>
          <cell r="D1738">
            <v>0.52</v>
          </cell>
          <cell r="E1738" t="str">
            <v>인</v>
          </cell>
          <cell r="G1738">
            <v>64285</v>
          </cell>
          <cell r="H1738">
            <v>33428</v>
          </cell>
        </row>
        <row r="1739">
          <cell r="C1739" t="str">
            <v>특 별 인 부</v>
          </cell>
          <cell r="D1739">
            <v>0.52</v>
          </cell>
          <cell r="E1739" t="str">
            <v>인</v>
          </cell>
          <cell r="G1739">
            <v>57379</v>
          </cell>
          <cell r="H1739">
            <v>29837</v>
          </cell>
        </row>
        <row r="1743">
          <cell r="B1743" t="str">
            <v xml:space="preserve">    계</v>
          </cell>
          <cell r="F1743">
            <v>1020296</v>
          </cell>
          <cell r="H1743">
            <v>1020296</v>
          </cell>
        </row>
        <row r="1746">
          <cell r="E1746" t="str">
            <v xml:space="preserve"> </v>
          </cell>
          <cell r="F1746" t="str">
            <v>TRASH RACK 설치 소모 자재비</v>
          </cell>
        </row>
        <row r="1747">
          <cell r="E1747" t="str">
            <v xml:space="preserve"> </v>
          </cell>
        </row>
        <row r="1748">
          <cell r="A1748" t="str">
            <v>종       별</v>
          </cell>
          <cell r="C1748" t="str">
            <v>재 료 또 는</v>
          </cell>
          <cell r="D1748" t="str">
            <v xml:space="preserve">원 수 </v>
          </cell>
          <cell r="E1748" t="str">
            <v>단 위</v>
          </cell>
          <cell r="F1748" t="str">
            <v>총   액</v>
          </cell>
          <cell r="G1748" t="str">
            <v>노   무   비</v>
          </cell>
          <cell r="I1748" t="str">
            <v>재   료   비</v>
          </cell>
          <cell r="K1748" t="str">
            <v>경      비</v>
          </cell>
          <cell r="M1748" t="str">
            <v>비   고</v>
          </cell>
        </row>
        <row r="1749">
          <cell r="C1749" t="str">
            <v xml:space="preserve">규       격 </v>
          </cell>
          <cell r="F1749" t="str">
            <v>금   액</v>
          </cell>
          <cell r="G1749" t="str">
            <v>단  가</v>
          </cell>
          <cell r="H1749" t="str">
            <v>금   액</v>
          </cell>
          <cell r="I1749" t="str">
            <v>단  가</v>
          </cell>
          <cell r="J1749" t="str">
            <v>금   액</v>
          </cell>
          <cell r="K1749" t="str">
            <v>단  가</v>
          </cell>
          <cell r="L1749" t="str">
            <v>금   액</v>
          </cell>
        </row>
        <row r="1750">
          <cell r="A1750" t="str">
            <v>산       소</v>
          </cell>
          <cell r="C1750" t="str">
            <v>6,000L용</v>
          </cell>
          <cell r="D1750">
            <v>2.9000000000000001E-2</v>
          </cell>
          <cell r="E1750" t="str">
            <v>병</v>
          </cell>
          <cell r="G1750" t="str">
            <v xml:space="preserve"> </v>
          </cell>
          <cell r="I1750">
            <v>12000</v>
          </cell>
          <cell r="J1750">
            <v>348</v>
          </cell>
        </row>
        <row r="1751">
          <cell r="A1751" t="str">
            <v>아 세 치 렌</v>
          </cell>
          <cell r="C1751" t="str">
            <v>2,100L용</v>
          </cell>
          <cell r="D1751">
            <v>1.2E-2</v>
          </cell>
          <cell r="E1751" t="str">
            <v>병</v>
          </cell>
          <cell r="I1751">
            <v>25849</v>
          </cell>
          <cell r="J1751">
            <v>310</v>
          </cell>
        </row>
        <row r="1752">
          <cell r="A1752" t="str">
            <v>용   접  봉</v>
          </cell>
          <cell r="C1752" t="str">
            <v>SS400, 4M/Mx350L</v>
          </cell>
          <cell r="D1752">
            <v>5.95</v>
          </cell>
          <cell r="E1752" t="str">
            <v>KG</v>
          </cell>
          <cell r="I1752">
            <v>1260</v>
          </cell>
          <cell r="J1752">
            <v>7497</v>
          </cell>
        </row>
        <row r="1754">
          <cell r="A1754" t="str">
            <v xml:space="preserve"> </v>
          </cell>
          <cell r="D1754" t="str">
            <v xml:space="preserve"> </v>
          </cell>
          <cell r="E1754" t="str">
            <v xml:space="preserve"> </v>
          </cell>
        </row>
        <row r="1755">
          <cell r="B1755" t="str">
            <v>계</v>
          </cell>
          <cell r="F1755">
            <v>8155</v>
          </cell>
          <cell r="J1755">
            <v>8155</v>
          </cell>
        </row>
        <row r="1757">
          <cell r="A1757" t="str">
            <v xml:space="preserve"> </v>
          </cell>
          <cell r="D1757" t="str">
            <v xml:space="preserve"> </v>
          </cell>
          <cell r="E1757" t="str">
            <v xml:space="preserve"> </v>
          </cell>
        </row>
        <row r="1758">
          <cell r="A1758" t="str">
            <v xml:space="preserve"> </v>
          </cell>
          <cell r="D1758" t="str">
            <v xml:space="preserve"> </v>
          </cell>
          <cell r="E1758" t="str">
            <v xml:space="preserve"> </v>
          </cell>
        </row>
        <row r="1759">
          <cell r="A1759" t="str">
            <v xml:space="preserve"> </v>
          </cell>
          <cell r="D1759" t="str">
            <v xml:space="preserve"> </v>
          </cell>
          <cell r="E1759" t="str">
            <v xml:space="preserve"> </v>
          </cell>
        </row>
        <row r="1760">
          <cell r="A1760" t="str">
            <v xml:space="preserve"> </v>
          </cell>
          <cell r="D1760" t="str">
            <v xml:space="preserve"> </v>
          </cell>
          <cell r="E1760" t="str">
            <v xml:space="preserve"> </v>
          </cell>
        </row>
        <row r="1761">
          <cell r="A1761" t="str">
            <v xml:space="preserve"> </v>
          </cell>
          <cell r="D1761" t="str">
            <v xml:space="preserve"> </v>
          </cell>
          <cell r="E1761" t="str">
            <v xml:space="preserve"> </v>
          </cell>
        </row>
        <row r="1762">
          <cell r="A1762" t="str">
            <v xml:space="preserve"> </v>
          </cell>
          <cell r="D1762" t="str">
            <v xml:space="preserve"> </v>
          </cell>
          <cell r="E1762" t="str">
            <v xml:space="preserve"> </v>
          </cell>
        </row>
        <row r="1763">
          <cell r="A1763" t="str">
            <v xml:space="preserve"> </v>
          </cell>
          <cell r="D1763" t="str">
            <v xml:space="preserve"> </v>
          </cell>
          <cell r="E1763" t="str">
            <v xml:space="preserve"> </v>
          </cell>
        </row>
        <row r="1764">
          <cell r="A1764" t="str">
            <v xml:space="preserve"> </v>
          </cell>
          <cell r="D1764" t="str">
            <v xml:space="preserve"> </v>
          </cell>
          <cell r="E1764" t="str">
            <v xml:space="preserve"> </v>
          </cell>
        </row>
        <row r="1765">
          <cell r="A1765" t="str">
            <v xml:space="preserve"> </v>
          </cell>
          <cell r="D1765" t="str">
            <v xml:space="preserve"> </v>
          </cell>
          <cell r="E1765" t="str">
            <v xml:space="preserve"> </v>
          </cell>
        </row>
        <row r="1766">
          <cell r="A1766" t="str">
            <v xml:space="preserve"> </v>
          </cell>
          <cell r="D1766" t="str">
            <v xml:space="preserve"> </v>
          </cell>
          <cell r="E1766" t="str">
            <v xml:space="preserve"> </v>
          </cell>
        </row>
        <row r="1767">
          <cell r="A1767" t="str">
            <v xml:space="preserve"> </v>
          </cell>
          <cell r="D1767" t="str">
            <v xml:space="preserve"> </v>
          </cell>
          <cell r="E1767" t="str">
            <v xml:space="preserve"> </v>
          </cell>
        </row>
        <row r="1768">
          <cell r="A1768" t="str">
            <v xml:space="preserve"> </v>
          </cell>
          <cell r="D1768" t="str">
            <v xml:space="preserve"> </v>
          </cell>
          <cell r="E1768" t="str">
            <v xml:space="preserve"> </v>
          </cell>
        </row>
        <row r="1769">
          <cell r="A1769" t="str">
            <v xml:space="preserve"> </v>
          </cell>
          <cell r="D1769" t="str">
            <v xml:space="preserve"> </v>
          </cell>
          <cell r="E1769" t="str">
            <v xml:space="preserve"> </v>
          </cell>
        </row>
        <row r="1770">
          <cell r="A1770" t="str">
            <v xml:space="preserve"> </v>
          </cell>
          <cell r="D1770" t="str">
            <v xml:space="preserve"> </v>
          </cell>
          <cell r="E1770" t="str">
            <v xml:space="preserve"> </v>
          </cell>
        </row>
        <row r="1771">
          <cell r="A1771" t="str">
            <v xml:space="preserve"> </v>
          </cell>
          <cell r="D1771" t="str">
            <v xml:space="preserve"> </v>
          </cell>
          <cell r="E1771" t="str">
            <v xml:space="preserve"> </v>
          </cell>
        </row>
        <row r="1772">
          <cell r="A1772" t="str">
            <v xml:space="preserve"> </v>
          </cell>
          <cell r="D1772" t="str">
            <v xml:space="preserve"> </v>
          </cell>
          <cell r="E1772" t="str">
            <v xml:space="preserve"> </v>
          </cell>
        </row>
        <row r="1773">
          <cell r="A1773" t="str">
            <v xml:space="preserve"> </v>
          </cell>
          <cell r="D1773" t="str">
            <v xml:space="preserve"> </v>
          </cell>
          <cell r="E1773" t="str">
            <v xml:space="preserve"> </v>
          </cell>
        </row>
        <row r="1774">
          <cell r="A1774" t="str">
            <v xml:space="preserve"> </v>
          </cell>
          <cell r="D1774" t="str">
            <v xml:space="preserve"> </v>
          </cell>
          <cell r="E1774" t="str">
            <v xml:space="preserve"> </v>
          </cell>
        </row>
        <row r="1775">
          <cell r="A1775" t="str">
            <v>잡철물 제작,설치(SCREEN등)</v>
          </cell>
        </row>
        <row r="1776">
          <cell r="E1776" t="str">
            <v xml:space="preserve"> </v>
          </cell>
        </row>
        <row r="1777">
          <cell r="A1777" t="str">
            <v>종       별</v>
          </cell>
          <cell r="C1777" t="str">
            <v>재 료 또 는</v>
          </cell>
          <cell r="D1777" t="str">
            <v xml:space="preserve">원 수 </v>
          </cell>
          <cell r="E1777" t="str">
            <v>단 위</v>
          </cell>
          <cell r="F1777" t="str">
            <v>총   액</v>
          </cell>
          <cell r="G1777" t="str">
            <v>노   무   비</v>
          </cell>
          <cell r="I1777" t="str">
            <v>재   료   비</v>
          </cell>
          <cell r="K1777" t="str">
            <v>경      비</v>
          </cell>
          <cell r="M1777" t="str">
            <v>비   고</v>
          </cell>
        </row>
        <row r="1778">
          <cell r="C1778" t="str">
            <v xml:space="preserve">규       격 </v>
          </cell>
          <cell r="F1778" t="str">
            <v>금   액</v>
          </cell>
          <cell r="G1778" t="str">
            <v>단  가</v>
          </cell>
          <cell r="H1778" t="str">
            <v>금   액</v>
          </cell>
          <cell r="I1778" t="str">
            <v>단  가</v>
          </cell>
          <cell r="J1778" t="str">
            <v>금   액</v>
          </cell>
          <cell r="K1778" t="str">
            <v>단  가</v>
          </cell>
          <cell r="L1778" t="str">
            <v>금   액</v>
          </cell>
        </row>
        <row r="1779">
          <cell r="A1779" t="str">
            <v>용  접  봉</v>
          </cell>
          <cell r="C1779" t="str">
            <v>KSE4301  3.2Φ</v>
          </cell>
          <cell r="D1779">
            <v>18.48</v>
          </cell>
          <cell r="E1779" t="str">
            <v>KG</v>
          </cell>
          <cell r="I1779">
            <v>1260</v>
          </cell>
          <cell r="J1779">
            <v>23284</v>
          </cell>
        </row>
        <row r="1780">
          <cell r="A1780" t="str">
            <v>산      소</v>
          </cell>
          <cell r="C1780" t="str">
            <v>6,000L</v>
          </cell>
          <cell r="D1780">
            <v>1.05</v>
          </cell>
          <cell r="E1780" t="str">
            <v>병</v>
          </cell>
          <cell r="I1780">
            <v>12000</v>
          </cell>
          <cell r="J1780">
            <v>12600</v>
          </cell>
        </row>
        <row r="1781">
          <cell r="A1781" t="str">
            <v>아 세 치 렌</v>
          </cell>
          <cell r="C1781" t="str">
            <v>4,500L</v>
          </cell>
          <cell r="D1781">
            <v>2.8</v>
          </cell>
          <cell r="E1781" t="str">
            <v>KG</v>
          </cell>
          <cell r="I1781">
            <v>10500</v>
          </cell>
          <cell r="J1781">
            <v>29400</v>
          </cell>
        </row>
        <row r="1782">
          <cell r="A1782" t="str">
            <v>철      공</v>
          </cell>
          <cell r="D1782">
            <v>27.65</v>
          </cell>
          <cell r="E1782" t="str">
            <v>인</v>
          </cell>
          <cell r="G1782">
            <v>72430</v>
          </cell>
          <cell r="H1782">
            <v>2002689</v>
          </cell>
        </row>
        <row r="1783">
          <cell r="A1783" t="str">
            <v>비  계   공</v>
          </cell>
          <cell r="D1783">
            <v>4.71</v>
          </cell>
          <cell r="E1783" t="str">
            <v>인</v>
          </cell>
          <cell r="G1783">
            <v>79467</v>
          </cell>
          <cell r="H1783">
            <v>374289</v>
          </cell>
        </row>
        <row r="1785">
          <cell r="A1785" t="str">
            <v>보 통 인 부</v>
          </cell>
          <cell r="D1785">
            <v>0.66</v>
          </cell>
          <cell r="E1785" t="str">
            <v>인</v>
          </cell>
          <cell r="G1785">
            <v>37736</v>
          </cell>
          <cell r="H1785">
            <v>24905</v>
          </cell>
        </row>
        <row r="1786">
          <cell r="A1786" t="str">
            <v>용  접  공</v>
          </cell>
          <cell r="D1786">
            <v>2.6</v>
          </cell>
          <cell r="E1786" t="str">
            <v>인</v>
          </cell>
          <cell r="G1786">
            <v>74016</v>
          </cell>
          <cell r="H1786">
            <v>192441</v>
          </cell>
        </row>
        <row r="1787">
          <cell r="A1787" t="str">
            <v>특 별 인 부</v>
          </cell>
          <cell r="D1787">
            <v>0.74</v>
          </cell>
          <cell r="E1787" t="str">
            <v>인</v>
          </cell>
          <cell r="G1787">
            <v>57379</v>
          </cell>
          <cell r="H1787">
            <v>42460</v>
          </cell>
        </row>
        <row r="1788">
          <cell r="A1788" t="str">
            <v>용접기 손료</v>
          </cell>
          <cell r="D1788">
            <v>20.83</v>
          </cell>
          <cell r="E1788" t="str">
            <v>Hr</v>
          </cell>
          <cell r="K1788">
            <v>155</v>
          </cell>
          <cell r="L1788">
            <v>3228</v>
          </cell>
        </row>
        <row r="1789">
          <cell r="A1789" t="str">
            <v>전력 소요량</v>
          </cell>
          <cell r="D1789">
            <v>126</v>
          </cell>
          <cell r="E1789" t="str">
            <v>KWH</v>
          </cell>
          <cell r="K1789">
            <v>61.6</v>
          </cell>
          <cell r="L1789">
            <v>7761</v>
          </cell>
        </row>
        <row r="1790">
          <cell r="A1790" t="str">
            <v>공 구 손 료</v>
          </cell>
          <cell r="C1790" t="str">
            <v>인건비의 3%</v>
          </cell>
          <cell r="L1790">
            <v>79103</v>
          </cell>
        </row>
        <row r="1792">
          <cell r="A1792" t="str">
            <v>소    계</v>
          </cell>
          <cell r="F1792">
            <v>2792160</v>
          </cell>
          <cell r="H1792">
            <v>2636784</v>
          </cell>
          <cell r="J1792">
            <v>65284</v>
          </cell>
          <cell r="L1792">
            <v>90092</v>
          </cell>
        </row>
        <row r="1794">
          <cell r="A1794" t="str">
            <v>계 ( 간단한구조 )</v>
          </cell>
          <cell r="C1794" t="str">
            <v>100 %</v>
          </cell>
          <cell r="F1794">
            <v>2792160</v>
          </cell>
          <cell r="H1794">
            <v>2636784</v>
          </cell>
          <cell r="J1794">
            <v>65284</v>
          </cell>
          <cell r="L1794">
            <v>90092</v>
          </cell>
        </row>
        <row r="1796">
          <cell r="A1796" t="str">
            <v>계 ( 복잡한구조 )</v>
          </cell>
          <cell r="C1796" t="str">
            <v>140 %</v>
          </cell>
          <cell r="F1796">
            <v>3909022</v>
          </cell>
          <cell r="H1796">
            <v>3691497</v>
          </cell>
          <cell r="J1796">
            <v>91397</v>
          </cell>
          <cell r="L1796">
            <v>126128</v>
          </cell>
        </row>
        <row r="1799">
          <cell r="F1799" t="str">
            <v xml:space="preserve"> </v>
          </cell>
        </row>
        <row r="1800">
          <cell r="F1800" t="str">
            <v xml:space="preserve"> </v>
          </cell>
        </row>
        <row r="1801">
          <cell r="F1801" t="str">
            <v xml:space="preserve"> </v>
          </cell>
        </row>
        <row r="1802">
          <cell r="F1802" t="str">
            <v xml:space="preserve"> </v>
          </cell>
        </row>
        <row r="1803">
          <cell r="B1803" t="str">
            <v>기존도장 방식을 채택할 경우</v>
          </cell>
          <cell r="E1803" t="str">
            <v xml:space="preserve"> </v>
          </cell>
          <cell r="F1803" t="str">
            <v>도 장 비 (M²당) 일 위 대 가</v>
          </cell>
        </row>
        <row r="1805">
          <cell r="A1805" t="str">
            <v>종       별</v>
          </cell>
          <cell r="C1805" t="str">
            <v>재 료 또 는</v>
          </cell>
          <cell r="D1805" t="str">
            <v xml:space="preserve">원 수 </v>
          </cell>
          <cell r="E1805" t="str">
            <v>단 위</v>
          </cell>
          <cell r="F1805" t="str">
            <v>총   액</v>
          </cell>
          <cell r="G1805" t="str">
            <v>노   무   비</v>
          </cell>
          <cell r="I1805" t="str">
            <v>재   료   비</v>
          </cell>
          <cell r="K1805" t="str">
            <v>경      비</v>
          </cell>
          <cell r="M1805" t="str">
            <v>비   고</v>
          </cell>
        </row>
        <row r="1806">
          <cell r="C1806" t="str">
            <v xml:space="preserve">규       격 </v>
          </cell>
          <cell r="F1806" t="str">
            <v>금   액</v>
          </cell>
          <cell r="G1806" t="str">
            <v>단  가</v>
          </cell>
          <cell r="H1806" t="str">
            <v>금   액</v>
          </cell>
          <cell r="I1806" t="str">
            <v>단  가</v>
          </cell>
          <cell r="J1806" t="str">
            <v>금   액</v>
          </cell>
          <cell r="K1806" t="str">
            <v>단  가</v>
          </cell>
          <cell r="L1806" t="str">
            <v>금   액</v>
          </cell>
        </row>
        <row r="1807">
          <cell r="A1807" t="str">
            <v>1. SAND BLASTING</v>
          </cell>
        </row>
        <row r="1808">
          <cell r="B1808" t="str">
            <v>모      래</v>
          </cell>
          <cell r="D1808">
            <v>5.0799999999999998E-2</v>
          </cell>
          <cell r="E1808" t="str">
            <v>㎥</v>
          </cell>
          <cell r="G1808">
            <v>17799.248685199098</v>
          </cell>
          <cell r="H1808">
            <v>904</v>
          </cell>
          <cell r="I1808">
            <v>10845.529676934633</v>
          </cell>
          <cell r="J1808">
            <v>550</v>
          </cell>
          <cell r="K1808">
            <v>13551.915852742301</v>
          </cell>
          <cell r="L1808">
            <v>688</v>
          </cell>
        </row>
        <row r="1809">
          <cell r="B1809" t="str">
            <v>계  령  공</v>
          </cell>
          <cell r="D1809">
            <v>3.2899999999999999E-2</v>
          </cell>
          <cell r="E1809" t="str">
            <v>인</v>
          </cell>
          <cell r="G1809">
            <v>41937</v>
          </cell>
          <cell r="H1809">
            <v>1379</v>
          </cell>
        </row>
        <row r="1810">
          <cell r="B1810" t="str">
            <v>보 통 인 부</v>
          </cell>
          <cell r="D1810">
            <v>3.5999999999999997E-2</v>
          </cell>
          <cell r="E1810" t="str">
            <v>인</v>
          </cell>
          <cell r="G1810">
            <v>37736</v>
          </cell>
          <cell r="H1810">
            <v>1358</v>
          </cell>
        </row>
        <row r="1811">
          <cell r="B1811" t="str">
            <v>COMPRESSOR</v>
          </cell>
          <cell r="C1811" t="str">
            <v>7.1㎥/min</v>
          </cell>
          <cell r="D1811">
            <v>0.13300000000000001</v>
          </cell>
          <cell r="E1811" t="str">
            <v>Hr</v>
          </cell>
          <cell r="G1811">
            <v>9681</v>
          </cell>
          <cell r="H1811">
            <v>1287</v>
          </cell>
          <cell r="I1811">
            <v>8779</v>
          </cell>
          <cell r="J1811">
            <v>1167</v>
          </cell>
          <cell r="K1811">
            <v>6250</v>
          </cell>
          <cell r="L1811">
            <v>831</v>
          </cell>
        </row>
        <row r="1812">
          <cell r="B1812" t="str">
            <v>AIR HOSE</v>
          </cell>
          <cell r="C1812" t="str">
            <v>3/4" ,1"</v>
          </cell>
          <cell r="D1812">
            <v>0.13300000000000001</v>
          </cell>
          <cell r="E1812" t="str">
            <v>Hr</v>
          </cell>
          <cell r="K1812">
            <v>48</v>
          </cell>
          <cell r="L1812">
            <v>6</v>
          </cell>
        </row>
        <row r="1813">
          <cell r="B1813" t="str">
            <v>브라스트기</v>
          </cell>
          <cell r="D1813">
            <v>0.13300000000000001</v>
          </cell>
          <cell r="E1813" t="str">
            <v>Hr</v>
          </cell>
          <cell r="K1813">
            <v>659</v>
          </cell>
          <cell r="L1813">
            <v>87</v>
          </cell>
        </row>
        <row r="1814">
          <cell r="B1814" t="str">
            <v>건  조  기</v>
          </cell>
          <cell r="D1814">
            <v>0.13300000000000001</v>
          </cell>
          <cell r="E1814" t="str">
            <v>Hr</v>
          </cell>
          <cell r="K1814">
            <v>211</v>
          </cell>
          <cell r="L1814">
            <v>28</v>
          </cell>
        </row>
        <row r="1815">
          <cell r="B1815" t="str">
            <v>방  진  복</v>
          </cell>
          <cell r="D1815">
            <v>0.13300000000000001</v>
          </cell>
          <cell r="E1815" t="str">
            <v>Hr</v>
          </cell>
          <cell r="K1815">
            <v>107</v>
          </cell>
          <cell r="L1815">
            <v>14</v>
          </cell>
        </row>
        <row r="1816">
          <cell r="B1816" t="str">
            <v>방  진  모</v>
          </cell>
          <cell r="D1816">
            <v>0.13300000000000001</v>
          </cell>
          <cell r="E1816" t="str">
            <v>Hr</v>
          </cell>
          <cell r="K1816">
            <v>21</v>
          </cell>
          <cell r="L1816">
            <v>2</v>
          </cell>
        </row>
        <row r="1817">
          <cell r="B1817" t="str">
            <v>건  조  유</v>
          </cell>
          <cell r="D1817">
            <v>0.33300000000000002</v>
          </cell>
          <cell r="E1817" t="str">
            <v>L</v>
          </cell>
          <cell r="I1817">
            <v>526.4</v>
          </cell>
          <cell r="J1817">
            <v>175</v>
          </cell>
        </row>
        <row r="1818">
          <cell r="B1818" t="str">
            <v>노      즐</v>
          </cell>
          <cell r="D1818">
            <v>0.03</v>
          </cell>
          <cell r="E1818" t="str">
            <v>개</v>
          </cell>
          <cell r="I1818">
            <v>32000</v>
          </cell>
          <cell r="J1818">
            <v>960</v>
          </cell>
        </row>
        <row r="1819">
          <cell r="B1819" t="str">
            <v>소      계</v>
          </cell>
          <cell r="F1819">
            <v>9436</v>
          </cell>
          <cell r="H1819">
            <v>4928</v>
          </cell>
          <cell r="J1819">
            <v>2852</v>
          </cell>
          <cell r="L1819">
            <v>1656</v>
          </cell>
        </row>
        <row r="1821">
          <cell r="A1821" t="str">
            <v>2. PRIMERY COATING (20μ)</v>
          </cell>
        </row>
        <row r="1822">
          <cell r="B1822" t="str">
            <v>ZINC RICH PRIMER</v>
          </cell>
          <cell r="D1822">
            <v>8.1000000000000003E-2</v>
          </cell>
          <cell r="E1822" t="str">
            <v>Liter</v>
          </cell>
          <cell r="I1822">
            <v>7945</v>
          </cell>
          <cell r="J1822">
            <v>643</v>
          </cell>
        </row>
        <row r="1823">
          <cell r="B1823" t="str">
            <v>신      나</v>
          </cell>
          <cell r="D1823">
            <v>0.01</v>
          </cell>
          <cell r="E1823" t="str">
            <v>Liter</v>
          </cell>
          <cell r="I1823">
            <v>2111</v>
          </cell>
          <cell r="J1823">
            <v>21</v>
          </cell>
        </row>
        <row r="1824">
          <cell r="B1824" t="str">
            <v>도  장  공</v>
          </cell>
          <cell r="D1824">
            <v>1.4999999999999999E-2</v>
          </cell>
          <cell r="E1824" t="str">
            <v>인</v>
          </cell>
          <cell r="G1824">
            <v>63038</v>
          </cell>
          <cell r="H1824">
            <v>945</v>
          </cell>
        </row>
        <row r="1825">
          <cell r="B1825" t="str">
            <v>공 구 손 료</v>
          </cell>
          <cell r="C1825" t="str">
            <v>2%</v>
          </cell>
          <cell r="D1825" t="str">
            <v>1</v>
          </cell>
          <cell r="E1825" t="str">
            <v>식</v>
          </cell>
          <cell r="L1825">
            <v>18</v>
          </cell>
        </row>
        <row r="1826">
          <cell r="B1826" t="str">
            <v>소      계</v>
          </cell>
          <cell r="F1826">
            <v>1627</v>
          </cell>
          <cell r="H1826">
            <v>945</v>
          </cell>
          <cell r="J1826">
            <v>664</v>
          </cell>
          <cell r="L1826">
            <v>18</v>
          </cell>
        </row>
        <row r="1828">
          <cell r="A1828" t="str">
            <v>3. COVER COATING (280μ)</v>
          </cell>
        </row>
        <row r="1829">
          <cell r="B1829" t="str">
            <v>PURE EPOXY</v>
          </cell>
          <cell r="D1829">
            <v>0.48299999999999998</v>
          </cell>
          <cell r="E1829" t="str">
            <v>Liter</v>
          </cell>
          <cell r="I1829">
            <v>4010</v>
          </cell>
          <cell r="J1829">
            <v>1936</v>
          </cell>
        </row>
        <row r="1830">
          <cell r="B1830" t="str">
            <v>신      나</v>
          </cell>
          <cell r="D1830">
            <v>4.8000000000000001E-2</v>
          </cell>
          <cell r="E1830" t="str">
            <v>Liter</v>
          </cell>
          <cell r="I1830">
            <v>2111</v>
          </cell>
          <cell r="J1830">
            <v>101</v>
          </cell>
        </row>
        <row r="1831">
          <cell r="B1831" t="str">
            <v>도  장  공</v>
          </cell>
          <cell r="D1831">
            <v>0.108</v>
          </cell>
          <cell r="E1831" t="str">
            <v>인</v>
          </cell>
          <cell r="G1831">
            <v>63038</v>
          </cell>
          <cell r="H1831">
            <v>6808</v>
          </cell>
        </row>
        <row r="1832">
          <cell r="A1832" t="str">
            <v>종       별</v>
          </cell>
          <cell r="C1832" t="str">
            <v>재 료 또 는</v>
          </cell>
          <cell r="D1832" t="str">
            <v xml:space="preserve">원 수 </v>
          </cell>
          <cell r="E1832" t="str">
            <v>단 위</v>
          </cell>
          <cell r="F1832" t="str">
            <v>총   액</v>
          </cell>
          <cell r="G1832" t="str">
            <v>노   무   비</v>
          </cell>
          <cell r="I1832" t="str">
            <v>재   료   비</v>
          </cell>
          <cell r="K1832" t="str">
            <v>경      비</v>
          </cell>
          <cell r="M1832" t="str">
            <v>비   고</v>
          </cell>
        </row>
        <row r="1833">
          <cell r="C1833" t="str">
            <v xml:space="preserve">규       격 </v>
          </cell>
          <cell r="F1833" t="str">
            <v>금   액</v>
          </cell>
          <cell r="G1833" t="str">
            <v>단  가</v>
          </cell>
          <cell r="H1833" t="str">
            <v>금   액</v>
          </cell>
          <cell r="I1833" t="str">
            <v>단  가</v>
          </cell>
          <cell r="J1833" t="str">
            <v>금   액</v>
          </cell>
          <cell r="K1833" t="str">
            <v>단  가</v>
          </cell>
          <cell r="L1833" t="str">
            <v>금   액</v>
          </cell>
        </row>
        <row r="1834">
          <cell r="B1834" t="str">
            <v>공 구 손 료</v>
          </cell>
          <cell r="C1834" t="str">
            <v>2%</v>
          </cell>
          <cell r="D1834" t="str">
            <v>1</v>
          </cell>
          <cell r="E1834" t="str">
            <v>식</v>
          </cell>
          <cell r="L1834">
            <v>136</v>
          </cell>
        </row>
        <row r="1835">
          <cell r="B1835" t="str">
            <v>소      계</v>
          </cell>
          <cell r="F1835">
            <v>8981</v>
          </cell>
          <cell r="H1835">
            <v>6808</v>
          </cell>
          <cell r="J1835">
            <v>2037</v>
          </cell>
          <cell r="L1835">
            <v>136</v>
          </cell>
        </row>
        <row r="1837">
          <cell r="A1837" t="str">
            <v>4. COVER COATING (280μ)</v>
          </cell>
        </row>
        <row r="1838">
          <cell r="B1838" t="str">
            <v>TAL  EPOXY</v>
          </cell>
          <cell r="D1838">
            <v>0.48299999999999998</v>
          </cell>
          <cell r="E1838" t="str">
            <v>Liter</v>
          </cell>
          <cell r="I1838">
            <v>3570</v>
          </cell>
          <cell r="J1838">
            <v>1724</v>
          </cell>
        </row>
        <row r="1839">
          <cell r="B1839" t="str">
            <v>신      나</v>
          </cell>
          <cell r="D1839">
            <v>4.8000000000000001E-2</v>
          </cell>
          <cell r="E1839" t="str">
            <v>Liter</v>
          </cell>
          <cell r="I1839">
            <v>2111</v>
          </cell>
          <cell r="J1839">
            <v>101</v>
          </cell>
        </row>
        <row r="1840">
          <cell r="B1840" t="str">
            <v>도  장  공</v>
          </cell>
          <cell r="D1840">
            <v>0.108</v>
          </cell>
          <cell r="E1840" t="str">
            <v>인</v>
          </cell>
          <cell r="G1840">
            <v>63038</v>
          </cell>
          <cell r="H1840">
            <v>6808</v>
          </cell>
        </row>
        <row r="1841">
          <cell r="B1841" t="str">
            <v>공 구 손 료</v>
          </cell>
          <cell r="C1841" t="str">
            <v>2%</v>
          </cell>
          <cell r="D1841" t="str">
            <v>1</v>
          </cell>
          <cell r="E1841" t="str">
            <v>식</v>
          </cell>
          <cell r="L1841">
            <v>136</v>
          </cell>
        </row>
        <row r="1843">
          <cell r="B1843" t="str">
            <v>소      계</v>
          </cell>
          <cell r="F1843">
            <v>8769</v>
          </cell>
          <cell r="H1843">
            <v>6808</v>
          </cell>
          <cell r="J1843">
            <v>1825</v>
          </cell>
          <cell r="L1843">
            <v>136</v>
          </cell>
        </row>
        <row r="1845">
          <cell r="A1845" t="str">
            <v>5. 방 오 도 료</v>
          </cell>
        </row>
        <row r="1846">
          <cell r="B1846" t="str">
            <v>방 오 도 료</v>
          </cell>
          <cell r="D1846">
            <v>0.154</v>
          </cell>
          <cell r="E1846" t="str">
            <v>Liter</v>
          </cell>
          <cell r="I1846">
            <v>9231</v>
          </cell>
          <cell r="J1846">
            <v>1421</v>
          </cell>
        </row>
        <row r="1847">
          <cell r="B1847" t="str">
            <v>신      나(ANTI FOULING)</v>
          </cell>
          <cell r="D1847">
            <v>8.0000000000000002E-3</v>
          </cell>
          <cell r="E1847" t="str">
            <v>Liter</v>
          </cell>
          <cell r="I1847">
            <v>1530</v>
          </cell>
          <cell r="J1847">
            <v>12</v>
          </cell>
        </row>
        <row r="1848">
          <cell r="B1848" t="str">
            <v>도  장  공</v>
          </cell>
          <cell r="D1848">
            <v>0.3</v>
          </cell>
          <cell r="E1848" t="str">
            <v>인</v>
          </cell>
          <cell r="G1848">
            <v>63038</v>
          </cell>
          <cell r="H1848">
            <v>18911</v>
          </cell>
        </row>
        <row r="1849">
          <cell r="B1849" t="str">
            <v>공 구 손 료</v>
          </cell>
          <cell r="C1849" t="str">
            <v>2%</v>
          </cell>
          <cell r="D1849" t="str">
            <v>1</v>
          </cell>
          <cell r="E1849" t="str">
            <v>식</v>
          </cell>
          <cell r="L1849">
            <v>378</v>
          </cell>
        </row>
        <row r="1850">
          <cell r="B1850" t="str">
            <v>소      계</v>
          </cell>
          <cell r="F1850">
            <v>20722</v>
          </cell>
          <cell r="H1850">
            <v>18911</v>
          </cell>
          <cell r="J1850">
            <v>1433</v>
          </cell>
          <cell r="L1850">
            <v>378</v>
          </cell>
        </row>
        <row r="1861">
          <cell r="B1861" t="str">
            <v>신공법 도장방식을 채택할 경우</v>
          </cell>
          <cell r="F1861" t="str">
            <v>도 장 비 (M²당) 일 위 대 가</v>
          </cell>
        </row>
        <row r="1862">
          <cell r="E1862" t="str">
            <v xml:space="preserve"> </v>
          </cell>
        </row>
        <row r="1863">
          <cell r="A1863" t="str">
            <v>종       별</v>
          </cell>
          <cell r="C1863" t="str">
            <v>재 료 또 는</v>
          </cell>
          <cell r="D1863" t="str">
            <v xml:space="preserve">원 수 </v>
          </cell>
          <cell r="E1863" t="str">
            <v>단 위</v>
          </cell>
          <cell r="F1863" t="str">
            <v>총   액</v>
          </cell>
          <cell r="G1863" t="str">
            <v>노   무   비</v>
          </cell>
          <cell r="I1863" t="str">
            <v>재   료   비</v>
          </cell>
          <cell r="K1863" t="str">
            <v>경      비</v>
          </cell>
          <cell r="M1863" t="str">
            <v>비   고</v>
          </cell>
        </row>
        <row r="1864">
          <cell r="C1864" t="str">
            <v xml:space="preserve">규       격 </v>
          </cell>
          <cell r="F1864" t="str">
            <v>금   액</v>
          </cell>
          <cell r="G1864" t="str">
            <v>단  가</v>
          </cell>
          <cell r="H1864" t="str">
            <v>금   액</v>
          </cell>
          <cell r="I1864" t="str">
            <v>단  가</v>
          </cell>
          <cell r="J1864" t="str">
            <v>금   액</v>
          </cell>
          <cell r="K1864" t="str">
            <v>단  가</v>
          </cell>
          <cell r="L1864" t="str">
            <v>금   액</v>
          </cell>
        </row>
        <row r="1865">
          <cell r="A1865" t="str">
            <v>1. 전처리 ( 육상용 ) (WATER SAND JET 공법) : BLAST CLEANINING  SA 2½</v>
          </cell>
        </row>
        <row r="1866">
          <cell r="B1866" t="str">
            <v>WATER JET</v>
          </cell>
          <cell r="C1866" t="str">
            <v>500 KG/㎡</v>
          </cell>
          <cell r="D1866">
            <v>1</v>
          </cell>
          <cell r="E1866" t="str">
            <v>㎡</v>
          </cell>
          <cell r="K1866">
            <v>1400</v>
          </cell>
          <cell r="L1866">
            <v>1400</v>
          </cell>
        </row>
        <row r="1867">
          <cell r="B1867" t="str">
            <v>시 리 카</v>
          </cell>
          <cell r="D1867">
            <v>10</v>
          </cell>
          <cell r="E1867" t="str">
            <v>kg</v>
          </cell>
          <cell r="I1867">
            <v>130</v>
          </cell>
          <cell r="J1867">
            <v>1300</v>
          </cell>
        </row>
        <row r="1868">
          <cell r="B1868" t="str">
            <v>경    유</v>
          </cell>
          <cell r="D1868">
            <v>4</v>
          </cell>
          <cell r="E1868" t="str">
            <v>L</v>
          </cell>
          <cell r="I1868">
            <v>526.4</v>
          </cell>
          <cell r="J1868">
            <v>2105</v>
          </cell>
        </row>
        <row r="1869">
          <cell r="B1869" t="str">
            <v>특별인부</v>
          </cell>
          <cell r="D1869">
            <v>0.1</v>
          </cell>
          <cell r="E1869" t="str">
            <v>인</v>
          </cell>
          <cell r="G1869">
            <v>57379</v>
          </cell>
          <cell r="H1869">
            <v>5737</v>
          </cell>
        </row>
        <row r="1870">
          <cell r="B1870" t="str">
            <v>보통인부</v>
          </cell>
          <cell r="D1870">
            <v>0.08</v>
          </cell>
          <cell r="E1870" t="str">
            <v>"</v>
          </cell>
          <cell r="G1870">
            <v>37736</v>
          </cell>
          <cell r="H1870">
            <v>3018</v>
          </cell>
        </row>
        <row r="1871">
          <cell r="B1871" t="str">
            <v>공구손료</v>
          </cell>
          <cell r="C1871" t="str">
            <v>10 %</v>
          </cell>
          <cell r="D1871" t="str">
            <v>1</v>
          </cell>
          <cell r="E1871" t="str">
            <v>식</v>
          </cell>
          <cell r="L1871">
            <v>875</v>
          </cell>
          <cell r="M1871" t="str">
            <v>열풍기,발청억</v>
          </cell>
        </row>
        <row r="1872">
          <cell r="B1872" t="str">
            <v>소      계</v>
          </cell>
          <cell r="F1872">
            <v>14435</v>
          </cell>
          <cell r="H1872">
            <v>8755</v>
          </cell>
          <cell r="J1872">
            <v>3405</v>
          </cell>
          <cell r="L1872">
            <v>2275</v>
          </cell>
        </row>
        <row r="1874">
          <cell r="A1874" t="str">
            <v>2. 전처리 ( 수중용 ) (WATER SAND JET 공법) : BLAST CLEANINING  ST 2</v>
          </cell>
        </row>
        <row r="1875">
          <cell r="B1875" t="str">
            <v>WATER JET</v>
          </cell>
          <cell r="C1875" t="str">
            <v>500 KG/㎡</v>
          </cell>
          <cell r="D1875">
            <v>1</v>
          </cell>
          <cell r="E1875" t="str">
            <v>㎡</v>
          </cell>
          <cell r="K1875">
            <v>2000</v>
          </cell>
          <cell r="L1875">
            <v>2000</v>
          </cell>
        </row>
        <row r="1876">
          <cell r="B1876" t="str">
            <v>시 리 카</v>
          </cell>
          <cell r="D1876">
            <v>10</v>
          </cell>
          <cell r="E1876" t="str">
            <v>kg</v>
          </cell>
          <cell r="I1876">
            <v>130</v>
          </cell>
          <cell r="J1876">
            <v>1300</v>
          </cell>
        </row>
        <row r="1877">
          <cell r="B1877" t="str">
            <v>경    유</v>
          </cell>
          <cell r="D1877">
            <v>6</v>
          </cell>
          <cell r="E1877" t="str">
            <v>L</v>
          </cell>
          <cell r="I1877">
            <v>526.4</v>
          </cell>
          <cell r="J1877">
            <v>3158</v>
          </cell>
        </row>
        <row r="1878">
          <cell r="B1878" t="str">
            <v>잠 수 부</v>
          </cell>
          <cell r="D1878">
            <v>0.7</v>
          </cell>
          <cell r="E1878" t="str">
            <v>인</v>
          </cell>
          <cell r="G1878">
            <v>81832</v>
          </cell>
          <cell r="H1878">
            <v>57282</v>
          </cell>
        </row>
        <row r="1879">
          <cell r="B1879" t="str">
            <v>보통인부</v>
          </cell>
          <cell r="D1879">
            <v>0.7</v>
          </cell>
          <cell r="E1879" t="str">
            <v>"</v>
          </cell>
          <cell r="G1879">
            <v>37736</v>
          </cell>
          <cell r="H1879">
            <v>26415</v>
          </cell>
        </row>
        <row r="1880">
          <cell r="B1880" t="str">
            <v>선    부</v>
          </cell>
          <cell r="D1880">
            <v>0.7</v>
          </cell>
          <cell r="E1880" t="str">
            <v>"</v>
          </cell>
          <cell r="G1880">
            <v>40088</v>
          </cell>
          <cell r="H1880">
            <v>28061</v>
          </cell>
        </row>
        <row r="1881">
          <cell r="B1881" t="str">
            <v>도선임대료</v>
          </cell>
          <cell r="D1881" t="str">
            <v>1</v>
          </cell>
          <cell r="E1881" t="str">
            <v>식</v>
          </cell>
          <cell r="L1881">
            <v>12000</v>
          </cell>
        </row>
        <row r="1882">
          <cell r="B1882" t="str">
            <v>공구손료</v>
          </cell>
          <cell r="C1882" t="str">
            <v>10 %</v>
          </cell>
          <cell r="D1882" t="str">
            <v>1</v>
          </cell>
          <cell r="E1882" t="str">
            <v>식</v>
          </cell>
          <cell r="L1882">
            <v>11175</v>
          </cell>
          <cell r="M1882" t="str">
            <v>열풍기,발청억</v>
          </cell>
        </row>
        <row r="1883">
          <cell r="B1883" t="str">
            <v>소      계</v>
          </cell>
          <cell r="F1883">
            <v>141391</v>
          </cell>
          <cell r="H1883">
            <v>111758</v>
          </cell>
          <cell r="J1883">
            <v>4458</v>
          </cell>
          <cell r="L1883">
            <v>25175</v>
          </cell>
        </row>
        <row r="1884">
          <cell r="F1884" t="str">
            <v xml:space="preserve"> </v>
          </cell>
        </row>
        <row r="1885">
          <cell r="A1885" t="str">
            <v>3. 도장 SYSTEM 1 : 상시 물속에 잠기는 구조물</v>
          </cell>
        </row>
        <row r="1886">
          <cell r="B1886" t="str">
            <v xml:space="preserve">소지처리 </v>
          </cell>
          <cell r="C1886" t="str">
            <v>BLASTING 작업으로서 SIS Sa2½ 이상</v>
          </cell>
        </row>
        <row r="1887">
          <cell r="B1887" t="str">
            <v>하    도</v>
          </cell>
          <cell r="C1887" t="str">
            <v>무기질 징크리치 푸라이머</v>
          </cell>
          <cell r="F1887" t="str">
            <v xml:space="preserve"> 75 μ</v>
          </cell>
        </row>
        <row r="1888">
          <cell r="B1888" t="str">
            <v>중    도</v>
          </cell>
          <cell r="C1888" t="str">
            <v>중도용 엑폭시 수지도료</v>
          </cell>
          <cell r="F1888" t="str">
            <v xml:space="preserve"> 45 μ</v>
          </cell>
        </row>
        <row r="1889">
          <cell r="B1889" t="str">
            <v>상    도</v>
          </cell>
          <cell r="C1889" t="str">
            <v>상도용 엑폭시</v>
          </cell>
          <cell r="F1889" t="str">
            <v>400 μ</v>
          </cell>
        </row>
        <row r="1890">
          <cell r="A1890" t="str">
            <v>종       별</v>
          </cell>
          <cell r="C1890" t="str">
            <v>재 료 또 는</v>
          </cell>
          <cell r="D1890" t="str">
            <v xml:space="preserve">원 수 </v>
          </cell>
          <cell r="E1890" t="str">
            <v>단 위</v>
          </cell>
          <cell r="F1890" t="str">
            <v>총   액</v>
          </cell>
          <cell r="G1890" t="str">
            <v>노   무   비</v>
          </cell>
          <cell r="I1890" t="str">
            <v>재   료   비</v>
          </cell>
          <cell r="K1890" t="str">
            <v>경      비</v>
          </cell>
          <cell r="M1890" t="str">
            <v>비   고</v>
          </cell>
        </row>
        <row r="1891">
          <cell r="C1891" t="str">
            <v xml:space="preserve">규       격 </v>
          </cell>
          <cell r="F1891" t="str">
            <v>금   액</v>
          </cell>
          <cell r="G1891" t="str">
            <v>단  가</v>
          </cell>
          <cell r="H1891" t="str">
            <v>금   액</v>
          </cell>
          <cell r="I1891" t="str">
            <v>단  가</v>
          </cell>
          <cell r="J1891" t="str">
            <v>금   액</v>
          </cell>
          <cell r="K1891" t="str">
            <v>단  가</v>
          </cell>
          <cell r="L1891" t="str">
            <v>금   액</v>
          </cell>
        </row>
        <row r="1892">
          <cell r="A1892" t="str">
            <v>공사비 산출</v>
          </cell>
          <cell r="F1892" t="str">
            <v xml:space="preserve"> </v>
          </cell>
        </row>
        <row r="1893">
          <cell r="B1893" t="str">
            <v>무기질 징크리치 푸라이머</v>
          </cell>
          <cell r="D1893">
            <v>0.2</v>
          </cell>
          <cell r="E1893" t="str">
            <v>L</v>
          </cell>
          <cell r="F1893" t="str">
            <v xml:space="preserve"> </v>
          </cell>
          <cell r="I1893">
            <v>7945</v>
          </cell>
          <cell r="J1893">
            <v>1589</v>
          </cell>
        </row>
        <row r="1894">
          <cell r="B1894" t="str">
            <v>중도용 엑폭시 수지도료</v>
          </cell>
          <cell r="D1894">
            <v>0.2</v>
          </cell>
          <cell r="E1894" t="str">
            <v>L</v>
          </cell>
          <cell r="F1894" t="str">
            <v xml:space="preserve"> </v>
          </cell>
          <cell r="I1894">
            <v>7500</v>
          </cell>
          <cell r="J1894">
            <v>1500</v>
          </cell>
        </row>
        <row r="1895">
          <cell r="B1895" t="str">
            <v>상도용 엑폭시</v>
          </cell>
          <cell r="D1895">
            <v>0.68</v>
          </cell>
          <cell r="E1895" t="str">
            <v>L</v>
          </cell>
          <cell r="F1895" t="str">
            <v xml:space="preserve"> </v>
          </cell>
          <cell r="I1895">
            <v>18000</v>
          </cell>
          <cell r="J1895">
            <v>12240</v>
          </cell>
        </row>
        <row r="1896">
          <cell r="B1896" t="str">
            <v>희 석 제</v>
          </cell>
          <cell r="D1896">
            <v>0.3</v>
          </cell>
          <cell r="E1896" t="str">
            <v>L</v>
          </cell>
          <cell r="F1896" t="str">
            <v xml:space="preserve"> </v>
          </cell>
          <cell r="I1896">
            <v>2111</v>
          </cell>
          <cell r="J1896">
            <v>633</v>
          </cell>
        </row>
        <row r="1897">
          <cell r="B1897" t="str">
            <v>도  장  공</v>
          </cell>
          <cell r="D1897">
            <v>0.1</v>
          </cell>
          <cell r="E1897" t="str">
            <v>인</v>
          </cell>
          <cell r="F1897" t="str">
            <v xml:space="preserve"> </v>
          </cell>
          <cell r="G1897">
            <v>63038</v>
          </cell>
          <cell r="H1897">
            <v>6303</v>
          </cell>
        </row>
        <row r="1898">
          <cell r="B1898" t="str">
            <v>보 통 인 부</v>
          </cell>
          <cell r="D1898">
            <v>0.1</v>
          </cell>
          <cell r="E1898" t="str">
            <v>인</v>
          </cell>
          <cell r="F1898" t="str">
            <v xml:space="preserve"> </v>
          </cell>
          <cell r="G1898">
            <v>37736</v>
          </cell>
          <cell r="H1898">
            <v>3773</v>
          </cell>
        </row>
        <row r="1899">
          <cell r="B1899" t="str">
            <v>공 구 손 료</v>
          </cell>
          <cell r="C1899" t="str">
            <v>노임의 2%</v>
          </cell>
          <cell r="D1899" t="str">
            <v>1</v>
          </cell>
          <cell r="E1899" t="str">
            <v>식</v>
          </cell>
          <cell r="F1899" t="str">
            <v xml:space="preserve"> </v>
          </cell>
          <cell r="L1899">
            <v>201</v>
          </cell>
        </row>
        <row r="1900">
          <cell r="B1900" t="str">
            <v>소      계</v>
          </cell>
          <cell r="F1900">
            <v>26239</v>
          </cell>
          <cell r="H1900">
            <v>10076</v>
          </cell>
          <cell r="J1900">
            <v>15962</v>
          </cell>
          <cell r="L1900">
            <v>201</v>
          </cell>
        </row>
        <row r="1901">
          <cell r="F1901" t="str">
            <v xml:space="preserve"> </v>
          </cell>
        </row>
        <row r="1902">
          <cell r="A1902" t="str">
            <v>4. 도장 SYSTEM 2 : 해수 가까이 상시 노출되어있는 구조물</v>
          </cell>
        </row>
        <row r="1903">
          <cell r="B1903" t="str">
            <v xml:space="preserve">소지처리 </v>
          </cell>
          <cell r="C1903" t="str">
            <v>BLASTING 작업으로서 SIS Sa2½ 이상</v>
          </cell>
        </row>
        <row r="1904">
          <cell r="B1904" t="str">
            <v>하    도</v>
          </cell>
          <cell r="C1904" t="str">
            <v>무기질 징크리치 푸라이머</v>
          </cell>
          <cell r="F1904" t="str">
            <v xml:space="preserve"> 75 μ</v>
          </cell>
        </row>
        <row r="1905">
          <cell r="B1905" t="str">
            <v>중    도 1</v>
          </cell>
          <cell r="C1905" t="str">
            <v>중도용 엑폭시 수지도료</v>
          </cell>
          <cell r="F1905" t="str">
            <v xml:space="preserve"> 45 μ</v>
          </cell>
        </row>
        <row r="1906">
          <cell r="B1906" t="str">
            <v>중    도 2</v>
          </cell>
          <cell r="C1906" t="str">
            <v>중도용 엑폭시 수지도료</v>
          </cell>
          <cell r="F1906" t="str">
            <v>355 μ</v>
          </cell>
        </row>
        <row r="1907">
          <cell r="B1907" t="str">
            <v>상    도</v>
          </cell>
          <cell r="C1907" t="str">
            <v>상도용 엑폭시</v>
          </cell>
          <cell r="F1907" t="str">
            <v xml:space="preserve"> 45 μ</v>
          </cell>
        </row>
        <row r="1908">
          <cell r="F1908" t="str">
            <v xml:space="preserve"> </v>
          </cell>
        </row>
        <row r="1909">
          <cell r="A1909" t="str">
            <v>공사비 산출</v>
          </cell>
          <cell r="F1909" t="str">
            <v xml:space="preserve"> </v>
          </cell>
        </row>
        <row r="1910">
          <cell r="B1910" t="str">
            <v>무기질 징크리치 푸라이머</v>
          </cell>
          <cell r="D1910">
            <v>0.2</v>
          </cell>
          <cell r="E1910" t="str">
            <v>L</v>
          </cell>
          <cell r="F1910" t="str">
            <v xml:space="preserve"> </v>
          </cell>
          <cell r="I1910">
            <v>7945</v>
          </cell>
          <cell r="J1910">
            <v>1589</v>
          </cell>
        </row>
        <row r="1911">
          <cell r="B1911" t="str">
            <v>중도용 엑폭시 수지도료 1</v>
          </cell>
          <cell r="D1911">
            <v>0.2</v>
          </cell>
          <cell r="E1911" t="str">
            <v>L</v>
          </cell>
          <cell r="F1911" t="str">
            <v xml:space="preserve"> </v>
          </cell>
          <cell r="I1911">
            <v>7500</v>
          </cell>
          <cell r="J1911">
            <v>1500</v>
          </cell>
        </row>
        <row r="1912">
          <cell r="B1912" t="str">
            <v>중도용 엑폭시 수지도료 2</v>
          </cell>
          <cell r="D1912">
            <v>0.6</v>
          </cell>
          <cell r="E1912" t="str">
            <v>L</v>
          </cell>
          <cell r="F1912" t="str">
            <v xml:space="preserve"> </v>
          </cell>
          <cell r="I1912">
            <v>18000</v>
          </cell>
          <cell r="J1912">
            <v>10800</v>
          </cell>
        </row>
        <row r="1913">
          <cell r="B1913" t="str">
            <v>상도용 엑폭시</v>
          </cell>
          <cell r="D1913">
            <v>0.2</v>
          </cell>
          <cell r="E1913" t="str">
            <v>L</v>
          </cell>
          <cell r="F1913" t="str">
            <v xml:space="preserve"> </v>
          </cell>
          <cell r="I1913">
            <v>5900</v>
          </cell>
          <cell r="J1913">
            <v>1180</v>
          </cell>
        </row>
        <row r="1914">
          <cell r="B1914" t="str">
            <v>희 석 제</v>
          </cell>
          <cell r="D1914">
            <v>0.36</v>
          </cell>
          <cell r="E1914" t="str">
            <v>L</v>
          </cell>
          <cell r="F1914" t="str">
            <v xml:space="preserve"> </v>
          </cell>
          <cell r="I1914">
            <v>2111</v>
          </cell>
          <cell r="J1914">
            <v>759</v>
          </cell>
        </row>
        <row r="1915">
          <cell r="B1915" t="str">
            <v>도  장  공</v>
          </cell>
          <cell r="D1915">
            <v>0.13</v>
          </cell>
          <cell r="E1915" t="str">
            <v>인</v>
          </cell>
          <cell r="F1915" t="str">
            <v xml:space="preserve"> </v>
          </cell>
          <cell r="G1915">
            <v>63038</v>
          </cell>
          <cell r="H1915">
            <v>8194</v>
          </cell>
        </row>
        <row r="1916">
          <cell r="B1916" t="str">
            <v>보 통 인 부</v>
          </cell>
          <cell r="D1916">
            <v>0.13</v>
          </cell>
          <cell r="E1916" t="str">
            <v>인</v>
          </cell>
          <cell r="F1916" t="str">
            <v xml:space="preserve"> </v>
          </cell>
          <cell r="G1916">
            <v>37736</v>
          </cell>
          <cell r="H1916">
            <v>4905</v>
          </cell>
        </row>
        <row r="1917">
          <cell r="B1917" t="str">
            <v>공 구 손 료</v>
          </cell>
          <cell r="C1917" t="str">
            <v>노임의 2%</v>
          </cell>
          <cell r="D1917" t="str">
            <v>1</v>
          </cell>
          <cell r="E1917" t="str">
            <v>식</v>
          </cell>
          <cell r="F1917" t="str">
            <v xml:space="preserve"> </v>
          </cell>
          <cell r="L1917">
            <v>261</v>
          </cell>
        </row>
        <row r="1918">
          <cell r="B1918" t="str">
            <v>소      계</v>
          </cell>
          <cell r="F1918">
            <v>29188</v>
          </cell>
          <cell r="H1918">
            <v>13099</v>
          </cell>
          <cell r="J1918">
            <v>15828</v>
          </cell>
          <cell r="L1918">
            <v>261</v>
          </cell>
        </row>
        <row r="1919">
          <cell r="A1919" t="str">
            <v>종       별</v>
          </cell>
          <cell r="C1919" t="str">
            <v>재 료 또 는</v>
          </cell>
          <cell r="D1919" t="str">
            <v xml:space="preserve">원 수 </v>
          </cell>
          <cell r="E1919" t="str">
            <v>단 위</v>
          </cell>
          <cell r="F1919" t="str">
            <v>총   액</v>
          </cell>
          <cell r="G1919" t="str">
            <v>노   무   비</v>
          </cell>
          <cell r="I1919" t="str">
            <v>재   료   비</v>
          </cell>
          <cell r="K1919" t="str">
            <v>경      비</v>
          </cell>
          <cell r="M1919" t="str">
            <v>비   고</v>
          </cell>
        </row>
        <row r="1920">
          <cell r="C1920" t="str">
            <v xml:space="preserve">규       격 </v>
          </cell>
          <cell r="F1920" t="str">
            <v>금   액</v>
          </cell>
          <cell r="G1920" t="str">
            <v>단  가</v>
          </cell>
          <cell r="H1920" t="str">
            <v>금   액</v>
          </cell>
          <cell r="I1920" t="str">
            <v>단  가</v>
          </cell>
          <cell r="J1920" t="str">
            <v>금   액</v>
          </cell>
          <cell r="K1920" t="str">
            <v>단  가</v>
          </cell>
          <cell r="L1920" t="str">
            <v>금   액</v>
          </cell>
        </row>
        <row r="1921">
          <cell r="A1921" t="str">
            <v>5. 도장 SYSTEM 3 : 해중에서 작업해야하는 구조물</v>
          </cell>
        </row>
        <row r="1922">
          <cell r="B1922" t="str">
            <v xml:space="preserve">소지처리 </v>
          </cell>
          <cell r="C1922" t="str">
            <v>WATER SAND JET나 WATER JET로써 피도면의 밀스케일등 이물질을 완전 제거하여 SIS ST 2 이상되게 할것.</v>
          </cell>
        </row>
        <row r="1923">
          <cell r="B1923" t="str">
            <v>하    도</v>
          </cell>
          <cell r="C1923" t="str">
            <v>수중용 엑폭시</v>
          </cell>
          <cell r="F1923" t="str">
            <v>1,000 μ</v>
          </cell>
        </row>
        <row r="1924">
          <cell r="F1924" t="str">
            <v xml:space="preserve"> </v>
          </cell>
        </row>
        <row r="1925">
          <cell r="A1925" t="str">
            <v>공사비 산출</v>
          </cell>
          <cell r="F1925" t="str">
            <v xml:space="preserve"> </v>
          </cell>
        </row>
        <row r="1926">
          <cell r="B1926" t="str">
            <v>상도용 엑폭시</v>
          </cell>
          <cell r="D1926">
            <v>1.74</v>
          </cell>
          <cell r="E1926" t="str">
            <v>L</v>
          </cell>
          <cell r="F1926" t="str">
            <v xml:space="preserve"> </v>
          </cell>
          <cell r="I1926">
            <v>26000</v>
          </cell>
          <cell r="J1926">
            <v>45240</v>
          </cell>
        </row>
        <row r="1927">
          <cell r="B1927" t="str">
            <v>잠  수  부</v>
          </cell>
          <cell r="D1927">
            <v>0.5</v>
          </cell>
          <cell r="E1927" t="str">
            <v>인</v>
          </cell>
          <cell r="F1927" t="str">
            <v xml:space="preserve"> </v>
          </cell>
          <cell r="G1927">
            <v>81832</v>
          </cell>
          <cell r="H1927">
            <v>40916</v>
          </cell>
        </row>
        <row r="1928">
          <cell r="B1928" t="str">
            <v>공 구 손 료</v>
          </cell>
          <cell r="C1928" t="str">
            <v>노임의 2%</v>
          </cell>
          <cell r="D1928" t="str">
            <v>1</v>
          </cell>
          <cell r="E1928" t="str">
            <v>식</v>
          </cell>
          <cell r="F1928" t="str">
            <v xml:space="preserve"> </v>
          </cell>
          <cell r="L1928">
            <v>818</v>
          </cell>
        </row>
        <row r="1929">
          <cell r="B1929" t="str">
            <v>소      계</v>
          </cell>
          <cell r="F1929">
            <v>86974</v>
          </cell>
          <cell r="H1929">
            <v>40916</v>
          </cell>
          <cell r="J1929">
            <v>45240</v>
          </cell>
          <cell r="L1929">
            <v>818</v>
          </cell>
        </row>
        <row r="1930">
          <cell r="F1930" t="str">
            <v xml:space="preserve"> </v>
          </cell>
        </row>
        <row r="1931">
          <cell r="A1931" t="str">
            <v>6. CERAMIC COATING (ATO) 200μ</v>
          </cell>
        </row>
        <row r="1932">
          <cell r="B1932" t="str">
            <v>6-1. 바탕만들기</v>
          </cell>
        </row>
        <row r="1933">
          <cell r="B1933" t="str">
            <v>SNAD</v>
          </cell>
          <cell r="D1933">
            <v>5.0799999999999998E-2</v>
          </cell>
          <cell r="E1933" t="str">
            <v>㎥</v>
          </cell>
          <cell r="F1933">
            <v>355</v>
          </cell>
          <cell r="I1933">
            <v>7000</v>
          </cell>
          <cell r="J1933">
            <v>355</v>
          </cell>
        </row>
        <row r="1934">
          <cell r="B1934" t="str">
            <v>계 령 공</v>
          </cell>
          <cell r="D1934">
            <v>0.05</v>
          </cell>
          <cell r="E1934" t="str">
            <v>인</v>
          </cell>
          <cell r="F1934">
            <v>2096</v>
          </cell>
          <cell r="G1934">
            <v>41937</v>
          </cell>
          <cell r="H1934">
            <v>2096</v>
          </cell>
        </row>
        <row r="1935">
          <cell r="B1935" t="str">
            <v>보 통 인 부</v>
          </cell>
          <cell r="D1935">
            <v>0.1</v>
          </cell>
          <cell r="E1935" t="str">
            <v>인</v>
          </cell>
          <cell r="F1935">
            <v>3773</v>
          </cell>
          <cell r="G1935">
            <v>37736</v>
          </cell>
          <cell r="H1935">
            <v>3773</v>
          </cell>
        </row>
        <row r="1936">
          <cell r="B1936" t="str">
            <v>POWER BRUSH</v>
          </cell>
          <cell r="D1936">
            <v>0.03</v>
          </cell>
          <cell r="E1936" t="str">
            <v>KG</v>
          </cell>
          <cell r="F1936">
            <v>150</v>
          </cell>
          <cell r="I1936">
            <v>5000</v>
          </cell>
          <cell r="J1936">
            <v>150</v>
          </cell>
        </row>
        <row r="1937">
          <cell r="B1937" t="str">
            <v>WIRE BRUSH</v>
          </cell>
          <cell r="D1937">
            <v>1.6E-2</v>
          </cell>
          <cell r="E1937" t="str">
            <v>KG</v>
          </cell>
          <cell r="F1937">
            <v>32</v>
          </cell>
          <cell r="I1937">
            <v>2000</v>
          </cell>
          <cell r="J1937">
            <v>32</v>
          </cell>
        </row>
        <row r="1938">
          <cell r="B1938" t="str">
            <v>기 계 공</v>
          </cell>
          <cell r="D1938">
            <v>0.13300000000000001</v>
          </cell>
          <cell r="E1938" t="str">
            <v>인</v>
          </cell>
          <cell r="F1938">
            <v>7834</v>
          </cell>
          <cell r="G1938">
            <v>58906</v>
          </cell>
          <cell r="H1938">
            <v>7834</v>
          </cell>
        </row>
        <row r="1939">
          <cell r="B1939" t="str">
            <v>조 력 공</v>
          </cell>
          <cell r="D1939">
            <v>0.05</v>
          </cell>
          <cell r="E1939" t="str">
            <v>인</v>
          </cell>
          <cell r="F1939">
            <v>2445</v>
          </cell>
          <cell r="G1939">
            <v>48912</v>
          </cell>
          <cell r="H1939">
            <v>2445</v>
          </cell>
        </row>
        <row r="1940">
          <cell r="B1940" t="str">
            <v>품질관리공(시험사1급)</v>
          </cell>
          <cell r="D1940">
            <v>1.6E-2</v>
          </cell>
          <cell r="E1940" t="str">
            <v>인</v>
          </cell>
          <cell r="F1940">
            <v>765</v>
          </cell>
          <cell r="G1940">
            <v>47867</v>
          </cell>
          <cell r="H1940">
            <v>765</v>
          </cell>
        </row>
        <row r="1941">
          <cell r="B1941" t="str">
            <v>공 구 손 료</v>
          </cell>
          <cell r="C1941" t="str">
            <v>노임의 2%</v>
          </cell>
          <cell r="D1941" t="str">
            <v>1</v>
          </cell>
          <cell r="E1941" t="str">
            <v>식</v>
          </cell>
          <cell r="F1941">
            <v>338</v>
          </cell>
          <cell r="L1941">
            <v>338</v>
          </cell>
        </row>
        <row r="1942">
          <cell r="B1942" t="str">
            <v>소      계</v>
          </cell>
          <cell r="F1942">
            <v>17788</v>
          </cell>
          <cell r="H1942">
            <v>16913</v>
          </cell>
          <cell r="J1942">
            <v>537</v>
          </cell>
          <cell r="L1942">
            <v>338</v>
          </cell>
        </row>
        <row r="1943">
          <cell r="F1943" t="str">
            <v xml:space="preserve"> </v>
          </cell>
        </row>
        <row r="1944">
          <cell r="B1944" t="str">
            <v>6-2. CERAMIC COATING (200μ)</v>
          </cell>
        </row>
        <row r="1945">
          <cell r="B1945" t="str">
            <v>세 척 제</v>
          </cell>
          <cell r="D1945">
            <v>0.05</v>
          </cell>
          <cell r="E1945" t="str">
            <v>통</v>
          </cell>
          <cell r="F1945">
            <v>525</v>
          </cell>
          <cell r="I1945">
            <v>10500</v>
          </cell>
          <cell r="J1945">
            <v>525</v>
          </cell>
        </row>
        <row r="1946">
          <cell r="B1946" t="str">
            <v>세 척 공(보통인부)</v>
          </cell>
          <cell r="D1946">
            <v>1.6E-2</v>
          </cell>
          <cell r="E1946" t="str">
            <v>인</v>
          </cell>
          <cell r="F1946">
            <v>603</v>
          </cell>
          <cell r="G1946">
            <v>37736</v>
          </cell>
          <cell r="H1946">
            <v>603</v>
          </cell>
        </row>
        <row r="1947">
          <cell r="B1947" t="str">
            <v>넝    마</v>
          </cell>
          <cell r="D1947">
            <v>0.01</v>
          </cell>
          <cell r="E1947" t="str">
            <v>KG</v>
          </cell>
          <cell r="F1947">
            <v>13</v>
          </cell>
          <cell r="I1947">
            <v>1363</v>
          </cell>
          <cell r="J1947">
            <v>13</v>
          </cell>
        </row>
        <row r="1948">
          <cell r="A1948" t="str">
            <v>종       별</v>
          </cell>
          <cell r="C1948" t="str">
            <v>재 료 또 는</v>
          </cell>
          <cell r="D1948" t="str">
            <v xml:space="preserve">원 수 </v>
          </cell>
          <cell r="E1948" t="str">
            <v>단 위</v>
          </cell>
          <cell r="F1948" t="str">
            <v>총   액</v>
          </cell>
          <cell r="G1948" t="str">
            <v>노   무   비</v>
          </cell>
          <cell r="I1948" t="str">
            <v>재   료   비</v>
          </cell>
          <cell r="K1948" t="str">
            <v>경      비</v>
          </cell>
          <cell r="M1948" t="str">
            <v>비   고</v>
          </cell>
        </row>
        <row r="1949">
          <cell r="C1949" t="str">
            <v xml:space="preserve">규       격 </v>
          </cell>
          <cell r="F1949" t="str">
            <v>금   액</v>
          </cell>
          <cell r="G1949" t="str">
            <v>단  가</v>
          </cell>
          <cell r="H1949" t="str">
            <v>금   액</v>
          </cell>
          <cell r="I1949" t="str">
            <v>단  가</v>
          </cell>
          <cell r="J1949" t="str">
            <v>금   액</v>
          </cell>
          <cell r="K1949" t="str">
            <v>단  가</v>
          </cell>
          <cell r="L1949" t="str">
            <v>금   액</v>
          </cell>
        </row>
        <row r="1950">
          <cell r="B1950" t="str">
            <v>세라믹코팅제</v>
          </cell>
          <cell r="D1950">
            <v>0.36</v>
          </cell>
          <cell r="E1950" t="str">
            <v>KG</v>
          </cell>
          <cell r="F1950">
            <v>60588</v>
          </cell>
          <cell r="I1950">
            <v>168300</v>
          </cell>
          <cell r="J1950">
            <v>60588</v>
          </cell>
        </row>
        <row r="1951">
          <cell r="B1951" t="str">
            <v>희 석 제</v>
          </cell>
          <cell r="D1951">
            <v>0.188</v>
          </cell>
          <cell r="E1951" t="str">
            <v>통</v>
          </cell>
          <cell r="F1951">
            <v>962</v>
          </cell>
          <cell r="I1951">
            <v>5120</v>
          </cell>
          <cell r="J1951">
            <v>962</v>
          </cell>
        </row>
        <row r="1952">
          <cell r="B1952" t="str">
            <v>도 장 공</v>
          </cell>
          <cell r="D1952">
            <v>6.6000000000000003E-2</v>
          </cell>
          <cell r="E1952" t="str">
            <v>인</v>
          </cell>
          <cell r="F1952">
            <v>4160</v>
          </cell>
          <cell r="G1952">
            <v>63038</v>
          </cell>
          <cell r="H1952">
            <v>4160</v>
          </cell>
        </row>
        <row r="1953">
          <cell r="B1953" t="str">
            <v>규    사</v>
          </cell>
          <cell r="D1953">
            <v>3.5999999999999997E-2</v>
          </cell>
          <cell r="E1953" t="str">
            <v>㎥</v>
          </cell>
          <cell r="F1953">
            <v>900</v>
          </cell>
          <cell r="I1953">
            <v>25000</v>
          </cell>
          <cell r="J1953">
            <v>900</v>
          </cell>
        </row>
        <row r="1954">
          <cell r="B1954" t="str">
            <v>장비사용료</v>
          </cell>
          <cell r="C1954" t="str">
            <v>TRUCK CRANE 
40TON x 2대</v>
          </cell>
          <cell r="D1954">
            <v>0.02</v>
          </cell>
          <cell r="E1954" t="str">
            <v>HR</v>
          </cell>
          <cell r="F1954">
            <v>3317</v>
          </cell>
          <cell r="G1954">
            <v>37230</v>
          </cell>
          <cell r="H1954">
            <v>744</v>
          </cell>
          <cell r="I1954">
            <v>17460</v>
          </cell>
          <cell r="J1954">
            <v>349</v>
          </cell>
          <cell r="K1954">
            <v>111242</v>
          </cell>
          <cell r="L1954">
            <v>2224</v>
          </cell>
        </row>
        <row r="1955">
          <cell r="B1955" t="str">
            <v>공 구 손 료</v>
          </cell>
          <cell r="C1955" t="str">
            <v>노임의 2%</v>
          </cell>
          <cell r="D1955">
            <v>1</v>
          </cell>
          <cell r="E1955" t="str">
            <v>식</v>
          </cell>
          <cell r="F1955">
            <v>110</v>
          </cell>
          <cell r="L1955">
            <v>110</v>
          </cell>
        </row>
        <row r="1956">
          <cell r="B1956" t="str">
            <v>소     계</v>
          </cell>
          <cell r="F1956">
            <v>71178</v>
          </cell>
          <cell r="H1956">
            <v>5507</v>
          </cell>
          <cell r="J1956">
            <v>63337</v>
          </cell>
          <cell r="L1956">
            <v>2334</v>
          </cell>
        </row>
        <row r="1958">
          <cell r="B1958" t="str">
            <v>합     계</v>
          </cell>
          <cell r="F1958">
            <v>88966</v>
          </cell>
          <cell r="H1958">
            <v>22420</v>
          </cell>
          <cell r="J1958">
            <v>63874</v>
          </cell>
          <cell r="L1958">
            <v>2672</v>
          </cell>
        </row>
        <row r="1971">
          <cell r="F1971" t="str">
            <v xml:space="preserve"> </v>
          </cell>
        </row>
        <row r="1976">
          <cell r="E1976" t="str">
            <v xml:space="preserve"> </v>
          </cell>
          <cell r="F1976" t="str">
            <v>S.T.S 잡철물 제작,설치(SCREEN등)</v>
          </cell>
        </row>
        <row r="1977">
          <cell r="E1977" t="str">
            <v xml:space="preserve"> </v>
          </cell>
        </row>
        <row r="1978">
          <cell r="A1978" t="str">
            <v>종       별</v>
          </cell>
          <cell r="C1978" t="str">
            <v>재 료 또 는</v>
          </cell>
          <cell r="D1978" t="str">
            <v xml:space="preserve">원 수 </v>
          </cell>
          <cell r="E1978" t="str">
            <v>단 위</v>
          </cell>
          <cell r="F1978" t="str">
            <v>총   액</v>
          </cell>
          <cell r="G1978" t="str">
            <v>노   무   비</v>
          </cell>
          <cell r="I1978" t="str">
            <v>재   료   비</v>
          </cell>
          <cell r="K1978" t="str">
            <v>경      비</v>
          </cell>
          <cell r="M1978" t="str">
            <v>비   고</v>
          </cell>
        </row>
        <row r="1979">
          <cell r="C1979" t="str">
            <v xml:space="preserve">규       격 </v>
          </cell>
          <cell r="F1979" t="str">
            <v>금   액</v>
          </cell>
          <cell r="G1979" t="str">
            <v>단  가</v>
          </cell>
          <cell r="H1979" t="str">
            <v>금   액</v>
          </cell>
          <cell r="I1979" t="str">
            <v>단  가</v>
          </cell>
          <cell r="J1979" t="str">
            <v>금   액</v>
          </cell>
          <cell r="K1979" t="str">
            <v>단  가</v>
          </cell>
          <cell r="L1979" t="str">
            <v>금   액</v>
          </cell>
        </row>
        <row r="1980">
          <cell r="A1980" t="str">
            <v>용  접  봉</v>
          </cell>
          <cell r="C1980" t="str">
            <v>AWSE 306-16 4Φ</v>
          </cell>
          <cell r="D1980">
            <v>18.48</v>
          </cell>
          <cell r="E1980" t="str">
            <v>KG</v>
          </cell>
          <cell r="I1980">
            <v>5460</v>
          </cell>
          <cell r="J1980">
            <v>100900</v>
          </cell>
        </row>
        <row r="1981">
          <cell r="A1981" t="str">
            <v>산      소</v>
          </cell>
          <cell r="C1981" t="str">
            <v>6,000L</v>
          </cell>
          <cell r="D1981">
            <v>1.05</v>
          </cell>
          <cell r="E1981" t="str">
            <v>병</v>
          </cell>
          <cell r="I1981">
            <v>12000</v>
          </cell>
          <cell r="J1981">
            <v>12600</v>
          </cell>
        </row>
        <row r="1982">
          <cell r="A1982" t="str">
            <v>아 세 치 렌</v>
          </cell>
          <cell r="C1982" t="str">
            <v>4,500L</v>
          </cell>
          <cell r="D1982">
            <v>2.8</v>
          </cell>
          <cell r="E1982" t="str">
            <v>KG</v>
          </cell>
          <cell r="I1982">
            <v>10500</v>
          </cell>
          <cell r="J1982">
            <v>29400</v>
          </cell>
        </row>
        <row r="1983">
          <cell r="A1983" t="str">
            <v>철      공</v>
          </cell>
          <cell r="D1983">
            <v>27.65</v>
          </cell>
          <cell r="E1983" t="str">
            <v>인</v>
          </cell>
          <cell r="G1983">
            <v>72430</v>
          </cell>
          <cell r="H1983">
            <v>2002689</v>
          </cell>
        </row>
        <row r="1984">
          <cell r="A1984" t="str">
            <v>비  계   공</v>
          </cell>
          <cell r="D1984">
            <v>4.71</v>
          </cell>
          <cell r="E1984" t="str">
            <v>인</v>
          </cell>
          <cell r="G1984">
            <v>79467</v>
          </cell>
          <cell r="H1984">
            <v>374289</v>
          </cell>
        </row>
        <row r="1986">
          <cell r="A1986" t="str">
            <v>보 통 인 부</v>
          </cell>
          <cell r="D1986">
            <v>0.66</v>
          </cell>
          <cell r="E1986" t="str">
            <v>인</v>
          </cell>
          <cell r="G1986">
            <v>37736</v>
          </cell>
          <cell r="H1986">
            <v>24905</v>
          </cell>
        </row>
        <row r="1987">
          <cell r="A1987" t="str">
            <v>용  접  공</v>
          </cell>
          <cell r="D1987">
            <v>2.6</v>
          </cell>
          <cell r="E1987" t="str">
            <v>인</v>
          </cell>
          <cell r="G1987">
            <v>74016</v>
          </cell>
          <cell r="H1987">
            <v>192441</v>
          </cell>
        </row>
        <row r="1988">
          <cell r="A1988" t="str">
            <v>특 별 인 부</v>
          </cell>
          <cell r="D1988">
            <v>0.74</v>
          </cell>
          <cell r="E1988" t="str">
            <v>인</v>
          </cell>
          <cell r="G1988">
            <v>57379</v>
          </cell>
          <cell r="H1988">
            <v>42460</v>
          </cell>
        </row>
        <row r="1989">
          <cell r="A1989" t="str">
            <v>용접기 손료</v>
          </cell>
          <cell r="D1989">
            <v>20.83</v>
          </cell>
          <cell r="E1989" t="str">
            <v>Hr</v>
          </cell>
          <cell r="K1989">
            <v>155</v>
          </cell>
          <cell r="L1989">
            <v>3228</v>
          </cell>
        </row>
        <row r="1990">
          <cell r="A1990" t="str">
            <v>전력 소요량</v>
          </cell>
          <cell r="D1990">
            <v>126</v>
          </cell>
          <cell r="E1990" t="str">
            <v>KWH</v>
          </cell>
          <cell r="K1990">
            <v>61.6</v>
          </cell>
          <cell r="L1990">
            <v>7761</v>
          </cell>
        </row>
        <row r="1991">
          <cell r="A1991" t="str">
            <v>공 구 손 료</v>
          </cell>
          <cell r="C1991" t="str">
            <v>인건비의 3%</v>
          </cell>
          <cell r="L1991">
            <v>79103</v>
          </cell>
        </row>
        <row r="1993">
          <cell r="A1993" t="str">
            <v>소    계</v>
          </cell>
          <cell r="F1993">
            <v>2869776</v>
          </cell>
          <cell r="H1993">
            <v>2636784</v>
          </cell>
          <cell r="J1993">
            <v>142900</v>
          </cell>
          <cell r="L1993">
            <v>90092</v>
          </cell>
        </row>
        <row r="1995">
          <cell r="A1995" t="str">
            <v>계 ( 간단한구조 )</v>
          </cell>
          <cell r="C1995" t="str">
            <v>100 %</v>
          </cell>
          <cell r="F1995">
            <v>2869776</v>
          </cell>
          <cell r="H1995">
            <v>2636784</v>
          </cell>
          <cell r="J1995">
            <v>142900</v>
          </cell>
          <cell r="L1995">
            <v>90092</v>
          </cell>
        </row>
        <row r="1997">
          <cell r="A1997" t="str">
            <v>계 ( 복잡한구조 )</v>
          </cell>
          <cell r="C1997" t="str">
            <v>140 %</v>
          </cell>
          <cell r="F1997">
            <v>4017685</v>
          </cell>
          <cell r="H1997">
            <v>3691497</v>
          </cell>
          <cell r="J1997">
            <v>200060</v>
          </cell>
          <cell r="L1997">
            <v>126128</v>
          </cell>
        </row>
        <row r="2000">
          <cell r="F2000" t="str">
            <v xml:space="preserve"> </v>
          </cell>
        </row>
        <row r="2001">
          <cell r="F2001" t="str">
            <v xml:space="preserve"> </v>
          </cell>
        </row>
        <row r="2002">
          <cell r="F2002" t="str">
            <v xml:space="preserve"> </v>
          </cell>
        </row>
        <row r="2004">
          <cell r="F2004"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평정서"/>
      <sheetName val="원가계산서"/>
      <sheetName val="사업계획서"/>
      <sheetName val="설계내역서"/>
      <sheetName val="단재적표"/>
      <sheetName val="솎아베기단가산출서(25-가)"/>
      <sheetName val="솎아베기단가산출서25-나(무육)"/>
      <sheetName val="산물수집단가산출서25-가 (2)"/>
      <sheetName val="산물수집단가산출서25-가"/>
      <sheetName val="표준지조사내역25-가"/>
      <sheetName val="표준지조사내역25-나"/>
      <sheetName val="작업기간산출"/>
      <sheetName val="기본항목 입력"/>
      <sheetName val="선목품셈(분리발주시사용)"/>
      <sheetName val="재적조서"/>
      <sheetName val="총괄내역"/>
      <sheetName val="건축공사실행"/>
      <sheetName val="예가평정서표지"/>
      <sheetName val="환경기계공정표 (3)"/>
      <sheetName val="건축원가"/>
    </sheetNames>
    <sheetDataSet>
      <sheetData sheetId="0"/>
      <sheetData sheetId="1"/>
      <sheetData sheetId="2"/>
      <sheetData sheetId="3"/>
      <sheetData sheetId="4">
        <row r="1">
          <cell r="B1" t="str">
            <v>낙엽송</v>
          </cell>
        </row>
        <row r="239">
          <cell r="B239">
            <v>2</v>
          </cell>
          <cell r="C239">
            <v>4</v>
          </cell>
          <cell r="D239">
            <v>6</v>
          </cell>
          <cell r="E239">
            <v>8</v>
          </cell>
          <cell r="F239">
            <v>10</v>
          </cell>
          <cell r="G239">
            <v>12</v>
          </cell>
          <cell r="H239">
            <v>14</v>
          </cell>
          <cell r="I239">
            <v>16</v>
          </cell>
          <cell r="J239">
            <v>18</v>
          </cell>
          <cell r="K239">
            <v>20</v>
          </cell>
          <cell r="L239">
            <v>22</v>
          </cell>
          <cell r="M239">
            <v>24</v>
          </cell>
          <cell r="N239">
            <v>26</v>
          </cell>
          <cell r="O239">
            <v>28</v>
          </cell>
          <cell r="P239">
            <v>30</v>
          </cell>
          <cell r="Q239">
            <v>32</v>
          </cell>
          <cell r="R239">
            <v>34</v>
          </cell>
          <cell r="S239">
            <v>36</v>
          </cell>
          <cell r="T239">
            <v>38</v>
          </cell>
          <cell r="U239">
            <v>40</v>
          </cell>
          <cell r="V239">
            <v>42</v>
          </cell>
          <cell r="W239">
            <v>44</v>
          </cell>
          <cell r="X239">
            <v>46</v>
          </cell>
          <cell r="Y239">
            <v>48</v>
          </cell>
          <cell r="Z239">
            <v>50</v>
          </cell>
          <cell r="AA239">
            <v>52</v>
          </cell>
          <cell r="AB239">
            <v>54</v>
          </cell>
          <cell r="AC239">
            <v>56</v>
          </cell>
          <cell r="AD239">
            <v>58</v>
          </cell>
          <cell r="AE239">
            <v>60</v>
          </cell>
          <cell r="AF239">
            <v>62</v>
          </cell>
          <cell r="AG239">
            <v>64</v>
          </cell>
          <cell r="AH239">
            <v>66</v>
          </cell>
          <cell r="AI239">
            <v>68</v>
          </cell>
          <cell r="AJ239">
            <v>70</v>
          </cell>
          <cell r="AK239">
            <v>72</v>
          </cell>
          <cell r="AL239">
            <v>74</v>
          </cell>
          <cell r="AM239">
            <v>76</v>
          </cell>
          <cell r="AN239">
            <v>78</v>
          </cell>
          <cell r="AO239">
            <v>80</v>
          </cell>
          <cell r="AP239">
            <v>82</v>
          </cell>
          <cell r="AQ239">
            <v>84</v>
          </cell>
          <cell r="AR239">
            <v>86</v>
          </cell>
          <cell r="AS239">
            <v>88</v>
          </cell>
          <cell r="AT239">
            <v>90</v>
          </cell>
          <cell r="AU239">
            <v>92</v>
          </cell>
          <cell r="AV239">
            <v>94</v>
          </cell>
          <cell r="AW239">
            <v>96</v>
          </cell>
          <cell r="AX239">
            <v>98</v>
          </cell>
          <cell r="AY239">
            <v>100</v>
          </cell>
        </row>
        <row r="243">
          <cell r="D243">
            <v>8.0999999999999996E-3</v>
          </cell>
          <cell r="E243">
            <v>1.35E-2</v>
          </cell>
          <cell r="F243">
            <v>2.0199999999999999E-2</v>
          </cell>
          <cell r="G243">
            <v>2.8000000000000001E-2</v>
          </cell>
          <cell r="H243">
            <v>3.6999999999999998E-2</v>
          </cell>
          <cell r="I243">
            <v>4.7100000000000003E-2</v>
          </cell>
          <cell r="J243">
            <v>5.8400000000000001E-2</v>
          </cell>
          <cell r="K243">
            <v>7.0699999999999999E-2</v>
          </cell>
          <cell r="L243">
            <v>8.4099999999999994E-2</v>
          </cell>
          <cell r="M243">
            <v>9.8699999999999996E-2</v>
          </cell>
          <cell r="N243">
            <v>0.1143</v>
          </cell>
          <cell r="O243">
            <v>0.13100000000000001</v>
          </cell>
          <cell r="P243">
            <v>0.1487</v>
          </cell>
          <cell r="Q243">
            <v>0.1676</v>
          </cell>
          <cell r="R243">
            <v>0.18759999999999999</v>
          </cell>
          <cell r="S243">
            <v>0.2087</v>
          </cell>
          <cell r="T243">
            <v>0.23080000000000001</v>
          </cell>
          <cell r="U243">
            <v>0.25409999999999999</v>
          </cell>
          <cell r="V243">
            <v>0.27850000000000003</v>
          </cell>
          <cell r="W243">
            <v>0.30399999999999999</v>
          </cell>
          <cell r="X243">
            <v>0.3306</v>
          </cell>
          <cell r="Y243">
            <v>0.3584</v>
          </cell>
          <cell r="Z243">
            <v>0.38729999999999998</v>
          </cell>
          <cell r="AA243">
            <v>0.4173</v>
          </cell>
          <cell r="AB243">
            <v>0.44850000000000001</v>
          </cell>
          <cell r="AC243">
            <v>0.48089999999999999</v>
          </cell>
          <cell r="AD243">
            <v>0.51449999999999996</v>
          </cell>
          <cell r="AE243">
            <v>0.54920000000000002</v>
          </cell>
          <cell r="AF243">
            <v>0.58520000000000005</v>
          </cell>
          <cell r="AG243">
            <v>0.62239999999999995</v>
          </cell>
          <cell r="AH243">
            <v>0.66080000000000005</v>
          </cell>
          <cell r="AI243">
            <v>0.70040000000000002</v>
          </cell>
          <cell r="AJ243">
            <v>0.74129999999999996</v>
          </cell>
          <cell r="AK243">
            <v>0.78339999999999999</v>
          </cell>
          <cell r="AL243">
            <v>0.82679999999999998</v>
          </cell>
          <cell r="AM243">
            <v>0.87160000000000004</v>
          </cell>
          <cell r="AN243">
            <v>0.91759999999999997</v>
          </cell>
          <cell r="AO243">
            <v>0.96489999999999998</v>
          </cell>
          <cell r="AP243">
            <v>1.0136000000000001</v>
          </cell>
          <cell r="AQ243">
            <v>1.0636000000000001</v>
          </cell>
          <cell r="AR243">
            <v>1.115</v>
          </cell>
          <cell r="AS243">
            <v>1.1677</v>
          </cell>
          <cell r="AT243">
            <v>1.2219</v>
          </cell>
          <cell r="AU243">
            <v>1.2774000000000001</v>
          </cell>
          <cell r="AV243">
            <v>1.3344</v>
          </cell>
          <cell r="AW243">
            <v>1.3929</v>
          </cell>
          <cell r="AX243">
            <v>1.4528000000000001</v>
          </cell>
          <cell r="AY243">
            <v>1.5141</v>
          </cell>
        </row>
        <row r="244">
          <cell r="D244">
            <v>9.7000000000000003E-3</v>
          </cell>
          <cell r="E244">
            <v>1.6299999999999999E-2</v>
          </cell>
          <cell r="F244">
            <v>2.4299999999999999E-2</v>
          </cell>
          <cell r="G244">
            <v>3.3700000000000001E-2</v>
          </cell>
          <cell r="H244">
            <v>4.4499999999999998E-2</v>
          </cell>
          <cell r="I244">
            <v>5.67E-2</v>
          </cell>
          <cell r="J244">
            <v>7.0199999999999999E-2</v>
          </cell>
          <cell r="K244">
            <v>8.5000000000000006E-2</v>
          </cell>
          <cell r="L244">
            <v>0.1011</v>
          </cell>
          <cell r="M244">
            <v>0.11849999999999999</v>
          </cell>
          <cell r="N244">
            <v>0.13730000000000001</v>
          </cell>
          <cell r="O244">
            <v>0.1573</v>
          </cell>
          <cell r="P244">
            <v>0.17860000000000001</v>
          </cell>
          <cell r="Q244">
            <v>0.20119999999999999</v>
          </cell>
          <cell r="R244">
            <v>0.22520000000000001</v>
          </cell>
          <cell r="S244">
            <v>0.25040000000000001</v>
          </cell>
          <cell r="T244">
            <v>0.27700000000000002</v>
          </cell>
          <cell r="U244">
            <v>0.30480000000000002</v>
          </cell>
          <cell r="V244">
            <v>0.33400000000000002</v>
          </cell>
          <cell r="W244">
            <v>0.36449999999999999</v>
          </cell>
          <cell r="X244">
            <v>0.39629999999999999</v>
          </cell>
          <cell r="Y244">
            <v>0.42949999999999999</v>
          </cell>
          <cell r="Z244">
            <v>0.46400000000000002</v>
          </cell>
          <cell r="AA244">
            <v>0.49990000000000001</v>
          </cell>
          <cell r="AB244">
            <v>0.53720000000000001</v>
          </cell>
          <cell r="AC244">
            <v>0.57579999999999998</v>
          </cell>
          <cell r="AD244">
            <v>0.6159</v>
          </cell>
          <cell r="AE244">
            <v>0.6573</v>
          </cell>
          <cell r="AF244">
            <v>0.70020000000000004</v>
          </cell>
          <cell r="AG244">
            <v>0.74450000000000005</v>
          </cell>
          <cell r="AH244">
            <v>0.79020000000000001</v>
          </cell>
          <cell r="AI244">
            <v>0.83730000000000004</v>
          </cell>
          <cell r="AJ244">
            <v>0.88600000000000001</v>
          </cell>
          <cell r="AK244">
            <v>0.93610000000000004</v>
          </cell>
          <cell r="AL244">
            <v>0.98770000000000002</v>
          </cell>
          <cell r="AM244">
            <v>1.0407999999999999</v>
          </cell>
          <cell r="AN244">
            <v>1.0953999999999999</v>
          </cell>
          <cell r="AO244">
            <v>1.1516</v>
          </cell>
          <cell r="AP244">
            <v>1.2093</v>
          </cell>
          <cell r="AQ244">
            <v>1.2685999999999999</v>
          </cell>
          <cell r="AR244">
            <v>1.3293999999999999</v>
          </cell>
          <cell r="AS244">
            <v>1.3918999999999999</v>
          </cell>
          <cell r="AT244">
            <v>1.4559</v>
          </cell>
          <cell r="AU244">
            <v>1.5217000000000001</v>
          </cell>
          <cell r="AV244">
            <v>1.589</v>
          </cell>
          <cell r="AW244">
            <v>1.6579999999999999</v>
          </cell>
          <cell r="AX244">
            <v>1.7286999999999999</v>
          </cell>
          <cell r="AY244">
            <v>1.8010999999999999</v>
          </cell>
        </row>
        <row r="245">
          <cell r="D245">
            <v>1.14E-2</v>
          </cell>
          <cell r="E245">
            <v>1.9E-2</v>
          </cell>
          <cell r="F245">
            <v>2.8400000000000002E-2</v>
          </cell>
          <cell r="G245">
            <v>3.9399999999999998E-2</v>
          </cell>
          <cell r="H245">
            <v>5.1999999999999998E-2</v>
          </cell>
          <cell r="I245">
            <v>6.6199999999999995E-2</v>
          </cell>
          <cell r="J245">
            <v>8.1900000000000001E-2</v>
          </cell>
          <cell r="K245">
            <v>9.9199999999999997E-2</v>
          </cell>
          <cell r="L245">
            <v>0.11799999999999999</v>
          </cell>
          <cell r="M245">
            <v>0.1384</v>
          </cell>
          <cell r="N245">
            <v>0.16020000000000001</v>
          </cell>
          <cell r="O245">
            <v>0.18360000000000001</v>
          </cell>
          <cell r="P245">
            <v>0.20849999999999999</v>
          </cell>
          <cell r="Q245">
            <v>0.2349</v>
          </cell>
          <cell r="R245">
            <v>0.26269999999999999</v>
          </cell>
          <cell r="S245">
            <v>0.29210000000000003</v>
          </cell>
          <cell r="T245">
            <v>0.3231</v>
          </cell>
          <cell r="U245">
            <v>0.35549999999999998</v>
          </cell>
          <cell r="V245">
            <v>0.38950000000000001</v>
          </cell>
          <cell r="W245">
            <v>0.42499999999999999</v>
          </cell>
          <cell r="X245">
            <v>0.46210000000000001</v>
          </cell>
          <cell r="Y245">
            <v>0.50070000000000003</v>
          </cell>
          <cell r="Z245">
            <v>0.54090000000000005</v>
          </cell>
          <cell r="AA245">
            <v>0.58260000000000001</v>
          </cell>
          <cell r="AB245">
            <v>0.62590000000000001</v>
          </cell>
          <cell r="AC245">
            <v>0.67090000000000005</v>
          </cell>
          <cell r="AD245">
            <v>0.71740000000000004</v>
          </cell>
          <cell r="AE245">
            <v>0.76549999999999996</v>
          </cell>
          <cell r="AF245">
            <v>0.81530000000000002</v>
          </cell>
          <cell r="AG245">
            <v>0.86670000000000003</v>
          </cell>
          <cell r="AH245">
            <v>0.91979999999999995</v>
          </cell>
          <cell r="AI245">
            <v>0.97450000000000003</v>
          </cell>
          <cell r="AJ245">
            <v>1.0308999999999999</v>
          </cell>
          <cell r="AK245">
            <v>1.089</v>
          </cell>
          <cell r="AL245">
            <v>1.1489</v>
          </cell>
          <cell r="AM245">
            <v>1.2103999999999999</v>
          </cell>
          <cell r="AN245">
            <v>1.2737000000000001</v>
          </cell>
          <cell r="AO245">
            <v>1.3387</v>
          </cell>
          <cell r="AP245">
            <v>1.4055</v>
          </cell>
          <cell r="AQ245">
            <v>1.4742</v>
          </cell>
          <cell r="AR245">
            <v>1.5446</v>
          </cell>
          <cell r="AS245">
            <v>1.6168</v>
          </cell>
          <cell r="AT245">
            <v>1.6909000000000001</v>
          </cell>
          <cell r="AU245">
            <v>1.7667999999999999</v>
          </cell>
          <cell r="AV245">
            <v>1.8446</v>
          </cell>
          <cell r="AW245">
            <v>1.9244000000000001</v>
          </cell>
          <cell r="AX245">
            <v>2.0059999999999998</v>
          </cell>
          <cell r="AY245">
            <v>2.0895000000000001</v>
          </cell>
        </row>
        <row r="246">
          <cell r="D246">
            <v>1.2999999999999999E-2</v>
          </cell>
          <cell r="E246">
            <v>2.18E-2</v>
          </cell>
          <cell r="F246">
            <v>3.2500000000000001E-2</v>
          </cell>
          <cell r="G246">
            <v>4.4999999999999998E-2</v>
          </cell>
          <cell r="H246">
            <v>5.9499999999999997E-2</v>
          </cell>
          <cell r="I246">
            <v>7.5700000000000003E-2</v>
          </cell>
          <cell r="J246">
            <v>9.3700000000000006E-2</v>
          </cell>
          <cell r="K246">
            <v>0.1135</v>
          </cell>
          <cell r="L246">
            <v>0.13500000000000001</v>
          </cell>
          <cell r="M246">
            <v>0.15820000000000001</v>
          </cell>
          <cell r="N246">
            <v>0.1832</v>
          </cell>
          <cell r="O246">
            <v>0.2099</v>
          </cell>
          <cell r="P246">
            <v>0.23830000000000001</v>
          </cell>
          <cell r="Q246">
            <v>0.26840000000000003</v>
          </cell>
          <cell r="R246">
            <v>0.30030000000000001</v>
          </cell>
          <cell r="S246">
            <v>0.33389999999999997</v>
          </cell>
          <cell r="T246">
            <v>0.36919999999999997</v>
          </cell>
          <cell r="U246">
            <v>0.40620000000000001</v>
          </cell>
          <cell r="V246">
            <v>0.44500000000000001</v>
          </cell>
          <cell r="W246">
            <v>0.48549999999999999</v>
          </cell>
          <cell r="X246">
            <v>0.52780000000000005</v>
          </cell>
          <cell r="Y246">
            <v>0.57189999999999996</v>
          </cell>
          <cell r="Z246">
            <v>0.61770000000000003</v>
          </cell>
          <cell r="AA246">
            <v>0.6653</v>
          </cell>
          <cell r="AB246">
            <v>0.7147</v>
          </cell>
          <cell r="AC246">
            <v>0.76590000000000003</v>
          </cell>
          <cell r="AD246">
            <v>0.81889999999999996</v>
          </cell>
          <cell r="AE246">
            <v>0.87380000000000002</v>
          </cell>
          <cell r="AF246">
            <v>0.93049999999999999</v>
          </cell>
          <cell r="AG246">
            <v>0.98899999999999999</v>
          </cell>
          <cell r="AH246">
            <v>1.0495000000000001</v>
          </cell>
          <cell r="AI246">
            <v>1.1117999999999999</v>
          </cell>
          <cell r="AJ246">
            <v>1.1759999999999999</v>
          </cell>
          <cell r="AK246">
            <v>1.2421</v>
          </cell>
          <cell r="AL246">
            <v>1.3102</v>
          </cell>
          <cell r="AM246">
            <v>1.3802000000000001</v>
          </cell>
          <cell r="AN246">
            <v>1.4521999999999999</v>
          </cell>
          <cell r="AO246">
            <v>1.5262</v>
          </cell>
          <cell r="AP246">
            <v>1.6021000000000001</v>
          </cell>
          <cell r="AQ246">
            <v>1.6800999999999999</v>
          </cell>
          <cell r="AR246">
            <v>1.7601</v>
          </cell>
          <cell r="AS246">
            <v>1.8422000000000001</v>
          </cell>
          <cell r="AT246">
            <v>1.9262999999999999</v>
          </cell>
          <cell r="AU246">
            <v>2.0125000000000002</v>
          </cell>
          <cell r="AV246">
            <v>2.1009000000000002</v>
          </cell>
          <cell r="AW246">
            <v>2.1913</v>
          </cell>
          <cell r="AX246">
            <v>2.2839999999999998</v>
          </cell>
          <cell r="AY246">
            <v>2.3786999999999998</v>
          </cell>
        </row>
        <row r="247">
          <cell r="D247">
            <v>1.46E-2</v>
          </cell>
          <cell r="E247">
            <v>2.4500000000000001E-2</v>
          </cell>
          <cell r="F247">
            <v>3.6499999999999998E-2</v>
          </cell>
          <cell r="G247">
            <v>5.0700000000000002E-2</v>
          </cell>
          <cell r="H247">
            <v>6.6900000000000001E-2</v>
          </cell>
          <cell r="I247">
            <v>8.5199999999999998E-2</v>
          </cell>
          <cell r="J247">
            <v>0.1055</v>
          </cell>
          <cell r="K247">
            <v>0.12770000000000001</v>
          </cell>
          <cell r="L247">
            <v>0.15190000000000001</v>
          </cell>
          <cell r="M247">
            <v>0.17810000000000001</v>
          </cell>
          <cell r="N247">
            <v>0.20610000000000001</v>
          </cell>
          <cell r="O247">
            <v>0.23619999999999999</v>
          </cell>
          <cell r="P247">
            <v>0.2681</v>
          </cell>
          <cell r="Q247">
            <v>0.30199999999999999</v>
          </cell>
          <cell r="R247">
            <v>0.33779999999999999</v>
          </cell>
          <cell r="S247">
            <v>0.37559999999999999</v>
          </cell>
          <cell r="T247">
            <v>0.4153</v>
          </cell>
          <cell r="U247">
            <v>0.45689999999999997</v>
          </cell>
          <cell r="V247">
            <v>0.50049999999999994</v>
          </cell>
          <cell r="W247">
            <v>0.54600000000000004</v>
          </cell>
          <cell r="X247">
            <v>0.59350000000000003</v>
          </cell>
          <cell r="Y247">
            <v>0.64300000000000002</v>
          </cell>
          <cell r="Z247">
            <v>0.69450000000000001</v>
          </cell>
          <cell r="AA247">
            <v>0.74790000000000001</v>
          </cell>
          <cell r="AB247">
            <v>0.8034</v>
          </cell>
          <cell r="AC247">
            <v>0.8609</v>
          </cell>
          <cell r="AD247">
            <v>0.92049999999999998</v>
          </cell>
          <cell r="AE247">
            <v>0.98199999999999998</v>
          </cell>
          <cell r="AF247">
            <v>1.0457000000000001</v>
          </cell>
          <cell r="AG247">
            <v>1.1113999999999999</v>
          </cell>
          <cell r="AH247">
            <v>1.1792</v>
          </cell>
          <cell r="AI247">
            <v>1.2491000000000001</v>
          </cell>
          <cell r="AJ247">
            <v>1.3210999999999999</v>
          </cell>
          <cell r="AK247">
            <v>1.3953</v>
          </cell>
          <cell r="AL247">
            <v>1.4716</v>
          </cell>
          <cell r="AM247">
            <v>1.5501</v>
          </cell>
          <cell r="AN247">
            <v>1.6308</v>
          </cell>
          <cell r="AO247">
            <v>1.7137</v>
          </cell>
          <cell r="AP247">
            <v>1.7988999999999999</v>
          </cell>
          <cell r="AQ247">
            <v>1.8862000000000001</v>
          </cell>
          <cell r="AR247">
            <v>1.9759</v>
          </cell>
          <cell r="AS247">
            <v>2.0678000000000001</v>
          </cell>
          <cell r="AT247">
            <v>2.1619999999999999</v>
          </cell>
          <cell r="AU247">
            <v>2.2585999999999999</v>
          </cell>
          <cell r="AV247">
            <v>2.3574999999999999</v>
          </cell>
          <cell r="AW247">
            <v>2.4586999999999999</v>
          </cell>
          <cell r="AX247">
            <v>2.5623999999999998</v>
          </cell>
          <cell r="AY247">
            <v>2.6684000000000001</v>
          </cell>
        </row>
        <row r="248">
          <cell r="D248">
            <v>1.6299999999999999E-2</v>
          </cell>
          <cell r="E248">
            <v>2.7199999999999998E-2</v>
          </cell>
          <cell r="F248">
            <v>4.0599999999999997E-2</v>
          </cell>
          <cell r="G248">
            <v>5.6399999999999999E-2</v>
          </cell>
          <cell r="H248">
            <v>7.4399999999999994E-2</v>
          </cell>
          <cell r="I248">
            <v>9.4700000000000006E-2</v>
          </cell>
          <cell r="J248">
            <v>0.1172</v>
          </cell>
          <cell r="K248">
            <v>0.1419</v>
          </cell>
          <cell r="L248">
            <v>0.16880000000000001</v>
          </cell>
          <cell r="M248">
            <v>0.19789999999999999</v>
          </cell>
          <cell r="N248">
            <v>0.2291</v>
          </cell>
          <cell r="O248">
            <v>0.26240000000000002</v>
          </cell>
          <cell r="P248">
            <v>0.2979</v>
          </cell>
          <cell r="Q248">
            <v>0.33560000000000001</v>
          </cell>
          <cell r="R248">
            <v>0.37530000000000002</v>
          </cell>
          <cell r="S248">
            <v>0.4173</v>
          </cell>
          <cell r="T248">
            <v>0.46129999999999999</v>
          </cell>
          <cell r="U248">
            <v>0.50749999999999995</v>
          </cell>
          <cell r="V248">
            <v>0.55589999999999995</v>
          </cell>
          <cell r="W248">
            <v>0.60650000000000004</v>
          </cell>
          <cell r="X248">
            <v>0.65920000000000001</v>
          </cell>
          <cell r="Y248">
            <v>0.71409999999999996</v>
          </cell>
          <cell r="Z248">
            <v>0.77129999999999999</v>
          </cell>
          <cell r="AA248">
            <v>0.8306</v>
          </cell>
          <cell r="AB248">
            <v>0.8921</v>
          </cell>
          <cell r="AC248">
            <v>0.95589999999999997</v>
          </cell>
          <cell r="AD248">
            <v>1.022</v>
          </cell>
          <cell r="AE248">
            <v>1.0903</v>
          </cell>
          <cell r="AF248">
            <v>1.1609</v>
          </cell>
          <cell r="AG248">
            <v>1.2337</v>
          </cell>
          <cell r="AH248">
            <v>1.3089</v>
          </cell>
          <cell r="AI248">
            <v>1.3864000000000001</v>
          </cell>
          <cell r="AJ248">
            <v>1.4662999999999999</v>
          </cell>
          <cell r="AK248">
            <v>1.5485</v>
          </cell>
          <cell r="AL248">
            <v>1.6331</v>
          </cell>
          <cell r="AM248">
            <v>1.7201</v>
          </cell>
          <cell r="AN248">
            <v>1.8095000000000001</v>
          </cell>
          <cell r="AO248">
            <v>1.9013</v>
          </cell>
          <cell r="AP248">
            <v>1.9956</v>
          </cell>
          <cell r="AQ248">
            <v>2.0924</v>
          </cell>
          <cell r="AR248">
            <v>2.1917</v>
          </cell>
          <cell r="AS248">
            <v>2.2934999999999999</v>
          </cell>
          <cell r="AT248">
            <v>2.3978000000000002</v>
          </cell>
          <cell r="AU248">
            <v>2.5047000000000001</v>
          </cell>
          <cell r="AV248">
            <v>2.6141999999999999</v>
          </cell>
          <cell r="AW248">
            <v>2.7262</v>
          </cell>
          <cell r="AX248">
            <v>2.8409</v>
          </cell>
          <cell r="AY248">
            <v>2.9582999999999999</v>
          </cell>
        </row>
        <row r="249">
          <cell r="D249">
            <v>1.7899999999999999E-2</v>
          </cell>
          <cell r="E249">
            <v>0.03</v>
          </cell>
          <cell r="F249">
            <v>4.4699999999999997E-2</v>
          </cell>
          <cell r="G249">
            <v>6.2E-2</v>
          </cell>
          <cell r="H249">
            <v>8.1900000000000001E-2</v>
          </cell>
          <cell r="I249">
            <v>0.1042</v>
          </cell>
          <cell r="J249">
            <v>0.129</v>
          </cell>
          <cell r="K249">
            <v>0.15620000000000001</v>
          </cell>
          <cell r="L249">
            <v>0.1857</v>
          </cell>
          <cell r="M249">
            <v>0.2177</v>
          </cell>
          <cell r="N249">
            <v>0.252</v>
          </cell>
          <cell r="O249">
            <v>0.28870000000000001</v>
          </cell>
          <cell r="P249">
            <v>0.32769999999999999</v>
          </cell>
          <cell r="Q249">
            <v>0.36909999999999998</v>
          </cell>
          <cell r="R249">
            <v>0.4128</v>
          </cell>
          <cell r="S249">
            <v>0.45889999999999997</v>
          </cell>
          <cell r="T249">
            <v>0.50739999999999996</v>
          </cell>
          <cell r="U249">
            <v>0.55820000000000003</v>
          </cell>
          <cell r="V249">
            <v>0.61140000000000005</v>
          </cell>
          <cell r="W249">
            <v>0.66700000000000004</v>
          </cell>
          <cell r="X249">
            <v>0.72489999999999999</v>
          </cell>
          <cell r="Y249">
            <v>0.7853</v>
          </cell>
          <cell r="Z249">
            <v>0.84799999999999998</v>
          </cell>
          <cell r="AA249">
            <v>0.91320000000000001</v>
          </cell>
          <cell r="AB249">
            <v>0.98089999999999999</v>
          </cell>
          <cell r="AC249">
            <v>1.0509999999999999</v>
          </cell>
          <cell r="AD249">
            <v>1.1234999999999999</v>
          </cell>
          <cell r="AE249">
            <v>1.1984999999999999</v>
          </cell>
          <cell r="AF249">
            <v>1.2761</v>
          </cell>
          <cell r="AG249">
            <v>1.3561000000000001</v>
          </cell>
          <cell r="AH249">
            <v>1.4387000000000001</v>
          </cell>
          <cell r="AI249">
            <v>1.5238</v>
          </cell>
          <cell r="AJ249">
            <v>1.6114999999999999</v>
          </cell>
          <cell r="AK249">
            <v>1.7017</v>
          </cell>
          <cell r="AL249">
            <v>1.7946</v>
          </cell>
          <cell r="AM249">
            <v>1.8900999999999999</v>
          </cell>
          <cell r="AN249">
            <v>1.9882</v>
          </cell>
          <cell r="AO249">
            <v>2.089</v>
          </cell>
          <cell r="AP249">
            <v>2.1924999999999999</v>
          </cell>
          <cell r="AQ249">
            <v>2.2987000000000002</v>
          </cell>
          <cell r="AR249">
            <v>2.4077000000000002</v>
          </cell>
          <cell r="AS249">
            <v>2.5192999999999999</v>
          </cell>
          <cell r="AT249">
            <v>2.6337999999999999</v>
          </cell>
          <cell r="AU249">
            <v>2.7509999999999999</v>
          </cell>
          <cell r="AV249">
            <v>2.8711000000000002</v>
          </cell>
          <cell r="AW249">
            <v>2.9940000000000002</v>
          </cell>
          <cell r="AX249">
            <v>3.1198000000000001</v>
          </cell>
          <cell r="AY249">
            <v>3.2484999999999999</v>
          </cell>
        </row>
        <row r="250">
          <cell r="D250">
            <v>1.95E-2</v>
          </cell>
          <cell r="E250">
            <v>3.27E-2</v>
          </cell>
          <cell r="F250">
            <v>4.8800000000000003E-2</v>
          </cell>
          <cell r="G250">
            <v>6.7699999999999996E-2</v>
          </cell>
          <cell r="H250">
            <v>8.9300000000000004E-2</v>
          </cell>
          <cell r="I250">
            <v>0.1137</v>
          </cell>
          <cell r="J250">
            <v>0.14069999999999999</v>
          </cell>
          <cell r="K250">
            <v>0.1704</v>
          </cell>
          <cell r="L250">
            <v>0.2026</v>
          </cell>
          <cell r="M250">
            <v>0.23749999999999999</v>
          </cell>
          <cell r="N250">
            <v>0.27489999999999998</v>
          </cell>
          <cell r="O250">
            <v>0.31490000000000001</v>
          </cell>
          <cell r="P250">
            <v>0.35749999999999998</v>
          </cell>
          <cell r="Q250">
            <v>0.40260000000000001</v>
          </cell>
          <cell r="R250">
            <v>0.45029999999999998</v>
          </cell>
          <cell r="S250">
            <v>0.50060000000000004</v>
          </cell>
          <cell r="T250">
            <v>0.5534</v>
          </cell>
          <cell r="U250">
            <v>0.60880000000000001</v>
          </cell>
          <cell r="V250">
            <v>0.66679999999999995</v>
          </cell>
          <cell r="W250">
            <v>0.72740000000000005</v>
          </cell>
          <cell r="X250">
            <v>0.79059999999999997</v>
          </cell>
          <cell r="Y250">
            <v>0.85640000000000005</v>
          </cell>
          <cell r="Z250">
            <v>0.92479999999999996</v>
          </cell>
          <cell r="AA250">
            <v>0.99590000000000001</v>
          </cell>
          <cell r="AB250">
            <v>1.0696000000000001</v>
          </cell>
          <cell r="AC250">
            <v>1.1459999999999999</v>
          </cell>
          <cell r="AD250">
            <v>1.2250000000000001</v>
          </cell>
          <cell r="AE250">
            <v>1.3068</v>
          </cell>
          <cell r="AF250">
            <v>1.3913</v>
          </cell>
          <cell r="AG250">
            <v>1.4784999999999999</v>
          </cell>
          <cell r="AH250">
            <v>1.5684</v>
          </cell>
          <cell r="AI250">
            <v>1.6611</v>
          </cell>
          <cell r="AJ250">
            <v>1.7566999999999999</v>
          </cell>
          <cell r="AK250">
            <v>1.855</v>
          </cell>
          <cell r="AL250">
            <v>1.9560999999999999</v>
          </cell>
          <cell r="AM250">
            <v>2.0600999999999998</v>
          </cell>
          <cell r="AN250">
            <v>2.1669999999999998</v>
          </cell>
          <cell r="AO250">
            <v>2.2768000000000002</v>
          </cell>
          <cell r="AP250">
            <v>2.3895</v>
          </cell>
          <cell r="AQ250">
            <v>2.5051000000000001</v>
          </cell>
          <cell r="AR250">
            <v>2.6236999999999999</v>
          </cell>
          <cell r="AS250">
            <v>2.7452000000000001</v>
          </cell>
          <cell r="AT250">
            <v>2.8698000000000001</v>
          </cell>
          <cell r="AU250">
            <v>2.9973999999999998</v>
          </cell>
          <cell r="AV250">
            <v>3.1280999999999999</v>
          </cell>
          <cell r="AW250">
            <v>3.2618999999999998</v>
          </cell>
          <cell r="AX250">
            <v>3.3986999999999998</v>
          </cell>
          <cell r="AY250">
            <v>3.5387</v>
          </cell>
        </row>
        <row r="251">
          <cell r="D251">
            <v>2.12E-2</v>
          </cell>
          <cell r="E251">
            <v>3.5400000000000001E-2</v>
          </cell>
          <cell r="F251">
            <v>5.28E-2</v>
          </cell>
          <cell r="G251">
            <v>7.3300000000000004E-2</v>
          </cell>
          <cell r="H251">
            <v>9.6799999999999997E-2</v>
          </cell>
          <cell r="I251">
            <v>0.1232</v>
          </cell>
          <cell r="J251">
            <v>0.1525</v>
          </cell>
          <cell r="K251">
            <v>0.18459999999999999</v>
          </cell>
          <cell r="L251">
            <v>0.2195</v>
          </cell>
          <cell r="M251">
            <v>0.25729999999999997</v>
          </cell>
          <cell r="N251">
            <v>0.29780000000000001</v>
          </cell>
          <cell r="O251">
            <v>0.3412</v>
          </cell>
          <cell r="P251">
            <v>0.38729999999999998</v>
          </cell>
          <cell r="Q251">
            <v>0.43619999999999998</v>
          </cell>
          <cell r="R251">
            <v>0.48780000000000001</v>
          </cell>
          <cell r="S251">
            <v>0.54220000000000002</v>
          </cell>
          <cell r="T251">
            <v>0.59950000000000003</v>
          </cell>
          <cell r="U251">
            <v>0.65949999999999998</v>
          </cell>
          <cell r="V251">
            <v>0.72219999999999995</v>
          </cell>
          <cell r="W251">
            <v>0.78779999999999994</v>
          </cell>
          <cell r="X251">
            <v>0.85629999999999995</v>
          </cell>
          <cell r="Y251">
            <v>0.92749999999999999</v>
          </cell>
          <cell r="Z251">
            <v>1.0016</v>
          </cell>
          <cell r="AA251">
            <v>1.0785</v>
          </cell>
          <cell r="AB251">
            <v>1.1583000000000001</v>
          </cell>
          <cell r="AC251">
            <v>1.2410000000000001</v>
          </cell>
          <cell r="AD251">
            <v>1.3265</v>
          </cell>
          <cell r="AE251">
            <v>1.415</v>
          </cell>
          <cell r="AF251">
            <v>1.5064</v>
          </cell>
          <cell r="AG251">
            <v>1.6008</v>
          </cell>
          <cell r="AH251">
            <v>1.6981999999999999</v>
          </cell>
          <cell r="AI251">
            <v>1.7985</v>
          </cell>
          <cell r="AJ251">
            <v>1.9017999999999999</v>
          </cell>
          <cell r="AK251">
            <v>2.0082</v>
          </cell>
          <cell r="AL251">
            <v>2.1177000000000001</v>
          </cell>
          <cell r="AM251">
            <v>2.2302</v>
          </cell>
          <cell r="AN251">
            <v>2.3458000000000001</v>
          </cell>
          <cell r="AO251">
            <v>2.4645000000000001</v>
          </cell>
          <cell r="AP251">
            <v>2.5863999999999998</v>
          </cell>
          <cell r="AQ251">
            <v>2.7115</v>
          </cell>
          <cell r="AR251">
            <v>2.8397000000000001</v>
          </cell>
          <cell r="AS251">
            <v>2.9712000000000001</v>
          </cell>
          <cell r="AT251">
            <v>3.1059000000000001</v>
          </cell>
          <cell r="AU251">
            <v>3.2439</v>
          </cell>
          <cell r="AV251">
            <v>3.3852000000000002</v>
          </cell>
          <cell r="AW251">
            <v>3.5297999999999998</v>
          </cell>
          <cell r="AX251">
            <v>3.6778</v>
          </cell>
          <cell r="AY251">
            <v>3.8290999999999999</v>
          </cell>
        </row>
        <row r="252">
          <cell r="D252">
            <v>2.2800000000000001E-2</v>
          </cell>
          <cell r="E252">
            <v>3.8100000000000002E-2</v>
          </cell>
          <cell r="F252">
            <v>5.6899999999999999E-2</v>
          </cell>
          <cell r="G252">
            <v>7.9000000000000001E-2</v>
          </cell>
          <cell r="H252">
            <v>0.1042</v>
          </cell>
          <cell r="I252">
            <v>0.13270000000000001</v>
          </cell>
          <cell r="J252">
            <v>0.16420000000000001</v>
          </cell>
          <cell r="K252">
            <v>0.1988</v>
          </cell>
          <cell r="L252">
            <v>0.2364</v>
          </cell>
          <cell r="M252">
            <v>0.27710000000000001</v>
          </cell>
          <cell r="N252">
            <v>0.32069999999999999</v>
          </cell>
          <cell r="O252">
            <v>0.3674</v>
          </cell>
          <cell r="P252">
            <v>0.41699999999999998</v>
          </cell>
          <cell r="Q252">
            <v>0.46970000000000001</v>
          </cell>
          <cell r="R252">
            <v>0.52529999999999999</v>
          </cell>
          <cell r="S252">
            <v>0.58389999999999997</v>
          </cell>
          <cell r="T252">
            <v>0.64549999999999996</v>
          </cell>
          <cell r="U252">
            <v>0.71009999999999995</v>
          </cell>
          <cell r="V252">
            <v>0.77769999999999995</v>
          </cell>
          <cell r="W252">
            <v>0.84830000000000005</v>
          </cell>
          <cell r="X252">
            <v>0.92190000000000005</v>
          </cell>
          <cell r="Y252">
            <v>0.99860000000000004</v>
          </cell>
          <cell r="Z252">
            <v>1.0783</v>
          </cell>
          <cell r="AA252">
            <v>1.1611</v>
          </cell>
          <cell r="AB252">
            <v>1.2470000000000001</v>
          </cell>
          <cell r="AC252">
            <v>1.3359000000000001</v>
          </cell>
          <cell r="AD252">
            <v>1.4279999999999999</v>
          </cell>
          <cell r="AE252">
            <v>1.5232000000000001</v>
          </cell>
          <cell r="AF252">
            <v>1.6215999999999999</v>
          </cell>
          <cell r="AG252">
            <v>1.7232000000000001</v>
          </cell>
          <cell r="AH252">
            <v>1.8279000000000001</v>
          </cell>
          <cell r="AI252">
            <v>1.9358</v>
          </cell>
          <cell r="AJ252">
            <v>2.0470000000000002</v>
          </cell>
          <cell r="AK252">
            <v>2.1615000000000002</v>
          </cell>
          <cell r="AL252">
            <v>2.2791999999999999</v>
          </cell>
          <cell r="AM252">
            <v>2.4001999999999999</v>
          </cell>
          <cell r="AN252">
            <v>2.5246</v>
          </cell>
          <cell r="AO252">
            <v>2.6522999999999999</v>
          </cell>
          <cell r="AP252">
            <v>2.7833999999999999</v>
          </cell>
          <cell r="AQ252">
            <v>2.9178999999999999</v>
          </cell>
          <cell r="AR252">
            <v>3.0558000000000001</v>
          </cell>
          <cell r="AS252">
            <v>3.1970999999999998</v>
          </cell>
          <cell r="AT252">
            <v>3.3420000000000001</v>
          </cell>
          <cell r="AU252">
            <v>3.4904000000000002</v>
          </cell>
          <cell r="AV252">
            <v>3.6423000000000001</v>
          </cell>
          <cell r="AW252">
            <v>3.7978000000000001</v>
          </cell>
          <cell r="AX252">
            <v>3.9567999999999999</v>
          </cell>
          <cell r="AY252">
            <v>4.1195000000000004</v>
          </cell>
        </row>
        <row r="253">
          <cell r="D253">
            <v>2.4400000000000002E-2</v>
          </cell>
          <cell r="E253">
            <v>4.0899999999999999E-2</v>
          </cell>
          <cell r="F253">
            <v>6.0999999999999999E-2</v>
          </cell>
          <cell r="G253">
            <v>8.4599999999999995E-2</v>
          </cell>
          <cell r="H253">
            <v>0.11169999999999999</v>
          </cell>
          <cell r="I253">
            <v>0.1421</v>
          </cell>
          <cell r="J253">
            <v>0.1759</v>
          </cell>
          <cell r="K253">
            <v>0.21299999999999999</v>
          </cell>
          <cell r="L253">
            <v>0.25330000000000003</v>
          </cell>
          <cell r="M253">
            <v>0.2969</v>
          </cell>
          <cell r="N253">
            <v>0.34360000000000002</v>
          </cell>
          <cell r="O253">
            <v>0.39360000000000001</v>
          </cell>
          <cell r="P253">
            <v>0.44679999999999997</v>
          </cell>
          <cell r="Q253">
            <v>0.50319999999999998</v>
          </cell>
          <cell r="R253">
            <v>0.56279999999999997</v>
          </cell>
          <cell r="S253">
            <v>0.62549999999999994</v>
          </cell>
          <cell r="T253">
            <v>0.6915</v>
          </cell>
          <cell r="U253">
            <v>0.76070000000000004</v>
          </cell>
          <cell r="V253">
            <v>0.83309999999999995</v>
          </cell>
          <cell r="W253">
            <v>0.90869999999999995</v>
          </cell>
          <cell r="X253">
            <v>0.98750000000000004</v>
          </cell>
          <cell r="Y253">
            <v>1.0697000000000001</v>
          </cell>
          <cell r="Z253">
            <v>1.155</v>
          </cell>
          <cell r="AA253">
            <v>1.2437</v>
          </cell>
          <cell r="AB253">
            <v>1.3355999999999999</v>
          </cell>
          <cell r="AC253">
            <v>1.4309000000000001</v>
          </cell>
          <cell r="AD253">
            <v>1.5295000000000001</v>
          </cell>
          <cell r="AE253">
            <v>1.6315</v>
          </cell>
          <cell r="AF253">
            <v>1.7367999999999999</v>
          </cell>
          <cell r="AG253">
            <v>1.8454999999999999</v>
          </cell>
          <cell r="AH253">
            <v>1.9576</v>
          </cell>
          <cell r="AI253">
            <v>2.0731999999999999</v>
          </cell>
          <cell r="AJ253">
            <v>2.1922000000000001</v>
          </cell>
          <cell r="AK253">
            <v>2.3147000000000002</v>
          </cell>
          <cell r="AL253">
            <v>2.4407000000000001</v>
          </cell>
          <cell r="AM253">
            <v>2.5701999999999998</v>
          </cell>
          <cell r="AN253">
            <v>2.7033</v>
          </cell>
          <cell r="AO253">
            <v>2.84</v>
          </cell>
          <cell r="AP253">
            <v>2.9803000000000002</v>
          </cell>
          <cell r="AQ253">
            <v>3.1242000000000001</v>
          </cell>
          <cell r="AR253">
            <v>3.2717999999999998</v>
          </cell>
          <cell r="AS253">
            <v>3.4230999999999998</v>
          </cell>
          <cell r="AT253">
            <v>3.5781000000000001</v>
          </cell>
          <cell r="AU253">
            <v>3.7368999999999999</v>
          </cell>
          <cell r="AV253">
            <v>3.8994</v>
          </cell>
          <cell r="AW253">
            <v>4.0658000000000003</v>
          </cell>
          <cell r="AX253">
            <v>4.2359</v>
          </cell>
          <cell r="AY253">
            <v>4.41</v>
          </cell>
        </row>
        <row r="254">
          <cell r="D254">
            <v>2.6100000000000002E-2</v>
          </cell>
          <cell r="E254">
            <v>4.36E-2</v>
          </cell>
          <cell r="F254">
            <v>6.5000000000000002E-2</v>
          </cell>
          <cell r="G254">
            <v>9.0300000000000005E-2</v>
          </cell>
          <cell r="H254">
            <v>0.1191</v>
          </cell>
          <cell r="I254">
            <v>0.15160000000000001</v>
          </cell>
          <cell r="J254">
            <v>0.18770000000000001</v>
          </cell>
          <cell r="K254">
            <v>0.22720000000000001</v>
          </cell>
          <cell r="L254">
            <v>0.2702</v>
          </cell>
          <cell r="M254">
            <v>0.31669999999999998</v>
          </cell>
          <cell r="N254">
            <v>0.36649999999999999</v>
          </cell>
          <cell r="O254">
            <v>0.41980000000000001</v>
          </cell>
          <cell r="P254">
            <v>0.47660000000000002</v>
          </cell>
          <cell r="Q254">
            <v>0.53669999999999995</v>
          </cell>
          <cell r="R254">
            <v>0.60019999999999996</v>
          </cell>
          <cell r="S254">
            <v>0.66710000000000003</v>
          </cell>
          <cell r="T254">
            <v>0.73750000000000004</v>
          </cell>
          <cell r="U254">
            <v>0.81130000000000002</v>
          </cell>
          <cell r="V254">
            <v>0.88849999999999996</v>
          </cell>
          <cell r="W254">
            <v>0.96909999999999996</v>
          </cell>
          <cell r="X254">
            <v>1.0531999999999999</v>
          </cell>
          <cell r="Y254">
            <v>1.1407</v>
          </cell>
          <cell r="Z254">
            <v>1.2318</v>
          </cell>
          <cell r="AA254">
            <v>1.3263</v>
          </cell>
          <cell r="AB254">
            <v>1.4242999999999999</v>
          </cell>
          <cell r="AC254">
            <v>1.5259</v>
          </cell>
          <cell r="AD254">
            <v>1.631</v>
          </cell>
          <cell r="AE254">
            <v>1.7397</v>
          </cell>
          <cell r="AF254">
            <v>1.8519000000000001</v>
          </cell>
          <cell r="AG254">
            <v>1.9678</v>
          </cell>
          <cell r="AH254">
            <v>2.0872999999999999</v>
          </cell>
          <cell r="AI254">
            <v>2.2105000000000001</v>
          </cell>
          <cell r="AJ254">
            <v>2.3374000000000001</v>
          </cell>
          <cell r="AK254">
            <v>2.4679000000000002</v>
          </cell>
          <cell r="AL254">
            <v>2.6021999999999998</v>
          </cell>
          <cell r="AM254">
            <v>2.7403</v>
          </cell>
          <cell r="AN254">
            <v>2.8820999999999999</v>
          </cell>
          <cell r="AO254">
            <v>3.0278</v>
          </cell>
          <cell r="AP254">
            <v>3.1772999999999998</v>
          </cell>
          <cell r="AQ254">
            <v>3.3306</v>
          </cell>
          <cell r="AR254">
            <v>3.4878999999999998</v>
          </cell>
          <cell r="AS254">
            <v>3.6490999999999998</v>
          </cell>
          <cell r="AT254">
            <v>3.8142</v>
          </cell>
          <cell r="AU254">
            <v>3.9834000000000001</v>
          </cell>
          <cell r="AV254">
            <v>4.1566000000000001</v>
          </cell>
          <cell r="AW254">
            <v>4.3338000000000001</v>
          </cell>
          <cell r="AX254">
            <v>4.5151000000000003</v>
          </cell>
          <cell r="AY254">
            <v>4.7004999999999999</v>
          </cell>
        </row>
        <row r="255">
          <cell r="D255">
            <v>2.7699999999999999E-2</v>
          </cell>
          <cell r="E255">
            <v>4.6300000000000001E-2</v>
          </cell>
          <cell r="F255">
            <v>6.9099999999999995E-2</v>
          </cell>
          <cell r="G255">
            <v>9.5899999999999999E-2</v>
          </cell>
          <cell r="H255">
            <v>0.12659999999999999</v>
          </cell>
          <cell r="I255">
            <v>0.16109999999999999</v>
          </cell>
          <cell r="J255">
            <v>0.19939999999999999</v>
          </cell>
          <cell r="K255">
            <v>0.2414</v>
          </cell>
          <cell r="L255">
            <v>0.28710000000000002</v>
          </cell>
          <cell r="M255">
            <v>0.33639999999999998</v>
          </cell>
          <cell r="N255">
            <v>0.38940000000000002</v>
          </cell>
          <cell r="O255">
            <v>0.4461</v>
          </cell>
          <cell r="P255">
            <v>0.50629999999999997</v>
          </cell>
          <cell r="Q255">
            <v>0.57020000000000004</v>
          </cell>
          <cell r="R255">
            <v>0.63770000000000004</v>
          </cell>
          <cell r="S255">
            <v>0.70879999999999999</v>
          </cell>
          <cell r="T255">
            <v>0.78349999999999997</v>
          </cell>
          <cell r="U255">
            <v>0.8619</v>
          </cell>
          <cell r="V255">
            <v>0.94379999999999997</v>
          </cell>
          <cell r="W255">
            <v>1.0295000000000001</v>
          </cell>
          <cell r="X255">
            <v>1.1188</v>
          </cell>
          <cell r="Y255">
            <v>1.2118</v>
          </cell>
          <cell r="Z255">
            <v>1.3085</v>
          </cell>
          <cell r="AA255">
            <v>1.4088000000000001</v>
          </cell>
          <cell r="AB255">
            <v>1.5129999999999999</v>
          </cell>
          <cell r="AC255">
            <v>1.6208</v>
          </cell>
          <cell r="AD255">
            <v>1.7323999999999999</v>
          </cell>
          <cell r="AE255">
            <v>1.8478000000000001</v>
          </cell>
          <cell r="AF255">
            <v>1.9671000000000001</v>
          </cell>
          <cell r="AG255">
            <v>2.0901000000000001</v>
          </cell>
          <cell r="AH255">
            <v>2.2170000000000001</v>
          </cell>
          <cell r="AI255">
            <v>2.3477999999999999</v>
          </cell>
          <cell r="AJ255">
            <v>2.4824999999999999</v>
          </cell>
          <cell r="AK255">
            <v>2.6211000000000002</v>
          </cell>
          <cell r="AL255">
            <v>2.7637</v>
          </cell>
          <cell r="AM255">
            <v>2.9102999999999999</v>
          </cell>
          <cell r="AN255">
            <v>3.0609000000000002</v>
          </cell>
          <cell r="AO255">
            <v>3.2155</v>
          </cell>
          <cell r="AP255">
            <v>3.3742000000000001</v>
          </cell>
          <cell r="AQ255">
            <v>3.5369999999999999</v>
          </cell>
          <cell r="AR255">
            <v>3.7040000000000002</v>
          </cell>
          <cell r="AS255">
            <v>3.8751000000000002</v>
          </cell>
          <cell r="AT255">
            <v>4.0503999999999998</v>
          </cell>
          <cell r="AU255">
            <v>4.2298999999999998</v>
          </cell>
          <cell r="AV255">
            <v>4.4137000000000004</v>
          </cell>
          <cell r="AW255">
            <v>4.6017999999999999</v>
          </cell>
          <cell r="AX255">
            <v>4.7942</v>
          </cell>
          <cell r="AY255">
            <v>4.9909999999999997</v>
          </cell>
        </row>
        <row r="256">
          <cell r="D256">
            <v>2.93E-2</v>
          </cell>
          <cell r="E256">
            <v>4.9000000000000002E-2</v>
          </cell>
          <cell r="F256">
            <v>7.3200000000000001E-2</v>
          </cell>
          <cell r="G256">
            <v>0.10150000000000001</v>
          </cell>
          <cell r="H256">
            <v>0.13400000000000001</v>
          </cell>
          <cell r="I256">
            <v>0.1706</v>
          </cell>
          <cell r="J256">
            <v>0.21110000000000001</v>
          </cell>
          <cell r="K256">
            <v>0.25559999999999999</v>
          </cell>
          <cell r="L256">
            <v>0.30399999999999999</v>
          </cell>
          <cell r="M256">
            <v>0.35620000000000002</v>
          </cell>
          <cell r="N256">
            <v>0.4123</v>
          </cell>
          <cell r="O256">
            <v>0.4723</v>
          </cell>
          <cell r="P256">
            <v>0.53610000000000002</v>
          </cell>
          <cell r="Q256">
            <v>0.60370000000000001</v>
          </cell>
          <cell r="R256">
            <v>0.67510000000000003</v>
          </cell>
          <cell r="S256">
            <v>0.75039999999999996</v>
          </cell>
          <cell r="T256">
            <v>0.82950000000000002</v>
          </cell>
          <cell r="U256">
            <v>0.91239999999999999</v>
          </cell>
          <cell r="V256">
            <v>0.99919999999999998</v>
          </cell>
          <cell r="W256">
            <v>1.0899000000000001</v>
          </cell>
          <cell r="X256">
            <v>1.1843999999999999</v>
          </cell>
          <cell r="Y256">
            <v>1.2827999999999999</v>
          </cell>
          <cell r="Z256">
            <v>1.3852</v>
          </cell>
          <cell r="AA256">
            <v>1.4914000000000001</v>
          </cell>
          <cell r="AB256">
            <v>1.6015999999999999</v>
          </cell>
          <cell r="AC256">
            <v>1.7158</v>
          </cell>
          <cell r="AD256">
            <v>1.8339000000000001</v>
          </cell>
          <cell r="AE256">
            <v>1.956</v>
          </cell>
          <cell r="AF256">
            <v>2.0821999999999998</v>
          </cell>
          <cell r="AG256">
            <v>2.2124000000000001</v>
          </cell>
          <cell r="AH256">
            <v>2.3466999999999998</v>
          </cell>
          <cell r="AI256">
            <v>2.4851000000000001</v>
          </cell>
          <cell r="AJ256">
            <v>2.6276999999999999</v>
          </cell>
          <cell r="AK256">
            <v>2.7743000000000002</v>
          </cell>
          <cell r="AL256">
            <v>2.9251999999999998</v>
          </cell>
          <cell r="AM256">
            <v>3.0802999999999998</v>
          </cell>
          <cell r="AN256">
            <v>3.2395999999999998</v>
          </cell>
          <cell r="AO256">
            <v>3.4032</v>
          </cell>
          <cell r="AP256">
            <v>3.5712000000000002</v>
          </cell>
          <cell r="AQ256">
            <v>3.7433999999999998</v>
          </cell>
          <cell r="AR256">
            <v>3.92</v>
          </cell>
          <cell r="AS256">
            <v>4.1010999999999997</v>
          </cell>
          <cell r="AT256">
            <v>4.2865000000000002</v>
          </cell>
          <cell r="AU256">
            <v>4.4763999999999999</v>
          </cell>
          <cell r="AV256">
            <v>4.6708999999999996</v>
          </cell>
          <cell r="AW256">
            <v>4.8697999999999997</v>
          </cell>
          <cell r="AX256">
            <v>5.0734000000000004</v>
          </cell>
          <cell r="AY256">
            <v>5.2815000000000003</v>
          </cell>
        </row>
        <row r="257">
          <cell r="D257">
            <v>3.1E-2</v>
          </cell>
          <cell r="E257">
            <v>5.1799999999999999E-2</v>
          </cell>
          <cell r="F257">
            <v>7.7200000000000005E-2</v>
          </cell>
          <cell r="G257">
            <v>0.1072</v>
          </cell>
          <cell r="H257">
            <v>0.14149999999999999</v>
          </cell>
          <cell r="I257">
            <v>0.18010000000000001</v>
          </cell>
          <cell r="J257">
            <v>0.2228</v>
          </cell>
          <cell r="K257">
            <v>0.26979999999999998</v>
          </cell>
          <cell r="L257">
            <v>0.32079999999999997</v>
          </cell>
          <cell r="M257">
            <v>0.376</v>
          </cell>
          <cell r="N257">
            <v>0.43519999999999998</v>
          </cell>
          <cell r="O257">
            <v>0.4985</v>
          </cell>
          <cell r="P257">
            <v>0.56579999999999997</v>
          </cell>
          <cell r="Q257">
            <v>0.63719999999999999</v>
          </cell>
          <cell r="R257">
            <v>0.71260000000000001</v>
          </cell>
          <cell r="S257">
            <v>0.79200000000000004</v>
          </cell>
          <cell r="T257">
            <v>0.87549999999999994</v>
          </cell>
          <cell r="U257">
            <v>0.96299999999999997</v>
          </cell>
          <cell r="V257">
            <v>1.0546</v>
          </cell>
          <cell r="W257">
            <v>1.1503000000000001</v>
          </cell>
          <cell r="X257">
            <v>1.25</v>
          </cell>
          <cell r="Y257">
            <v>1.3539000000000001</v>
          </cell>
          <cell r="Z257">
            <v>1.4619</v>
          </cell>
          <cell r="AA257">
            <v>1.5740000000000001</v>
          </cell>
          <cell r="AB257">
            <v>1.6901999999999999</v>
          </cell>
          <cell r="AC257">
            <v>1.8107</v>
          </cell>
          <cell r="AD257">
            <v>1.9353</v>
          </cell>
          <cell r="AE257">
            <v>2.0642</v>
          </cell>
          <cell r="AF257">
            <v>2.1972999999999998</v>
          </cell>
          <cell r="AG257">
            <v>2.3347000000000002</v>
          </cell>
          <cell r="AH257">
            <v>2.4763999999999999</v>
          </cell>
          <cell r="AI257">
            <v>2.6223999999999998</v>
          </cell>
          <cell r="AJ257">
            <v>2.7728000000000002</v>
          </cell>
          <cell r="AK257">
            <v>2.9275000000000002</v>
          </cell>
          <cell r="AL257">
            <v>3.0867</v>
          </cell>
          <cell r="AM257">
            <v>3.2503000000000002</v>
          </cell>
          <cell r="AN257">
            <v>3.4184000000000001</v>
          </cell>
          <cell r="AO257">
            <v>3.5910000000000002</v>
          </cell>
          <cell r="AP257">
            <v>3.7681</v>
          </cell>
          <cell r="AQ257">
            <v>3.9498000000000002</v>
          </cell>
          <cell r="AR257">
            <v>4.1360999999999999</v>
          </cell>
          <cell r="AS257">
            <v>4.327</v>
          </cell>
          <cell r="AT257">
            <v>4.5225999999999997</v>
          </cell>
          <cell r="AU257">
            <v>4.7229000000000001</v>
          </cell>
          <cell r="AV257">
            <v>4.9279999999999999</v>
          </cell>
          <cell r="AW257">
            <v>5.1378000000000004</v>
          </cell>
          <cell r="AX257">
            <v>5.3525</v>
          </cell>
          <cell r="AY257">
            <v>5.5720000000000001</v>
          </cell>
        </row>
        <row r="258">
          <cell r="D258">
            <v>3.2599999999999997E-2</v>
          </cell>
          <cell r="E258">
            <v>5.45E-2</v>
          </cell>
          <cell r="F258">
            <v>8.1299999999999997E-2</v>
          </cell>
          <cell r="G258">
            <v>0.1128</v>
          </cell>
          <cell r="H258">
            <v>0.1489</v>
          </cell>
          <cell r="I258">
            <v>0.1895</v>
          </cell>
          <cell r="J258">
            <v>0.2346</v>
          </cell>
          <cell r="K258">
            <v>0.28399999999999997</v>
          </cell>
          <cell r="L258">
            <v>0.3377</v>
          </cell>
          <cell r="M258">
            <v>0.39579999999999999</v>
          </cell>
          <cell r="N258">
            <v>0.45810000000000001</v>
          </cell>
          <cell r="O258">
            <v>0.52470000000000006</v>
          </cell>
          <cell r="P258">
            <v>0.59550000000000003</v>
          </cell>
          <cell r="Q258">
            <v>0.67059999999999997</v>
          </cell>
          <cell r="R258">
            <v>0.75</v>
          </cell>
          <cell r="S258">
            <v>0.83360000000000001</v>
          </cell>
          <cell r="T258">
            <v>0.92149999999999999</v>
          </cell>
          <cell r="U258">
            <v>1.0136000000000001</v>
          </cell>
          <cell r="V258">
            <v>1.1100000000000001</v>
          </cell>
          <cell r="W258">
            <v>1.2105999999999999</v>
          </cell>
          <cell r="X258">
            <v>1.3156000000000001</v>
          </cell>
          <cell r="Y258">
            <v>1.4249000000000001</v>
          </cell>
          <cell r="Z258">
            <v>1.5385</v>
          </cell>
          <cell r="AA258">
            <v>1.6565000000000001</v>
          </cell>
          <cell r="AB258">
            <v>1.7788999999999999</v>
          </cell>
          <cell r="AC258">
            <v>1.9056</v>
          </cell>
          <cell r="AD258">
            <v>2.0367999999999999</v>
          </cell>
          <cell r="AE258">
            <v>2.1724000000000001</v>
          </cell>
          <cell r="AF258">
            <v>2.3123999999999998</v>
          </cell>
          <cell r="AG258">
            <v>2.4569999999999999</v>
          </cell>
          <cell r="AH258">
            <v>2.6061000000000001</v>
          </cell>
          <cell r="AI258">
            <v>2.7597</v>
          </cell>
          <cell r="AJ258">
            <v>2.9178999999999999</v>
          </cell>
          <cell r="AK258">
            <v>3.0807000000000002</v>
          </cell>
          <cell r="AL258">
            <v>3.2482000000000002</v>
          </cell>
          <cell r="AM258">
            <v>3.4203000000000001</v>
          </cell>
          <cell r="AN258">
            <v>3.5971000000000002</v>
          </cell>
          <cell r="AO258">
            <v>3.7787000000000002</v>
          </cell>
          <cell r="AP258">
            <v>3.9649999999999999</v>
          </cell>
          <cell r="AQ258">
            <v>4.1562000000000001</v>
          </cell>
          <cell r="AR258">
            <v>4.3521000000000001</v>
          </cell>
          <cell r="AS258">
            <v>4.5529999999999999</v>
          </cell>
          <cell r="AT258">
            <v>4.7587999999999999</v>
          </cell>
          <cell r="AU258">
            <v>4.9695</v>
          </cell>
          <cell r="AV258">
            <v>5.1852</v>
          </cell>
          <cell r="AW258">
            <v>5.4058999999999999</v>
          </cell>
          <cell r="AX258">
            <v>5.6317000000000004</v>
          </cell>
          <cell r="AY258">
            <v>5.8625999999999996</v>
          </cell>
        </row>
        <row r="259">
          <cell r="D259">
            <v>3.4200000000000001E-2</v>
          </cell>
          <cell r="E259">
            <v>5.7200000000000001E-2</v>
          </cell>
          <cell r="F259">
            <v>8.5400000000000004E-2</v>
          </cell>
          <cell r="G259">
            <v>0.11849999999999999</v>
          </cell>
          <cell r="H259">
            <v>0.15640000000000001</v>
          </cell>
          <cell r="I259">
            <v>0.19900000000000001</v>
          </cell>
          <cell r="J259">
            <v>0.24629999999999999</v>
          </cell>
          <cell r="K259">
            <v>0.29820000000000002</v>
          </cell>
          <cell r="L259">
            <v>0.35460000000000003</v>
          </cell>
          <cell r="M259">
            <v>0.41549999999999998</v>
          </cell>
          <cell r="N259">
            <v>0.48099999999999998</v>
          </cell>
          <cell r="O259">
            <v>0.55089999999999995</v>
          </cell>
          <cell r="P259">
            <v>0.62529999999999997</v>
          </cell>
          <cell r="Q259">
            <v>0.70409999999999995</v>
          </cell>
          <cell r="R259">
            <v>0.78739999999999999</v>
          </cell>
          <cell r="S259">
            <v>0.87519999999999998</v>
          </cell>
          <cell r="T259">
            <v>0.96740000000000004</v>
          </cell>
          <cell r="U259">
            <v>1.0641</v>
          </cell>
          <cell r="V259">
            <v>1.1653</v>
          </cell>
          <cell r="W259">
            <v>1.2709999999999999</v>
          </cell>
          <cell r="X259">
            <v>1.3812</v>
          </cell>
          <cell r="Y259">
            <v>1.4959</v>
          </cell>
          <cell r="Z259">
            <v>1.6152</v>
          </cell>
          <cell r="AA259">
            <v>1.7391000000000001</v>
          </cell>
          <cell r="AB259">
            <v>1.8674999999999999</v>
          </cell>
          <cell r="AC259">
            <v>2.0005000000000002</v>
          </cell>
          <cell r="AD259">
            <v>2.1381999999999999</v>
          </cell>
          <cell r="AE259">
            <v>2.2805</v>
          </cell>
          <cell r="AF259">
            <v>2.4275000000000002</v>
          </cell>
          <cell r="AG259">
            <v>2.5792999999999999</v>
          </cell>
          <cell r="AH259">
            <v>2.7357</v>
          </cell>
          <cell r="AI259">
            <v>2.8969999999999998</v>
          </cell>
          <cell r="AJ259">
            <v>3.0630000000000002</v>
          </cell>
          <cell r="AK259">
            <v>3.2339000000000002</v>
          </cell>
          <cell r="AL259">
            <v>3.4097</v>
          </cell>
          <cell r="AM259">
            <v>3.5903</v>
          </cell>
          <cell r="AN259">
            <v>3.7759</v>
          </cell>
          <cell r="AO259">
            <v>3.9664000000000001</v>
          </cell>
          <cell r="AP259">
            <v>4.1619999999999999</v>
          </cell>
          <cell r="AQ259">
            <v>4.3624999999999998</v>
          </cell>
          <cell r="AR259">
            <v>4.5682</v>
          </cell>
          <cell r="AS259">
            <v>4.7789999999999999</v>
          </cell>
          <cell r="AT259">
            <v>4.9949000000000003</v>
          </cell>
          <cell r="AU259">
            <v>5.2160000000000002</v>
          </cell>
          <cell r="AV259">
            <v>5.4423000000000004</v>
          </cell>
          <cell r="AW259">
            <v>5.6738999999999997</v>
          </cell>
          <cell r="AX259">
            <v>5.9108000000000001</v>
          </cell>
          <cell r="AY259">
            <v>6.1531000000000002</v>
          </cell>
        </row>
        <row r="260">
          <cell r="D260">
            <v>3.5799999999999998E-2</v>
          </cell>
          <cell r="E260">
            <v>5.9900000000000002E-2</v>
          </cell>
          <cell r="F260">
            <v>8.9399999999999993E-2</v>
          </cell>
          <cell r="G260">
            <v>0.1241</v>
          </cell>
          <cell r="H260">
            <v>0.1638</v>
          </cell>
          <cell r="I260">
            <v>0.20849999999999999</v>
          </cell>
          <cell r="J260">
            <v>0.25800000000000001</v>
          </cell>
          <cell r="K260">
            <v>0.31240000000000001</v>
          </cell>
          <cell r="L260">
            <v>0.3715</v>
          </cell>
          <cell r="M260">
            <v>0.43530000000000002</v>
          </cell>
          <cell r="N260">
            <v>0.50390000000000001</v>
          </cell>
          <cell r="O260">
            <v>0.57709999999999995</v>
          </cell>
          <cell r="P260">
            <v>0.65500000000000003</v>
          </cell>
          <cell r="Q260">
            <v>0.73760000000000003</v>
          </cell>
          <cell r="R260">
            <v>0.82489999999999997</v>
          </cell>
          <cell r="S260">
            <v>0.91679999999999995</v>
          </cell>
          <cell r="T260">
            <v>1.0134000000000001</v>
          </cell>
          <cell r="U260">
            <v>1.1147</v>
          </cell>
          <cell r="V260">
            <v>1.2206999999999999</v>
          </cell>
          <cell r="W260">
            <v>1.3313999999999999</v>
          </cell>
          <cell r="X260">
            <v>1.4468000000000001</v>
          </cell>
          <cell r="Y260">
            <v>1.5669999999999999</v>
          </cell>
          <cell r="Z260">
            <v>1.6919</v>
          </cell>
          <cell r="AA260">
            <v>1.8216000000000001</v>
          </cell>
          <cell r="AB260">
            <v>1.9560999999999999</v>
          </cell>
          <cell r="AC260">
            <v>2.0954000000000002</v>
          </cell>
          <cell r="AD260">
            <v>2.2395999999999998</v>
          </cell>
          <cell r="AE260">
            <v>2.3887</v>
          </cell>
          <cell r="AF260">
            <v>2.5426000000000002</v>
          </cell>
          <cell r="AG260">
            <v>2.7014999999999998</v>
          </cell>
          <cell r="AH260">
            <v>2.8654000000000002</v>
          </cell>
          <cell r="AI260">
            <v>3.0343</v>
          </cell>
          <cell r="AJ260">
            <v>3.2082000000000002</v>
          </cell>
          <cell r="AK260">
            <v>3.3871000000000002</v>
          </cell>
          <cell r="AL260">
            <v>3.5710999999999999</v>
          </cell>
          <cell r="AM260">
            <v>3.7603</v>
          </cell>
          <cell r="AN260">
            <v>3.9546000000000001</v>
          </cell>
          <cell r="AO260">
            <v>4.1540999999999997</v>
          </cell>
          <cell r="AP260">
            <v>4.3589000000000002</v>
          </cell>
          <cell r="AQ260">
            <v>4.5689000000000002</v>
          </cell>
          <cell r="AR260">
            <v>4.7842000000000002</v>
          </cell>
          <cell r="AS260">
            <v>5.0049000000000001</v>
          </cell>
          <cell r="AT260">
            <v>5.2309999999999999</v>
          </cell>
          <cell r="AU260">
            <v>5.4625000000000004</v>
          </cell>
          <cell r="AV260">
            <v>5.6994999999999996</v>
          </cell>
          <cell r="AW260">
            <v>5.9420000000000002</v>
          </cell>
          <cell r="AX260">
            <v>6.19</v>
          </cell>
          <cell r="AY260">
            <v>6.4436</v>
          </cell>
        </row>
        <row r="261">
          <cell r="D261">
            <v>3.7499999999999999E-2</v>
          </cell>
          <cell r="E261">
            <v>6.2700000000000006E-2</v>
          </cell>
          <cell r="F261">
            <v>9.35E-2</v>
          </cell>
          <cell r="G261">
            <v>0.12970000000000001</v>
          </cell>
          <cell r="H261">
            <v>0.17130000000000001</v>
          </cell>
          <cell r="I261">
            <v>0.218</v>
          </cell>
          <cell r="J261">
            <v>0.2697</v>
          </cell>
          <cell r="K261">
            <v>0.32650000000000001</v>
          </cell>
          <cell r="L261">
            <v>0.38829999999999998</v>
          </cell>
          <cell r="M261">
            <v>0.4551</v>
          </cell>
          <cell r="N261">
            <v>0.52669999999999995</v>
          </cell>
          <cell r="O261">
            <v>0.60329999999999995</v>
          </cell>
          <cell r="P261">
            <v>0.68469999999999998</v>
          </cell>
          <cell r="Q261">
            <v>0.77110000000000001</v>
          </cell>
          <cell r="R261">
            <v>0.86229999999999996</v>
          </cell>
          <cell r="S261">
            <v>0.95840000000000003</v>
          </cell>
          <cell r="T261">
            <v>1.0593999999999999</v>
          </cell>
          <cell r="U261">
            <v>1.1653</v>
          </cell>
          <cell r="V261">
            <v>1.276</v>
          </cell>
          <cell r="W261">
            <v>1.3917999999999999</v>
          </cell>
          <cell r="X261">
            <v>1.5124</v>
          </cell>
          <cell r="Y261">
            <v>1.6379999999999999</v>
          </cell>
          <cell r="Z261">
            <v>1.7685999999999999</v>
          </cell>
          <cell r="AA261">
            <v>1.9040999999999999</v>
          </cell>
          <cell r="AB261">
            <v>2.0447000000000002</v>
          </cell>
          <cell r="AC261">
            <v>2.1903000000000001</v>
          </cell>
          <cell r="AD261">
            <v>2.3410000000000002</v>
          </cell>
          <cell r="AE261">
            <v>2.4967999999999999</v>
          </cell>
          <cell r="AF261">
            <v>2.6577000000000002</v>
          </cell>
          <cell r="AG261">
            <v>2.8237999999999999</v>
          </cell>
          <cell r="AH261">
            <v>2.9950999999999999</v>
          </cell>
          <cell r="AI261">
            <v>3.1715</v>
          </cell>
          <cell r="AJ261">
            <v>3.3532999999999999</v>
          </cell>
          <cell r="AK261">
            <v>3.5402999999999998</v>
          </cell>
          <cell r="AL261">
            <v>3.7326000000000001</v>
          </cell>
          <cell r="AM261">
            <v>3.9302999999999999</v>
          </cell>
          <cell r="AN261">
            <v>4.1333000000000002</v>
          </cell>
          <cell r="AO261">
            <v>4.3418000000000001</v>
          </cell>
          <cell r="AP261">
            <v>4.5557999999999996</v>
          </cell>
          <cell r="AQ261">
            <v>4.7752999999999997</v>
          </cell>
          <cell r="AR261">
            <v>5.0003000000000002</v>
          </cell>
          <cell r="AS261">
            <v>5.2309000000000001</v>
          </cell>
          <cell r="AT261">
            <v>5.4671000000000003</v>
          </cell>
          <cell r="AU261">
            <v>5.7089999999999996</v>
          </cell>
          <cell r="AV261">
            <v>5.9565999999999999</v>
          </cell>
          <cell r="AW261">
            <v>6.21</v>
          </cell>
          <cell r="AX261">
            <v>6.4691999999999998</v>
          </cell>
          <cell r="AY261">
            <v>6.7342000000000004</v>
          </cell>
        </row>
        <row r="262">
          <cell r="D262">
            <v>3.9100000000000003E-2</v>
          </cell>
          <cell r="E262">
            <v>6.54E-2</v>
          </cell>
          <cell r="F262">
            <v>9.7600000000000006E-2</v>
          </cell>
          <cell r="G262">
            <v>0.13539999999999999</v>
          </cell>
          <cell r="H262">
            <v>0.1787</v>
          </cell>
          <cell r="I262">
            <v>0.22739999999999999</v>
          </cell>
          <cell r="J262">
            <v>0.28149999999999997</v>
          </cell>
          <cell r="K262">
            <v>0.3407</v>
          </cell>
          <cell r="L262">
            <v>0.4052</v>
          </cell>
          <cell r="M262">
            <v>0.4748</v>
          </cell>
          <cell r="N262">
            <v>0.54959999999999998</v>
          </cell>
          <cell r="O262">
            <v>0.62949999999999995</v>
          </cell>
          <cell r="P262">
            <v>0.71450000000000002</v>
          </cell>
          <cell r="Q262">
            <v>0.80459999999999998</v>
          </cell>
          <cell r="R262">
            <v>0.89970000000000006</v>
          </cell>
          <cell r="S262">
            <v>1</v>
          </cell>
          <cell r="T262">
            <v>1.1053999999999999</v>
          </cell>
          <cell r="U262">
            <v>1.2158</v>
          </cell>
          <cell r="V262">
            <v>1.3313999999999999</v>
          </cell>
          <cell r="W262">
            <v>1.4520999999999999</v>
          </cell>
          <cell r="X262">
            <v>1.5780000000000001</v>
          </cell>
          <cell r="Y262">
            <v>1.7090000000000001</v>
          </cell>
          <cell r="Z262">
            <v>1.8452</v>
          </cell>
          <cell r="AA262">
            <v>1.9866999999999999</v>
          </cell>
          <cell r="AB262">
            <v>2.1333000000000002</v>
          </cell>
          <cell r="AC262">
            <v>2.2852000000000001</v>
          </cell>
          <cell r="AD262">
            <v>2.4424000000000001</v>
          </cell>
          <cell r="AE262">
            <v>2.605</v>
          </cell>
          <cell r="AF262">
            <v>2.7728000000000002</v>
          </cell>
          <cell r="AG262">
            <v>2.9460999999999999</v>
          </cell>
          <cell r="AH262">
            <v>3.1246999999999998</v>
          </cell>
          <cell r="AI262">
            <v>3.3088000000000002</v>
          </cell>
          <cell r="AJ262">
            <v>3.4984000000000002</v>
          </cell>
          <cell r="AK262">
            <v>3.6934</v>
          </cell>
          <cell r="AL262">
            <v>3.8940000000000001</v>
          </cell>
          <cell r="AM262">
            <v>4.1002000000000001</v>
          </cell>
          <cell r="AN262">
            <v>4.3121</v>
          </cell>
          <cell r="AO262">
            <v>4.5294999999999996</v>
          </cell>
          <cell r="AP262">
            <v>4.7526999999999999</v>
          </cell>
          <cell r="AQ262">
            <v>4.9816000000000003</v>
          </cell>
          <cell r="AR262">
            <v>5.2163000000000004</v>
          </cell>
          <cell r="AS262">
            <v>5.4568000000000003</v>
          </cell>
          <cell r="AT262">
            <v>5.7031999999999998</v>
          </cell>
          <cell r="AU262">
            <v>5.9554999999999998</v>
          </cell>
          <cell r="AV262">
            <v>6.2138</v>
          </cell>
          <cell r="AW262">
            <v>6.4779999999999998</v>
          </cell>
          <cell r="AX262">
            <v>6.7483000000000004</v>
          </cell>
          <cell r="AY262">
            <v>7.0247000000000002</v>
          </cell>
        </row>
        <row r="263">
          <cell r="D263">
            <v>4.07E-2</v>
          </cell>
          <cell r="E263">
            <v>6.8099999999999994E-2</v>
          </cell>
          <cell r="F263">
            <v>0.1016</v>
          </cell>
          <cell r="G263">
            <v>0.14099999999999999</v>
          </cell>
          <cell r="H263">
            <v>0.18609999999999999</v>
          </cell>
          <cell r="I263">
            <v>0.2369</v>
          </cell>
          <cell r="J263">
            <v>0.29320000000000002</v>
          </cell>
          <cell r="K263">
            <v>0.35489999999999999</v>
          </cell>
          <cell r="L263">
            <v>0.42209999999999998</v>
          </cell>
          <cell r="M263">
            <v>0.49459999999999998</v>
          </cell>
          <cell r="N263">
            <v>0.57250000000000001</v>
          </cell>
          <cell r="O263">
            <v>0.65569999999999995</v>
          </cell>
          <cell r="P263">
            <v>0.74419999999999997</v>
          </cell>
          <cell r="Q263">
            <v>0.83799999999999997</v>
          </cell>
          <cell r="R263">
            <v>0.93720000000000003</v>
          </cell>
          <cell r="S263">
            <v>1.0416000000000001</v>
          </cell>
          <cell r="T263">
            <v>1.1513</v>
          </cell>
          <cell r="U263">
            <v>1.2664</v>
          </cell>
          <cell r="V263">
            <v>1.3867</v>
          </cell>
          <cell r="W263">
            <v>1.5125</v>
          </cell>
          <cell r="X263">
            <v>1.6435999999999999</v>
          </cell>
          <cell r="Y263">
            <v>1.78</v>
          </cell>
          <cell r="Z263">
            <v>1.9218999999999999</v>
          </cell>
          <cell r="AA263">
            <v>2.0691999999999999</v>
          </cell>
          <cell r="AB263">
            <v>2.2219000000000002</v>
          </cell>
          <cell r="AC263">
            <v>2.3801000000000001</v>
          </cell>
          <cell r="AD263">
            <v>2.5438999999999998</v>
          </cell>
          <cell r="AE263">
            <v>2.7130999999999998</v>
          </cell>
          <cell r="AF263">
            <v>2.8879000000000001</v>
          </cell>
          <cell r="AG263">
            <v>3.0682999999999998</v>
          </cell>
          <cell r="AH263">
            <v>3.2544</v>
          </cell>
          <cell r="AI263">
            <v>3.4460999999999999</v>
          </cell>
          <cell r="AJ263">
            <v>3.6435</v>
          </cell>
          <cell r="AK263">
            <v>3.8466</v>
          </cell>
          <cell r="AL263">
            <v>4.0555000000000003</v>
          </cell>
          <cell r="AM263">
            <v>4.2702</v>
          </cell>
          <cell r="AN263">
            <v>4.4908000000000001</v>
          </cell>
          <cell r="AO263">
            <v>4.7172000000000001</v>
          </cell>
          <cell r="AP263">
            <v>4.9496000000000002</v>
          </cell>
          <cell r="AQ263">
            <v>5.1879999999999997</v>
          </cell>
          <cell r="AR263">
            <v>5.4324000000000003</v>
          </cell>
          <cell r="AS263">
            <v>5.6828000000000003</v>
          </cell>
          <cell r="AT263">
            <v>5.9393000000000002</v>
          </cell>
          <cell r="AU263">
            <v>6.202</v>
          </cell>
          <cell r="AV263">
            <v>6.4709000000000003</v>
          </cell>
          <cell r="AW263">
            <v>6.7460000000000004</v>
          </cell>
          <cell r="AX263">
            <v>7.0274999999999999</v>
          </cell>
          <cell r="AY263">
            <v>7.3151999999999999</v>
          </cell>
        </row>
        <row r="264">
          <cell r="D264">
            <v>4.24E-2</v>
          </cell>
          <cell r="E264">
            <v>7.0800000000000002E-2</v>
          </cell>
          <cell r="F264">
            <v>0.1057</v>
          </cell>
          <cell r="G264">
            <v>0.1467</v>
          </cell>
          <cell r="H264">
            <v>0.19359999999999999</v>
          </cell>
          <cell r="I264">
            <v>0.24640000000000001</v>
          </cell>
          <cell r="J264">
            <v>0.3049</v>
          </cell>
          <cell r="K264">
            <v>0.36909999999999998</v>
          </cell>
          <cell r="L264">
            <v>0.43890000000000001</v>
          </cell>
          <cell r="M264">
            <v>0.51439999999999997</v>
          </cell>
          <cell r="N264">
            <v>0.59540000000000004</v>
          </cell>
          <cell r="O264">
            <v>0.68189999999999995</v>
          </cell>
          <cell r="P264">
            <v>0.77390000000000003</v>
          </cell>
          <cell r="Q264">
            <v>0.87150000000000005</v>
          </cell>
          <cell r="R264">
            <v>0.97460000000000002</v>
          </cell>
          <cell r="S264">
            <v>1.0831999999999999</v>
          </cell>
          <cell r="T264">
            <v>1.1973</v>
          </cell>
          <cell r="U264">
            <v>1.3169</v>
          </cell>
          <cell r="V264">
            <v>1.4420999999999999</v>
          </cell>
          <cell r="W264">
            <v>1.5728</v>
          </cell>
          <cell r="X264">
            <v>1.7091000000000001</v>
          </cell>
          <cell r="Y264">
            <v>1.851</v>
          </cell>
          <cell r="Z264">
            <v>1.9985999999999999</v>
          </cell>
          <cell r="AA264">
            <v>2.1516999999999999</v>
          </cell>
          <cell r="AB264">
            <v>2.3105000000000002</v>
          </cell>
          <cell r="AC264">
            <v>2.4750000000000001</v>
          </cell>
          <cell r="AD264">
            <v>2.6453000000000002</v>
          </cell>
          <cell r="AE264">
            <v>2.8212000000000002</v>
          </cell>
          <cell r="AF264">
            <v>3.0030000000000001</v>
          </cell>
          <cell r="AG264">
            <v>3.1905999999999999</v>
          </cell>
          <cell r="AH264">
            <v>3.3839999999999999</v>
          </cell>
          <cell r="AI264">
            <v>3.5832999999999999</v>
          </cell>
          <cell r="AJ264">
            <v>3.7885</v>
          </cell>
          <cell r="AK264">
            <v>3.9996999999999998</v>
          </cell>
          <cell r="AL264">
            <v>4.2168999999999999</v>
          </cell>
          <cell r="AM264">
            <v>4.4401999999999999</v>
          </cell>
          <cell r="AN264">
            <v>4.6695000000000002</v>
          </cell>
          <cell r="AO264">
            <v>4.9048999999999996</v>
          </cell>
          <cell r="AP264">
            <v>5.1464999999999996</v>
          </cell>
          <cell r="AQ264">
            <v>5.3943000000000003</v>
          </cell>
          <cell r="AR264">
            <v>5.6483999999999996</v>
          </cell>
          <cell r="AS264">
            <v>5.9086999999999996</v>
          </cell>
          <cell r="AT264">
            <v>6.1753999999999998</v>
          </cell>
          <cell r="AU264">
            <v>6.4485000000000001</v>
          </cell>
          <cell r="AV264">
            <v>6.7281000000000004</v>
          </cell>
          <cell r="AW264">
            <v>7.0141</v>
          </cell>
          <cell r="AX264">
            <v>7.3066000000000004</v>
          </cell>
          <cell r="AY264">
            <v>7.6056999999999997</v>
          </cell>
        </row>
        <row r="265">
          <cell r="D265">
            <v>4.3999999999999997E-2</v>
          </cell>
          <cell r="E265">
            <v>7.3599999999999999E-2</v>
          </cell>
          <cell r="F265">
            <v>0.10979999999999999</v>
          </cell>
          <cell r="G265">
            <v>0.15229999999999999</v>
          </cell>
          <cell r="H265">
            <v>0.20100000000000001</v>
          </cell>
          <cell r="I265">
            <v>0.25580000000000003</v>
          </cell>
          <cell r="J265">
            <v>0.31659999999999999</v>
          </cell>
          <cell r="K265">
            <v>0.38329999999999997</v>
          </cell>
          <cell r="L265">
            <v>0.45579999999999998</v>
          </cell>
          <cell r="M265">
            <v>0.53410000000000002</v>
          </cell>
          <cell r="N265">
            <v>0.61819999999999997</v>
          </cell>
          <cell r="O265">
            <v>0.70809999999999995</v>
          </cell>
          <cell r="P265">
            <v>0.80369999999999997</v>
          </cell>
          <cell r="Q265">
            <v>0.90500000000000003</v>
          </cell>
          <cell r="R265">
            <v>1.012</v>
          </cell>
          <cell r="S265">
            <v>1.1248</v>
          </cell>
          <cell r="T265">
            <v>1.2432000000000001</v>
          </cell>
          <cell r="U265">
            <v>1.3674999999999999</v>
          </cell>
          <cell r="V265">
            <v>1.4974000000000001</v>
          </cell>
          <cell r="W265">
            <v>1.6332</v>
          </cell>
          <cell r="X265">
            <v>1.7746999999999999</v>
          </cell>
          <cell r="Y265">
            <v>1.9219999999999999</v>
          </cell>
          <cell r="Z265">
            <v>2.0752000000000002</v>
          </cell>
          <cell r="AA265">
            <v>2.2342</v>
          </cell>
          <cell r="AB265">
            <v>2.3990999999999998</v>
          </cell>
          <cell r="AC265">
            <v>2.5699000000000001</v>
          </cell>
          <cell r="AD265">
            <v>2.7467000000000001</v>
          </cell>
          <cell r="AE265">
            <v>2.9293999999999998</v>
          </cell>
          <cell r="AF265">
            <v>3.1181000000000001</v>
          </cell>
          <cell r="AG265">
            <v>3.3128000000000002</v>
          </cell>
          <cell r="AH265">
            <v>3.5135999999999998</v>
          </cell>
          <cell r="AI265">
            <v>3.7206000000000001</v>
          </cell>
          <cell r="AJ265">
            <v>3.9336000000000002</v>
          </cell>
          <cell r="AK265">
            <v>4.1528999999999998</v>
          </cell>
          <cell r="AL265">
            <v>4.3784000000000001</v>
          </cell>
          <cell r="AM265">
            <v>4.6101000000000001</v>
          </cell>
          <cell r="AN265">
            <v>4.8482000000000003</v>
          </cell>
          <cell r="AO265">
            <v>5.0926</v>
          </cell>
          <cell r="AP265">
            <v>5.3433999999999999</v>
          </cell>
          <cell r="AQ265">
            <v>5.6006999999999998</v>
          </cell>
          <cell r="AR265">
            <v>5.8643999999999998</v>
          </cell>
          <cell r="AS265">
            <v>6.1346999999999996</v>
          </cell>
          <cell r="AT265">
            <v>6.4115000000000002</v>
          </cell>
          <cell r="AU265">
            <v>6.6950000000000003</v>
          </cell>
          <cell r="AV265">
            <v>6.9851999999999999</v>
          </cell>
          <cell r="AW265">
            <v>7.2820999999999998</v>
          </cell>
          <cell r="AX265">
            <v>7.5857999999999999</v>
          </cell>
          <cell r="AY265">
            <v>7.8963000000000001</v>
          </cell>
        </row>
        <row r="266">
          <cell r="D266">
            <v>4.5600000000000002E-2</v>
          </cell>
          <cell r="E266">
            <v>7.6300000000000007E-2</v>
          </cell>
          <cell r="F266">
            <v>0.1138</v>
          </cell>
          <cell r="G266">
            <v>0.15790000000000001</v>
          </cell>
          <cell r="H266">
            <v>0.20849999999999999</v>
          </cell>
          <cell r="I266">
            <v>0.26529999999999998</v>
          </cell>
          <cell r="J266">
            <v>0.32829999999999998</v>
          </cell>
          <cell r="K266">
            <v>0.39750000000000002</v>
          </cell>
          <cell r="L266">
            <v>0.47270000000000001</v>
          </cell>
          <cell r="M266">
            <v>0.55389999999999995</v>
          </cell>
          <cell r="N266">
            <v>0.6411</v>
          </cell>
          <cell r="O266">
            <v>0.73429999999999995</v>
          </cell>
          <cell r="P266">
            <v>0.83340000000000003</v>
          </cell>
          <cell r="Q266">
            <v>0.93840000000000001</v>
          </cell>
          <cell r="R266">
            <v>1.0494000000000001</v>
          </cell>
          <cell r="S266">
            <v>1.1662999999999999</v>
          </cell>
          <cell r="T266">
            <v>1.2891999999999999</v>
          </cell>
          <cell r="U266">
            <v>1.4179999999999999</v>
          </cell>
          <cell r="V266">
            <v>1.5528</v>
          </cell>
          <cell r="W266">
            <v>1.6935</v>
          </cell>
          <cell r="X266">
            <v>1.8403</v>
          </cell>
          <cell r="Y266">
            <v>1.9930000000000001</v>
          </cell>
          <cell r="Z266">
            <v>2.1518999999999999</v>
          </cell>
          <cell r="AA266">
            <v>2.3167</v>
          </cell>
          <cell r="AB266">
            <v>2.4876999999999998</v>
          </cell>
          <cell r="AC266">
            <v>2.6648000000000001</v>
          </cell>
          <cell r="AD266">
            <v>2.8479999999999999</v>
          </cell>
          <cell r="AE266">
            <v>3.0375000000000001</v>
          </cell>
          <cell r="AF266">
            <v>3.2330999999999999</v>
          </cell>
          <cell r="AG266">
            <v>3.4350999999999998</v>
          </cell>
          <cell r="AH266">
            <v>3.6433</v>
          </cell>
          <cell r="AI266">
            <v>3.8578000000000001</v>
          </cell>
          <cell r="AJ266">
            <v>4.0787000000000004</v>
          </cell>
          <cell r="AK266">
            <v>4.306</v>
          </cell>
          <cell r="AL266">
            <v>4.5397999999999996</v>
          </cell>
          <cell r="AM266">
            <v>4.7801</v>
          </cell>
          <cell r="AN266">
            <v>5.0269000000000004</v>
          </cell>
          <cell r="AO266">
            <v>5.2803000000000004</v>
          </cell>
          <cell r="AP266">
            <v>5.5403000000000002</v>
          </cell>
          <cell r="AQ266">
            <v>5.8070000000000004</v>
          </cell>
          <cell r="AR266">
            <v>6.0804</v>
          </cell>
          <cell r="AS266">
            <v>6.3605999999999998</v>
          </cell>
          <cell r="AT266">
            <v>6.6475999999999997</v>
          </cell>
          <cell r="AU266">
            <v>6.9414999999999996</v>
          </cell>
          <cell r="AV266">
            <v>7.2423000000000002</v>
          </cell>
          <cell r="AW266">
            <v>7.5500999999999996</v>
          </cell>
          <cell r="AX266">
            <v>7.8648999999999996</v>
          </cell>
          <cell r="AY266">
            <v>8.1867999999999999</v>
          </cell>
        </row>
        <row r="267">
          <cell r="D267">
            <v>4.7199999999999999E-2</v>
          </cell>
          <cell r="E267">
            <v>7.9000000000000001E-2</v>
          </cell>
          <cell r="F267">
            <v>0.1179</v>
          </cell>
          <cell r="G267">
            <v>0.1636</v>
          </cell>
          <cell r="H267">
            <v>0.21590000000000001</v>
          </cell>
          <cell r="I267">
            <v>0.27479999999999999</v>
          </cell>
          <cell r="J267">
            <v>0.34</v>
          </cell>
          <cell r="K267">
            <v>0.41160000000000002</v>
          </cell>
          <cell r="L267">
            <v>0.48949999999999999</v>
          </cell>
          <cell r="M267">
            <v>0.57369999999999999</v>
          </cell>
          <cell r="N267">
            <v>0.66400000000000003</v>
          </cell>
          <cell r="O267">
            <v>0.76049999999999995</v>
          </cell>
          <cell r="P267">
            <v>0.86309999999999998</v>
          </cell>
          <cell r="Q267">
            <v>0.97189999999999999</v>
          </cell>
          <cell r="R267">
            <v>1.0868</v>
          </cell>
          <cell r="S267">
            <v>1.2079</v>
          </cell>
          <cell r="T267">
            <v>1.3351</v>
          </cell>
          <cell r="U267">
            <v>1.4684999999999999</v>
          </cell>
          <cell r="V267">
            <v>1.6081000000000001</v>
          </cell>
          <cell r="W267">
            <v>1.7539</v>
          </cell>
          <cell r="X267">
            <v>1.9057999999999999</v>
          </cell>
          <cell r="Y267">
            <v>2.0640000000000001</v>
          </cell>
          <cell r="Z267">
            <v>2.2284999999999999</v>
          </cell>
          <cell r="AA267">
            <v>2.3992</v>
          </cell>
          <cell r="AB267">
            <v>2.5762999999999998</v>
          </cell>
          <cell r="AC267">
            <v>2.7597</v>
          </cell>
          <cell r="AD267">
            <v>2.9493999999999998</v>
          </cell>
          <cell r="AE267">
            <v>3.1456</v>
          </cell>
          <cell r="AF267">
            <v>3.3481999999999998</v>
          </cell>
          <cell r="AG267">
            <v>3.5573000000000001</v>
          </cell>
          <cell r="AH267">
            <v>3.7728999999999999</v>
          </cell>
          <cell r="AI267">
            <v>3.9950000000000001</v>
          </cell>
          <cell r="AJ267">
            <v>4.2237999999999998</v>
          </cell>
          <cell r="AK267">
            <v>4.4592000000000001</v>
          </cell>
          <cell r="AL267">
            <v>4.7012</v>
          </cell>
          <cell r="AM267">
            <v>4.95</v>
          </cell>
          <cell r="AN267">
            <v>5.2055999999999996</v>
          </cell>
          <cell r="AO267">
            <v>5.468</v>
          </cell>
          <cell r="AP267">
            <v>5.7371999999999996</v>
          </cell>
          <cell r="AQ267">
            <v>6.0133000000000001</v>
          </cell>
          <cell r="AR267">
            <v>6.2964000000000002</v>
          </cell>
          <cell r="AS267">
            <v>6.5865</v>
          </cell>
          <cell r="AT267">
            <v>6.8837000000000002</v>
          </cell>
          <cell r="AU267">
            <v>7.1879999999999997</v>
          </cell>
          <cell r="AV267">
            <v>7.4995000000000003</v>
          </cell>
          <cell r="AW267">
            <v>7.8181000000000003</v>
          </cell>
          <cell r="AX267">
            <v>8.1440999999999999</v>
          </cell>
          <cell r="AY267">
            <v>8.4772999999999996</v>
          </cell>
        </row>
        <row r="268">
          <cell r="D268">
            <v>4.8899999999999999E-2</v>
          </cell>
          <cell r="E268">
            <v>8.1699999999999995E-2</v>
          </cell>
          <cell r="F268">
            <v>0.12189999999999999</v>
          </cell>
          <cell r="G268">
            <v>0.16919999999999999</v>
          </cell>
          <cell r="H268">
            <v>0.22339999999999999</v>
          </cell>
          <cell r="I268">
            <v>0.28420000000000001</v>
          </cell>
          <cell r="J268">
            <v>0.3518</v>
          </cell>
          <cell r="K268">
            <v>0.42580000000000001</v>
          </cell>
          <cell r="L268">
            <v>0.50639999999999996</v>
          </cell>
          <cell r="M268">
            <v>0.59340000000000004</v>
          </cell>
          <cell r="N268">
            <v>0.68679999999999997</v>
          </cell>
          <cell r="O268">
            <v>0.78659999999999997</v>
          </cell>
          <cell r="P268">
            <v>0.89280000000000004</v>
          </cell>
          <cell r="Q268">
            <v>1.0054000000000001</v>
          </cell>
          <cell r="R268">
            <v>1.1242000000000001</v>
          </cell>
          <cell r="S268">
            <v>1.2495000000000001</v>
          </cell>
          <cell r="T268">
            <v>1.3811</v>
          </cell>
          <cell r="U268">
            <v>1.5190999999999999</v>
          </cell>
          <cell r="V268">
            <v>1.6634</v>
          </cell>
          <cell r="W268">
            <v>1.8142</v>
          </cell>
          <cell r="X268">
            <v>1.9714</v>
          </cell>
          <cell r="Y268">
            <v>2.1349999999999998</v>
          </cell>
          <cell r="Z268">
            <v>2.3050999999999999</v>
          </cell>
          <cell r="AA268">
            <v>2.4817</v>
          </cell>
          <cell r="AB268">
            <v>2.6648999999999998</v>
          </cell>
          <cell r="AC268">
            <v>2.8544999999999998</v>
          </cell>
          <cell r="AD268">
            <v>3.0508000000000002</v>
          </cell>
          <cell r="AE268">
            <v>3.2536999999999998</v>
          </cell>
          <cell r="AF268">
            <v>3.4632999999999998</v>
          </cell>
          <cell r="AG268">
            <v>3.6795</v>
          </cell>
          <cell r="AH268">
            <v>3.9024999999999999</v>
          </cell>
          <cell r="AI268">
            <v>4.1322999999999999</v>
          </cell>
          <cell r="AJ268">
            <v>4.3689</v>
          </cell>
          <cell r="AK268">
            <v>4.6123000000000003</v>
          </cell>
          <cell r="AL268">
            <v>4.8627000000000002</v>
          </cell>
          <cell r="AM268">
            <v>5.12</v>
          </cell>
          <cell r="AN268">
            <v>5.3842999999999996</v>
          </cell>
          <cell r="AO268">
            <v>5.6555999999999997</v>
          </cell>
          <cell r="AP268">
            <v>5.9340999999999999</v>
          </cell>
          <cell r="AQ268">
            <v>6.2196999999999996</v>
          </cell>
          <cell r="AR268">
            <v>6.5125000000000002</v>
          </cell>
          <cell r="AS268">
            <v>6.8125</v>
          </cell>
          <cell r="AT268">
            <v>7.1197999999999997</v>
          </cell>
          <cell r="AU268">
            <v>7.4344999999999999</v>
          </cell>
          <cell r="AV268">
            <v>7.7565999999999997</v>
          </cell>
          <cell r="AW268">
            <v>8.0861000000000001</v>
          </cell>
          <cell r="AX268">
            <v>8.4231999999999996</v>
          </cell>
          <cell r="AY268">
            <v>8.7677999999999994</v>
          </cell>
        </row>
        <row r="269">
          <cell r="D269">
            <v>5.0500000000000003E-2</v>
          </cell>
          <cell r="E269">
            <v>8.4500000000000006E-2</v>
          </cell>
          <cell r="F269">
            <v>0.126</v>
          </cell>
          <cell r="G269">
            <v>0.17480000000000001</v>
          </cell>
          <cell r="H269">
            <v>0.23080000000000001</v>
          </cell>
          <cell r="I269">
            <v>0.29370000000000002</v>
          </cell>
          <cell r="J269">
            <v>0.36349999999999999</v>
          </cell>
          <cell r="K269">
            <v>0.44</v>
          </cell>
          <cell r="L269">
            <v>0.52329999999999999</v>
          </cell>
          <cell r="M269">
            <v>0.61319999999999997</v>
          </cell>
          <cell r="N269">
            <v>0.7097</v>
          </cell>
          <cell r="O269">
            <v>0.81279999999999997</v>
          </cell>
          <cell r="P269">
            <v>0.92249999999999999</v>
          </cell>
          <cell r="Q269">
            <v>1.0387999999999999</v>
          </cell>
          <cell r="R269">
            <v>1.1617</v>
          </cell>
          <cell r="S269">
            <v>1.2910999999999999</v>
          </cell>
          <cell r="T269">
            <v>1.4271</v>
          </cell>
          <cell r="U269">
            <v>1.5696000000000001</v>
          </cell>
          <cell r="V269">
            <v>1.7188000000000001</v>
          </cell>
          <cell r="W269">
            <v>1.8746</v>
          </cell>
          <cell r="X269">
            <v>2.0369999999999999</v>
          </cell>
          <cell r="Y269">
            <v>2.206</v>
          </cell>
          <cell r="Z269">
            <v>2.3818000000000001</v>
          </cell>
          <cell r="AA269">
            <v>2.5642</v>
          </cell>
          <cell r="AB269">
            <v>2.7534000000000001</v>
          </cell>
          <cell r="AC269">
            <v>2.9493999999999998</v>
          </cell>
          <cell r="AD269">
            <v>3.1522000000000001</v>
          </cell>
          <cell r="AE269">
            <v>3.3618000000000001</v>
          </cell>
          <cell r="AF269">
            <v>3.5783</v>
          </cell>
          <cell r="AG269">
            <v>3.8016999999999999</v>
          </cell>
          <cell r="AH269">
            <v>4.0320999999999998</v>
          </cell>
          <cell r="AI269">
            <v>4.2694999999999999</v>
          </cell>
          <cell r="AJ269">
            <v>4.5138999999999996</v>
          </cell>
          <cell r="AK269">
            <v>4.7653999999999996</v>
          </cell>
          <cell r="AL269">
            <v>5.0240999999999998</v>
          </cell>
          <cell r="AM269">
            <v>5.2899000000000003</v>
          </cell>
          <cell r="AN269">
            <v>5.5629999999999997</v>
          </cell>
          <cell r="AO269">
            <v>5.8433000000000002</v>
          </cell>
          <cell r="AP269">
            <v>6.1310000000000002</v>
          </cell>
          <cell r="AQ269">
            <v>6.4260000000000002</v>
          </cell>
          <cell r="AR269">
            <v>6.7285000000000004</v>
          </cell>
          <cell r="AS269">
            <v>7.0384000000000002</v>
          </cell>
          <cell r="AT269">
            <v>7.3559000000000001</v>
          </cell>
          <cell r="AU269">
            <v>7.681</v>
          </cell>
          <cell r="AV269">
            <v>8.0137</v>
          </cell>
          <cell r="AW269">
            <v>8.3541000000000007</v>
          </cell>
          <cell r="AX269">
            <v>8.7022999999999993</v>
          </cell>
          <cell r="AY269">
            <v>9.0584000000000007</v>
          </cell>
        </row>
        <row r="270">
          <cell r="D270">
            <v>5.21E-2</v>
          </cell>
          <cell r="E270">
            <v>8.72E-2</v>
          </cell>
          <cell r="F270">
            <v>0.13009999999999999</v>
          </cell>
          <cell r="G270">
            <v>0.18049999999999999</v>
          </cell>
          <cell r="H270">
            <v>0.2382</v>
          </cell>
          <cell r="I270">
            <v>0.30320000000000003</v>
          </cell>
          <cell r="J270">
            <v>0.37519999999999998</v>
          </cell>
          <cell r="K270">
            <v>0.45419999999999999</v>
          </cell>
          <cell r="L270">
            <v>0.54010000000000002</v>
          </cell>
          <cell r="M270">
            <v>0.63290000000000002</v>
          </cell>
          <cell r="N270">
            <v>0.73260000000000003</v>
          </cell>
          <cell r="O270">
            <v>0.83899999999999997</v>
          </cell>
          <cell r="P270">
            <v>0.95230000000000004</v>
          </cell>
          <cell r="Q270">
            <v>1.0723</v>
          </cell>
          <cell r="R270">
            <v>1.1991000000000001</v>
          </cell>
          <cell r="S270">
            <v>1.3326</v>
          </cell>
          <cell r="T270">
            <v>1.4730000000000001</v>
          </cell>
          <cell r="U270">
            <v>1.6202000000000001</v>
          </cell>
          <cell r="V270">
            <v>1.7741</v>
          </cell>
          <cell r="W270">
            <v>1.9349000000000001</v>
          </cell>
          <cell r="X270">
            <v>2.1025</v>
          </cell>
          <cell r="Y270">
            <v>2.2770000000000001</v>
          </cell>
          <cell r="Z270">
            <v>2.4584000000000001</v>
          </cell>
          <cell r="AA270">
            <v>2.6467000000000001</v>
          </cell>
          <cell r="AB270">
            <v>2.8420000000000001</v>
          </cell>
          <cell r="AC270">
            <v>3.0442999999999998</v>
          </cell>
          <cell r="AD270">
            <v>3.2536</v>
          </cell>
          <cell r="AE270">
            <v>3.4699</v>
          </cell>
          <cell r="AF270">
            <v>3.6934</v>
          </cell>
          <cell r="AG270">
            <v>3.9239999999999999</v>
          </cell>
          <cell r="AH270">
            <v>4.1616999999999997</v>
          </cell>
          <cell r="AI270">
            <v>4.4066999999999998</v>
          </cell>
          <cell r="AJ270">
            <v>4.6589999999999998</v>
          </cell>
          <cell r="AK270">
            <v>4.9185999999999996</v>
          </cell>
          <cell r="AL270">
            <v>5.1855000000000002</v>
          </cell>
          <cell r="AM270">
            <v>5.4598000000000004</v>
          </cell>
          <cell r="AN270">
            <v>5.7416</v>
          </cell>
          <cell r="AO270">
            <v>6.0309999999999997</v>
          </cell>
          <cell r="AP270">
            <v>6.3277999999999999</v>
          </cell>
          <cell r="AQ270">
            <v>6.6322999999999999</v>
          </cell>
          <cell r="AR270">
            <v>6.9444999999999997</v>
          </cell>
          <cell r="AS270">
            <v>7.2643000000000004</v>
          </cell>
          <cell r="AT270">
            <v>7.5919999999999996</v>
          </cell>
          <cell r="AU270">
            <v>7.9275000000000002</v>
          </cell>
          <cell r="AV270">
            <v>8.2707999999999995</v>
          </cell>
          <cell r="AW270">
            <v>8.6220999999999997</v>
          </cell>
          <cell r="AX270">
            <v>8.9815000000000005</v>
          </cell>
          <cell r="AY270">
            <v>9.3489000000000004</v>
          </cell>
        </row>
        <row r="271">
          <cell r="D271">
            <v>5.3800000000000001E-2</v>
          </cell>
          <cell r="E271">
            <v>8.9899999999999994E-2</v>
          </cell>
          <cell r="F271">
            <v>0.1341</v>
          </cell>
          <cell r="G271">
            <v>0.18609999999999999</v>
          </cell>
          <cell r="H271">
            <v>0.2457</v>
          </cell>
          <cell r="I271">
            <v>0.31259999999999999</v>
          </cell>
          <cell r="J271">
            <v>0.38690000000000002</v>
          </cell>
          <cell r="K271">
            <v>0.46839999999999998</v>
          </cell>
          <cell r="L271">
            <v>0.55700000000000005</v>
          </cell>
          <cell r="M271">
            <v>0.65269999999999995</v>
          </cell>
          <cell r="N271">
            <v>0.75539999999999996</v>
          </cell>
          <cell r="O271">
            <v>0.86519999999999997</v>
          </cell>
          <cell r="P271">
            <v>0.98199999999999998</v>
          </cell>
          <cell r="Q271">
            <v>1.1056999999999999</v>
          </cell>
          <cell r="R271">
            <v>1.2364999999999999</v>
          </cell>
          <cell r="S271">
            <v>1.3742000000000001</v>
          </cell>
          <cell r="T271">
            <v>1.5189999999999999</v>
          </cell>
          <cell r="U271">
            <v>1.6707000000000001</v>
          </cell>
          <cell r="V271">
            <v>1.8293999999999999</v>
          </cell>
          <cell r="W271">
            <v>1.9952000000000001</v>
          </cell>
          <cell r="X271">
            <v>2.1680999999999999</v>
          </cell>
          <cell r="Y271">
            <v>2.3479999999999999</v>
          </cell>
          <cell r="Z271">
            <v>2.5350999999999999</v>
          </cell>
          <cell r="AA271">
            <v>2.7292000000000001</v>
          </cell>
          <cell r="AB271">
            <v>2.9306000000000001</v>
          </cell>
          <cell r="AC271">
            <v>3.1392000000000002</v>
          </cell>
          <cell r="AD271">
            <v>3.355</v>
          </cell>
          <cell r="AE271">
            <v>3.5779999999999998</v>
          </cell>
          <cell r="AF271">
            <v>3.8083999999999998</v>
          </cell>
          <cell r="AG271">
            <v>4.0461999999999998</v>
          </cell>
          <cell r="AH271">
            <v>4.2914000000000003</v>
          </cell>
          <cell r="AI271">
            <v>4.5439999999999996</v>
          </cell>
          <cell r="AJ271">
            <v>4.8041</v>
          </cell>
          <cell r="AK271">
            <v>5.0716999999999999</v>
          </cell>
          <cell r="AL271">
            <v>5.3468999999999998</v>
          </cell>
          <cell r="AM271">
            <v>5.6298000000000004</v>
          </cell>
          <cell r="AN271">
            <v>5.9203000000000001</v>
          </cell>
          <cell r="AO271">
            <v>6.2186000000000003</v>
          </cell>
          <cell r="AP271">
            <v>6.5247000000000002</v>
          </cell>
          <cell r="AQ271">
            <v>6.8385999999999996</v>
          </cell>
          <cell r="AR271">
            <v>7.1604999999999999</v>
          </cell>
          <cell r="AS271">
            <v>7.4901999999999997</v>
          </cell>
          <cell r="AT271">
            <v>7.8280000000000003</v>
          </cell>
          <cell r="AU271">
            <v>8.1738999999999997</v>
          </cell>
          <cell r="AV271">
            <v>8.5279000000000007</v>
          </cell>
          <cell r="AW271">
            <v>8.8901000000000003</v>
          </cell>
          <cell r="AX271">
            <v>9.2606000000000002</v>
          </cell>
          <cell r="AY271">
            <v>9.6394000000000002</v>
          </cell>
        </row>
        <row r="272">
          <cell r="D272">
            <v>5.5399999999999998E-2</v>
          </cell>
          <cell r="E272">
            <v>9.2600000000000002E-2</v>
          </cell>
          <cell r="F272">
            <v>0.13819999999999999</v>
          </cell>
          <cell r="G272">
            <v>0.1918</v>
          </cell>
          <cell r="H272">
            <v>0.25309999999999999</v>
          </cell>
          <cell r="I272">
            <v>0.3221</v>
          </cell>
          <cell r="J272">
            <v>0.39860000000000001</v>
          </cell>
          <cell r="K272">
            <v>0.48259999999999997</v>
          </cell>
          <cell r="L272">
            <v>0.57379999999999998</v>
          </cell>
          <cell r="M272">
            <v>0.6724</v>
          </cell>
          <cell r="N272">
            <v>0.77829999999999999</v>
          </cell>
          <cell r="O272">
            <v>0.89139999999999997</v>
          </cell>
          <cell r="P272">
            <v>1.0117</v>
          </cell>
          <cell r="Q272">
            <v>1.1392</v>
          </cell>
          <cell r="R272">
            <v>1.2739</v>
          </cell>
          <cell r="S272">
            <v>1.4157999999999999</v>
          </cell>
          <cell r="T272">
            <v>1.5649</v>
          </cell>
          <cell r="U272">
            <v>1.7212000000000001</v>
          </cell>
          <cell r="V272">
            <v>1.8848</v>
          </cell>
          <cell r="W272">
            <v>2.0556000000000001</v>
          </cell>
          <cell r="X272">
            <v>2.2336</v>
          </cell>
          <cell r="Y272">
            <v>2.419</v>
          </cell>
          <cell r="Z272">
            <v>2.6116999999999999</v>
          </cell>
          <cell r="AA272">
            <v>2.8117000000000001</v>
          </cell>
          <cell r="AB272">
            <v>3.0192000000000001</v>
          </cell>
          <cell r="AC272">
            <v>3.234</v>
          </cell>
          <cell r="AD272">
            <v>3.4563000000000001</v>
          </cell>
          <cell r="AE272">
            <v>3.6861000000000002</v>
          </cell>
          <cell r="AF272">
            <v>3.9235000000000002</v>
          </cell>
          <cell r="AG272">
            <v>4.1684000000000001</v>
          </cell>
          <cell r="AH272">
            <v>4.4210000000000003</v>
          </cell>
          <cell r="AI272">
            <v>4.6811999999999996</v>
          </cell>
          <cell r="AJ272">
            <v>4.9490999999999996</v>
          </cell>
          <cell r="AK272">
            <v>5.2248000000000001</v>
          </cell>
          <cell r="AL272">
            <v>5.5083000000000002</v>
          </cell>
          <cell r="AM272">
            <v>5.7996999999999996</v>
          </cell>
          <cell r="AN272">
            <v>6.0990000000000002</v>
          </cell>
          <cell r="AO272">
            <v>6.4062999999999999</v>
          </cell>
          <cell r="AP272">
            <v>6.7215999999999996</v>
          </cell>
          <cell r="AQ272">
            <v>7.0449000000000002</v>
          </cell>
          <cell r="AR272">
            <v>7.3765000000000001</v>
          </cell>
          <cell r="AS272">
            <v>7.7161999999999997</v>
          </cell>
          <cell r="AT272">
            <v>8.0640999999999998</v>
          </cell>
          <cell r="AU272">
            <v>8.4204000000000008</v>
          </cell>
          <cell r="AV272">
            <v>8.7850999999999999</v>
          </cell>
          <cell r="AW272">
            <v>9.1582000000000008</v>
          </cell>
          <cell r="AX272">
            <v>9.5396999999999998</v>
          </cell>
          <cell r="AY272">
            <v>9.9298999999999999</v>
          </cell>
        </row>
        <row r="273">
          <cell r="D273">
            <v>5.7000000000000002E-2</v>
          </cell>
          <cell r="E273">
            <v>9.5399999999999999E-2</v>
          </cell>
          <cell r="F273">
            <v>0.14230000000000001</v>
          </cell>
          <cell r="G273">
            <v>0.19739999999999999</v>
          </cell>
          <cell r="H273">
            <v>0.26050000000000001</v>
          </cell>
          <cell r="I273">
            <v>0.33160000000000001</v>
          </cell>
          <cell r="J273">
            <v>0.4103</v>
          </cell>
          <cell r="K273">
            <v>0.49669999999999997</v>
          </cell>
          <cell r="L273">
            <v>0.5907</v>
          </cell>
          <cell r="M273">
            <v>0.69220000000000004</v>
          </cell>
          <cell r="N273">
            <v>0.80120000000000002</v>
          </cell>
          <cell r="O273">
            <v>0.91759999999999997</v>
          </cell>
          <cell r="P273">
            <v>1.0414000000000001</v>
          </cell>
          <cell r="Q273">
            <v>1.1727000000000001</v>
          </cell>
          <cell r="R273">
            <v>1.3112999999999999</v>
          </cell>
          <cell r="S273">
            <v>1.4574</v>
          </cell>
          <cell r="T273">
            <v>1.6108</v>
          </cell>
          <cell r="U273">
            <v>1.7718</v>
          </cell>
          <cell r="V273">
            <v>1.9400999999999999</v>
          </cell>
          <cell r="W273">
            <v>2.1158999999999999</v>
          </cell>
          <cell r="X273">
            <v>2.2991999999999999</v>
          </cell>
          <cell r="Y273">
            <v>2.4900000000000002</v>
          </cell>
          <cell r="Z273">
            <v>2.6882999999999999</v>
          </cell>
          <cell r="AA273">
            <v>2.8942000000000001</v>
          </cell>
          <cell r="AB273">
            <v>3.1076999999999999</v>
          </cell>
          <cell r="AC273">
            <v>3.3289</v>
          </cell>
          <cell r="AD273">
            <v>3.5577000000000001</v>
          </cell>
          <cell r="AE273">
            <v>3.7942</v>
          </cell>
          <cell r="AF273">
            <v>4.0385</v>
          </cell>
          <cell r="AG273">
            <v>4.2906000000000004</v>
          </cell>
          <cell r="AH273">
            <v>4.5506000000000002</v>
          </cell>
          <cell r="AI273">
            <v>4.8183999999999996</v>
          </cell>
          <cell r="AJ273">
            <v>5.0941999999999998</v>
          </cell>
          <cell r="AK273">
            <v>5.3779000000000003</v>
          </cell>
          <cell r="AL273">
            <v>5.6696999999999997</v>
          </cell>
          <cell r="AM273">
            <v>5.9695999999999998</v>
          </cell>
          <cell r="AN273">
            <v>6.2777000000000003</v>
          </cell>
          <cell r="AO273">
            <v>6.5938999999999997</v>
          </cell>
          <cell r="AP273">
            <v>6.9184000000000001</v>
          </cell>
          <cell r="AQ273">
            <v>7.2511999999999999</v>
          </cell>
          <cell r="AR273">
            <v>7.5923999999999996</v>
          </cell>
          <cell r="AS273">
            <v>7.9420999999999999</v>
          </cell>
          <cell r="AT273">
            <v>8.3002000000000002</v>
          </cell>
          <cell r="AU273">
            <v>8.6669</v>
          </cell>
          <cell r="AV273">
            <v>9.0421999999999993</v>
          </cell>
          <cell r="AW273">
            <v>9.4260999999999999</v>
          </cell>
          <cell r="AX273">
            <v>9.8188999999999993</v>
          </cell>
          <cell r="AY273">
            <v>10.2204</v>
          </cell>
        </row>
      </sheetData>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5.정산서"/>
      <sheetName val="6.자불.공사현황"/>
      <sheetName val="1.중기집계"/>
      <sheetName val="1-1. 중기집계"/>
      <sheetName val="2-2.자금미지급집계"/>
      <sheetName val="3.투입.기성 "/>
      <sheetName val="2.세금부과세대장"/>
      <sheetName val="표지"/>
      <sheetName val="노무비(절취)"/>
      <sheetName val="당초"/>
      <sheetName val="ABUT수량-A1"/>
      <sheetName val="대조표(0108)"/>
      <sheetName val="토공(우물통,기타) "/>
      <sheetName val="세부내역(직접인건비)"/>
      <sheetName val="JA9809"/>
      <sheetName val="AAA"/>
      <sheetName val="자재단가비교표"/>
      <sheetName val="맨홀토공(3)"/>
      <sheetName val="CABLE SIZE-3"/>
      <sheetName val="정부노임"/>
      <sheetName val="(C)원내역"/>
      <sheetName val="진주방향"/>
      <sheetName val="마산방향"/>
    </sheetNames>
    <sheetDataSet>
      <sheetData sheetId="0" refreshError="1"/>
      <sheetData sheetId="1" refreshError="1">
        <row r="4">
          <cell r="A4" t="str">
            <v>공      종</v>
          </cell>
          <cell r="B4" t="str">
            <v>규 격</v>
          </cell>
          <cell r="C4" t="str">
            <v>단위</v>
          </cell>
          <cell r="D4" t="str">
            <v>도       급       액</v>
          </cell>
          <cell r="G4" t="str">
            <v xml:space="preserve">도   급    기   성 </v>
          </cell>
          <cell r="I4" t="str">
            <v>실    행     예    산</v>
          </cell>
          <cell r="L4" t="str">
            <v>실   행    기   성</v>
          </cell>
          <cell r="O4" t="str">
            <v>전   회    기   성</v>
          </cell>
          <cell r="Q4" t="str">
            <v>금   회    기   성</v>
          </cell>
          <cell r="S4" t="str">
            <v>누   계    기   성</v>
          </cell>
          <cell r="U4" t="str">
            <v>기성율</v>
          </cell>
          <cell r="V4" t="str">
            <v>비고</v>
          </cell>
          <cell r="X4" t="str">
            <v>누계수량</v>
          </cell>
          <cell r="Y4" t="str">
            <v>누계금액</v>
          </cell>
          <cell r="Z4" t="str">
            <v>누계수량</v>
          </cell>
        </row>
        <row r="5">
          <cell r="D5" t="str">
            <v>수  량</v>
          </cell>
          <cell r="E5" t="str">
            <v>단 가</v>
          </cell>
          <cell r="F5" t="str">
            <v>금    액</v>
          </cell>
          <cell r="G5" t="str">
            <v>수  량</v>
          </cell>
          <cell r="H5" t="str">
            <v>금    액</v>
          </cell>
          <cell r="I5" t="str">
            <v>수  량</v>
          </cell>
          <cell r="J5" t="str">
            <v>단 가</v>
          </cell>
          <cell r="K5" t="str">
            <v>금    액</v>
          </cell>
          <cell r="L5" t="str">
            <v>수  량</v>
          </cell>
          <cell r="M5" t="str">
            <v>단 가</v>
          </cell>
          <cell r="N5" t="str">
            <v>금    액</v>
          </cell>
          <cell r="O5" t="str">
            <v>수  량</v>
          </cell>
          <cell r="P5" t="str">
            <v>금    액</v>
          </cell>
          <cell r="Q5" t="str">
            <v>수  량</v>
          </cell>
          <cell r="R5" t="str">
            <v>금    액</v>
          </cell>
          <cell r="S5" t="str">
            <v>수  량</v>
          </cell>
          <cell r="T5" t="str">
            <v>금    액</v>
          </cell>
          <cell r="U5" t="str">
            <v>%</v>
          </cell>
          <cell r="V5" t="str">
            <v xml:space="preserve"> </v>
          </cell>
          <cell r="X5" t="str">
            <v>=전회+금회</v>
          </cell>
          <cell r="Y5" t="str">
            <v>=전회+금회</v>
          </cell>
          <cell r="Z5" t="str">
            <v>=실행수량</v>
          </cell>
        </row>
      </sheetData>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환지방식개발계획(면적식)"/>
      <sheetName val="환지방식개발계획(절충식)"/>
      <sheetName val="환지방식개발계획(평가식)"/>
      <sheetName val="도시재개발계획(면적식)"/>
      <sheetName val="도시재개발계획(절충식)"/>
      <sheetName val="도시재개발계획(평가식)"/>
      <sheetName val="도시재개발계획(기본계획)"/>
      <sheetName val="Sheet1"/>
      <sheetName val="지구단위계획(제주)"/>
      <sheetName val="산업단지개발계획"/>
      <sheetName val="주택단지개발계획"/>
      <sheetName val="유통단지개발계획"/>
      <sheetName val="주거환경개선사업계획"/>
      <sheetName val="지구단위계획"/>
      <sheetName val="재해영향평가"/>
      <sheetName val="표서식"/>
      <sheetName val="노임단가"/>
      <sheetName val="표지"/>
      <sheetName val="표준품셈"/>
      <sheetName val="참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5">
          <cell r="T15">
            <v>100</v>
          </cell>
        </row>
      </sheetData>
      <sheetData sheetId="14"/>
      <sheetData sheetId="15"/>
      <sheetData sheetId="16"/>
      <sheetData sheetId="17"/>
      <sheetData sheetId="18"/>
      <sheetData sheetId="19" refreshError="1"/>
    </sheetDataSet>
  </externalBook>
</externalLink>
</file>

<file path=xl/externalLinks/externalLink3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일위대가(계측기설치)"/>
      <sheetName val="laroux"/>
      <sheetName val="표지"/>
      <sheetName val="총괄표 "/>
      <sheetName val="총괄표 (2)"/>
      <sheetName val="컴퓨터"/>
      <sheetName val="GRAPHIC"/>
      <sheetName val="RCU-1"/>
      <sheetName val="RCU-2"/>
      <sheetName val="RCU-3"/>
      <sheetName val="RCU-4"/>
      <sheetName val="RCU-5"/>
      <sheetName val="RCU-6"/>
      <sheetName val="TMS-001"/>
      <sheetName val="계측계기"/>
      <sheetName val="계측계기 (2)"/>
      <sheetName val="PLC증설"/>
      <sheetName val="일위대가(PANEL제조) "/>
      <sheetName val="EQUIPMENT -2"/>
      <sheetName val="일위대가(가설)"/>
      <sheetName val="PT-01"/>
      <sheetName val="INPUT-DATA"/>
      <sheetName val="IMPEADENCE MAP 취수장"/>
      <sheetName val="단가산출"/>
      <sheetName val="40총괄"/>
      <sheetName val="40집계"/>
      <sheetName val="sw1"/>
      <sheetName val="NOMUBI"/>
      <sheetName val="단가 및 재료비"/>
      <sheetName val="JUCKEYK"/>
      <sheetName val="9GNG운반"/>
      <sheetName val="일위대가"/>
      <sheetName val="기계경비(시간당)"/>
      <sheetName val="램머"/>
      <sheetName val="일위(PN)"/>
    </sheetNames>
    <definedNames>
      <definedName name="Macro12"/>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입찰안"/>
      <sheetName val="VXXX"/>
      <sheetName val="실행"/>
      <sheetName val="관리"/>
      <sheetName val="표지"/>
      <sheetName val="총괄표"/>
      <sheetName val="집계표"/>
      <sheetName val="내역"/>
      <sheetName val="적격"/>
      <sheetName val="적정"/>
      <sheetName val="평가"/>
      <sheetName val="조사"/>
      <sheetName val="견적"/>
      <sheetName val="견적내역"/>
      <sheetName val="합의서"/>
      <sheetName val="총괄표(설계)"/>
      <sheetName val="내역(설계)"/>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위중량표"/>
      <sheetName val="단위 중량표(1)"/>
    </sheetNames>
    <sheetDataSet>
      <sheetData sheetId="0" refreshError="1">
        <row r="1">
          <cell r="M1" t="str">
            <v>환산계수</v>
          </cell>
        </row>
        <row r="2">
          <cell r="M2" t="str">
            <v>5f</v>
          </cell>
          <cell r="N2">
            <v>0.55000000000000004</v>
          </cell>
        </row>
        <row r="3">
          <cell r="M3" t="str">
            <v>6f</v>
          </cell>
          <cell r="N3">
            <v>0.68</v>
          </cell>
        </row>
        <row r="4">
          <cell r="M4" t="str">
            <v>7f</v>
          </cell>
          <cell r="N4">
            <v>0.81</v>
          </cell>
        </row>
        <row r="5">
          <cell r="M5" t="str">
            <v>8f</v>
          </cell>
          <cell r="N5">
            <v>0.94</v>
          </cell>
        </row>
        <row r="6">
          <cell r="M6" t="str">
            <v>9f</v>
          </cell>
          <cell r="N6">
            <v>1.06</v>
          </cell>
        </row>
        <row r="7">
          <cell r="M7" t="str">
            <v>10f</v>
          </cell>
          <cell r="N7">
            <v>1.17</v>
          </cell>
        </row>
        <row r="8">
          <cell r="M8" t="str">
            <v>11f</v>
          </cell>
          <cell r="N8">
            <v>1.29</v>
          </cell>
        </row>
        <row r="9">
          <cell r="M9" t="str">
            <v>12f</v>
          </cell>
          <cell r="N9">
            <v>1.4</v>
          </cell>
        </row>
        <row r="10">
          <cell r="M10" t="str">
            <v>13f</v>
          </cell>
          <cell r="N10">
            <v>1.5</v>
          </cell>
        </row>
        <row r="11">
          <cell r="M11" t="str">
            <v>14f</v>
          </cell>
          <cell r="N11">
            <v>1.6</v>
          </cell>
        </row>
        <row r="12">
          <cell r="M12" t="str">
            <v>15f</v>
          </cell>
          <cell r="N12">
            <v>1.7</v>
          </cell>
        </row>
        <row r="13">
          <cell r="M13" t="str">
            <v>16f</v>
          </cell>
          <cell r="N13">
            <v>1.79</v>
          </cell>
        </row>
        <row r="14">
          <cell r="M14" t="str">
            <v>17f</v>
          </cell>
          <cell r="N14">
            <v>1.87</v>
          </cell>
        </row>
        <row r="15">
          <cell r="M15" t="str">
            <v>18f</v>
          </cell>
          <cell r="N15">
            <v>2</v>
          </cell>
        </row>
        <row r="16">
          <cell r="M16" t="str">
            <v>19f</v>
          </cell>
          <cell r="N16">
            <v>2.04</v>
          </cell>
        </row>
        <row r="17">
          <cell r="M17" t="str">
            <v>20f</v>
          </cell>
          <cell r="N17">
            <v>2.11</v>
          </cell>
        </row>
        <row r="18">
          <cell r="M18" t="str">
            <v>6K</v>
          </cell>
          <cell r="N18">
            <v>2.86</v>
          </cell>
        </row>
        <row r="19">
          <cell r="M19" t="str">
            <v>7K</v>
          </cell>
          <cell r="N19">
            <v>2.94</v>
          </cell>
        </row>
        <row r="20">
          <cell r="M20" t="str">
            <v>8K</v>
          </cell>
          <cell r="N20">
            <v>3.03</v>
          </cell>
        </row>
        <row r="21">
          <cell r="M21" t="str">
            <v>9K</v>
          </cell>
          <cell r="N21">
            <v>3.12</v>
          </cell>
        </row>
        <row r="22">
          <cell r="M22" t="str">
            <v>10K</v>
          </cell>
          <cell r="N22">
            <v>3.22</v>
          </cell>
        </row>
        <row r="23">
          <cell r="M23" t="str">
            <v>11K</v>
          </cell>
          <cell r="N23">
            <v>3.32</v>
          </cell>
        </row>
        <row r="24">
          <cell r="M24" t="str">
            <v>12K</v>
          </cell>
          <cell r="N24">
            <v>3.43</v>
          </cell>
        </row>
        <row r="25">
          <cell r="M25" t="str">
            <v>13K</v>
          </cell>
          <cell r="N25">
            <v>3.54</v>
          </cell>
        </row>
        <row r="26">
          <cell r="M26" t="str">
            <v>14K</v>
          </cell>
          <cell r="N26">
            <v>3.66</v>
          </cell>
        </row>
        <row r="27">
          <cell r="M27" t="str">
            <v>15K</v>
          </cell>
          <cell r="N27">
            <v>3.78</v>
          </cell>
        </row>
        <row r="28">
          <cell r="M28" t="str">
            <v>16K</v>
          </cell>
          <cell r="N28">
            <v>3.9</v>
          </cell>
        </row>
        <row r="29">
          <cell r="M29" t="str">
            <v>18K</v>
          </cell>
          <cell r="N29">
            <v>4.17</v>
          </cell>
        </row>
        <row r="30">
          <cell r="M30" t="str">
            <v>20K</v>
          </cell>
          <cell r="N30">
            <v>4.45</v>
          </cell>
        </row>
        <row r="31">
          <cell r="M31" t="str">
            <v>22K</v>
          </cell>
          <cell r="N31">
            <v>4.75</v>
          </cell>
        </row>
        <row r="32">
          <cell r="M32" t="str">
            <v>24K</v>
          </cell>
          <cell r="N32">
            <v>5.07</v>
          </cell>
        </row>
        <row r="33">
          <cell r="M33" t="str">
            <v>26K</v>
          </cell>
          <cell r="N33">
            <v>5.41</v>
          </cell>
        </row>
        <row r="34">
          <cell r="M34" t="str">
            <v>28K</v>
          </cell>
          <cell r="N34">
            <v>5.77</v>
          </cell>
        </row>
        <row r="35">
          <cell r="M35" t="str">
            <v>30K</v>
          </cell>
          <cell r="N35">
            <v>6.14</v>
          </cell>
        </row>
        <row r="36">
          <cell r="M36" t="str">
            <v>32K</v>
          </cell>
          <cell r="N36">
            <v>6.53</v>
          </cell>
        </row>
        <row r="37">
          <cell r="M37" t="str">
            <v>34K</v>
          </cell>
          <cell r="N37">
            <v>6.95</v>
          </cell>
        </row>
        <row r="38">
          <cell r="M38" t="str">
            <v>35K</v>
          </cell>
          <cell r="N38">
            <v>7.16</v>
          </cell>
        </row>
        <row r="39">
          <cell r="M39" t="str">
            <v>40K</v>
          </cell>
          <cell r="N39">
            <v>8.2899999999999991</v>
          </cell>
        </row>
        <row r="40">
          <cell r="M40" t="str">
            <v>45K</v>
          </cell>
          <cell r="N40">
            <v>9.59</v>
          </cell>
        </row>
        <row r="41">
          <cell r="M41" t="str">
            <v>50K</v>
          </cell>
          <cell r="N41">
            <v>10.9</v>
          </cell>
        </row>
        <row r="42">
          <cell r="M42" t="str">
            <v>55K</v>
          </cell>
          <cell r="N42">
            <v>12.58</v>
          </cell>
        </row>
        <row r="43">
          <cell r="M43" t="str">
            <v>60K</v>
          </cell>
          <cell r="N43">
            <v>13.97</v>
          </cell>
        </row>
        <row r="44">
          <cell r="M44" t="str">
            <v>65K</v>
          </cell>
          <cell r="N44">
            <v>15.68</v>
          </cell>
        </row>
        <row r="45">
          <cell r="M45" t="str">
            <v>70K</v>
          </cell>
          <cell r="N45">
            <v>17.5</v>
          </cell>
        </row>
        <row r="46">
          <cell r="M46" t="str">
            <v>75K</v>
          </cell>
          <cell r="N46">
            <v>19.440000000000001</v>
          </cell>
        </row>
        <row r="47">
          <cell r="M47" t="str">
            <v>80K</v>
          </cell>
          <cell r="N47">
            <v>21.49</v>
          </cell>
        </row>
        <row r="48">
          <cell r="M48" t="str">
            <v>6V</v>
          </cell>
          <cell r="N48">
            <v>2.86</v>
          </cell>
        </row>
        <row r="49">
          <cell r="M49" t="str">
            <v>7V</v>
          </cell>
          <cell r="N49">
            <v>2.94</v>
          </cell>
        </row>
        <row r="50">
          <cell r="M50" t="str">
            <v>8V</v>
          </cell>
          <cell r="N50">
            <v>3.03</v>
          </cell>
        </row>
        <row r="51">
          <cell r="M51" t="str">
            <v>9V</v>
          </cell>
          <cell r="N51">
            <v>3.12</v>
          </cell>
        </row>
        <row r="52">
          <cell r="M52" t="str">
            <v>10V</v>
          </cell>
          <cell r="N52">
            <v>3.22</v>
          </cell>
        </row>
        <row r="53">
          <cell r="M53" t="str">
            <v>11V</v>
          </cell>
          <cell r="N53">
            <v>3.32</v>
          </cell>
        </row>
        <row r="54">
          <cell r="M54" t="str">
            <v>12V</v>
          </cell>
          <cell r="N54">
            <v>3.43</v>
          </cell>
        </row>
        <row r="55">
          <cell r="M55" t="str">
            <v>13V</v>
          </cell>
          <cell r="N55">
            <v>3.54</v>
          </cell>
        </row>
        <row r="56">
          <cell r="M56" t="str">
            <v>14V</v>
          </cell>
          <cell r="N56">
            <v>3.66</v>
          </cell>
        </row>
        <row r="57">
          <cell r="M57" t="str">
            <v>15V</v>
          </cell>
          <cell r="N57">
            <v>3.78</v>
          </cell>
        </row>
        <row r="58">
          <cell r="M58" t="str">
            <v>16V</v>
          </cell>
          <cell r="N58">
            <v>3.9</v>
          </cell>
        </row>
        <row r="59">
          <cell r="M59" t="str">
            <v>18V</v>
          </cell>
          <cell r="N59">
            <v>4.17</v>
          </cell>
        </row>
        <row r="60">
          <cell r="M60" t="str">
            <v>20V</v>
          </cell>
          <cell r="N60">
            <v>4.45</v>
          </cell>
        </row>
        <row r="61">
          <cell r="M61" t="str">
            <v>22V</v>
          </cell>
          <cell r="N61">
            <v>4.75</v>
          </cell>
        </row>
        <row r="62">
          <cell r="M62" t="str">
            <v>24V</v>
          </cell>
          <cell r="N62">
            <v>5.07</v>
          </cell>
        </row>
        <row r="63">
          <cell r="M63" t="str">
            <v>26V</v>
          </cell>
          <cell r="N63">
            <v>5.41</v>
          </cell>
        </row>
        <row r="64">
          <cell r="M64" t="str">
            <v>28V</v>
          </cell>
          <cell r="N64">
            <v>5.77</v>
          </cell>
        </row>
        <row r="65">
          <cell r="M65" t="str">
            <v>30V</v>
          </cell>
          <cell r="N65">
            <v>6.14</v>
          </cell>
        </row>
        <row r="66">
          <cell r="M66" t="str">
            <v>32V</v>
          </cell>
          <cell r="N66">
            <v>6.53</v>
          </cell>
        </row>
        <row r="67">
          <cell r="M67" t="str">
            <v>34V</v>
          </cell>
          <cell r="N67">
            <v>6.95</v>
          </cell>
        </row>
        <row r="68">
          <cell r="M68" t="str">
            <v>35V</v>
          </cell>
          <cell r="N68">
            <v>7.16</v>
          </cell>
        </row>
        <row r="69">
          <cell r="M69" t="str">
            <v>40V</v>
          </cell>
          <cell r="N69">
            <v>8.2899999999999991</v>
          </cell>
        </row>
        <row r="70">
          <cell r="M70" t="str">
            <v>45V</v>
          </cell>
          <cell r="N70">
            <v>9.59</v>
          </cell>
        </row>
        <row r="71">
          <cell r="M71" t="str">
            <v>50V</v>
          </cell>
          <cell r="N71">
            <v>10.9</v>
          </cell>
        </row>
        <row r="72">
          <cell r="M72" t="str">
            <v>55V</v>
          </cell>
          <cell r="N72">
            <v>12.58</v>
          </cell>
        </row>
        <row r="73">
          <cell r="M73" t="str">
            <v>60V</v>
          </cell>
          <cell r="N73">
            <v>13.97</v>
          </cell>
        </row>
        <row r="74">
          <cell r="M74" t="str">
            <v>65V</v>
          </cell>
          <cell r="N74">
            <v>15.68</v>
          </cell>
        </row>
        <row r="75">
          <cell r="M75" t="str">
            <v>70V</v>
          </cell>
          <cell r="N75">
            <v>17.5</v>
          </cell>
        </row>
        <row r="76">
          <cell r="M76" t="str">
            <v>75V</v>
          </cell>
          <cell r="N76">
            <v>19.440000000000001</v>
          </cell>
        </row>
        <row r="77">
          <cell r="M77" t="str">
            <v>80V</v>
          </cell>
          <cell r="N77">
            <v>21.49</v>
          </cell>
        </row>
        <row r="78">
          <cell r="M78" t="str">
            <v>6X</v>
          </cell>
          <cell r="N78">
            <v>2.86</v>
          </cell>
        </row>
        <row r="79">
          <cell r="M79" t="str">
            <v>7X</v>
          </cell>
          <cell r="N79">
            <v>2.94</v>
          </cell>
        </row>
        <row r="80">
          <cell r="M80" t="str">
            <v>8X</v>
          </cell>
          <cell r="N80">
            <v>3.03</v>
          </cell>
        </row>
        <row r="81">
          <cell r="M81" t="str">
            <v>9X</v>
          </cell>
          <cell r="N81">
            <v>3.12</v>
          </cell>
        </row>
        <row r="82">
          <cell r="M82" t="str">
            <v>10X</v>
          </cell>
          <cell r="N82">
            <v>3.22</v>
          </cell>
        </row>
        <row r="83">
          <cell r="M83" t="str">
            <v>11X</v>
          </cell>
          <cell r="N83">
            <v>3.32</v>
          </cell>
        </row>
        <row r="84">
          <cell r="M84" t="str">
            <v>12X</v>
          </cell>
          <cell r="N84">
            <v>3.43</v>
          </cell>
        </row>
        <row r="85">
          <cell r="M85" t="str">
            <v>13X</v>
          </cell>
          <cell r="N85">
            <v>3.54</v>
          </cell>
        </row>
        <row r="86">
          <cell r="M86" t="str">
            <v>14X</v>
          </cell>
          <cell r="N86">
            <v>3.66</v>
          </cell>
        </row>
        <row r="87">
          <cell r="M87" t="str">
            <v>15X</v>
          </cell>
          <cell r="N87">
            <v>3.78</v>
          </cell>
        </row>
        <row r="88">
          <cell r="M88" t="str">
            <v>16X</v>
          </cell>
          <cell r="N88">
            <v>3.9</v>
          </cell>
        </row>
        <row r="89">
          <cell r="M89" t="str">
            <v>18X</v>
          </cell>
          <cell r="N89">
            <v>4.17</v>
          </cell>
        </row>
        <row r="90">
          <cell r="M90" t="str">
            <v>20X</v>
          </cell>
          <cell r="N90">
            <v>4.45</v>
          </cell>
        </row>
        <row r="91">
          <cell r="M91" t="str">
            <v>22X</v>
          </cell>
          <cell r="N91">
            <v>4.75</v>
          </cell>
        </row>
        <row r="92">
          <cell r="M92" t="str">
            <v>24X</v>
          </cell>
          <cell r="N92">
            <v>5.07</v>
          </cell>
        </row>
        <row r="93">
          <cell r="M93" t="str">
            <v>26X</v>
          </cell>
          <cell r="N93">
            <v>5.41</v>
          </cell>
        </row>
        <row r="94">
          <cell r="M94" t="str">
            <v>28X</v>
          </cell>
          <cell r="N94">
            <v>5.77</v>
          </cell>
        </row>
        <row r="95">
          <cell r="M95" t="str">
            <v>30X</v>
          </cell>
          <cell r="N95">
            <v>6.14</v>
          </cell>
        </row>
        <row r="96">
          <cell r="M96" t="str">
            <v>32X</v>
          </cell>
          <cell r="N96">
            <v>6.53</v>
          </cell>
        </row>
        <row r="97">
          <cell r="M97" t="str">
            <v>34X</v>
          </cell>
          <cell r="N97">
            <v>6.95</v>
          </cell>
        </row>
        <row r="98">
          <cell r="M98" t="str">
            <v>35X</v>
          </cell>
          <cell r="N98">
            <v>7.16</v>
          </cell>
        </row>
        <row r="99">
          <cell r="M99" t="str">
            <v>40X</v>
          </cell>
          <cell r="N99">
            <v>8.2899999999999991</v>
          </cell>
        </row>
        <row r="100">
          <cell r="M100" t="str">
            <v>45X</v>
          </cell>
          <cell r="N100">
            <v>9.59</v>
          </cell>
        </row>
        <row r="101">
          <cell r="M101" t="str">
            <v>50X</v>
          </cell>
          <cell r="N101">
            <v>10.9</v>
          </cell>
        </row>
        <row r="102">
          <cell r="M102" t="str">
            <v>55X</v>
          </cell>
          <cell r="N102">
            <v>12.58</v>
          </cell>
        </row>
        <row r="103">
          <cell r="M103" t="str">
            <v>60X</v>
          </cell>
          <cell r="N103">
            <v>13.97</v>
          </cell>
        </row>
        <row r="104">
          <cell r="M104" t="str">
            <v>65X</v>
          </cell>
          <cell r="N104">
            <v>15.68</v>
          </cell>
        </row>
        <row r="105">
          <cell r="M105" t="str">
            <v>70X</v>
          </cell>
          <cell r="N105">
            <v>17.5</v>
          </cell>
        </row>
        <row r="106">
          <cell r="M106" t="str">
            <v>75X</v>
          </cell>
          <cell r="N106">
            <v>19.440000000000001</v>
          </cell>
        </row>
        <row r="107">
          <cell r="M107" t="str">
            <v>80X</v>
          </cell>
          <cell r="N107">
            <v>21.49</v>
          </cell>
        </row>
      </sheetData>
      <sheetData sheetId="1" refreshError="1"/>
    </sheetDataSet>
  </externalBook>
</externalLink>
</file>

<file path=xl/externalLinks/externalLink3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D_TITEL"/>
      <sheetName val="9 8_9 8"/>
      <sheetName val="기준안(98_99)"/>
      <sheetName val="9 9_9 9"/>
      <sheetName val="전신환매도율"/>
      <sheetName val="98_국산장비"/>
      <sheetName val="98_외산장비"/>
      <sheetName val="99_국산장비"/>
      <sheetName val="99_외산장비"/>
      <sheetName val="99_기계경비_분류(확정안)"/>
      <sheetName val="현장관리비"/>
      <sheetName val="98수문일위"/>
      <sheetName val="6PILE  (돌출)"/>
    </sheetNames>
    <sheetDataSet>
      <sheetData sheetId="0" refreshError="1"/>
      <sheetData sheetId="1" refreshError="1"/>
      <sheetData sheetId="2" refreshError="1"/>
      <sheetData sheetId="3" refreshError="1"/>
      <sheetData sheetId="4">
        <row r="5">
          <cell r="C5">
            <v>10</v>
          </cell>
          <cell r="D5">
            <v>100</v>
          </cell>
          <cell r="E5">
            <v>100</v>
          </cell>
          <cell r="F5">
            <v>100</v>
          </cell>
          <cell r="G5">
            <v>1407.8</v>
          </cell>
          <cell r="H5">
            <v>100</v>
          </cell>
          <cell r="I5">
            <v>1416.9</v>
          </cell>
          <cell r="J5">
            <v>1384.9</v>
          </cell>
          <cell r="K5">
            <v>1245.8</v>
          </cell>
          <cell r="L5">
            <v>1372.9</v>
          </cell>
          <cell r="M5">
            <v>1408.8</v>
          </cell>
          <cell r="N5">
            <v>100</v>
          </cell>
          <cell r="O5">
            <v>1263.3</v>
          </cell>
        </row>
        <row r="6">
          <cell r="C6">
            <v>20</v>
          </cell>
          <cell r="D6">
            <v>100</v>
          </cell>
          <cell r="E6">
            <v>1596.5</v>
          </cell>
          <cell r="F6">
            <v>1596.5</v>
          </cell>
          <cell r="G6">
            <v>1431.7</v>
          </cell>
          <cell r="H6">
            <v>1355.2</v>
          </cell>
          <cell r="I6">
            <v>1421.2</v>
          </cell>
          <cell r="J6">
            <v>1385.8</v>
          </cell>
          <cell r="K6">
            <v>100</v>
          </cell>
          <cell r="L6">
            <v>1362.3</v>
          </cell>
          <cell r="M6">
            <v>1409.4</v>
          </cell>
          <cell r="N6">
            <v>1339.2</v>
          </cell>
          <cell r="O6">
            <v>1254.5999999999999</v>
          </cell>
        </row>
        <row r="7">
          <cell r="C7">
            <v>30</v>
          </cell>
          <cell r="D7">
            <v>1780.5</v>
          </cell>
          <cell r="E7">
            <v>1617.1</v>
          </cell>
          <cell r="F7">
            <v>1591.3</v>
          </cell>
          <cell r="G7">
            <v>1462</v>
          </cell>
          <cell r="H7">
            <v>100</v>
          </cell>
          <cell r="I7">
            <v>1411.5</v>
          </cell>
          <cell r="J7">
            <v>1374.8</v>
          </cell>
          <cell r="K7">
            <v>1260.5</v>
          </cell>
          <cell r="L7">
            <v>1351.1</v>
          </cell>
          <cell r="M7">
            <v>100</v>
          </cell>
          <cell r="N7">
            <v>1335.7</v>
          </cell>
          <cell r="O7">
            <v>1244.3</v>
          </cell>
        </row>
        <row r="8">
          <cell r="C8">
            <v>40</v>
          </cell>
          <cell r="D8">
            <v>100</v>
          </cell>
          <cell r="E8">
            <v>1648</v>
          </cell>
          <cell r="F8">
            <v>1606.8</v>
          </cell>
          <cell r="G8">
            <v>1466.7</v>
          </cell>
          <cell r="H8">
            <v>1366.7</v>
          </cell>
          <cell r="I8">
            <v>100</v>
          </cell>
          <cell r="J8">
            <v>1374.8</v>
          </cell>
          <cell r="K8">
            <v>1258</v>
          </cell>
          <cell r="L8">
            <v>1360.7</v>
          </cell>
          <cell r="M8">
            <v>100</v>
          </cell>
          <cell r="N8">
            <v>1332.6</v>
          </cell>
          <cell r="O8">
            <v>1230.0999999999999</v>
          </cell>
        </row>
        <row r="9">
          <cell r="C9">
            <v>50</v>
          </cell>
          <cell r="D9">
            <v>1827</v>
          </cell>
          <cell r="E9">
            <v>1648</v>
          </cell>
          <cell r="F9">
            <v>1633.7</v>
          </cell>
          <cell r="G9">
            <v>100</v>
          </cell>
          <cell r="H9">
            <v>100</v>
          </cell>
          <cell r="I9">
            <v>1412.6</v>
          </cell>
          <cell r="J9">
            <v>100</v>
          </cell>
          <cell r="K9">
            <v>1278.9000000000001</v>
          </cell>
          <cell r="L9">
            <v>1352.9</v>
          </cell>
          <cell r="M9">
            <v>100</v>
          </cell>
          <cell r="N9">
            <v>1334.7</v>
          </cell>
          <cell r="O9">
            <v>1230.0999999999999</v>
          </cell>
        </row>
        <row r="10">
          <cell r="C10">
            <v>60</v>
          </cell>
          <cell r="D10">
            <v>1827</v>
          </cell>
          <cell r="E10">
            <v>1591.3</v>
          </cell>
          <cell r="F10">
            <v>1679.4</v>
          </cell>
          <cell r="G10">
            <v>1487.1</v>
          </cell>
          <cell r="H10">
            <v>1383.4</v>
          </cell>
          <cell r="I10">
            <v>100</v>
          </cell>
          <cell r="J10">
            <v>1361.8</v>
          </cell>
          <cell r="K10">
            <v>1350.9</v>
          </cell>
          <cell r="L10">
            <v>100</v>
          </cell>
          <cell r="M10">
            <v>100</v>
          </cell>
          <cell r="N10">
            <v>1331.1</v>
          </cell>
          <cell r="O10">
            <v>100</v>
          </cell>
        </row>
        <row r="11">
          <cell r="C11">
            <v>70</v>
          </cell>
          <cell r="D11">
            <v>1827</v>
          </cell>
          <cell r="E11">
            <v>1586.2</v>
          </cell>
          <cell r="F11">
            <v>1679.4</v>
          </cell>
          <cell r="G11">
            <v>1466.1</v>
          </cell>
          <cell r="H11">
            <v>1417.4</v>
          </cell>
          <cell r="I11">
            <v>100</v>
          </cell>
          <cell r="J11">
            <v>1361.1</v>
          </cell>
          <cell r="K11">
            <v>1342.8</v>
          </cell>
          <cell r="L11">
            <v>1365.1</v>
          </cell>
          <cell r="M11">
            <v>1400.9</v>
          </cell>
          <cell r="N11">
            <v>1331.6</v>
          </cell>
          <cell r="O11">
            <v>1227.7</v>
          </cell>
        </row>
        <row r="12">
          <cell r="C12">
            <v>80</v>
          </cell>
          <cell r="D12">
            <v>1869</v>
          </cell>
          <cell r="E12">
            <v>100</v>
          </cell>
          <cell r="F12">
            <v>100</v>
          </cell>
          <cell r="G12">
            <v>1429.1</v>
          </cell>
          <cell r="H12">
            <v>1408.1</v>
          </cell>
          <cell r="I12">
            <v>1421</v>
          </cell>
          <cell r="J12">
            <v>1350.9</v>
          </cell>
          <cell r="K12">
            <v>1349.9</v>
          </cell>
          <cell r="L12">
            <v>1375.8</v>
          </cell>
          <cell r="M12">
            <v>1380.2</v>
          </cell>
          <cell r="N12">
            <v>100</v>
          </cell>
          <cell r="O12">
            <v>1234.8</v>
          </cell>
        </row>
        <row r="13">
          <cell r="C13">
            <v>90</v>
          </cell>
          <cell r="D13">
            <v>1890</v>
          </cell>
          <cell r="E13">
            <v>1596.5</v>
          </cell>
          <cell r="F13">
            <v>1662.1</v>
          </cell>
          <cell r="G13">
            <v>1408.8</v>
          </cell>
          <cell r="H13">
            <v>1403.7</v>
          </cell>
          <cell r="I13">
            <v>1412.8</v>
          </cell>
          <cell r="J13">
            <v>1325.5</v>
          </cell>
          <cell r="K13">
            <v>100</v>
          </cell>
          <cell r="L13">
            <v>1382.4</v>
          </cell>
          <cell r="M13">
            <v>1351.9</v>
          </cell>
          <cell r="N13">
            <v>1334.7</v>
          </cell>
          <cell r="O13">
            <v>1231.0999999999999</v>
          </cell>
        </row>
        <row r="14">
          <cell r="C14">
            <v>100</v>
          </cell>
          <cell r="D14">
            <v>1895.5</v>
          </cell>
          <cell r="E14">
            <v>1627.4</v>
          </cell>
          <cell r="F14">
            <v>1634.1</v>
          </cell>
          <cell r="G14">
            <v>1402.7</v>
          </cell>
          <cell r="H14">
            <v>100</v>
          </cell>
          <cell r="I14">
            <v>1409.9</v>
          </cell>
          <cell r="J14">
            <v>1330.6</v>
          </cell>
          <cell r="K14">
            <v>1357</v>
          </cell>
          <cell r="L14">
            <v>1388.5</v>
          </cell>
          <cell r="M14">
            <v>1351.9</v>
          </cell>
          <cell r="N14">
            <v>1335.7</v>
          </cell>
          <cell r="O14">
            <v>1225.9000000000001</v>
          </cell>
        </row>
        <row r="15">
          <cell r="C15">
            <v>110</v>
          </cell>
          <cell r="D15">
            <v>100</v>
          </cell>
          <cell r="E15">
            <v>1648</v>
          </cell>
          <cell r="F15">
            <v>1627.9</v>
          </cell>
          <cell r="G15">
            <v>1400.9</v>
          </cell>
          <cell r="H15">
            <v>1413.2</v>
          </cell>
          <cell r="I15">
            <v>1406.7</v>
          </cell>
          <cell r="J15">
            <v>1331.5</v>
          </cell>
          <cell r="K15">
            <v>1354</v>
          </cell>
          <cell r="L15">
            <v>1387.5</v>
          </cell>
          <cell r="M15">
            <v>100</v>
          </cell>
          <cell r="N15">
            <v>1335.9</v>
          </cell>
          <cell r="O15">
            <v>1226</v>
          </cell>
        </row>
        <row r="16">
          <cell r="C16">
            <v>120</v>
          </cell>
          <cell r="D16">
            <v>1806</v>
          </cell>
          <cell r="E16">
            <v>1668.6</v>
          </cell>
          <cell r="F16">
            <v>1596.9</v>
          </cell>
          <cell r="G16">
            <v>100</v>
          </cell>
          <cell r="H16">
            <v>1411.5</v>
          </cell>
          <cell r="I16">
            <v>1417</v>
          </cell>
          <cell r="J16">
            <v>100</v>
          </cell>
          <cell r="K16">
            <v>1352.9</v>
          </cell>
          <cell r="L16">
            <v>1387.5</v>
          </cell>
          <cell r="M16">
            <v>1337.7</v>
          </cell>
          <cell r="N16">
            <v>1336.4</v>
          </cell>
          <cell r="O16">
            <v>1221</v>
          </cell>
        </row>
        <row r="17">
          <cell r="C17">
            <v>130</v>
          </cell>
          <cell r="D17">
            <v>1837.5</v>
          </cell>
          <cell r="E17">
            <v>1837.5</v>
          </cell>
          <cell r="F17">
            <v>1561.4</v>
          </cell>
          <cell r="G17">
            <v>1423.5</v>
          </cell>
          <cell r="H17">
            <v>1419.6</v>
          </cell>
          <cell r="I17">
            <v>1416.9</v>
          </cell>
          <cell r="J17">
            <v>1330.3</v>
          </cell>
          <cell r="K17">
            <v>1353.8</v>
          </cell>
          <cell r="L17">
            <v>100</v>
          </cell>
          <cell r="M17">
            <v>1365.6</v>
          </cell>
          <cell r="N17">
            <v>1335.6</v>
          </cell>
          <cell r="O17">
            <v>100</v>
          </cell>
        </row>
        <row r="18">
          <cell r="C18">
            <v>140</v>
          </cell>
          <cell r="D18">
            <v>1732.5</v>
          </cell>
          <cell r="E18">
            <v>1658.3</v>
          </cell>
          <cell r="F18">
            <v>1561.4</v>
          </cell>
          <cell r="G18">
            <v>1417.9</v>
          </cell>
          <cell r="H18">
            <v>1431.2</v>
          </cell>
          <cell r="I18">
            <v>100</v>
          </cell>
          <cell r="J18">
            <v>1306</v>
          </cell>
          <cell r="K18">
            <v>1339.8</v>
          </cell>
          <cell r="L18">
            <v>1410.9</v>
          </cell>
          <cell r="M18">
            <v>1370.2</v>
          </cell>
          <cell r="N18">
            <v>1335.6</v>
          </cell>
          <cell r="O18">
            <v>1221</v>
          </cell>
        </row>
        <row r="19">
          <cell r="C19">
            <v>150</v>
          </cell>
          <cell r="D19">
            <v>1669.5</v>
          </cell>
          <cell r="E19">
            <v>100</v>
          </cell>
          <cell r="F19">
            <v>100</v>
          </cell>
          <cell r="G19">
            <v>1412.6</v>
          </cell>
          <cell r="H19">
            <v>1455</v>
          </cell>
          <cell r="I19">
            <v>1451.5</v>
          </cell>
          <cell r="J19">
            <v>1297.0999999999999</v>
          </cell>
          <cell r="K19">
            <v>100</v>
          </cell>
          <cell r="L19">
            <v>1403.4</v>
          </cell>
          <cell r="M19">
            <v>1354.9</v>
          </cell>
          <cell r="N19">
            <v>100</v>
          </cell>
          <cell r="O19">
            <v>1230.0999999999999</v>
          </cell>
        </row>
        <row r="20">
          <cell r="C20">
            <v>160</v>
          </cell>
          <cell r="D20">
            <v>1680</v>
          </cell>
          <cell r="E20">
            <v>1699.5</v>
          </cell>
          <cell r="F20">
            <v>1497.5</v>
          </cell>
          <cell r="G20">
            <v>1401.6</v>
          </cell>
          <cell r="H20">
            <v>1456.5</v>
          </cell>
          <cell r="I20">
            <v>1447.3</v>
          </cell>
          <cell r="J20">
            <v>1302</v>
          </cell>
          <cell r="K20">
            <v>100</v>
          </cell>
          <cell r="L20">
            <v>1396</v>
          </cell>
          <cell r="M20">
            <v>1344</v>
          </cell>
          <cell r="N20">
            <v>1335.6</v>
          </cell>
          <cell r="O20">
            <v>1228.0999999999999</v>
          </cell>
        </row>
        <row r="21">
          <cell r="C21">
            <v>170</v>
          </cell>
          <cell r="D21">
            <v>1648</v>
          </cell>
          <cell r="E21">
            <v>1730.4</v>
          </cell>
          <cell r="F21">
            <v>1503.8</v>
          </cell>
          <cell r="G21">
            <v>1402.1</v>
          </cell>
          <cell r="H21">
            <v>100</v>
          </cell>
          <cell r="I21">
            <v>1439.2</v>
          </cell>
          <cell r="J21">
            <v>100</v>
          </cell>
          <cell r="K21">
            <v>1349.9</v>
          </cell>
          <cell r="L21">
            <v>1402.1</v>
          </cell>
          <cell r="M21">
            <v>1342.7</v>
          </cell>
          <cell r="N21">
            <v>1324</v>
          </cell>
          <cell r="O21">
            <v>1228.5999999999999</v>
          </cell>
        </row>
        <row r="22">
          <cell r="C22">
            <v>180</v>
          </cell>
          <cell r="D22">
            <v>100</v>
          </cell>
          <cell r="E22">
            <v>1751</v>
          </cell>
          <cell r="F22">
            <v>1507.3</v>
          </cell>
          <cell r="G22">
            <v>1402</v>
          </cell>
          <cell r="H22">
            <v>1463</v>
          </cell>
          <cell r="I22">
            <v>1409.8</v>
          </cell>
          <cell r="J22">
            <v>1301</v>
          </cell>
          <cell r="K22">
            <v>1337.7</v>
          </cell>
          <cell r="L22">
            <v>1405.8</v>
          </cell>
          <cell r="M22">
            <v>100</v>
          </cell>
          <cell r="N22">
            <v>1313.9</v>
          </cell>
          <cell r="O22">
            <v>1225.4000000000001</v>
          </cell>
        </row>
        <row r="23">
          <cell r="C23">
            <v>190</v>
          </cell>
          <cell r="D23">
            <v>1617.1</v>
          </cell>
          <cell r="E23">
            <v>1720.1</v>
          </cell>
          <cell r="F23">
            <v>1502.7</v>
          </cell>
          <cell r="G23">
            <v>100</v>
          </cell>
          <cell r="H23">
            <v>1462.2</v>
          </cell>
          <cell r="I23">
            <v>1411.8</v>
          </cell>
          <cell r="J23">
            <v>100</v>
          </cell>
          <cell r="K23">
            <v>1322.5</v>
          </cell>
          <cell r="L23">
            <v>1408.9</v>
          </cell>
          <cell r="M23">
            <v>1344.8</v>
          </cell>
          <cell r="N23">
            <v>1306.3</v>
          </cell>
          <cell r="O23">
            <v>1226.5999999999999</v>
          </cell>
        </row>
        <row r="24">
          <cell r="C24">
            <v>200</v>
          </cell>
          <cell r="D24">
            <v>1678.9</v>
          </cell>
          <cell r="E24">
            <v>1694.3</v>
          </cell>
          <cell r="F24">
            <v>1461.6</v>
          </cell>
          <cell r="G24">
            <v>1402.7</v>
          </cell>
          <cell r="H24">
            <v>1430.2</v>
          </cell>
          <cell r="I24">
            <v>1410.8</v>
          </cell>
          <cell r="J24">
            <v>1308.7</v>
          </cell>
          <cell r="K24">
            <v>1315.4</v>
          </cell>
          <cell r="L24">
            <v>100</v>
          </cell>
          <cell r="M24">
            <v>1345.3</v>
          </cell>
          <cell r="N24">
            <v>1281.9000000000001</v>
          </cell>
          <cell r="O24">
            <v>100</v>
          </cell>
        </row>
        <row r="25">
          <cell r="C25">
            <v>210</v>
          </cell>
          <cell r="D25">
            <v>1751</v>
          </cell>
          <cell r="E25">
            <v>1694.5</v>
          </cell>
          <cell r="F25">
            <v>1461.6</v>
          </cell>
          <cell r="G25">
            <v>1392.5</v>
          </cell>
          <cell r="H25">
            <v>1406.7</v>
          </cell>
          <cell r="I25">
            <v>100</v>
          </cell>
          <cell r="J25">
            <v>1306</v>
          </cell>
          <cell r="K25">
            <v>1319.5</v>
          </cell>
          <cell r="L25">
            <v>1413.3</v>
          </cell>
          <cell r="M25">
            <v>1347.5</v>
          </cell>
          <cell r="N25">
            <v>1280.9000000000001</v>
          </cell>
          <cell r="O25">
            <v>1210.8</v>
          </cell>
        </row>
        <row r="26">
          <cell r="C26">
            <v>220</v>
          </cell>
          <cell r="D26">
            <v>1797.3</v>
          </cell>
          <cell r="E26">
            <v>100</v>
          </cell>
          <cell r="F26">
            <v>100</v>
          </cell>
          <cell r="G26">
            <v>1391.2</v>
          </cell>
          <cell r="H26">
            <v>1397.2</v>
          </cell>
          <cell r="I26">
            <v>1412.8</v>
          </cell>
          <cell r="J26">
            <v>1309.9000000000001</v>
          </cell>
          <cell r="K26">
            <v>1323.5</v>
          </cell>
          <cell r="L26">
            <v>1419.9</v>
          </cell>
          <cell r="M26">
            <v>1344.3</v>
          </cell>
          <cell r="N26">
            <v>100</v>
          </cell>
          <cell r="O26">
            <v>1219</v>
          </cell>
        </row>
        <row r="27">
          <cell r="C27">
            <v>230</v>
          </cell>
          <cell r="D27">
            <v>1792.2</v>
          </cell>
          <cell r="E27">
            <v>1704.6</v>
          </cell>
          <cell r="F27">
            <v>1386.6</v>
          </cell>
          <cell r="G27">
            <v>1388.5</v>
          </cell>
          <cell r="H27">
            <v>1401</v>
          </cell>
          <cell r="I27">
            <v>1402.7</v>
          </cell>
          <cell r="J27">
            <v>1291</v>
          </cell>
          <cell r="K27">
            <v>100</v>
          </cell>
          <cell r="L27">
            <v>1421.4</v>
          </cell>
          <cell r="M27">
            <v>1334.7</v>
          </cell>
          <cell r="N27">
            <v>1263.5999999999999</v>
          </cell>
          <cell r="O27">
            <v>1223.4000000000001</v>
          </cell>
        </row>
        <row r="28">
          <cell r="C28">
            <v>240</v>
          </cell>
          <cell r="D28">
            <v>1776.7</v>
          </cell>
          <cell r="E28">
            <v>1705.8</v>
          </cell>
          <cell r="F28">
            <v>1395.6</v>
          </cell>
          <cell r="G28">
            <v>1381.4</v>
          </cell>
          <cell r="H28">
            <v>100</v>
          </cell>
          <cell r="I28">
            <v>1399.6</v>
          </cell>
          <cell r="J28">
            <v>1263.5</v>
          </cell>
          <cell r="K28">
            <v>1322.5</v>
          </cell>
          <cell r="L28">
            <v>1416.3</v>
          </cell>
          <cell r="M28">
            <v>1333.7</v>
          </cell>
          <cell r="N28">
            <v>1269.7</v>
          </cell>
          <cell r="O28">
            <v>1224.9000000000001</v>
          </cell>
        </row>
        <row r="29">
          <cell r="C29">
            <v>250</v>
          </cell>
          <cell r="D29">
            <v>100</v>
          </cell>
          <cell r="E29">
            <v>1689.2</v>
          </cell>
          <cell r="F29">
            <v>1403.7</v>
          </cell>
          <cell r="G29">
            <v>1387.2</v>
          </cell>
          <cell r="H29">
            <v>1403.7</v>
          </cell>
          <cell r="I29">
            <v>1389.5</v>
          </cell>
          <cell r="J29">
            <v>1263.5999999999999</v>
          </cell>
          <cell r="K29">
            <v>1324</v>
          </cell>
          <cell r="L29">
            <v>1407.8</v>
          </cell>
          <cell r="M29">
            <v>100</v>
          </cell>
          <cell r="N29">
            <v>1266.7</v>
          </cell>
          <cell r="O29">
            <v>100</v>
          </cell>
        </row>
        <row r="30">
          <cell r="C30">
            <v>260</v>
          </cell>
          <cell r="D30">
            <v>1730.4</v>
          </cell>
          <cell r="E30">
            <v>1691.4</v>
          </cell>
          <cell r="F30">
            <v>1409.8</v>
          </cell>
          <cell r="G30">
            <v>100</v>
          </cell>
          <cell r="H30">
            <v>1413.1</v>
          </cell>
          <cell r="I30">
            <v>1402.2</v>
          </cell>
          <cell r="J30">
            <v>100</v>
          </cell>
          <cell r="K30">
            <v>1325.5</v>
          </cell>
          <cell r="L30">
            <v>1407.2</v>
          </cell>
          <cell r="M30">
            <v>1331</v>
          </cell>
          <cell r="N30">
            <v>1257.5</v>
          </cell>
          <cell r="O30">
            <v>1225.0999999999999</v>
          </cell>
        </row>
        <row r="31">
          <cell r="C31">
            <v>270</v>
          </cell>
          <cell r="D31">
            <v>100</v>
          </cell>
          <cell r="E31">
            <v>1678.9</v>
          </cell>
          <cell r="F31">
            <v>1399.8</v>
          </cell>
          <cell r="G31">
            <v>1378.3</v>
          </cell>
          <cell r="H31">
            <v>1430.1</v>
          </cell>
          <cell r="I31">
            <v>1403.3</v>
          </cell>
          <cell r="J31">
            <v>1228.5999999999999</v>
          </cell>
          <cell r="K31">
            <v>1337.2</v>
          </cell>
          <cell r="L31">
            <v>100</v>
          </cell>
          <cell r="M31">
            <v>1338.1</v>
          </cell>
          <cell r="N31">
            <v>1259.5</v>
          </cell>
          <cell r="O31">
            <v>100</v>
          </cell>
        </row>
        <row r="32">
          <cell r="C32">
            <v>280</v>
          </cell>
          <cell r="D32">
            <v>100</v>
          </cell>
          <cell r="E32">
            <v>1678.9</v>
          </cell>
          <cell r="F32">
            <v>1395.6</v>
          </cell>
          <cell r="G32">
            <v>1369.1</v>
          </cell>
          <cell r="H32">
            <v>1418.9</v>
          </cell>
          <cell r="I32">
            <v>100</v>
          </cell>
          <cell r="J32">
            <v>1270.7</v>
          </cell>
          <cell r="K32">
            <v>1356</v>
          </cell>
          <cell r="L32">
            <v>1403.1</v>
          </cell>
          <cell r="M32">
            <v>1338.9</v>
          </cell>
          <cell r="N32">
            <v>1259.5999999999999</v>
          </cell>
          <cell r="O32">
            <v>1227.0999999999999</v>
          </cell>
        </row>
        <row r="33">
          <cell r="C33">
            <v>290</v>
          </cell>
          <cell r="D33">
            <v>100</v>
          </cell>
          <cell r="E33">
            <v>100</v>
          </cell>
          <cell r="F33">
            <v>100</v>
          </cell>
          <cell r="G33">
            <v>1351.9</v>
          </cell>
          <cell r="H33">
            <v>1423.4</v>
          </cell>
          <cell r="I33">
            <v>1402.6</v>
          </cell>
          <cell r="J33">
            <v>1259</v>
          </cell>
          <cell r="K33">
            <v>1351.7</v>
          </cell>
          <cell r="L33">
            <v>1391.5</v>
          </cell>
          <cell r="M33">
            <v>1334.9</v>
          </cell>
          <cell r="N33">
            <v>100</v>
          </cell>
          <cell r="O33">
            <v>1228</v>
          </cell>
        </row>
        <row r="34">
          <cell r="C34">
            <v>300</v>
          </cell>
          <cell r="D34">
            <v>1555.3</v>
          </cell>
          <cell r="E34">
            <v>100</v>
          </cell>
          <cell r="F34">
            <v>1399.4</v>
          </cell>
          <cell r="G34">
            <v>1355.3</v>
          </cell>
          <cell r="H34">
            <v>1423.4</v>
          </cell>
          <cell r="I34">
            <v>1387.5</v>
          </cell>
          <cell r="J34">
            <v>1249.4000000000001</v>
          </cell>
          <cell r="K34">
            <v>100</v>
          </cell>
          <cell r="L34">
            <v>1407.7</v>
          </cell>
          <cell r="M34">
            <v>1336.7</v>
          </cell>
          <cell r="N34">
            <v>1264.5999999999999</v>
          </cell>
          <cell r="O34">
            <v>1218</v>
          </cell>
        </row>
        <row r="35">
          <cell r="C35">
            <v>310</v>
          </cell>
          <cell r="D35">
            <v>1545</v>
          </cell>
          <cell r="E35">
            <v>100</v>
          </cell>
          <cell r="F35">
            <v>1402.8</v>
          </cell>
          <cell r="G35">
            <v>100</v>
          </cell>
          <cell r="H35">
            <v>100</v>
          </cell>
          <cell r="I35">
            <v>100</v>
          </cell>
          <cell r="J35">
            <v>1244.5999999999999</v>
          </cell>
          <cell r="K35">
            <v>1368.2</v>
          </cell>
          <cell r="L35">
            <v>100</v>
          </cell>
          <cell r="M35">
            <v>1333.5</v>
          </cell>
          <cell r="N35">
            <v>100</v>
          </cell>
          <cell r="O35">
            <v>1221</v>
          </cell>
        </row>
        <row r="44">
          <cell r="C44">
            <v>10</v>
          </cell>
          <cell r="D44">
            <v>100</v>
          </cell>
          <cell r="E44">
            <v>1192.9000000000001</v>
          </cell>
          <cell r="F44">
            <v>1242.3</v>
          </cell>
        </row>
        <row r="45">
          <cell r="C45">
            <v>20</v>
          </cell>
          <cell r="D45">
            <v>1213.7</v>
          </cell>
          <cell r="E45">
            <v>1185.5</v>
          </cell>
          <cell r="F45">
            <v>1247.4000000000001</v>
          </cell>
        </row>
        <row r="46">
          <cell r="C46">
            <v>30</v>
          </cell>
          <cell r="D46">
            <v>100</v>
          </cell>
          <cell r="E46">
            <v>1187.5</v>
          </cell>
        </row>
        <row r="47">
          <cell r="C47">
            <v>40</v>
          </cell>
          <cell r="D47">
            <v>1202.9000000000001</v>
          </cell>
          <cell r="E47">
            <v>1188.2</v>
          </cell>
        </row>
        <row r="48">
          <cell r="C48">
            <v>50</v>
          </cell>
          <cell r="D48">
            <v>1181.4000000000001</v>
          </cell>
          <cell r="E48">
            <v>1187.8</v>
          </cell>
        </row>
        <row r="49">
          <cell r="C49">
            <v>60</v>
          </cell>
          <cell r="D49">
            <v>1173</v>
          </cell>
          <cell r="E49">
            <v>1187.5999999999999</v>
          </cell>
        </row>
        <row r="50">
          <cell r="C50">
            <v>70</v>
          </cell>
          <cell r="D50">
            <v>1168.2</v>
          </cell>
          <cell r="E50">
            <v>100</v>
          </cell>
        </row>
        <row r="51">
          <cell r="C51">
            <v>80</v>
          </cell>
          <cell r="D51">
            <v>1189.5</v>
          </cell>
          <cell r="E51">
            <v>1191.5999999999999</v>
          </cell>
        </row>
        <row r="52">
          <cell r="C52">
            <v>90</v>
          </cell>
          <cell r="D52">
            <v>1185.7</v>
          </cell>
          <cell r="E52">
            <v>1191.5999999999999</v>
          </cell>
        </row>
        <row r="53">
          <cell r="C53">
            <v>100</v>
          </cell>
          <cell r="D53">
            <v>100</v>
          </cell>
          <cell r="E53">
            <v>1195.0999999999999</v>
          </cell>
        </row>
        <row r="54">
          <cell r="C54">
            <v>110</v>
          </cell>
          <cell r="D54">
            <v>1190.5</v>
          </cell>
          <cell r="E54">
            <v>1192.5999999999999</v>
          </cell>
        </row>
        <row r="55">
          <cell r="C55">
            <v>120</v>
          </cell>
          <cell r="D55">
            <v>1190.5</v>
          </cell>
          <cell r="E55">
            <v>1193.9000000000001</v>
          </cell>
        </row>
        <row r="56">
          <cell r="C56">
            <v>130</v>
          </cell>
          <cell r="D56">
            <v>1189.2</v>
          </cell>
          <cell r="E56">
            <v>1193</v>
          </cell>
        </row>
        <row r="57">
          <cell r="C57">
            <v>140</v>
          </cell>
          <cell r="D57">
            <v>1204.8</v>
          </cell>
          <cell r="E57">
            <v>100</v>
          </cell>
        </row>
        <row r="58">
          <cell r="C58">
            <v>150</v>
          </cell>
          <cell r="D58">
            <v>1201.7</v>
          </cell>
          <cell r="E58">
            <v>100</v>
          </cell>
        </row>
        <row r="59">
          <cell r="C59">
            <v>160</v>
          </cell>
          <cell r="D59">
            <v>1201.7</v>
          </cell>
          <cell r="E59">
            <v>100</v>
          </cell>
        </row>
        <row r="60">
          <cell r="C60">
            <v>170</v>
          </cell>
          <cell r="D60">
            <v>100</v>
          </cell>
          <cell r="E60">
            <v>100</v>
          </cell>
        </row>
        <row r="61">
          <cell r="C61">
            <v>180</v>
          </cell>
          <cell r="D61">
            <v>1199.7</v>
          </cell>
          <cell r="E61">
            <v>1200.2</v>
          </cell>
        </row>
        <row r="62">
          <cell r="C62">
            <v>190</v>
          </cell>
          <cell r="D62">
            <v>1193.0999999999999</v>
          </cell>
          <cell r="E62">
            <v>1223</v>
          </cell>
        </row>
        <row r="63">
          <cell r="C63">
            <v>200</v>
          </cell>
          <cell r="D63">
            <v>1183.4000000000001</v>
          </cell>
          <cell r="E63">
            <v>1223</v>
          </cell>
        </row>
        <row r="64">
          <cell r="C64">
            <v>210</v>
          </cell>
          <cell r="D64">
            <v>1190</v>
          </cell>
          <cell r="E64">
            <v>100</v>
          </cell>
        </row>
        <row r="65">
          <cell r="C65">
            <v>220</v>
          </cell>
          <cell r="D65">
            <v>1197.7</v>
          </cell>
          <cell r="E65">
            <v>1234.2</v>
          </cell>
        </row>
        <row r="66">
          <cell r="C66">
            <v>230</v>
          </cell>
          <cell r="D66">
            <v>1197.7</v>
          </cell>
          <cell r="E66">
            <v>1227.0999999999999</v>
          </cell>
        </row>
        <row r="67">
          <cell r="C67">
            <v>240</v>
          </cell>
          <cell r="D67">
            <v>100</v>
          </cell>
          <cell r="E67">
            <v>1235.2</v>
          </cell>
        </row>
        <row r="68">
          <cell r="C68">
            <v>250</v>
          </cell>
          <cell r="D68">
            <v>1197.7</v>
          </cell>
          <cell r="E68">
            <v>1243.3</v>
          </cell>
        </row>
        <row r="69">
          <cell r="C69">
            <v>260</v>
          </cell>
          <cell r="D69">
            <v>1194.5999999999999</v>
          </cell>
          <cell r="E69">
            <v>1240.8</v>
          </cell>
        </row>
        <row r="70">
          <cell r="C70">
            <v>270</v>
          </cell>
          <cell r="D70">
            <v>1193.7</v>
          </cell>
          <cell r="E70">
            <v>1240.7</v>
          </cell>
        </row>
        <row r="71">
          <cell r="C71">
            <v>280</v>
          </cell>
          <cell r="D71">
            <v>1193.2</v>
          </cell>
          <cell r="E71">
            <v>100</v>
          </cell>
        </row>
        <row r="72">
          <cell r="C72">
            <v>290</v>
          </cell>
          <cell r="D72">
            <v>1192.7</v>
          </cell>
          <cell r="E72">
            <v>100</v>
          </cell>
        </row>
        <row r="73">
          <cell r="C73">
            <v>300</v>
          </cell>
          <cell r="D73">
            <v>1192.9000000000001</v>
          </cell>
          <cell r="E73">
            <v>100</v>
          </cell>
        </row>
        <row r="74">
          <cell r="C74">
            <v>310</v>
          </cell>
          <cell r="D74">
            <v>100</v>
          </cell>
          <cell r="E74">
            <v>100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중산교"/>
      <sheetName val="TYPE-A"/>
      <sheetName val="설 계"/>
      <sheetName val="3.자재비(총괄)"/>
      <sheetName val="내역"/>
      <sheetName val="기흥하도용"/>
      <sheetName val="일위대가"/>
      <sheetName val="입찰안"/>
      <sheetName val="지구단위계획"/>
      <sheetName val="98수문일위"/>
      <sheetName val="화전입력"/>
      <sheetName val="토공총"/>
      <sheetName val="노임단가"/>
      <sheetName val="______d_KHJ_XLS_RC____________2"/>
      <sheetName val="Sheet2"/>
      <sheetName val="하남내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Set>
  </externalBook>
</externalLink>
</file>

<file path=xl/externalLinks/externalLink3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목차"/>
      <sheetName val="L형측구-1"/>
      <sheetName val="L형측구-2"/>
      <sheetName val="L형측구-3"/>
      <sheetName val="L옹벽형측구"/>
      <sheetName val="U형측구"/>
      <sheetName val="J형측구"/>
      <sheetName val="맹암거"/>
      <sheetName val="용수개거"/>
      <sheetName val="L-U형측구"/>
      <sheetName val="U형측구뚜껑"/>
      <sheetName val="종배수관 면벽"/>
      <sheetName val="종배수관수량집계"/>
      <sheetName val="횡배수관단위수량"/>
      <sheetName val="횡배토면적"/>
      <sheetName val="횡배토집계"/>
      <sheetName val="횡배수관수량집계"/>
      <sheetName val="Sheet2"/>
      <sheetName val="Sheet3"/>
      <sheetName val="Sheet15"/>
      <sheetName val="DATA"/>
      <sheetName val="Module1"/>
      <sheetName val="Module2"/>
      <sheetName val="Module3"/>
      <sheetName val="Module4"/>
      <sheetName val="Module5"/>
      <sheetName val="Module6"/>
      <sheetName val="Module7"/>
      <sheetName val="Module8"/>
      <sheetName val="Module9"/>
      <sheetName val="#REF"/>
      <sheetName val="6PILE  (돌출)"/>
      <sheetName val="98수문일위"/>
      <sheetName val="용소리교"/>
      <sheetName val="품셈TABLE"/>
      <sheetName val="시설물기초"/>
      <sheetName val="노임단가명세표"/>
      <sheetName val="활성탄 여과지토공"/>
      <sheetName val="ABUT수량-A1"/>
      <sheetName val="일위대가"/>
      <sheetName val="BAESU"/>
      <sheetName val="노임단가"/>
      <sheetName val="포장공"/>
      <sheetName val="터파기및재료"/>
      <sheetName val="총괄내역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2">
          <cell r="K2" t="str">
            <v>D</v>
          </cell>
          <cell r="L2" t="str">
            <v>T</v>
          </cell>
          <cell r="M2" t="str">
            <v>L</v>
          </cell>
          <cell r="N2" t="str">
            <v>W</v>
          </cell>
          <cell r="O2" t="str">
            <v>M</v>
          </cell>
          <cell r="P2" t="str">
            <v>N</v>
          </cell>
          <cell r="Q2" t="str">
            <v>C</v>
          </cell>
          <cell r="R2" t="str">
            <v>A</v>
          </cell>
          <cell r="S2" t="str">
            <v>E</v>
          </cell>
          <cell r="T2" t="str">
            <v>R'</v>
          </cell>
          <cell r="U2" t="str">
            <v>콘크리트</v>
          </cell>
          <cell r="V2" t="str">
            <v>거푸집</v>
          </cell>
          <cell r="W2" t="str">
            <v>몰    탈</v>
          </cell>
        </row>
        <row r="3">
          <cell r="K3">
            <v>300</v>
          </cell>
          <cell r="L3">
            <v>30</v>
          </cell>
          <cell r="M3">
            <v>30</v>
          </cell>
          <cell r="N3">
            <v>0.56000000000000005</v>
          </cell>
          <cell r="O3">
            <v>0.18</v>
          </cell>
          <cell r="P3">
            <v>0.16</v>
          </cell>
          <cell r="Q3">
            <v>0.33999999999999997</v>
          </cell>
          <cell r="R3">
            <v>1414</v>
          </cell>
          <cell r="S3">
            <v>24</v>
          </cell>
          <cell r="T3">
            <v>192</v>
          </cell>
          <cell r="U3">
            <v>0.14000000000000001</v>
          </cell>
          <cell r="V3">
            <v>0.68</v>
          </cell>
          <cell r="W3">
            <v>3.4000000000000002E-4</v>
          </cell>
        </row>
        <row r="4">
          <cell r="K4">
            <v>350</v>
          </cell>
          <cell r="L4">
            <v>32</v>
          </cell>
          <cell r="M4">
            <v>30</v>
          </cell>
          <cell r="N4">
            <v>0.61399999999999999</v>
          </cell>
          <cell r="O4">
            <v>0.20699999999999999</v>
          </cell>
          <cell r="P4">
            <v>0.16</v>
          </cell>
          <cell r="Q4">
            <v>0.36699999999999999</v>
          </cell>
          <cell r="R4">
            <v>1414</v>
          </cell>
          <cell r="S4">
            <v>24</v>
          </cell>
          <cell r="T4">
            <v>219</v>
          </cell>
          <cell r="U4">
            <v>0.158</v>
          </cell>
          <cell r="V4">
            <v>0.73399999999999999</v>
          </cell>
          <cell r="W4">
            <v>3.8999999999999999E-4</v>
          </cell>
        </row>
        <row r="5">
          <cell r="K5">
            <v>400</v>
          </cell>
          <cell r="L5">
            <v>35</v>
          </cell>
          <cell r="M5">
            <v>30</v>
          </cell>
          <cell r="N5">
            <v>0.67</v>
          </cell>
          <cell r="O5">
            <v>0.23499999999999999</v>
          </cell>
          <cell r="P5">
            <v>0.16</v>
          </cell>
          <cell r="Q5">
            <v>0.39500000000000002</v>
          </cell>
          <cell r="R5">
            <v>1414</v>
          </cell>
          <cell r="S5">
            <v>24</v>
          </cell>
          <cell r="T5">
            <v>247</v>
          </cell>
          <cell r="U5">
            <v>0.17799999999999999</v>
          </cell>
          <cell r="V5">
            <v>0.79</v>
          </cell>
          <cell r="W5">
            <v>4.4000000000000002E-4</v>
          </cell>
        </row>
        <row r="6">
          <cell r="K6">
            <v>450</v>
          </cell>
          <cell r="L6">
            <v>38</v>
          </cell>
          <cell r="M6">
            <v>30</v>
          </cell>
          <cell r="N6">
            <v>0.72599999999999998</v>
          </cell>
          <cell r="O6">
            <v>0.26300000000000001</v>
          </cell>
          <cell r="P6">
            <v>0.16</v>
          </cell>
          <cell r="Q6">
            <v>0.42300000000000004</v>
          </cell>
          <cell r="R6">
            <v>1414</v>
          </cell>
          <cell r="S6">
            <v>24</v>
          </cell>
          <cell r="T6">
            <v>275</v>
          </cell>
          <cell r="U6">
            <v>0.19800000000000001</v>
          </cell>
          <cell r="V6">
            <v>0.84599999999999997</v>
          </cell>
          <cell r="W6">
            <v>4.8999999999999998E-4</v>
          </cell>
        </row>
        <row r="7">
          <cell r="K7">
            <v>600</v>
          </cell>
          <cell r="L7">
            <v>50</v>
          </cell>
          <cell r="M7">
            <v>30</v>
          </cell>
          <cell r="N7">
            <v>0.9</v>
          </cell>
          <cell r="O7">
            <v>0.35</v>
          </cell>
          <cell r="P7">
            <v>0.25</v>
          </cell>
          <cell r="Q7">
            <v>0.6</v>
          </cell>
          <cell r="R7">
            <v>1414</v>
          </cell>
          <cell r="S7">
            <v>24</v>
          </cell>
          <cell r="T7">
            <v>362</v>
          </cell>
          <cell r="U7">
            <v>0.34799999999999998</v>
          </cell>
          <cell r="V7">
            <v>1.2</v>
          </cell>
          <cell r="W7">
            <v>6.4000000000000005E-4</v>
          </cell>
        </row>
        <row r="8">
          <cell r="K8">
            <v>800</v>
          </cell>
          <cell r="L8">
            <v>66</v>
          </cell>
          <cell r="M8">
            <v>50</v>
          </cell>
          <cell r="N8">
            <v>1.1319999999999999</v>
          </cell>
          <cell r="O8">
            <v>0.46600000000000003</v>
          </cell>
          <cell r="P8">
            <v>0.25</v>
          </cell>
          <cell r="Q8">
            <v>0.71599999999999997</v>
          </cell>
          <cell r="R8">
            <v>3927</v>
          </cell>
          <cell r="S8">
            <v>39</v>
          </cell>
          <cell r="T8">
            <v>486</v>
          </cell>
          <cell r="U8">
            <v>0.46899999999999997</v>
          </cell>
          <cell r="V8">
            <v>1.4319999999999999</v>
          </cell>
          <cell r="W8">
            <v>2.3999999999999998E-3</v>
          </cell>
        </row>
        <row r="9">
          <cell r="K9">
            <v>1000</v>
          </cell>
          <cell r="L9">
            <v>82</v>
          </cell>
          <cell r="M9">
            <v>50</v>
          </cell>
          <cell r="N9">
            <v>1.3640000000000001</v>
          </cell>
          <cell r="O9">
            <v>0.58199999999999996</v>
          </cell>
          <cell r="P9">
            <v>0.28000000000000003</v>
          </cell>
          <cell r="Q9">
            <v>0.86199999999999999</v>
          </cell>
          <cell r="R9">
            <v>3927</v>
          </cell>
          <cell r="S9">
            <v>39</v>
          </cell>
          <cell r="T9">
            <v>602</v>
          </cell>
          <cell r="U9">
            <v>0.64400000000000002</v>
          </cell>
          <cell r="V9">
            <v>1.724</v>
          </cell>
          <cell r="W9">
            <v>2.97E-3</v>
          </cell>
        </row>
        <row r="10">
          <cell r="K10">
            <v>1200</v>
          </cell>
          <cell r="L10">
            <v>95</v>
          </cell>
          <cell r="M10">
            <v>60</v>
          </cell>
          <cell r="N10">
            <v>1.59</v>
          </cell>
          <cell r="O10">
            <v>0.69499999999999995</v>
          </cell>
          <cell r="P10">
            <v>0.36</v>
          </cell>
          <cell r="Q10">
            <v>1.0549999999999999</v>
          </cell>
          <cell r="R10">
            <v>5655</v>
          </cell>
          <cell r="S10">
            <v>47</v>
          </cell>
          <cell r="T10">
            <v>719</v>
          </cell>
          <cell r="U10">
            <v>0.91900000000000004</v>
          </cell>
          <cell r="V10">
            <v>2.11</v>
          </cell>
          <cell r="W10">
            <v>5.11E-3</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실행철강하도"/>
      <sheetName val="xxxxxx"/>
      <sheetName val="VXXXXX"/>
      <sheetName val="원남"/>
      <sheetName val="원가계산(조,투,실)"/>
      <sheetName val="관리비"/>
      <sheetName val="조사가추정"/>
      <sheetName val="업체"/>
      <sheetName val="대비집계장(견적)"/>
      <sheetName val="원가계산"/>
      <sheetName val="설계집계장"/>
      <sheetName val="실행집계장"/>
      <sheetName val="투찰집계장"/>
      <sheetName val="♣총괄내역서♣"/>
      <sheetName val="실행내역서"/>
      <sheetName val="확약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s>
    <sheetDataSet>
      <sheetData sheetId="0" refreshError="1">
        <row r="1">
          <cell r="A1">
            <v>1</v>
          </cell>
        </row>
        <row r="2">
          <cell r="A2">
            <v>2</v>
          </cell>
        </row>
        <row r="3">
          <cell r="A3">
            <v>3</v>
          </cell>
        </row>
        <row r="4">
          <cell r="A4">
            <v>4</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sheetData sheetId="22"/>
      <sheetData sheetId="23"/>
      <sheetData sheetId="24"/>
      <sheetData sheetId="25"/>
      <sheetData sheetId="26"/>
      <sheetData sheetId="27"/>
    </sheetDataSet>
  </externalBook>
</externalLink>
</file>

<file path=xl/externalLinks/externalLink3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NKIJUN"/>
      <sheetName val="SANTOGO"/>
      <sheetName val="SANBAISU"/>
      <sheetName val="연결임시"/>
      <sheetName val="#REF"/>
      <sheetName val="1.수인터널"/>
      <sheetName val="하조서"/>
      <sheetName val="준검 내역서"/>
      <sheetName val="실행철강하도"/>
      <sheetName val="입찰보고"/>
      <sheetName val="총괄표(정산항목 반영)"/>
      <sheetName val="총괄표(주계약자 부계약자)(정산항목 반영)"/>
      <sheetName val="총괄표"/>
      <sheetName val="총괄표(주계약자 부계약자)"/>
      <sheetName val="입찰안"/>
      <sheetName val="지구단위계획"/>
      <sheetName val="낙찰표"/>
      <sheetName val="예산총괄표"/>
      <sheetName val="지수적용공사비내역서"/>
      <sheetName val="품셈TABLE"/>
      <sheetName val="ABUT수량-A1"/>
      <sheetName val="전신환매도율"/>
      <sheetName val="용소리교"/>
      <sheetName val="일위대가표"/>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집계표"/>
      <sheetName val="입찰표지"/>
      <sheetName val="총괄표"/>
      <sheetName val="전체내역서"/>
      <sheetName val="전기내역서"/>
      <sheetName val="단가산출"/>
      <sheetName val="자재수량"/>
      <sheetName val="Sheet1"/>
      <sheetName val="Sheet2"/>
      <sheetName val="Sheet3"/>
      <sheetName val="1공구 건정토건 토공"/>
      <sheetName val="1공구 건정토건 철콘"/>
      <sheetName val="내역표지"/>
      <sheetName val="도급표지 "/>
      <sheetName val="부대표지"/>
      <sheetName val="도급표지  (4)"/>
      <sheetName val="부대표지 (4)"/>
      <sheetName val="도급표지  (3)"/>
      <sheetName val="부대표지 (3)"/>
      <sheetName val="도급표지  (2)"/>
      <sheetName val="부대표지 (2)"/>
      <sheetName val="세로"/>
      <sheetName val="토  목"/>
      <sheetName val="조  경"/>
      <sheetName val="전 기"/>
      <sheetName val="건  축"/>
      <sheetName val="건축설비"/>
      <sheetName val="기계"/>
      <sheetName val="제어계측"/>
      <sheetName val="Sheet4"/>
      <sheetName val="Sheet5"/>
      <sheetName val="Sheet6"/>
      <sheetName val="Sheet16"/>
      <sheetName val="보도내역 (3)"/>
      <sheetName val="Module1"/>
      <sheetName val="Qheet6"/>
      <sheetName val="입찰안"/>
      <sheetName val="준검 내역서"/>
      <sheetName val="산출내역서"/>
      <sheetName val="실행철강하도"/>
      <sheetName val="차액보증"/>
      <sheetName val="내역서"/>
      <sheetName val="소야공정계획표"/>
      <sheetName val="주차구획선수량"/>
      <sheetName val="자재단가비교표"/>
      <sheetName val="A-4"/>
      <sheetName val="갑지"/>
      <sheetName val="기초코드"/>
      <sheetName val="공사개요"/>
      <sheetName val="일위대가"/>
      <sheetName val="내역"/>
      <sheetName val="하조서"/>
      <sheetName val="한강운반비"/>
      <sheetName val="신공항A-9(원가수정)"/>
      <sheetName val="가도공"/>
      <sheetName val="개요"/>
      <sheetName val="부대tu"/>
      <sheetName val="#REF"/>
      <sheetName val="데리네이타현황"/>
      <sheetName val="정부노임단가"/>
      <sheetName val="변경비교-을"/>
      <sheetName val="저"/>
      <sheetName val="재개발"/>
      <sheetName val="서∼군(2)"/>
      <sheetName val="금호"/>
      <sheetName val="6공구(당초)"/>
      <sheetName val="품의서"/>
      <sheetName val="목차"/>
      <sheetName val="토목주소"/>
      <sheetName val="BID"/>
      <sheetName val="노임단가"/>
      <sheetName val="98NS-N"/>
      <sheetName val="도급"/>
      <sheetName val="을"/>
      <sheetName val="SP-B1"/>
      <sheetName val="1.수인터널"/>
      <sheetName val="대로근거"/>
      <sheetName val="후다내역"/>
      <sheetName val="일위대가표"/>
      <sheetName val="SG"/>
      <sheetName val="시공여유율"/>
      <sheetName val="실행대비"/>
      <sheetName val="토적집계"/>
      <sheetName val="입적표"/>
      <sheetName val="eq_data"/>
      <sheetName val="2.대외공문"/>
      <sheetName val="일위(토목)"/>
      <sheetName val="부대내역"/>
      <sheetName val="6PILE  (돌출)"/>
      <sheetName val="SANTOGO"/>
      <sheetName val="설계예산서"/>
      <sheetName val="98지급계획"/>
      <sheetName val="대비"/>
      <sheetName val="보할"/>
      <sheetName val="공업용수관로"/>
      <sheetName val="자재단가"/>
      <sheetName val="낙찰표"/>
      <sheetName val="45,46"/>
      <sheetName val="입찰품의서"/>
      <sheetName val="전체_1설계"/>
      <sheetName val="단"/>
      <sheetName val="수로단위수량"/>
      <sheetName val="기본단가"/>
      <sheetName val="설 계"/>
      <sheetName val="경비"/>
      <sheetName val="Total"/>
      <sheetName val="갑지(추정)"/>
      <sheetName val="물가시세"/>
      <sheetName val="총괄-1"/>
      <sheetName val="AS포장복구 "/>
      <sheetName val="전기공사"/>
      <sheetName val="3차준공"/>
      <sheetName val="지주설치제원"/>
      <sheetName val="원형1호맨홀토공수량"/>
      <sheetName val="0.0ControlSheet"/>
      <sheetName val="0.1keyAssumption"/>
      <sheetName val="중로근거"/>
      <sheetName val="Dae_Jiju"/>
      <sheetName val="Sikje_ingun"/>
      <sheetName val="TREE_D"/>
      <sheetName val="초기화면"/>
      <sheetName val="특수선일위대가"/>
      <sheetName val="건축내역서"/>
      <sheetName val="단가비교표"/>
      <sheetName val="설계"/>
      <sheetName val="현장관리"/>
      <sheetName val="공통가설"/>
      <sheetName val="여과지동"/>
      <sheetName val="기초자료"/>
      <sheetName val="기계내역"/>
      <sheetName val="입력시트"/>
      <sheetName val="실행내역서"/>
      <sheetName val="결과조달"/>
      <sheetName val="단가산출서"/>
      <sheetName val="DATA"/>
      <sheetName val="시화점실행"/>
      <sheetName val="횡배수관토공수량"/>
      <sheetName val="건축내역"/>
      <sheetName val="공제구간조서"/>
      <sheetName val="내역(최종본4.5)"/>
      <sheetName val="2000년1차"/>
      <sheetName val="장비집계"/>
      <sheetName val="배수통관(좌)"/>
      <sheetName val="공문(신)"/>
      <sheetName val="강교(Sub)"/>
      <sheetName val="흥양2교토공집계표"/>
      <sheetName val="준공조서갑지"/>
      <sheetName val="노임"/>
      <sheetName val="자재일람"/>
      <sheetName val="TYPE-A"/>
      <sheetName val="BJJIN"/>
      <sheetName val="맨홀수량"/>
      <sheetName val="가시설"/>
      <sheetName val="연결임시"/>
      <sheetName val="위치조서"/>
      <sheetName val="광산내역"/>
      <sheetName val="9GNG운반"/>
      <sheetName val="표지"/>
      <sheetName val="입출재고현황 (2)"/>
      <sheetName val="수문일1"/>
      <sheetName val="ABUT수량-A1"/>
      <sheetName val="토사(PE)"/>
      <sheetName val="접속도로1"/>
      <sheetName val="전차선로 물량표"/>
      <sheetName val="자재"/>
      <sheetName val="공통(20-91)"/>
      <sheetName val="BSD (2)"/>
      <sheetName val="하수급견적대비"/>
      <sheetName val="DATE"/>
      <sheetName val="type-F"/>
      <sheetName val="A-7-1LINE(수량)"/>
      <sheetName val="Sheet1 (2)"/>
      <sheetName val="상-교대(A1-A2)"/>
      <sheetName val="대치판정"/>
      <sheetName val="인건-측정"/>
      <sheetName val="증감대비"/>
      <sheetName val="을지"/>
      <sheetName val="nys"/>
      <sheetName val="충주"/>
      <sheetName val="원본(갑지)"/>
      <sheetName val="몰탈재료산출"/>
      <sheetName val="APT"/>
      <sheetName val="교대(A1)"/>
      <sheetName val="실행내역"/>
      <sheetName val="ELECTRIC"/>
      <sheetName val="기성신청"/>
      <sheetName val="관일"/>
      <sheetName val="1공구_건정토건_토공"/>
      <sheetName val="1공구_건정토건_철콘"/>
      <sheetName val="도급표지_"/>
      <sheetName val="도급표지__(4)"/>
      <sheetName val="부대표지_(4)"/>
      <sheetName val="도급표지__(3)"/>
      <sheetName val="부대표지_(3)"/>
      <sheetName val="도급표지__(2)"/>
      <sheetName val="부대표지_(2)"/>
      <sheetName val="토__목"/>
      <sheetName val="조__경"/>
      <sheetName val="전_기"/>
      <sheetName val="건__축"/>
      <sheetName val="보도내역_(3)"/>
      <sheetName val="준검_내역서"/>
      <sheetName val="N賃率-職"/>
      <sheetName val="공사비총괄표"/>
      <sheetName val="2000년하반기"/>
      <sheetName val="일위대가(계측기설치)"/>
      <sheetName val="구천"/>
      <sheetName val="4.내진설계"/>
      <sheetName val="Type(123)"/>
      <sheetName val="4)유동표"/>
      <sheetName val="일위대가(1)"/>
      <sheetName val="포장공자재집계표"/>
      <sheetName val="총괄내역서"/>
      <sheetName val="I一般比"/>
      <sheetName val="자재목록"/>
      <sheetName val="중기목록"/>
      <sheetName val="단가목록"/>
      <sheetName val="일위목록"/>
      <sheetName val="노임목록"/>
      <sheetName val="토공사"/>
      <sheetName val="전기일위대가"/>
      <sheetName val="손익현황"/>
      <sheetName val="현황CODE"/>
      <sheetName val="배관단가조사서"/>
      <sheetName val="간접비"/>
      <sheetName val="전신환매도율"/>
      <sheetName val="설직재-1"/>
      <sheetName val="6호기"/>
      <sheetName val="수자재단위당"/>
      <sheetName val="전신"/>
      <sheetName val="수량조서"/>
      <sheetName val="철거산출근거"/>
      <sheetName val="물량표"/>
      <sheetName val="직노"/>
      <sheetName val="wall"/>
      <sheetName val="Front"/>
      <sheetName val="J直材4"/>
      <sheetName val="EQUIP-H"/>
      <sheetName val="신대방33(적용)"/>
      <sheetName val="산출내역서집계표"/>
      <sheetName val="마산방향"/>
      <sheetName val="진주방향"/>
      <sheetName val="코드표"/>
      <sheetName val=" 총괄표"/>
      <sheetName val="96보완계획7.12"/>
      <sheetName val="s"/>
      <sheetName val="조명시설"/>
      <sheetName val="공사비예산서(토목분)"/>
      <sheetName val="수량3"/>
      <sheetName val="토목내역"/>
      <sheetName val="관급"/>
      <sheetName val="참조"/>
      <sheetName val="교각1"/>
      <sheetName val="제잡비.xls"/>
      <sheetName val="3BL공동구 수량"/>
      <sheetName val="골조시행"/>
      <sheetName val="교각계산"/>
      <sheetName val="단가"/>
      <sheetName val="단가조사"/>
      <sheetName val="단면가정"/>
      <sheetName val="설계조건"/>
      <sheetName val="부재력정리"/>
      <sheetName val="가격조사서"/>
      <sheetName val="1.취수장"/>
      <sheetName val="적용대가"/>
      <sheetName val="인건비 "/>
      <sheetName val="수량산출"/>
      <sheetName val="1_수인터널"/>
      <sheetName val="6PILE__(돌출)"/>
      <sheetName val="2_대외공문"/>
      <sheetName val="설_계"/>
      <sheetName val="AS포장복구_"/>
      <sheetName val="공종별산출내역서"/>
      <sheetName val="세금자료"/>
      <sheetName val="1. 설계조건 2.단면가정 3. 하중계산"/>
      <sheetName val="DATA 입력란"/>
      <sheetName val="CONCRETE"/>
      <sheetName val="2.고용보험료산출근거"/>
      <sheetName val="건축집계"/>
      <sheetName val="경영상태"/>
      <sheetName val="MOTOR"/>
      <sheetName val="일위대가(가설)"/>
      <sheetName val="공사"/>
      <sheetName val="설계예산"/>
      <sheetName val="부대입찰 내역서"/>
      <sheetName val="간지"/>
      <sheetName val="현대물량"/>
      <sheetName val="건축공사"/>
      <sheetName val="도급b_balju"/>
      <sheetName val="원가서"/>
      <sheetName val="200"/>
      <sheetName val="중기일위대가"/>
      <sheetName val="부하(성남)"/>
      <sheetName val="부하계산서"/>
      <sheetName val="STAND20"/>
      <sheetName val="견적대비표"/>
      <sheetName val="실행간접비용"/>
      <sheetName val="실행내역서 "/>
      <sheetName val="토공(우물통,기타) "/>
      <sheetName val="내역서당초"/>
      <sheetName val="최초침전지집계표"/>
      <sheetName val="경비2내역"/>
      <sheetName val="노원열병합  건축공사기성내역서"/>
      <sheetName val="원가계산서"/>
      <sheetName val="현장관리비"/>
      <sheetName val="집계"/>
      <sheetName val="날개벽(시점좌측)"/>
      <sheetName val="TB-내역서"/>
      <sheetName val="포장단면별단위수량"/>
      <sheetName val="가로등내역서"/>
      <sheetName val="전라자금"/>
      <sheetName val="b_yesan"/>
      <sheetName val="COPING"/>
      <sheetName val="INPUT(덕도방향-시점)"/>
      <sheetName val="CPM챠트"/>
      <sheetName val="지우지마"/>
      <sheetName val="토목"/>
      <sheetName val="설계기준"/>
      <sheetName val="내역1"/>
      <sheetName val="노무비"/>
      <sheetName val="2000전체분"/>
      <sheetName val="DC-O-4-S(설명서)"/>
      <sheetName val="평균터파기고(1-2,ASP)"/>
      <sheetName val="날개벽"/>
      <sheetName val="보고"/>
      <sheetName val="1.설계조건"/>
      <sheetName val="음료실행"/>
      <sheetName val="견적서"/>
      <sheetName val="현장별계약현황('98.10.31)"/>
      <sheetName val="구의33고"/>
      <sheetName val="금액내역서"/>
      <sheetName val="세부내역"/>
      <sheetName val="설계내역서"/>
      <sheetName val="구조물철거타공정이월"/>
      <sheetName val="입적6-10"/>
      <sheetName val="증감내역서"/>
      <sheetName val="세부내역서"/>
      <sheetName val="1공구_건정토건_토공1"/>
      <sheetName val="1공구_건정토건_철콘1"/>
      <sheetName val="도급표지_1"/>
      <sheetName val="도급표지__(4)1"/>
      <sheetName val="부대표지_(4)1"/>
      <sheetName val="도급표지__(3)1"/>
      <sheetName val="부대표지_(3)1"/>
      <sheetName val="도급표지__(2)1"/>
      <sheetName val="부대표지_(2)1"/>
      <sheetName val="토__목1"/>
      <sheetName val="조__경1"/>
      <sheetName val="전_기1"/>
      <sheetName val="건__축1"/>
      <sheetName val="보도내역_(3)1"/>
      <sheetName val="준검_내역서1"/>
      <sheetName val="4_내진설계"/>
      <sheetName val="입출재고현황_(2)"/>
      <sheetName val="0_0ControlSheet"/>
      <sheetName val="0_1keyAssumption"/>
      <sheetName val="Sheet1_(2)"/>
      <sheetName val="내역(최종본4_5)"/>
      <sheetName val="공량산출서"/>
      <sheetName val="경영혁신본부"/>
      <sheetName val="설계명세서"/>
      <sheetName val="예산M6-B"/>
      <sheetName val="AB자재단가"/>
      <sheetName val="상세산출"/>
      <sheetName val="적현로"/>
      <sheetName val="원가계산 (2)"/>
      <sheetName val="명단"/>
      <sheetName val="투찰(하수)"/>
      <sheetName val="프랜트면허"/>
      <sheetName val="콤보박스와 리스트박스의 연결"/>
      <sheetName val="유형처분"/>
      <sheetName val="자재집계표"/>
      <sheetName val="Eq. Mobilization"/>
      <sheetName val="Y-WORK"/>
      <sheetName val="일위(PN)"/>
      <sheetName val="원도급"/>
      <sheetName val="하도급"/>
      <sheetName val="수량산출서"/>
      <sheetName val="인건비"/>
      <sheetName val="확약서"/>
      <sheetName val="F4-F7"/>
      <sheetName val="장비당단가 (1)"/>
      <sheetName val="Sheet2 (2)"/>
      <sheetName val="업무"/>
      <sheetName val="1.설계기준"/>
      <sheetName val="98수문일위"/>
      <sheetName val="설계서"/>
      <sheetName val="예산서"/>
      <sheetName val="총공사비"/>
      <sheetName val="_REF"/>
      <sheetName val="배수내역"/>
      <sheetName val="팔당터널(1공구)"/>
      <sheetName val="97년 추정"/>
      <sheetName val="현장관리비 산출내역"/>
      <sheetName val="품셈TABLE"/>
      <sheetName val="현황산출서"/>
      <sheetName val="화설내"/>
      <sheetName val="발주설계서(당초)"/>
      <sheetName val="연습"/>
      <sheetName val="내역서01"/>
      <sheetName val="선정요령"/>
      <sheetName val="노임이"/>
      <sheetName val="뚝토공"/>
      <sheetName val="TEST1"/>
      <sheetName val="수량집계표"/>
      <sheetName val="횡배수관"/>
      <sheetName val="전기단가조사서"/>
      <sheetName val="수 량 명 세 서 - 1"/>
      <sheetName val="5.2코핑"/>
      <sheetName val="각형맨홀"/>
      <sheetName val="본공사"/>
      <sheetName val="JUCKEYK"/>
      <sheetName val="S0"/>
      <sheetName val="장비별표(오거보링)(Ø400)(12M)"/>
      <sheetName val="인사자료총집계"/>
      <sheetName val="0Title"/>
      <sheetName val="건축내역(진해석동)"/>
      <sheetName val="주경기-오배수"/>
      <sheetName val="주요자재단가"/>
      <sheetName val="단가(반정1교-원주)"/>
      <sheetName val="종단계산"/>
      <sheetName val="하중"/>
      <sheetName val="앵커구조계산"/>
      <sheetName val="VXXXXXXX"/>
      <sheetName val="산수배수"/>
      <sheetName val="건설성적"/>
      <sheetName val="밸브설치"/>
      <sheetName val="집계표(OPTION)"/>
      <sheetName val="IW-LIST"/>
      <sheetName val="공정표 "/>
      <sheetName val="S12"/>
      <sheetName val="총집계표"/>
      <sheetName val="부대공Ⅱ"/>
      <sheetName val="2.건축"/>
      <sheetName val="자재입고내역"/>
      <sheetName val="노임대장(지역주민)"/>
      <sheetName val="노임대장(철근)"/>
      <sheetName val="노임대장(목수)"/>
      <sheetName val="(구조물용역-가람)"/>
      <sheetName val="노임대장(용역-가람)남자"/>
      <sheetName val="노임대장(용역-가람)여자"/>
      <sheetName val="노임대장(방수공)"/>
      <sheetName val="맨홀(2호)"/>
      <sheetName val="덕전리"/>
      <sheetName val="현경"/>
      <sheetName val="기초(1)"/>
      <sheetName val="플랜트 설치"/>
      <sheetName val="시중노임단가"/>
      <sheetName val="집계표(수배전제조구매)"/>
      <sheetName val="P.M 별"/>
      <sheetName val="예산내역서"/>
      <sheetName val="자금청구"/>
      <sheetName val="건축-물가변동"/>
      <sheetName val="실행(ALT1)"/>
      <sheetName val="정보"/>
      <sheetName val="프라임 강변역(4,236)"/>
      <sheetName val="지급자재"/>
      <sheetName val="수입"/>
      <sheetName val="산출근거"/>
      <sheetName val="TOT"/>
      <sheetName val="신공항A-;(원가수정)"/>
      <sheetName val="집 계 표"/>
      <sheetName val="설-원가"/>
      <sheetName val="1호맨홀수량산출"/>
      <sheetName val="관련자료입력"/>
      <sheetName val="견적조건"/>
      <sheetName val="50-4(2차)"/>
      <sheetName val="물집"/>
      <sheetName val="철근단면적"/>
      <sheetName val="대우"/>
      <sheetName val="1맨AO"/>
      <sheetName val="기계경비"/>
      <sheetName val="간접"/>
      <sheetName val="내   역"/>
      <sheetName val="부안일위"/>
      <sheetName val="모래기초"/>
      <sheetName val="전체ﾴ엿서"/>
      <sheetName val="대림경상68억"/>
      <sheetName val="배수공"/>
      <sheetName val="2.교량(신설)"/>
      <sheetName val="공사비산출내역"/>
      <sheetName val="경상비"/>
      <sheetName val="ITEM"/>
      <sheetName val="국내"/>
      <sheetName val="우석문틀"/>
      <sheetName val="입찰"/>
      <sheetName val="깨기"/>
      <sheetName val="CALCULATION"/>
      <sheetName val="소비자가"/>
      <sheetName val="CIP 공사"/>
      <sheetName val="Sheet9"/>
      <sheetName val="DATA2000"/>
      <sheetName val="5.정산서"/>
      <sheetName val="포장직선구간"/>
      <sheetName val="영동(D)"/>
      <sheetName val="A"/>
      <sheetName val="식재수량표"/>
      <sheetName val="식재일위"/>
      <sheetName val="건축적용원가계산"/>
      <sheetName val="비교1"/>
      <sheetName val="신우"/>
      <sheetName val="일위산출"/>
      <sheetName val="TBN실행"/>
      <sheetName val="지중자재단가"/>
      <sheetName val="설내역서 "/>
      <sheetName val="명세서"/>
      <sheetName val="base"/>
      <sheetName val="견적을지"/>
      <sheetName val="건축토목실행내역"/>
      <sheetName val="코드"/>
      <sheetName val="출장내역"/>
      <sheetName val="3F"/>
      <sheetName val="수토공단위당"/>
      <sheetName val="구조물터파기수량집계"/>
      <sheetName val="측구터파기공수량집계"/>
      <sheetName val="배수공 시멘트 및 골재량 산출"/>
      <sheetName val="7.PILE  (돌출)"/>
      <sheetName val="예산총괄표"/>
      <sheetName val="재료비"/>
      <sheetName val="8.PILE  (돌출)"/>
      <sheetName val="울산자금"/>
      <sheetName val="機器明細(MC)"/>
      <sheetName val="변경후원본2"/>
      <sheetName val="강북라우터"/>
      <sheetName val="공사분석"/>
      <sheetName val="건집"/>
      <sheetName val="기집"/>
      <sheetName val="토집"/>
      <sheetName val="조집"/>
      <sheetName val="2000년 공정표"/>
      <sheetName val="입찰보고"/>
      <sheetName val="유림골조"/>
      <sheetName val="위생기구"/>
      <sheetName val="기계실냉난방"/>
      <sheetName val="현장관리비데이타"/>
      <sheetName val="공정코드"/>
      <sheetName val="재료"/>
      <sheetName val="조명율표"/>
      <sheetName val="Baby일위대가"/>
      <sheetName val="조건"/>
      <sheetName val="CTEMCOST"/>
      <sheetName val="토량1-1"/>
      <sheetName val="마산월령동골조물량변경"/>
      <sheetName val="데이타"/>
      <sheetName val="중기가격"/>
      <sheetName val="전기"/>
      <sheetName val="4.경비 5.영업외수지"/>
      <sheetName val="전체"/>
      <sheetName val="TS"/>
      <sheetName val="지급어음"/>
      <sheetName val="총괄"/>
      <sheetName val="최종보고1"/>
      <sheetName val="9-1차이내역"/>
      <sheetName val=" 견적서"/>
      <sheetName val="Input"/>
      <sheetName val="3월"/>
      <sheetName val="CJE"/>
      <sheetName val="choose"/>
      <sheetName val="FB25JN"/>
      <sheetName val="금융비용"/>
      <sheetName val="일위대가목차"/>
      <sheetName val="광통신 견적내역서1"/>
      <sheetName val="전기실-1"/>
      <sheetName val="잡철물"/>
      <sheetName val="할증 "/>
      <sheetName val="갑지1"/>
      <sheetName val="EJ"/>
      <sheetName val="교통대책내역"/>
      <sheetName val="unit 4"/>
      <sheetName val="당초"/>
      <sheetName val="1,2공구원가계산서"/>
      <sheetName val="2공구산출내역"/>
      <sheetName val="1공구산출내역서"/>
      <sheetName val="실행(표지,갑,을)"/>
      <sheetName val="공통부대비"/>
      <sheetName val="영업소실적"/>
      <sheetName val="현장식당(1)"/>
      <sheetName val="원가계산"/>
      <sheetName val="5사남"/>
      <sheetName val="샘플표지"/>
      <sheetName val="역T형"/>
      <sheetName val="본부장"/>
      <sheetName val="현장별"/>
      <sheetName val="설계변경내역서"/>
      <sheetName val="남양내역"/>
      <sheetName val="작성기준"/>
      <sheetName val="파이프류"/>
      <sheetName val="내역분기"/>
      <sheetName val="직공비"/>
      <sheetName val="NOMUBI"/>
      <sheetName val="sw1"/>
      <sheetName val="벽체면적당일위대가"/>
      <sheetName val="사통"/>
      <sheetName val="구분자"/>
      <sheetName val="DATA 입력부"/>
      <sheetName val="식재"/>
      <sheetName val="시설물"/>
      <sheetName val="식재출력용"/>
      <sheetName val="유지관리"/>
      <sheetName val="아파트-가설"/>
      <sheetName val="일위대가목록"/>
      <sheetName val="공통가설공사"/>
      <sheetName val="별표 "/>
      <sheetName val="1차설계변경내역"/>
      <sheetName val="포설list원본"/>
      <sheetName val="차수"/>
      <sheetName val="내역서(전기)"/>
      <sheetName val="표지 (3)"/>
      <sheetName val="표지 (2)"/>
      <sheetName val="주요자재1"/>
      <sheetName val="주요자재2"/>
      <sheetName val="구단"/>
      <sheetName val="간접경상비"/>
      <sheetName val="PI"/>
      <sheetName val="설계내역"/>
      <sheetName val="기계경비일람"/>
      <sheetName val="보도경계블럭"/>
      <sheetName val="업무분장"/>
      <sheetName val="산출금액내역"/>
      <sheetName val="C-노임단가"/>
      <sheetName val="수목단가"/>
      <sheetName val="시설수량표"/>
      <sheetName val="내역서변경성원"/>
      <sheetName val="BREAKDOWN(철거설치)"/>
      <sheetName val="동원(3)"/>
      <sheetName val="연부97-1"/>
      <sheetName val="원본"/>
      <sheetName val="상수도토공집계표"/>
      <sheetName val="1"/>
      <sheetName val="10"/>
      <sheetName val="11"/>
      <sheetName val="12"/>
      <sheetName val="13"/>
      <sheetName val="14"/>
      <sheetName val="15"/>
      <sheetName val="16"/>
      <sheetName val="2"/>
      <sheetName val="3"/>
      <sheetName val="4"/>
      <sheetName val="5"/>
      <sheetName val="6"/>
      <sheetName val="7"/>
      <sheetName val="8"/>
      <sheetName val="9"/>
      <sheetName val="시멘트골재량"/>
      <sheetName val="구조물골재"/>
      <sheetName val="철근1"/>
      <sheetName val="구조물타공종이월"/>
      <sheetName val="타공종이월"/>
      <sheetName val="철근수량1"/>
      <sheetName val="교각수량"/>
      <sheetName val="토공"/>
      <sheetName val="철근수량2"/>
      <sheetName val="교각집계"/>
      <sheetName val="교각토공"/>
      <sheetName val="교각철근"/>
      <sheetName val="교각집계 (2)"/>
      <sheetName val="교각토공 (2)"/>
      <sheetName val="교각철근 (2)"/>
      <sheetName val="제경비"/>
      <sheetName val="수량집계"/>
      <sheetName val="수량(교각)"/>
      <sheetName val="수량산출(2)"/>
      <sheetName val="단가(동바리)"/>
      <sheetName val="단가(강재운반)"/>
      <sheetName val="추진계획"/>
      <sheetName val="추진실적"/>
      <sheetName val="공정표"/>
      <sheetName val="일수계산"/>
      <sheetName val="터널공기"/>
      <sheetName val="업협(토공,철콘)"/>
      <sheetName val="실행예산"/>
      <sheetName val="시방서"/>
      <sheetName val="계약현황"/>
      <sheetName val="견적(토공)"/>
      <sheetName val="견적(철콘)"/>
      <sheetName val="xxxxxx"/>
      <sheetName val="0000"/>
      <sheetName val="현황"/>
      <sheetName val="철콘"/>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 HIT-&gt;HMC 견적(3900)"/>
      <sheetName val="한전일위"/>
      <sheetName val="요율"/>
      <sheetName val="투찰내역"/>
      <sheetName val="간접비계산"/>
      <sheetName val="합계"/>
      <sheetName val="일위CODE"/>
      <sheetName val="Macro1"/>
      <sheetName val="중기비"/>
      <sheetName val="품셈"/>
      <sheetName val="#2_일위대가목록"/>
      <sheetName val="관급자재"/>
      <sheetName val="일  위  대  가  목  록"/>
      <sheetName val="당초명세(평)"/>
      <sheetName val="세부추진"/>
      <sheetName val="제안서"/>
      <sheetName val="상용보강"/>
      <sheetName val="행정표준(1)"/>
      <sheetName val="행정표준(2)"/>
      <sheetName val="1공구원가계산서"/>
      <sheetName val="1유리"/>
      <sheetName val="금액결정"/>
      <sheetName val="인부신상자료"/>
      <sheetName val="장문교(대전)"/>
      <sheetName val="간접(90)"/>
      <sheetName val="우배수"/>
      <sheetName val="계산식"/>
      <sheetName val="INSTR"/>
      <sheetName val="조건표"/>
      <sheetName val="장비"/>
      <sheetName val="산근1"/>
      <sheetName val="노무"/>
      <sheetName val="설계가"/>
      <sheetName val="품셈총괄표"/>
      <sheetName val="교각토공 _2_"/>
      <sheetName val="일위대가D"/>
      <sheetName val="Macro(전동기)"/>
      <sheetName val="1안"/>
      <sheetName val="배수관공"/>
      <sheetName val="측구공"/>
      <sheetName val="1차3회-개소별명세서-빨간색-인쇄용(21873)"/>
      <sheetName val="토목품셈"/>
      <sheetName val="투찰내역서"/>
      <sheetName val="1_수인터널1"/>
      <sheetName val="6PILE__(돌출)1"/>
      <sheetName val="AS포장복구_1"/>
      <sheetName val="2_대외공문1"/>
      <sheetName val="설_계1"/>
      <sheetName val="CIP_공사"/>
      <sheetName val="실행내역서_"/>
      <sheetName val="1_설계조건"/>
      <sheetName val="노원열병합__건축공사기성내역서"/>
      <sheetName val="1__설계조건_2_단면가정_3__하중계산"/>
      <sheetName val="DATA_입력란"/>
      <sheetName val="_총괄표"/>
      <sheetName val="인건비_"/>
      <sheetName val="BSD_(2)"/>
      <sheetName val="1_취수장"/>
      <sheetName val="전차선로_물량표"/>
      <sheetName val="96보완계획7_12"/>
      <sheetName val="콤보박스와_리스트박스의_연결"/>
      <sheetName val="제잡비_xls"/>
      <sheetName val="3BL공동구_수량"/>
      <sheetName val="부대입찰_내역서"/>
      <sheetName val="2_고용보험료산출근거"/>
      <sheetName val="설내역서_"/>
      <sheetName val="품셈(기초)"/>
      <sheetName val="기흥하도용"/>
      <sheetName val="총공사내역서"/>
      <sheetName val="시운전연료"/>
      <sheetName val="포장공"/>
      <sheetName val="4.장비손료"/>
      <sheetName val="근로자자료입력"/>
      <sheetName val="참고자료"/>
      <sheetName val="변경후-SHEET"/>
      <sheetName val="1.3.1절점좌표"/>
      <sheetName val="1.1설계기준"/>
      <sheetName val="흄관기초"/>
      <sheetName val="간접재료비산출표-27-30"/>
      <sheetName val="원가"/>
      <sheetName val="산출근거(S4)"/>
      <sheetName val="교각"/>
      <sheetName val="1.본부별"/>
      <sheetName val="000000"/>
      <sheetName val="시설물기초"/>
      <sheetName val="단위단가"/>
      <sheetName val="현장지지물물량"/>
      <sheetName val="공통자료"/>
      <sheetName val="안전시설내역서"/>
      <sheetName val="#3E1_GCR"/>
      <sheetName val="마감사양"/>
      <sheetName val="HRSG SMALL07220"/>
      <sheetName val="기본설계기준"/>
      <sheetName val="일위"/>
      <sheetName val="단가적용"/>
      <sheetName val="운반비요율"/>
      <sheetName val="6. 안전관리비"/>
      <sheetName val="유동표"/>
      <sheetName val="하도내역 (철콘)"/>
      <sheetName val="특기사항"/>
      <sheetName val="b_balju"/>
      <sheetName val="3.공통공사대비"/>
      <sheetName val="내역(한신APT)"/>
      <sheetName val="Macro2"/>
      <sheetName val="견적의뢰서"/>
      <sheetName val="1단계"/>
      <sheetName val="일위총괄"/>
      <sheetName val="작업일보"/>
      <sheetName val="내역전기"/>
      <sheetName val="노무비 근거"/>
      <sheetName val="수정2"/>
      <sheetName val="표지1"/>
      <sheetName val="조건표 (2)"/>
      <sheetName val="10공구일위"/>
      <sheetName val="3개월-백데이타"/>
      <sheetName val="LG배관재단가"/>
      <sheetName val="다다수전류단가"/>
      <sheetName val="LG유통상품단가표"/>
      <sheetName val="임율 Data"/>
      <sheetName val="FORM-0"/>
      <sheetName val="작성방법"/>
      <sheetName val="안산기계장치"/>
      <sheetName val="계약전체내역서"/>
      <sheetName val="예정공정(2차분)"/>
      <sheetName val="총괄간지"/>
      <sheetName val="발주간지"/>
      <sheetName val="1차전체변경"/>
      <sheetName val="2차전체변경예정"/>
      <sheetName val="2차전체변경예정 (2)"/>
      <sheetName val="전체변경p"/>
      <sheetName val="04계약"/>
      <sheetName val="사용계획서"/>
      <sheetName val="04착공계약내역서"/>
      <sheetName val="04변경-상하p"/>
      <sheetName val="전체증감"/>
      <sheetName val="1차분증감"/>
      <sheetName val="잔여분증감"/>
      <sheetName val="1차사용계획서"/>
      <sheetName val="1차간지"/>
      <sheetName val="1차분계약내역서"/>
      <sheetName val="이정표토공"/>
      <sheetName val="토공유동표(전체.당초)"/>
      <sheetName val="개거총"/>
      <sheetName val="일위대가목록표"/>
      <sheetName val="추가예산"/>
      <sheetName val="목차 "/>
      <sheetName val="일위산출근거"/>
      <sheetName val="예산총괄"/>
      <sheetName val="공정집계_국별"/>
      <sheetName val="표준건축비"/>
      <sheetName val="별표집계"/>
      <sheetName val="A1"/>
      <sheetName val="일위단가"/>
      <sheetName val="c_balju"/>
      <sheetName val="입력데이타"/>
      <sheetName val="ORIGIN"/>
      <sheetName val="노임조서"/>
      <sheetName val="48일위"/>
      <sheetName val="IT-BAT"/>
      <sheetName val="수문일위1"/>
      <sheetName val="중기"/>
      <sheetName val="U형개거"/>
      <sheetName val="인원"/>
      <sheetName val="약품공급2"/>
      <sheetName val="DHEQSUPT"/>
      <sheetName val="호안사석"/>
      <sheetName val="배수자집"/>
      <sheetName val="유입량"/>
      <sheetName val="표지_(3)"/>
      <sheetName val="표지_(2)"/>
      <sheetName val="교각집계_(2)"/>
      <sheetName val="교각토공_(2)"/>
      <sheetName val="교각철근_(2)"/>
      <sheetName val="외주대비_-석축"/>
      <sheetName val="외주대비-구조물_(2)"/>
      <sheetName val="견적표지_(3)"/>
      <sheetName val="_HIT-&gt;HMC_견적(3900)"/>
      <sheetName val="일__위__대__가__목__록"/>
      <sheetName val="교각토공__2_"/>
      <sheetName val="6__안전관리비"/>
      <sheetName val="3_공통공사대비"/>
      <sheetName val="HRSG_SMALL07220"/>
      <sheetName val="97년_추정"/>
      <sheetName val="이월"/>
      <sheetName val="2터널시점"/>
      <sheetName val="SLAB근거-1"/>
      <sheetName val="단면 (2)"/>
      <sheetName val="업체별기성내역"/>
      <sheetName val="포장(수량)-관로부"/>
      <sheetName val="기초1"/>
      <sheetName val="잡비"/>
      <sheetName val="음성방향"/>
      <sheetName val="유치원내역"/>
      <sheetName val="P_RPTB04_산근"/>
      <sheetName val="하도금액분계"/>
      <sheetName val="견적"/>
      <sheetName val="WORK"/>
      <sheetName val="효율표"/>
      <sheetName val="수량분개내역"/>
      <sheetName val="간선계산"/>
      <sheetName val="b_balju (2)"/>
      <sheetName val="b_gunmul"/>
      <sheetName val="내역(2000년)"/>
      <sheetName val="일일"/>
      <sheetName val="#2정산"/>
      <sheetName val="DANGA"/>
      <sheetName val="첨부1"/>
      <sheetName val="기본단가표"/>
      <sheetName val="8.현장관리비"/>
      <sheetName val="7.안전관리비"/>
      <sheetName val="7. 현장관리비 "/>
      <sheetName val="노무비 "/>
      <sheetName val="내역서 제출"/>
      <sheetName val="자료입력"/>
      <sheetName val="제경비산출서"/>
      <sheetName val="단가표"/>
      <sheetName val="공사비증감"/>
      <sheetName val="BND"/>
      <sheetName val="공사내역서(을)실행"/>
      <sheetName val="환기시설"/>
      <sheetName val="조명"/>
      <sheetName val="점보전력사용"/>
      <sheetName val="단면"/>
      <sheetName val="배수처리"/>
      <sheetName val="입력자료(노무비)"/>
      <sheetName val="일위대가표48"/>
      <sheetName val="2000용수잠관-수량집계"/>
      <sheetName val="구조     ."/>
      <sheetName val="토공(1)"/>
      <sheetName val="차수공(1)"/>
      <sheetName val="전문하도급"/>
      <sheetName val="교량전기"/>
      <sheetName val="평가데이터"/>
      <sheetName val="인명부"/>
      <sheetName val="장비단가"/>
      <sheetName val="가스"/>
      <sheetName val="양수장(기계)"/>
      <sheetName val="직접비"/>
      <sheetName val="건장설비"/>
      <sheetName val="(당평)자재"/>
      <sheetName val="사업관리"/>
      <sheetName val="운반"/>
      <sheetName val="물가자료"/>
      <sheetName val="기성갑지"/>
      <sheetName val="간 지1"/>
      <sheetName val="일위(시설)"/>
      <sheetName val="콘크리트타설집계표"/>
      <sheetName val="화재 탐지 설비"/>
      <sheetName val="(원)기흥상갈"/>
      <sheetName val="4.일위대가집계"/>
      <sheetName val="날개벽수량표"/>
      <sheetName val="5. 현장관리비(new) "/>
      <sheetName val="Customer Databas"/>
      <sheetName val="예가표"/>
      <sheetName val="결재난"/>
      <sheetName val="방배동내역(리라)"/>
      <sheetName val="현장경비"/>
      <sheetName val="건축공사집계표"/>
      <sheetName val="방배동내역 (총괄)"/>
      <sheetName val="부대공사총괄"/>
      <sheetName val="tggwan(mac)"/>
      <sheetName val="만년달력"/>
      <sheetName val="단가산출(T)"/>
      <sheetName val="공사원가계산서"/>
      <sheetName val="인사자료"/>
      <sheetName val="맨홀수량산출"/>
      <sheetName val="재료집계표"/>
      <sheetName val="남양시작동010313100%"/>
      <sheetName val="쌍송교"/>
      <sheetName val="인원현황"/>
      <sheetName val="예산M12A"/>
      <sheetName val="예산M2"/>
      <sheetName val="송라터널총괄"/>
      <sheetName val="매원개착터널총괄"/>
      <sheetName val="점수계산1-2"/>
      <sheetName val="남양시작동자105노65기1.3화1.2"/>
      <sheetName val="관음목장(제출용)자105인97.5"/>
      <sheetName val="이자율"/>
      <sheetName val="수량산출서 갑지"/>
      <sheetName val="첨부1-1"/>
      <sheetName val="빙설"/>
      <sheetName val="평3"/>
      <sheetName val="Mc1"/>
      <sheetName val="기기리스트"/>
      <sheetName val="식재일위대가"/>
      <sheetName val="기초일위대가"/>
      <sheetName val="단가대비표"/>
      <sheetName val="재활용 악취_먼지DUCT산출"/>
      <sheetName val="항목지정"/>
      <sheetName val="기초입력 DATA"/>
      <sheetName val="암거"/>
      <sheetName val="1공구_건정토건_토공2"/>
      <sheetName val="1공구_건정토건_철콘2"/>
      <sheetName val="도급표지_2"/>
      <sheetName val="도급표지__(4)2"/>
      <sheetName val="부대표지_(4)2"/>
      <sheetName val="도급표지__(3)2"/>
      <sheetName val="부대표지_(3)2"/>
      <sheetName val="도급표지__(2)2"/>
      <sheetName val="부대표지_(2)2"/>
      <sheetName val="토__목2"/>
      <sheetName val="조__경2"/>
      <sheetName val="전_기2"/>
      <sheetName val="건__축2"/>
      <sheetName val="보도내역_(3)2"/>
      <sheetName val="준검_내역서2"/>
      <sheetName val="1_수인터널2"/>
      <sheetName val="AS포장복구_2"/>
      <sheetName val="2_대외공문2"/>
      <sheetName val="6PILE__(돌출)2"/>
      <sheetName val="설_계2"/>
      <sheetName val="내역(최종본4_5)2"/>
      <sheetName val="0_0ControlSheet2"/>
      <sheetName val="0_1keyAssumption2"/>
      <sheetName val="Sheet1_(2)1"/>
      <sheetName val="입출재고현황_(2)1"/>
      <sheetName val="부대입찰_내역서1"/>
      <sheetName val="전차선로_물량표1"/>
      <sheetName val="BSD_(2)1"/>
      <sheetName val="4_내진설계1"/>
      <sheetName val="3BL공동구_수량1"/>
      <sheetName val="토공(우물통,기타)_1"/>
      <sheetName val="96보완계획7_121"/>
      <sheetName val="1__설계조건_2_단면가정_3__하중계산1"/>
      <sheetName val="DATA_입력란1"/>
      <sheetName val="1_취수장1"/>
      <sheetName val="인건비_1"/>
      <sheetName val="_총괄표1"/>
      <sheetName val="제잡비_xls1"/>
      <sheetName val="2_고용보험료산출근거1"/>
      <sheetName val="Eq__Mobilization1"/>
      <sheetName val="원가계산_(2)1"/>
      <sheetName val="실행내역서_1"/>
      <sheetName val="1_설계조건1"/>
      <sheetName val="노원열병합__건축공사기성내역서1"/>
      <sheetName val="97년_추정1"/>
      <sheetName val="현장관리비_산출내역1"/>
      <sheetName val="현장별계약현황('98_10_31)1"/>
      <sheetName val="콤보박스와_리스트박스의_연결1"/>
      <sheetName val="플랜트_설치1"/>
      <sheetName val="공정표_1"/>
      <sheetName val="1_설계기준1"/>
      <sheetName val="장비당단가_(1)1"/>
      <sheetName val="Sheet2_(2)1"/>
      <sheetName val="별표_1"/>
      <sheetName val="2_건축1"/>
      <sheetName val="수_량_명_세_서_-_11"/>
      <sheetName val="내역(최종본4_5)1"/>
      <sheetName val="0_0ControlSheet1"/>
      <sheetName val="0_1keyAssumption1"/>
      <sheetName val="토공(우물통,기타)_"/>
      <sheetName val="Eq__Mobilization"/>
      <sheetName val="원가계산_(2)"/>
      <sheetName val="현장관리비_산출내역"/>
      <sheetName val="현장별계약현황('98_10_31)"/>
      <sheetName val="플랜트_설치"/>
      <sheetName val="공정표_"/>
      <sheetName val="1_설계기준"/>
      <sheetName val="장비당단가_(1)"/>
      <sheetName val="Sheet2_(2)"/>
      <sheetName val="별표_"/>
      <sheetName val="2_건축"/>
      <sheetName val="수_량_명_세_서_-_1"/>
      <sheetName val="공문"/>
      <sheetName val="10동"/>
      <sheetName val="8)중점관리장비현황"/>
      <sheetName val="단중"/>
      <sheetName val="전체기준Data"/>
      <sheetName val="일반수량"/>
      <sheetName val="말고개터널조명전압강하"/>
      <sheetName val="2000.05"/>
      <sheetName val="울산자동제어"/>
      <sheetName val="일위_파일"/>
      <sheetName val="일반부표"/>
      <sheetName val="SUB일위대가"/>
      <sheetName val="개산공사비"/>
      <sheetName val="CODE"/>
      <sheetName val="주식"/>
      <sheetName val="guard(mac)"/>
      <sheetName val="정렬"/>
      <sheetName val="1F"/>
      <sheetName val="49일위"/>
      <sheetName val="22일위"/>
      <sheetName val="돈암사업"/>
      <sheetName val="현장일반사항"/>
      <sheetName val="입찰내역"/>
      <sheetName val="제거식EA"/>
      <sheetName val="96노임기준"/>
      <sheetName val="NAIL단가산출"/>
      <sheetName val="database"/>
      <sheetName val="기둥(원형)"/>
      <sheetName val="XL4Poppy"/>
      <sheetName val="조명일위"/>
      <sheetName val="설계명세"/>
      <sheetName val="단양 00 아파트-세부내역"/>
      <sheetName val="산출기준(파견전산실)"/>
      <sheetName val="SF내역및원가02"/>
      <sheetName val="기본DATA"/>
      <sheetName val="가중치"/>
      <sheetName val="현금흐름"/>
      <sheetName val="EQUIP LIST"/>
      <sheetName val="적용토목"/>
      <sheetName val="식재인부"/>
      <sheetName val="평자재단가"/>
      <sheetName val="부산제일극장"/>
      <sheetName val="수주현황2월"/>
      <sheetName val="소소총괄표"/>
      <sheetName val="전계가"/>
      <sheetName val="부대공자재집계표"/>
      <sheetName val="상호참고자료"/>
      <sheetName val="발주처자료입력"/>
      <sheetName val="회사기본자료"/>
      <sheetName val="하자보증자료"/>
      <sheetName val="기술자관련자료"/>
      <sheetName val="다곡2교"/>
      <sheetName val="작성"/>
      <sheetName val="1-1호"/>
      <sheetName val="cable-data"/>
      <sheetName val="노무비산출"/>
      <sheetName val="FI원가_1"/>
      <sheetName val="구조물"/>
      <sheetName val="바닥판"/>
      <sheetName val="방송(체육관)"/>
      <sheetName val="내부마감"/>
      <sheetName val="유림콘도"/>
      <sheetName val="본사인상전"/>
      <sheetName val="말뚝지지력산정"/>
      <sheetName val="증감분석"/>
      <sheetName val="학생내역"/>
      <sheetName val="배수문"/>
      <sheetName val="경비산출"/>
      <sheetName val="입력그림"/>
      <sheetName val="정부노임"/>
      <sheetName val="1공구_건정토건_토공3"/>
      <sheetName val="1공구_건정토건_철콘3"/>
      <sheetName val="도급표지_3"/>
      <sheetName val="도급표지__(4)3"/>
      <sheetName val="부대표지_(4)3"/>
      <sheetName val="도급표지__(3)3"/>
      <sheetName val="부대표지_(3)3"/>
      <sheetName val="도급표지__(2)3"/>
      <sheetName val="부대표지_(2)3"/>
      <sheetName val="토__목3"/>
      <sheetName val="조__경3"/>
      <sheetName val="전_기3"/>
      <sheetName val="건__축3"/>
      <sheetName val="보도내역_(3)3"/>
      <sheetName val="준검_내역서3"/>
      <sheetName val="1_수인터널3"/>
      <sheetName val="6PILE__(돌출)3"/>
      <sheetName val="0_0ControlSheet3"/>
      <sheetName val="0_1keyAssumption3"/>
      <sheetName val="2_대외공문3"/>
      <sheetName val="설_계3"/>
      <sheetName val="Sheet1_(2)2"/>
      <sheetName val="AS포장복구_3"/>
      <sheetName val="내역(최종본4_5)3"/>
      <sheetName val="입출재고현황_(2)2"/>
      <sheetName val="96보완계획7_122"/>
      <sheetName val="1_취수장2"/>
      <sheetName val="_총괄표2"/>
      <sheetName val="전차선로_물량표2"/>
      <sheetName val="BSD_(2)2"/>
      <sheetName val="4_내진설계2"/>
      <sheetName val="인건비_2"/>
      <sheetName val="1__설계조건_2_단면가정_3__하중계산2"/>
      <sheetName val="DATA_입력란2"/>
      <sheetName val="2_고용보험료산출근거2"/>
      <sheetName val="노원열병합__건축공사기성내역서2"/>
      <sheetName val="제잡비_xls2"/>
      <sheetName val="3BL공동구_수량2"/>
      <sheetName val="부대입찰_내역서2"/>
      <sheetName val="토공(우물통,기타)_2"/>
      <sheetName val="현장별계약현황('98_10_31)2"/>
      <sheetName val="실행내역서_2"/>
      <sheetName val="원가계산_(2)2"/>
      <sheetName val="Eq__Mobilization2"/>
      <sheetName val="1_설계조건2"/>
      <sheetName val="플랜트_설치2"/>
      <sheetName val="콤보박스와_리스트박스의_연결2"/>
      <sheetName val="97년_추정2"/>
      <sheetName val="현장관리비_산출내역2"/>
      <sheetName val="내___역"/>
      <sheetName val="프라임_강변역(4,236)"/>
      <sheetName val="8_PILE__(돌출)"/>
      <sheetName val="2000년_공정표"/>
      <sheetName val="집_계_표"/>
      <sheetName val="설내역서_1"/>
      <sheetName val="CIP_공사1"/>
      <sheetName val="2_교량(신설)"/>
      <sheetName val="5_2코핑"/>
      <sheetName val="P_M_별"/>
      <sheetName val="배수공_시멘트_및_골재량_산출"/>
      <sheetName val="7_PILE__(돌출)"/>
      <sheetName val="DATA_입력부"/>
      <sheetName val="4_장비손료"/>
      <sheetName val="표지_(3)1"/>
      <sheetName val="표지_(2)1"/>
      <sheetName val="교각집계_(2)1"/>
      <sheetName val="교각토공_(2)1"/>
      <sheetName val="교각철근_(2)1"/>
      <sheetName val="외주대비_-석축1"/>
      <sheetName val="외주대비-구조물_(2)1"/>
      <sheetName val="견적표지_(3)1"/>
      <sheetName val="_HIT-&gt;HMC_견적(3900)1"/>
      <sheetName val="일__위__대__가__목__록1"/>
      <sheetName val="4_경비_5_영업외수지"/>
      <sheetName val="_견적서"/>
      <sheetName val="광통신_견적내역서1"/>
      <sheetName val="할증_"/>
      <sheetName val="unit_4"/>
      <sheetName val="2000_05"/>
      <sheetName val="교각토공__2_1"/>
      <sheetName val="수량산출서_갑지"/>
      <sheetName val="HRSG_SMALL072201"/>
      <sheetName val="6__안전관리비1"/>
      <sheetName val="하도내역_(철콘)"/>
      <sheetName val="3_공통공사대비1"/>
      <sheetName val="1_3_1절점좌표"/>
      <sheetName val="1_1설계기준"/>
      <sheetName val="단양_00_아파트-세부내역"/>
      <sheetName val="노무비_근거"/>
      <sheetName val="조건표_(2)"/>
      <sheetName val="임율_Data"/>
      <sheetName val="2차전체변경예정_(2)"/>
      <sheetName val="토공유동표(전체_당초)"/>
      <sheetName val="목차_"/>
      <sheetName val="단면_(2)"/>
      <sheetName val="b_balju_(2)"/>
      <sheetName val="8_현장관리비"/>
      <sheetName val="7_안전관리비"/>
      <sheetName val="7__현장관리비_"/>
      <sheetName val="노무비_"/>
      <sheetName val="내역서_제출"/>
      <sheetName val="구조______"/>
      <sheetName val="간_지1"/>
      <sheetName val="화재_탐지_설비"/>
      <sheetName val="4_일위대가집계"/>
      <sheetName val="5__현장관리비(new)_"/>
      <sheetName val="Customer_Databas"/>
      <sheetName val="방배동내역_(총괄)"/>
      <sheetName val="EQUIP_LIST"/>
      <sheetName val="5_정산서"/>
      <sheetName val="1_본부별"/>
      <sheetName val="기초입력_DATA"/>
      <sheetName val="재활용_악취_먼지DUCT산출"/>
      <sheetName val="입력값"/>
      <sheetName val="설계기준 및 하중계산"/>
      <sheetName val="현장관리비내역서"/>
      <sheetName val="기본사항"/>
      <sheetName val="입력"/>
      <sheetName val="단가조사-2"/>
      <sheetName val="VE절감"/>
      <sheetName val="전도품의"/>
      <sheetName val="손익분석"/>
      <sheetName val="969910( R)"/>
      <sheetName val="터파기및재료"/>
      <sheetName val="工완성공사율"/>
      <sheetName val="포장수량집계"/>
      <sheetName val="원내역서 그대로"/>
      <sheetName val="(C)원내역"/>
      <sheetName val="TABLE DB"/>
      <sheetName val="쌍용 data base"/>
      <sheetName val="은행"/>
      <sheetName val="TYPE1"/>
      <sheetName val="기안"/>
      <sheetName val="전체내역 (2)"/>
      <sheetName val="Hyundai.Unit.cost.xls"/>
      <sheetName val="수리결과"/>
      <sheetName val="중기조종사 단위단가"/>
      <sheetName val="인원계획"/>
      <sheetName val="금리계산"/>
      <sheetName val="단위중량"/>
      <sheetName val="경산"/>
      <sheetName val="lab"/>
      <sheetName val="청천내"/>
      <sheetName val="우수"/>
      <sheetName val="기자재비"/>
      <sheetName val="일위대가목록(ems)"/>
      <sheetName val="일위집계(기존)"/>
      <sheetName val="건설실행"/>
      <sheetName val="일반공사"/>
      <sheetName val="SHL"/>
      <sheetName val="5_ 현장관리비_new_ "/>
      <sheetName val="인계"/>
      <sheetName val="Temporary Mooring"/>
      <sheetName val="A LINE"/>
      <sheetName val="U-TYPE(1)"/>
      <sheetName val="단위량당중기"/>
      <sheetName val="일위목록데이타"/>
      <sheetName val="기성내역"/>
      <sheetName val="전도금월정금액"/>
      <sheetName val="마산방향철근집계"/>
      <sheetName val="입력정보"/>
      <sheetName val="격점별물량"/>
      <sheetName val="일H35Y4"/>
      <sheetName val="측량요율"/>
      <sheetName val="자재대"/>
      <sheetName val="점검총괄"/>
      <sheetName val="제출내역 (2)"/>
      <sheetName val="동천하상준설"/>
      <sheetName val="일위대가집계"/>
      <sheetName val="식재가격"/>
      <sheetName val="식재총괄"/>
      <sheetName val="700seg"/>
      <sheetName val="RE9604"/>
      <sheetName val="BQ"/>
      <sheetName val="내역서2안"/>
      <sheetName val="소방"/>
      <sheetName val="대공종"/>
      <sheetName val="공사수행보고"/>
      <sheetName val="1062-X방향 "/>
      <sheetName val="VXXXXX"/>
      <sheetName val="원남"/>
      <sheetName val="원가계산(조,투,실)"/>
      <sheetName val="관리비"/>
      <sheetName val="조사가추정"/>
      <sheetName val="업체"/>
      <sheetName val="대비집계장(견적)"/>
      <sheetName val="설계집계장"/>
      <sheetName val="실행집계장"/>
      <sheetName val="투찰집계장"/>
      <sheetName val="♣총괄내역서♣"/>
      <sheetName val="실행하도사항"/>
      <sheetName val="실행별지"/>
      <sheetName val="실행하도잡비"/>
      <sheetName val="실행토공하도"/>
      <sheetName val="실행철콘하도"/>
      <sheetName val="실행토공견갑"/>
      <sheetName val="실행토공견적"/>
      <sheetName val="실행철콘견갑"/>
      <sheetName val="실행철콘견적"/>
      <sheetName val="실행철강견갑"/>
      <sheetName val="실행철강견적"/>
      <sheetName val="단산"/>
      <sheetName val="설비"/>
      <sheetName val="PROJECT BRIEF"/>
      <sheetName val="감액총괄표"/>
      <sheetName val="COVER"/>
      <sheetName val="BOJUNGGM"/>
      <sheetName val="내역총괄"/>
      <sheetName val="내역총괄2"/>
      <sheetName val="내역총괄3"/>
      <sheetName val="01"/>
      <sheetName val="총괄집계 "/>
      <sheetName val="횡날개수집"/>
      <sheetName val="계약서"/>
      <sheetName val="대비표"/>
      <sheetName val="단중표"/>
      <sheetName val="램머"/>
      <sheetName val="내역및원가02"/>
      <sheetName val="예정(3)"/>
      <sheetName val="심사"/>
      <sheetName val="상세도"/>
      <sheetName val="경성자금"/>
      <sheetName val="배명(단가)"/>
      <sheetName val="형틀공사"/>
      <sheetName val="분전반일위대가"/>
      <sheetName val="실행"/>
      <sheetName val="공사비"/>
      <sheetName val="배선(낙차)"/>
      <sheetName val="정의"/>
      <sheetName val="빙100장비사양"/>
      <sheetName val="Ⅱ1-0타"/>
      <sheetName val="3차토목내역"/>
      <sheetName val="편성절차"/>
      <sheetName val="구조물공"/>
      <sheetName val="부대공"/>
      <sheetName val="2002자금수지계획(진행+신규)"/>
      <sheetName val="2변경1"/>
      <sheetName val="일반관리비전체분당초변경대비표"/>
      <sheetName val="사용계획"/>
      <sheetName val="지급수수료월별금액산정"/>
      <sheetName val="상가지급현황"/>
      <sheetName val="수문보고"/>
      <sheetName val="상행-교대(A1-A2)"/>
      <sheetName val="단위수량"/>
      <sheetName val="도"/>
      <sheetName val="가시설(TYPE-A)"/>
      <sheetName val="1-1평균터파기고(1)"/>
      <sheetName val="BQ(실행)"/>
      <sheetName val="b_balju_cho"/>
      <sheetName val="옥외"/>
      <sheetName val="예총"/>
      <sheetName val="ASALTOTA"/>
      <sheetName val="48_x0005__x0000_"/>
      <sheetName val="외주가공"/>
      <sheetName val="배수장토목공사비"/>
      <sheetName val="P_x0005_"/>
      <sheetName val="P嘐"/>
      <sheetName val="strut type"/>
      <sheetName val="맨홀되메우기"/>
      <sheetName val="2F 회의실견적(5_14 일대)"/>
      <sheetName val="단위수량산출"/>
      <sheetName val="Piping Design Data"/>
      <sheetName val="4 &amp; 10-inch, CO2 Combo &amp; Sweep"/>
      <sheetName val="__MAIN"/>
      <sheetName val="과천MAIN"/>
      <sheetName val="터널조도"/>
      <sheetName val="부하LOAD"/>
      <sheetName val="1호맨홀가감수량"/>
      <sheetName val="ilch"/>
      <sheetName val="물량산출근거"/>
      <sheetName val="L형옹벽"/>
      <sheetName val="포장절단"/>
      <sheetName val="1호맨홀토공"/>
      <sheetName val="Sight n M.H"/>
      <sheetName val="Trend(Agitator)"/>
      <sheetName val="울산시산표"/>
      <sheetName val="경비 (1)"/>
      <sheetName val="Sheet14"/>
      <sheetName val="Sheet13"/>
      <sheetName val="DC"/>
      <sheetName val="당진1,2호기전선관설치및접지4차공사내역서-을지"/>
      <sheetName val="말뚝기초(안정검토)-외측"/>
      <sheetName val="자재co"/>
      <sheetName val="산근"/>
      <sheetName val="UR2-Calculation"/>
      <sheetName val="사진"/>
      <sheetName val="집계표(공종별)"/>
      <sheetName val="관리"/>
      <sheetName val="적정"/>
      <sheetName val="하도"/>
      <sheetName val="별지"/>
      <sheetName val="보링"/>
      <sheetName val="철물"/>
      <sheetName val="철강재"/>
      <sheetName val="견적내역"/>
      <sheetName val="합의서"/>
      <sheetName val="포장"/>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기초단가(03,상반기)"/>
      <sheetName val="노임(03,상반기)"/>
      <sheetName val="중기손료(03,상반기)"/>
      <sheetName val="중기가격(03)"/>
      <sheetName val="경비단가(02)"/>
      <sheetName val="총괄내역"/>
      <sheetName val="가시설수량"/>
      <sheetName val="가시설단위수량"/>
      <sheetName val="SORCE1"/>
      <sheetName val="장비가동"/>
      <sheetName val="현장업무"/>
      <sheetName val="품셈표"/>
      <sheetName val="신복2"/>
      <sheetName val="MAIN_TABLE"/>
      <sheetName val="현장"/>
      <sheetName val="전선 및 전선관"/>
      <sheetName val="수지표"/>
      <sheetName val="셀명"/>
      <sheetName val="총괄수지표"/>
      <sheetName val="도수로현황"/>
      <sheetName val="DB"/>
      <sheetName val="건축"/>
      <sheetName val="공주방향"/>
      <sheetName val="5호광장_(만점)"/>
      <sheetName val="인천국제_(만점)_(2)"/>
      <sheetName val="대운산출"/>
      <sheetName val="산3_4"/>
      <sheetName val="공통비"/>
      <sheetName val="VENDOR LIST"/>
      <sheetName val="정공공사"/>
      <sheetName val="70%"/>
      <sheetName val="단면설계"/>
      <sheetName val="안정검토"/>
      <sheetName val="단가 "/>
      <sheetName val="환율change"/>
      <sheetName val="GRDBS"/>
      <sheetName val="4 LINE"/>
      <sheetName val="7 th"/>
      <sheetName val="C10집계2"/>
      <sheetName val=" 갑지"/>
      <sheetName val="케이블규격"/>
      <sheetName val="COVERSHEET"/>
      <sheetName val="소화실적"/>
      <sheetName val="단위별용량계산"/>
      <sheetName val="총 원가계산"/>
      <sheetName val="매출요약(월별) -년간"/>
      <sheetName val="Table"/>
      <sheetName val="교통표지판수량집계표"/>
      <sheetName val="일위대가-01"/>
      <sheetName val="수목데이타 "/>
      <sheetName val="단Ⰰ비교표"/>
      <sheetName val="실唉내역서"/>
      <sheetName val="㋨가산출서"/>
      <sheetName val="시噔점쉤행"/>
      <sheetName val="횡배수ⴀ토공수량"/>
      <sheetName val="공䠜구간조서"/>
      <sheetName val="배수턵관(䢌)"/>
      <sheetName val="공㬸(신)"/>
      <sheetName val="강ⵐ(Sub)"/>
      <sheetName val="준걵조서Ⱁ지"/>
      <sheetName val="9GNG옴반"/>
      <sheetName val="㶀하(성남)"/>
      <sheetName val="부啘계산서"/>
      <sheetName val="冠사(PE)"/>
      <sheetName val="몰큈재료䂰출"/>
      <sheetName val="䣐_x0000__x0000_갑쥀)"/>
      <sheetName val="䴝괄내역서"/>
      <sheetName val="Nೃ拏-職"/>
      <sheetName val="㏄급표지_"/>
      <sheetName val="부㌀표지_(4)"/>
      <sheetName val="부㌀표지_(3)"/>
      <sheetName val="㶀대표지_(2)"/>
      <sheetName val="보㏄내역_(3)"/>
      <sheetName val="준Ⲁ_내역서"/>
      <sheetName val="⳵사비총ⴄ표"/>
      <sheetName val="1.䷨수장"/>
      <sheetName val="2000ㅄ하반기"/>
      <sheetName val=""/>
      <sheetName val="인ⱴ-측정"/>
      <sheetName val="4.뀴진설Ⳅ"/>
      <sheetName val="type-H"/>
      <sheetName val="4)䠠동표"/>
      <sheetName val="배ⴀ단가조사서"/>
      <sheetName val="䡼위대가(가설)"/>
      <sheetName val="䠑속도로1"/>
      <sheetName val="견䠁대비표"/>
      <sheetName val="교㌀(A1)"/>
      <sheetName val="부윬력정㦬"/>
      <sheetName val="전䰨선로 물량표"/>
      <sheetName val="COPINH"/>
      <sheetName val="공䠅별산출뀴역서"/>
      <sheetName val="䡼위(PN)"/>
      <sheetName val="전기일䠄대가"/>
      <sheetName val="전쉠환매도율"/>
      <sheetName val="䄤직윬-1"/>
      <sheetName val="현噩CODE"/>
      <sheetName val="䈘자䢬단위당"/>
      <sheetName val="일䠄대가(1)"/>
      <sheetName val="Ⰰ격조사서"/>
      <sheetName val="㶀대입찰 내역서"/>
      <sheetName val="자윬집계呜"/>
      <sheetName val="소일위대가코드표"/>
      <sheetName val="중기사용료산출근거"/>
      <sheetName val="단가 및 재료비"/>
      <sheetName val="표층포설및다짐"/>
      <sheetName val="옹벽단면치수"/>
      <sheetName val="총수량집계표"/>
      <sheetName val="중기단가"/>
      <sheetName val="소방사항"/>
      <sheetName val="전국현황"/>
      <sheetName val="용집"/>
      <sheetName val="도급내역"/>
      <sheetName val="내역서 (2)"/>
      <sheetName val="참조-(1)"/>
      <sheetName val="4월예정공정표"/>
      <sheetName val="일위대가1"/>
      <sheetName val="산근(1)"/>
      <sheetName val="철골공사"/>
      <sheetName val="수장"/>
      <sheetName val="한성교회 신축공사(050713)_CheckList"/>
      <sheetName val="2.2_오피스텔(12~32F)"/>
      <sheetName val="기본일위"/>
      <sheetName val="일용직6월"/>
      <sheetName val="이형관중량"/>
      <sheetName val="일위대가(목록)"/>
      <sheetName val="산근(목록)"/>
      <sheetName val="월별손익"/>
      <sheetName val="양덕동"/>
      <sheetName val="추가일위대가"/>
      <sheetName val="COVER-P"/>
      <sheetName val="자동제어"/>
      <sheetName val="화전내"/>
      <sheetName val="일위총괄표"/>
      <sheetName val="252K444"/>
      <sheetName val="하중계산"/>
      <sheetName val="철근량"/>
      <sheetName val="일위대가 집계표"/>
      <sheetName val="일용직"/>
      <sheetName val="중기조종사_단위단가"/>
      <sheetName val="법면"/>
      <sheetName val="배수공1"/>
      <sheetName val="원가계산서(변경)"/>
      <sheetName val="터널대가"/>
      <sheetName val="관개"/>
      <sheetName val="9.1지하2층하부보"/>
      <sheetName val="일대"/>
      <sheetName val="단계별내역 (2)"/>
      <sheetName val="계측기"/>
      <sheetName val="인천제철"/>
      <sheetName val="주요항목별"/>
      <sheetName val="골조"/>
      <sheetName val="퍼스트"/>
      <sheetName val="변경내역"/>
      <sheetName val="4.일위대가"/>
      <sheetName val="제수변수량"/>
      <sheetName val="성서방향-교대(A2)"/>
      <sheetName val="현금흐름표"/>
      <sheetName val="07제품별수익성"/>
      <sheetName val="단면치수"/>
      <sheetName val="검토현황"/>
      <sheetName val="증감내역"/>
      <sheetName val="2.1"/>
      <sheetName val="6동"/>
      <sheetName val="15100"/>
      <sheetName val="산출근거#2-3"/>
      <sheetName val="콘센트신설"/>
      <sheetName val="토지산출내역"/>
      <sheetName val="1차설계Ꮗԯ_x0000_"/>
      <sheetName val="1차설계逷≙_xdc00_≙"/>
      <sheetName val="청 구"/>
      <sheetName val="암거(2)"/>
      <sheetName val="철거폐쇄현황"/>
      <sheetName val="-15.0"/>
      <sheetName val="미드수량"/>
      <sheetName val="배관물량집계(기본)"/>
      <sheetName val="2004노형교"/>
      <sheetName val="PĴ"/>
      <sheetName val="Pꮸ"/>
      <sheetName val="P估"/>
      <sheetName val="quotation"/>
      <sheetName val="기본정보"/>
      <sheetName val="ETC"/>
      <sheetName val="중기일위대밀"/>
      <sheetName val="포장공사"/>
      <sheetName val="기초단가일람표"/>
      <sheetName val="시가지우회도로공내역서"/>
      <sheetName val="사  업  비  수  지  예  산  서"/>
      <sheetName val="EP0618"/>
      <sheetName val="97 사업추정(WEKI)"/>
      <sheetName val="Sheet10"/>
      <sheetName val="통합"/>
      <sheetName val="가격"/>
      <sheetName val="교각별철근수량집계표"/>
      <sheetName val="출력X"/>
      <sheetName val="장척총괄"/>
      <sheetName val="참고"/>
      <sheetName val="지구단위계획"/>
      <sheetName val="다중모드"/>
      <sheetName val="10.경제성분석"/>
      <sheetName val="hvac(제어동)"/>
      <sheetName val="기성금내역서"/>
      <sheetName val="전체공사"/>
      <sheetName val="내역서(총)"/>
      <sheetName val="TCDB"/>
      <sheetName val="제경비율"/>
      <sheetName val="PAINT"/>
      <sheetName val="내역(가지)"/>
      <sheetName val="CM 1"/>
      <sheetName val="미장"/>
      <sheetName val="수전기기DATA"/>
      <sheetName val="MIJIBI"/>
      <sheetName val="일반물자(한국통신)"/>
      <sheetName val="108.수선비"/>
      <sheetName val="맨홀_공사비"/>
      <sheetName val="예산대비"/>
      <sheetName val="편입토지조서"/>
      <sheetName val="단지배치도"/>
      <sheetName val="입찰유의사항"/>
      <sheetName val="하도급이행사항"/>
      <sheetName val="공내역 및 견적조건"/>
      <sheetName val="특수조건"/>
      <sheetName val="참석확인"/>
      <sheetName val="STEEL BOX 단면설계(SEC.8)"/>
      <sheetName val="기초단가"/>
      <sheetName val="입력데이타(비인쇄용)"/>
      <sheetName val="외주대비 -석축_x0000__x0000__x0000__x0000__x0000__x0012_[후다내역.XLS]견적표지 (3"/>
      <sheetName val="2.2 띠장의 설계"/>
      <sheetName val="자  재"/>
      <sheetName val="건축외주"/>
      <sheetName val="개인별 순위표"/>
      <sheetName val="ROOF(ALKALI)"/>
      <sheetName val="세골재  T2 변경 현황"/>
      <sheetName val="6_ 안전관리비"/>
      <sheetName val="MODELING"/>
      <sheetName val="환산"/>
      <sheetName val="기술부 VENDOR LIST"/>
      <sheetName val="분전반"/>
      <sheetName val="특별"/>
      <sheetName val="호표"/>
      <sheetName val="4.2.1 마루높이 검토"/>
      <sheetName val="임율산출표"/>
      <sheetName val="청주(철골발주의뢰서)"/>
      <sheetName val="자료"/>
      <sheetName val="원가(칠곡다부)"/>
      <sheetName val="다부IC내역"/>
      <sheetName val="원가(재방송)"/>
      <sheetName val="재방송"/>
      <sheetName val="다부내역"/>
      <sheetName val="읍내터널"/>
      <sheetName val="칠곡IC내역"/>
      <sheetName val="내역집계표"/>
      <sheetName val="내역서 (3)"/>
      <sheetName val="대가"/>
      <sheetName val="산출양식"/>
      <sheetName val="대가목록"/>
      <sheetName val="산출양식 (2)"/>
      <sheetName val="토목원가계산서"/>
      <sheetName val="토목원가"/>
      <sheetName val="집계장"/>
      <sheetName val="제외공종"/>
      <sheetName val="선급금사용계획서"/>
      <sheetName val="사용세부내역"/>
      <sheetName val="공사비증감대비표"/>
      <sheetName val="전체산출내역서갑(변경) "/>
      <sheetName val="산출내역서을(변경)"/>
      <sheetName val="전체세부(이설도로)"/>
      <sheetName val="전체세부(연결도로)"/>
      <sheetName val="전체원가계산서(변경)"/>
      <sheetName val="용역비"/>
      <sheetName val="취·현"/>
      <sheetName val="취·투"/>
      <sheetName val="토·집"/>
      <sheetName val="배·집"/>
      <sheetName val="기·집30(보고)"/>
      <sheetName val="기·집30(확정)"/>
      <sheetName val="기·내30(확정)"/>
      <sheetName val="A.터파기공"/>
      <sheetName val="B.측·집"/>
      <sheetName val="배(자·집) (2)"/>
      <sheetName val="배(철·집)"/>
      <sheetName val="배(암·유)"/>
      <sheetName val="배(시·골)"/>
      <sheetName val="2.01측·터·집"/>
      <sheetName val="V·집"/>
      <sheetName val="V·현"/>
      <sheetName val="산·집"/>
      <sheetName val="산·현"/>
      <sheetName val="L·집"/>
      <sheetName val="L·현"/>
      <sheetName val="맹·집"/>
      <sheetName val="맹·현"/>
      <sheetName val="C배·집"/>
      <sheetName val="횡·집"/>
      <sheetName val="흄·집"/>
      <sheetName val="횡·조"/>
      <sheetName val="종·배"/>
      <sheetName val="종·조"/>
      <sheetName val="배·면"/>
      <sheetName val="배·날"/>
      <sheetName val="횡·날"/>
      <sheetName val="콘집·수"/>
      <sheetName val="흙쌓·수"/>
      <sheetName val="땅깍·수"/>
      <sheetName val="땅깍·수 (1-1)"/>
      <sheetName val="집·조10"/>
      <sheetName val="집·조6"/>
      <sheetName val="비·보"/>
      <sheetName val="집·조8"/>
      <sheetName val="암·재"/>
      <sheetName val="암·토"/>
      <sheetName val="암·철"/>
      <sheetName val="본·수"/>
      <sheetName val="2+126"/>
      <sheetName val="평날·수"/>
      <sheetName val="0-52 "/>
      <sheetName val="콘·다 (2)"/>
      <sheetName val="기·집 (2)"/>
      <sheetName val="콘·다 (3)"/>
      <sheetName val="콘·현"/>
      <sheetName val="소·집"/>
      <sheetName val="소·현"/>
      <sheetName val="집·거"/>
      <sheetName val="집·연"/>
      <sheetName val="도·집"/>
      <sheetName val="성도1"/>
      <sheetName val="가드레일산근"/>
      <sheetName val="수량"/>
      <sheetName val="단가비교"/>
      <sheetName val="적용2002"/>
      <sheetName val="기초병원총괄표"/>
      <sheetName val="기초병원원가"/>
      <sheetName val="기초병원내역집계표"/>
      <sheetName val="기초(토목)"/>
      <sheetName val="기초(건축)"/>
      <sheetName val="기초(기계)"/>
      <sheetName val="기초(전기)"/>
      <sheetName val="기초(통신)"/>
      <sheetName val="감액총괄(계약적용)"/>
      <sheetName val="감액원가계산(계약적용)"/>
      <sheetName val="삭감내역집계표"/>
      <sheetName val="건축,토목감액(계약적용)"/>
      <sheetName val="기계,전기감액"/>
      <sheetName val="내역비교"/>
      <sheetName val="병원내역집계표 (2)"/>
      <sheetName val="설계기계"/>
      <sheetName val="설계통신"/>
      <sheetName val="설계전기"/>
      <sheetName val="설계기준삭감(기,전)"/>
      <sheetName val="설계내역집계표"/>
      <sheetName val="실행총괄 "/>
      <sheetName val="본체"/>
      <sheetName val="[IL-3.XLSY갑지"/>
      <sheetName val="설비내역서"/>
      <sheetName val="CON'C"/>
      <sheetName val="도급내역서(재노경)"/>
      <sheetName val="4.일위대가목차"/>
      <sheetName val="기계경비(시간당)"/>
      <sheetName val="내역_ver1.0"/>
      <sheetName val="2000,9월 일위"/>
      <sheetName val="단가일람표"/>
      <sheetName val="IL-3"/>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차수공개요"/>
      <sheetName val="설계산출기초"/>
      <sheetName val="도급예산내역서봉투"/>
      <sheetName val="설계산출표지"/>
      <sheetName val="도급예산내역서총괄표"/>
      <sheetName val="을부담운반비"/>
      <sheetName val="운반비산출"/>
      <sheetName val="매출현황"/>
      <sheetName val="보온일위"/>
      <sheetName val="49수량"/>
      <sheetName val="단가비교표(노무)"/>
      <sheetName val="수목표준대가"/>
      <sheetName val="변경품셈총괄"/>
      <sheetName val="고창터널(고창방향)"/>
      <sheetName val="변압기 및 발전기 용량"/>
      <sheetName val="냉천부속동"/>
      <sheetName val="공종단가"/>
      <sheetName val="조도계산서 (도서)"/>
      <sheetName val="암거단위"/>
      <sheetName val="보증수수료산출"/>
      <sheetName val="DAN"/>
      <sheetName val="백호우계수"/>
      <sheetName val="대포2교접속"/>
      <sheetName val="천방교접속"/>
      <sheetName val="실행예산서"/>
      <sheetName val="일반전기(2단지-을지)"/>
      <sheetName val="토목공사"/>
      <sheetName val="일위대가(4층원격)"/>
      <sheetName val="BM"/>
      <sheetName val="찍기"/>
      <sheetName val="의왕내역"/>
      <sheetName val="단가대비"/>
      <sheetName val="총괄집계표"/>
      <sheetName val="인수공규격"/>
      <sheetName val="단가(1)"/>
      <sheetName val="적용단위길이"/>
      <sheetName val="일위대가(건축)"/>
      <sheetName val="빌딩 안내"/>
      <sheetName val="기계공사비집계(원안)"/>
      <sheetName val="48단가"/>
      <sheetName val="CABLE"/>
      <sheetName val="CABLE (2)"/>
      <sheetName val="접지수량"/>
      <sheetName val="G.R300경비"/>
      <sheetName val="교수설계"/>
      <sheetName val="공종구간"/>
      <sheetName val="조경일람"/>
      <sheetName val="49단가"/>
      <sheetName val="구간산출"/>
      <sheetName val="노임단가산출근거"/>
      <sheetName val="COST"/>
      <sheetName val="항목등록"/>
      <sheetName val="원가계산서(남측)"/>
      <sheetName val="신고분기설정참고"/>
      <sheetName val="거래처자료등록"/>
      <sheetName val="조도계산"/>
      <sheetName val="국내조달(통합-1)"/>
      <sheetName val="상시"/>
      <sheetName val="주beam"/>
      <sheetName val="9811"/>
      <sheetName val="출력용"/>
      <sheetName val="단가대비표 (3)"/>
      <sheetName val="하부철근수량"/>
      <sheetName val="연결관산출조서"/>
      <sheetName val="내역서적용수량"/>
      <sheetName val="계획집계"/>
      <sheetName val="기계물량"/>
      <sheetName val="비탈면보호공수량산출"/>
      <sheetName val="준공검사원(갑)"/>
      <sheetName val="기성내역서(을) (2)"/>
      <sheetName val="영신토건물가변동"/>
      <sheetName val="변수값"/>
      <sheetName val="중기상차"/>
      <sheetName val="AS복구"/>
      <sheetName val="중기터파기"/>
      <sheetName val="1단계 (2)"/>
      <sheetName val="L_RPTA05_목록"/>
      <sheetName val="동원인원"/>
      <sheetName val="2.1  노무비 평균단가산출"/>
      <sheetName val="예산명세서"/>
      <sheetName val="입상내역"/>
      <sheetName val="단가일람"/>
      <sheetName val="3.공사비(07년노임단가)"/>
      <sheetName val="3.공사비(단가조사표)"/>
      <sheetName val="3.공사비(물량산출표)"/>
      <sheetName val="3.공사비(일위대가표목록)"/>
      <sheetName val="3.공사비(일위대가표)"/>
      <sheetName val="견"/>
      <sheetName val="#3_일위대가목록"/>
      <sheetName val="Macro(차단기)"/>
      <sheetName val="띘랷랷랷"/>
      <sheetName val="TRE TABLE"/>
      <sheetName val="Requirement(Work Crew)"/>
      <sheetName val="계획"/>
      <sheetName val="계획세부"/>
      <sheetName val="사용내역서"/>
      <sheetName val="항목별내역서"/>
      <sheetName val="안전담당자"/>
      <sheetName val="유도원"/>
      <sheetName val="안전사진"/>
      <sheetName val="대전-교대(A1-A2)"/>
      <sheetName val="7단가"/>
      <sheetName val="9509"/>
      <sheetName val="총공사원가"/>
      <sheetName val="건축공사원가"/>
      <sheetName val="설비공사원가"/>
      <sheetName val="배관공사기초자료"/>
      <sheetName val="Ekog10"/>
      <sheetName val="AL공사(원)"/>
      <sheetName val="내역서1"/>
      <sheetName val="22수량"/>
      <sheetName val="품목현황"/>
      <sheetName val="출고대장"/>
      <sheetName val="입력DATA"/>
      <sheetName val="asd"/>
      <sheetName val="★도급내역"/>
      <sheetName val="back-data"/>
      <sheetName val="인월수표"/>
      <sheetName val="분전함신설"/>
      <sheetName val="접지1종"/>
      <sheetName val="진입도로B (2)"/>
      <sheetName val="백암비스타내역"/>
      <sheetName val="2.냉난방설비공사"/>
      <sheetName val="7.자동제어공사"/>
      <sheetName val="중강당 내역"/>
      <sheetName val="제-노임"/>
      <sheetName val="AV시스템"/>
      <sheetName val="전체분2회변경"/>
      <sheetName val="산출근거(복구)"/>
      <sheetName val="영창26"/>
      <sheetName val="웅진교-S2"/>
      <sheetName val="횡배수관집현황(2공구)"/>
      <sheetName val="남양주부대"/>
      <sheetName val="기초자료입력및 K치 확인"/>
      <sheetName val="ES조서출력하기"/>
      <sheetName val="등록자료"/>
      <sheetName val="역T형교대(PILE기초)"/>
      <sheetName val="실행내역 "/>
      <sheetName val="수원역(전체분)설계서"/>
      <sheetName val="자재 단가 비교표(견적)"/>
      <sheetName val="자재 단가 비교표"/>
      <sheetName val="BDATA"/>
      <sheetName val="지하"/>
      <sheetName val="건설기계목록"/>
      <sheetName val="일위대가_목록"/>
      <sheetName val="재료단가"/>
      <sheetName val="시중노임"/>
      <sheetName val="지불내역1"/>
      <sheetName val="지질조사"/>
      <sheetName val="암거단위-1련"/>
      <sheetName val="의뢰내역서"/>
      <sheetName val="준공내역서표지"/>
      <sheetName val="䂰출양식"/>
      <sheetName val="국별인원"/>
      <sheetName val="Bid Summary"/>
      <sheetName val="이동시 예상비용"/>
      <sheetName val="Seg 1DE비용"/>
      <sheetName val="Transit 비용_감가상각미포함"/>
      <sheetName val="맨홀조서"/>
      <sheetName val="단가조사서"/>
      <sheetName val="Factor"/>
      <sheetName val="48수량"/>
      <sheetName val="단가비교표_공통1"/>
      <sheetName val="내역(원안-대안)"/>
      <sheetName val="산출목록표"/>
      <sheetName val="전화공사 공량 및 집계표"/>
      <sheetName val="공사착공계"/>
      <sheetName val="참조 (2)"/>
      <sheetName val="6. 직접경비"/>
      <sheetName val="이토변실(A3-LINE)"/>
      <sheetName val="조경"/>
      <sheetName val="횡배수관재료-"/>
      <sheetName val="계산서(직선부)"/>
      <sheetName val="포장재료집계표"/>
      <sheetName val="콘크리트측구연장"/>
      <sheetName val="-몰탈콘크리트"/>
      <sheetName val="-배수구조물공토공"/>
      <sheetName val="MAIN"/>
      <sheetName val="부표총괄"/>
      <sheetName val="일대목차"/>
      <sheetName val="단가(보완)"/>
      <sheetName val="대가 (보완)"/>
      <sheetName val="단위목록"/>
      <sheetName val="기계경비목록"/>
      <sheetName val="3.자재비(총괄)"/>
      <sheetName val="제출내역"/>
      <sheetName val="철콘공사"/>
      <sheetName val="내역서_(3)"/>
      <sheetName val="산출양식_(2)"/>
      <sheetName val="전체산출내역서갑(변경)_"/>
      <sheetName val="A_터파기공"/>
      <sheetName val="B_측·집"/>
      <sheetName val="배(자·집)_(2)"/>
      <sheetName val="2_01측·터·집"/>
      <sheetName val="땅깍·수_(1-1)"/>
      <sheetName val="0-52_"/>
      <sheetName val="콘·다_(2)"/>
      <sheetName val="기·집_(2)"/>
      <sheetName val="콘·다_(3)"/>
      <sheetName val="병원내역집계표_(2)"/>
      <sheetName val="실행총괄_"/>
      <sheetName val="[IL-3_XLSY갑지"/>
      <sheetName val="품목납기"/>
      <sheetName val="단가기준"/>
      <sheetName val="횡배수관수량집계"/>
      <sheetName val="우,오수"/>
      <sheetName val="유의사항"/>
      <sheetName val="현장설명"/>
      <sheetName val="특별조건"/>
      <sheetName val="토공갑"/>
      <sheetName val="구조물갑"/>
      <sheetName val="투찰계획서"/>
      <sheetName val="99총공사내역서"/>
      <sheetName val="평야부단가"/>
      <sheetName val="오동"/>
      <sheetName val="대조"/>
      <sheetName val="나한"/>
      <sheetName val="단가대비표(계측)"/>
      <sheetName val="공정외주"/>
      <sheetName val="제조 경영"/>
      <sheetName val="36단가"/>
      <sheetName val="36수량"/>
      <sheetName val="메인거더-크로스빔200연결부"/>
      <sheetName val="기본자료"/>
      <sheetName val="설계서을"/>
      <sheetName val="EQ-R1"/>
      <sheetName val="L-type"/>
      <sheetName val="bearing"/>
      <sheetName val="조내역"/>
      <sheetName val="C지구"/>
      <sheetName val="사내도로"/>
      <sheetName val="4.전기"/>
      <sheetName val="노 무 비"/>
      <sheetName val="노임단가표"/>
      <sheetName val="결선list"/>
      <sheetName val="위치도1"/>
      <sheetName val="자재단가-1"/>
      <sheetName val="도급정산"/>
      <sheetName val="제출내역_(2)"/>
      <sheetName val="4_일위대가목차"/>
      <sheetName val="내역_ver1_0"/>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2000,9월_일위"/>
      <sheetName val="제잡비집계"/>
      <sheetName val="간접1"/>
      <sheetName val="내역서(토목)"/>
      <sheetName val="미납품 현황"/>
      <sheetName val="신설개소별 총집계표(동해-배전)"/>
      <sheetName val="SSMITM"/>
      <sheetName val="B"/>
      <sheetName val="수량산출목록표"/>
      <sheetName val="횡배위치"/>
      <sheetName val="Print"/>
      <sheetName val="MATRLDATA"/>
      <sheetName val="관로분포도"/>
      <sheetName val="일위대가목록(기계)"/>
      <sheetName val="옥외배관기본공량"/>
      <sheetName val="대비2"/>
      <sheetName val="옥외외등집계표"/>
      <sheetName val="유림총괄"/>
      <sheetName val="예산변경원인분석"/>
      <sheetName val="GEN"/>
      <sheetName val="총체"/>
      <sheetName val="실행내역_원본"/>
      <sheetName val="가설건물"/>
      <sheetName val="WING3"/>
      <sheetName val="시설,관리하위"/>
      <sheetName val="대운반(철재)"/>
      <sheetName val="테이블"/>
      <sheetName val="일일현황"/>
      <sheetName val="년차"/>
      <sheetName val="일집"/>
      <sheetName val="cctv예산대비"/>
      <sheetName val="라이닝폼예산대비내역"/>
      <sheetName val="BOX 본체"/>
      <sheetName val="단가삐출"/>
      <sheetName val="시운전연료비"/>
      <sheetName val="지원사무소원가배부내역"/>
      <sheetName val="48평단가"/>
      <sheetName val="57단가"/>
      <sheetName val="54평단가"/>
      <sheetName val="66평단가"/>
      <sheetName val="61단가"/>
      <sheetName val="89평단가"/>
      <sheetName val="84평단가"/>
      <sheetName val="주소"/>
      <sheetName val="일위1"/>
      <sheetName val="자재운반단가일람표"/>
      <sheetName val="기계경비목록1"/>
      <sheetName val="흄관수량"/>
      <sheetName val="PROCURE"/>
      <sheetName val="중기사용료"/>
      <sheetName val="우수공,맨홀,집수정"/>
      <sheetName val="MP MOB"/>
      <sheetName val="방음벽기초"/>
      <sheetName val="요약서"/>
      <sheetName val="01AC"/>
      <sheetName val=" ｹ-ﾌﾞﾙ"/>
      <sheetName val="맨홀"/>
      <sheetName val="태화42 "/>
      <sheetName val="용수간선"/>
      <sheetName val="문학간접"/>
      <sheetName val="도급내역서"/>
      <sheetName val="관리비비계상"/>
      <sheetName val="총체보활공정표"/>
      <sheetName val="기계 도급내역서"/>
      <sheetName val="철탑공사"/>
      <sheetName val="7.전산해석결과"/>
      <sheetName val="4.하중"/>
      <sheetName val="T기성9605"/>
      <sheetName val="비교표"/>
      <sheetName val="평균높이산출근거"/>
      <sheetName val="횡배수관위치조서"/>
      <sheetName val="태안9)3-2)원내역"/>
      <sheetName val="FILE1"/>
      <sheetName val="신평리 권리자명부"/>
      <sheetName val="kimre scrubber"/>
      <sheetName val="1월"/>
      <sheetName val="세부항목"/>
      <sheetName val="출력자료"/>
      <sheetName val="Balance"/>
      <sheetName val="제안실적sum조회"/>
      <sheetName val="FRP PIPING 일위대가"/>
      <sheetName val="경비공통"/>
      <sheetName val="Macro3"/>
      <sheetName val="날개벽(좌,우=45도,75도)"/>
      <sheetName val="기초부재력검토"/>
      <sheetName val="제수"/>
      <sheetName val="공기"/>
      <sheetName val="단위중기"/>
      <sheetName val="차선"/>
      <sheetName val="차조서"/>
      <sheetName val="SCH"/>
      <sheetName val="7월11일"/>
      <sheetName val="죽원1교"/>
      <sheetName val="수완하도"/>
      <sheetName val="김포내역"/>
      <sheetName val="품종코드"/>
      <sheetName val="품목"/>
      <sheetName val="하도계약반영"/>
      <sheetName val="ESC(K치)"/>
      <sheetName val="CAPVC"/>
      <sheetName val="납부서"/>
      <sheetName val="Basic"/>
      <sheetName val="info"/>
      <sheetName val="금액"/>
      <sheetName val="위치"/>
      <sheetName val="VOC"/>
      <sheetName val="인적사항"/>
      <sheetName val="L형옹벽(key)"/>
      <sheetName val="흄관기鬀"/>
      <sheetName val="일위목차"/>
      <sheetName val="자재비"/>
      <sheetName val="일위대가 (PM)"/>
      <sheetName val="기초공"/>
      <sheetName val="JJ"/>
      <sheetName val="전기2005"/>
      <sheetName val="토  공"/>
      <sheetName val="신규단가산출"/>
      <sheetName val="라이신_NML"/>
      <sheetName val="PRO_DCI"/>
      <sheetName val="INST_DCI"/>
      <sheetName val="HVAC_DCI"/>
      <sheetName val="PIPE_DCI"/>
      <sheetName val="①idea pipeline"/>
      <sheetName val="Comps"/>
      <sheetName val="교육훈련비6"/>
      <sheetName val="ver2"/>
      <sheetName val="IMP 통일양식"/>
      <sheetName val="LYS 통일양식"/>
      <sheetName val="TB(BS)"/>
      <sheetName val="TB(PL)"/>
      <sheetName val="patch"/>
      <sheetName val="Xunit (단위환산)"/>
      <sheetName val="유통기한 프로그램"/>
      <sheetName val="배부전"/>
      <sheetName val="투찰추정"/>
      <sheetName val="1-1.현장정리"/>
      <sheetName val="1-2.토공"/>
      <sheetName val="1-3.WMM,GSB"/>
      <sheetName val="1-4.BITUMINOUS COURSE"/>
      <sheetName val="1-5.BOX CULVERTS"/>
      <sheetName val="1-6.BRIDGE"/>
      <sheetName val="1-7.DRAINAGE"/>
      <sheetName val="1-8.TRAFFIC"/>
      <sheetName val="1-9.MISCELLANEOUS"/>
      <sheetName val="1-10.ELECTRICAL"/>
      <sheetName val="1-12.도급외항목"/>
      <sheetName val="하도내역_(철콘)1"/>
      <sheetName val="조건표_(2)1"/>
      <sheetName val="목차_1"/>
      <sheetName val="7__현장관리비_1"/>
      <sheetName val="노무비_근거1"/>
      <sheetName val="임율_Data1"/>
      <sheetName val="4_LINE"/>
      <sheetName val="7_th"/>
      <sheetName val="_갑지"/>
      <sheetName val="A_LINE"/>
      <sheetName val="5__현장관리비_new__"/>
      <sheetName val="Temporary_Mooring"/>
      <sheetName val="총_원가계산"/>
      <sheetName val="목록"/>
      <sheetName val="계정"/>
      <sheetName val="메서,변+증"/>
      <sheetName val="명일작업계획 (3)"/>
      <sheetName val="연결원본-절대지우지말것"/>
      <sheetName val="검색방"/>
      <sheetName val="일위대가집계표"/>
      <sheetName val="산출서집계HS"/>
      <sheetName val="자동세륜기"/>
      <sheetName val="잔수량(작성)"/>
      <sheetName val="공종보합"/>
      <sheetName val="출력원가"/>
      <sheetName val="공종원가"/>
      <sheetName val="총괄원가"/>
      <sheetName val="아파트"/>
      <sheetName val="상가,복지관"/>
      <sheetName val="주차장"/>
      <sheetName val="경비실"/>
      <sheetName val="목록표"/>
      <sheetName val="임차비용"/>
      <sheetName val="앵커(3안)"/>
      <sheetName val="용선 C.L"/>
      <sheetName val="전 체"/>
      <sheetName val="4동급수"/>
      <sheetName val="토목단가산출"/>
      <sheetName val="표지_(3)2"/>
      <sheetName val="표지_(2)2"/>
      <sheetName val="교각집계_(2)2"/>
      <sheetName val="교각토공_(2)2"/>
      <sheetName val="교각철근_(2)2"/>
      <sheetName val="외주대비_-석축2"/>
      <sheetName val="외주대비-구조물_(2)2"/>
      <sheetName val="견적표지_(3)2"/>
      <sheetName val="_HIT-&gt;HMC_견적(3900)2"/>
      <sheetName val="일__위__대__가__목__록2"/>
      <sheetName val="교각토공__2_2"/>
      <sheetName val="3_공통공사대비2"/>
      <sheetName val="6__안전관리비2"/>
      <sheetName val="HRSG_SMALL072202"/>
      <sheetName val="2차전체변경예정_(2)1"/>
      <sheetName val="토공유동표(전체_당초)1"/>
      <sheetName val="단면_(2)1"/>
      <sheetName val="8_현장관리비1"/>
      <sheetName val="7_안전관리비1"/>
      <sheetName val="8_PILE__(돌출)1"/>
      <sheetName val="b_balju_(2)1"/>
      <sheetName val="중기조종사_단위단가1"/>
      <sheetName val="2_2_오피스텔(12~32F)"/>
      <sheetName val="일위대가_집계표"/>
      <sheetName val="9_1지하2층하부보"/>
      <sheetName val="단계별내역_(2)"/>
      <sheetName val="2_2_띠장의_설계"/>
      <sheetName val="6__안전관리비3"/>
      <sheetName val="자__재"/>
      <sheetName val="개인별_순위표"/>
      <sheetName val="CM_1"/>
      <sheetName val="기술부_VENDOR_LIST"/>
      <sheetName val="외주대비_-석축[후다내역_XLS]견적표지_(3"/>
      <sheetName val="4_일위대가"/>
      <sheetName val="품셈기준"/>
      <sheetName val="설치자재"/>
      <sheetName val="성토도수로현황"/>
      <sheetName val="Chart1"/>
      <sheetName val="조건입력"/>
      <sheetName val="자립흙막이"/>
      <sheetName val="흙막이A"/>
      <sheetName val="흙막이B"/>
      <sheetName val="흙막이B (오산운암)"/>
      <sheetName val="흙막이C"/>
      <sheetName val="타이로드 흙막이"/>
      <sheetName val="타이로드 흙막이(근입장2.5M)"/>
      <sheetName val="어스앙카"/>
      <sheetName val="타이로드"/>
      <sheetName val="타이로드(근입장2.5M)"/>
      <sheetName val="pile 항타"/>
      <sheetName val="pile 항타(디젤)"/>
      <sheetName val="pile 항타 A"/>
      <sheetName val="pile 항타 B"/>
      <sheetName val="pile 항타 C"/>
      <sheetName val="pile 인발"/>
      <sheetName val="pile 인발 A"/>
      <sheetName val="pile 인발 B"/>
      <sheetName val="pile 인발 C"/>
      <sheetName val="토류판"/>
      <sheetName val="H-BEAM설치및철거"/>
      <sheetName val="BRACKET"/>
      <sheetName val="20TON TRAILER"/>
      <sheetName val="토류판 (2)"/>
      <sheetName val="SHEET PILE단가"/>
      <sheetName val="공사기간"/>
      <sheetName val="사업개요"/>
      <sheetName val="현장관리비_입력"/>
      <sheetName val="6.이토처리시간"/>
      <sheetName val="실행(1)"/>
      <sheetName val="공사비집계"/>
      <sheetName val="일일총괄"/>
      <sheetName val="배수내역(총수량)"/>
      <sheetName val="참조자료"/>
      <sheetName val="수량명세서"/>
      <sheetName val="배수喘_x001a_"/>
      <sheetName val="TYPE-1"/>
      <sheetName val="220 (2)"/>
      <sheetName val="POOM_MOTO"/>
      <sheetName val="POOM_MOTO2"/>
      <sheetName val="JUCK"/>
      <sheetName val="일반수량집계표"/>
      <sheetName val="대동교-단면(무장)"/>
      <sheetName val="라멘수량(무장)"/>
      <sheetName val="대동교-단면(아산)"/>
      <sheetName val="토공집계표"/>
      <sheetName val="토공시점"/>
      <sheetName val="토공종점"/>
      <sheetName val="회사정보"/>
      <sheetName val="NOM³_x0000_Ԁ"/>
      <sheetName val="NOMֳ_x0000_缀"/>
      <sheetName val="사다리"/>
      <sheetName val="SPEC"/>
      <sheetName val="맨홀수량산출(A-LINE)"/>
      <sheetName val="울진항공등화 내역서"/>
      <sheetName val="일 위 대 가 표"/>
      <sheetName val="내역(설계)"/>
      <sheetName val="영흥TL(UP,DOWN) "/>
      <sheetName val="3련 BOX"/>
      <sheetName val="내역서 "/>
      <sheetName val="물량집계표(1c)"/>
      <sheetName val="감가상각"/>
      <sheetName val="채권(하반기)"/>
      <sheetName val="연차일수"/>
      <sheetName val="2004연차사용현황"/>
      <sheetName val="TEMP2"/>
      <sheetName val="BS"/>
      <sheetName val="PL"/>
      <sheetName val="환율"/>
      <sheetName val="도수로집계"/>
      <sheetName val="22인공"/>
      <sheetName val="1-1"/>
      <sheetName val="원하대비"/>
      <sheetName val="공통단가"/>
      <sheetName val="2.1외주"/>
      <sheetName val="2.3노무"/>
      <sheetName val="2.4자재"/>
      <sheetName val="2.2장비"/>
      <sheetName val="2.5경비"/>
      <sheetName val="2.6수목대"/>
      <sheetName val="OPTION"/>
      <sheetName val="실행간접비"/>
      <sheetName val="일위집계"/>
      <sheetName val="결재란"/>
      <sheetName val="소요갑지"/>
      <sheetName val="소요을지"/>
      <sheetName val="접지집계"/>
      <sheetName val="접지지하1층"/>
      <sheetName val="접지지상1층"/>
      <sheetName val="모선자재 집계표"/>
      <sheetName val="케이블집계"/>
      <sheetName val="케이블포설"/>
      <sheetName val="철구물집"/>
      <sheetName val="철구물량"/>
      <sheetName val="기초물량"/>
      <sheetName val="재료의 할증"/>
      <sheetName val="Sheet7"/>
      <sheetName val="Sheet8"/>
      <sheetName val="Sheet11"/>
      <sheetName val="Sheet12"/>
      <sheetName val="Sheet15"/>
      <sheetName val="노무비단가"/>
      <sheetName val="감곡소요"/>
      <sheetName val="C䈀꼬ԯ"/>
      <sheetName val="연돌일위집계"/>
      <sheetName val="0226"/>
      <sheetName val="울산"/>
      <sheetName val="Anti"/>
      <sheetName val="CԀ_x0000_缀"/>
      <sheetName val="아파트건축"/>
      <sheetName val="GRD郅≙"/>
      <sheetName val="고창방향"/>
      <sheetName val="가로등기초"/>
      <sheetName val="eq_dat_x0000_"/>
      <sheetName val="선급금신청서"/>
      <sheetName val="A1(구조물)"/>
      <sheetName val="A1(토공)"/>
      <sheetName val="철근집계표"/>
      <sheetName val="95년12월말"/>
      <sheetName val="단가산출1"/>
      <sheetName val="신천3호용수로"/>
      <sheetName val="통계연보"/>
      <sheetName val="인입관수량총괄"/>
      <sheetName val="D1.2 COF모듈자재 입출재고 (B급)"/>
      <sheetName val="비목군분류일위"/>
      <sheetName val="3.관로전환기"/>
      <sheetName val="EQ"/>
      <sheetName val="공사명입력"/>
      <sheetName val="수량-가로등"/>
      <sheetName val="내역서-2"/>
      <sheetName val="물량표S"/>
      <sheetName val="수량산근(출력X)"/>
      <sheetName val="표준화수량집계표(출력X)"/>
      <sheetName val="품셈총괄(출력X)"/>
      <sheetName val="중기산출근거기초"/>
      <sheetName val="준설량산정표"/>
      <sheetName val="기초자료입력"/>
      <sheetName val="설계내역2"/>
      <sheetName val="내역(전력)"/>
      <sheetName val="외주현황.wq1"/>
      <sheetName val="대창(장성)"/>
      <sheetName val="월별수입"/>
      <sheetName val="건축공사실행"/>
      <sheetName val="건축원가"/>
      <sheetName val="1차 내역서"/>
      <sheetName val="물량내역서"/>
      <sheetName val="부영주택(잡철물)"/>
      <sheetName val="매인"/>
      <sheetName val="연장및면적(좌측)"/>
      <sheetName val="인원조직표"/>
      <sheetName val="단가(동바蔨ũ"/>
      <sheetName val="치수표"/>
      <sheetName val="8설7발"/>
      <sheetName val="조ꟕ"/>
      <sheetName val="교량"/>
      <sheetName val="토공정보"/>
      <sheetName val="교각토"/>
      <sheetName val="견적颙⿬_x0005_"/>
      <sheetName val="견적颙⿶_x0005_"/>
      <sheetName val="견적_x0005__x0000_"/>
      <sheetName val="견적叐E吜"/>
      <sheetName val="견적颙』_x0005_"/>
      <sheetName val="EACT10"/>
      <sheetName val="인상효1"/>
      <sheetName val="VENT"/>
      <sheetName val="준검_내逃ᚹ欃"/>
      <sheetName val="흄관기_x0000_"/>
      <sheetName val="흄관기0"/>
      <sheetName val="D.B"/>
      <sheetName val="1공구_건정토건_토공4"/>
      <sheetName val="1공구_건정토건_철콘4"/>
      <sheetName val="도급표지_4"/>
      <sheetName val="도급표지__(4)4"/>
      <sheetName val="부대표지_(4)4"/>
      <sheetName val="도급표지__(3)4"/>
      <sheetName val="부대표지_(3)4"/>
      <sheetName val="도급표지__(2)4"/>
      <sheetName val="부대표지_(2)4"/>
      <sheetName val="토__목4"/>
      <sheetName val="조__경4"/>
      <sheetName val="전_기4"/>
      <sheetName val="건__축4"/>
      <sheetName val="보도내역_(3)4"/>
      <sheetName val="준검_내역서4"/>
      <sheetName val="2_대외공문4"/>
      <sheetName val="1_수인터널4"/>
      <sheetName val="AS포장복구_4"/>
      <sheetName val="6PILE__(돌출)4"/>
      <sheetName val="설_계4"/>
      <sheetName val="입출재고현황_(2)3"/>
      <sheetName val="내역(최종본4_5)4"/>
      <sheetName val="0_0ControlSheet4"/>
      <sheetName val="0_1keyAssumption4"/>
      <sheetName val="Sheet1_(2)3"/>
      <sheetName val="4_내진설계3"/>
      <sheetName val="BSD_(2)3"/>
      <sheetName val="제잡비_xls3"/>
      <sheetName val="Eq__Mobilization3"/>
      <sheetName val="인건비_3"/>
      <sheetName val="1_취수장3"/>
      <sheetName val="_총괄표3"/>
      <sheetName val="3BL공동구_수량3"/>
      <sheetName val="토공(우물통,기타)_3"/>
      <sheetName val="96보완계획7_123"/>
      <sheetName val="1__설계조건_2_단면가정_3__하중계산3"/>
      <sheetName val="DATA_입력란3"/>
      <sheetName val="부대입찰_내역서3"/>
      <sheetName val="전차선로_물량표3"/>
      <sheetName val="2_고용보험료산출근거3"/>
      <sheetName val="노원열병합__건축공사기성내역서3"/>
      <sheetName val="실행내역서_3"/>
      <sheetName val="현장별계약현황('98_10_31)3"/>
      <sheetName val="1_설계조건3"/>
      <sheetName val="원가계산_(2)3"/>
      <sheetName val="플랜트_설치3"/>
      <sheetName val="97년_추정3"/>
      <sheetName val="현장관리비_산출내역3"/>
      <sheetName val="장비당단가_(1)2"/>
      <sheetName val="Sheet2_(2)2"/>
      <sheetName val="1_설계기준2"/>
      <sheetName val="콤보박스와_리스트박스의_연결3"/>
      <sheetName val="프라임_강변역(4,236)1"/>
      <sheetName val="내___역1"/>
      <sheetName val="공정표_2"/>
      <sheetName val="별표_2"/>
      <sheetName val="2_건축2"/>
      <sheetName val="수_량_명_세_서_-_12"/>
      <sheetName val="설내역서_2"/>
      <sheetName val="집_계_표1"/>
      <sheetName val="2000년_공정표1"/>
      <sheetName val="광통신_견적내역서11"/>
      <sheetName val="할증_1"/>
      <sheetName val="unit_41"/>
      <sheetName val="4_경비_5_영업외수지1"/>
      <sheetName val="_견적서1"/>
      <sheetName val="5_2코핑1"/>
      <sheetName val="배수공_시멘트_및_골재량_산출1"/>
      <sheetName val="7_PILE__(돌출)1"/>
      <sheetName val="P_M_별1"/>
      <sheetName val="CIP_공사2"/>
      <sheetName val="수량산출서_갑지1"/>
      <sheetName val="2_교량(신설)1"/>
      <sheetName val="DATA_입력부1"/>
      <sheetName val="1_본부별1"/>
      <sheetName val="2000_051"/>
      <sheetName val="노무비_1"/>
      <sheetName val="내역서_제출1"/>
      <sheetName val="구조______1"/>
      <sheetName val="간_지11"/>
      <sheetName val="화재_탐지_설비1"/>
      <sheetName val="4_일위대가집계1"/>
      <sheetName val="5__현장관리비(new)_1"/>
      <sheetName val="Customer_Databas1"/>
      <sheetName val="방배동내역_(총괄)1"/>
      <sheetName val="1_3_1절점좌표1"/>
      <sheetName val="1_1설계기준1"/>
      <sheetName val="기초입력_DATA1"/>
      <sheetName val="원내역서_그대로"/>
      <sheetName val="PROJECT_BRIEF"/>
      <sheetName val="EQUIP_LIST1"/>
      <sheetName val="2_1"/>
      <sheetName val="재활용_악취_먼지DUCT산출1"/>
      <sheetName val="남양시작동자105노65기1_3화1_2"/>
      <sheetName val="관음목장(제출용)자105인97_5"/>
      <sheetName val="4_장비손료1"/>
      <sheetName val="단양_00_아파트-세부내역1"/>
      <sheetName val="수목데이타_"/>
      <sheetName val="전체내역_(2)"/>
      <sheetName val="Hyundai_Unit_cost_xls"/>
      <sheetName val="TABLE_DB"/>
      <sheetName val="쌍용_data_base"/>
      <sheetName val="5_정산서1"/>
      <sheetName val="설계기준_및_하중계산"/>
      <sheetName val="Sight_n_M_H"/>
      <sheetName val="단가_"/>
      <sheetName val="매출요약(월별)_-년간"/>
      <sheetName val="Piping_Design_Data"/>
      <sheetName val="4_&amp;_10-inch,_CO2_Combo_&amp;_Sweep"/>
      <sheetName val="1062-X방향_"/>
      <sheetName val="한성교회_신축공사(050713)_CheckList"/>
      <sheetName val="969910(_R)"/>
      <sheetName val="5호광장_(만점)1"/>
      <sheetName val="인천국제_(만점)_(2)1"/>
      <sheetName val="전선_및_전선관"/>
      <sheetName val="VENDOR_LIST"/>
      <sheetName val="2F_회의실견적(5_14_일대)"/>
      <sheetName val="strut_type"/>
      <sheetName val="48"/>
      <sheetName val="1_䷨수장"/>
      <sheetName val="4_뀴진설Ⳅ"/>
      <sheetName val="전䰨선로_물량표"/>
      <sheetName val="㶀대입찰_내역서"/>
      <sheetName val="경비_(1)"/>
      <sheetName val="총괄집계_"/>
      <sheetName val="사__업__비__수__지__예__산__서"/>
      <sheetName val="조도계산서_(도서)"/>
      <sheetName val="단가_및_재료비"/>
      <sheetName val="내역서_(2)"/>
      <sheetName val="기계_도급내역서"/>
      <sheetName val="10_경제성분석"/>
      <sheetName val="1차설계逷≙≙"/>
      <sheetName val="BEND LOSS"/>
      <sheetName val="수벽설치(효자)"/>
      <sheetName val="배명(단가柖"/>
      <sheetName val="변경집계표"/>
      <sheetName val="Proposal"/>
      <sheetName val="인제내역"/>
      <sheetName val="업무처리전"/>
      <sheetName val="기계사급자재"/>
      <sheetName val="토공 total"/>
      <sheetName val="tra-vat-lieu"/>
      <sheetName val="FANDBS"/>
      <sheetName val="GRDATA"/>
      <sheetName val="SHAFTDBSE"/>
      <sheetName val="함열량 db"/>
      <sheetName val="간이연락"/>
      <sheetName val="고객사 관리 코드"/>
      <sheetName val="일위대가_(PM)"/>
      <sheetName val="108_수선비"/>
      <sheetName val="①idea_pipeline"/>
      <sheetName val="IMP_통일양식"/>
      <sheetName val="LYS_통일양식"/>
      <sheetName val="Xunit_(단위환산)"/>
      <sheetName val="유통기한_프로그램"/>
      <sheetName val="산출0"/>
      <sheetName val="중기쥰종사 단위단가"/>
      <sheetName val="PTVT (MAU)"/>
      <sheetName val="기초목"/>
      <sheetName val="125x125"/>
      <sheetName val="TOSHIBA-Structure"/>
      <sheetName val="새공통"/>
      <sheetName val="식생블럭단위수량"/>
      <sheetName val="99 조정금액"/>
      <sheetName val="항목코드"/>
      <sheetName val="1И"/>
      <sheetName val="콘크리트"/>
      <sheetName val=" "/>
      <sheetName val="1공구_건정토건_철槜〚"/>
      <sheetName val="HW일위"/>
      <sheetName val="3BL공동구_x0000__x0000_Ԁ"/>
      <sheetName val="3BL공동구"/>
      <sheetName val="1鶈"/>
      <sheetName val="단위수량DATA"/>
      <sheetName val="내역서1999.8최종"/>
      <sheetName val="부대표지_x0000__x0000__x0005__x0000_腰"/>
      <sheetName val="F 월별기성수금현황 "/>
      <sheetName val="변경내역서"/>
      <sheetName val="보강현황"/>
      <sheetName val="3.전기산출기초"/>
      <sheetName val="공량(전기)"/>
      <sheetName val="전압강하"/>
      <sheetName val="LD"/>
      <sheetName val="TRAY 헹거산출"/>
      <sheetName val="슬래브수량산출"/>
      <sheetName val="외주대비-구ꮸ〇"/>
      <sheetName val="䣐"/>
      <sheetName val="물량표(신)"/>
      <sheetName val="일위대가(산근)"/>
      <sheetName val="단위중량표"/>
      <sheetName val="기존단가 (2)"/>
      <sheetName val="외주대비x_x0000_Ԁ_x0000_"/>
      <sheetName val="설비비4"/>
      <sheetName val="월별계획"/>
      <sheetName val="발주현황"/>
      <sheetName val="GAEYO"/>
      <sheetName val="1.1"/>
      <sheetName val="철집"/>
      <sheetName val="YES-T"/>
      <sheetName val="할증표"/>
      <sheetName val="적용단가"/>
      <sheetName val="콘크리트포장"/>
      <sheetName val="암거난간벽집계(2)"/>
      <sheetName val="표  지"/>
      <sheetName val="설계예시"/>
      <sheetName val="양배수장"/>
      <sheetName val="맨홀토공"/>
      <sheetName val="전기일목(조사가)"/>
      <sheetName val="공사내역"/>
      <sheetName val="수목데이타"/>
      <sheetName val="본실행경비"/>
      <sheetName val="Sikje_inĴ¾_x0000_"/>
      <sheetName val="갑"/>
      <sheetName val="J"/>
      <sheetName val="설계카드"/>
      <sheetName val="공사설명서"/>
      <sheetName val="공사계획서"/>
      <sheetName val="예산조서"/>
      <sheetName val="주요재료비(원본)"/>
      <sheetName val="실행내역서(DCU)"/>
      <sheetName val="일위대가단가표"/>
      <sheetName val="GRD⍠も"/>
      <sheetName val="고암DATA"/>
      <sheetName val="일위대가(통신)"/>
      <sheetName val="보험료산출"/>
      <sheetName val="변경증감내역서"/>
      <sheetName val="자금총괄"/>
      <sheetName val="제잡비"/>
      <sheetName val="대가표(품셈)"/>
      <sheetName val="견적서갑지연속"/>
      <sheetName val="업체별기성"/>
      <sheetName val="토목-물가"/>
      <sheetName val="시약"/>
      <sheetName val="주공기준"/>
      <sheetName val="SAMPLE!"/>
      <sheetName val="FAB별"/>
      <sheetName val="사유서제출현황-2"/>
      <sheetName val="근로자명단2013"/>
      <sheetName val="사리부설"/>
      <sheetName val="-배수구조총재료"/>
      <sheetName val="인부신상_x0000__x0000_"/>
      <sheetName val="0217상가미분양자산"/>
      <sheetName val="주안3차A-A"/>
      <sheetName val="Div26 - Elect"/>
      <sheetName val="SITE-E"/>
      <sheetName val="NOTE"/>
      <sheetName val="하도내역_(철콘)2"/>
      <sheetName val="조건표_(2)2"/>
      <sheetName val="목차_2"/>
      <sheetName val="7__현장관리비_2"/>
      <sheetName val="노무비_근거2"/>
      <sheetName val="임율_Data2"/>
      <sheetName val="4_LINE1"/>
      <sheetName val="7_th1"/>
      <sheetName val="_갑지1"/>
      <sheetName val="A_LINE1"/>
      <sheetName val="5__현장관리비_new__1"/>
      <sheetName val="Temporary_Mooring1"/>
      <sheetName val="총_원가계산1"/>
      <sheetName val="중기쥰종사_단위단가"/>
      <sheetName val="1-1_현장정리"/>
      <sheetName val="1-2_토공"/>
      <sheetName val="1-3_WMM,GSB"/>
      <sheetName val="1-4_BITUMINOUS_COURSE"/>
      <sheetName val="1-5_BOX_CULVERTS"/>
      <sheetName val="1-6_BRIDGE"/>
      <sheetName val="1-7_DRAINAGE"/>
      <sheetName val="1-8_TRAFFIC"/>
      <sheetName val="1-9_MISCELLANEOUS"/>
      <sheetName val="1-10_ELECTRICAL"/>
      <sheetName val="1-12_도급외항목"/>
      <sheetName val="4_2_1_마루높이_검토"/>
      <sheetName val="BOX_본체"/>
      <sheetName val="STEEL_BOX_단면설계(SEC_8)"/>
      <sheetName val="6_이토처리시간"/>
      <sheetName val="울진항공등화_내역서"/>
      <sheetName val="영흥TL(UP,DOWN)_"/>
      <sheetName val="일_위_대_가_표"/>
      <sheetName val="PTVT_(MAU)"/>
      <sheetName val="1차_내역서"/>
      <sheetName val="MP_MOB"/>
      <sheetName val="Khoi luong"/>
      <sheetName val="LEGEND"/>
      <sheetName val="Bảng mã VT"/>
      <sheetName val="kimre_scrubber"/>
      <sheetName val="FRP_PIPING_일위대가"/>
      <sheetName val="DonGia chetao"/>
      <sheetName val="DonGia VatTuLK"/>
      <sheetName val="인력터파기품"/>
      <sheetName val="표지_(3)3"/>
      <sheetName val="표지_(2)3"/>
      <sheetName val="교각집계_(2)3"/>
      <sheetName val="교각토공_(2)3"/>
      <sheetName val="교각철근_(2)3"/>
      <sheetName val="외주대비_-석축3"/>
      <sheetName val="외주대비-구조물_(2)3"/>
      <sheetName val="견적표지_(3)3"/>
      <sheetName val="_HIT-&gt;HMC_견적(3900)3"/>
      <sheetName val="일__위__대__가__목__록3"/>
      <sheetName val="6__안전관리비4"/>
      <sheetName val="HRSG_SMALL072203"/>
      <sheetName val="교각토공__2_3"/>
      <sheetName val="3_공통공사대비3"/>
      <sheetName val="8_현장관리비2"/>
      <sheetName val="7_안전관리비2"/>
      <sheetName val="2차전체변경예정_(2)2"/>
      <sheetName val="단면_(2)2"/>
      <sheetName val="8_PILE__(돌출)2"/>
      <sheetName val="토공유동표(전체_당초)2"/>
      <sheetName val="b_balju_(2)2"/>
      <sheetName val="중기조종사_단위단가2"/>
      <sheetName val="2_2_오피스텔(12~32F)1"/>
      <sheetName val="일위대가_집계표1"/>
      <sheetName val="6__안전관리비5"/>
      <sheetName val="자__재1"/>
      <sheetName val="개인별_순위표1"/>
      <sheetName val="CM_11"/>
      <sheetName val="기술부_VENDOR_LIST1"/>
      <sheetName val="단계별내역_(2)1"/>
      <sheetName val="제출내역_(2)1"/>
      <sheetName val="2_2_띠장의_설계1"/>
      <sheetName val="9_1지하2층하부보1"/>
      <sheetName val="4_일위대가1"/>
      <sheetName val="명일작업계획_(3)"/>
      <sheetName val="내역서_(3)1"/>
      <sheetName val="산출양식_(2)1"/>
      <sheetName val="전체산출내역서갑(변경)_1"/>
      <sheetName val="A_터파기공1"/>
      <sheetName val="B_측·집1"/>
      <sheetName val="배(자·집)_(2)1"/>
      <sheetName val="2_01측·터·집1"/>
      <sheetName val="땅깍·수_(1-1)1"/>
      <sheetName val="0-52_1"/>
      <sheetName val="콘·다_(2)1"/>
      <sheetName val="기·집_(2)1"/>
      <sheetName val="콘·다_(3)1"/>
      <sheetName val="병원내역집계표_(2)1"/>
      <sheetName val="실행총괄_1"/>
      <sheetName val="[IL-3_XLSY갑지1"/>
      <sheetName val="4_일위대가목차1"/>
      <sheetName val="내역_ver1_01"/>
      <sheetName val="2000,9월_일위1"/>
      <sheetName val="1_노무비명세서(해동)1"/>
      <sheetName val="1_노무비명세서(토목)1"/>
      <sheetName val="2_노무비명세서(해동)1"/>
      <sheetName val="2_노무비명세서(수직보호망)1"/>
      <sheetName val="2_노무비명세서(난간대)1"/>
      <sheetName val="2_사진대지1"/>
      <sheetName val="3_사진대지1"/>
      <sheetName val="변압기_및_발전기_용량"/>
      <sheetName val="빌딩_안내"/>
      <sheetName val="CABLE_(2)"/>
      <sheetName val="G_R300경비"/>
      <sheetName val="단가대비표_(3)"/>
      <sheetName val="기성내역서(을)_(2)"/>
      <sheetName val="1단계_(2)"/>
      <sheetName val="2_1__노무비_평균단가산출"/>
      <sheetName val="3_공사비(07년노임단가)"/>
      <sheetName val="3_공사비(단가조사표)"/>
      <sheetName val="3_공사비(물량산출표)"/>
      <sheetName val="3_공사비(일위대가표목록)"/>
      <sheetName val="3_공사비(일위대가표)"/>
      <sheetName val="TRE_TABLE"/>
      <sheetName val="Requirement(Work_Crew)"/>
      <sheetName val="진입도로B_(2)"/>
      <sheetName val="2_냉난방설비공사"/>
      <sheetName val="7_자동제어공사"/>
      <sheetName val="중강당_내역"/>
      <sheetName val="기초자료입력및_K치_확인"/>
      <sheetName val="실행내역_"/>
      <sheetName val="자재_단가_비교표(견적)"/>
      <sheetName val="자재_단가_비교표"/>
      <sheetName val="Bid_Summary"/>
      <sheetName val="이동시_예상비용"/>
      <sheetName val="Seg_1DE비용"/>
      <sheetName val="Transit_비용_감가상각미포함"/>
      <sheetName val="세골재__T2_변경_현황"/>
      <sheetName val="전화공사_공량_및_집계표"/>
      <sheetName val="참조_(2)"/>
      <sheetName val="6__직접경비"/>
      <sheetName val="대가_(보완)"/>
      <sheetName val="3_자재비(총괄)"/>
      <sheetName val="제조_경영"/>
      <sheetName val="4_전기"/>
      <sheetName val="노_무_비"/>
      <sheetName val="미납품_현황"/>
      <sheetName val="신설개소별_총집계표(동해-배전)"/>
      <sheetName val="용선_C_L"/>
      <sheetName val="전_체"/>
      <sheetName val="흙막이B_(오산운암)"/>
      <sheetName val="타이로드_흙막이"/>
      <sheetName val="타이로드_흙막이(근입장2_5M)"/>
      <sheetName val="타이로드(근입장2_5M)"/>
      <sheetName val="pile_항타"/>
      <sheetName val="pile_항타(디젤)"/>
      <sheetName val="pile_항타_A"/>
      <sheetName val="pile_항타_B"/>
      <sheetName val="pile_항타_C"/>
      <sheetName val="pile_인발"/>
      <sheetName val="pile_인발_A"/>
      <sheetName val="pile_인발_B"/>
      <sheetName val="pile_인발_C"/>
      <sheetName val="20TON_TRAILER"/>
      <sheetName val="토류판_(2)"/>
      <sheetName val="SHEET_PILE단가"/>
      <sheetName val="2_1외주"/>
      <sheetName val="2_3노무"/>
      <sheetName val="2_4자재"/>
      <sheetName val="2_2장비"/>
      <sheetName val="2_5경비"/>
      <sheetName val="2_6수목대"/>
      <sheetName val="3련_BOX"/>
      <sheetName val="고객사_관리_코드"/>
      <sheetName val="Level-DATA"/>
      <sheetName val="Fr Revit"/>
      <sheetName val="NSA Summary"/>
      <sheetName val="FitOutConfCentre"/>
      <sheetName val="토량산출서"/>
      <sheetName val="K2 site Total 내역서"/>
      <sheetName val="부대표지_x0000__x0000__x0005__x0000_䥀"/>
      <sheetName val="행정표준(2惍"/>
      <sheetName val="행정표준(2ネ"/>
      <sheetName val="부대표지_x0000__x0000__x0005__x0000_⽠"/>
      <sheetName val="품의"/>
      <sheetName val="요약표"/>
      <sheetName val="직영"/>
      <sheetName val="외주(보온)"/>
      <sheetName val="외주(NDE)"/>
      <sheetName val="2019년외주공사"/>
      <sheetName val="동강 배관"/>
      <sheetName val="WCR 외주"/>
      <sheetName val="ANLINE"/>
      <sheetName val="ANILINE - OPTION"/>
      <sheetName val="MDI"/>
      <sheetName val="MDI - OPTION"/>
      <sheetName val="CCD"/>
      <sheetName val="수량산출서뺑"/>
      <sheetName val="계약대비내역서 (부경)"/>
      <sheetName val="집행대비내역서 (부경)"/>
      <sheetName val="계약그라우팅.포장"/>
      <sheetName val="계약사무실조경 "/>
      <sheetName val="관접합및부설"/>
      <sheetName val="일위대가10"/>
      <sheetName val="일위대가11"/>
      <sheetName val="일위대가12"/>
      <sheetName val="일위대가13"/>
      <sheetName val="일위대가14"/>
      <sheetName val="일위대가15"/>
      <sheetName val="일위대가16"/>
      <sheetName val="일위대가17"/>
      <sheetName val="일위대가2"/>
      <sheetName val="일위대가3"/>
      <sheetName val="일위대가4"/>
      <sheetName val="일위대가5"/>
      <sheetName val="일위대가6"/>
      <sheetName val="일위대가7"/>
      <sheetName val="일위대가8"/>
      <sheetName val="일위대가9"/>
      <sheetName val="일위대가18-1"/>
      <sheetName val="일위대가19-1"/>
      <sheetName val="일위대가20-1"/>
      <sheetName val="일위대가21-1"/>
      <sheetName val="일위대가22-1"/>
      <sheetName val="일위대가23-1"/>
      <sheetName val="일위대가24-1"/>
      <sheetName val="일위대가25-1"/>
      <sheetName val="일위대가26-1"/>
      <sheetName val="일위대가27-1"/>
      <sheetName val="일위대가28-1"/>
      <sheetName val="일위대가29-1"/>
      <sheetName val="일위대가30-1"/>
      <sheetName val="일위대가31-1"/>
      <sheetName val="일위대가32-1"/>
      <sheetName val="일위대가33-1"/>
      <sheetName val="일위대가34-1"/>
      <sheetName val="일위대가35-1"/>
      <sheetName val="일위대가36-1"/>
      <sheetName val="일위대가37-1"/>
      <sheetName val="일위대가38-1"/>
      <sheetName val="일위대가39-1"/>
      <sheetName val="일위대가40-1"/>
      <sheetName val="일위대가41-1"/>
      <sheetName val="일위대가42-1"/>
      <sheetName val="일위대가43-1"/>
      <sheetName val="일위대가44-1"/>
      <sheetName val="일위대가45-1"/>
      <sheetName val="일위대가46-1"/>
      <sheetName val="일위대가47-1"/>
      <sheetName val="일위대가48-1"/>
      <sheetName val="일위대가49-1"/>
      <sheetName val="일위대가50-1"/>
      <sheetName val="일위대가51-1"/>
      <sheetName val="일위대가52-1"/>
      <sheetName val="일위대가53-1"/>
      <sheetName val="일위대가54-1"/>
      <sheetName val="일위대가55-1"/>
      <sheetName val="일위대가56-1 "/>
      <sheetName val="일위대가57-1"/>
      <sheetName val="일위대가58-1"/>
      <sheetName val="일위대가59-1"/>
      <sheetName val="일위대가60-1"/>
      <sheetName val="일위대가61-1"/>
      <sheetName val="일위대가62-1"/>
      <sheetName val="일위대가63-1"/>
      <sheetName val="일위대가64-1"/>
      <sheetName val="일위대가65-1"/>
      <sheetName val="일위대가66-1"/>
      <sheetName val="일위대가67-1"/>
      <sheetName val="일위대가68-1"/>
      <sheetName val="일위대가69-1"/>
      <sheetName val="일위대가70-1"/>
      <sheetName val="일위대가71-1 "/>
      <sheetName val="일위대가72-1"/>
      <sheetName val="일위대가73-1"/>
      <sheetName val="일위대가74-1 "/>
      <sheetName val="일위대가75-1"/>
      <sheetName val="일위대가76-1 "/>
      <sheetName val="일위대가77-1 "/>
      <sheetName val="일위대가78-1 "/>
      <sheetName val="일위대가79-1"/>
      <sheetName val="일위대가80-1"/>
      <sheetName val="일위대가81-1"/>
      <sheetName val="일위대가82-1"/>
      <sheetName val="일위대가92-1"/>
      <sheetName val="3.1.6 전산처리결과"/>
      <sheetName val="타설"/>
      <sheetName val="자판실행"/>
      <sheetName val="매입"/>
      <sheetName val="호곡중학교"/>
      <sheetName val="수지예산"/>
      <sheetName val="제잡비(주공종)"/>
      <sheetName val="동력부하계산"/>
      <sheetName val="GiaVT"/>
      <sheetName val="Q'ty"/>
      <sheetName val="chi tiet"/>
      <sheetName val="PPC Summary"/>
      <sheetName val="Worshop"/>
      <sheetName val="ac"/>
      <sheetName val="LPG"/>
      <sheetName val="Lumen"/>
      <sheetName val="총괄표 "/>
      <sheetName val="구조ఀ덀_x0000_"/>
      <sheetName val="외주대비-구_x0005__x0000_"/>
      <sheetName val="외주대비-구멫⽄"/>
      <sheetName val="원가계산서(기계+소방)"/>
      <sheetName val="기성집계표(기계+소방)"/>
      <sheetName val="기성내역서(기계+소방)"/>
      <sheetName val="표지(기계)"/>
      <sheetName val="기성갑지(기계)"/>
      <sheetName val="금회 청구사항(기계)"/>
      <sheetName val="원가계산서(기계)"/>
      <sheetName val="기성집계표(기계)"/>
      <sheetName val="기성내역서(기계)"/>
      <sheetName val="표지(소방)"/>
      <sheetName val="기성갑지 (소방)"/>
      <sheetName val="금회 청구사항(소방)"/>
      <sheetName val="원가계산서(소방)"/>
      <sheetName val="기성집계표(소방)"/>
      <sheetName val="기성내역서(소방)"/>
      <sheetName val="연평잔"/>
      <sheetName val="Efficiency"/>
      <sheetName val="구조怀ྋĀ"/>
      <sheetName val="벽체면적˱ጐɈី"/>
      <sheetName val="부도어음"/>
      <sheetName val="합천내역"/>
      <sheetName val="기계실냉༛彬"/>
      <sheetName val="06 일위대가목록"/>
      <sheetName val="20관리비율"/>
      <sheetName val="1.청구서"/>
      <sheetName val="2.내역서"/>
      <sheetName val="기성지급예정"/>
      <sheetName val="실지급내역"/>
      <sheetName val="노무비지급"/>
      <sheetName val="표"/>
      <sheetName val="해외교육"/>
      <sheetName val="foxz"/>
      <sheetName val="Tong hop"/>
      <sheetName val="Phan lap dat"/>
      <sheetName val="Lắp Ráp"/>
      <sheetName val="외주대비-구_x0000__x0000_"/>
      <sheetName val="가정급수관"/>
      <sheetName val="총공사Ԁ쭭㠯"/>
      <sheetName val="도시정비"/>
      <sheetName val="개발"/>
      <sheetName val="도시정비 "/>
      <sheetName val="민간"/>
      <sheetName val="경비_원본"/>
      <sheetName val="기초입력ԯ_x0000_缀_x0000__x0000_"/>
      <sheetName val="_x0000__x0010__x0000_내"/>
      <sheetName val="인부신상헾⼳"/>
      <sheetName val="구조물터파기ꗤNˠ"/>
      <sheetName val="토목단가"/>
      <sheetName val="수로BOX"/>
      <sheetName val="조ꌀ"/>
      <sheetName val="조Ꝣ"/>
      <sheetName val="Config"/>
      <sheetName val="건_′近丂"/>
      <sheetName val="건_ê_x0000_Ԁ"/>
      <sheetName val="토공계산서(부체도로)"/>
      <sheetName val="평가내역"/>
      <sheetName val="템플릿"/>
      <sheetName val="횡배수관 토공량 산출"/>
      <sheetName val="부대공사비"/>
      <sheetName val="수량산출서_x0000__x0000__x0005_"/>
      <sheetName val="수량산출서_x0010__x0000_"/>
      <sheetName val="-15_0"/>
      <sheetName val="청_구"/>
      <sheetName val="공내역_및_견적조건"/>
      <sheetName val="_ｹ-ﾌﾞﾙ"/>
      <sheetName val="신평리_권리자명부"/>
      <sheetName val="97_사업추정(WEKI)"/>
      <sheetName val="PIPING"/>
      <sheetName val="공종코드"/>
      <sheetName val="⑻동원인원산출서⑧"/>
      <sheetName val="계산내역(설비)"/>
      <sheetName val="본장"/>
      <sheetName val="2013년상반기"/>
      <sheetName val="chiettinh"/>
      <sheetName val="Parem"/>
      <sheetName val="THVT"/>
      <sheetName val="1공구_건정토건_토공5"/>
      <sheetName val="1공구_건정토건_철콘5"/>
      <sheetName val="도급표지_5"/>
      <sheetName val="도급표지__(4)5"/>
      <sheetName val="부대표지_(4)5"/>
      <sheetName val="도급표지__(3)5"/>
      <sheetName val="부대표지_(3)5"/>
      <sheetName val="도급표지__(2)5"/>
      <sheetName val="부대표지_(2)5"/>
      <sheetName val="토__목5"/>
      <sheetName val="조__경5"/>
      <sheetName val="전_기5"/>
      <sheetName val="건__축5"/>
      <sheetName val="보도내역_(3)5"/>
      <sheetName val="준검_내역서5"/>
      <sheetName val="1_수인터널5"/>
      <sheetName val="2_대외공문5"/>
      <sheetName val="6PILE__(돌출)5"/>
      <sheetName val="AS포장복구_5"/>
      <sheetName val="설_계5"/>
      <sheetName val="내역(최종본4_5)5"/>
      <sheetName val="0_0ControlSheet5"/>
      <sheetName val="0_1keyAssumption5"/>
      <sheetName val="Sheet1_(2)4"/>
      <sheetName val="입출재고현황_(2)4"/>
      <sheetName val="전차선로_물량표4"/>
      <sheetName val="노원열병합__건축공사기성내역서4"/>
      <sheetName val="1_취수장4"/>
      <sheetName val="_총괄표4"/>
      <sheetName val="96보완계획7_124"/>
      <sheetName val="BSD_(2)4"/>
      <sheetName val="4_내진설계4"/>
      <sheetName val="3BL공동구_수량4"/>
      <sheetName val="실행내역서_4"/>
      <sheetName val="부대입찰_내역서4"/>
      <sheetName val="1__설계조건_2_단면가정_3__하중계산4"/>
      <sheetName val="DATA_입력란4"/>
      <sheetName val="1_설계조건4"/>
      <sheetName val="2_고용보험료산출근거4"/>
      <sheetName val="제잡비_xls4"/>
      <sheetName val="인건비_4"/>
      <sheetName val="콤보박스와_리스트박스의_연결4"/>
      <sheetName val="4_경비_5_영업외수지2"/>
      <sheetName val="_견적서2"/>
      <sheetName val="현장별계약현황('98_10_31)4"/>
      <sheetName val="토공(우물통,기타)_4"/>
      <sheetName val="플랜트_설치4"/>
      <sheetName val="원가계산_(2)4"/>
      <sheetName val="Eq__Mobilization4"/>
      <sheetName val="장비당단가_(1)3"/>
      <sheetName val="Sheet2_(2)3"/>
      <sheetName val="97년_추정4"/>
      <sheetName val="현장관리비_산출내역4"/>
      <sheetName val="2000년_공정표2"/>
      <sheetName val="수_량_명_세_서_-_13"/>
      <sheetName val="광통신_견적내역서12"/>
      <sheetName val="할증_2"/>
      <sheetName val="unit_42"/>
      <sheetName val="1_설계기준3"/>
      <sheetName val="별표_3"/>
      <sheetName val="2_건축3"/>
      <sheetName val="공정표_3"/>
      <sheetName val="설내역서_3"/>
      <sheetName val="프라임_강변역(4,236)2"/>
      <sheetName val="내___역2"/>
      <sheetName val="집_계_표2"/>
      <sheetName val="8_PILE__(돌출)3"/>
      <sheetName val="5_2코핑2"/>
      <sheetName val="배수공_시멘트_및_골재량_산출2"/>
      <sheetName val="7_PILE__(돌출)2"/>
      <sheetName val="P_M_별2"/>
      <sheetName val="CIP_공사3"/>
      <sheetName val="표지_(2)4"/>
      <sheetName val="수량산출서_갑지2"/>
      <sheetName val="DATA_입력부2"/>
      <sheetName val="표지_(3)4"/>
      <sheetName val="교각집계_(2)4"/>
      <sheetName val="교각토공_(2)4"/>
      <sheetName val="교각철근_(2)4"/>
      <sheetName val="외주대비_-석축4"/>
      <sheetName val="외주대비-구조물_(2)4"/>
      <sheetName val="견적표지_(3)4"/>
      <sheetName val="_HIT-&gt;HMC_견적(3900)4"/>
      <sheetName val="일__위__대__가__목__록4"/>
      <sheetName val="6__안전관리비6"/>
      <sheetName val="HRSG_SMALL072204"/>
      <sheetName val="교각토공__2_4"/>
      <sheetName val="3_공통공사대비4"/>
      <sheetName val="8_현장관리비3"/>
      <sheetName val="7_안전관리비3"/>
      <sheetName val="하도내역_(철콘)3"/>
      <sheetName val="조건표_(2)3"/>
      <sheetName val="목차_3"/>
      <sheetName val="7__현장관리비_3"/>
      <sheetName val="노무비_근거3"/>
      <sheetName val="임율_Data3"/>
      <sheetName val="2차전체변경예정_(2)3"/>
      <sheetName val="단면_(2)3"/>
      <sheetName val="토공유동표(전체_당초)3"/>
      <sheetName val="구조______2"/>
      <sheetName val="b_balju_(2)3"/>
      <sheetName val="노무비_2"/>
      <sheetName val="화재_탐지_설비2"/>
      <sheetName val="Customer_Databas2"/>
      <sheetName val="4_LINE2"/>
      <sheetName val="7_th2"/>
      <sheetName val="_갑지2"/>
      <sheetName val="4_일위대가집계2"/>
      <sheetName val="내역서_제출2"/>
      <sheetName val="A_LINE2"/>
      <sheetName val="5__현장관리비(new)_2"/>
      <sheetName val="방배동내역_(총괄)2"/>
      <sheetName val="간_지12"/>
      <sheetName val="5__현장관리비_new__2"/>
      <sheetName val="Temporary_Mooring2"/>
      <sheetName val="중기조종사_단위단가3"/>
      <sheetName val="총_원가계산2"/>
      <sheetName val="2_교량(신설)2"/>
      <sheetName val="EQUIP_LIST2"/>
      <sheetName val="일위대가_(PM)1"/>
      <sheetName val="2000_052"/>
      <sheetName val="원내역서_그대로1"/>
      <sheetName val="1_3_1절점좌표2"/>
      <sheetName val="1_1설계기준2"/>
      <sheetName val="1_본부별2"/>
      <sheetName val="기초입력_DATA2"/>
      <sheetName val="재활용_악취_먼지DUCT산출2"/>
      <sheetName val="남양시작동자105노65기1_3화1_21"/>
      <sheetName val="관음목장(제출용)자105인97_51"/>
      <sheetName val="전체내역_(2)1"/>
      <sheetName val="Hyundai_Unit_cost_xls1"/>
      <sheetName val="제출내역_(2)2"/>
      <sheetName val="TABLE_DB1"/>
      <sheetName val="쌍용_data_base1"/>
      <sheetName val="969910(_R)1"/>
      <sheetName val="1062-X방향_1"/>
      <sheetName val="5_정산서2"/>
      <sheetName val="PROJECT_BRIEF1"/>
      <sheetName val="4_장비손료2"/>
      <sheetName val="①idea_pipeline1"/>
      <sheetName val="IMP_통일양식1"/>
      <sheetName val="LYS_통일양식1"/>
      <sheetName val="Xunit_(단위환산)1"/>
      <sheetName val="유통기한_프로그램1"/>
      <sheetName val="2_2_오피스텔(12~32F)2"/>
      <sheetName val="일위대가_집계표2"/>
      <sheetName val="6__안전관리비7"/>
      <sheetName val="자__재2"/>
      <sheetName val="개인별_순위표2"/>
      <sheetName val="CM_12"/>
      <sheetName val="기술부_VENDOR_LIST2"/>
      <sheetName val="단계별내역_(2)2"/>
      <sheetName val="2_2_띠장의_설계2"/>
      <sheetName val="경비_(1)1"/>
      <sheetName val="2F_회의실견적(5_14_일대)1"/>
      <sheetName val="단양_00_아파트-세부내역2"/>
      <sheetName val="VENDOR_LIST1"/>
      <sheetName val="단가_1"/>
      <sheetName val="108_수선비1"/>
      <sheetName val="1차_내역서1"/>
      <sheetName val="중기쥰종사_단위단가1"/>
      <sheetName val="1-1_현장정리1"/>
      <sheetName val="1-2_토공1"/>
      <sheetName val="1-3_WMM,GSB1"/>
      <sheetName val="1-4_BITUMINOUS_COURSE1"/>
      <sheetName val="1-5_BOX_CULVERTS1"/>
      <sheetName val="1-6_BRIDGE1"/>
      <sheetName val="1-7_DRAINAGE1"/>
      <sheetName val="1-8_TRAFFIC1"/>
      <sheetName val="1-9_MISCELLANEOUS1"/>
      <sheetName val="1-10_ELECTRICAL1"/>
      <sheetName val="1-12_도급외항목1"/>
      <sheetName val="9_1지하2층하부보2"/>
      <sheetName val="4_2_1_마루높이_검토1"/>
      <sheetName val="4_일위대가2"/>
      <sheetName val="BOX_본체1"/>
      <sheetName val="STEEL_BOX_단면설계(SEC_8)1"/>
      <sheetName val="6_이토처리시간1"/>
      <sheetName val="울진항공등화_내역서1"/>
      <sheetName val="영흥TL(UP,DOWN)_1"/>
      <sheetName val="일_위_대_가_표1"/>
      <sheetName val="설계기준_및_하중계산1"/>
      <sheetName val="5호광장_(만점)2"/>
      <sheetName val="인천국제_(만점)_(2)2"/>
      <sheetName val="전선_및_전선관1"/>
      <sheetName val="Sight_n_M_H1"/>
      <sheetName val="매출요약(월별)_-년간1"/>
      <sheetName val="Piping_Design_Data1"/>
      <sheetName val="4_&amp;_10-inch,_CO2_Combo_&amp;_Sweep1"/>
      <sheetName val="1_䷨수장1"/>
      <sheetName val="4_뀴진설Ⳅ1"/>
      <sheetName val="전䰨선로_물량표1"/>
      <sheetName val="㶀대입찰_내역서1"/>
      <sheetName val="수목데이타_1"/>
      <sheetName val="PTVT_(MAU)1"/>
      <sheetName val="kimre_scrubber1"/>
      <sheetName val="내역서_(2)1"/>
      <sheetName val="strut_type1"/>
      <sheetName val="한성교회_신축공사(050713)_CheckList1"/>
      <sheetName val="FRP_PIPING_일위대가1"/>
      <sheetName val="총괄집계_1"/>
      <sheetName val="MP_MOB1"/>
      <sheetName val="명일작업계획_(3)1"/>
      <sheetName val="내역서_(3)2"/>
      <sheetName val="산출양식_(2)2"/>
      <sheetName val="전체산출내역서갑(변경)_2"/>
      <sheetName val="A_터파기공2"/>
      <sheetName val="B_측·집2"/>
      <sheetName val="배(자·집)_(2)2"/>
      <sheetName val="2_01측·터·집2"/>
      <sheetName val="땅깍·수_(1-1)2"/>
      <sheetName val="0-52_2"/>
      <sheetName val="콘·다_(2)2"/>
      <sheetName val="기·집_(2)2"/>
      <sheetName val="콘·다_(3)2"/>
      <sheetName val="병원내역집계표_(2)2"/>
      <sheetName val="실행총괄_2"/>
      <sheetName val="[IL-3_XLSY갑지2"/>
      <sheetName val="4_일위대가목차2"/>
      <sheetName val="내역_ver1_02"/>
      <sheetName val="2000,9월_일위2"/>
      <sheetName val="1_노무비명세서(해동)2"/>
      <sheetName val="1_노무비명세서(토목)2"/>
      <sheetName val="2_노무비명세서(해동)2"/>
      <sheetName val="2_노무비명세서(수직보호망)2"/>
      <sheetName val="2_노무비명세서(난간대)2"/>
      <sheetName val="2_사진대지2"/>
      <sheetName val="3_사진대지2"/>
      <sheetName val="변압기_및_발전기_용량1"/>
      <sheetName val="조도계산서_(도서)1"/>
      <sheetName val="빌딩_안내1"/>
      <sheetName val="CABLE_(2)1"/>
      <sheetName val="G_R300경비1"/>
      <sheetName val="단가대비표_(3)1"/>
      <sheetName val="기성내역서(을)_(2)1"/>
      <sheetName val="1단계_(2)1"/>
      <sheetName val="2_1__노무비_평균단가산출1"/>
      <sheetName val="3_공사비(07년노임단가)1"/>
      <sheetName val="3_공사비(단가조사표)1"/>
      <sheetName val="3_공사비(물량산출표)1"/>
      <sheetName val="3_공사비(일위대가표목록)1"/>
      <sheetName val="3_공사비(일위대가표)1"/>
      <sheetName val="TRE_TABLE1"/>
      <sheetName val="Requirement(Work_Crew)1"/>
      <sheetName val="진입도로B_(2)1"/>
      <sheetName val="2_냉난방설비공사1"/>
      <sheetName val="7_자동제어공사1"/>
      <sheetName val="중강당_내역1"/>
      <sheetName val="기초자료입력및_K치_확인1"/>
      <sheetName val="실행내역_1"/>
      <sheetName val="자재_단가_비교표(견적)1"/>
      <sheetName val="자재_단가_비교표1"/>
      <sheetName val="Bid_Summary1"/>
      <sheetName val="이동시_예상비용1"/>
      <sheetName val="Seg_1DE비용1"/>
      <sheetName val="Transit_비용_감가상각미포함1"/>
      <sheetName val="세골재__T2_변경_현황1"/>
      <sheetName val="전화공사_공량_및_집계표1"/>
      <sheetName val="참조_(2)1"/>
      <sheetName val="6__직접경비1"/>
      <sheetName val="대가_(보완)1"/>
      <sheetName val="3_자재비(총괄)1"/>
      <sheetName val="제조_경영1"/>
      <sheetName val="4_전기1"/>
      <sheetName val="노_무_비1"/>
      <sheetName val="미납품_현황1"/>
      <sheetName val="신설개소별_총집계표(동해-배전)1"/>
      <sheetName val="용선_C_L1"/>
      <sheetName val="전_체1"/>
      <sheetName val="흙막이B_(오산운암)1"/>
      <sheetName val="타이로드_흙막이1"/>
      <sheetName val="타이로드_흙막이(근입장2_5M)1"/>
      <sheetName val="타이로드(근입장2_5M)1"/>
      <sheetName val="pile_항타1"/>
      <sheetName val="pile_항타(디젤)1"/>
      <sheetName val="pile_항타_A1"/>
      <sheetName val="pile_항타_B1"/>
      <sheetName val="pile_항타_C1"/>
      <sheetName val="pile_인발1"/>
      <sheetName val="pile_인발_A1"/>
      <sheetName val="pile_인발_B1"/>
      <sheetName val="pile_인발_C1"/>
      <sheetName val="20TON_TRAILER1"/>
      <sheetName val="토류판_(2)1"/>
      <sheetName val="SHEET_PILE단가1"/>
      <sheetName val="함열량_db"/>
      <sheetName val="단가_및_재료비1"/>
      <sheetName val="고객사_관리_코드1"/>
      <sheetName val="Div26_-_Elect"/>
      <sheetName val="2_1외주1"/>
      <sheetName val="2_3노무1"/>
      <sheetName val="2_4자재1"/>
      <sheetName val="2_2장비1"/>
      <sheetName val="2_5경비1"/>
      <sheetName val="2_6수목대1"/>
      <sheetName val="3련_BOX1"/>
      <sheetName val="모선자재_집계표"/>
      <sheetName val="재료의_할증"/>
      <sheetName val="내역서_"/>
      <sheetName val="Bảng_mã_VT"/>
      <sheetName val="Khoi_luong"/>
      <sheetName val="DonGia_chetao"/>
      <sheetName val="DonGia_VatTuLK"/>
      <sheetName val="표__지"/>
      <sheetName val="D1_2_COF모듈자재_입출재고_(B급)"/>
      <sheetName val="Fr_Revit"/>
      <sheetName val="NSA_Summary"/>
      <sheetName val="1공구_건정토건_토공6"/>
      <sheetName val="1공구_건정토건_철콘6"/>
      <sheetName val="도급표지_6"/>
      <sheetName val="도급표지__(4)6"/>
      <sheetName val="부대표지_(4)6"/>
      <sheetName val="도급표지__(3)6"/>
      <sheetName val="부대표지_(3)6"/>
      <sheetName val="도급표지__(2)6"/>
      <sheetName val="부대표지_(2)6"/>
      <sheetName val="토__목6"/>
      <sheetName val="조__경6"/>
      <sheetName val="전_기6"/>
      <sheetName val="건__축6"/>
      <sheetName val="보도내역_(3)6"/>
      <sheetName val="준검_내역서6"/>
      <sheetName val="1_수인터널6"/>
      <sheetName val="2_대외공문6"/>
      <sheetName val="6PILE__(돌출)6"/>
      <sheetName val="AS포장복구_6"/>
      <sheetName val="설_계6"/>
      <sheetName val="내역(최종본4_5)6"/>
      <sheetName val="0_0ControlSheet6"/>
      <sheetName val="0_1keyAssumption6"/>
      <sheetName val="Sheet1_(2)5"/>
      <sheetName val="입출재고현황_(2)5"/>
      <sheetName val="전차선로_물량표5"/>
      <sheetName val="노원열병합__건축공사기성내역서5"/>
      <sheetName val="1_취수장5"/>
      <sheetName val="_총괄표5"/>
      <sheetName val="96보완계획7_125"/>
      <sheetName val="BSD_(2)5"/>
      <sheetName val="4_내진설계5"/>
      <sheetName val="3BL공동구_수량5"/>
      <sheetName val="실행내역서_5"/>
      <sheetName val="부대입찰_내역서5"/>
      <sheetName val="1__설계조건_2_단면가정_3__하중계산5"/>
      <sheetName val="DATA_입력란5"/>
      <sheetName val="1_설계조건5"/>
      <sheetName val="2_고용보험료산출근거5"/>
      <sheetName val="제잡비_xls5"/>
      <sheetName val="인건비_5"/>
      <sheetName val="콤보박스와_리스트박스의_연결5"/>
      <sheetName val="4_경비_5_영업외수지3"/>
      <sheetName val="_견적서3"/>
      <sheetName val="현장별계약현황('98_10_31)5"/>
      <sheetName val="토공(우물통,기타)_5"/>
      <sheetName val="플랜트_설치5"/>
      <sheetName val="원가계산_(2)5"/>
      <sheetName val="Eq__Mobilization5"/>
      <sheetName val="장비당단가_(1)4"/>
      <sheetName val="Sheet2_(2)4"/>
      <sheetName val="97년_추정5"/>
      <sheetName val="현장관리비_산출내역5"/>
      <sheetName val="2000년_공정표3"/>
      <sheetName val="수_량_명_세_서_-_14"/>
      <sheetName val="광통신_견적내역서13"/>
      <sheetName val="할증_3"/>
      <sheetName val="unit_43"/>
      <sheetName val="1_설계기준4"/>
      <sheetName val="별표_4"/>
      <sheetName val="2_건축4"/>
      <sheetName val="공정표_4"/>
      <sheetName val="설내역서_4"/>
      <sheetName val="프라임_강변역(4,236)3"/>
      <sheetName val="내___역3"/>
      <sheetName val="집_계_표3"/>
      <sheetName val="8_PILE__(돌출)4"/>
      <sheetName val="5_2코핑3"/>
      <sheetName val="배수공_시멘트_및_골재량_산출3"/>
      <sheetName val="7_PILE__(돌출)3"/>
      <sheetName val="P_M_별3"/>
      <sheetName val="CIP_공사4"/>
      <sheetName val="표지_(2)5"/>
      <sheetName val="수량산출서_갑지3"/>
      <sheetName val="DATA_입력부3"/>
      <sheetName val="표지_(3)5"/>
      <sheetName val="교각집계_(2)5"/>
      <sheetName val="교각토공_(2)5"/>
      <sheetName val="교각철근_(2)5"/>
      <sheetName val="외주대비_-석축5"/>
      <sheetName val="외주대비-구조물_(2)5"/>
      <sheetName val="견적표지_(3)5"/>
      <sheetName val="_HIT-&gt;HMC_견적(3900)5"/>
      <sheetName val="일__위__대__가__목__록5"/>
      <sheetName val="6__안전관리비8"/>
      <sheetName val="HRSG_SMALL072205"/>
      <sheetName val="교각토공__2_5"/>
      <sheetName val="3_공통공사대비5"/>
      <sheetName val="8_현장관리비4"/>
      <sheetName val="7_안전관리비4"/>
      <sheetName val="하도내역_(철콘)4"/>
      <sheetName val="조건표_(2)4"/>
      <sheetName val="목차_4"/>
      <sheetName val="7__현장관리비_4"/>
      <sheetName val="노무비_근거4"/>
      <sheetName val="임율_Data4"/>
      <sheetName val="2차전체변경예정_(2)4"/>
      <sheetName val="단면_(2)4"/>
      <sheetName val="토공유동표(전체_당초)4"/>
      <sheetName val="구조______3"/>
      <sheetName val="b_balju_(2)4"/>
      <sheetName val="노무비_3"/>
      <sheetName val="화재_탐지_설비3"/>
      <sheetName val="Customer_Databas3"/>
      <sheetName val="4_LINE3"/>
      <sheetName val="7_th3"/>
      <sheetName val="_갑지3"/>
      <sheetName val="4_일위대가집계3"/>
      <sheetName val="내역서_제출3"/>
      <sheetName val="A_LINE3"/>
      <sheetName val="5__현장관리비(new)_3"/>
      <sheetName val="방배동내역_(총괄)3"/>
      <sheetName val="간_지13"/>
      <sheetName val="5__현장관리비_new__3"/>
      <sheetName val="Temporary_Mooring3"/>
      <sheetName val="중기조종사_단위단가4"/>
      <sheetName val="총_원가계산3"/>
      <sheetName val="2_교량(신설)3"/>
      <sheetName val="EQUIP_LIST3"/>
      <sheetName val="일위대가_(PM)2"/>
      <sheetName val="2000_053"/>
      <sheetName val="원내역서_그대로2"/>
      <sheetName val="1_3_1절점좌표3"/>
      <sheetName val="1_1설계기준3"/>
      <sheetName val="1_본부별3"/>
      <sheetName val="기초입력_DATA3"/>
      <sheetName val="재활용_악취_먼지DUCT산출3"/>
      <sheetName val="남양시작동자105노65기1_3화1_22"/>
      <sheetName val="관음목장(제출용)자105인97_52"/>
      <sheetName val="전체내역_(2)2"/>
      <sheetName val="Hyundai_Unit_cost_xls2"/>
      <sheetName val="제출내역_(2)3"/>
      <sheetName val="TABLE_DB2"/>
      <sheetName val="쌍용_data_base2"/>
      <sheetName val="969910(_R)2"/>
      <sheetName val="1062-X방향_2"/>
      <sheetName val="5_정산서3"/>
      <sheetName val="PROJECT_BRIEF2"/>
      <sheetName val="4_장비손료3"/>
      <sheetName val="①idea_pipeline2"/>
      <sheetName val="IMP_통일양식2"/>
      <sheetName val="LYS_통일양식2"/>
      <sheetName val="Xunit_(단위환산)2"/>
      <sheetName val="유통기한_프로그램2"/>
      <sheetName val="2_2_오피스텔(12~32F)3"/>
      <sheetName val="일위대가_집계표3"/>
      <sheetName val="6__안전관리비9"/>
      <sheetName val="자__재3"/>
      <sheetName val="개인별_순위표3"/>
      <sheetName val="CM_13"/>
      <sheetName val="기술부_VENDOR_LIST3"/>
      <sheetName val="단계별내역_(2)3"/>
      <sheetName val="2_2_띠장의_설계3"/>
      <sheetName val="경비_(1)2"/>
      <sheetName val="2F_회의실견적(5_14_일대)2"/>
      <sheetName val="단양_00_아파트-세부내역3"/>
      <sheetName val="VENDOR_LIST2"/>
      <sheetName val="단가_2"/>
      <sheetName val="108_수선비2"/>
      <sheetName val="1차_내역서2"/>
      <sheetName val="중기쥰종사_단위단가2"/>
      <sheetName val="1-1_현장정리2"/>
      <sheetName val="1-2_토공2"/>
      <sheetName val="1-3_WMM,GSB2"/>
      <sheetName val="1-4_BITUMINOUS_COURSE2"/>
      <sheetName val="1-5_BOX_CULVERTS2"/>
      <sheetName val="1-6_BRIDGE2"/>
      <sheetName val="1-7_DRAINAGE2"/>
      <sheetName val="1-8_TRAFFIC2"/>
      <sheetName val="1-9_MISCELLANEOUS2"/>
      <sheetName val="1-10_ELECTRICAL2"/>
      <sheetName val="1-12_도급외항목2"/>
      <sheetName val="9_1지하2층하부보3"/>
      <sheetName val="4_2_1_마루높이_검토2"/>
      <sheetName val="4_일위대가3"/>
      <sheetName val="BOX_본체2"/>
      <sheetName val="STEEL_BOX_단면설계(SEC_8)2"/>
      <sheetName val="6_이토처리시간2"/>
      <sheetName val="울진항공등화_내역서2"/>
      <sheetName val="영흥TL(UP,DOWN)_2"/>
      <sheetName val="일_위_대_가_표2"/>
      <sheetName val="PTVT_(MAU)2"/>
      <sheetName val="5호광장_(만점)3"/>
      <sheetName val="인천국제_(만점)_(2)3"/>
      <sheetName val="전선_및_전선관2"/>
      <sheetName val="설계기준_및_하중계산2"/>
      <sheetName val="Sight_n_M_H2"/>
      <sheetName val="매출요약(월별)_-년간2"/>
      <sheetName val="Piping_Design_Data2"/>
      <sheetName val="4_&amp;_10-inch,_CO2_Combo_&amp;_Sweep2"/>
      <sheetName val="1_䷨수장2"/>
      <sheetName val="4_뀴진설Ⳅ2"/>
      <sheetName val="전䰨선로_물량표2"/>
      <sheetName val="㶀대입찰_내역서2"/>
      <sheetName val="수목데이타_2"/>
      <sheetName val="kimre_scrubber2"/>
      <sheetName val="내역서_(2)2"/>
      <sheetName val="strut_type2"/>
      <sheetName val="한성교회_신축공사(050713)_CheckList2"/>
      <sheetName val="FRP_PIPING_일위대가2"/>
      <sheetName val="총괄집계_2"/>
      <sheetName val="MP_MOB2"/>
      <sheetName val="명일작업계획_(3)2"/>
      <sheetName val="내역서_(3)3"/>
      <sheetName val="산출양식_(2)3"/>
      <sheetName val="전체산출내역서갑(변경)_3"/>
      <sheetName val="A_터파기공3"/>
      <sheetName val="B_측·집3"/>
      <sheetName val="배(자·집)_(2)3"/>
      <sheetName val="2_01측·터·집3"/>
      <sheetName val="땅깍·수_(1-1)3"/>
      <sheetName val="0-52_3"/>
      <sheetName val="콘·다_(2)3"/>
      <sheetName val="기·집_(2)3"/>
      <sheetName val="콘·다_(3)3"/>
      <sheetName val="병원내역집계표_(2)3"/>
      <sheetName val="실행총괄_3"/>
      <sheetName val="[IL-3_XLSY갑지3"/>
      <sheetName val="4_일위대가목차3"/>
      <sheetName val="내역_ver1_03"/>
      <sheetName val="2000,9월_일위3"/>
      <sheetName val="1_노무비명세서(해동)3"/>
      <sheetName val="1_노무비명세서(토목)3"/>
      <sheetName val="2_노무비명세서(해동)3"/>
      <sheetName val="2_노무비명세서(수직보호망)3"/>
      <sheetName val="2_노무비명세서(난간대)3"/>
      <sheetName val="2_사진대지3"/>
      <sheetName val="3_사진대지3"/>
      <sheetName val="변압기_및_발전기_용량2"/>
      <sheetName val="조도계산서_(도서)2"/>
      <sheetName val="빌딩_안내2"/>
      <sheetName val="CABLE_(2)2"/>
      <sheetName val="G_R300경비2"/>
      <sheetName val="단가대비표_(3)2"/>
      <sheetName val="기성내역서(을)_(2)2"/>
      <sheetName val="1단계_(2)2"/>
      <sheetName val="2_1__노무비_평균단가산출2"/>
      <sheetName val="3_공사비(07년노임단가)2"/>
      <sheetName val="3_공사비(단가조사표)2"/>
      <sheetName val="3_공사비(물량산출표)2"/>
      <sheetName val="3_공사비(일위대가표목록)2"/>
      <sheetName val="3_공사비(일위대가표)2"/>
      <sheetName val="TRE_TABLE2"/>
      <sheetName val="Requirement(Work_Crew)2"/>
      <sheetName val="진입도로B_(2)2"/>
      <sheetName val="2_냉난방설비공사2"/>
      <sheetName val="7_자동제어공사2"/>
      <sheetName val="중강당_내역2"/>
      <sheetName val="기초자료입력및_K치_확인2"/>
      <sheetName val="실행내역_2"/>
      <sheetName val="자재_단가_비교표(견적)2"/>
      <sheetName val="자재_단가_비교표2"/>
      <sheetName val="Bid_Summary2"/>
      <sheetName val="이동시_예상비용2"/>
      <sheetName val="Seg_1DE비용2"/>
      <sheetName val="Transit_비용_감가상각미포함2"/>
      <sheetName val="세골재__T2_변경_현황2"/>
      <sheetName val="전화공사_공량_및_집계표2"/>
      <sheetName val="참조_(2)2"/>
      <sheetName val="6__직접경비2"/>
      <sheetName val="대가_(보완)2"/>
      <sheetName val="3_자재비(총괄)2"/>
      <sheetName val="제조_경영2"/>
      <sheetName val="4_전기2"/>
      <sheetName val="노_무_비2"/>
      <sheetName val="미납품_현황2"/>
      <sheetName val="신설개소별_총집계표(동해-배전)2"/>
      <sheetName val="용선_C_L2"/>
      <sheetName val="전_체2"/>
      <sheetName val="흙막이B_(오산운암)2"/>
      <sheetName val="타이로드_흙막이2"/>
      <sheetName val="타이로드_흙막이(근입장2_5M)2"/>
      <sheetName val="타이로드(근입장2_5M)2"/>
      <sheetName val="pile_항타2"/>
      <sheetName val="pile_항타(디젤)2"/>
      <sheetName val="pile_항타_A2"/>
      <sheetName val="pile_항타_B2"/>
      <sheetName val="pile_항타_C2"/>
      <sheetName val="pile_인발2"/>
      <sheetName val="pile_인발_A2"/>
      <sheetName val="pile_인발_B2"/>
      <sheetName val="pile_인발_C2"/>
      <sheetName val="20TON_TRAILER2"/>
      <sheetName val="토류판_(2)2"/>
      <sheetName val="SHEET_PILE단가2"/>
      <sheetName val="함열량_db1"/>
      <sheetName val="10_경제성분석1"/>
      <sheetName val="단가_및_재료비2"/>
      <sheetName val="기계_도급내역서1"/>
      <sheetName val="-15_01"/>
      <sheetName val="고객사_관리_코드2"/>
      <sheetName val="사__업__비__수__지__예__산__서1"/>
      <sheetName val="Div26_-_Elect1"/>
      <sheetName val="2_1외주2"/>
      <sheetName val="2_3노무2"/>
      <sheetName val="2_4자재2"/>
      <sheetName val="2_2장비2"/>
      <sheetName val="2_5경비2"/>
      <sheetName val="2_6수목대2"/>
      <sheetName val="3련_BOX2"/>
      <sheetName val="모선자재_집계표1"/>
      <sheetName val="재료의_할증1"/>
      <sheetName val="내역서_1"/>
      <sheetName val="공내역_및_견적조건1"/>
      <sheetName val="2_11"/>
      <sheetName val="Bảng_mã_VT1"/>
      <sheetName val="Khoi_luong1"/>
      <sheetName val="DonGia_chetao1"/>
      <sheetName val="DonGia_VatTuLK1"/>
      <sheetName val="표__지1"/>
      <sheetName val="D1_2_COF모듈자재_입출재고_(B급)1"/>
      <sheetName val="Fr_Revit1"/>
      <sheetName val="NSA_Summary1"/>
      <sheetName val="CF_DT"/>
      <sheetName val="Quantity"/>
      <sheetName val="Prelims"/>
      <sheetName val="Rate"/>
      <sheetName val="cong thuc tinh chi tiet"/>
      <sheetName val="00000000"/>
      <sheetName val="cong_thuc_tinh_chi_tiet"/>
      <sheetName val="cong_thuc_tinh_chi_tiet1"/>
      <sheetName val="Kiem-Toan"/>
      <sheetName val="gVL"/>
      <sheetName val="일위대가Ȓ_x0000_"/>
      <sheetName val="일위대가顔-"/>
      <sheetName val="총공사_x0000__x0000_Ԁ"/>
      <sheetName val="4_내진_x0005__x0000_"/>
      <sheetName val="공통ꊐ͉"/>
      <sheetName val="교각¾_x0000_"/>
      <sheetName val="기초데이타"/>
      <sheetName val="코드일람표"/>
      <sheetName val="견적_x0005_"/>
      <sheetName val="CԀ"/>
      <sheetName val="부대표지츀 _x0000__x0000_얈"/>
      <sheetName val="부대표지츀 _x0000__x0000_篐"/>
      <sheetName val="7_전산해석결과"/>
      <sheetName val="4_하중"/>
      <sheetName val="chi_tiet"/>
      <sheetName val="PPC_Summary"/>
      <sheetName val="기존단가_(2)"/>
      <sheetName val="중소기업"/>
      <sheetName val="Phieu trinh ky cấu tháp"/>
      <sheetName val="Phieu trinh ky VTP"/>
      <sheetName val="KS-VTP"/>
      <sheetName val="KS-VL rời"/>
      <sheetName val="BCCP"/>
      <sheetName val="Tai san"/>
      <sheetName val="Check dong tien"/>
      <sheetName val="Chi phí SDTS"/>
      <sheetName val="Check COST"/>
      <sheetName val="KHTC"/>
      <sheetName val="DATA HD"/>
      <sheetName val="THNC"/>
      <sheetName val="KEY"/>
      <sheetName val="NC"/>
      <sheetName val="2TM"/>
      <sheetName val="1TM"/>
      <sheetName val="Tong hop 1TM"/>
      <sheetName val="WBS"/>
      <sheetName val="DMKH"/>
      <sheetName val="NS Lán trại"/>
      <sheetName val="Check cong no NC"/>
      <sheetName val="01. DATA"/>
      <sheetName val="장비분석"/>
      <sheetName val="외주대비 -석축_x0000__x0000__x0000__x"/>
      <sheetName val="_IL-3.XLSY갑지"/>
      <sheetName val="_IL-3_XLSY갑지"/>
      <sheetName val="외주대비_-석축_후다내역_XLS_견적표지_(3"/>
      <sheetName val="_IL-3_XLSY갑지1"/>
      <sheetName val="_IL-3_XLSY갑지2"/>
      <sheetName val="_IL-3_XLSY갑지3"/>
      <sheetName val="KET CAU- MJV2"/>
      <sheetName val="Ví dụ"/>
      <sheetName val="Gia VLNCMTC"/>
      <sheetName val="1_MV"/>
      <sheetName val="SEX"/>
      <sheetName val="IBASE"/>
      <sheetName val="MTC"/>
      <sheetName val="外構・目次"/>
      <sheetName val="工場棟・目次"/>
      <sheetName val="事務棟・目次"/>
      <sheetName val="GC산출"/>
      <sheetName val="cable산출"/>
      <sheetName val="용산1(해보)"/>
      <sheetName val="Bab泅啢堀㭔*"/>
      <sheetName val="토__공"/>
      <sheetName val="견적颙⿬"/>
      <sheetName val="견적颙⿶"/>
      <sheetName val="견적"/>
      <sheetName val="견적颙』"/>
      <sheetName val="99_조정금액"/>
      <sheetName val="외주현황_wq1"/>
      <sheetName val="태화42_"/>
      <sheetName val="배수喘"/>
      <sheetName val="220_(2)"/>
      <sheetName val="토공_total"/>
      <sheetName val="BEND_LOSS"/>
      <sheetName val="3_관로전환기"/>
      <sheetName val="내역서1999_8최종"/>
      <sheetName val="부대표지腰"/>
      <sheetName val="3_전기산출기초"/>
      <sheetName val="F_월별기성수금현황_"/>
      <sheetName val="TRAY_헹거산출"/>
      <sheetName val="1_1"/>
      <sheetName val="_"/>
      <sheetName val="전_x0000_"/>
      <sheetName val="철근׃"/>
      <sheetName val="1-׃⼿"/>
      <sheetName val="1-닑⽋"/>
      <sheetName val="1-_x0005__x0000_"/>
      <sheetName val="chitiet"/>
      <sheetName val="견적표지_(3"/>
      <sheetName val="Sikje_in_x0005__x0000_"/>
      <sheetName val="샌딩 에폭시 도장"/>
      <sheetName val="2련간지"/>
      <sheetName val="시험연구비상각"/>
      <sheetName val="Summary VO No.3"/>
      <sheetName val="Breakdown"/>
      <sheetName val="VO No.3.1"/>
      <sheetName val="VO No.3.2"/>
      <sheetName val="VO No.3.3"/>
      <sheetName val="VO No.3.4"/>
      <sheetName val="VO No.3.5"/>
      <sheetName val="VO No.3.6"/>
      <sheetName val="VO No.3.7"/>
      <sheetName val="VO No.3.8"/>
      <sheetName val="SCOPE OF WORK"/>
      <sheetName val="BG"/>
      <sheetName val="A-100전제"/>
      <sheetName val="갑지 1회"/>
      <sheetName val="표지1회"/>
      <sheetName val="18.07"/>
      <sheetName val="갑지 2회"/>
      <sheetName val="표지2회"/>
      <sheetName val="18.08"/>
      <sheetName val="갑지 3회"/>
      <sheetName val="표지3회"/>
      <sheetName val="18.09"/>
      <sheetName val="갑지 4회"/>
      <sheetName val="표지4회"/>
      <sheetName val="18.10"/>
      <sheetName val="갑지 5회"/>
      <sheetName val="표지5회"/>
      <sheetName val="18.11"/>
      <sheetName val="갑지 6회"/>
      <sheetName val="표지6회"/>
      <sheetName val="18.12"/>
      <sheetName val="갑지 7회"/>
      <sheetName val="표지7회"/>
      <sheetName val="19.01"/>
      <sheetName val="갑지 8회"/>
      <sheetName val="표지8회"/>
      <sheetName val="19.02"/>
      <sheetName val="갑지 9회"/>
      <sheetName val="표지 9회"/>
      <sheetName val="19.03"/>
      <sheetName val="갑지 10회"/>
      <sheetName val="표지 10회"/>
      <sheetName val="19.04"/>
      <sheetName val="갑지 11회"/>
      <sheetName val="표지 11회"/>
      <sheetName val="19.05"/>
      <sheetName val="갑지 12회"/>
      <sheetName val="표지 12회"/>
      <sheetName val="19.06"/>
      <sheetName val="갑지 13회"/>
      <sheetName val="표지 13회"/>
      <sheetName val="19.07"/>
      <sheetName val="갑지 14회"/>
      <sheetName val="표지 14회"/>
      <sheetName val="19.08"/>
      <sheetName val="오억미만"/>
      <sheetName val="대3류 "/>
      <sheetName val="외주대비 ᨀ晙ԯ"/>
      <sheetName val="入力作成表"/>
      <sheetName val="D_MUC"/>
      <sheetName val="내역서-설비"/>
      <sheetName val="전도금정산서(27)"/>
      <sheetName val="3.단가산출서"/>
      <sheetName val="4.단가산출기초"/>
      <sheetName val="외Å_x0000_怀"/>
      <sheetName val="1차설계逷≙?≙"/>
      <sheetName val="NOM³"/>
      <sheetName val="NOMֳ"/>
      <sheetName val="1공구_건정토건_토_x0000__x0000_"/>
      <sheetName val="자재단가표"/>
      <sheetName val="gyun"/>
      <sheetName val="재무가정"/>
      <sheetName val="사전공사"/>
      <sheetName val="현장´_x0000_Ԁ_x0000_"/>
      <sheetName val="기초입력ԯ"/>
      <sheetName val="외주대비x"/>
      <sheetName val="제작계획"/>
      <sheetName val="수정_x0000__x0000_"/>
      <sheetName val="2.입력sheet"/>
      <sheetName val="교각怀"/>
      <sheetName val="BD운반거리"/>
      <sheetName val="서울대규장각(가시설흙막이)"/>
      <sheetName val="아파트급수지하PIT층평면도(평면도)"/>
      <sheetName val="교대(A1-A2)"/>
      <sheetName val="별표총괄"/>
      <sheetName val="사용성검토"/>
      <sheetName val="물가변동 총괄서"/>
      <sheetName val="수량조서(신)"/>
      <sheetName val="EUL"/>
      <sheetName val="해평견적"/>
      <sheetName val="공종별"/>
      <sheetName val="취수탑"/>
      <sheetName val="부속동"/>
      <sheetName val="도시가스현황"/>
      <sheetName val="7.1유효폭"/>
      <sheetName val="Sheet17"/>
      <sheetName val="허용전류-IEC"/>
      <sheetName val="허용전류-IEC DATA"/>
      <sheetName val="방배동내역(한영)"/>
      <sheetName val="노무비계"/>
      <sheetName val="36+45-113-18+19+20I"/>
      <sheetName val="본선 토공 분배표"/>
      <sheetName val="출자한도"/>
      <sheetName val="변경내역대비표(2)"/>
      <sheetName val="침하계"/>
      <sheetName val="을 2"/>
      <sheetName val="을 1"/>
      <sheetName val="토공 갑지"/>
      <sheetName val="구조물견적"/>
      <sheetName val="실적"/>
      <sheetName val="입력(K0)"/>
      <sheetName val="물량"/>
      <sheetName val="장비내역서"/>
      <sheetName val="D01"/>
      <sheetName val="D02"/>
      <sheetName val="CIVIL"/>
      <sheetName val="단가조사표"/>
      <sheetName val="붙임5"/>
      <sheetName val="작업방"/>
      <sheetName val="총괄k"/>
      <sheetName val="MAT"/>
      <sheetName val="각사별공사비분개 "/>
      <sheetName val="1,2,3,4,5단위수량"/>
      <sheetName val="별표"/>
      <sheetName val="자재조사표"/>
      <sheetName val="변수데이타"/>
      <sheetName val="설계개요"/>
      <sheetName val="터널전기"/>
      <sheetName val="해외법인"/>
      <sheetName val="물가변동_총괄서"/>
      <sheetName val="허용전류-IEC_DATA"/>
      <sheetName val="7_1유효폭"/>
      <sheetName val="본선_토공_분배표"/>
      <sheetName val="설계흐름도"/>
      <sheetName val="발생토"/>
      <sheetName val="정SW_원_"/>
      <sheetName val="안전건강연금"/>
      <sheetName val="건축실적"/>
      <sheetName val="고용퇴직"/>
      <sheetName val="기계실적"/>
      <sheetName val="물가기준년"/>
      <sheetName val="노임산재"/>
      <sheetName val="장비기준"/>
      <sheetName val="조경수목"/>
      <sheetName val="토목실적"/>
      <sheetName val="계수시트"/>
      <sheetName val="일년TOTAL"/>
      <sheetName val="유기공정"/>
      <sheetName val="공내역서"/>
      <sheetName val="적용률"/>
      <sheetName val="자바라1"/>
      <sheetName val="해외 연수비용 계산-삭제"/>
      <sheetName val="해외 기술훈련비 (합계)"/>
      <sheetName val="D-3109"/>
      <sheetName val="Pier 3"/>
      <sheetName val="기성집계"/>
      <sheetName val="와동25-3(변경)"/>
      <sheetName val="관로토공"/>
      <sheetName val="기초"/>
      <sheetName val="공종별수량집계"/>
      <sheetName val="2006납품"/>
      <sheetName val="신천교(음성)"/>
      <sheetName val="암거날개벽"/>
      <sheetName val="S1"/>
      <sheetName val="옹벽(수량)"/>
      <sheetName val="Tender"/>
      <sheetName val="BOX(1.5X1.5)"/>
      <sheetName val="결재갑지"/>
      <sheetName val="외자배분"/>
      <sheetName val="외자내역"/>
      <sheetName val="가제당공사비"/>
      <sheetName val="기초처리공사비"/>
      <sheetName val="복통공사비"/>
      <sheetName val="본제당공사비"/>
      <sheetName val="시험비"/>
      <sheetName val="중기운반비"/>
      <sheetName val="진입도로공사비"/>
      <sheetName val="취수탑공사비"/>
      <sheetName val="토취장복구"/>
      <sheetName val="시설일위"/>
      <sheetName val="소요자재"/>
      <sheetName val="노무산출서"/>
      <sheetName val="맨홀토공산출"/>
      <sheetName val="7-3단면_상시"/>
      <sheetName val="12호기내역서(건축분)"/>
      <sheetName val="TYPE A"/>
      <sheetName val="옹벽수량집계"/>
      <sheetName val="1SPAN"/>
      <sheetName val="국공유지및사유지"/>
      <sheetName val="K55수출"/>
      <sheetName val="변경원가서갑"/>
      <sheetName val="기경집계"/>
      <sheetName val="물가변동_총괄서1"/>
      <sheetName val="허용전류-IEC_DATA1"/>
      <sheetName val="7_1유효폭1"/>
      <sheetName val="본선_토공_분배표1"/>
      <sheetName val="을_2"/>
      <sheetName val="을_1"/>
      <sheetName val="토공_갑지"/>
      <sheetName val="Pier_3"/>
      <sheetName val="각사별공사비분개_"/>
      <sheetName val="해외_연수비용_계산-삭제"/>
      <sheetName val="해외_기술훈련비_(합계)"/>
      <sheetName val="구성비"/>
      <sheetName val="포장물량집계"/>
      <sheetName val="WEON"/>
      <sheetName val="NM2"/>
      <sheetName val="NW1"/>
      <sheetName val="NW2"/>
      <sheetName val="PW3"/>
      <sheetName val="PW4"/>
      <sheetName val="SC1"/>
      <sheetName val="DNW"/>
      <sheetName val="N+"/>
      <sheetName val="NE"/>
      <sheetName val="P+"/>
      <sheetName val="PE"/>
      <sheetName val="PM"/>
      <sheetName val="TR"/>
      <sheetName val="매립"/>
      <sheetName val="1안98Billing"/>
      <sheetName val="설비원가"/>
      <sheetName val="장비투입 (2)"/>
      <sheetName val="CC16-내역서"/>
      <sheetName val="시설물일위"/>
      <sheetName val="1ST"/>
      <sheetName val="96까지"/>
      <sheetName val="97년"/>
      <sheetName val="98이후"/>
      <sheetName val="#10거푸집유로폼(0~7m)"/>
      <sheetName val="상부하중"/>
      <sheetName val="풍하중1"/>
      <sheetName val="L형옹벽단위수량(35)"/>
      <sheetName val="L형옹벽단위수량(25)"/>
      <sheetName val="영업2"/>
      <sheetName val="C &amp; G RHS"/>
      <sheetName val="건축공사요약표"/>
      <sheetName val="집계내역서(가압장)"/>
      <sheetName val="흐름도"/>
      <sheetName val="5.3 단면가정"/>
      <sheetName val="원가1(기계)"/>
      <sheetName val="단기차입금"/>
      <sheetName val="유용원석량소요시기검토안"/>
      <sheetName val="공사수행방안"/>
      <sheetName val="토공사(단지)"/>
      <sheetName val="EKOG10건축"/>
      <sheetName val="시추주상도"/>
      <sheetName val="지질조사분석"/>
      <sheetName val="ITB COST"/>
      <sheetName val="공내역"/>
      <sheetName val="제품"/>
      <sheetName val="CLAUSE"/>
      <sheetName val="CATCH BASIN"/>
      <sheetName val="SLAB&quot;1&quot;"/>
      <sheetName val="단가산출2"/>
      <sheetName val="투자효율분석"/>
      <sheetName val="기지국"/>
      <sheetName val="jobhist"/>
      <sheetName val="신림자금"/>
      <sheetName val="수질정화시설"/>
      <sheetName val="목표세부명세"/>
      <sheetName val="실시공"/>
      <sheetName val="Man Hole"/>
      <sheetName val="°©Áö"/>
      <sheetName val="선로정수계산"/>
      <sheetName val="CON포장수량"/>
      <sheetName val="ACUNIT"/>
      <sheetName val="CONUNIT"/>
      <sheetName val="L_type"/>
      <sheetName val="40단가산출서"/>
      <sheetName val="40집계"/>
      <sheetName val="증가분"/>
      <sheetName val="증가수정"/>
      <sheetName val="문의사항"/>
      <sheetName val="수수료율표"/>
      <sheetName val="토공산출(주차장)"/>
      <sheetName val="STRA2"/>
      <sheetName val="관로토공집계표"/>
      <sheetName val="WEIGHT LIST"/>
      <sheetName val="POL6차-PIPING"/>
      <sheetName val="산#2-1 (2)"/>
      <sheetName val="산#3-1"/>
      <sheetName val="설산1.나"/>
      <sheetName val="본사S"/>
      <sheetName val="교대시점"/>
      <sheetName val="1.토공"/>
      <sheetName val="부대공사"/>
      <sheetName val="구역화물"/>
      <sheetName val="차도조도계산"/>
      <sheetName val="공통비(전체)"/>
      <sheetName val="2연BOX"/>
      <sheetName val="DC-2303"/>
      <sheetName val="O＆P"/>
      <sheetName val="결재판(삭제하지말아주세요)"/>
      <sheetName val="Process Piping"/>
      <sheetName val="산출2-기기동력"/>
      <sheetName val="관급자재집계표"/>
      <sheetName val="배수유공블럭"/>
      <sheetName val="40총괄"/>
      <sheetName val="SCHEDULE"/>
      <sheetName val="C-직노1"/>
      <sheetName val="data2"/>
      <sheetName val="S003031"/>
      <sheetName val="기성내역서"/>
      <sheetName val="하수BOX이설"/>
      <sheetName val="할증"/>
      <sheetName val="방조제+선착장+배수갑문+부대공+1-2방조제"/>
      <sheetName val="계산근거"/>
      <sheetName val="plan&amp;section of foundation"/>
      <sheetName val="design criteria"/>
      <sheetName val="__"/>
      <sheetName val="산출3-유도등"/>
      <sheetName val="산출2-동력"/>
      <sheetName val="산출2-피뢰침"/>
      <sheetName val="덤프"/>
      <sheetName val="견적990322"/>
      <sheetName val="원형맨홀수량"/>
      <sheetName val="woo(mac)"/>
      <sheetName val="archi(본사)"/>
      <sheetName val="교통신호등"/>
      <sheetName val="CAL"/>
      <sheetName val="성곽내역서"/>
      <sheetName val="수량산출서-2"/>
      <sheetName val="Koreasea"/>
      <sheetName val="중동공구"/>
      <sheetName val="예가대비"/>
      <sheetName val="집1"/>
      <sheetName val="철근총괄집계표"/>
      <sheetName val="개화1교"/>
      <sheetName val="3차설계"/>
      <sheetName val="106C0300"/>
      <sheetName val="산출내역(K2)"/>
      <sheetName val="투찰"/>
      <sheetName val="전체제잡비"/>
      <sheetName val="공종별집계표"/>
      <sheetName val="자재 집계표"/>
      <sheetName val="Raw Data"/>
      <sheetName val="S9"/>
      <sheetName val="S14"/>
      <sheetName val="물가변동_총괄서2"/>
      <sheetName val="허용전류-IEC_DATA2"/>
      <sheetName val="본선_토공_분배표2"/>
      <sheetName val="7_1유효폭2"/>
      <sheetName val="토공_갑지1"/>
      <sheetName val="각사별공사비분개_1"/>
      <sheetName val="을_21"/>
      <sheetName val="을_11"/>
      <sheetName val="Pier_31"/>
      <sheetName val="_1"/>
      <sheetName val="해외_연수비용_계산-삭제1"/>
      <sheetName val="해외_기술훈련비_(합계)1"/>
      <sheetName val="TYPE_A"/>
      <sheetName val="BOX(1_5X1_5)"/>
      <sheetName val="장비투입_(2)"/>
      <sheetName val="C_&amp;_G_RHS"/>
      <sheetName val="5_3_단면가정"/>
      <sheetName val="ITB_COST"/>
      <sheetName val="CATCH_BASIN"/>
      <sheetName val="Man_Hole"/>
      <sheetName val="Process_Piping"/>
      <sheetName val="도장수량(하1)"/>
      <sheetName val="주형"/>
      <sheetName val="PILE"/>
      <sheetName val="배관내역"/>
      <sheetName val="산출서양식01"/>
      <sheetName val="내역서(기성청구)"/>
      <sheetName val="960318-1"/>
      <sheetName val="PHC파일 천공 및 항타"/>
      <sheetName val="COA-17"/>
      <sheetName val="C-18"/>
      <sheetName val="FLA"/>
      <sheetName val="Rect. 10"/>
      <sheetName val="ARCH"/>
      <sheetName val="목창호"/>
      <sheetName val="일위(열차무선)"/>
      <sheetName val="GI-LIST"/>
      <sheetName val="중기사용료 (2)"/>
      <sheetName val="유통간부"/>
      <sheetName val="장기"/>
      <sheetName val="(A)내역서"/>
      <sheetName val="분뇨"/>
      <sheetName val="구의동공내역서"/>
      <sheetName val="운동장 (2)"/>
      <sheetName val="일대목록표"/>
      <sheetName val="99년원가"/>
      <sheetName val="산출(1~20)"/>
      <sheetName val="신고조서"/>
      <sheetName val="판정1교토공"/>
      <sheetName val="특별땅고르기"/>
      <sheetName val="직접공사비"/>
      <sheetName val="수정계획3"/>
      <sheetName val="조인트"/>
      <sheetName val="데리네И̏䨸ɟ"/>
      <sheetName val="동업계매출속보"/>
      <sheetName val="주공 갑지"/>
      <sheetName val="마스터02"/>
      <sheetName val="Summary"/>
      <sheetName val="H. MECHANICAL"/>
      <sheetName val="J. FIRE FIGHTING"/>
      <sheetName val="MECHANICAL"/>
      <sheetName val="데리네鶈㇨ᓣ"/>
      <sheetName val="입력데이타(비É"/>
      <sheetName val="외주대비 -석É"/>
      <sheetName val="5.2.6~7공사요율"/>
      <sheetName val="내역(최종본浳き_x0000__x0000_"/>
      <sheetName val="내역(최종본浳⿢_x0000__x0000_"/>
      <sheetName val="내역(최종본浳ぁ_x0000__x0000_"/>
      <sheetName val="5월건강보험(일용직)"/>
      <sheetName val="04.12월건강보험(일용직)"/>
      <sheetName val="inputdata"/>
      <sheetName val="도수로수량산출"/>
      <sheetName val="관급현황"/>
      <sheetName val="기술조건"/>
      <sheetName val="1.내역(청.하역장전등)"/>
      <sheetName val="정화조"/>
      <sheetName val="공사개요-C"/>
      <sheetName val="입찰견적보고서"/>
      <sheetName val="안전장치"/>
      <sheetName val="설원"/>
      <sheetName val="일위목록-기"/>
      <sheetName val="리스트"/>
      <sheetName val="보도내 _x0000__x0000_䪾"/>
      <sheetName val="2.원가집계"/>
      <sheetName val="FAX"/>
      <sheetName val="정산내역"/>
      <sheetName val="기본자료(실행)"/>
      <sheetName val="제품현황"/>
      <sheetName val="05 유류비자금청구(완)"/>
      <sheetName val="인건蠉"/>
      <sheetName val="비용"/>
      <sheetName val="6월세계"/>
      <sheetName val="19.07월.세.계"/>
      <sheetName val="19.07항목별(시트복사금지100번쓰기)"/>
      <sheetName val="7월정리"/>
      <sheetName val="카드전표"/>
      <sheetName val="05월"/>
      <sheetName val="05월정리"/>
      <sheetName val="4월항목별"/>
      <sheetName val="19.05월"/>
      <sheetName val="용역식대명세"/>
      <sheetName val="공사비예산서"/>
      <sheetName val="배수관연장조서"/>
      <sheetName val="산출"/>
      <sheetName val="예산조서(전송)"/>
      <sheetName val="투자예산"/>
      <sheetName val="점ᥰ@띘"/>
      <sheetName val="점ᤠ@띘"/>
      <sheetName val="점៰2띘"/>
      <sheetName val="여흥"/>
      <sheetName val="grid (1)"/>
      <sheetName val="Macro4"/>
      <sheetName val="기성"/>
      <sheetName val="경율산정.XLS"/>
      <sheetName val="PAD TR보호대기초"/>
      <sheetName val="RD제품개발투자비(매가)"/>
      <sheetName val="예산"/>
      <sheetName val="ELECTR蔨ũ"/>
      <sheetName val="계림(함평)"/>
      <sheetName val="계림(장성)"/>
      <sheetName val="직재"/>
      <sheetName val="Sikje_in"/>
      <sheetName val="샌딩_에폭시_도장"/>
      <sheetName val="외주대비_ᨀ晙ԯ"/>
      <sheetName val="BOQFinishing"/>
      <sheetName val="[후다_x0001_ _x0010__x0000__x0003_ _x0010__x0000__x0001__x0000__x0010__x0000__x0001_ _x0010__x0000__x0003_"/>
      <sheetName val="Sàn T1"/>
      <sheetName val="Lỗ thông gió"/>
      <sheetName val="CodeSheet"/>
      <sheetName val="Thống kê"/>
      <sheetName val="시작"/>
      <sheetName val="받을어음"/>
      <sheetName val="유가증권"/>
      <sheetName val="대손상각"/>
      <sheetName val="일반전기"/>
      <sheetName val="HS"/>
      <sheetName val="Tai khoan"/>
      <sheetName val="Index"/>
      <sheetName val="실唉역서"/>
      <sheetName val="㶀하ረ성남)"/>
      <sheetName val="㶀대표지_(鰲)"/>
      <sheetName val="⳵사塄총ⴄ표"/>
      <sheetName val="배ⴀ단가조사䄜"/>
      <sheetName val="공䠅별산출뀴䃭서"/>
      <sheetName val="옹벽ꏨ면치수"/>
      <sheetName val="맨홀메우기"/>
      <sheetName val="1_설계기준倱"/>
      <sheetName val="수량산출서_x0010_"/>
      <sheetName val="총공사"/>
      <sheetName val="부대표지츀 "/>
      <sheetName val="건_ê"/>
      <sheetName val="BREAKDOW_x0000__x0000_Ԁ_x0000_瀀㄂ᗖ"/>
      <sheetName val="BREAKDOW_x0000__x0000_Ԁ_x0000_　柳ᤍ"/>
      <sheetName val="BREAKDOW頀ᵛ瀞囏_x001c__x0000_攀"/>
      <sheetName val="BREAKDOW_x0000__x0000_Ԁ_x0000_ 횱_xd9c1_"/>
      <sheetName val="출장㺎Ă"/>
      <sheetName val="연령현황"/>
      <sheetName val="투찰금액"/>
      <sheetName val="1공구_건정토건_토공7"/>
      <sheetName val="1공구_건정토건_철콘7"/>
      <sheetName val="도급표지_7"/>
      <sheetName val="도급표지__(4)7"/>
      <sheetName val="부대표지_(4)7"/>
      <sheetName val="도급표지__(3)7"/>
      <sheetName val="부대표지_(3)7"/>
      <sheetName val="도급표지__(2)7"/>
      <sheetName val="부대표지_(2)7"/>
      <sheetName val="토__목7"/>
      <sheetName val="조__경7"/>
      <sheetName val="전_기7"/>
      <sheetName val="건__축7"/>
      <sheetName val="보도내역_(3)7"/>
      <sheetName val="준검_내역서7"/>
      <sheetName val="2_대외공문7"/>
      <sheetName val="0_0ControlSheet7"/>
      <sheetName val="0_1keyAssumption7"/>
      <sheetName val="1_수인터널7"/>
      <sheetName val="6PILE__(돌출)7"/>
      <sheetName val="설_계7"/>
      <sheetName val="AS포장복구_7"/>
      <sheetName val="현장별계약현황('98_10_31)6"/>
      <sheetName val="Sheet1_(2)6"/>
      <sheetName val="입출재고현황_(2)6"/>
      <sheetName val="내역(최종본4_5)7"/>
      <sheetName val="96보완계획7_126"/>
      <sheetName val="전차선로_물량표6"/>
      <sheetName val="4_내진설계6"/>
      <sheetName val="BSD_(2)6"/>
      <sheetName val="1_취수장6"/>
      <sheetName val="_총괄표6"/>
      <sheetName val="실행내역서_6"/>
      <sheetName val="노원열병합__건축공사기성내역서6"/>
      <sheetName val="부대입찰_내역서6"/>
      <sheetName val="3BL공동구_수량6"/>
      <sheetName val="토공(우물통,기타)_6"/>
      <sheetName val="1__설계조건_2_단면가정_3__하중계산6"/>
      <sheetName val="DATA_입력란6"/>
      <sheetName val="1_설계조건6"/>
      <sheetName val="플랜트_설치6"/>
      <sheetName val="인건비_6"/>
      <sheetName val="제잡비_xls6"/>
      <sheetName val="2_고용보험료산출근거6"/>
      <sheetName val="원가계산_(2)6"/>
      <sheetName val="Eq__Mobilization6"/>
      <sheetName val="콤보박스와_리스트박스의_연결6"/>
      <sheetName val="설내역서_5"/>
      <sheetName val="97년_추정6"/>
      <sheetName val="현장관리비_산출내역6"/>
      <sheetName val="장비당단가_(1)5"/>
      <sheetName val="Sheet2_(2)5"/>
      <sheetName val="1_설계기준5"/>
      <sheetName val="내___역4"/>
      <sheetName val="집_계_표4"/>
      <sheetName val="프라임_강변역(4,236)4"/>
      <sheetName val="8_PILE__(돌출)5"/>
      <sheetName val="2000년_공정표4"/>
      <sheetName val="수_량_명_세_서_-_15"/>
      <sheetName val="2_건축5"/>
      <sheetName val="2_교량(신설)4"/>
      <sheetName val="5_2코핑4"/>
      <sheetName val="공정표_5"/>
      <sheetName val="P_M_별4"/>
      <sheetName val="배수공_시멘트_및_골재량_산출4"/>
      <sheetName val="7_PILE__(돌출)4"/>
      <sheetName val="DATA_입력부4"/>
      <sheetName val="수량산출서_갑지4"/>
      <sheetName val="별표_5"/>
      <sheetName val="CIP_공사5"/>
      <sheetName val="1_3_1절점좌표4"/>
      <sheetName val="1_1설계기준4"/>
      <sheetName val="표지_(2)6"/>
      <sheetName val="광통신_견적내역서14"/>
      <sheetName val="할증_4"/>
      <sheetName val="unit_44"/>
      <sheetName val="4_경비_5_영업외수지4"/>
      <sheetName val="_견적서4"/>
      <sheetName val="표지_(3)6"/>
      <sheetName val="교각집계_(2)6"/>
      <sheetName val="교각토공_(2)6"/>
      <sheetName val="교각철근_(2)6"/>
      <sheetName val="외주대비_-석축6"/>
      <sheetName val="1_본부별4"/>
      <sheetName val="2000_054"/>
      <sheetName val="외주대비-구조물_(2)6"/>
      <sheetName val="견적표지_(3)6"/>
      <sheetName val="_HIT-&gt;HMC_견적(3900)6"/>
      <sheetName val="일__위__대__가__목__록6"/>
      <sheetName val="교각토공__2_6"/>
      <sheetName val="HRSG_SMALL072206"/>
      <sheetName val="6__안전관리비10"/>
      <sheetName val="하도내역_(철콘)5"/>
      <sheetName val="3_공통공사대비6"/>
      <sheetName val="노무비_근거5"/>
      <sheetName val="조건표_(2)5"/>
      <sheetName val="임율_Data5"/>
      <sheetName val="2차전체변경예정_(2)5"/>
      <sheetName val="토공유동표(전체_당초)5"/>
      <sheetName val="목차_5"/>
      <sheetName val="단면_(2)5"/>
      <sheetName val="b_balju_(2)5"/>
      <sheetName val="8_현장관리비5"/>
      <sheetName val="7_안전관리비5"/>
      <sheetName val="7__현장관리비_5"/>
      <sheetName val="노무비_4"/>
      <sheetName val="내역서_제출4"/>
      <sheetName val="구조______4"/>
      <sheetName val="간_지14"/>
      <sheetName val="화재_탐지_설비4"/>
      <sheetName val="4_일위대가집계4"/>
      <sheetName val="5__현장관리비(new)_4"/>
      <sheetName val="Customer_Databas4"/>
      <sheetName val="방배동내역_(총괄)4"/>
      <sheetName val="기초입력_DATA4"/>
      <sheetName val="EQUIP_LIST4"/>
      <sheetName val="재활용_악취_먼지DUCT산출4"/>
      <sheetName val="남양시작동자105노65기1_3화1_23"/>
      <sheetName val="관음목장(제출용)자105인97_53"/>
      <sheetName val="전체내역_(2)3"/>
      <sheetName val="Hyundai_Unit_cost_xls3"/>
      <sheetName val="4_장비손료4"/>
      <sheetName val="단양_00_아파트-세부내역4"/>
      <sheetName val="원내역서_그대로3"/>
      <sheetName val="PROJECT_BRIEF3"/>
      <sheetName val="Sight_n_M_H3"/>
      <sheetName val="단가_3"/>
      <sheetName val="4_LINE4"/>
      <sheetName val="7_th4"/>
      <sheetName val="_갑지4"/>
      <sheetName val="A_LINE4"/>
      <sheetName val="5__현장관리비_new__4"/>
      <sheetName val="Temporary_Mooring4"/>
      <sheetName val="중기조종사_단위단가5"/>
      <sheetName val="총_원가계산4"/>
      <sheetName val="매출요약(월별)_-년간3"/>
      <sheetName val="Piping_Design_Data3"/>
      <sheetName val="4_&amp;_10-inch,_CO2_Combo_&amp;_Sweep3"/>
      <sheetName val="5_정산서4"/>
      <sheetName val="5호광장_(만점)4"/>
      <sheetName val="인천국제_(만점)_(2)4"/>
      <sheetName val="전선_및_전선관3"/>
      <sheetName val="VENDOR_LIST3"/>
      <sheetName val="설계기준_및_하중계산3"/>
      <sheetName val="수목데이타_3"/>
      <sheetName val="1062-X방향_3"/>
      <sheetName val="TABLE_DB3"/>
      <sheetName val="쌍용_data_base3"/>
      <sheetName val="제출내역_(2)4"/>
      <sheetName val="969910(_R)3"/>
      <sheetName val="2F_회의실견적(5_14_일대)3"/>
      <sheetName val="경비_(1)3"/>
      <sheetName val="2_2_오피스텔(12~32F)4"/>
      <sheetName val="일위대가_집계표4"/>
      <sheetName val="9_1지하2층하부보4"/>
      <sheetName val="단계별내역_(2)4"/>
      <sheetName val="4_일위대가4"/>
      <sheetName val="한성교회_신축공사(050713)_CheckList3"/>
      <sheetName val="단가_및_재료비3"/>
      <sheetName val="1_䷨수장3"/>
      <sheetName val="4_뀴진설Ⳅ3"/>
      <sheetName val="전䰨선로_물량표3"/>
      <sheetName val="㶀대입찰_내역서3"/>
      <sheetName val="내역서_(2)3"/>
      <sheetName val="strut_type3"/>
      <sheetName val="10_경제성분석2"/>
      <sheetName val="총괄집계_3"/>
      <sheetName val="2_12"/>
      <sheetName val="기계_도급내역서2"/>
      <sheetName val="kimre_scrubber3"/>
      <sheetName val="108_수선비3"/>
      <sheetName val="FRP_PIPING_일위대가3"/>
      <sheetName val="-15_02"/>
      <sheetName val="개인별_순위표4"/>
      <sheetName val="사__업__비__수__지__예__산__서2"/>
      <sheetName val="CM_14"/>
      <sheetName val="청_구1"/>
      <sheetName val="공내역_및_견적조건2"/>
      <sheetName val="STEEL_BOX_단면설계(SEC_8)3"/>
      <sheetName val="2_2_띠장의_설계4"/>
      <sheetName val="자__재4"/>
      <sheetName val="세골재__T2_변경_현황3"/>
      <sheetName val="6__안전관리비11"/>
      <sheetName val="기술부_VENDOR_LIST4"/>
      <sheetName val="4_2_1_마루높이_검토3"/>
      <sheetName val="내역서_(3)4"/>
      <sheetName val="산출양식_(2)4"/>
      <sheetName val="전체산출내역서갑(변경)_4"/>
      <sheetName val="A_터파기공4"/>
      <sheetName val="B_측·집4"/>
      <sheetName val="배(자·집)_(2)4"/>
      <sheetName val="2_01측·터·집4"/>
      <sheetName val="땅깍·수_(1-1)4"/>
      <sheetName val="0-52_4"/>
      <sheetName val="콘·다_(2)4"/>
      <sheetName val="기·집_(2)4"/>
      <sheetName val="콘·다_(3)4"/>
      <sheetName val="병원내역집계표_(2)4"/>
      <sheetName val="실행총괄_4"/>
      <sheetName val="[IL-3_XLSY갑지4"/>
      <sheetName val="4_일위대가목차4"/>
      <sheetName val="내역_ver1_04"/>
      <sheetName val="2000,9월_일위4"/>
      <sheetName val="1_노무비명세서(해동)4"/>
      <sheetName val="1_노무비명세서(토목)4"/>
      <sheetName val="2_노무비명세서(해동)4"/>
      <sheetName val="2_노무비명세서(수직보호망)4"/>
      <sheetName val="2_노무비명세서(난간대)4"/>
      <sheetName val="2_사진대지4"/>
      <sheetName val="3_사진대지4"/>
      <sheetName val="변압기_및_발전기_용량3"/>
      <sheetName val="조도계산서_(도서)3"/>
      <sheetName val="빌딩_안내3"/>
      <sheetName val="CABLE_(2)3"/>
      <sheetName val="G_R300경비3"/>
      <sheetName val="단가대비표_(3)3"/>
      <sheetName val="기성내역서(을)_(2)3"/>
      <sheetName val="1단계_(2)3"/>
      <sheetName val="2_1__노무비_평균단가산출3"/>
      <sheetName val="3_공사비(07년노임단가)3"/>
      <sheetName val="3_공사비(단가조사표)3"/>
      <sheetName val="3_공사비(물량산출표)3"/>
      <sheetName val="3_공사비(일위대가표목록)3"/>
      <sheetName val="3_공사비(일위대가표)3"/>
      <sheetName val="TRE_TABLE3"/>
      <sheetName val="Requirement(Work_Crew)3"/>
      <sheetName val="진입도로B_(2)3"/>
      <sheetName val="2_냉난방설비공사3"/>
      <sheetName val="7_자동제어공사3"/>
      <sheetName val="중강당_내역3"/>
      <sheetName val="기초자료입력및_K치_확인3"/>
      <sheetName val="실행내역_3"/>
      <sheetName val="자재_단가_비교표(견적)3"/>
      <sheetName val="자재_단가_비교표3"/>
      <sheetName val="Bid_Summary3"/>
      <sheetName val="이동시_예상비용3"/>
      <sheetName val="Seg_1DE비용3"/>
      <sheetName val="Transit_비용_감가상각미포함3"/>
      <sheetName val="전화공사_공량_및_집계표3"/>
      <sheetName val="참조_(2)3"/>
      <sheetName val="6__직접경비3"/>
      <sheetName val="대가_(보완)3"/>
      <sheetName val="3_자재비(총괄)3"/>
      <sheetName val="제조_경영3"/>
      <sheetName val="4_전기3"/>
      <sheetName val="노_무_비3"/>
      <sheetName val="미납품_현황3"/>
      <sheetName val="신설개소별_총집계표(동해-배전)3"/>
      <sheetName val="BOX_본체3"/>
      <sheetName val="MP_MOB3"/>
      <sheetName val="일위대가_(PM)3"/>
      <sheetName val="7_전산해석결과1"/>
      <sheetName val="4_하중1"/>
      <sheetName val="①idea_pipeline3"/>
      <sheetName val="IMP_통일양식3"/>
      <sheetName val="LYS_통일양식3"/>
      <sheetName val="Xunit_(단위환산)3"/>
      <sheetName val="유통기한_프로그램3"/>
      <sheetName val="1-1_현장정리3"/>
      <sheetName val="1-2_토공3"/>
      <sheetName val="1-3_WMM,GSB3"/>
      <sheetName val="1-4_BITUMINOUS_COURSE3"/>
      <sheetName val="1-5_BOX_CULVERTS3"/>
      <sheetName val="1-6_BRIDGE3"/>
      <sheetName val="1-7_DRAINAGE3"/>
      <sheetName val="1-8_TRAFFIC3"/>
      <sheetName val="1-9_MISCELLANEOUS3"/>
      <sheetName val="1-10_ELECTRICAL3"/>
      <sheetName val="1-12_도급외항목3"/>
      <sheetName val="명일작업계획_(3)3"/>
      <sheetName val="용선_C_L3"/>
      <sheetName val="전_체3"/>
      <sheetName val="흙막이B_(오산운암)3"/>
      <sheetName val="타이로드_흙막이3"/>
      <sheetName val="타이로드_흙막이(근입장2_5M)3"/>
      <sheetName val="타이로드(근입장2_5M)3"/>
      <sheetName val="pile_항타3"/>
      <sheetName val="pile_항타(디젤)3"/>
      <sheetName val="pile_항타_A3"/>
      <sheetName val="pile_항타_B3"/>
      <sheetName val="pile_항타_C3"/>
      <sheetName val="pile_인발3"/>
      <sheetName val="pile_인발_A3"/>
      <sheetName val="pile_인발_B3"/>
      <sheetName val="pile_인발_C3"/>
      <sheetName val="20TON_TRAILER3"/>
      <sheetName val="토류판_(2)3"/>
      <sheetName val="SHEET_PILE단가3"/>
      <sheetName val="6_이토처리시간3"/>
      <sheetName val="1차_내역서3"/>
      <sheetName val="울진항공등화_내역서3"/>
      <sheetName val="일_위_대_가_표3"/>
      <sheetName val="영흥TL(UP,DOWN)_3"/>
      <sheetName val="3련_BOX3"/>
      <sheetName val="내역서_2"/>
      <sheetName val="2_1외주3"/>
      <sheetName val="2_3노무3"/>
      <sheetName val="2_4자재3"/>
      <sheetName val="2_2장비3"/>
      <sheetName val="2_5경비3"/>
      <sheetName val="2_6수목대3"/>
      <sheetName val="모선자재_집계표2"/>
      <sheetName val="재료의_할증2"/>
      <sheetName val="D1_2_COF모듈자재_입출재고_(B급)2"/>
      <sheetName val="표__지2"/>
      <sheetName val="중기쥰종사_단위단가3"/>
      <sheetName val="함열량_db2"/>
      <sheetName val="고객사_관리_코드3"/>
      <sheetName val="PTVT_(MAU)3"/>
      <sheetName val="기존단가_(2)1"/>
      <sheetName val="D_B"/>
      <sheetName val="금회_청구사항(기계)"/>
      <sheetName val="기성갑지_(소방)"/>
      <sheetName val="금회_청구사항(소방)"/>
      <sheetName val="K2_site_Total_내역서"/>
      <sheetName val="1_청구서"/>
      <sheetName val="2_내역서"/>
      <sheetName val="일위대가56-1_"/>
      <sheetName val="일위대가71-1_"/>
      <sheetName val="일위대가74-1_"/>
      <sheetName val="일위대가76-1_"/>
      <sheetName val="일위대가77-1_"/>
      <sheetName val="일위대가78-1_"/>
      <sheetName val="Div26_-_Elect2"/>
      <sheetName val="Khoi_luong2"/>
      <sheetName val="Bảng_mã_VT2"/>
      <sheetName val="DonGia_chetao2"/>
      <sheetName val="DonGia_VatTuLK2"/>
      <sheetName val="Fr_Revit2"/>
      <sheetName val="NSA_Summary2"/>
      <sheetName val="chi_tiet1"/>
      <sheetName val="PPC_Summary1"/>
      <sheetName val="Tong_hop"/>
      <sheetName val="Phan_lap_dat"/>
      <sheetName val="Lắp_Ráp"/>
      <sheetName val="동강_배관"/>
      <sheetName val="WCR_외주"/>
      <sheetName val="ANILINE_-_OPTION"/>
      <sheetName val="MDI_-_OPTION"/>
      <sheetName val="총괄표_"/>
      <sheetName val="계약대비내역서_(부경)"/>
      <sheetName val="집행대비내역서_(부경)"/>
      <sheetName val="계약그라우팅_포장"/>
      <sheetName val="계약사무실조경_"/>
      <sheetName val="횡배수관_토공량_산출"/>
      <sheetName val="부대표지䥀"/>
      <sheetName val="Phieu_trinh_ky_cấu_tháp"/>
      <sheetName val="Phieu_trinh_ky_VTP"/>
      <sheetName val="KS-VL_rời"/>
      <sheetName val="Tai_san"/>
      <sheetName val="Check_dong_tien"/>
      <sheetName val="Chi_phí_SDTS"/>
      <sheetName val="Check_COST"/>
      <sheetName val="DATA_HD"/>
      <sheetName val="Tong_hop_1TM"/>
      <sheetName val="NS_Lán_trại"/>
      <sheetName val="Check_cong_no_NC"/>
      <sheetName val="cong_thuc_tinh_chi_tiet2"/>
      <sheetName val="외주대비_-석축_x"/>
      <sheetName val="_IL-3_XLSY갑지4"/>
      <sheetName val="KET_CAU-_MJV2"/>
      <sheetName val="Ví_dụ"/>
      <sheetName val="Gia_VLNCMTC"/>
      <sheetName val="06_일위대가목록"/>
      <sheetName val="1공구_건정토건_토공8"/>
      <sheetName val="1공구_건정토건_철콘8"/>
      <sheetName val="도급표지_8"/>
      <sheetName val="도급표지__(4)8"/>
      <sheetName val="부대표지_(4)8"/>
      <sheetName val="도급표지__(3)8"/>
      <sheetName val="부대표지_(3)8"/>
      <sheetName val="도급표지__(2)8"/>
      <sheetName val="부대표지_(2)8"/>
      <sheetName val="토__목8"/>
      <sheetName val="조__경8"/>
      <sheetName val="전_기8"/>
      <sheetName val="건__축8"/>
      <sheetName val="보도내역_(3)8"/>
      <sheetName val="준검_내역서8"/>
      <sheetName val="1_수인터널8"/>
      <sheetName val="2_대외공문8"/>
      <sheetName val="설_계8"/>
      <sheetName val="6PILE__(돌출)8"/>
      <sheetName val="AS포장복구_8"/>
      <sheetName val="입출재고현황_(2)7"/>
      <sheetName val="0_0ControlSheet8"/>
      <sheetName val="0_1keyAssumption8"/>
      <sheetName val="4_내진설계7"/>
      <sheetName val="내역(최종본4_5)8"/>
      <sheetName val="Sheet1_(2)7"/>
      <sheetName val="BSD_(2)7"/>
      <sheetName val="1_취수장7"/>
      <sheetName val="부대입찰_내역서7"/>
      <sheetName val="전차선로_물량표7"/>
      <sheetName val="토공(우물통,기타)_7"/>
      <sheetName val="_총괄표7"/>
      <sheetName val="현장관리비_산출내역7"/>
      <sheetName val="제잡비_xls7"/>
      <sheetName val="3BL공동구_수량7"/>
      <sheetName val="현장별계약현황('98_10_31)7"/>
      <sheetName val="96보완계획7_127"/>
      <sheetName val="97년_추정7"/>
      <sheetName val="인건비_7"/>
      <sheetName val="1__설계조건_2_단면가정_3__하중계산7"/>
      <sheetName val="DATA_입력란7"/>
      <sheetName val="실행내역서_7"/>
      <sheetName val="1_설계조건7"/>
      <sheetName val="2_고용보험료산출근거7"/>
      <sheetName val="노원열병합__건축공사기성내역서7"/>
      <sheetName val="Eq__Mobilization7"/>
      <sheetName val="원가계산_(2)7"/>
      <sheetName val="장비당단가_(1)6"/>
      <sheetName val="Sheet2_(2)6"/>
      <sheetName val="내___역5"/>
      <sheetName val="1_설계기준6"/>
      <sheetName val="프라임_강변역(4,236)5"/>
      <sheetName val="플랜트_설치7"/>
      <sheetName val="8_PILE__(돌출)6"/>
      <sheetName val="콤보박스와_리스트박스의_연결7"/>
      <sheetName val="2000년_공정표5"/>
      <sheetName val="수_량_명_세_서_-_16"/>
      <sheetName val="설내역서_6"/>
      <sheetName val="2_건축6"/>
      <sheetName val="집_계_표5"/>
      <sheetName val="2_교량(신설)5"/>
      <sheetName val="5_2코핑5"/>
      <sheetName val="공정표_6"/>
      <sheetName val="P_M_별5"/>
      <sheetName val="표지_(3)7"/>
      <sheetName val="표지_(2)7"/>
      <sheetName val="교각집계_(2)7"/>
      <sheetName val="교각토공_(2)7"/>
      <sheetName val="교각철근_(2)7"/>
      <sheetName val="외주대비_-석축7"/>
      <sheetName val="외주대비-구조물_(2)7"/>
      <sheetName val="견적표지_(3)7"/>
      <sheetName val="_HIT-&gt;HMC_견적(3900)7"/>
      <sheetName val="일__위__대__가__목__록7"/>
      <sheetName val="교각토공__2_7"/>
      <sheetName val="HRSG_SMALL072207"/>
      <sheetName val="6__안전관리비12"/>
      <sheetName val="하도내역_(철콘)6"/>
      <sheetName val="3_공통공사대비7"/>
      <sheetName val="노무비_근거6"/>
      <sheetName val="조건표_(2)6"/>
      <sheetName val="별표_6"/>
      <sheetName val="임율_Data6"/>
      <sheetName val="2차전체변경예정_(2)6"/>
      <sheetName val="토공유동표(전체_당초)6"/>
      <sheetName val="목차_6"/>
      <sheetName val="단면_(2)6"/>
      <sheetName val="b_balju_(2)6"/>
      <sheetName val="8_현장관리비6"/>
      <sheetName val="7_안전관리비6"/>
      <sheetName val="7__현장관리비_6"/>
      <sheetName val="노무비_5"/>
      <sheetName val="내역서_제출5"/>
      <sheetName val="구조______5"/>
      <sheetName val="간_지15"/>
      <sheetName val="화재_탐지_설비5"/>
      <sheetName val="4_일위대가집계5"/>
      <sheetName val="5__현장관리비(new)_5"/>
      <sheetName val="Customer_Databas5"/>
      <sheetName val="방배동내역_(총괄)5"/>
      <sheetName val="배수공_시멘트_및_골재량_산출5"/>
      <sheetName val="7_PILE__(돌출)5"/>
      <sheetName val="CIP_공사6"/>
      <sheetName val="광통신_견적내역서15"/>
      <sheetName val="할증_5"/>
      <sheetName val="unit_45"/>
      <sheetName val="DATA_입력부5"/>
      <sheetName val="수량산출서_갑지5"/>
      <sheetName val="남양시작동자105노65기1_3화1_24"/>
      <sheetName val="관음목장(제출용)자105인97_54"/>
      <sheetName val="1_본부별5"/>
      <sheetName val="1_3_1절점좌표5"/>
      <sheetName val="1_1설계기준5"/>
      <sheetName val="2000_055"/>
      <sheetName val="기초입력_DATA5"/>
      <sheetName val="단양_00_아파트-세부내역5"/>
      <sheetName val="4_경비_5_영업외수지5"/>
      <sheetName val="_견적서5"/>
      <sheetName val="EQUIP_LIST5"/>
      <sheetName val="Piping_Design_Data4"/>
      <sheetName val="4_&amp;_10-inch,_CO2_Combo_&amp;_Sweep4"/>
      <sheetName val="Sight_n_M_H4"/>
      <sheetName val="4_장비손료5"/>
      <sheetName val="2F_회의실견적(5_14_일대)4"/>
      <sheetName val="재활용_악취_먼지DUCT산출5"/>
      <sheetName val="전체내역_(2)4"/>
      <sheetName val="Hyundai_Unit_cost_xls4"/>
      <sheetName val="969910(_R)4"/>
      <sheetName val="원내역서_그대로4"/>
      <sheetName val="5_정산서5"/>
      <sheetName val="수목데이타_4"/>
      <sheetName val="1062-X방향_4"/>
      <sheetName val="TABLE_DB4"/>
      <sheetName val="쌍용_data_base4"/>
      <sheetName val="경비_(1)4"/>
      <sheetName val="설계기준_및_하중계산4"/>
      <sheetName val="PROJECT_BRIEF4"/>
      <sheetName val="5호광장_(만점)5"/>
      <sheetName val="인천국제_(만점)_(2)5"/>
      <sheetName val="전선_및_전선관4"/>
      <sheetName val="VENDOR_LIST4"/>
      <sheetName val="중기조종사_단위단가6"/>
      <sheetName val="5__현장관리비_new__5"/>
      <sheetName val="Temporary_Mooring5"/>
      <sheetName val="A_LINE5"/>
      <sheetName val="제출내역_(2)5"/>
      <sheetName val="2_2_오피스텔(12~32F)5"/>
      <sheetName val="_갑지5"/>
      <sheetName val="일위대가_집계표5"/>
      <sheetName val="9_1지하2층하부보5"/>
      <sheetName val="단계별내역_(2)5"/>
      <sheetName val="총_원가계산5"/>
      <sheetName val="4_일위대가5"/>
      <sheetName val="단가_4"/>
      <sheetName val="4_LINE5"/>
      <sheetName val="7_th5"/>
      <sheetName val="매출요약(월별)_-년간4"/>
      <sheetName val="한성교회_신축공사(050713)_CheckList4"/>
      <sheetName val="단가_및_재료비4"/>
      <sheetName val="1_䷨수장4"/>
      <sheetName val="4_뀴진설Ⳅ4"/>
      <sheetName val="전䰨선로_물량표4"/>
      <sheetName val="㶀대입찰_내역서4"/>
      <sheetName val="내역서_(2)4"/>
      <sheetName val="strut_type4"/>
      <sheetName val="10_경제성분석3"/>
      <sheetName val="총괄집계_4"/>
      <sheetName val="2_13"/>
      <sheetName val="기계_도급내역서3"/>
      <sheetName val="kimre_scrubber4"/>
      <sheetName val="108_수선비4"/>
      <sheetName val="FRP_PIPING_일위대가4"/>
      <sheetName val="-15_03"/>
      <sheetName val="개인별_순위표5"/>
      <sheetName val="사__업__비__수__지__예__산__서3"/>
      <sheetName val="CM_15"/>
      <sheetName val="청_구2"/>
      <sheetName val="공내역_및_견적조건3"/>
      <sheetName val="_ｹ-ﾌﾞﾙ1"/>
      <sheetName val="97_사업추정(WEKI)1"/>
      <sheetName val="STEEL_BOX_단면설계(SEC_8)4"/>
      <sheetName val="2_2_띠장의_설계5"/>
      <sheetName val="자__재5"/>
      <sheetName val="세골재__T2_변경_현황4"/>
      <sheetName val="6__안전관리비13"/>
      <sheetName val="기술부_VENDOR_LIST5"/>
      <sheetName val="4_2_1_마루높이_검토4"/>
      <sheetName val="내역서_(3)5"/>
      <sheetName val="산출양식_(2)5"/>
      <sheetName val="전체산출내역서갑(변경)_5"/>
      <sheetName val="A_터파기공5"/>
      <sheetName val="B_측·집5"/>
      <sheetName val="배(자·집)_(2)5"/>
      <sheetName val="2_01측·터·집5"/>
      <sheetName val="땅깍·수_(1-1)5"/>
      <sheetName val="0-52_5"/>
      <sheetName val="콘·다_(2)5"/>
      <sheetName val="기·집_(2)5"/>
      <sheetName val="콘·다_(3)5"/>
      <sheetName val="병원내역집계표_(2)5"/>
      <sheetName val="실행총괄_5"/>
      <sheetName val="[IL-3_XLSY갑지5"/>
      <sheetName val="4_일위대가목차5"/>
      <sheetName val="내역_ver1_05"/>
      <sheetName val="2000,9월_일위5"/>
      <sheetName val="1_노무비명세서(해동)5"/>
      <sheetName val="1_노무비명세서(토목)5"/>
      <sheetName val="2_노무비명세서(해동)5"/>
      <sheetName val="2_노무비명세서(수직보호망)5"/>
      <sheetName val="2_노무비명세서(난간대)5"/>
      <sheetName val="2_사진대지5"/>
      <sheetName val="3_사진대지5"/>
      <sheetName val="변압기_및_발전기_용량4"/>
      <sheetName val="조도계산서_(도서)4"/>
      <sheetName val="빌딩_안내4"/>
      <sheetName val="CABLE_(2)4"/>
      <sheetName val="G_R300경비4"/>
      <sheetName val="단가대비표_(3)4"/>
      <sheetName val="기성내역서(을)_(2)4"/>
      <sheetName val="1단계_(2)4"/>
      <sheetName val="2_1__노무비_평균단가산출4"/>
      <sheetName val="3_공사비(07년노임단가)4"/>
      <sheetName val="3_공사비(단가조사표)4"/>
      <sheetName val="3_공사비(물량산출표)4"/>
      <sheetName val="3_공사비(일위대가표목록)4"/>
      <sheetName val="3_공사비(일위대가표)4"/>
      <sheetName val="TRE_TABLE4"/>
      <sheetName val="Requirement(Work_Crew)4"/>
      <sheetName val="진입도로B_(2)4"/>
      <sheetName val="2_냉난방설비공사4"/>
      <sheetName val="7_자동제어공사4"/>
      <sheetName val="중강당_내역4"/>
      <sheetName val="기초자료입력및_K치_확인4"/>
      <sheetName val="실행내역_4"/>
      <sheetName val="자재_단가_비교표(견적)4"/>
      <sheetName val="자재_단가_비교표4"/>
      <sheetName val="Bid_Summary4"/>
      <sheetName val="이동시_예상비용4"/>
      <sheetName val="Seg_1DE비용4"/>
      <sheetName val="Transit_비용_감가상각미포함4"/>
      <sheetName val="전화공사_공량_및_집계표4"/>
      <sheetName val="참조_(2)4"/>
      <sheetName val="6__직접경비4"/>
      <sheetName val="대가_(보완)4"/>
      <sheetName val="3_자재비(총괄)4"/>
      <sheetName val="제조_경영4"/>
      <sheetName val="4_전기4"/>
      <sheetName val="노_무_비4"/>
      <sheetName val="미납품_현황4"/>
      <sheetName val="신설개소별_총집계표(동해-배전)4"/>
      <sheetName val="BOX_본체4"/>
      <sheetName val="MP_MOB4"/>
      <sheetName val="신평리_권리자명부1"/>
      <sheetName val="일위대가_(PM)4"/>
      <sheetName val="7_전산해석결과2"/>
      <sheetName val="4_하중2"/>
      <sheetName val="①idea_pipeline4"/>
      <sheetName val="IMP_통일양식4"/>
      <sheetName val="LYS_통일양식4"/>
      <sheetName val="Xunit_(단위환산)4"/>
      <sheetName val="유통기한_프로그램4"/>
      <sheetName val="1-1_현장정리4"/>
      <sheetName val="1-2_토공4"/>
      <sheetName val="1-3_WMM,GSB4"/>
      <sheetName val="1-4_BITUMINOUS_COURSE4"/>
      <sheetName val="1-5_BOX_CULVERTS4"/>
      <sheetName val="1-6_BRIDGE4"/>
      <sheetName val="1-7_DRAINAGE4"/>
      <sheetName val="1-8_TRAFFIC4"/>
      <sheetName val="1-9_MISCELLANEOUS4"/>
      <sheetName val="1-10_ELECTRICAL4"/>
      <sheetName val="1-12_도급외항목4"/>
      <sheetName val="명일작업계획_(3)4"/>
      <sheetName val="용선_C_L4"/>
      <sheetName val="전_체4"/>
      <sheetName val="흙막이B_(오산운암)4"/>
      <sheetName val="타이로드_흙막이4"/>
      <sheetName val="타이로드_흙막이(근입장2_5M)4"/>
      <sheetName val="타이로드(근입장2_5M)4"/>
      <sheetName val="pile_항타4"/>
      <sheetName val="pile_항타(디젤)4"/>
      <sheetName val="pile_항타_A4"/>
      <sheetName val="pile_항타_B4"/>
      <sheetName val="pile_항타_C4"/>
      <sheetName val="pile_인발4"/>
      <sheetName val="pile_인발_A4"/>
      <sheetName val="pile_인발_B4"/>
      <sheetName val="pile_인발_C4"/>
      <sheetName val="20TON_TRAILER4"/>
      <sheetName val="토류판_(2)4"/>
      <sheetName val="SHEET_PILE단가4"/>
      <sheetName val="6_이토처리시간4"/>
      <sheetName val="태화42_1"/>
      <sheetName val="외주현황_wq11"/>
      <sheetName val="1차_내역서4"/>
      <sheetName val="220_(2)1"/>
      <sheetName val="토__공1"/>
      <sheetName val="울진항공등화_내역서4"/>
      <sheetName val="일_위_대_가_표4"/>
      <sheetName val="영흥TL(UP,DOWN)_4"/>
      <sheetName val="3련_BOX4"/>
      <sheetName val="내역서_3"/>
      <sheetName val="2_1외주4"/>
      <sheetName val="2_3노무4"/>
      <sheetName val="2_4자재4"/>
      <sheetName val="2_2장비4"/>
      <sheetName val="2_5경비4"/>
      <sheetName val="2_6수목대4"/>
      <sheetName val="모선자재_집계표3"/>
      <sheetName val="재료의_할증3"/>
      <sheetName val="D1_2_COF모듈자재_입출재고_(B급)3"/>
      <sheetName val="BEND_LOSS1"/>
      <sheetName val="토공_total1"/>
      <sheetName val="3_관로전환기1"/>
      <sheetName val="F_월별기성수금현황_1"/>
      <sheetName val="내역서1999_8최종1"/>
      <sheetName val="3_전기산출기초1"/>
      <sheetName val="고객사_관리_코드4"/>
      <sheetName val="중기쥰종사_단위단가4"/>
      <sheetName val="금회_청구사항(기계)1"/>
      <sheetName val="기성갑지_(소방)1"/>
      <sheetName val="금회_청구사항(소방)1"/>
      <sheetName val="함열량_db3"/>
      <sheetName val="PTVT_(MAU)4"/>
      <sheetName val="99_조정금액1"/>
      <sheetName val="D_B1"/>
      <sheetName val="기존단가_(2)2"/>
      <sheetName val="TRAY_헹거산출1"/>
      <sheetName val="1_청구서1"/>
      <sheetName val="2_내역서1"/>
      <sheetName val="표__지3"/>
      <sheetName val="1_11"/>
      <sheetName val="K2_site_Total_내역서1"/>
      <sheetName val="Div26_-_Elect3"/>
      <sheetName val="Khoi_luong3"/>
      <sheetName val="Bảng_mã_VT3"/>
      <sheetName val="DonGia_chetao3"/>
      <sheetName val="DonGia_VatTuLK3"/>
      <sheetName val="Fr_Revit3"/>
      <sheetName val="NSA_Summary3"/>
      <sheetName val="일위대가56-1_1"/>
      <sheetName val="일위대가71-1_1"/>
      <sheetName val="일위대가74-1_1"/>
      <sheetName val="일위대가76-1_1"/>
      <sheetName val="일위대가77-1_1"/>
      <sheetName val="일위대가78-1_1"/>
      <sheetName val="chi_tiet2"/>
      <sheetName val="PPC_Summary2"/>
      <sheetName val="Tong_hop1"/>
      <sheetName val="Phan_lap_dat1"/>
      <sheetName val="Lắp_Ráp1"/>
      <sheetName val="동강_배관1"/>
      <sheetName val="WCR_외주1"/>
      <sheetName val="ANILINE_-_OPTION1"/>
      <sheetName val="MDI_-_OPTION1"/>
      <sheetName val="총괄표_1"/>
      <sheetName val="계약대비내역서_(부경)1"/>
      <sheetName val="집행대비내역서_(부경)1"/>
      <sheetName val="계약그라우팅_포장1"/>
      <sheetName val="계약사무실조경_1"/>
      <sheetName val="횡배수관_토공량_산출1"/>
      <sheetName val="Phieu_trinh_ky_cấu_tháp1"/>
      <sheetName val="Phieu_trinh_ky_VTP1"/>
      <sheetName val="KS-VL_rời1"/>
      <sheetName val="Tai_san1"/>
      <sheetName val="Check_dong_tien1"/>
      <sheetName val="Chi_phí_SDTS1"/>
      <sheetName val="Check_COST1"/>
      <sheetName val="DATA_HD1"/>
      <sheetName val="Tong_hop_1TM1"/>
      <sheetName val="NS_Lán_trại1"/>
      <sheetName val="Check_cong_no_NC1"/>
      <sheetName val="cong_thuc_tinh_chi_tiet3"/>
      <sheetName val="_IL-3_XLSY갑지5"/>
      <sheetName val="KET_CAU-_MJV21"/>
      <sheetName val="Ví_dụ1"/>
      <sheetName val="Gia_VLNCMTC1"/>
      <sheetName val="06_일위대가목록1"/>
      <sheetName val="부대표지⽠"/>
      <sheetName val="도시정비_"/>
      <sheetName val="3_1_6_전산처리결과"/>
      <sheetName val="1공구_건정토건_토공9"/>
      <sheetName val="1공구_건정토건_철콘9"/>
      <sheetName val="도급표지_9"/>
      <sheetName val="도급표지__(4)9"/>
      <sheetName val="부대표지_(4)9"/>
      <sheetName val="도급표지__(3)9"/>
      <sheetName val="부대표지_(3)9"/>
      <sheetName val="도급표지__(2)9"/>
      <sheetName val="부대표지_(2)9"/>
      <sheetName val="토__목9"/>
      <sheetName val="조__경9"/>
      <sheetName val="전_기9"/>
      <sheetName val="건__축9"/>
      <sheetName val="보도내역_(3)9"/>
      <sheetName val="준검_내역서9"/>
      <sheetName val="1_수인터널9"/>
      <sheetName val="2_대외공문9"/>
      <sheetName val="설_계9"/>
      <sheetName val="6PILE__(돌출)9"/>
      <sheetName val="AS포장복구_9"/>
      <sheetName val="입출재고현황_(2)8"/>
      <sheetName val="0_0ControlSheet9"/>
      <sheetName val="0_1keyAssumption9"/>
      <sheetName val="4_내진설계8"/>
      <sheetName val="내역(최종본4_5)9"/>
      <sheetName val="Sheet1_(2)8"/>
      <sheetName val="BSD_(2)8"/>
      <sheetName val="1_취수장8"/>
      <sheetName val="부대입찰_내역서8"/>
      <sheetName val="전차선로_물량표8"/>
      <sheetName val="토공(우물통,기타)_8"/>
      <sheetName val="_총괄표8"/>
      <sheetName val="현장관리비_산출내역8"/>
      <sheetName val="제잡비_xls8"/>
      <sheetName val="3BL공동구_수량8"/>
      <sheetName val="현장별계약현황('98_10_31)8"/>
      <sheetName val="96보완계획7_128"/>
      <sheetName val="97년_추정8"/>
      <sheetName val="인건비_8"/>
      <sheetName val="1__설계조건_2_단면가정_3__하중계산8"/>
      <sheetName val="DATA_입력란8"/>
      <sheetName val="실행내역서_8"/>
      <sheetName val="1_설계조건8"/>
      <sheetName val="2_고용보험료산출근거8"/>
      <sheetName val="노원열병합__건축공사기성내역서8"/>
      <sheetName val="Eq__Mobilization8"/>
      <sheetName val="원가계산_(2)8"/>
      <sheetName val="장비당단가_(1)7"/>
      <sheetName val="Sheet2_(2)7"/>
      <sheetName val="내___역6"/>
      <sheetName val="1_설계기준7"/>
      <sheetName val="프라임_강변역(4,236)6"/>
      <sheetName val="플랜트_설치8"/>
      <sheetName val="8_PILE__(돌출)7"/>
      <sheetName val="콤보박스와_리스트박스의_연결8"/>
      <sheetName val="2000년_공정표6"/>
      <sheetName val="수_량_명_세_서_-_17"/>
      <sheetName val="설내역서_7"/>
      <sheetName val="2_건축7"/>
      <sheetName val="집_계_표6"/>
      <sheetName val="2_교량(신설)6"/>
      <sheetName val="5_2코핑6"/>
      <sheetName val="공정표_7"/>
      <sheetName val="P_M_별6"/>
      <sheetName val="표지_(3)8"/>
      <sheetName val="표지_(2)8"/>
      <sheetName val="교각집계_(2)8"/>
      <sheetName val="교각토공_(2)8"/>
      <sheetName val="교각철근_(2)8"/>
      <sheetName val="외주대비_-석축8"/>
      <sheetName val="외주대비-구조물_(2)8"/>
      <sheetName val="견적표지_(3)8"/>
      <sheetName val="_HIT-&gt;HMC_견적(3900)8"/>
      <sheetName val="일__위__대__가__목__록8"/>
      <sheetName val="교각토공__2_8"/>
      <sheetName val="HRSG_SMALL072208"/>
      <sheetName val="6__안전관리비14"/>
      <sheetName val="하도내역_(철콘)7"/>
      <sheetName val="3_공통공사대비8"/>
      <sheetName val="노무비_근거7"/>
      <sheetName val="조건표_(2)7"/>
      <sheetName val="별표_7"/>
      <sheetName val="임율_Data7"/>
      <sheetName val="2차전체변경예정_(2)7"/>
      <sheetName val="토공유동표(전체_당초)7"/>
      <sheetName val="목차_7"/>
      <sheetName val="단면_(2)7"/>
      <sheetName val="b_balju_(2)7"/>
      <sheetName val="8_현장관리비7"/>
      <sheetName val="7_안전관리비7"/>
      <sheetName val="7__현장관리비_7"/>
      <sheetName val="노무비_6"/>
      <sheetName val="내역서_제출6"/>
      <sheetName val="구조______6"/>
      <sheetName val="간_지16"/>
      <sheetName val="화재_탐지_설비6"/>
      <sheetName val="4_일위대가집계6"/>
      <sheetName val="5__현장관리비(new)_6"/>
      <sheetName val="Customer_Databas6"/>
      <sheetName val="방배동내역_(총괄)6"/>
      <sheetName val="배수공_시멘트_및_골재량_산출6"/>
      <sheetName val="7_PILE__(돌출)6"/>
      <sheetName val="CIP_공사7"/>
      <sheetName val="광통신_견적내역서16"/>
      <sheetName val="할증_6"/>
      <sheetName val="unit_46"/>
      <sheetName val="DATA_입력부6"/>
      <sheetName val="수량산출서_갑지6"/>
      <sheetName val="남양시작동자105노65기1_3화1_25"/>
      <sheetName val="관음목장(제출용)자105인97_55"/>
      <sheetName val="1_본부별6"/>
      <sheetName val="1_3_1절점좌표6"/>
      <sheetName val="1_1설계기준6"/>
      <sheetName val="2000_056"/>
      <sheetName val="기초입력_DATA6"/>
      <sheetName val="단양_00_아파트-세부내역6"/>
      <sheetName val="4_경비_5_영업외수지6"/>
      <sheetName val="_견적서6"/>
      <sheetName val="EQUIP_LIST6"/>
      <sheetName val="Piping_Design_Data5"/>
      <sheetName val="4_&amp;_10-inch,_CO2_Combo_&amp;_Sweep5"/>
      <sheetName val="Sight_n_M_H5"/>
      <sheetName val="4_장비손료6"/>
      <sheetName val="2F_회의실견적(5_14_일대)5"/>
      <sheetName val="재활용_악취_먼지DUCT산출6"/>
      <sheetName val="전체내역_(2)5"/>
      <sheetName val="Hyundai_Unit_cost_xls5"/>
      <sheetName val="969910(_R)5"/>
      <sheetName val="원내역서_그대로5"/>
      <sheetName val="5_정산서6"/>
      <sheetName val="수목데이타_5"/>
      <sheetName val="1062-X방향_5"/>
      <sheetName val="TABLE_DB5"/>
      <sheetName val="쌍용_data_base5"/>
      <sheetName val="경비_(1)5"/>
      <sheetName val="설계기준_및_하중계산5"/>
      <sheetName val="PROJECT_BRIEF5"/>
      <sheetName val="5호광장_(만점)6"/>
      <sheetName val="인천국제_(만점)_(2)6"/>
      <sheetName val="전선_및_전선관5"/>
      <sheetName val="VENDOR_LIST5"/>
      <sheetName val="중기조종사_단위단가7"/>
      <sheetName val="5__현장관리비_new__6"/>
      <sheetName val="Temporary_Mooring6"/>
      <sheetName val="A_LINE6"/>
      <sheetName val="제출내역_(2)6"/>
      <sheetName val="2_2_오피스텔(12~32F)6"/>
      <sheetName val="_갑지6"/>
      <sheetName val="일위대가_집계표6"/>
      <sheetName val="9_1지하2층하부보6"/>
      <sheetName val="단계별내역_(2)6"/>
      <sheetName val="총_원가계산6"/>
      <sheetName val="4_일위대가6"/>
      <sheetName val="단가_5"/>
      <sheetName val="4_LINE6"/>
      <sheetName val="7_th6"/>
      <sheetName val="매출요약(월별)_-년간5"/>
      <sheetName val="한성교회_신축공사(050713)_CheckList5"/>
      <sheetName val="단가_및_재료비5"/>
      <sheetName val="1_䷨수장5"/>
      <sheetName val="4_뀴진설Ⳅ5"/>
      <sheetName val="전䰨선로_물량표5"/>
      <sheetName val="㶀대입찰_내역서5"/>
      <sheetName val="내역서_(2)5"/>
      <sheetName val="strut_type5"/>
      <sheetName val="10_경제성분석4"/>
      <sheetName val="총괄집계_5"/>
      <sheetName val="2_14"/>
      <sheetName val="기계_도급내역서4"/>
      <sheetName val="kimre_scrubber5"/>
      <sheetName val="108_수선비5"/>
      <sheetName val="FRP_PIPING_일위대가5"/>
      <sheetName val="-15_04"/>
      <sheetName val="개인별_순위표6"/>
      <sheetName val="사__업__비__수__지__예__산__서4"/>
      <sheetName val="CM_16"/>
      <sheetName val="청_구3"/>
      <sheetName val="공내역_및_견적조건4"/>
      <sheetName val="_ｹ-ﾌﾞﾙ2"/>
      <sheetName val="97_사업추정(WEKI)2"/>
      <sheetName val="STEEL_BOX_단면설계(SEC_8)5"/>
      <sheetName val="2_2_띠장의_설계6"/>
      <sheetName val="자__재6"/>
      <sheetName val="세골재__T2_변경_현황5"/>
      <sheetName val="6__안전관리비15"/>
      <sheetName val="기술부_VENDOR_LIST6"/>
      <sheetName val="4_2_1_마루높이_검토5"/>
      <sheetName val="내역서_(3)6"/>
      <sheetName val="산출양식_(2)6"/>
      <sheetName val="전체산출내역서갑(변경)_6"/>
      <sheetName val="A_터파기공6"/>
      <sheetName val="B_측·집6"/>
      <sheetName val="배(자·집)_(2)6"/>
      <sheetName val="2_01측·터·집6"/>
      <sheetName val="땅깍·수_(1-1)6"/>
      <sheetName val="0-52_6"/>
      <sheetName val="콘·다_(2)6"/>
      <sheetName val="기·집_(2)6"/>
      <sheetName val="콘·다_(3)6"/>
      <sheetName val="병원내역집계표_(2)6"/>
      <sheetName val="실행총괄_6"/>
      <sheetName val="[IL-3_XLSY갑지6"/>
      <sheetName val="4_일위대가목차6"/>
      <sheetName val="내역_ver1_06"/>
      <sheetName val="2000,9월_일위6"/>
      <sheetName val="1_노무비명세서(해동)6"/>
      <sheetName val="1_노무비명세서(토목)6"/>
      <sheetName val="2_노무비명세서(해동)6"/>
      <sheetName val="2_노무비명세서(수직보호망)6"/>
      <sheetName val="2_노무비명세서(난간대)6"/>
      <sheetName val="2_사진대지6"/>
      <sheetName val="3_사진대지6"/>
      <sheetName val="변압기_및_발전기_용량5"/>
      <sheetName val="조도계산서_(도서)5"/>
      <sheetName val="빌딩_안내5"/>
      <sheetName val="CABLE_(2)5"/>
      <sheetName val="G_R300경비5"/>
      <sheetName val="단가대비표_(3)5"/>
      <sheetName val="기성내역서(을)_(2)5"/>
      <sheetName val="1단계_(2)5"/>
      <sheetName val="2_1__노무비_평균단가산출5"/>
      <sheetName val="3_공사비(07년노임단가)5"/>
      <sheetName val="3_공사비(단가조사표)5"/>
      <sheetName val="3_공사비(물량산출표)5"/>
      <sheetName val="3_공사비(일위대가표목록)5"/>
      <sheetName val="3_공사비(일위대가표)5"/>
      <sheetName val="TRE_TABLE5"/>
      <sheetName val="Requirement(Work_Crew)5"/>
      <sheetName val="진입도로B_(2)5"/>
      <sheetName val="2_냉난방설비공사5"/>
      <sheetName val="7_자동제어공사5"/>
      <sheetName val="중강당_내역5"/>
      <sheetName val="기초자료입력및_K치_확인5"/>
      <sheetName val="실행내역_5"/>
      <sheetName val="자재_단가_비교표(견적)5"/>
      <sheetName val="자재_단가_비교표5"/>
      <sheetName val="Bid_Summary5"/>
      <sheetName val="이동시_예상비용5"/>
      <sheetName val="Seg_1DE비용5"/>
      <sheetName val="Transit_비용_감가상각미포함5"/>
      <sheetName val="전화공사_공량_및_집계표5"/>
      <sheetName val="참조_(2)5"/>
      <sheetName val="6__직접경비5"/>
      <sheetName val="대가_(보완)5"/>
      <sheetName val="3_자재비(총괄)5"/>
      <sheetName val="제조_경영5"/>
      <sheetName val="4_전기5"/>
      <sheetName val="노_무_비5"/>
      <sheetName val="미납품_현황5"/>
      <sheetName val="신설개소별_총집계표(동해-배전)5"/>
      <sheetName val="BOX_본체5"/>
      <sheetName val="MP_MOB5"/>
      <sheetName val="신평리_권리자명부2"/>
      <sheetName val="일위대가_(PM)5"/>
      <sheetName val="7_전산해석결과3"/>
      <sheetName val="4_하중3"/>
      <sheetName val="①idea_pipeline5"/>
      <sheetName val="IMP_통일양식5"/>
      <sheetName val="LYS_통일양식5"/>
      <sheetName val="Xunit_(단위환산)5"/>
      <sheetName val="유통기한_프로그램5"/>
      <sheetName val="1-1_현장정리5"/>
      <sheetName val="1-2_토공5"/>
      <sheetName val="1-3_WMM,GSB5"/>
      <sheetName val="1-4_BITUMINOUS_COURSE5"/>
      <sheetName val="1-5_BOX_CULVERTS5"/>
      <sheetName val="1-6_BRIDGE5"/>
      <sheetName val="1-7_DRAINAGE5"/>
      <sheetName val="1-8_TRAFFIC5"/>
      <sheetName val="1-9_MISCELLANEOUS5"/>
      <sheetName val="1-10_ELECTRICAL5"/>
      <sheetName val="1-12_도급외항목5"/>
      <sheetName val="명일작업계획_(3)5"/>
      <sheetName val="용선_C_L5"/>
      <sheetName val="전_체5"/>
      <sheetName val="흙막이B_(오산운암)5"/>
      <sheetName val="타이로드_흙막이5"/>
      <sheetName val="타이로드_흙막이(근입장2_5M)5"/>
      <sheetName val="타이로드(근입장2_5M)5"/>
      <sheetName val="pile_항타5"/>
      <sheetName val="pile_항타(디젤)5"/>
      <sheetName val="pile_항타_A5"/>
      <sheetName val="pile_항타_B5"/>
      <sheetName val="pile_항타_C5"/>
      <sheetName val="pile_인발5"/>
      <sheetName val="pile_인발_A5"/>
      <sheetName val="pile_인발_B5"/>
      <sheetName val="pile_인발_C5"/>
      <sheetName val="20TON_TRAILER5"/>
      <sheetName val="토류판_(2)5"/>
      <sheetName val="SHEET_PILE단가5"/>
      <sheetName val="6_이토처리시간5"/>
      <sheetName val="태화42_2"/>
      <sheetName val="외주현황_wq12"/>
      <sheetName val="1차_내역서5"/>
      <sheetName val="220_(2)2"/>
      <sheetName val="토__공2"/>
      <sheetName val="울진항공등화_내역서5"/>
      <sheetName val="일_위_대_가_표5"/>
      <sheetName val="영흥TL(UP,DOWN)_5"/>
      <sheetName val="3련_BOX5"/>
      <sheetName val="내역서_4"/>
      <sheetName val="2_1외주5"/>
      <sheetName val="2_3노무5"/>
      <sheetName val="2_4자재5"/>
      <sheetName val="2_2장비5"/>
      <sheetName val="2_5경비5"/>
      <sheetName val="2_6수목대5"/>
      <sheetName val="모선자재_집계표4"/>
      <sheetName val="재료의_할증4"/>
      <sheetName val="D1_2_COF모듈자재_입출재고_(B급)4"/>
      <sheetName val="BEND_LOSS2"/>
      <sheetName val="토공_total2"/>
      <sheetName val="3_관로전환기2"/>
      <sheetName val="F_월별기성수금현황_2"/>
      <sheetName val="내역서1999_8최종2"/>
      <sheetName val="3_전기산출기초2"/>
      <sheetName val="고객사_관리_코드5"/>
      <sheetName val="중기쥰종사_단위단가5"/>
      <sheetName val="_2"/>
      <sheetName val="금회_청구사항(기계)2"/>
      <sheetName val="기성갑지_(소방)2"/>
      <sheetName val="금회_청구사항(소방)2"/>
      <sheetName val="함열량_db4"/>
      <sheetName val="PTVT_(MAU)5"/>
      <sheetName val="99_조정금액2"/>
      <sheetName val="D_B2"/>
      <sheetName val="기존단가_(2)3"/>
      <sheetName val="TRAY_헹거산출2"/>
      <sheetName val="1_청구서2"/>
      <sheetName val="2_내역서2"/>
      <sheetName val="표__지4"/>
      <sheetName val="1_12"/>
      <sheetName val="K2_site_Total_내역서2"/>
      <sheetName val="Div26_-_Elect4"/>
      <sheetName val="Khoi_luong4"/>
      <sheetName val="Bảng_mã_VT4"/>
      <sheetName val="DonGia_chetao4"/>
      <sheetName val="DonGia_VatTuLK4"/>
      <sheetName val="Fr_Revit4"/>
      <sheetName val="NSA_Summary4"/>
      <sheetName val="일위대가56-1_2"/>
      <sheetName val="일위대가71-1_2"/>
      <sheetName val="일위대가74-1_2"/>
      <sheetName val="일위대가76-1_2"/>
      <sheetName val="일위대가77-1_2"/>
      <sheetName val="일위대가78-1_2"/>
      <sheetName val="chi_tiet3"/>
      <sheetName val="PPC_Summary3"/>
      <sheetName val="Tong_hop2"/>
      <sheetName val="Phan_lap_dat2"/>
      <sheetName val="Lắp_Ráp2"/>
      <sheetName val="동강_배관2"/>
      <sheetName val="WCR_외주2"/>
      <sheetName val="ANILINE_-_OPTION2"/>
      <sheetName val="MDI_-_OPTION2"/>
      <sheetName val="총괄표_2"/>
      <sheetName val="계약대비내역서_(부경)2"/>
      <sheetName val="집행대비내역서_(부경)2"/>
      <sheetName val="계약그라우팅_포장2"/>
      <sheetName val="계약사무실조경_2"/>
      <sheetName val="횡배수관_토공량_산출2"/>
      <sheetName val="Phieu_trinh_ky_cấu_tháp2"/>
      <sheetName val="Phieu_trinh_ky_VTP2"/>
      <sheetName val="KS-VL_rời2"/>
      <sheetName val="Tai_san2"/>
      <sheetName val="Check_dong_tien2"/>
      <sheetName val="Chi_phí_SDTS2"/>
      <sheetName val="Check_COST2"/>
      <sheetName val="DATA_HD2"/>
      <sheetName val="Tong_hop_1TM2"/>
      <sheetName val="NS_Lán_trại2"/>
      <sheetName val="Check_cong_no_NC2"/>
      <sheetName val="cong_thuc_tinh_chi_tiet4"/>
      <sheetName val="_IL-3_XLSY갑지6"/>
      <sheetName val="KET_CAU-_MJV22"/>
      <sheetName val="Ví_dụ2"/>
      <sheetName val="Gia_VLNCMTC2"/>
      <sheetName val="06_일위대가목록2"/>
      <sheetName val="도시정비_1"/>
      <sheetName val="3_1_6_전산처리결과1"/>
      <sheetName val="3BL공동구__x0000__x0000_"/>
      <sheetName val="중사"/>
      <sheetName val="제품목록"/>
      <sheetName val="원가 (2)"/>
      <sheetName val="기본데이타입력"/>
      <sheetName val="SIL98"/>
      <sheetName val="토목내역서 (도급단가) (2)"/>
      <sheetName val="bang TH"/>
      <sheetName val="Sikje_in_x0005_"/>
      <sheetName val="Summary_VO_No_3"/>
      <sheetName val="VO_No_3_1"/>
      <sheetName val="VO_No_3_2"/>
      <sheetName val="VO_No_3_3"/>
      <sheetName val="VO_No_3_4"/>
      <sheetName val="VO_No_3_5"/>
      <sheetName val="VO_No_3_6"/>
      <sheetName val="VO_No_3_7"/>
      <sheetName val="VO_No_3_8"/>
      <sheetName val="SCOPE_OF_WORK"/>
      <sheetName val="대3류_"/>
      <sheetName val="Sàn_T1"/>
      <sheetName val="Lỗ_thông_gió"/>
      <sheetName val="DI-ESTI"/>
      <sheetName val="Bang gia 2011.10.12"/>
      <sheetName val="[회다내역,X켊楳켎攳嶪剃嶮布쵌섌)"/>
      <sheetName val="위생䲀æ"/>
      <sheetName val="건_裪选"/>
      <sheetName val="건_䃪氼᠝"/>
      <sheetName val="내역서변⢳쨁"/>
      <sheetName val="내역서변⢳쉨쨁"/>
      <sheetName val="내역서변⢳쨁"/>
      <sheetName val="내역서변ꙭ _x0000_"/>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sheetData sheetId="1099"/>
      <sheetData sheetId="1100"/>
      <sheetData sheetId="1101"/>
      <sheetData sheetId="1102" refreshError="1"/>
      <sheetData sheetId="1103" refreshError="1"/>
      <sheetData sheetId="1104" refreshError="1"/>
      <sheetData sheetId="1105" refreshError="1"/>
      <sheetData sheetId="1106" refreshError="1"/>
      <sheetData sheetId="1107" refreshError="1"/>
      <sheetData sheetId="1108"/>
      <sheetData sheetId="1109"/>
      <sheetData sheetId="1110"/>
      <sheetData sheetId="1111"/>
      <sheetData sheetId="1112"/>
      <sheetData sheetId="1113"/>
      <sheetData sheetId="1114" refreshError="1"/>
      <sheetData sheetId="1115"/>
      <sheetData sheetId="1116"/>
      <sheetData sheetId="1117"/>
      <sheetData sheetId="1118"/>
      <sheetData sheetId="1119" refreshError="1"/>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sheetData sheetId="2408"/>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sheetData sheetId="2441" refreshError="1"/>
      <sheetData sheetId="2442" refreshError="1"/>
      <sheetData sheetId="2443" refreshError="1"/>
      <sheetData sheetId="2444" refreshError="1"/>
      <sheetData sheetId="2445" refreshError="1"/>
      <sheetData sheetId="2446" refreshError="1"/>
      <sheetData sheetId="2447">
        <row r="1">
          <cell r="A1" t="str">
            <v>PHIẾU XỬ LÝ HỒ SƠ THANH TOÁN VƯỢT THẨM QUYỀN PD</v>
          </cell>
        </row>
      </sheetData>
      <sheetData sheetId="2448">
        <row r="1">
          <cell r="A1" t="str">
            <v>PHIẾU XỬ LÝ HỒ SƠ THANH TOÁN VƯỢT THẨM QUYỀN PD</v>
          </cell>
        </row>
      </sheetData>
      <sheetData sheetId="2449">
        <row r="1">
          <cell r="A1" t="str">
            <v>PHIẾU XỬ LÝ HỒ SƠ THANH TOÁN VƯỢT THẨM QUYỀN PD</v>
          </cell>
        </row>
      </sheetData>
      <sheetData sheetId="2450"/>
      <sheetData sheetId="2451">
        <row r="1">
          <cell r="A1" t="str">
            <v>PHIẾU XỬ LÝ HỒ SƠ THANH TOÁN VƯỢT THẨM QUYỀN PD</v>
          </cell>
        </row>
      </sheetData>
      <sheetData sheetId="2452">
        <row r="1">
          <cell r="A1" t="str">
            <v>PHIẾU XỬ LÝ HỒ SƠ THANH TOÁN VƯỢT THẨM QUYỀN PD</v>
          </cell>
        </row>
      </sheetData>
      <sheetData sheetId="2453">
        <row r="1">
          <cell r="A1" t="str">
            <v>PHIẾU XỬ LÝ HỒ SƠ THANH TOÁN VƯỢT THẨM QUYỀN PD</v>
          </cell>
        </row>
      </sheetData>
      <sheetData sheetId="2454">
        <row r="1">
          <cell r="A1" t="str">
            <v>PHIẾU XỬ LÝ HỒ SƠ THANH TOÁN VƯỢT THẨM QUYỀN PD</v>
          </cell>
        </row>
      </sheetData>
      <sheetData sheetId="2455">
        <row r="1">
          <cell r="A1" t="str">
            <v>PHIẾU XỬ LÝ HỒ SƠ THANH TOÁN VƯỢT THẨM QUYỀN PD</v>
          </cell>
        </row>
      </sheetData>
      <sheetData sheetId="2456">
        <row r="1">
          <cell r="A1" t="str">
            <v>PHIẾU XỬ LÝ HỒ SƠ THANH TOÁN VƯỢT THẨM QUYỀN PD</v>
          </cell>
        </row>
      </sheetData>
      <sheetData sheetId="2457">
        <row r="1">
          <cell r="A1" t="str">
            <v>PHIẾU XỬ LÝ HỒ SƠ THANH TOÁN VƯỢT THẨM QUYỀN PD</v>
          </cell>
        </row>
      </sheetData>
      <sheetData sheetId="2458">
        <row r="1">
          <cell r="A1" t="str">
            <v>PHIẾU XỬ LÝ HỒ SƠ THANH TOÁN VƯỢT THẨM QUYỀN PD</v>
          </cell>
        </row>
      </sheetData>
      <sheetData sheetId="2459">
        <row r="1">
          <cell r="A1" t="str">
            <v>PHIẾU XỬ LÝ HỒ SƠ THANH TOÁN VƯỢT THẨM QUYỀN PD</v>
          </cell>
        </row>
      </sheetData>
      <sheetData sheetId="2460"/>
      <sheetData sheetId="2461"/>
      <sheetData sheetId="2462">
        <row r="1">
          <cell r="A1" t="str">
            <v>PHIẾU XỬ LÝ HỒ SƠ THANH TOÁN VƯỢT THẨM QUYỀN PD</v>
          </cell>
        </row>
      </sheetData>
      <sheetData sheetId="2463"/>
      <sheetData sheetId="2464">
        <row r="1">
          <cell r="A1" t="str">
            <v>PHIẾU XỬ LÝ HỒ SƠ THANH TOÁN VƯỢT THẨM QUYỀN PD</v>
          </cell>
        </row>
      </sheetData>
      <sheetData sheetId="2465">
        <row r="1">
          <cell r="A1" t="str">
            <v>PHIẾU XỬ LÝ HỒ SƠ THANH TOÁN VƯỢT THẨM QUYỀN PD</v>
          </cell>
        </row>
      </sheetData>
      <sheetData sheetId="2466">
        <row r="1">
          <cell r="A1" t="str">
            <v>PHIẾU XỬ LÝ HỒ SƠ THANH TOÁN VƯỢT THẨM QUYỀN PD</v>
          </cell>
        </row>
      </sheetData>
      <sheetData sheetId="2467">
        <row r="1">
          <cell r="A1" t="str">
            <v>PHIẾU XỬ LÝ HỒ SƠ THANH TOÁN VƯỢT THẨM QUYỀN PD</v>
          </cell>
        </row>
      </sheetData>
      <sheetData sheetId="2468">
        <row r="1">
          <cell r="A1" t="str">
            <v>PHIẾU XỬ LÝ HỒ SƠ THANH TOÁN VƯỢT THẨM QUYỀN PD</v>
          </cell>
        </row>
      </sheetData>
      <sheetData sheetId="2469">
        <row r="1">
          <cell r="A1" t="str">
            <v>PHIẾU XỬ LÝ HỒ SƠ THANH TOÁN VƯỢT THẨM QUYỀN PD</v>
          </cell>
        </row>
      </sheetData>
      <sheetData sheetId="2470">
        <row r="1">
          <cell r="A1" t="str">
            <v>PHIẾU XỬ LÝ HỒ SƠ THANH TOÁN VƯỢT THẨM QUYỀN PD</v>
          </cell>
        </row>
      </sheetData>
      <sheetData sheetId="2471"/>
      <sheetData sheetId="2472">
        <row r="1">
          <cell r="A1" t="str">
            <v>PHIẾU XỬ LÝ HỒ SƠ THANH TOÁN VƯỢT THẨM QUYỀN PD</v>
          </cell>
        </row>
      </sheetData>
      <sheetData sheetId="2473"/>
      <sheetData sheetId="2474"/>
      <sheetData sheetId="2475"/>
      <sheetData sheetId="2476"/>
      <sheetData sheetId="2477">
        <row r="1">
          <cell r="A1" t="str">
            <v>PHIẾU XỬ LÝ HỒ SƠ THANH TOÁN VƯỢT THẨM QUYỀN PD</v>
          </cell>
        </row>
      </sheetData>
      <sheetData sheetId="2478"/>
      <sheetData sheetId="2479"/>
      <sheetData sheetId="2480"/>
      <sheetData sheetId="2481">
        <row r="1">
          <cell r="A1" t="str">
            <v>PHIẾU XỬ LÝ HỒ SƠ THANH TOÁN VƯỢT THẨM QUYỀN PD</v>
          </cell>
        </row>
      </sheetData>
      <sheetData sheetId="2482"/>
      <sheetData sheetId="2483">
        <row r="1">
          <cell r="A1" t="str">
            <v>PHIẾU XỬ LÝ HỒ SƠ THANH TOÁN VƯỢT THẨM QUYỀN PD</v>
          </cell>
        </row>
      </sheetData>
      <sheetData sheetId="2484">
        <row r="1">
          <cell r="A1" t="str">
            <v>PHIẾU XỬ LÝ HỒ SƠ THANH TOÁN VƯỢT THẨM QUYỀN PD</v>
          </cell>
        </row>
      </sheetData>
      <sheetData sheetId="2485">
        <row r="1">
          <cell r="A1" t="str">
            <v>PHIẾU XỬ LÝ HỒ SƠ THANH TOÁN VƯỢT THẨM QUYỀN PD</v>
          </cell>
        </row>
      </sheetData>
      <sheetData sheetId="2486">
        <row r="1">
          <cell r="A1" t="str">
            <v>PHIẾU XỬ LÝ HỒ SƠ THANH TOÁN VƯỢT THẨM QUYỀN PD</v>
          </cell>
        </row>
      </sheetData>
      <sheetData sheetId="2487">
        <row r="1">
          <cell r="A1" t="str">
            <v>PHIẾU XỬ LÝ HỒ SƠ THANH TOÁN VƯỢT THẨM QUYỀN PD</v>
          </cell>
        </row>
      </sheetData>
      <sheetData sheetId="2488">
        <row r="1">
          <cell r="A1" t="str">
            <v>PHIẾU XỬ LÝ HỒ SƠ THANH TOÁN VƯỢT THẨM QUYỀN PD</v>
          </cell>
        </row>
      </sheetData>
      <sheetData sheetId="2489">
        <row r="1">
          <cell r="A1" t="str">
            <v>PHIẾU XỬ LÝ HỒ SƠ THANH TOÁN VƯỢT THẨM QUYỀN PD</v>
          </cell>
        </row>
      </sheetData>
      <sheetData sheetId="2490">
        <row r="1">
          <cell r="A1" t="str">
            <v>PHIẾU XỬ LÝ HỒ SƠ THANH TOÁN VƯỢT THẨM QUYỀN PD</v>
          </cell>
        </row>
      </sheetData>
      <sheetData sheetId="2491">
        <row r="1">
          <cell r="A1" t="str">
            <v>PHIẾU XỬ LÝ HỒ SƠ THANH TOÁN VƯỢT THẨM QUYỀN PD</v>
          </cell>
        </row>
      </sheetData>
      <sheetData sheetId="2492">
        <row r="1">
          <cell r="A1" t="str">
            <v>PHIẾU XỬ LÝ HỒ SƠ THANH TOÁN VƯỢT THẨM QUYỀN PD</v>
          </cell>
        </row>
      </sheetData>
      <sheetData sheetId="2493">
        <row r="1">
          <cell r="A1" t="str">
            <v>PHIẾU XỬ LÝ HỒ SƠ THANH TOÁN VƯỢT THẨM QUYỀN PD</v>
          </cell>
        </row>
      </sheetData>
      <sheetData sheetId="2494"/>
      <sheetData sheetId="2495"/>
      <sheetData sheetId="2496" refreshError="1"/>
      <sheetData sheetId="2497" refreshError="1"/>
      <sheetData sheetId="2498">
        <row r="1">
          <cell r="A1" t="str">
            <v>PHIẾU XỬ LÝ HỒ SƠ THANH TOÁN VƯỢT THẨM QUYỀN PD</v>
          </cell>
        </row>
      </sheetData>
      <sheetData sheetId="2499">
        <row r="1">
          <cell r="A1" t="str">
            <v>PHIẾU XỬ LÝ HỒ SƠ THANH TOÁN VƯỢT THẨM QUYỀN PD</v>
          </cell>
        </row>
      </sheetData>
      <sheetData sheetId="2500">
        <row r="1">
          <cell r="A1" t="str">
            <v>PHIẾU XỬ LÝ HỒ SƠ THANH TOÁN VƯỢT THẨM QUYỀN PD</v>
          </cell>
        </row>
      </sheetData>
      <sheetData sheetId="2501" refreshError="1"/>
      <sheetData sheetId="2502" refreshError="1"/>
      <sheetData sheetId="2503" refreshError="1"/>
      <sheetData sheetId="2504" refreshError="1"/>
      <sheetData sheetId="2505"/>
      <sheetData sheetId="2506">
        <row r="1">
          <cell r="A1" t="str">
            <v>PHIẾU XỬ LÝ HỒ SƠ THANH TOÁN VƯỢT THẨM QUYỀN PD</v>
          </cell>
        </row>
      </sheetData>
      <sheetData sheetId="2507">
        <row r="1">
          <cell r="A1" t="str">
            <v>PHIẾU XỬ LÝ HỒ SƠ THANH TOÁN VƯỢT THẨM QUYỀN PD</v>
          </cell>
        </row>
      </sheetData>
      <sheetData sheetId="2508">
        <row r="1">
          <cell r="A1" t="str">
            <v>PHIẾU XỬ LÝ HỒ SƠ THANH TOÁN VƯỢT THẨM QUYỀN PD</v>
          </cell>
        </row>
      </sheetData>
      <sheetData sheetId="2509">
        <row r="1">
          <cell r="A1" t="str">
            <v>PHIẾU XỬ LÝ HỒ SƠ THANH TOÁN VƯỢT THẨM QUYỀN PD</v>
          </cell>
        </row>
      </sheetData>
      <sheetData sheetId="2510">
        <row r="1">
          <cell r="A1" t="str">
            <v>PHIẾU XỬ LÝ HỒ SƠ THANH TOÁN VƯỢT THẨM QUYỀN PD</v>
          </cell>
        </row>
      </sheetData>
      <sheetData sheetId="2511">
        <row r="1">
          <cell r="A1" t="str">
            <v>PHIẾU XỬ LÝ HỒ SƠ THANH TOÁN VƯỢT THẨM QUYỀN PD</v>
          </cell>
        </row>
      </sheetData>
      <sheetData sheetId="2512"/>
      <sheetData sheetId="2513">
        <row r="1">
          <cell r="A1" t="str">
            <v>PHIẾU XỬ LÝ HỒ SƠ THANH TOÁN VƯỢT THẨM QUYỀN PD</v>
          </cell>
        </row>
      </sheetData>
      <sheetData sheetId="2514">
        <row r="1">
          <cell r="A1" t="str">
            <v>PHIẾU XỬ LÝ HỒ SƠ THANH TOÁN VƯỢT THẨM QUYỀN PD</v>
          </cell>
        </row>
      </sheetData>
      <sheetData sheetId="2515">
        <row r="1">
          <cell r="A1" t="str">
            <v>PHIẾU XỬ LÝ HỒ SƠ THANH TOÁN VƯỢT THẨM QUYỀN PD</v>
          </cell>
        </row>
      </sheetData>
      <sheetData sheetId="2516">
        <row r="1">
          <cell r="A1" t="str">
            <v>PHIẾU XỬ LÝ HỒ SƠ THANH TOÁN VƯỢT THẨM QUYỀN PD</v>
          </cell>
        </row>
      </sheetData>
      <sheetData sheetId="2517"/>
      <sheetData sheetId="2518"/>
      <sheetData sheetId="2519">
        <row r="1">
          <cell r="A1" t="str">
            <v>PHIẾU XỬ LÝ HỒ SƠ THANH TOÁN VƯỢT THẨM QUYỀN PD</v>
          </cell>
        </row>
      </sheetData>
      <sheetData sheetId="2520"/>
      <sheetData sheetId="2521"/>
      <sheetData sheetId="2522"/>
      <sheetData sheetId="2523"/>
      <sheetData sheetId="2524"/>
      <sheetData sheetId="2525"/>
      <sheetData sheetId="2526">
        <row r="1">
          <cell r="A1" t="str">
            <v>PHIẾU XỬ LÝ HỒ SƠ THANH TOÁN VƯỢT THẨM QUYỀN PD</v>
          </cell>
        </row>
      </sheetData>
      <sheetData sheetId="2527"/>
      <sheetData sheetId="2528">
        <row r="1">
          <cell r="A1" t="str">
            <v>PHIẾU XỬ LÝ HỒ SƠ THANH TOÁN VƯỢT THẨM QUYỀN PD</v>
          </cell>
        </row>
      </sheetData>
      <sheetData sheetId="2529">
        <row r="1">
          <cell r="A1" t="str">
            <v>PHIẾU XỬ LÝ HỒ SƠ THANH TOÁN VƯỢT THẨM QUYỀN PD</v>
          </cell>
        </row>
      </sheetData>
      <sheetData sheetId="2530"/>
      <sheetData sheetId="2531">
        <row r="1">
          <cell r="A1" t="str">
            <v>PHIẾU XỬ LÝ HỒ SƠ THANH TOÁN VƯỢT THẨM QUYỀN PD</v>
          </cell>
        </row>
      </sheetData>
      <sheetData sheetId="2532">
        <row r="1">
          <cell r="A1" t="str">
            <v>PHIẾU XỬ LÝ HỒ SƠ THANH TOÁN VƯỢT THẨM QUYỀN PD</v>
          </cell>
        </row>
      </sheetData>
      <sheetData sheetId="2533"/>
      <sheetData sheetId="2534">
        <row r="1">
          <cell r="A1" t="str">
            <v>PHIẾU XỬ LÝ HỒ SƠ THANH TOÁN VƯỢT THẨM QUYỀN PD</v>
          </cell>
        </row>
      </sheetData>
      <sheetData sheetId="2535"/>
      <sheetData sheetId="2536">
        <row r="1">
          <cell r="A1" t="str">
            <v>PHIẾU XỬ LÝ HỒ SƠ THANH TOÁN VƯỢT THẨM QUYỀN PD</v>
          </cell>
        </row>
      </sheetData>
      <sheetData sheetId="2537">
        <row r="1">
          <cell r="A1" t="str">
            <v>PHIẾU XỬ LÝ HỒ SƠ THANH TOÁN VƯỢT THẨM QUYỀN PD</v>
          </cell>
        </row>
      </sheetData>
      <sheetData sheetId="2538" refreshError="1"/>
      <sheetData sheetId="2539"/>
      <sheetData sheetId="2540"/>
      <sheetData sheetId="2541"/>
      <sheetData sheetId="2542">
        <row r="1">
          <cell r="A1" t="str">
            <v>PHIẾU XỬ LÝ HỒ SƠ THANH TOÁN VƯỢT THẨM QUYỀN PD</v>
          </cell>
        </row>
      </sheetData>
      <sheetData sheetId="2543">
        <row r="1">
          <cell r="A1" t="str">
            <v>PHIẾU XỬ LÝ HỒ SƠ THANH TOÁN VƯỢT THẨM QUYỀN PD</v>
          </cell>
        </row>
      </sheetData>
      <sheetData sheetId="2544"/>
      <sheetData sheetId="2545">
        <row r="1">
          <cell r="A1" t="str">
            <v>PHIẾU XỬ LÝ HỒ SƠ THANH TOÁN VƯỢT THẨM QUYỀN PD</v>
          </cell>
        </row>
      </sheetData>
      <sheetData sheetId="2546"/>
      <sheetData sheetId="2547"/>
      <sheetData sheetId="2548">
        <row r="1">
          <cell r="A1" t="str">
            <v>PHIẾU XỬ LÝ HỒ SƠ THANH TOÁN VƯỢT THẨM QUYỀN PD</v>
          </cell>
        </row>
      </sheetData>
      <sheetData sheetId="2549"/>
      <sheetData sheetId="2550">
        <row r="1">
          <cell r="A1" t="str">
            <v>PHIẾU XỬ LÝ HỒ SƠ THANH TOÁN VƯỢT THẨM QUYỀN PD</v>
          </cell>
        </row>
      </sheetData>
      <sheetData sheetId="2551">
        <row r="1">
          <cell r="A1" t="str">
            <v>PHIẾU XỬ LÝ HỒ SƠ THANH TOÁN VƯỢT THẨM QUYỀN PD</v>
          </cell>
        </row>
      </sheetData>
      <sheetData sheetId="2552"/>
      <sheetData sheetId="2553"/>
      <sheetData sheetId="2554"/>
      <sheetData sheetId="2555">
        <row r="1">
          <cell r="A1" t="str">
            <v>PHIẾU XỬ LÝ HỒ SƠ THANH TOÁN VƯỢT THẨM QUYỀN PD</v>
          </cell>
        </row>
      </sheetData>
      <sheetData sheetId="2556">
        <row r="1">
          <cell r="A1" t="str">
            <v>PHIẾU XỬ LÝ HỒ SƠ THANH TOÁN VƯỢT THẨM QUYỀN PD</v>
          </cell>
        </row>
      </sheetData>
      <sheetData sheetId="2557" refreshError="1"/>
      <sheetData sheetId="2558">
        <row r="1">
          <cell r="A1" t="str">
            <v>PHIẾU XỬ LÝ HỒ SƠ THANH TOÁN VƯỢT THẨM QUYỀN PD</v>
          </cell>
        </row>
      </sheetData>
      <sheetData sheetId="2559">
        <row r="1">
          <cell r="A1" t="str">
            <v>PHIẾU XỬ LÝ HỒ SƠ THANH TOÁN VƯỢT THẨM QUYỀN PD</v>
          </cell>
        </row>
      </sheetData>
      <sheetData sheetId="2560">
        <row r="1">
          <cell r="A1" t="str">
            <v>PHIẾU XỬ LÝ HỒ SƠ THANH TOÁN VƯỢT THẨM QUYỀN PD</v>
          </cell>
        </row>
      </sheetData>
      <sheetData sheetId="2561"/>
      <sheetData sheetId="2562"/>
      <sheetData sheetId="2563"/>
      <sheetData sheetId="2564" refreshError="1"/>
      <sheetData sheetId="2565" refreshError="1"/>
      <sheetData sheetId="2566"/>
      <sheetData sheetId="2567"/>
      <sheetData sheetId="2568">
        <row r="1">
          <cell r="A1" t="str">
            <v>PHIẾU XỬ LÝ HỒ SƠ THANH TOÁN VƯỢT THẨM QUYỀN PD</v>
          </cell>
        </row>
      </sheetData>
      <sheetData sheetId="2569">
        <row r="1">
          <cell r="A1" t="str">
            <v>PHIẾU XỬ LÝ HỒ SƠ THANH TOÁN VƯỢT THẨM QUYỀN PD</v>
          </cell>
        </row>
      </sheetData>
      <sheetData sheetId="2570"/>
      <sheetData sheetId="2571" refreshError="1"/>
      <sheetData sheetId="2572" refreshError="1"/>
      <sheetData sheetId="2573" refreshError="1"/>
      <sheetData sheetId="2574"/>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ow r="1">
          <cell r="A1" t="str">
            <v>PHIẾU XỬ LÝ HỒ SƠ THANH TOÁN VƯỢT THẨM QUYỀN PD</v>
          </cell>
        </row>
      </sheetData>
      <sheetData sheetId="2596"/>
      <sheetData sheetId="2597"/>
      <sheetData sheetId="2598"/>
      <sheetData sheetId="2599"/>
      <sheetData sheetId="2600"/>
      <sheetData sheetId="260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sheetData sheetId="2633"/>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sheetData sheetId="2687" refreshError="1"/>
      <sheetData sheetId="2688" refreshError="1"/>
      <sheetData sheetId="2689" refreshError="1"/>
      <sheetData sheetId="2690" refreshError="1"/>
      <sheetData sheetId="2691" refreshError="1"/>
      <sheetData sheetId="2692" refreshError="1"/>
      <sheetData sheetId="2693"/>
      <sheetData sheetId="2694"/>
      <sheetData sheetId="2695"/>
      <sheetData sheetId="2696"/>
      <sheetData sheetId="2697"/>
      <sheetData sheetId="2698"/>
      <sheetData sheetId="2699"/>
      <sheetData sheetId="2700"/>
      <sheetData sheetId="2701"/>
      <sheetData sheetId="2702">
        <row r="1">
          <cell r="A1" t="str">
            <v>PHIẾU XỬ LÝ HỒ SƠ THANH TOÁN VƯỢT THẨM QUYỀN PD</v>
          </cell>
        </row>
      </sheetData>
      <sheetData sheetId="2703"/>
      <sheetData sheetId="2704">
        <row r="1">
          <cell r="A1" t="str">
            <v>PHIẾU XỬ LÝ HỒ SƠ THANH TOÁN VƯỢT THẨM QUYỀN PD</v>
          </cell>
        </row>
      </sheetData>
      <sheetData sheetId="2705">
        <row r="1">
          <cell r="A1" t="str">
            <v>PHIẾU XỬ LÝ HỒ SƠ THANH TOÁN VƯỢT THẨM QUYỀN PD</v>
          </cell>
        </row>
      </sheetData>
      <sheetData sheetId="2706"/>
      <sheetData sheetId="2707">
        <row r="1">
          <cell r="A1" t="str">
            <v>PHIẾU XỬ LÝ HỒ SƠ THANH TOÁN VƯỢT THẨM QUYỀN PD</v>
          </cell>
        </row>
      </sheetData>
      <sheetData sheetId="2708">
        <row r="1">
          <cell r="A1" t="str">
            <v>PHIẾU XỬ LÝ HỒ SƠ THANH TOÁN VƯỢT THẨM QUYỀN PD</v>
          </cell>
        </row>
      </sheetData>
      <sheetData sheetId="2709">
        <row r="1">
          <cell r="A1" t="str">
            <v>PHIẾU XỬ LÝ HỒ SƠ THANH TOÁN VƯỢT THẨM QUYỀN PD</v>
          </cell>
        </row>
      </sheetData>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refreshError="1"/>
      <sheetData sheetId="2729" refreshError="1"/>
      <sheetData sheetId="2730" refreshError="1"/>
      <sheetData sheetId="2731" refreshError="1"/>
      <sheetData sheetId="2732" refreshError="1"/>
      <sheetData sheetId="2733" refreshError="1"/>
      <sheetData sheetId="2734" refreshError="1"/>
      <sheetData sheetId="2735" refreshError="1"/>
      <sheetData sheetId="2736" refreshError="1"/>
      <sheetData sheetId="2737" refreshError="1"/>
      <sheetData sheetId="2738" refreshError="1"/>
      <sheetData sheetId="2739" refreshError="1"/>
      <sheetData sheetId="2740" refreshError="1"/>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refreshError="1"/>
      <sheetData sheetId="2782" refreshError="1"/>
      <sheetData sheetId="2783" refreshError="1"/>
      <sheetData sheetId="2784" refreshError="1"/>
      <sheetData sheetId="2785" refreshError="1"/>
      <sheetData sheetId="2786" refreshError="1"/>
      <sheetData sheetId="2787" refreshError="1"/>
      <sheetData sheetId="2788" refreshError="1"/>
      <sheetData sheetId="2789" refreshError="1"/>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refreshError="1"/>
      <sheetData sheetId="2806" refreshError="1"/>
      <sheetData sheetId="2807" refreshError="1"/>
      <sheetData sheetId="2808" refreshError="1"/>
      <sheetData sheetId="2809" refreshError="1"/>
      <sheetData sheetId="2810" refreshError="1"/>
      <sheetData sheetId="2811" refreshError="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ow r="1">
          <cell r="A1" t="str">
            <v>PHIẾU XỬ LÝ HỒ SƠ THANH TOÁN VƯỢT THẨM QUYỀN PD</v>
          </cell>
        </row>
      </sheetData>
      <sheetData sheetId="2871">
        <row r="1">
          <cell r="A1" t="str">
            <v>PHIẾU XỬ LÝ HỒ SƠ THANH TOÁN VƯỢT THẨM QUYỀN PD</v>
          </cell>
        </row>
      </sheetData>
      <sheetData sheetId="2872">
        <row r="1">
          <cell r="A1" t="str">
            <v>PHIẾU XỬ LÝ HỒ SƠ THANH TOÁN VƯỢT THẨM QUYỀN PD</v>
          </cell>
        </row>
      </sheetData>
      <sheetData sheetId="2873">
        <row r="1">
          <cell r="A1" t="str">
            <v>PHIẾU XỬ LÝ HỒ SƠ THANH TOÁN VƯỢT THẨM QUYỀN PD</v>
          </cell>
        </row>
      </sheetData>
      <sheetData sheetId="2874">
        <row r="1">
          <cell r="A1" t="str">
            <v>PHIẾU XỬ LÝ HỒ SƠ THANH TOÁN VƯỢT THẨM QUYỀN PD</v>
          </cell>
        </row>
      </sheetData>
      <sheetData sheetId="2875">
        <row r="1">
          <cell r="A1" t="str">
            <v>PHIẾU XỬ LÝ HỒ SƠ THANH TOÁN VƯỢT THẨM QUYỀN PD</v>
          </cell>
        </row>
      </sheetData>
      <sheetData sheetId="2876">
        <row r="1">
          <cell r="A1" t="str">
            <v>PHIẾU XỬ LÝ HỒ SƠ THANH TOÁN VƯỢT THẨM QUYỀN PD</v>
          </cell>
        </row>
      </sheetData>
      <sheetData sheetId="2877">
        <row r="1">
          <cell r="A1" t="str">
            <v>PHIẾU XỬ LÝ HỒ SƠ THANH TOÁN VƯỢT THẨM QUYỀN PD</v>
          </cell>
        </row>
      </sheetData>
      <sheetData sheetId="2878">
        <row r="1">
          <cell r="A1" t="str">
            <v>PHIẾU XỬ LÝ HỒ SƠ THANH TOÁN VƯỢT THẨM QUYỀN PD</v>
          </cell>
        </row>
      </sheetData>
      <sheetData sheetId="2879">
        <row r="1">
          <cell r="A1" t="str">
            <v>PHIẾU XỬ LÝ HỒ SƠ THANH TOÁN VƯỢT THẨM QUYỀN PD</v>
          </cell>
        </row>
      </sheetData>
      <sheetData sheetId="2880"/>
      <sheetData sheetId="2881"/>
      <sheetData sheetId="2882"/>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refreshError="1"/>
      <sheetData sheetId="2926" refreshError="1"/>
      <sheetData sheetId="2927" refreshError="1"/>
      <sheetData sheetId="2928" refreshError="1"/>
      <sheetData sheetId="2929" refreshError="1"/>
      <sheetData sheetId="2930" refreshError="1"/>
      <sheetData sheetId="2931" refreshError="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ow r="1">
          <cell r="A1" t="str">
            <v>PHIẾU XỬ LÝ HỒ SƠ THANH TOÁN VƯỢT THẨM QUYỀN PD</v>
          </cell>
        </row>
      </sheetData>
      <sheetData sheetId="3016">
        <row r="1">
          <cell r="A1" t="str">
            <v>PHIẾU XỬ LÝ HỒ SƠ THANH TOÁN VƯỢT THẨM QUYỀN PD</v>
          </cell>
        </row>
      </sheetData>
      <sheetData sheetId="3017">
        <row r="1">
          <cell r="A1" t="str">
            <v>PHIẾU XỬ LÝ HỒ SƠ THANH TOÁN VƯỢT THẨM QUYỀN PD</v>
          </cell>
        </row>
      </sheetData>
      <sheetData sheetId="3018"/>
      <sheetData sheetId="3019"/>
      <sheetData sheetId="3020"/>
      <sheetData sheetId="3021" refreshError="1"/>
      <sheetData sheetId="3022">
        <row r="1">
          <cell r="A1" t="str">
            <v>PHIẾU XỬ LÝ HỒ SƠ THANH TOÁN VƯỢT THẨM QUYỀN PD</v>
          </cell>
        </row>
      </sheetData>
      <sheetData sheetId="3023">
        <row r="1">
          <cell r="A1" t="str">
            <v>PHIẾU XỬ LÝ HỒ SƠ THANH TOÁN VƯỢT THẨM QUYỀN PD</v>
          </cell>
        </row>
      </sheetData>
      <sheetData sheetId="3024">
        <row r="1">
          <cell r="A1" t="str">
            <v>PHIẾU XỬ LÝ HỒ SƠ THANH TOÁN VƯỢT THẨM QUYỀN PD</v>
          </cell>
        </row>
      </sheetData>
      <sheetData sheetId="3025">
        <row r="1">
          <cell r="A1" t="str">
            <v>PHIẾU XỬ LÝ HỒ SƠ THANH TOÁN VƯỢT THẨM QUYỀN PD</v>
          </cell>
        </row>
      </sheetData>
      <sheetData sheetId="3026" refreshError="1"/>
      <sheetData sheetId="3027" refreshError="1"/>
      <sheetData sheetId="3028" refreshError="1"/>
      <sheetData sheetId="3029">
        <row r="1">
          <cell r="A1" t="str">
            <v>PHIẾU XỬ LÝ HỒ SƠ THANH TOÁN VƯỢT THẨM QUYỀN PD</v>
          </cell>
        </row>
      </sheetData>
      <sheetData sheetId="3030">
        <row r="1">
          <cell r="A1" t="str">
            <v>PHIẾU XỬ LÝ HỒ SƠ THANH TOÁN VƯỢT THẨM QUYỀN PD</v>
          </cell>
        </row>
      </sheetData>
      <sheetData sheetId="3031">
        <row r="1">
          <cell r="A1" t="str">
            <v>PHIẾU XỬ LÝ HỒ SƠ THANH TOÁN VƯỢT THẨM QUYỀN PD</v>
          </cell>
        </row>
      </sheetData>
      <sheetData sheetId="3032">
        <row r="1">
          <cell r="A1" t="str">
            <v>PHIẾU XỬ LÝ HỒ SƠ THANH TOÁN VƯỢT THẨM QUYỀN PD</v>
          </cell>
        </row>
      </sheetData>
      <sheetData sheetId="3033" refreshError="1"/>
      <sheetData sheetId="3034"/>
      <sheetData sheetId="3035"/>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ow r="1">
          <cell r="A1" t="str">
            <v>PHIẾU XỬ LÝ HỒ SƠ THANH TOÁN VƯỢT THẨM QUYỀN PD</v>
          </cell>
        </row>
      </sheetData>
      <sheetData sheetId="3068">
        <row r="1">
          <cell r="A1" t="str">
            <v>PHIẾU XỬ LÝ HỒ SƠ THANH TOÁN VƯỢT THẨM QUYỀN PD</v>
          </cell>
        </row>
      </sheetData>
      <sheetData sheetId="3069">
        <row r="1">
          <cell r="A1" t="str">
            <v>PHIẾU XỬ LÝ HỒ SƠ THANH TOÁN VƯỢT THẨM QUYỀN PD</v>
          </cell>
        </row>
      </sheetData>
      <sheetData sheetId="3070">
        <row r="1">
          <cell r="A1" t="str">
            <v>PHIẾU XỬ LÝ HỒ SƠ THANH TOÁN VƯỢT THẨM QUYỀN PD</v>
          </cell>
        </row>
      </sheetData>
      <sheetData sheetId="3071">
        <row r="1">
          <cell r="A1" t="str">
            <v>PHIẾU XỬ LÝ HỒ SƠ THANH TOÁN VƯỢT THẨM QUYỀN PD</v>
          </cell>
        </row>
      </sheetData>
      <sheetData sheetId="3072">
        <row r="1">
          <cell r="A1" t="str">
            <v>PHIẾU XỬ LÝ HỒ SƠ THANH TOÁN VƯỢT THẨM QUYỀN PD</v>
          </cell>
        </row>
      </sheetData>
      <sheetData sheetId="3073">
        <row r="1">
          <cell r="A1" t="str">
            <v>PHIẾU XỬ LÝ HỒ SƠ THANH TOÁN VƯỢT THẨM QUYỀN PD</v>
          </cell>
        </row>
      </sheetData>
      <sheetData sheetId="3074">
        <row r="1">
          <cell r="A1" t="str">
            <v>PHIẾU XỬ LÝ HỒ SƠ THANH TOÁN VƯỢT THẨM QUYỀN PD</v>
          </cell>
        </row>
      </sheetData>
      <sheetData sheetId="3075">
        <row r="1">
          <cell r="A1" t="str">
            <v>PHIẾU XỬ LÝ HỒ SƠ THANH TOÁN VƯỢT THẨM QUYỀN PD</v>
          </cell>
        </row>
      </sheetData>
      <sheetData sheetId="3076">
        <row r="1">
          <cell r="A1" t="str">
            <v>PHIẾU XỬ LÝ HỒ SƠ THANH TOÁN VƯỢT THẨM QUYỀN PD</v>
          </cell>
        </row>
      </sheetData>
      <sheetData sheetId="3077">
        <row r="1">
          <cell r="A1" t="str">
            <v>PHIẾU XỬ LÝ HỒ SƠ THANH TOÁN VƯỢT THẨM QUYỀN PD</v>
          </cell>
        </row>
      </sheetData>
      <sheetData sheetId="3078">
        <row r="1">
          <cell r="A1" t="str">
            <v>PHIẾU XỬ LÝ HỒ SƠ THANH TOÁN VƯỢT THẨM QUYỀN PD</v>
          </cell>
        </row>
      </sheetData>
      <sheetData sheetId="3079">
        <row r="1">
          <cell r="A1" t="str">
            <v>PHIẾU XỬ LÝ HỒ SƠ THANH TOÁN VƯỢT THẨM QUYỀN PD</v>
          </cell>
        </row>
      </sheetData>
      <sheetData sheetId="3080">
        <row r="1">
          <cell r="A1" t="str">
            <v>PHIẾU XỬ LÝ HỒ SƠ THANH TOÁN VƯỢT THẨM QUYỀN PD</v>
          </cell>
        </row>
      </sheetData>
      <sheetData sheetId="3081">
        <row r="1">
          <cell r="A1" t="str">
            <v>PHIẾU XỬ LÝ HỒ SƠ THANH TOÁN VƯỢT THẨM QUYỀN PD</v>
          </cell>
        </row>
      </sheetData>
      <sheetData sheetId="3082">
        <row r="1">
          <cell r="A1" t="str">
            <v>PHIẾU XỬ LÝ HỒ SƠ THANH TOÁN VƯỢT THẨM QUYỀN PD</v>
          </cell>
        </row>
      </sheetData>
      <sheetData sheetId="3083">
        <row r="1">
          <cell r="A1" t="str">
            <v>PHIẾU XỬ LÝ HỒ SƠ THANH TOÁN VƯỢT THẨM QUYỀN PD</v>
          </cell>
        </row>
      </sheetData>
      <sheetData sheetId="3084">
        <row r="1">
          <cell r="A1" t="str">
            <v>PHIẾU XỬ LÝ HỒ SƠ THANH TOÁN VƯỢT THẨM QUYỀN PD</v>
          </cell>
        </row>
      </sheetData>
      <sheetData sheetId="3085">
        <row r="1">
          <cell r="A1" t="str">
            <v>PHIẾU XỬ LÝ HỒ SƠ THANH TOÁN VƯỢT THẨM QUYỀN PD</v>
          </cell>
        </row>
      </sheetData>
      <sheetData sheetId="3086">
        <row r="1">
          <cell r="A1" t="str">
            <v>PHIẾU XỬ LÝ HỒ SƠ THANH TOÁN VƯỢT THẨM QUYỀN PD</v>
          </cell>
        </row>
      </sheetData>
      <sheetData sheetId="3087">
        <row r="1">
          <cell r="A1" t="str">
            <v>PHIẾU XỬ LÝ HỒ SƠ THANH TOÁN VƯỢT THẨM QUYỀN PD</v>
          </cell>
        </row>
      </sheetData>
      <sheetData sheetId="3088">
        <row r="1">
          <cell r="A1" t="str">
            <v>PHIẾU XỬ LÝ HỒ SƠ THANH TOÁN VƯỢT THẨM QUYỀN PD</v>
          </cell>
        </row>
      </sheetData>
      <sheetData sheetId="3089">
        <row r="1">
          <cell r="A1" t="str">
            <v>PHIẾU XỬ LÝ HỒ SƠ THANH TOÁN VƯỢT THẨM QUYỀN PD</v>
          </cell>
        </row>
      </sheetData>
      <sheetData sheetId="3090">
        <row r="1">
          <cell r="A1" t="str">
            <v>PHIẾU XỬ LÝ HỒ SƠ THANH TOÁN VƯỢT THẨM QUYỀN PD</v>
          </cell>
        </row>
      </sheetData>
      <sheetData sheetId="3091">
        <row r="1">
          <cell r="A1" t="str">
            <v>PHIẾU XỬ LÝ HỒ SƠ THANH TOÁN VƯỢT THẨM QUYỀN PD</v>
          </cell>
        </row>
      </sheetData>
      <sheetData sheetId="3092">
        <row r="1">
          <cell r="A1" t="str">
            <v>PHIẾU XỬ LÝ HỒ SƠ THANH TOÁN VƯỢT THẨM QUYỀN PD</v>
          </cell>
        </row>
      </sheetData>
      <sheetData sheetId="3093">
        <row r="1">
          <cell r="A1" t="str">
            <v>PHIẾU XỬ LÝ HỒ SƠ THANH TOÁN VƯỢT THẨM QUYỀN PD</v>
          </cell>
        </row>
      </sheetData>
      <sheetData sheetId="3094">
        <row r="1">
          <cell r="A1" t="str">
            <v>PHIẾU XỬ LÝ HỒ SƠ THANH TOÁN VƯỢT THẨM QUYỀN PD</v>
          </cell>
        </row>
      </sheetData>
      <sheetData sheetId="3095">
        <row r="1">
          <cell r="A1" t="str">
            <v>PHIẾU XỬ LÝ HỒ SƠ THANH TOÁN VƯỢT THẨM QUYỀN PD</v>
          </cell>
        </row>
      </sheetData>
      <sheetData sheetId="3096">
        <row r="1">
          <cell r="A1" t="str">
            <v>PHIẾU XỬ LÝ HỒ SƠ THANH TOÁN VƯỢT THẨM QUYỀN PD</v>
          </cell>
        </row>
      </sheetData>
      <sheetData sheetId="3097">
        <row r="1">
          <cell r="A1" t="str">
            <v>PHIẾU XỬ LÝ HỒ SƠ THANH TOÁN VƯỢT THẨM QUYỀN PD</v>
          </cell>
        </row>
      </sheetData>
      <sheetData sheetId="3098">
        <row r="1">
          <cell r="A1" t="str">
            <v>PHIẾU XỬ LÝ HỒ SƠ THANH TOÁN VƯỢT THẨM QUYỀN PD</v>
          </cell>
        </row>
      </sheetData>
      <sheetData sheetId="3099">
        <row r="1">
          <cell r="A1" t="str">
            <v>PHIẾU XỬ LÝ HỒ SƠ THANH TOÁN VƯỢT THẨM QUYỀN PD</v>
          </cell>
        </row>
      </sheetData>
      <sheetData sheetId="3100">
        <row r="1">
          <cell r="A1" t="str">
            <v>PHIẾU XỬ LÝ HỒ SƠ THANH TOÁN VƯỢT THẨM QUYỀN PD</v>
          </cell>
        </row>
      </sheetData>
      <sheetData sheetId="3101">
        <row r="1">
          <cell r="A1" t="str">
            <v>PHIẾU XỬ LÝ HỒ SƠ THANH TOÁN VƯỢT THẨM QUYỀN PD</v>
          </cell>
        </row>
      </sheetData>
      <sheetData sheetId="3102">
        <row r="1">
          <cell r="A1" t="str">
            <v>PHIẾU XỬ LÝ HỒ SƠ THANH TOÁN VƯỢT THẨM QUYỀN PD</v>
          </cell>
        </row>
      </sheetData>
      <sheetData sheetId="3103">
        <row r="1">
          <cell r="A1" t="str">
            <v>PHIẾU XỬ LÝ HỒ SƠ THANH TOÁN VƯỢT THẨM QUYỀN PD</v>
          </cell>
        </row>
      </sheetData>
      <sheetData sheetId="3104">
        <row r="1">
          <cell r="A1" t="str">
            <v>PHIẾU XỬ LÝ HỒ SƠ THANH TOÁN VƯỢT THẨM QUYỀN PD</v>
          </cell>
        </row>
      </sheetData>
      <sheetData sheetId="3105">
        <row r="1">
          <cell r="A1" t="str">
            <v>PHIẾU XỬ LÝ HỒ SƠ THANH TOÁN VƯỢT THẨM QUYỀN PD</v>
          </cell>
        </row>
      </sheetData>
      <sheetData sheetId="3106">
        <row r="1">
          <cell r="A1" t="str">
            <v>PHIẾU XỬ LÝ HỒ SƠ THANH TOÁN VƯỢT THẨM QUYỀN PD</v>
          </cell>
        </row>
      </sheetData>
      <sheetData sheetId="3107">
        <row r="1">
          <cell r="A1" t="str">
            <v>PHIẾU XỬ LÝ HỒ SƠ THANH TOÁN VƯỢT THẨM QUYỀN PD</v>
          </cell>
        </row>
      </sheetData>
      <sheetData sheetId="3108">
        <row r="1">
          <cell r="A1" t="str">
            <v>PHIẾU XỬ LÝ HỒ SƠ THANH TOÁN VƯỢT THẨM QUYỀN PD</v>
          </cell>
        </row>
      </sheetData>
      <sheetData sheetId="3109">
        <row r="1">
          <cell r="A1" t="str">
            <v>PHIẾU XỬ LÝ HỒ SƠ THANH TOÁN VƯỢT THẨM QUYỀN PD</v>
          </cell>
        </row>
      </sheetData>
      <sheetData sheetId="3110">
        <row r="1">
          <cell r="A1" t="str">
            <v>PHIẾU XỬ LÝ HỒ SƠ THANH TOÁN VƯỢT THẨM QUYỀN PD</v>
          </cell>
        </row>
      </sheetData>
      <sheetData sheetId="3111">
        <row r="1">
          <cell r="A1" t="str">
            <v>PHIẾU XỬ LÝ HỒ SƠ THANH TOÁN VƯỢT THẨM QUYỀN PD</v>
          </cell>
        </row>
      </sheetData>
      <sheetData sheetId="3112">
        <row r="1">
          <cell r="A1" t="str">
            <v>PHIẾU XỬ LÝ HỒ SƠ THANH TOÁN VƯỢT THẨM QUYỀN PD</v>
          </cell>
        </row>
      </sheetData>
      <sheetData sheetId="3113">
        <row r="1">
          <cell r="A1" t="str">
            <v>PHIẾU XỬ LÝ HỒ SƠ THANH TOÁN VƯỢT THẨM QUYỀN PD</v>
          </cell>
        </row>
      </sheetData>
      <sheetData sheetId="3114">
        <row r="1">
          <cell r="A1" t="str">
            <v>PHIẾU XỬ LÝ HỒ SƠ THANH TOÁN VƯỢT THẨM QUYỀN PD</v>
          </cell>
        </row>
      </sheetData>
      <sheetData sheetId="3115">
        <row r="1">
          <cell r="A1" t="str">
            <v>PHIẾU XỬ LÝ HỒ SƠ THANH TOÁN VƯỢT THẨM QUYỀN PD</v>
          </cell>
        </row>
      </sheetData>
      <sheetData sheetId="3116">
        <row r="1">
          <cell r="A1" t="str">
            <v>PHIẾU XỬ LÝ HỒ SƠ THANH TOÁN VƯỢT THẨM QUYỀN PD</v>
          </cell>
        </row>
      </sheetData>
      <sheetData sheetId="3117">
        <row r="1">
          <cell r="A1" t="str">
            <v>PHIẾU XỬ LÝ HỒ SƠ THANH TOÁN VƯỢT THẨM QUYỀN PD</v>
          </cell>
        </row>
      </sheetData>
      <sheetData sheetId="3118">
        <row r="1">
          <cell r="A1" t="str">
            <v>PHIẾU XỬ LÝ HỒ SƠ THANH TOÁN VƯỢT THẨM QUYỀN PD</v>
          </cell>
        </row>
      </sheetData>
      <sheetData sheetId="3119">
        <row r="1">
          <cell r="A1" t="str">
            <v>PHIẾU XỬ LÝ HỒ SƠ THANH TOÁN VƯỢT THẨM QUYỀN PD</v>
          </cell>
        </row>
      </sheetData>
      <sheetData sheetId="3120">
        <row r="1">
          <cell r="A1" t="str">
            <v>PHIẾU XỬ LÝ HỒ SƠ THANH TOÁN VƯỢT THẨM QUYỀN PD</v>
          </cell>
        </row>
      </sheetData>
      <sheetData sheetId="3121">
        <row r="1">
          <cell r="A1" t="str">
            <v>PHIẾU XỬ LÝ HỒ SƠ THANH TOÁN VƯỢT THẨM QUYỀN PD</v>
          </cell>
        </row>
      </sheetData>
      <sheetData sheetId="3122">
        <row r="1">
          <cell r="A1" t="str">
            <v>PHIẾU XỬ LÝ HỒ SƠ THANH TOÁN VƯỢT THẨM QUYỀN PD</v>
          </cell>
        </row>
      </sheetData>
      <sheetData sheetId="3123">
        <row r="1">
          <cell r="A1" t="str">
            <v>PHIẾU XỬ LÝ HỒ SƠ THANH TOÁN VƯỢT THẨM QUYỀN PD</v>
          </cell>
        </row>
      </sheetData>
      <sheetData sheetId="3124">
        <row r="1">
          <cell r="A1" t="str">
            <v>PHIẾU XỬ LÝ HỒ SƠ THANH TOÁN VƯỢT THẨM QUYỀN PD</v>
          </cell>
        </row>
      </sheetData>
      <sheetData sheetId="3125">
        <row r="1">
          <cell r="A1" t="str">
            <v>PHIẾU XỬ LÝ HỒ SƠ THANH TOÁN VƯỢT THẨM QUYỀN PD</v>
          </cell>
        </row>
      </sheetData>
      <sheetData sheetId="3126">
        <row r="1">
          <cell r="A1" t="str">
            <v>PHIẾU XỬ LÝ HỒ SƠ THANH TOÁN VƯỢT THẨM QUYỀN PD</v>
          </cell>
        </row>
      </sheetData>
      <sheetData sheetId="3127">
        <row r="1">
          <cell r="A1" t="str">
            <v>PHIẾU XỬ LÝ HỒ SƠ THANH TOÁN VƯỢT THẨM QUYỀN PD</v>
          </cell>
        </row>
      </sheetData>
      <sheetData sheetId="3128">
        <row r="1">
          <cell r="A1" t="str">
            <v>PHIẾU XỬ LÝ HỒ SƠ THANH TOÁN VƯỢT THẨM QUYỀN PD</v>
          </cell>
        </row>
      </sheetData>
      <sheetData sheetId="3129">
        <row r="1">
          <cell r="A1" t="str">
            <v>PHIẾU XỬ LÝ HỒ SƠ THANH TOÁN VƯỢT THẨM QUYỀN PD</v>
          </cell>
        </row>
      </sheetData>
      <sheetData sheetId="3130">
        <row r="1">
          <cell r="A1" t="str">
            <v>PHIẾU XỬ LÝ HỒ SƠ THANH TOÁN VƯỢT THẨM QUYỀN PD</v>
          </cell>
        </row>
      </sheetData>
      <sheetData sheetId="3131">
        <row r="1">
          <cell r="A1" t="str">
            <v>PHIẾU XỬ LÝ HỒ SƠ THANH TOÁN VƯỢT THẨM QUYỀN PD</v>
          </cell>
        </row>
      </sheetData>
      <sheetData sheetId="3132">
        <row r="1">
          <cell r="A1" t="str">
            <v>PHIẾU XỬ LÝ HỒ SƠ THANH TOÁN VƯỢT THẨM QUYỀN PD</v>
          </cell>
        </row>
      </sheetData>
      <sheetData sheetId="3133">
        <row r="1">
          <cell r="A1" t="str">
            <v>PHIẾU XỬ LÝ HỒ SƠ THANH TOÁN VƯỢT THẨM QUYỀN PD</v>
          </cell>
        </row>
      </sheetData>
      <sheetData sheetId="3134">
        <row r="1">
          <cell r="A1" t="str">
            <v>PHIẾU XỬ LÝ HỒ SƠ THANH TOÁN VƯỢT THẨM QUYỀN PD</v>
          </cell>
        </row>
      </sheetData>
      <sheetData sheetId="3135">
        <row r="1">
          <cell r="A1" t="str">
            <v>PHIẾU XỬ LÝ HỒ SƠ THANH TOÁN VƯỢT THẨM QUYỀN PD</v>
          </cell>
        </row>
      </sheetData>
      <sheetData sheetId="3136">
        <row r="1">
          <cell r="A1" t="str">
            <v>PHIẾU XỬ LÝ HỒ SƠ THANH TOÁN VƯỢT THẨM QUYỀN PD</v>
          </cell>
        </row>
      </sheetData>
      <sheetData sheetId="3137">
        <row r="1">
          <cell r="A1" t="str">
            <v>PHIẾU XỬ LÝ HỒ SƠ THANH TOÁN VƯỢT THẨM QUYỀN PD</v>
          </cell>
        </row>
      </sheetData>
      <sheetData sheetId="3138">
        <row r="1">
          <cell r="A1" t="str">
            <v>PHIẾU XỬ LÝ HỒ SƠ THANH TOÁN VƯỢT THẨM QUYỀN PD</v>
          </cell>
        </row>
      </sheetData>
      <sheetData sheetId="3139">
        <row r="1">
          <cell r="A1" t="str">
            <v>PHIẾU XỬ LÝ HỒ SƠ THANH TOÁN VƯỢT THẨM QUYỀN PD</v>
          </cell>
        </row>
      </sheetData>
      <sheetData sheetId="3140">
        <row r="1">
          <cell r="A1" t="str">
            <v>PHIẾU XỬ LÝ HỒ SƠ THANH TOÁN VƯỢT THẨM QUYỀN PD</v>
          </cell>
        </row>
      </sheetData>
      <sheetData sheetId="3141">
        <row r="1">
          <cell r="A1" t="str">
            <v>PHIẾU XỬ LÝ HỒ SƠ THANH TOÁN VƯỢT THẨM QUYỀN PD</v>
          </cell>
        </row>
      </sheetData>
      <sheetData sheetId="3142">
        <row r="1">
          <cell r="A1" t="str">
            <v>PHIẾU XỬ LÝ HỒ SƠ THANH TOÁN VƯỢT THẨM QUYỀN PD</v>
          </cell>
        </row>
      </sheetData>
      <sheetData sheetId="3143">
        <row r="1">
          <cell r="A1" t="str">
            <v>PHIẾU XỬ LÝ HỒ SƠ THANH TOÁN VƯỢT THẨM QUYỀN PD</v>
          </cell>
        </row>
      </sheetData>
      <sheetData sheetId="3144">
        <row r="1">
          <cell r="A1" t="str">
            <v>PHIẾU XỬ LÝ HỒ SƠ THANH TOÁN VƯỢT THẨM QUYỀN PD</v>
          </cell>
        </row>
      </sheetData>
      <sheetData sheetId="3145">
        <row r="1">
          <cell r="A1" t="str">
            <v>PHIẾU XỬ LÝ HỒ SƠ THANH TOÁN VƯỢT THẨM QUYỀN PD</v>
          </cell>
        </row>
      </sheetData>
      <sheetData sheetId="3146">
        <row r="1">
          <cell r="A1" t="str">
            <v>PHIẾU XỬ LÝ HỒ SƠ THANH TOÁN VƯỢT THẨM QUYỀN PD</v>
          </cell>
        </row>
      </sheetData>
      <sheetData sheetId="3147">
        <row r="1">
          <cell r="A1" t="str">
            <v>PHIẾU XỬ LÝ HỒ SƠ THANH TOÁN VƯỢT THẨM QUYỀN PD</v>
          </cell>
        </row>
      </sheetData>
      <sheetData sheetId="3148">
        <row r="1">
          <cell r="A1" t="str">
            <v>PHIẾU XỬ LÝ HỒ SƠ THANH TOÁN VƯỢT THẨM QUYỀN PD</v>
          </cell>
        </row>
      </sheetData>
      <sheetData sheetId="3149">
        <row r="1">
          <cell r="A1" t="str">
            <v>PHIẾU XỬ LÝ HỒ SƠ THANH TOÁN VƯỢT THẨM QUYỀN PD</v>
          </cell>
        </row>
      </sheetData>
      <sheetData sheetId="3150">
        <row r="1">
          <cell r="A1" t="str">
            <v>PHIẾU XỬ LÝ HỒ SƠ THANH TOÁN VƯỢT THẨM QUYỀN PD</v>
          </cell>
        </row>
      </sheetData>
      <sheetData sheetId="3151">
        <row r="1">
          <cell r="A1" t="str">
            <v>PHIẾU XỬ LÝ HỒ SƠ THANH TOÁN VƯỢT THẨM QUYỀN PD</v>
          </cell>
        </row>
      </sheetData>
      <sheetData sheetId="3152">
        <row r="1">
          <cell r="A1" t="str">
            <v>PHIẾU XỬ LÝ HỒ SƠ THANH TOÁN VƯỢT THẨM QUYỀN PD</v>
          </cell>
        </row>
      </sheetData>
      <sheetData sheetId="3153">
        <row r="1">
          <cell r="A1" t="str">
            <v>PHIẾU XỬ LÝ HỒ SƠ THANH TOÁN VƯỢT THẨM QUYỀN PD</v>
          </cell>
        </row>
      </sheetData>
      <sheetData sheetId="3154">
        <row r="1">
          <cell r="A1" t="str">
            <v>PHIẾU XỬ LÝ HỒ SƠ THANH TOÁN VƯỢT THẨM QUYỀN PD</v>
          </cell>
        </row>
      </sheetData>
      <sheetData sheetId="3155">
        <row r="1">
          <cell r="A1" t="str">
            <v>PHIẾU XỬ LÝ HỒ SƠ THANH TOÁN VƯỢT THẨM QUYỀN PD</v>
          </cell>
        </row>
      </sheetData>
      <sheetData sheetId="3156">
        <row r="1">
          <cell r="A1" t="str">
            <v>PHIẾU XỬ LÝ HỒ SƠ THANH TOÁN VƯỢT THẨM QUYỀN PD</v>
          </cell>
        </row>
      </sheetData>
      <sheetData sheetId="3157">
        <row r="1">
          <cell r="A1" t="str">
            <v>PHIẾU XỬ LÝ HỒ SƠ THANH TOÁN VƯỢT THẨM QUYỀN PD</v>
          </cell>
        </row>
      </sheetData>
      <sheetData sheetId="3158">
        <row r="1">
          <cell r="A1" t="str">
            <v>PHIẾU XỬ LÝ HỒ SƠ THANH TOÁN VƯỢT THẨM QUYỀN PD</v>
          </cell>
        </row>
      </sheetData>
      <sheetData sheetId="3159">
        <row r="1">
          <cell r="A1" t="str">
            <v>PHIẾU XỬ LÝ HỒ SƠ THANH TOÁN VƯỢT THẨM QUYỀN PD</v>
          </cell>
        </row>
      </sheetData>
      <sheetData sheetId="3160">
        <row r="1">
          <cell r="A1" t="str">
            <v>PHIẾU XỬ LÝ HỒ SƠ THANH TOÁN VƯỢT THẨM QUYỀN PD</v>
          </cell>
        </row>
      </sheetData>
      <sheetData sheetId="3161">
        <row r="1">
          <cell r="A1" t="str">
            <v>PHIẾU XỬ LÝ HỒ SƠ THANH TOÁN VƯỢT THẨM QUYỀN PD</v>
          </cell>
        </row>
      </sheetData>
      <sheetData sheetId="3162">
        <row r="1">
          <cell r="A1" t="str">
            <v>PHIẾU XỬ LÝ HỒ SƠ THANH TOÁN VƯỢT THẨM QUYỀN PD</v>
          </cell>
        </row>
      </sheetData>
      <sheetData sheetId="3163">
        <row r="1">
          <cell r="A1" t="str">
            <v>PHIẾU XỬ LÝ HỒ SƠ THANH TOÁN VƯỢT THẨM QUYỀN PD</v>
          </cell>
        </row>
      </sheetData>
      <sheetData sheetId="3164">
        <row r="1">
          <cell r="A1" t="str">
            <v>PHIẾU XỬ LÝ HỒ SƠ THANH TOÁN VƯỢT THẨM QUYỀN PD</v>
          </cell>
        </row>
      </sheetData>
      <sheetData sheetId="3165">
        <row r="1">
          <cell r="A1" t="str">
            <v>PHIẾU XỬ LÝ HỒ SƠ THANH TOÁN VƯỢT THẨM QUYỀN PD</v>
          </cell>
        </row>
      </sheetData>
      <sheetData sheetId="3166">
        <row r="1">
          <cell r="A1" t="str">
            <v>PHIẾU XỬ LÝ HỒ SƠ THANH TOÁN VƯỢT THẨM QUYỀN PD</v>
          </cell>
        </row>
      </sheetData>
      <sheetData sheetId="3167">
        <row r="1">
          <cell r="A1" t="str">
            <v>PHIẾU XỬ LÝ HỒ SƠ THANH TOÁN VƯỢT THẨM QUYỀN PD</v>
          </cell>
        </row>
      </sheetData>
      <sheetData sheetId="3168">
        <row r="1">
          <cell r="A1" t="str">
            <v>PHIẾU XỬ LÝ HỒ SƠ THANH TOÁN VƯỢT THẨM QUYỀN PD</v>
          </cell>
        </row>
      </sheetData>
      <sheetData sheetId="3169">
        <row r="1">
          <cell r="A1" t="str">
            <v>PHIẾU XỬ LÝ HỒ SƠ THANH TOÁN VƯỢT THẨM QUYỀN PD</v>
          </cell>
        </row>
      </sheetData>
      <sheetData sheetId="3170">
        <row r="1">
          <cell r="A1" t="str">
            <v>PHIẾU XỬ LÝ HỒ SƠ THANH TOÁN VƯỢT THẨM QUYỀN PD</v>
          </cell>
        </row>
      </sheetData>
      <sheetData sheetId="3171">
        <row r="1">
          <cell r="A1" t="str">
            <v>PHIẾU XỬ LÝ HỒ SƠ THANH TOÁN VƯỢT THẨM QUYỀN PD</v>
          </cell>
        </row>
      </sheetData>
      <sheetData sheetId="3172">
        <row r="1">
          <cell r="A1" t="str">
            <v>PHIẾU XỬ LÝ HỒ SƠ THANH TOÁN VƯỢT THẨM QUYỀN PD</v>
          </cell>
        </row>
      </sheetData>
      <sheetData sheetId="3173">
        <row r="1">
          <cell r="A1" t="str">
            <v>PHIẾU XỬ LÝ HỒ SƠ THANH TOÁN VƯỢT THẨM QUYỀN PD</v>
          </cell>
        </row>
      </sheetData>
      <sheetData sheetId="3174">
        <row r="1">
          <cell r="A1" t="str">
            <v>PHIẾU XỬ LÝ HỒ SƠ THANH TOÁN VƯỢT THẨM QUYỀN PD</v>
          </cell>
        </row>
      </sheetData>
      <sheetData sheetId="3175">
        <row r="1">
          <cell r="A1" t="str">
            <v>PHIẾU XỬ LÝ HỒ SƠ THANH TOÁN VƯỢT THẨM QUYỀN PD</v>
          </cell>
        </row>
      </sheetData>
      <sheetData sheetId="3176">
        <row r="1">
          <cell r="A1" t="str">
            <v>PHIẾU XỬ LÝ HỒ SƠ THANH TOÁN VƯỢT THẨM QUYỀN PD</v>
          </cell>
        </row>
      </sheetData>
      <sheetData sheetId="3177">
        <row r="1">
          <cell r="A1" t="str">
            <v>PHIẾU XỬ LÝ HỒ SƠ THANH TOÁN VƯỢT THẨM QUYỀN PD</v>
          </cell>
        </row>
      </sheetData>
      <sheetData sheetId="3178">
        <row r="1">
          <cell r="A1" t="str">
            <v>PHIẾU XỬ LÝ HỒ SƠ THANH TOÁN VƯỢT THẨM QUYỀN PD</v>
          </cell>
        </row>
      </sheetData>
      <sheetData sheetId="3179">
        <row r="1">
          <cell r="A1" t="str">
            <v>PHIẾU XỬ LÝ HỒ SƠ THANH TOÁN VƯỢT THẨM QUYỀN PD</v>
          </cell>
        </row>
      </sheetData>
      <sheetData sheetId="3180">
        <row r="1">
          <cell r="A1" t="str">
            <v>PHIẾU XỬ LÝ HỒ SƠ THANH TOÁN VƯỢT THẨM QUYỀN PD</v>
          </cell>
        </row>
      </sheetData>
      <sheetData sheetId="3181">
        <row r="1">
          <cell r="A1" t="str">
            <v>PHIẾU XỬ LÝ HỒ SƠ THANH TOÁN VƯỢT THẨM QUYỀN PD</v>
          </cell>
        </row>
      </sheetData>
      <sheetData sheetId="3182">
        <row r="1">
          <cell r="A1" t="str">
            <v>PHIẾU XỬ LÝ HỒ SƠ THANH TOÁN VƯỢT THẨM QUYỀN PD</v>
          </cell>
        </row>
      </sheetData>
      <sheetData sheetId="3183">
        <row r="1">
          <cell r="A1" t="str">
            <v>PHIẾU XỬ LÝ HỒ SƠ THANH TOÁN VƯỢT THẨM QUYỀN PD</v>
          </cell>
        </row>
      </sheetData>
      <sheetData sheetId="3184">
        <row r="1">
          <cell r="A1" t="str">
            <v>PHIẾU XỬ LÝ HỒ SƠ THANH TOÁN VƯỢT THẨM QUYỀN PD</v>
          </cell>
        </row>
      </sheetData>
      <sheetData sheetId="3185">
        <row r="1">
          <cell r="A1" t="str">
            <v>PHIẾU XỬ LÝ HỒ SƠ THANH TOÁN VƯỢT THẨM QUYỀN PD</v>
          </cell>
        </row>
      </sheetData>
      <sheetData sheetId="3186">
        <row r="1">
          <cell r="A1" t="str">
            <v>PHIẾU XỬ LÝ HỒ SƠ THANH TOÁN VƯỢT THẨM QUYỀN PD</v>
          </cell>
        </row>
      </sheetData>
      <sheetData sheetId="3187">
        <row r="1">
          <cell r="A1" t="str">
            <v>PHIẾU XỬ LÝ HỒ SƠ THANH TOÁN VƯỢT THẨM QUYỀN PD</v>
          </cell>
        </row>
      </sheetData>
      <sheetData sheetId="3188">
        <row r="1">
          <cell r="A1" t="str">
            <v>PHIẾU XỬ LÝ HỒ SƠ THANH TOÁN VƯỢT THẨM QUYỀN PD</v>
          </cell>
        </row>
      </sheetData>
      <sheetData sheetId="3189">
        <row r="1">
          <cell r="A1" t="str">
            <v>PHIẾU XỬ LÝ HỒ SƠ THANH TOÁN VƯỢT THẨM QUYỀN PD</v>
          </cell>
        </row>
      </sheetData>
      <sheetData sheetId="3190">
        <row r="1">
          <cell r="A1" t="str">
            <v>PHIẾU XỬ LÝ HỒ SƠ THANH TOÁN VƯỢT THẨM QUYỀN PD</v>
          </cell>
        </row>
      </sheetData>
      <sheetData sheetId="3191">
        <row r="1">
          <cell r="A1" t="str">
            <v>PHIẾU XỬ LÝ HỒ SƠ THANH TOÁN VƯỢT THẨM QUYỀN PD</v>
          </cell>
        </row>
      </sheetData>
      <sheetData sheetId="3192">
        <row r="1">
          <cell r="A1" t="str">
            <v>PHIẾU XỬ LÝ HỒ SƠ THANH TOÁN VƯỢT THẨM QUYỀN PD</v>
          </cell>
        </row>
      </sheetData>
      <sheetData sheetId="3193">
        <row r="1">
          <cell r="A1" t="str">
            <v>PHIẾU XỬ LÝ HỒ SƠ THANH TOÁN VƯỢT THẨM QUYỀN PD</v>
          </cell>
        </row>
      </sheetData>
      <sheetData sheetId="3194">
        <row r="1">
          <cell r="A1" t="str">
            <v>PHIẾU XỬ LÝ HỒ SƠ THANH TOÁN VƯỢT THẨM QUYỀN PD</v>
          </cell>
        </row>
      </sheetData>
      <sheetData sheetId="3195">
        <row r="1">
          <cell r="A1" t="str">
            <v>PHIẾU XỬ LÝ HỒ SƠ THANH TOÁN VƯỢT THẨM QUYỀN PD</v>
          </cell>
        </row>
      </sheetData>
      <sheetData sheetId="3196">
        <row r="1">
          <cell r="A1" t="str">
            <v>PHIẾU XỬ LÝ HỒ SƠ THANH TOÁN VƯỢT THẨM QUYỀN PD</v>
          </cell>
        </row>
      </sheetData>
      <sheetData sheetId="3197">
        <row r="1">
          <cell r="A1" t="str">
            <v>PHIẾU XỬ LÝ HỒ SƠ THANH TOÁN VƯỢT THẨM QUYỀN PD</v>
          </cell>
        </row>
      </sheetData>
      <sheetData sheetId="3198">
        <row r="1">
          <cell r="A1" t="str">
            <v>PHIẾU XỬ LÝ HỒ SƠ THANH TOÁN VƯỢT THẨM QUYỀN PD</v>
          </cell>
        </row>
      </sheetData>
      <sheetData sheetId="3199">
        <row r="1">
          <cell r="A1" t="str">
            <v>PHIẾU XỬ LÝ HỒ SƠ THANH TOÁN VƯỢT THẨM QUYỀN PD</v>
          </cell>
        </row>
      </sheetData>
      <sheetData sheetId="3200">
        <row r="1">
          <cell r="A1" t="str">
            <v>PHIẾU XỬ LÝ HỒ SƠ THANH TOÁN VƯỢT THẨM QUYỀN PD</v>
          </cell>
        </row>
      </sheetData>
      <sheetData sheetId="3201">
        <row r="1">
          <cell r="A1" t="str">
            <v>PHIẾU XỬ LÝ HỒ SƠ THANH TOÁN VƯỢT THẨM QUYỀN PD</v>
          </cell>
        </row>
      </sheetData>
      <sheetData sheetId="3202">
        <row r="1">
          <cell r="A1" t="str">
            <v>PHIẾU XỬ LÝ HỒ SƠ THANH TOÁN VƯỢT THẨM QUYỀN PD</v>
          </cell>
        </row>
      </sheetData>
      <sheetData sheetId="3203">
        <row r="1">
          <cell r="A1" t="str">
            <v>PHIẾU XỬ LÝ HỒ SƠ THANH TOÁN VƯỢT THẨM QUYỀN PD</v>
          </cell>
        </row>
      </sheetData>
      <sheetData sheetId="3204">
        <row r="1">
          <cell r="A1" t="str">
            <v>PHIẾU XỬ LÝ HỒ SƠ THANH TOÁN VƯỢT THẨM QUYỀN PD</v>
          </cell>
        </row>
      </sheetData>
      <sheetData sheetId="3205">
        <row r="1">
          <cell r="A1" t="str">
            <v>PHIẾU XỬ LÝ HỒ SƠ THANH TOÁN VƯỢT THẨM QUYỀN PD</v>
          </cell>
        </row>
      </sheetData>
      <sheetData sheetId="3206">
        <row r="1">
          <cell r="A1" t="str">
            <v>PHIẾU XỬ LÝ HỒ SƠ THANH TOÁN VƯỢT THẨM QUYỀN PD</v>
          </cell>
        </row>
      </sheetData>
      <sheetData sheetId="3207">
        <row r="1">
          <cell r="A1" t="str">
            <v>PHIẾU XỬ LÝ HỒ SƠ THANH TOÁN VƯỢT THẨM QUYỀN PD</v>
          </cell>
        </row>
      </sheetData>
      <sheetData sheetId="3208">
        <row r="1">
          <cell r="A1" t="str">
            <v>PHIẾU XỬ LÝ HỒ SƠ THANH TOÁN VƯỢT THẨM QUYỀN PD</v>
          </cell>
        </row>
      </sheetData>
      <sheetData sheetId="3209">
        <row r="1">
          <cell r="A1" t="str">
            <v>PHIẾU XỬ LÝ HỒ SƠ THANH TOÁN VƯỢT THẨM QUYỀN PD</v>
          </cell>
        </row>
      </sheetData>
      <sheetData sheetId="3210">
        <row r="1">
          <cell r="A1" t="str">
            <v>PHIẾU XỬ LÝ HỒ SƠ THANH TOÁN VƯỢT THẨM QUYỀN PD</v>
          </cell>
        </row>
      </sheetData>
      <sheetData sheetId="3211">
        <row r="1">
          <cell r="A1" t="str">
            <v>PHIẾU XỬ LÝ HỒ SƠ THANH TOÁN VƯỢT THẨM QUYỀN PD</v>
          </cell>
        </row>
      </sheetData>
      <sheetData sheetId="3212">
        <row r="1">
          <cell r="A1" t="str">
            <v>PHIẾU XỬ LÝ HỒ SƠ THANH TOÁN VƯỢT THẨM QUYỀN PD</v>
          </cell>
        </row>
      </sheetData>
      <sheetData sheetId="3213">
        <row r="1">
          <cell r="A1" t="str">
            <v>PHIẾU XỬ LÝ HỒ SƠ THANH TOÁN VƯỢT THẨM QUYỀN PD</v>
          </cell>
        </row>
      </sheetData>
      <sheetData sheetId="3214">
        <row r="1">
          <cell r="A1" t="str">
            <v>PHIẾU XỬ LÝ HỒ SƠ THANH TOÁN VƯỢT THẨM QUYỀN PD</v>
          </cell>
        </row>
      </sheetData>
      <sheetData sheetId="3215">
        <row r="1">
          <cell r="A1" t="str">
            <v>PHIẾU XỬ LÝ HỒ SƠ THANH TOÁN VƯỢT THẨM QUYỀN PD</v>
          </cell>
        </row>
      </sheetData>
      <sheetData sheetId="3216">
        <row r="1">
          <cell r="A1" t="str">
            <v>PHIẾU XỬ LÝ HỒ SƠ THANH TOÁN VƯỢT THẨM QUYỀN PD</v>
          </cell>
        </row>
      </sheetData>
      <sheetData sheetId="3217">
        <row r="1">
          <cell r="A1" t="str">
            <v>PHIẾU XỬ LÝ HỒ SƠ THANH TOÁN VƯỢT THẨM QUYỀN PD</v>
          </cell>
        </row>
      </sheetData>
      <sheetData sheetId="3218">
        <row r="1">
          <cell r="A1" t="str">
            <v>PHIẾU XỬ LÝ HỒ SƠ THANH TOÁN VƯỢT THẨM QUYỀN PD</v>
          </cell>
        </row>
      </sheetData>
      <sheetData sheetId="3219">
        <row r="1">
          <cell r="A1" t="str">
            <v>PHIẾU XỬ LÝ HỒ SƠ THANH TOÁN VƯỢT THẨM QUYỀN PD</v>
          </cell>
        </row>
      </sheetData>
      <sheetData sheetId="3220">
        <row r="1">
          <cell r="A1" t="str">
            <v>PHIẾU XỬ LÝ HỒ SƠ THANH TOÁN VƯỢT THẨM QUYỀN PD</v>
          </cell>
        </row>
      </sheetData>
      <sheetData sheetId="3221">
        <row r="1">
          <cell r="A1" t="str">
            <v>PHIẾU XỬ LÝ HỒ SƠ THANH TOÁN VƯỢT THẨM QUYỀN PD</v>
          </cell>
        </row>
      </sheetData>
      <sheetData sheetId="3222">
        <row r="1">
          <cell r="A1" t="str">
            <v>PHIẾU XỬ LÝ HỒ SƠ THANH TOÁN VƯỢT THẨM QUYỀN PD</v>
          </cell>
        </row>
      </sheetData>
      <sheetData sheetId="3223">
        <row r="1">
          <cell r="A1" t="str">
            <v>PHIẾU XỬ LÝ HỒ SƠ THANH TOÁN VƯỢT THẨM QUYỀN PD</v>
          </cell>
        </row>
      </sheetData>
      <sheetData sheetId="3224">
        <row r="1">
          <cell r="A1" t="str">
            <v>PHIẾU XỬ LÝ HỒ SƠ THANH TOÁN VƯỢT THẨM QUYỀN PD</v>
          </cell>
        </row>
      </sheetData>
      <sheetData sheetId="3225">
        <row r="1">
          <cell r="A1" t="str">
            <v>PHIẾU XỬ LÝ HỒ SƠ THANH TOÁN VƯỢT THẨM QUYỀN PD</v>
          </cell>
        </row>
      </sheetData>
      <sheetData sheetId="3226">
        <row r="1">
          <cell r="A1" t="str">
            <v>PHIẾU XỬ LÝ HỒ SƠ THANH TOÁN VƯỢT THẨM QUYỀN PD</v>
          </cell>
        </row>
      </sheetData>
      <sheetData sheetId="3227">
        <row r="1">
          <cell r="A1" t="str">
            <v>PHIẾU XỬ LÝ HỒ SƠ THANH TOÁN VƯỢT THẨM QUYỀN PD</v>
          </cell>
        </row>
      </sheetData>
      <sheetData sheetId="3228">
        <row r="1">
          <cell r="A1" t="str">
            <v>PHIẾU XỬ LÝ HỒ SƠ THANH TOÁN VƯỢT THẨM QUYỀN PD</v>
          </cell>
        </row>
      </sheetData>
      <sheetData sheetId="3229">
        <row r="1">
          <cell r="A1" t="str">
            <v>PHIẾU XỬ LÝ HỒ SƠ THANH TOÁN VƯỢT THẨM QUYỀN PD</v>
          </cell>
        </row>
      </sheetData>
      <sheetData sheetId="3230">
        <row r="1">
          <cell r="A1" t="str">
            <v>PHIẾU XỬ LÝ HỒ SƠ THANH TOÁN VƯỢT THẨM QUYỀN PD</v>
          </cell>
        </row>
      </sheetData>
      <sheetData sheetId="3231">
        <row r="1">
          <cell r="A1" t="str">
            <v>PHIẾU XỬ LÝ HỒ SƠ THANH TOÁN VƯỢT THẨM QUYỀN PD</v>
          </cell>
        </row>
      </sheetData>
      <sheetData sheetId="3232">
        <row r="1">
          <cell r="A1" t="str">
            <v>PHIẾU XỬ LÝ HỒ SƠ THANH TOÁN VƯỢT THẨM QUYỀN PD</v>
          </cell>
        </row>
      </sheetData>
      <sheetData sheetId="3233">
        <row r="1">
          <cell r="A1" t="str">
            <v>PHIẾU XỬ LÝ HỒ SƠ THANH TOÁN VƯỢT THẨM QUYỀN PD</v>
          </cell>
        </row>
      </sheetData>
      <sheetData sheetId="3234">
        <row r="1">
          <cell r="A1" t="str">
            <v>PHIẾU XỬ LÝ HỒ SƠ THANH TOÁN VƯỢT THẨM QUYỀN PD</v>
          </cell>
        </row>
      </sheetData>
      <sheetData sheetId="3235">
        <row r="1">
          <cell r="A1" t="str">
            <v>PHIẾU XỬ LÝ HỒ SƠ THANH TOÁN VƯỢT THẨM QUYỀN PD</v>
          </cell>
        </row>
      </sheetData>
      <sheetData sheetId="3236">
        <row r="1">
          <cell r="A1" t="str">
            <v>PHIẾU XỬ LÝ HỒ SƠ THANH TOÁN VƯỢT THẨM QUYỀN PD</v>
          </cell>
        </row>
      </sheetData>
      <sheetData sheetId="3237">
        <row r="1">
          <cell r="A1" t="str">
            <v>PHIẾU XỬ LÝ HỒ SƠ THANH TOÁN VƯỢT THẨM QUYỀN PD</v>
          </cell>
        </row>
      </sheetData>
      <sheetData sheetId="3238">
        <row r="1">
          <cell r="A1" t="str">
            <v>PHIẾU XỬ LÝ HỒ SƠ THANH TOÁN VƯỢT THẨM QUYỀN PD</v>
          </cell>
        </row>
      </sheetData>
      <sheetData sheetId="3239">
        <row r="1">
          <cell r="A1" t="str">
            <v>PHIẾU XỬ LÝ HỒ SƠ THANH TOÁN VƯỢT THẨM QUYỀN PD</v>
          </cell>
        </row>
      </sheetData>
      <sheetData sheetId="3240">
        <row r="1">
          <cell r="A1" t="str">
            <v>PHIẾU XỬ LÝ HỒ SƠ THANH TOÁN VƯỢT THẨM QUYỀN PD</v>
          </cell>
        </row>
      </sheetData>
      <sheetData sheetId="3241">
        <row r="1">
          <cell r="A1" t="str">
            <v>PHIẾU XỬ LÝ HỒ SƠ THANH TOÁN VƯỢT THẨM QUYỀN PD</v>
          </cell>
        </row>
      </sheetData>
      <sheetData sheetId="3242">
        <row r="1">
          <cell r="A1" t="str">
            <v>PHIẾU XỬ LÝ HỒ SƠ THANH TOÁN VƯỢT THẨM QUYỀN PD</v>
          </cell>
        </row>
      </sheetData>
      <sheetData sheetId="3243">
        <row r="1">
          <cell r="A1" t="str">
            <v>PHIẾU XỬ LÝ HỒ SƠ THANH TOÁN VƯỢT THẨM QUYỀN PD</v>
          </cell>
        </row>
      </sheetData>
      <sheetData sheetId="3244">
        <row r="1">
          <cell r="A1" t="str">
            <v>PHIẾU XỬ LÝ HỒ SƠ THANH TOÁN VƯỢT THẨM QUYỀN PD</v>
          </cell>
        </row>
      </sheetData>
      <sheetData sheetId="3245">
        <row r="1">
          <cell r="A1" t="str">
            <v>PHIẾU XỬ LÝ HỒ SƠ THANH TOÁN VƯỢT THẨM QUYỀN PD</v>
          </cell>
        </row>
      </sheetData>
      <sheetData sheetId="3246">
        <row r="1">
          <cell r="A1" t="str">
            <v>PHIẾU XỬ LÝ HỒ SƠ THANH TOÁN VƯỢT THẨM QUYỀN PD</v>
          </cell>
        </row>
      </sheetData>
      <sheetData sheetId="3247">
        <row r="1">
          <cell r="A1" t="str">
            <v>PHIẾU XỬ LÝ HỒ SƠ THANH TOÁN VƯỢT THẨM QUYỀN PD</v>
          </cell>
        </row>
      </sheetData>
      <sheetData sheetId="3248">
        <row r="1">
          <cell r="A1" t="str">
            <v>PHIẾU XỬ LÝ HỒ SƠ THANH TOÁN VƯỢT THẨM QUYỀN PD</v>
          </cell>
        </row>
      </sheetData>
      <sheetData sheetId="3249">
        <row r="1">
          <cell r="A1" t="str">
            <v>PHIẾU XỬ LÝ HỒ SƠ THANH TOÁN VƯỢT THẨM QUYỀN PD</v>
          </cell>
        </row>
      </sheetData>
      <sheetData sheetId="3250">
        <row r="1">
          <cell r="A1" t="str">
            <v>PHIẾU XỬ LÝ HỒ SƠ THANH TOÁN VƯỢT THẨM QUYỀN PD</v>
          </cell>
        </row>
      </sheetData>
      <sheetData sheetId="3251">
        <row r="1">
          <cell r="A1" t="str">
            <v>PHIẾU XỬ LÝ HỒ SƠ THANH TOÁN VƯỢT THẨM QUYỀN PD</v>
          </cell>
        </row>
      </sheetData>
      <sheetData sheetId="3252">
        <row r="1">
          <cell r="A1" t="str">
            <v>PHIẾU XỬ LÝ HỒ SƠ THANH TOÁN VƯỢT THẨM QUYỀN PD</v>
          </cell>
        </row>
      </sheetData>
      <sheetData sheetId="3253">
        <row r="1">
          <cell r="A1" t="str">
            <v>PHIẾU XỬ LÝ HỒ SƠ THANH TOÁN VƯỢT THẨM QUYỀN PD</v>
          </cell>
        </row>
      </sheetData>
      <sheetData sheetId="3254">
        <row r="1">
          <cell r="A1" t="str">
            <v>PHIẾU XỬ LÝ HỒ SƠ THANH TOÁN VƯỢT THẨM QUYỀN PD</v>
          </cell>
        </row>
      </sheetData>
      <sheetData sheetId="3255">
        <row r="1">
          <cell r="A1" t="str">
            <v>PHIẾU XỬ LÝ HỒ SƠ THANH TOÁN VƯỢT THẨM QUYỀN PD</v>
          </cell>
        </row>
      </sheetData>
      <sheetData sheetId="3256">
        <row r="1">
          <cell r="A1" t="str">
            <v>PHIẾU XỬ LÝ HỒ SƠ THANH TOÁN VƯỢT THẨM QUYỀN PD</v>
          </cell>
        </row>
      </sheetData>
      <sheetData sheetId="3257">
        <row r="1">
          <cell r="A1" t="str">
            <v>PHIẾU XỬ LÝ HỒ SƠ THANH TOÁN VƯỢT THẨM QUYỀN PD</v>
          </cell>
        </row>
      </sheetData>
      <sheetData sheetId="3258">
        <row r="1">
          <cell r="A1" t="str">
            <v>PHIẾU XỬ LÝ HỒ SƠ THANH TOÁN VƯỢT THẨM QUYỀN PD</v>
          </cell>
        </row>
      </sheetData>
      <sheetData sheetId="3259">
        <row r="1">
          <cell r="A1" t="str">
            <v>PHIẾU XỬ LÝ HỒ SƠ THANH TOÁN VƯỢT THẨM QUYỀN PD</v>
          </cell>
        </row>
      </sheetData>
      <sheetData sheetId="3260">
        <row r="1">
          <cell r="A1" t="str">
            <v>PHIẾU XỬ LÝ HỒ SƠ THANH TOÁN VƯỢT THẨM QUYỀN PD</v>
          </cell>
        </row>
      </sheetData>
      <sheetData sheetId="3261">
        <row r="1">
          <cell r="A1" t="str">
            <v>PHIẾU XỬ LÝ HỒ SƠ THANH TOÁN VƯỢT THẨM QUYỀN PD</v>
          </cell>
        </row>
      </sheetData>
      <sheetData sheetId="3262">
        <row r="1">
          <cell r="A1" t="str">
            <v>PHIẾU XỬ LÝ HỒ SƠ THANH TOÁN VƯỢT THẨM QUYỀN PD</v>
          </cell>
        </row>
      </sheetData>
      <sheetData sheetId="3263">
        <row r="1">
          <cell r="A1" t="str">
            <v>PHIẾU XỬ LÝ HỒ SƠ THANH TOÁN VƯỢT THẨM QUYỀN PD</v>
          </cell>
        </row>
      </sheetData>
      <sheetData sheetId="3264">
        <row r="1">
          <cell r="A1" t="str">
            <v>PHIẾU XỬ LÝ HỒ SƠ THANH TOÁN VƯỢT THẨM QUYỀN PD</v>
          </cell>
        </row>
      </sheetData>
      <sheetData sheetId="3265">
        <row r="1">
          <cell r="A1" t="str">
            <v>PHIẾU XỬ LÝ HỒ SƠ THANH TOÁN VƯỢT THẨM QUYỀN PD</v>
          </cell>
        </row>
      </sheetData>
      <sheetData sheetId="3266">
        <row r="1">
          <cell r="A1" t="str">
            <v>PHIẾU XỬ LÝ HỒ SƠ THANH TOÁN VƯỢT THẨM QUYỀN PD</v>
          </cell>
        </row>
      </sheetData>
      <sheetData sheetId="3267">
        <row r="1">
          <cell r="A1" t="str">
            <v>PHIẾU XỬ LÝ HỒ SƠ THANH TOÁN VƯỢT THẨM QUYỀN PD</v>
          </cell>
        </row>
      </sheetData>
      <sheetData sheetId="3268">
        <row r="1">
          <cell r="A1" t="str">
            <v>PHIẾU XỬ LÝ HỒ SƠ THANH TOÁN VƯỢT THẨM QUYỀN PD</v>
          </cell>
        </row>
      </sheetData>
      <sheetData sheetId="3269">
        <row r="1">
          <cell r="A1" t="str">
            <v>PHIẾU XỬ LÝ HỒ SƠ THANH TOÁN VƯỢT THẨM QUYỀN PD</v>
          </cell>
        </row>
      </sheetData>
      <sheetData sheetId="3270">
        <row r="1">
          <cell r="A1" t="str">
            <v>PHIẾU XỬ LÝ HỒ SƠ THANH TOÁN VƯỢT THẨM QUYỀN PD</v>
          </cell>
        </row>
      </sheetData>
      <sheetData sheetId="3271">
        <row r="1">
          <cell r="A1" t="str">
            <v>PHIẾU XỬ LÝ HỒ SƠ THANH TOÁN VƯỢT THẨM QUYỀN PD</v>
          </cell>
        </row>
      </sheetData>
      <sheetData sheetId="3272">
        <row r="1">
          <cell r="A1" t="str">
            <v>PHIẾU XỬ LÝ HỒ SƠ THANH TOÁN VƯỢT THẨM QUYỀN PD</v>
          </cell>
        </row>
      </sheetData>
      <sheetData sheetId="3273">
        <row r="1">
          <cell r="A1" t="str">
            <v>PHIẾU XỬ LÝ HỒ SƠ THANH TOÁN VƯỢT THẨM QUYỀN PD</v>
          </cell>
        </row>
      </sheetData>
      <sheetData sheetId="3274">
        <row r="1">
          <cell r="A1" t="str">
            <v>PHIẾU XỬ LÝ HỒ SƠ THANH TOÁN VƯỢT THẨM QUYỀN PD</v>
          </cell>
        </row>
      </sheetData>
      <sheetData sheetId="3275">
        <row r="1">
          <cell r="A1" t="str">
            <v>PHIẾU XỬ LÝ HỒ SƠ THANH TOÁN VƯỢT THẨM QUYỀN PD</v>
          </cell>
        </row>
      </sheetData>
      <sheetData sheetId="3276">
        <row r="1">
          <cell r="A1" t="str">
            <v>PHIẾU XỬ LÝ HỒ SƠ THANH TOÁN VƯỢT THẨM QUYỀN PD</v>
          </cell>
        </row>
      </sheetData>
      <sheetData sheetId="3277">
        <row r="1">
          <cell r="A1" t="str">
            <v>PHIẾU XỬ LÝ HỒ SƠ THANH TOÁN VƯỢT THẨM QUYỀN PD</v>
          </cell>
        </row>
      </sheetData>
      <sheetData sheetId="3278">
        <row r="1">
          <cell r="A1" t="str">
            <v>PHIẾU XỬ LÝ HỒ SƠ THANH TOÁN VƯỢT THẨM QUYỀN PD</v>
          </cell>
        </row>
      </sheetData>
      <sheetData sheetId="3279">
        <row r="1">
          <cell r="A1" t="str">
            <v>PHIẾU XỬ LÝ HỒ SƠ THANH TOÁN VƯỢT THẨM QUYỀN PD</v>
          </cell>
        </row>
      </sheetData>
      <sheetData sheetId="3280">
        <row r="1">
          <cell r="A1" t="str">
            <v>PHIẾU XỬ LÝ HỒ SƠ THANH TOÁN VƯỢT THẨM QUYỀN PD</v>
          </cell>
        </row>
      </sheetData>
      <sheetData sheetId="3281">
        <row r="1">
          <cell r="A1" t="str">
            <v>PHIẾU XỬ LÝ HỒ SƠ THANH TOÁN VƯỢT THẨM QUYỀN PD</v>
          </cell>
        </row>
      </sheetData>
      <sheetData sheetId="3282">
        <row r="1">
          <cell r="A1" t="str">
            <v>PHIẾU XỬ LÝ HỒ SƠ THANH TOÁN VƯỢT THẨM QUYỀN PD</v>
          </cell>
        </row>
      </sheetData>
      <sheetData sheetId="3283">
        <row r="1">
          <cell r="A1" t="str">
            <v>PHIẾU XỬ LÝ HỒ SƠ THANH TOÁN VƯỢT THẨM QUYỀN PD</v>
          </cell>
        </row>
      </sheetData>
      <sheetData sheetId="3284">
        <row r="1">
          <cell r="A1" t="str">
            <v>PHIẾU XỬ LÝ HỒ SƠ THANH TOÁN VƯỢT THẨM QUYỀN PD</v>
          </cell>
        </row>
      </sheetData>
      <sheetData sheetId="3285">
        <row r="1">
          <cell r="A1" t="str">
            <v>PHIẾU XỬ LÝ HỒ SƠ THANH TOÁN VƯỢT THẨM QUYỀN PD</v>
          </cell>
        </row>
      </sheetData>
      <sheetData sheetId="3286">
        <row r="1">
          <cell r="A1" t="str">
            <v>PHIẾU XỬ LÝ HỒ SƠ THANH TOÁN VƯỢT THẨM QUYỀN PD</v>
          </cell>
        </row>
      </sheetData>
      <sheetData sheetId="3287">
        <row r="1">
          <cell r="A1" t="str">
            <v>PHIẾU XỬ LÝ HỒ SƠ THANH TOÁN VƯỢT THẨM QUYỀN PD</v>
          </cell>
        </row>
      </sheetData>
      <sheetData sheetId="3288">
        <row r="1">
          <cell r="A1" t="str">
            <v>PHIẾU XỬ LÝ HỒ SƠ THANH TOÁN VƯỢT THẨM QUYỀN PD</v>
          </cell>
        </row>
      </sheetData>
      <sheetData sheetId="3289">
        <row r="1">
          <cell r="A1" t="str">
            <v>PHIẾU XỬ LÝ HỒ SƠ THANH TOÁN VƯỢT THẨM QUYỀN PD</v>
          </cell>
        </row>
      </sheetData>
      <sheetData sheetId="3290">
        <row r="1">
          <cell r="A1" t="str">
            <v>PHIẾU XỬ LÝ HỒ SƠ THANH TOÁN VƯỢT THẨM QUYỀN PD</v>
          </cell>
        </row>
      </sheetData>
      <sheetData sheetId="3291">
        <row r="1">
          <cell r="A1" t="str">
            <v>PHIẾU XỬ LÝ HỒ SƠ THANH TOÁN VƯỢT THẨM QUYỀN PD</v>
          </cell>
        </row>
      </sheetData>
      <sheetData sheetId="3292">
        <row r="1">
          <cell r="A1" t="str">
            <v>PHIẾU XỬ LÝ HỒ SƠ THANH TOÁN VƯỢT THẨM QUYỀN PD</v>
          </cell>
        </row>
      </sheetData>
      <sheetData sheetId="3293">
        <row r="1">
          <cell r="A1" t="str">
            <v>PHIẾU XỬ LÝ HỒ SƠ THANH TOÁN VƯỢT THẨM QUYỀN PD</v>
          </cell>
        </row>
      </sheetData>
      <sheetData sheetId="3294">
        <row r="1">
          <cell r="A1" t="str">
            <v>PHIẾU XỬ LÝ HỒ SƠ THANH TOÁN VƯỢT THẨM QUYỀN PD</v>
          </cell>
        </row>
      </sheetData>
      <sheetData sheetId="3295">
        <row r="1">
          <cell r="A1" t="str">
            <v>PHIẾU XỬ LÝ HỒ SƠ THANH TOÁN VƯỢT THẨM QUYỀN PD</v>
          </cell>
        </row>
      </sheetData>
      <sheetData sheetId="3296">
        <row r="1">
          <cell r="A1" t="str">
            <v>PHIẾU XỬ LÝ HỒ SƠ THANH TOÁN VƯỢT THẨM QUYỀN PD</v>
          </cell>
        </row>
      </sheetData>
      <sheetData sheetId="3297">
        <row r="1">
          <cell r="A1" t="str">
            <v>PHIẾU XỬ LÝ HỒ SƠ THANH TOÁN VƯỢT THẨM QUYỀN PD</v>
          </cell>
        </row>
      </sheetData>
      <sheetData sheetId="3298">
        <row r="1">
          <cell r="A1" t="str">
            <v>PHIẾU XỬ LÝ HỒ SƠ THANH TOÁN VƯỢT THẨM QUYỀN PD</v>
          </cell>
        </row>
      </sheetData>
      <sheetData sheetId="3299">
        <row r="1">
          <cell r="A1" t="str">
            <v>PHIẾU XỬ LÝ HỒ SƠ THANH TOÁN VƯỢT THẨM QUYỀN PD</v>
          </cell>
        </row>
      </sheetData>
      <sheetData sheetId="3300">
        <row r="1">
          <cell r="A1" t="str">
            <v>PHIẾU XỬ LÝ HỒ SƠ THANH TOÁN VƯỢT THẨM QUYỀN PD</v>
          </cell>
        </row>
      </sheetData>
      <sheetData sheetId="3301">
        <row r="1">
          <cell r="A1" t="str">
            <v>PHIẾU XỬ LÝ HỒ SƠ THANH TOÁN VƯỢT THẨM QUYỀN PD</v>
          </cell>
        </row>
      </sheetData>
      <sheetData sheetId="3302">
        <row r="1">
          <cell r="A1" t="str">
            <v>PHIẾU XỬ LÝ HỒ SƠ THANH TOÁN VƯỢT THẨM QUYỀN PD</v>
          </cell>
        </row>
      </sheetData>
      <sheetData sheetId="3303">
        <row r="1">
          <cell r="A1" t="str">
            <v>PHIẾU XỬ LÝ HỒ SƠ THANH TOÁN VƯỢT THẨM QUYỀN PD</v>
          </cell>
        </row>
      </sheetData>
      <sheetData sheetId="3304">
        <row r="1">
          <cell r="A1" t="str">
            <v>PHIẾU XỬ LÝ HỒ SƠ THANH TOÁN VƯỢT THẨM QUYỀN PD</v>
          </cell>
        </row>
      </sheetData>
      <sheetData sheetId="3305">
        <row r="1">
          <cell r="A1" t="str">
            <v>PHIẾU XỬ LÝ HỒ SƠ THANH TOÁN VƯỢT THẨM QUYỀN PD</v>
          </cell>
        </row>
      </sheetData>
      <sheetData sheetId="3306">
        <row r="1">
          <cell r="A1" t="str">
            <v>PHIẾU XỬ LÝ HỒ SƠ THANH TOÁN VƯỢT THẨM QUYỀN PD</v>
          </cell>
        </row>
      </sheetData>
      <sheetData sheetId="3307">
        <row r="1">
          <cell r="A1" t="str">
            <v>PHIẾU XỬ LÝ HỒ SƠ THANH TOÁN VƯỢT THẨM QUYỀN PD</v>
          </cell>
        </row>
      </sheetData>
      <sheetData sheetId="3308">
        <row r="1">
          <cell r="A1" t="str">
            <v>PHIẾU XỬ LÝ HỒ SƠ THANH TOÁN VƯỢT THẨM QUYỀN PD</v>
          </cell>
        </row>
      </sheetData>
      <sheetData sheetId="3309">
        <row r="1">
          <cell r="A1" t="str">
            <v>PHIẾU XỬ LÝ HỒ SƠ THANH TOÁN VƯỢT THẨM QUYỀN PD</v>
          </cell>
        </row>
      </sheetData>
      <sheetData sheetId="3310">
        <row r="1">
          <cell r="A1" t="str">
            <v>PHIẾU XỬ LÝ HỒ SƠ THANH TOÁN VƯỢT THẨM QUYỀN PD</v>
          </cell>
        </row>
      </sheetData>
      <sheetData sheetId="3311">
        <row r="1">
          <cell r="A1" t="str">
            <v>PHIẾU XỬ LÝ HỒ SƠ THANH TOÁN VƯỢT THẨM QUYỀN PD</v>
          </cell>
        </row>
      </sheetData>
      <sheetData sheetId="3312">
        <row r="1">
          <cell r="A1" t="str">
            <v>PHIẾU XỬ LÝ HỒ SƠ THANH TOÁN VƯỢT THẨM QUYỀN PD</v>
          </cell>
        </row>
      </sheetData>
      <sheetData sheetId="3313">
        <row r="1">
          <cell r="A1" t="str">
            <v>PHIẾU XỬ LÝ HỒ SƠ THANH TOÁN VƯỢT THẨM QUYỀN PD</v>
          </cell>
        </row>
      </sheetData>
      <sheetData sheetId="3314">
        <row r="1">
          <cell r="A1" t="str">
            <v>PHIẾU XỬ LÝ HỒ SƠ THANH TOÁN VƯỢT THẨM QUYỀN PD</v>
          </cell>
        </row>
      </sheetData>
      <sheetData sheetId="3315">
        <row r="1">
          <cell r="A1" t="str">
            <v>PHIẾU XỬ LÝ HỒ SƠ THANH TOÁN VƯỢT THẨM QUYỀN PD</v>
          </cell>
        </row>
      </sheetData>
      <sheetData sheetId="3316">
        <row r="1">
          <cell r="A1" t="str">
            <v>PHIẾU XỬ LÝ HỒ SƠ THANH TOÁN VƯỢT THẨM QUYỀN PD</v>
          </cell>
        </row>
      </sheetData>
      <sheetData sheetId="3317">
        <row r="1">
          <cell r="A1" t="str">
            <v>PHIẾU XỬ LÝ HỒ SƠ THANH TOÁN VƯỢT THẨM QUYỀN PD</v>
          </cell>
        </row>
      </sheetData>
      <sheetData sheetId="3318">
        <row r="1">
          <cell r="A1" t="str">
            <v>PHIẾU XỬ LÝ HỒ SƠ THANH TOÁN VƯỢT THẨM QUYỀN PD</v>
          </cell>
        </row>
      </sheetData>
      <sheetData sheetId="3319">
        <row r="1">
          <cell r="A1" t="str">
            <v>PHIẾU XỬ LÝ HỒ SƠ THANH TOÁN VƯỢT THẨM QUYỀN PD</v>
          </cell>
        </row>
      </sheetData>
      <sheetData sheetId="3320">
        <row r="1">
          <cell r="A1" t="str">
            <v>PHIẾU XỬ LÝ HỒ SƠ THANH TOÁN VƯỢT THẨM QUYỀN PD</v>
          </cell>
        </row>
      </sheetData>
      <sheetData sheetId="3321">
        <row r="1">
          <cell r="A1" t="str">
            <v>PHIẾU XỬ LÝ HỒ SƠ THANH TOÁN VƯỢT THẨM QUYỀN PD</v>
          </cell>
        </row>
      </sheetData>
      <sheetData sheetId="3322">
        <row r="1">
          <cell r="A1" t="str">
            <v>PHIẾU XỬ LÝ HỒ SƠ THANH TOÁN VƯỢT THẨM QUYỀN PD</v>
          </cell>
        </row>
      </sheetData>
      <sheetData sheetId="3323">
        <row r="1">
          <cell r="A1" t="str">
            <v>PHIẾU XỬ LÝ HỒ SƠ THANH TOÁN VƯỢT THẨM QUYỀN PD</v>
          </cell>
        </row>
      </sheetData>
      <sheetData sheetId="3324">
        <row r="1">
          <cell r="A1" t="str">
            <v>PHIẾU XỬ LÝ HỒ SƠ THANH TOÁN VƯỢT THẨM QUYỀN PD</v>
          </cell>
        </row>
      </sheetData>
      <sheetData sheetId="3325">
        <row r="1">
          <cell r="A1" t="str">
            <v>PHIẾU XỬ LÝ HỒ SƠ THANH TOÁN VƯỢT THẨM QUYỀN PD</v>
          </cell>
        </row>
      </sheetData>
      <sheetData sheetId="3326">
        <row r="1">
          <cell r="A1" t="str">
            <v>PHIẾU XỬ LÝ HỒ SƠ THANH TOÁN VƯỢT THẨM QUYỀN PD</v>
          </cell>
        </row>
      </sheetData>
      <sheetData sheetId="3327">
        <row r="1">
          <cell r="A1" t="str">
            <v>PHIẾU XỬ LÝ HỒ SƠ THANH TOÁN VƯỢT THẨM QUYỀN PD</v>
          </cell>
        </row>
      </sheetData>
      <sheetData sheetId="3328">
        <row r="1">
          <cell r="A1" t="str">
            <v>PHIẾU XỬ LÝ HỒ SƠ THANH TOÁN VƯỢT THẨM QUYỀN PD</v>
          </cell>
        </row>
      </sheetData>
      <sheetData sheetId="3329">
        <row r="1">
          <cell r="A1" t="str">
            <v>PHIẾU XỬ LÝ HỒ SƠ THANH TOÁN VƯỢT THẨM QUYỀN PD</v>
          </cell>
        </row>
      </sheetData>
      <sheetData sheetId="3330">
        <row r="1">
          <cell r="A1" t="str">
            <v>PHIẾU XỬ LÝ HỒ SƠ THANH TOÁN VƯỢT THẨM QUYỀN PD</v>
          </cell>
        </row>
      </sheetData>
      <sheetData sheetId="3331">
        <row r="1">
          <cell r="A1" t="str">
            <v>PHIẾU XỬ LÝ HỒ SƠ THANH TOÁN VƯỢT THẨM QUYỀN PD</v>
          </cell>
        </row>
      </sheetData>
      <sheetData sheetId="3332">
        <row r="1">
          <cell r="A1" t="str">
            <v>PHIẾU XỬ LÝ HỒ SƠ THANH TOÁN VƯỢT THẨM QUYỀN PD</v>
          </cell>
        </row>
      </sheetData>
      <sheetData sheetId="3333">
        <row r="1">
          <cell r="A1" t="str">
            <v>PHIẾU XỬ LÝ HỒ SƠ THANH TOÁN VƯỢT THẨM QUYỀN PD</v>
          </cell>
        </row>
      </sheetData>
      <sheetData sheetId="3334">
        <row r="1">
          <cell r="A1" t="str">
            <v>PHIẾU XỬ LÝ HỒ SƠ THANH TOÁN VƯỢT THẨM QUYỀN PD</v>
          </cell>
        </row>
      </sheetData>
      <sheetData sheetId="3335">
        <row r="1">
          <cell r="A1" t="str">
            <v>PHIẾU XỬ LÝ HỒ SƠ THANH TOÁN VƯỢT THẨM QUYỀN PD</v>
          </cell>
        </row>
      </sheetData>
      <sheetData sheetId="3336">
        <row r="1">
          <cell r="A1" t="str">
            <v>PHIẾU XỬ LÝ HỒ SƠ THANH TOÁN VƯỢT THẨM QUYỀN PD</v>
          </cell>
        </row>
      </sheetData>
      <sheetData sheetId="3337">
        <row r="1">
          <cell r="A1" t="str">
            <v>PHIẾU XỬ LÝ HỒ SƠ THANH TOÁN VƯỢT THẨM QUYỀN PD</v>
          </cell>
        </row>
      </sheetData>
      <sheetData sheetId="3338">
        <row r="1">
          <cell r="A1" t="str">
            <v>PHIẾU XỬ LÝ HỒ SƠ THANH TOÁN VƯỢT THẨM QUYỀN PD</v>
          </cell>
        </row>
      </sheetData>
      <sheetData sheetId="3339">
        <row r="1">
          <cell r="A1" t="str">
            <v>PHIẾU XỬ LÝ HỒ SƠ THANH TOÁN VƯỢT THẨM QUYỀN PD</v>
          </cell>
        </row>
      </sheetData>
      <sheetData sheetId="3340">
        <row r="1">
          <cell r="A1" t="str">
            <v>PHIẾU XỬ LÝ HỒ SƠ THANH TOÁN VƯỢT THẨM QUYỀN PD</v>
          </cell>
        </row>
      </sheetData>
      <sheetData sheetId="3341">
        <row r="1">
          <cell r="A1" t="str">
            <v>PHIẾU XỬ LÝ HỒ SƠ THANH TOÁN VƯỢT THẨM QUYỀN PD</v>
          </cell>
        </row>
      </sheetData>
      <sheetData sheetId="3342">
        <row r="1">
          <cell r="A1" t="str">
            <v>PHIẾU XỬ LÝ HỒ SƠ THANH TOÁN VƯỢT THẨM QUYỀN PD</v>
          </cell>
        </row>
      </sheetData>
      <sheetData sheetId="3343">
        <row r="1">
          <cell r="A1" t="str">
            <v>PHIẾU XỬ LÝ HỒ SƠ THANH TOÁN VƯỢT THẨM QUYỀN PD</v>
          </cell>
        </row>
      </sheetData>
      <sheetData sheetId="3344">
        <row r="1">
          <cell r="A1" t="str">
            <v>PHIẾU XỬ LÝ HỒ SƠ THANH TOÁN VƯỢT THẨM QUYỀN PD</v>
          </cell>
        </row>
      </sheetData>
      <sheetData sheetId="3345">
        <row r="1">
          <cell r="A1" t="str">
            <v>PHIẾU XỬ LÝ HỒ SƠ THANH TOÁN VƯỢT THẨM QUYỀN PD</v>
          </cell>
        </row>
      </sheetData>
      <sheetData sheetId="3346">
        <row r="1">
          <cell r="A1" t="str">
            <v>PHIẾU XỬ LÝ HỒ SƠ THANH TOÁN VƯỢT THẨM QUYỀN PD</v>
          </cell>
        </row>
      </sheetData>
      <sheetData sheetId="3347">
        <row r="1">
          <cell r="A1" t="str">
            <v>PHIẾU XỬ LÝ HỒ SƠ THANH TOÁN VƯỢT THẨM QUYỀN PD</v>
          </cell>
        </row>
      </sheetData>
      <sheetData sheetId="3348">
        <row r="1">
          <cell r="A1" t="str">
            <v>PHIẾU XỬ LÝ HỒ SƠ THANH TOÁN VƯỢT THẨM QUYỀN PD</v>
          </cell>
        </row>
      </sheetData>
      <sheetData sheetId="3349">
        <row r="1">
          <cell r="A1" t="str">
            <v>PHIẾU XỬ LÝ HỒ SƠ THANH TOÁN VƯỢT THẨM QUYỀN PD</v>
          </cell>
        </row>
      </sheetData>
      <sheetData sheetId="3350">
        <row r="1">
          <cell r="A1" t="str">
            <v>PHIẾU XỬ LÝ HỒ SƠ THANH TOÁN VƯỢT THẨM QUYỀN PD</v>
          </cell>
        </row>
      </sheetData>
      <sheetData sheetId="3351">
        <row r="1">
          <cell r="A1" t="str">
            <v>PHIẾU XỬ LÝ HỒ SƠ THANH TOÁN VƯỢT THẨM QUYỀN PD</v>
          </cell>
        </row>
      </sheetData>
      <sheetData sheetId="3352">
        <row r="1">
          <cell r="A1" t="str">
            <v>PHIẾU XỬ LÝ HỒ SƠ THANH TOÁN VƯỢT THẨM QUYỀN PD</v>
          </cell>
        </row>
      </sheetData>
      <sheetData sheetId="3353">
        <row r="1">
          <cell r="A1" t="str">
            <v>PHIẾU XỬ LÝ HỒ SƠ THANH TOÁN VƯỢT THẨM QUYỀN PD</v>
          </cell>
        </row>
      </sheetData>
      <sheetData sheetId="3354">
        <row r="1">
          <cell r="A1" t="str">
            <v>PHIẾU XỬ LÝ HỒ SƠ THANH TOÁN VƯỢT THẨM QUYỀN PD</v>
          </cell>
        </row>
      </sheetData>
      <sheetData sheetId="3355">
        <row r="1">
          <cell r="A1" t="str">
            <v>PHIẾU XỬ LÝ HỒ SƠ THANH TOÁN VƯỢT THẨM QUYỀN PD</v>
          </cell>
        </row>
      </sheetData>
      <sheetData sheetId="3356">
        <row r="1">
          <cell r="A1" t="str">
            <v>PHIẾU XỬ LÝ HỒ SƠ THANH TOÁN VƯỢT THẨM QUYỀN PD</v>
          </cell>
        </row>
      </sheetData>
      <sheetData sheetId="3357">
        <row r="1">
          <cell r="A1" t="str">
            <v>PHIẾU XỬ LÝ HỒ SƠ THANH TOÁN VƯỢT THẨM QUYỀN PD</v>
          </cell>
        </row>
      </sheetData>
      <sheetData sheetId="3358">
        <row r="1">
          <cell r="A1" t="str">
            <v>PHIẾU XỬ LÝ HỒ SƠ THANH TOÁN VƯỢT THẨM QUYỀN PD</v>
          </cell>
        </row>
      </sheetData>
      <sheetData sheetId="3359">
        <row r="1">
          <cell r="A1" t="str">
            <v>PHIẾU XỬ LÝ HỒ SƠ THANH TOÁN VƯỢT THẨM QUYỀN PD</v>
          </cell>
        </row>
      </sheetData>
      <sheetData sheetId="3360">
        <row r="1">
          <cell r="A1" t="str">
            <v>PHIẾU XỬ LÝ HỒ SƠ THANH TOÁN VƯỢT THẨM QUYỀN PD</v>
          </cell>
        </row>
      </sheetData>
      <sheetData sheetId="3361">
        <row r="1">
          <cell r="A1" t="str">
            <v>PHIẾU XỬ LÝ HỒ SƠ THANH TOÁN VƯỢT THẨM QUYỀN PD</v>
          </cell>
        </row>
      </sheetData>
      <sheetData sheetId="3362">
        <row r="1">
          <cell r="A1" t="str">
            <v>PHIẾU XỬ LÝ HỒ SƠ THANH TOÁN VƯỢT THẨM QUYỀN PD</v>
          </cell>
        </row>
      </sheetData>
      <sheetData sheetId="3363">
        <row r="1">
          <cell r="A1" t="str">
            <v>PHIẾU XỬ LÝ HỒ SƠ THANH TOÁN VƯỢT THẨM QUYỀN PD</v>
          </cell>
        </row>
      </sheetData>
      <sheetData sheetId="3364">
        <row r="1">
          <cell r="A1" t="str">
            <v>PHIẾU XỬ LÝ HỒ SƠ THANH TOÁN VƯỢT THẨM QUYỀN PD</v>
          </cell>
        </row>
      </sheetData>
      <sheetData sheetId="3365">
        <row r="1">
          <cell r="A1" t="str">
            <v>PHIẾU XỬ LÝ HỒ SƠ THANH TOÁN VƯỢT THẨM QUYỀN PD</v>
          </cell>
        </row>
      </sheetData>
      <sheetData sheetId="3366">
        <row r="1">
          <cell r="A1" t="str">
            <v>PHIẾU XỬ LÝ HỒ SƠ THANH TOÁN VƯỢT THẨM QUYỀN PD</v>
          </cell>
        </row>
      </sheetData>
      <sheetData sheetId="3367">
        <row r="1">
          <cell r="A1" t="str">
            <v>PHIẾU XỬ LÝ HỒ SƠ THANH TOÁN VƯỢT THẨM QUYỀN PD</v>
          </cell>
        </row>
      </sheetData>
      <sheetData sheetId="3368">
        <row r="1">
          <cell r="A1" t="str">
            <v>PHIẾU XỬ LÝ HỒ SƠ THANH TOÁN VƯỢT THẨM QUYỀN PD</v>
          </cell>
        </row>
      </sheetData>
      <sheetData sheetId="3369">
        <row r="1">
          <cell r="A1" t="str">
            <v>PHIẾU XỬ LÝ HỒ SƠ THANH TOÁN VƯỢT THẨM QUYỀN PD</v>
          </cell>
        </row>
      </sheetData>
      <sheetData sheetId="3370">
        <row r="1">
          <cell r="A1" t="str">
            <v>PHIẾU XỬ LÝ HỒ SƠ THANH TOÁN VƯỢT THẨM QUYỀN PD</v>
          </cell>
        </row>
      </sheetData>
      <sheetData sheetId="3371">
        <row r="1">
          <cell r="A1" t="str">
            <v>PHIẾU XỬ LÝ HỒ SƠ THANH TOÁN VƯỢT THẨM QUYỀN PD</v>
          </cell>
        </row>
      </sheetData>
      <sheetData sheetId="3372">
        <row r="1">
          <cell r="A1" t="str">
            <v>PHIẾU XỬ LÝ HỒ SƠ THANH TOÁN VƯỢT THẨM QUYỀN PD</v>
          </cell>
        </row>
      </sheetData>
      <sheetData sheetId="3373">
        <row r="1">
          <cell r="A1" t="str">
            <v>PHIẾU XỬ LÝ HỒ SƠ THANH TOÁN VƯỢT THẨM QUYỀN PD</v>
          </cell>
        </row>
      </sheetData>
      <sheetData sheetId="3374">
        <row r="1">
          <cell r="A1" t="str">
            <v>PHIẾU XỬ LÝ HỒ SƠ THANH TOÁN VƯỢT THẨM QUYỀN PD</v>
          </cell>
        </row>
      </sheetData>
      <sheetData sheetId="3375">
        <row r="1">
          <cell r="A1" t="str">
            <v>PHIẾU XỬ LÝ HỒ SƠ THANH TOÁN VƯỢT THẨM QUYỀN PD</v>
          </cell>
        </row>
      </sheetData>
      <sheetData sheetId="3376">
        <row r="1">
          <cell r="A1" t="str">
            <v>PHIẾU XỬ LÝ HỒ SƠ THANH TOÁN VƯỢT THẨM QUYỀN PD</v>
          </cell>
        </row>
      </sheetData>
      <sheetData sheetId="3377">
        <row r="1">
          <cell r="A1" t="str">
            <v>PHIẾU XỬ LÝ HỒ SƠ THANH TOÁN VƯỢT THẨM QUYỀN PD</v>
          </cell>
        </row>
      </sheetData>
      <sheetData sheetId="3378">
        <row r="1">
          <cell r="A1" t="str">
            <v>PHIẾU XỬ LÝ HỒ SƠ THANH TOÁN VƯỢT THẨM QUYỀN PD</v>
          </cell>
        </row>
      </sheetData>
      <sheetData sheetId="3379">
        <row r="1">
          <cell r="A1" t="str">
            <v>PHIẾU XỬ LÝ HỒ SƠ THANH TOÁN VƯỢT THẨM QUYỀN PD</v>
          </cell>
        </row>
      </sheetData>
      <sheetData sheetId="3380">
        <row r="1">
          <cell r="A1" t="str">
            <v>PHIẾU XỬ LÝ HỒ SƠ THANH TOÁN VƯỢT THẨM QUYỀN PD</v>
          </cell>
        </row>
      </sheetData>
      <sheetData sheetId="3381">
        <row r="1">
          <cell r="A1" t="str">
            <v>PHIẾU XỬ LÝ HỒ SƠ THANH TOÁN VƯỢT THẨM QUYỀN PD</v>
          </cell>
        </row>
      </sheetData>
      <sheetData sheetId="3382">
        <row r="1">
          <cell r="A1" t="str">
            <v>PHIẾU XỬ LÝ HỒ SƠ THANH TOÁN VƯỢT THẨM QUYỀN PD</v>
          </cell>
        </row>
      </sheetData>
      <sheetData sheetId="3383">
        <row r="1">
          <cell r="A1" t="str">
            <v>PHIẾU XỬ LÝ HỒ SƠ THANH TOÁN VƯỢT THẨM QUYỀN PD</v>
          </cell>
        </row>
      </sheetData>
      <sheetData sheetId="3384">
        <row r="1">
          <cell r="A1" t="str">
            <v>PHIẾU XỬ LÝ HỒ SƠ THANH TOÁN VƯỢT THẨM QUYỀN PD</v>
          </cell>
        </row>
      </sheetData>
      <sheetData sheetId="3385">
        <row r="1">
          <cell r="A1" t="str">
            <v>PHIẾU XỬ LÝ HỒ SƠ THANH TOÁN VƯỢT THẨM QUYỀN PD</v>
          </cell>
        </row>
      </sheetData>
      <sheetData sheetId="3386">
        <row r="1">
          <cell r="A1" t="str">
            <v>PHIẾU XỬ LÝ HỒ SƠ THANH TOÁN VƯỢT THẨM QUYỀN PD</v>
          </cell>
        </row>
      </sheetData>
      <sheetData sheetId="3387">
        <row r="1">
          <cell r="A1" t="str">
            <v>PHIẾU XỬ LÝ HỒ SƠ THANH TOÁN VƯỢT THẨM QUYỀN PD</v>
          </cell>
        </row>
      </sheetData>
      <sheetData sheetId="3388">
        <row r="1">
          <cell r="A1" t="str">
            <v>PHIẾU XỬ LÝ HỒ SƠ THANH TOÁN VƯỢT THẨM QUYỀN PD</v>
          </cell>
        </row>
      </sheetData>
      <sheetData sheetId="3389">
        <row r="1">
          <cell r="A1" t="str">
            <v>PHIẾU XỬ LÝ HỒ SƠ THANH TOÁN VƯỢT THẨM QUYỀN PD</v>
          </cell>
        </row>
      </sheetData>
      <sheetData sheetId="3390">
        <row r="1">
          <cell r="A1" t="str">
            <v>PHIẾU XỬ LÝ HỒ SƠ THANH TOÁN VƯỢT THẨM QUYỀN PD</v>
          </cell>
        </row>
      </sheetData>
      <sheetData sheetId="3391">
        <row r="1">
          <cell r="A1" t="str">
            <v>PHIẾU XỬ LÝ HỒ SƠ THANH TOÁN VƯỢT THẨM QUYỀN PD</v>
          </cell>
        </row>
      </sheetData>
      <sheetData sheetId="3392">
        <row r="1">
          <cell r="A1" t="str">
            <v>PHIẾU XỬ LÝ HỒ SƠ THANH TOÁN VƯỢT THẨM QUYỀN PD</v>
          </cell>
        </row>
      </sheetData>
      <sheetData sheetId="3393">
        <row r="1">
          <cell r="A1" t="str">
            <v>PHIẾU XỬ LÝ HỒ SƠ THANH TOÁN VƯỢT THẨM QUYỀN PD</v>
          </cell>
        </row>
      </sheetData>
      <sheetData sheetId="3394">
        <row r="1">
          <cell r="A1" t="str">
            <v>PHIẾU XỬ LÝ HỒ SƠ THANH TOÁN VƯỢT THẨM QUYỀN PD</v>
          </cell>
        </row>
      </sheetData>
      <sheetData sheetId="3395">
        <row r="1">
          <cell r="A1" t="str">
            <v>PHIẾU XỬ LÝ HỒ SƠ THANH TOÁN VƯỢT THẨM QUYỀN PD</v>
          </cell>
        </row>
      </sheetData>
      <sheetData sheetId="3396">
        <row r="1">
          <cell r="A1" t="str">
            <v>PHIẾU XỬ LÝ HỒ SƠ THANH TOÁN VƯỢT THẨM QUYỀN PD</v>
          </cell>
        </row>
      </sheetData>
      <sheetData sheetId="3397">
        <row r="1">
          <cell r="A1" t="str">
            <v>PHIẾU XỬ LÝ HỒ SƠ THANH TOÁN VƯỢT THẨM QUYỀN PD</v>
          </cell>
        </row>
      </sheetData>
      <sheetData sheetId="3398">
        <row r="1">
          <cell r="A1" t="str">
            <v>PHIẾU XỬ LÝ HỒ SƠ THANH TOÁN VƯỢT THẨM QUYỀN PD</v>
          </cell>
        </row>
      </sheetData>
      <sheetData sheetId="3399">
        <row r="1">
          <cell r="A1" t="str">
            <v>PHIẾU XỬ LÝ HỒ SƠ THANH TOÁN VƯỢT THẨM QUYỀN PD</v>
          </cell>
        </row>
      </sheetData>
      <sheetData sheetId="3400">
        <row r="1">
          <cell r="A1" t="str">
            <v>PHIẾU XỬ LÝ HỒ SƠ THANH TOÁN VƯỢT THẨM QUYỀN PD</v>
          </cell>
        </row>
      </sheetData>
      <sheetData sheetId="3401">
        <row r="1">
          <cell r="A1" t="str">
            <v>PHIẾU XỬ LÝ HỒ SƠ THANH TOÁN VƯỢT THẨM QUYỀN PD</v>
          </cell>
        </row>
      </sheetData>
      <sheetData sheetId="3402">
        <row r="1">
          <cell r="A1" t="str">
            <v>PHIẾU XỬ LÝ HỒ SƠ THANH TOÁN VƯỢT THẨM QUYỀN PD</v>
          </cell>
        </row>
      </sheetData>
      <sheetData sheetId="3403">
        <row r="1">
          <cell r="A1" t="str">
            <v>PHIẾU XỬ LÝ HỒ SƠ THANH TOÁN VƯỢT THẨM QUYỀN PD</v>
          </cell>
        </row>
      </sheetData>
      <sheetData sheetId="3404">
        <row r="1">
          <cell r="A1" t="str">
            <v>PHIẾU XỬ LÝ HỒ SƠ THANH TOÁN VƯỢT THẨM QUYỀN PD</v>
          </cell>
        </row>
      </sheetData>
      <sheetData sheetId="3405">
        <row r="1">
          <cell r="A1" t="str">
            <v>PHIẾU XỬ LÝ HỒ SƠ THANH TOÁN VƯỢT THẨM QUYỀN PD</v>
          </cell>
        </row>
      </sheetData>
      <sheetData sheetId="3406">
        <row r="1">
          <cell r="A1" t="str">
            <v>PHIẾU XỬ LÝ HỒ SƠ THANH TOÁN VƯỢT THẨM QUYỀN PD</v>
          </cell>
        </row>
      </sheetData>
      <sheetData sheetId="3407">
        <row r="1">
          <cell r="A1" t="str">
            <v>PHIẾU XỬ LÝ HỒ SƠ THANH TOÁN VƯỢT THẨM QUYỀN PD</v>
          </cell>
        </row>
      </sheetData>
      <sheetData sheetId="3408">
        <row r="1">
          <cell r="A1" t="str">
            <v>PHIẾU XỬ LÝ HỒ SƠ THANH TOÁN VƯỢT THẨM QUYỀN PD</v>
          </cell>
        </row>
      </sheetData>
      <sheetData sheetId="3409">
        <row r="1">
          <cell r="A1" t="str">
            <v>PHIẾU XỬ LÝ HỒ SƠ THANH TOÁN VƯỢT THẨM QUYỀN PD</v>
          </cell>
        </row>
      </sheetData>
      <sheetData sheetId="3410">
        <row r="1">
          <cell r="A1" t="str">
            <v>PHIẾU XỬ LÝ HỒ SƠ THANH TOÁN VƯỢT THẨM QUYỀN PD</v>
          </cell>
        </row>
      </sheetData>
      <sheetData sheetId="3411">
        <row r="1">
          <cell r="A1" t="str">
            <v>PHIẾU XỬ LÝ HỒ SƠ THANH TOÁN VƯỢT THẨM QUYỀN PD</v>
          </cell>
        </row>
      </sheetData>
      <sheetData sheetId="3412">
        <row r="1">
          <cell r="A1" t="str">
            <v>PHIẾU XỬ LÝ HỒ SƠ THANH TOÁN VƯỢT THẨM QUYỀN PD</v>
          </cell>
        </row>
      </sheetData>
      <sheetData sheetId="3413">
        <row r="1">
          <cell r="A1" t="str">
            <v>PHIẾU XỬ LÝ HỒ SƠ THANH TOÁN VƯỢT THẨM QUYỀN PD</v>
          </cell>
        </row>
      </sheetData>
      <sheetData sheetId="3414">
        <row r="1">
          <cell r="A1" t="str">
            <v>PHIẾU XỬ LÝ HỒ SƠ THANH TOÁN VƯỢT THẨM QUYỀN PD</v>
          </cell>
        </row>
      </sheetData>
      <sheetData sheetId="3415">
        <row r="1">
          <cell r="A1" t="str">
            <v>PHIẾU XỬ LÝ HỒ SƠ THANH TOÁN VƯỢT THẨM QUYỀN PD</v>
          </cell>
        </row>
      </sheetData>
      <sheetData sheetId="3416">
        <row r="1">
          <cell r="A1" t="str">
            <v>PHIẾU XỬ LÝ HỒ SƠ THANH TOÁN VƯỢT THẨM QUYỀN PD</v>
          </cell>
        </row>
      </sheetData>
      <sheetData sheetId="3417">
        <row r="1">
          <cell r="A1" t="str">
            <v>PHIẾU XỬ LÝ HỒ SƠ THANH TOÁN VƯỢT THẨM QUYỀN PD</v>
          </cell>
        </row>
      </sheetData>
      <sheetData sheetId="3418">
        <row r="1">
          <cell r="A1" t="str">
            <v>PHIẾU XỬ LÝ HỒ SƠ THANH TOÁN VƯỢT THẨM QUYỀN PD</v>
          </cell>
        </row>
      </sheetData>
      <sheetData sheetId="3419">
        <row r="1">
          <cell r="A1" t="str">
            <v>PHIẾU XỬ LÝ HỒ SƠ THANH TOÁN VƯỢT THẨM QUYỀN PD</v>
          </cell>
        </row>
      </sheetData>
      <sheetData sheetId="3420">
        <row r="1">
          <cell r="A1" t="str">
            <v>PHIẾU XỬ LÝ HỒ SƠ THANH TOÁN VƯỢT THẨM QUYỀN PD</v>
          </cell>
        </row>
      </sheetData>
      <sheetData sheetId="3421">
        <row r="1">
          <cell r="A1" t="str">
            <v>PHIẾU XỬ LÝ HỒ SƠ THANH TOÁN VƯỢT THẨM QUYỀN PD</v>
          </cell>
        </row>
      </sheetData>
      <sheetData sheetId="3422">
        <row r="1">
          <cell r="A1" t="str">
            <v>PHIẾU XỬ LÝ HỒ SƠ THANH TOÁN VƯỢT THẨM QUYỀN PD</v>
          </cell>
        </row>
      </sheetData>
      <sheetData sheetId="3423">
        <row r="1">
          <cell r="A1" t="str">
            <v>PHIẾU XỬ LÝ HỒ SƠ THANH TOÁN VƯỢT THẨM QUYỀN PD</v>
          </cell>
        </row>
      </sheetData>
      <sheetData sheetId="3424">
        <row r="1">
          <cell r="A1" t="str">
            <v>PHIẾU XỬ LÝ HỒ SƠ THANH TOÁN VƯỢT THẨM QUYỀN PD</v>
          </cell>
        </row>
      </sheetData>
      <sheetData sheetId="3425">
        <row r="1">
          <cell r="A1" t="str">
            <v>PHIẾU XỬ LÝ HỒ SƠ THANH TOÁN VƯỢT THẨM QUYỀN PD</v>
          </cell>
        </row>
      </sheetData>
      <sheetData sheetId="3426">
        <row r="1">
          <cell r="A1" t="str">
            <v>PHIẾU XỬ LÝ HỒ SƠ THANH TOÁN VƯỢT THẨM QUYỀN PD</v>
          </cell>
        </row>
      </sheetData>
      <sheetData sheetId="3427">
        <row r="1">
          <cell r="A1" t="str">
            <v>PHIẾU XỬ LÝ HỒ SƠ THANH TOÁN VƯỢT THẨM QUYỀN PD</v>
          </cell>
        </row>
      </sheetData>
      <sheetData sheetId="3428">
        <row r="1">
          <cell r="A1" t="str">
            <v>PHIẾU XỬ LÝ HỒ SƠ THANH TOÁN VƯỢT THẨM QUYỀN PD</v>
          </cell>
        </row>
      </sheetData>
      <sheetData sheetId="3429">
        <row r="1">
          <cell r="A1" t="str">
            <v>PHIẾU XỬ LÝ HỒ SƠ THANH TOÁN VƯỢT THẨM QUYỀN PD</v>
          </cell>
        </row>
      </sheetData>
      <sheetData sheetId="3430">
        <row r="1">
          <cell r="A1" t="str">
            <v>PHIẾU XỬ LÝ HỒ SƠ THANH TOÁN VƯỢT THẨM QUYỀN PD</v>
          </cell>
        </row>
      </sheetData>
      <sheetData sheetId="3431">
        <row r="1">
          <cell r="A1" t="str">
            <v>PHIẾU XỬ LÝ HỒ SƠ THANH TOÁN VƯỢT THẨM QUYỀN PD</v>
          </cell>
        </row>
      </sheetData>
      <sheetData sheetId="3432">
        <row r="1">
          <cell r="A1" t="str">
            <v>PHIẾU XỬ LÝ HỒ SƠ THANH TOÁN VƯỢT THẨM QUYỀN PD</v>
          </cell>
        </row>
      </sheetData>
      <sheetData sheetId="3433">
        <row r="1">
          <cell r="A1" t="str">
            <v>PHIẾU XỬ LÝ HỒ SƠ THANH TOÁN VƯỢT THẨM QUYỀN PD</v>
          </cell>
        </row>
      </sheetData>
      <sheetData sheetId="3434">
        <row r="1">
          <cell r="A1" t="str">
            <v>PHIẾU XỬ LÝ HỒ SƠ THANH TOÁN VƯỢT THẨM QUYỀN PD</v>
          </cell>
        </row>
      </sheetData>
      <sheetData sheetId="3435">
        <row r="1">
          <cell r="A1" t="str">
            <v>PHIẾU XỬ LÝ HỒ SƠ THANH TOÁN VƯỢT THẨM QUYỀN PD</v>
          </cell>
        </row>
      </sheetData>
      <sheetData sheetId="3436">
        <row r="1">
          <cell r="A1" t="str">
            <v>PHIẾU XỬ LÝ HỒ SƠ THANH TOÁN VƯỢT THẨM QUYỀN PD</v>
          </cell>
        </row>
      </sheetData>
      <sheetData sheetId="3437">
        <row r="1">
          <cell r="A1" t="str">
            <v>PHIẾU XỬ LÝ HỒ SƠ THANH TOÁN VƯỢT THẨM QUYỀN PD</v>
          </cell>
        </row>
      </sheetData>
      <sheetData sheetId="3438">
        <row r="1">
          <cell r="A1" t="str">
            <v>PHIẾU XỬ LÝ HỒ SƠ THANH TOÁN VƯỢT THẨM QUYỀN PD</v>
          </cell>
        </row>
      </sheetData>
      <sheetData sheetId="3439">
        <row r="1">
          <cell r="A1" t="str">
            <v>PHIẾU XỬ LÝ HỒ SƠ THANH TOÁN VƯỢT THẨM QUYỀN PD</v>
          </cell>
        </row>
      </sheetData>
      <sheetData sheetId="3440">
        <row r="1">
          <cell r="A1" t="str">
            <v>PHIẾU XỬ LÝ HỒ SƠ THANH TOÁN VƯỢT THẨM QUYỀN PD</v>
          </cell>
        </row>
      </sheetData>
      <sheetData sheetId="3441">
        <row r="1">
          <cell r="A1" t="str">
            <v>PHIẾU XỬ LÝ HỒ SƠ THANH TOÁN VƯỢT THẨM QUYỀN PD</v>
          </cell>
        </row>
      </sheetData>
      <sheetData sheetId="3442">
        <row r="1">
          <cell r="A1" t="str">
            <v>PHIẾU XỬ LÝ HỒ SƠ THANH TOÁN VƯỢT THẨM QUYỀN PD</v>
          </cell>
        </row>
      </sheetData>
      <sheetData sheetId="3443">
        <row r="1">
          <cell r="A1" t="str">
            <v>PHIẾU XỬ LÝ HỒ SƠ THANH TOÁN VƯỢT THẨM QUYỀN PD</v>
          </cell>
        </row>
      </sheetData>
      <sheetData sheetId="3444">
        <row r="1">
          <cell r="A1" t="str">
            <v>PHIẾU XỬ LÝ HỒ SƠ THANH TOÁN VƯỢT THẨM QUYỀN PD</v>
          </cell>
        </row>
      </sheetData>
      <sheetData sheetId="3445">
        <row r="1">
          <cell r="A1" t="str">
            <v>PHIẾU XỬ LÝ HỒ SƠ THANH TOÁN VƯỢT THẨM QUYỀN PD</v>
          </cell>
        </row>
      </sheetData>
      <sheetData sheetId="3446">
        <row r="1">
          <cell r="A1" t="str">
            <v>PHIẾU XỬ LÝ HỒ SƠ THANH TOÁN VƯỢT THẨM QUYỀN PD</v>
          </cell>
        </row>
      </sheetData>
      <sheetData sheetId="3447">
        <row r="1">
          <cell r="A1" t="str">
            <v>PHIẾU XỬ LÝ HỒ SƠ THANH TOÁN VƯỢT THẨM QUYỀN PD</v>
          </cell>
        </row>
      </sheetData>
      <sheetData sheetId="3448">
        <row r="1">
          <cell r="A1" t="str">
            <v>PHIẾU XỬ LÝ HỒ SƠ THANH TOÁN VƯỢT THẨM QUYỀN PD</v>
          </cell>
        </row>
      </sheetData>
      <sheetData sheetId="3449">
        <row r="1">
          <cell r="A1" t="str">
            <v>PHIẾU XỬ LÝ HỒ SƠ THANH TOÁN VƯỢT THẨM QUYỀN PD</v>
          </cell>
        </row>
      </sheetData>
      <sheetData sheetId="3450">
        <row r="1">
          <cell r="A1" t="str">
            <v>PHIẾU XỬ LÝ HỒ SƠ THANH TOÁN VƯỢT THẨM QUYỀN PD</v>
          </cell>
        </row>
      </sheetData>
      <sheetData sheetId="3451">
        <row r="1">
          <cell r="A1" t="str">
            <v>PHIẾU XỬ LÝ HỒ SƠ THANH TOÁN VƯỢT THẨM QUYỀN PD</v>
          </cell>
        </row>
      </sheetData>
      <sheetData sheetId="3452">
        <row r="1">
          <cell r="A1" t="str">
            <v>PHIẾU XỬ LÝ HỒ SƠ THANH TOÁN VƯỢT THẨM QUYỀN PD</v>
          </cell>
        </row>
      </sheetData>
      <sheetData sheetId="3453">
        <row r="1">
          <cell r="A1" t="str">
            <v>PHIẾU XỬ LÝ HỒ SƠ THANH TOÁN VƯỢT THẨM QUYỀN PD</v>
          </cell>
        </row>
      </sheetData>
      <sheetData sheetId="3454">
        <row r="1">
          <cell r="A1" t="str">
            <v>PHIẾU XỬ LÝ HỒ SƠ THANH TOÁN VƯỢT THẨM QUYỀN PD</v>
          </cell>
        </row>
      </sheetData>
      <sheetData sheetId="3455">
        <row r="1">
          <cell r="A1" t="str">
            <v>PHIẾU XỬ LÝ HỒ SƠ THANH TOÁN VƯỢT THẨM QUYỀN PD</v>
          </cell>
        </row>
      </sheetData>
      <sheetData sheetId="3456">
        <row r="1">
          <cell r="A1" t="str">
            <v>PHIẾU XỬ LÝ HỒ SƠ THANH TOÁN VƯỢT THẨM QUYỀN PD</v>
          </cell>
        </row>
      </sheetData>
      <sheetData sheetId="3457">
        <row r="1">
          <cell r="A1" t="str">
            <v>PHIẾU XỬ LÝ HỒ SƠ THANH TOÁN VƯỢT THẨM QUYỀN PD</v>
          </cell>
        </row>
      </sheetData>
      <sheetData sheetId="3458">
        <row r="1">
          <cell r="A1" t="str">
            <v>PHIẾU XỬ LÝ HỒ SƠ THANH TOÁN VƯỢT THẨM QUYỀN PD</v>
          </cell>
        </row>
      </sheetData>
      <sheetData sheetId="3459">
        <row r="1">
          <cell r="A1" t="str">
            <v>PHIẾU XỬ LÝ HỒ SƠ THANH TOÁN VƯỢT THẨM QUYỀN PD</v>
          </cell>
        </row>
      </sheetData>
      <sheetData sheetId="3460">
        <row r="1">
          <cell r="A1" t="str">
            <v>PHIẾU XỬ LÝ HỒ SƠ THANH TOÁN VƯỢT THẨM QUYỀN PD</v>
          </cell>
        </row>
      </sheetData>
      <sheetData sheetId="3461">
        <row r="1">
          <cell r="A1" t="str">
            <v>PHIẾU XỬ LÝ HỒ SƠ THANH TOÁN VƯỢT THẨM QUYỀN PD</v>
          </cell>
        </row>
      </sheetData>
      <sheetData sheetId="3462">
        <row r="1">
          <cell r="A1" t="str">
            <v>PHIẾU XỬ LÝ HỒ SƠ THANH TOÁN VƯỢT THẨM QUYỀN PD</v>
          </cell>
        </row>
      </sheetData>
      <sheetData sheetId="3463">
        <row r="1">
          <cell r="A1" t="str">
            <v>PHIẾU XỬ LÝ HỒ SƠ THANH TOÁN VƯỢT THẨM QUYỀN PD</v>
          </cell>
        </row>
      </sheetData>
      <sheetData sheetId="3464">
        <row r="1">
          <cell r="A1" t="str">
            <v>PHIẾU XỬ LÝ HỒ SƠ THANH TOÁN VƯỢT THẨM QUYỀN PD</v>
          </cell>
        </row>
      </sheetData>
      <sheetData sheetId="3465">
        <row r="1">
          <cell r="A1" t="str">
            <v>PHIẾU XỬ LÝ HỒ SƠ THANH TOÁN VƯỢT THẨM QUYỀN PD</v>
          </cell>
        </row>
      </sheetData>
      <sheetData sheetId="3466">
        <row r="1">
          <cell r="A1" t="str">
            <v>PHIẾU XỬ LÝ HỒ SƠ THANH TOÁN VƯỢT THẨM QUYỀN PD</v>
          </cell>
        </row>
      </sheetData>
      <sheetData sheetId="3467">
        <row r="1">
          <cell r="A1" t="str">
            <v>PHIẾU XỬ LÝ HỒ SƠ THANH TOÁN VƯỢT THẨM QUYỀN PD</v>
          </cell>
        </row>
      </sheetData>
      <sheetData sheetId="3468">
        <row r="1">
          <cell r="A1" t="str">
            <v>PHIẾU XỬ LÝ HỒ SƠ THANH TOÁN VƯỢT THẨM QUYỀN PD</v>
          </cell>
        </row>
      </sheetData>
      <sheetData sheetId="3469">
        <row r="1">
          <cell r="A1" t="str">
            <v>PHIẾU XỬ LÝ HỒ SƠ THANH TOÁN VƯỢT THẨM QUYỀN PD</v>
          </cell>
        </row>
      </sheetData>
      <sheetData sheetId="3470">
        <row r="1">
          <cell r="A1" t="str">
            <v>PHIẾU XỬ LÝ HỒ SƠ THANH TOÁN VƯỢT THẨM QUYỀN PD</v>
          </cell>
        </row>
      </sheetData>
      <sheetData sheetId="3471">
        <row r="1">
          <cell r="A1" t="str">
            <v>PHIẾU XỬ LÝ HỒ SƠ THANH TOÁN VƯỢT THẨM QUYỀN PD</v>
          </cell>
        </row>
      </sheetData>
      <sheetData sheetId="3472">
        <row r="1">
          <cell r="A1" t="str">
            <v>PHIẾU XỬ LÝ HỒ SƠ THANH TOÁN VƯỢT THẨM QUYỀN PD</v>
          </cell>
        </row>
      </sheetData>
      <sheetData sheetId="3473">
        <row r="1">
          <cell r="A1" t="str">
            <v>PHIẾU XỬ LÝ HỒ SƠ THANH TOÁN VƯỢT THẨM QUYỀN PD</v>
          </cell>
        </row>
      </sheetData>
      <sheetData sheetId="3474">
        <row r="1">
          <cell r="A1" t="str">
            <v>PHIẾU XỬ LÝ HỒ SƠ THANH TOÁN VƯỢT THẨM QUYỀN PD</v>
          </cell>
        </row>
      </sheetData>
      <sheetData sheetId="3475">
        <row r="1">
          <cell r="A1" t="str">
            <v>PHIẾU XỬ LÝ HỒ SƠ THANH TOÁN VƯỢT THẨM QUYỀN PD</v>
          </cell>
        </row>
      </sheetData>
      <sheetData sheetId="3476">
        <row r="1">
          <cell r="A1" t="str">
            <v>PHIẾU XỬ LÝ HỒ SƠ THANH TOÁN VƯỢT THẨM QUYỀN PD</v>
          </cell>
        </row>
      </sheetData>
      <sheetData sheetId="3477">
        <row r="1">
          <cell r="A1" t="str">
            <v>PHIẾU XỬ LÝ HỒ SƠ THANH TOÁN VƯỢT THẨM QUYỀN PD</v>
          </cell>
        </row>
      </sheetData>
      <sheetData sheetId="3478">
        <row r="1">
          <cell r="A1" t="str">
            <v>PHIẾU XỬ LÝ HỒ SƠ THANH TOÁN VƯỢT THẨM QUYỀN PD</v>
          </cell>
        </row>
      </sheetData>
      <sheetData sheetId="3479">
        <row r="1">
          <cell r="A1" t="str">
            <v>PHIẾU XỬ LÝ HỒ SƠ THANH TOÁN VƯỢT THẨM QUYỀN PD</v>
          </cell>
        </row>
      </sheetData>
      <sheetData sheetId="3480">
        <row r="1">
          <cell r="A1" t="str">
            <v>PHIẾU XỬ LÝ HỒ SƠ THANH TOÁN VƯỢT THẨM QUYỀN PD</v>
          </cell>
        </row>
      </sheetData>
      <sheetData sheetId="3481">
        <row r="1">
          <cell r="A1" t="str">
            <v>PHIẾU XỬ LÝ HỒ SƠ THANH TOÁN VƯỢT THẨM QUYỀN PD</v>
          </cell>
        </row>
      </sheetData>
      <sheetData sheetId="3482">
        <row r="1">
          <cell r="A1" t="str">
            <v>PHIẾU XỬ LÝ HỒ SƠ THANH TOÁN VƯỢT THẨM QUYỀN PD</v>
          </cell>
        </row>
      </sheetData>
      <sheetData sheetId="3483">
        <row r="1">
          <cell r="A1" t="str">
            <v>PHIẾU XỬ LÝ HỒ SƠ THANH TOÁN VƯỢT THẨM QUYỀN PD</v>
          </cell>
        </row>
      </sheetData>
      <sheetData sheetId="3484">
        <row r="1">
          <cell r="A1" t="str">
            <v>PHIẾU XỬ LÝ HỒ SƠ THANH TOÁN VƯỢT THẨM QUYỀN PD</v>
          </cell>
        </row>
      </sheetData>
      <sheetData sheetId="3485">
        <row r="1">
          <cell r="A1" t="str">
            <v>PHIẾU XỬ LÝ HỒ SƠ THANH TOÁN VƯỢT THẨM QUYỀN PD</v>
          </cell>
        </row>
      </sheetData>
      <sheetData sheetId="3486">
        <row r="1">
          <cell r="A1" t="str">
            <v>PHIẾU XỬ LÝ HỒ SƠ THANH TOÁN VƯỢT THẨM QUYỀN PD</v>
          </cell>
        </row>
      </sheetData>
      <sheetData sheetId="3487">
        <row r="1">
          <cell r="A1" t="str">
            <v>PHIẾU XỬ LÝ HỒ SƠ THANH TOÁN VƯỢT THẨM QUYỀN PD</v>
          </cell>
        </row>
      </sheetData>
      <sheetData sheetId="3488">
        <row r="1">
          <cell r="A1" t="str">
            <v>PHIẾU XỬ LÝ HỒ SƠ THANH TOÁN VƯỢT THẨM QUYỀN PD</v>
          </cell>
        </row>
      </sheetData>
      <sheetData sheetId="3489">
        <row r="1">
          <cell r="A1" t="str">
            <v>PHIẾU XỬ LÝ HỒ SƠ THANH TOÁN VƯỢT THẨM QUYỀN PD</v>
          </cell>
        </row>
      </sheetData>
      <sheetData sheetId="3490">
        <row r="1">
          <cell r="A1" t="str">
            <v>PHIẾU XỬ LÝ HỒ SƠ THANH TOÁN VƯỢT THẨM QUYỀN PD</v>
          </cell>
        </row>
      </sheetData>
      <sheetData sheetId="3491">
        <row r="1">
          <cell r="A1" t="str">
            <v>PHIẾU XỬ LÝ HỒ SƠ THANH TOÁN VƯỢT THẨM QUYỀN PD</v>
          </cell>
        </row>
      </sheetData>
      <sheetData sheetId="3492">
        <row r="1">
          <cell r="A1" t="str">
            <v>PHIẾU XỬ LÝ HỒ SƠ THANH TOÁN VƯỢT THẨM QUYỀN PD</v>
          </cell>
        </row>
      </sheetData>
      <sheetData sheetId="3493">
        <row r="1">
          <cell r="A1" t="str">
            <v>PHIẾU XỬ LÝ HỒ SƠ THANH TOÁN VƯỢT THẨM QUYỀN PD</v>
          </cell>
        </row>
      </sheetData>
      <sheetData sheetId="3494">
        <row r="1">
          <cell r="A1" t="str">
            <v>PHIẾU XỬ LÝ HỒ SƠ THANH TOÁN VƯỢT THẨM QUYỀN PD</v>
          </cell>
        </row>
      </sheetData>
      <sheetData sheetId="3495">
        <row r="1">
          <cell r="A1" t="str">
            <v>PHIẾU XỬ LÝ HỒ SƠ THANH TOÁN VƯỢT THẨM QUYỀN PD</v>
          </cell>
        </row>
      </sheetData>
      <sheetData sheetId="3496">
        <row r="1">
          <cell r="A1" t="str">
            <v>PHIẾU XỬ LÝ HỒ SƠ THANH TOÁN VƯỢT THẨM QUYỀN PD</v>
          </cell>
        </row>
      </sheetData>
      <sheetData sheetId="3497">
        <row r="1">
          <cell r="A1" t="str">
            <v>PHIẾU XỬ LÝ HỒ SƠ THANH TOÁN VƯỢT THẨM QUYỀN PD</v>
          </cell>
        </row>
      </sheetData>
      <sheetData sheetId="3498">
        <row r="1">
          <cell r="A1" t="str">
            <v>PHIẾU XỬ LÝ HỒ SƠ THANH TOÁN VƯỢT THẨM QUYỀN PD</v>
          </cell>
        </row>
      </sheetData>
      <sheetData sheetId="3499">
        <row r="1">
          <cell r="A1" t="str">
            <v>PHIẾU XỬ LÝ HỒ SƠ THANH TOÁN VƯỢT THẨM QUYỀN PD</v>
          </cell>
        </row>
      </sheetData>
      <sheetData sheetId="3500">
        <row r="1">
          <cell r="A1" t="str">
            <v>PHIẾU XỬ LÝ HỒ SƠ THANH TOÁN VƯỢT THẨM QUYỀN PD</v>
          </cell>
        </row>
      </sheetData>
      <sheetData sheetId="3501">
        <row r="1">
          <cell r="A1" t="str">
            <v>PHIẾU XỬ LÝ HỒ SƠ THANH TOÁN VƯỢT THẨM QUYỀN PD</v>
          </cell>
        </row>
      </sheetData>
      <sheetData sheetId="3502">
        <row r="1">
          <cell r="A1" t="str">
            <v>PHIẾU XỬ LÝ HỒ SƠ THANH TOÁN VƯỢT THẨM QUYỀN PD</v>
          </cell>
        </row>
      </sheetData>
      <sheetData sheetId="3503">
        <row r="1">
          <cell r="A1" t="str">
            <v>PHIẾU XỬ LÝ HỒ SƠ THANH TOÁN VƯỢT THẨM QUYỀN PD</v>
          </cell>
        </row>
      </sheetData>
      <sheetData sheetId="3504">
        <row r="1">
          <cell r="A1" t="str">
            <v>PHIẾU XỬ LÝ HỒ SƠ THANH TOÁN VƯỢT THẨM QUYỀN PD</v>
          </cell>
        </row>
      </sheetData>
      <sheetData sheetId="3505">
        <row r="1">
          <cell r="A1" t="str">
            <v>PHIẾU XỬ LÝ HỒ SƠ THANH TOÁN VƯỢT THẨM QUYỀN PD</v>
          </cell>
        </row>
      </sheetData>
      <sheetData sheetId="3506">
        <row r="1">
          <cell r="A1" t="str">
            <v>PHIẾU XỬ LÝ HỒ SƠ THANH TOÁN VƯỢT THẨM QUYỀN PD</v>
          </cell>
        </row>
      </sheetData>
      <sheetData sheetId="3507">
        <row r="1">
          <cell r="A1" t="str">
            <v>PHIẾU XỬ LÝ HỒ SƠ THANH TOÁN VƯỢT THẨM QUYỀN PD</v>
          </cell>
        </row>
      </sheetData>
      <sheetData sheetId="3508">
        <row r="1">
          <cell r="A1" t="str">
            <v>PHIẾU XỬ LÝ HỒ SƠ THANH TOÁN VƯỢT THẨM QUYỀN PD</v>
          </cell>
        </row>
      </sheetData>
      <sheetData sheetId="3509">
        <row r="1">
          <cell r="A1" t="str">
            <v>PHIẾU XỬ LÝ HỒ SƠ THANH TOÁN VƯỢT THẨM QUYỀN PD</v>
          </cell>
        </row>
      </sheetData>
      <sheetData sheetId="3510">
        <row r="1">
          <cell r="A1" t="str">
            <v>PHIẾU XỬ LÝ HỒ SƠ THANH TOÁN VƯỢT THẨM QUYỀN PD</v>
          </cell>
        </row>
      </sheetData>
      <sheetData sheetId="3511">
        <row r="1">
          <cell r="A1" t="str">
            <v>PHIẾU XỬ LÝ HỒ SƠ THANH TOÁN VƯỢT THẨM QUYỀN PD</v>
          </cell>
        </row>
      </sheetData>
      <sheetData sheetId="3512">
        <row r="1">
          <cell r="A1" t="str">
            <v>PHIẾU XỬ LÝ HỒ SƠ THANH TOÁN VƯỢT THẨM QUYỀN PD</v>
          </cell>
        </row>
      </sheetData>
      <sheetData sheetId="3513">
        <row r="1">
          <cell r="A1" t="str">
            <v>PHIẾU XỬ LÝ HỒ SƠ THANH TOÁN VƯỢT THẨM QUYỀN PD</v>
          </cell>
        </row>
      </sheetData>
      <sheetData sheetId="3514">
        <row r="1">
          <cell r="A1" t="str">
            <v>PHIẾU XỬ LÝ HỒ SƠ THANH TOÁN VƯỢT THẨM QUYỀN PD</v>
          </cell>
        </row>
      </sheetData>
      <sheetData sheetId="3515">
        <row r="1">
          <cell r="A1" t="str">
            <v>PHIẾU XỬ LÝ HỒ SƠ THANH TOÁN VƯỢT THẨM QUYỀN PD</v>
          </cell>
        </row>
      </sheetData>
      <sheetData sheetId="3516">
        <row r="1">
          <cell r="A1" t="str">
            <v>PHIẾU XỬ LÝ HỒ SƠ THANH TOÁN VƯỢT THẨM QUYỀN PD</v>
          </cell>
        </row>
      </sheetData>
      <sheetData sheetId="3517">
        <row r="1">
          <cell r="A1" t="str">
            <v>PHIẾU XỬ LÝ HỒ SƠ THANH TOÁN VƯỢT THẨM QUYỀN PD</v>
          </cell>
        </row>
      </sheetData>
      <sheetData sheetId="3518">
        <row r="1">
          <cell r="A1" t="str">
            <v>PHIẾU XỬ LÝ HỒ SƠ THANH TOÁN VƯỢT THẨM QUYỀN PD</v>
          </cell>
        </row>
      </sheetData>
      <sheetData sheetId="3519">
        <row r="1">
          <cell r="A1" t="str">
            <v>PHIẾU XỬ LÝ HỒ SƠ THANH TOÁN VƯỢT THẨM QUYỀN PD</v>
          </cell>
        </row>
      </sheetData>
      <sheetData sheetId="3520">
        <row r="1">
          <cell r="A1" t="str">
            <v>PHIẾU XỬ LÝ HỒ SƠ THANH TOÁN VƯỢT THẨM QUYỀN PD</v>
          </cell>
        </row>
      </sheetData>
      <sheetData sheetId="3521">
        <row r="1">
          <cell r="A1" t="str">
            <v>PHIẾU XỬ LÝ HỒ SƠ THANH TOÁN VƯỢT THẨM QUYỀN PD</v>
          </cell>
        </row>
      </sheetData>
      <sheetData sheetId="3522">
        <row r="1">
          <cell r="A1" t="str">
            <v>PHIẾU XỬ LÝ HỒ SƠ THANH TOÁN VƯỢT THẨM QUYỀN PD</v>
          </cell>
        </row>
      </sheetData>
      <sheetData sheetId="3523">
        <row r="1">
          <cell r="A1" t="str">
            <v>PHIẾU XỬ LÝ HỒ SƠ THANH TOÁN VƯỢT THẨM QUYỀN PD</v>
          </cell>
        </row>
      </sheetData>
      <sheetData sheetId="3524">
        <row r="1">
          <cell r="A1" t="str">
            <v>PHIẾU XỬ LÝ HỒ SƠ THANH TOÁN VƯỢT THẨM QUYỀN PD</v>
          </cell>
        </row>
      </sheetData>
      <sheetData sheetId="3525">
        <row r="1">
          <cell r="A1" t="str">
            <v>PHIẾU XỬ LÝ HỒ SƠ THANH TOÁN VƯỢT THẨM QUYỀN PD</v>
          </cell>
        </row>
      </sheetData>
      <sheetData sheetId="3526">
        <row r="1">
          <cell r="A1" t="str">
            <v>PHIẾU XỬ LÝ HỒ SƠ THANH TOÁN VƯỢT THẨM QUYỀN PD</v>
          </cell>
        </row>
      </sheetData>
      <sheetData sheetId="3527">
        <row r="1">
          <cell r="A1" t="str">
            <v>PHIẾU XỬ LÝ HỒ SƠ THANH TOÁN VƯỢT THẨM QUYỀN PD</v>
          </cell>
        </row>
      </sheetData>
      <sheetData sheetId="3528">
        <row r="1">
          <cell r="A1" t="str">
            <v>PHIẾU XỬ LÝ HỒ SƠ THANH TOÁN VƯỢT THẨM QUYỀN PD</v>
          </cell>
        </row>
      </sheetData>
      <sheetData sheetId="3529">
        <row r="1">
          <cell r="A1" t="str">
            <v>PHIẾU XỬ LÝ HỒ SƠ THANH TOÁN VƯỢT THẨM QUYỀN PD</v>
          </cell>
        </row>
      </sheetData>
      <sheetData sheetId="3530">
        <row r="1">
          <cell r="A1" t="str">
            <v>PHIẾU XỬ LÝ HỒ SƠ THANH TOÁN VƯỢT THẨM QUYỀN PD</v>
          </cell>
        </row>
      </sheetData>
      <sheetData sheetId="3531">
        <row r="1">
          <cell r="A1" t="str">
            <v>PHIẾU XỬ LÝ HỒ SƠ THANH TOÁN VƯỢT THẨM QUYỀN PD</v>
          </cell>
        </row>
      </sheetData>
      <sheetData sheetId="3532">
        <row r="1">
          <cell r="A1" t="str">
            <v>PHIẾU XỬ LÝ HỒ SƠ THANH TOÁN VƯỢT THẨM QUYỀN PD</v>
          </cell>
        </row>
      </sheetData>
      <sheetData sheetId="3533">
        <row r="1">
          <cell r="A1" t="str">
            <v>PHIẾU XỬ LÝ HỒ SƠ THANH TOÁN VƯỢT THẨM QUYỀN PD</v>
          </cell>
        </row>
      </sheetData>
      <sheetData sheetId="3534">
        <row r="1">
          <cell r="A1" t="str">
            <v>PHIẾU XỬ LÝ HỒ SƠ THANH TOÁN VƯỢT THẨM QUYỀN PD</v>
          </cell>
        </row>
      </sheetData>
      <sheetData sheetId="3535">
        <row r="1">
          <cell r="A1" t="str">
            <v>PHIẾU XỬ LÝ HỒ SƠ THANH TOÁN VƯỢT THẨM QUYỀN PD</v>
          </cell>
        </row>
      </sheetData>
      <sheetData sheetId="3536">
        <row r="1">
          <cell r="A1" t="str">
            <v>PHIẾU XỬ LÝ HỒ SƠ THANH TOÁN VƯỢT THẨM QUYỀN PD</v>
          </cell>
        </row>
      </sheetData>
      <sheetData sheetId="3537">
        <row r="1">
          <cell r="A1" t="str">
            <v>PHIẾU XỬ LÝ HỒ SƠ THANH TOÁN VƯỢT THẨM QUYỀN PD</v>
          </cell>
        </row>
      </sheetData>
      <sheetData sheetId="3538">
        <row r="1">
          <cell r="A1" t="str">
            <v>PHIẾU XỬ LÝ HỒ SƠ THANH TOÁN VƯỢT THẨM QUYỀN PD</v>
          </cell>
        </row>
      </sheetData>
      <sheetData sheetId="3539">
        <row r="1">
          <cell r="A1" t="str">
            <v>PHIẾU XỬ LÝ HỒ SƠ THANH TOÁN VƯỢT THẨM QUYỀN PD</v>
          </cell>
        </row>
      </sheetData>
      <sheetData sheetId="3540">
        <row r="1">
          <cell r="A1" t="str">
            <v>PHIẾU XỬ LÝ HỒ SƠ THANH TOÁN VƯỢT THẨM QUYỀN PD</v>
          </cell>
        </row>
      </sheetData>
      <sheetData sheetId="3541">
        <row r="1">
          <cell r="A1" t="str">
            <v>PHIẾU XỬ LÝ HỒ SƠ THANH TOÁN VƯỢT THẨM QUYỀN PD</v>
          </cell>
        </row>
      </sheetData>
      <sheetData sheetId="3542">
        <row r="1">
          <cell r="A1" t="str">
            <v>PHIẾU XỬ LÝ HỒ SƠ THANH TOÁN VƯỢT THẨM QUYỀN PD</v>
          </cell>
        </row>
      </sheetData>
      <sheetData sheetId="3543">
        <row r="1">
          <cell r="A1" t="str">
            <v>PHIẾU XỬ LÝ HỒ SƠ THANH TOÁN VƯỢT THẨM QUYỀN PD</v>
          </cell>
        </row>
      </sheetData>
      <sheetData sheetId="3544">
        <row r="1">
          <cell r="A1" t="str">
            <v>PHIẾU XỬ LÝ HỒ SƠ THANH TOÁN VƯỢT THẨM QUYỀN PD</v>
          </cell>
        </row>
      </sheetData>
      <sheetData sheetId="3545">
        <row r="1">
          <cell r="A1" t="str">
            <v>PHIẾU XỬ LÝ HỒ SƠ THANH TOÁN VƯỢT THẨM QUYỀN PD</v>
          </cell>
        </row>
      </sheetData>
      <sheetData sheetId="3546">
        <row r="1">
          <cell r="A1" t="str">
            <v>PHIẾU XỬ LÝ HỒ SƠ THANH TOÁN VƯỢT THẨM QUYỀN PD</v>
          </cell>
        </row>
      </sheetData>
      <sheetData sheetId="3547">
        <row r="1">
          <cell r="A1" t="str">
            <v>PHIẾU XỬ LÝ HỒ SƠ THANH TOÁN VƯỢT THẨM QUYỀN PD</v>
          </cell>
        </row>
      </sheetData>
      <sheetData sheetId="3548">
        <row r="1">
          <cell r="A1" t="str">
            <v>PHIẾU XỬ LÝ HỒ SƠ THANH TOÁN VƯỢT THẨM QUYỀN PD</v>
          </cell>
        </row>
      </sheetData>
      <sheetData sheetId="3549">
        <row r="1">
          <cell r="A1" t="str">
            <v>PHIẾU XỬ LÝ HỒ SƠ THANH TOÁN VƯỢT THẨM QUYỀN PD</v>
          </cell>
        </row>
      </sheetData>
      <sheetData sheetId="3550">
        <row r="1">
          <cell r="A1" t="str">
            <v>PHIẾU XỬ LÝ HỒ SƠ THANH TOÁN VƯỢT THẨM QUYỀN PD</v>
          </cell>
        </row>
      </sheetData>
      <sheetData sheetId="3551">
        <row r="1">
          <cell r="A1" t="str">
            <v>PHIẾU XỬ LÝ HỒ SƠ THANH TOÁN VƯỢT THẨM QUYỀN PD</v>
          </cell>
        </row>
      </sheetData>
      <sheetData sheetId="3552">
        <row r="1">
          <cell r="A1" t="str">
            <v>PHIẾU XỬ LÝ HỒ SƠ THANH TOÁN VƯỢT THẨM QUYỀN PD</v>
          </cell>
        </row>
      </sheetData>
      <sheetData sheetId="3553">
        <row r="1">
          <cell r="A1" t="str">
            <v>PHIẾU XỬ LÝ HỒ SƠ THANH TOÁN VƯỢT THẨM QUYỀN PD</v>
          </cell>
        </row>
      </sheetData>
      <sheetData sheetId="3554">
        <row r="1">
          <cell r="A1" t="str">
            <v>PHIẾU XỬ LÝ HỒ SƠ THANH TOÁN VƯỢT THẨM QUYỀN PD</v>
          </cell>
        </row>
      </sheetData>
      <sheetData sheetId="3555">
        <row r="1">
          <cell r="A1" t="str">
            <v>PHIẾU XỬ LÝ HỒ SƠ THANH TOÁN VƯỢT THẨM QUYỀN PD</v>
          </cell>
        </row>
      </sheetData>
      <sheetData sheetId="3556">
        <row r="1">
          <cell r="A1" t="str">
            <v>PHIẾU XỬ LÝ HỒ SƠ THANH TOÁN VƯỢT THẨM QUYỀN PD</v>
          </cell>
        </row>
      </sheetData>
      <sheetData sheetId="3557">
        <row r="1">
          <cell r="A1" t="str">
            <v>PHIẾU XỬ LÝ HỒ SƠ THANH TOÁN VƯỢT THẨM QUYỀN PD</v>
          </cell>
        </row>
      </sheetData>
      <sheetData sheetId="3558">
        <row r="1">
          <cell r="A1" t="str">
            <v>PHIẾU XỬ LÝ HỒ SƠ THANH TOÁN VƯỢT THẨM QUYỀN PD</v>
          </cell>
        </row>
      </sheetData>
      <sheetData sheetId="3559">
        <row r="1">
          <cell r="A1" t="str">
            <v>PHIẾU XỬ LÝ HỒ SƠ THANH TOÁN VƯỢT THẨM QUYỀN PD</v>
          </cell>
        </row>
      </sheetData>
      <sheetData sheetId="3560">
        <row r="1">
          <cell r="A1" t="str">
            <v>PHIẾU XỬ LÝ HỒ SƠ THANH TOÁN VƯỢT THẨM QUYỀN PD</v>
          </cell>
        </row>
      </sheetData>
      <sheetData sheetId="3561">
        <row r="1">
          <cell r="A1" t="str">
            <v>PHIẾU XỬ LÝ HỒ SƠ THANH TOÁN VƯỢT THẨM QUYỀN PD</v>
          </cell>
        </row>
      </sheetData>
      <sheetData sheetId="3562">
        <row r="1">
          <cell r="A1" t="str">
            <v>PHIẾU XỬ LÝ HỒ SƠ THANH TOÁN VƯỢT THẨM QUYỀN PD</v>
          </cell>
        </row>
      </sheetData>
      <sheetData sheetId="3563">
        <row r="1">
          <cell r="A1" t="str">
            <v>PHIẾU XỬ LÝ HỒ SƠ THANH TOÁN VƯỢT THẨM QUYỀN PD</v>
          </cell>
        </row>
      </sheetData>
      <sheetData sheetId="3564">
        <row r="1">
          <cell r="A1" t="str">
            <v>PHIẾU XỬ LÝ HỒ SƠ THANH TOÁN VƯỢT THẨM QUYỀN PD</v>
          </cell>
        </row>
      </sheetData>
      <sheetData sheetId="3565">
        <row r="1">
          <cell r="A1" t="str">
            <v>PHIẾU XỬ LÝ HỒ SƠ THANH TOÁN VƯỢT THẨM QUYỀN PD</v>
          </cell>
        </row>
      </sheetData>
      <sheetData sheetId="3566">
        <row r="1">
          <cell r="A1" t="str">
            <v>PHIẾU XỬ LÝ HỒ SƠ THANH TOÁN VƯỢT THẨM QUYỀN PD</v>
          </cell>
        </row>
      </sheetData>
      <sheetData sheetId="3567">
        <row r="1">
          <cell r="A1" t="str">
            <v>PHIẾU XỬ LÝ HỒ SƠ THANH TOÁN VƯỢT THẨM QUYỀN PD</v>
          </cell>
        </row>
      </sheetData>
      <sheetData sheetId="3568">
        <row r="1">
          <cell r="A1" t="str">
            <v>PHIẾU XỬ LÝ HỒ SƠ THANH TOÁN VƯỢT THẨM QUYỀN PD</v>
          </cell>
        </row>
      </sheetData>
      <sheetData sheetId="3569">
        <row r="1">
          <cell r="A1" t="str">
            <v>PHIẾU XỬ LÝ HỒ SƠ THANH TOÁN VƯỢT THẨM QUYỀN PD</v>
          </cell>
        </row>
      </sheetData>
      <sheetData sheetId="3570">
        <row r="1">
          <cell r="A1" t="str">
            <v>PHIẾU XỬ LÝ HỒ SƠ THANH TOÁN VƯỢT THẨM QUYỀN PD</v>
          </cell>
        </row>
      </sheetData>
      <sheetData sheetId="3571">
        <row r="1">
          <cell r="A1" t="str">
            <v>PHIẾU XỬ LÝ HỒ SƠ THANH TOÁN VƯỢT THẨM QUYỀN PD</v>
          </cell>
        </row>
      </sheetData>
      <sheetData sheetId="3572">
        <row r="1">
          <cell r="A1" t="str">
            <v>PHIẾU XỬ LÝ HỒ SƠ THANH TOÁN VƯỢT THẨM QUYỀN PD</v>
          </cell>
        </row>
      </sheetData>
      <sheetData sheetId="3573">
        <row r="1">
          <cell r="A1" t="str">
            <v>PHIẾU XỬ LÝ HỒ SƠ THANH TOÁN VƯỢT THẨM QUYỀN PD</v>
          </cell>
        </row>
      </sheetData>
      <sheetData sheetId="3574">
        <row r="1">
          <cell r="A1" t="str">
            <v>PHIẾU XỬ LÝ HỒ SƠ THANH TOÁN VƯỢT THẨM QUYỀN PD</v>
          </cell>
        </row>
      </sheetData>
      <sheetData sheetId="3575">
        <row r="1">
          <cell r="A1" t="str">
            <v>PHIẾU XỬ LÝ HỒ SƠ THANH TOÁN VƯỢT THẨM QUYỀN PD</v>
          </cell>
        </row>
      </sheetData>
      <sheetData sheetId="3576">
        <row r="1">
          <cell r="A1" t="str">
            <v>PHIẾU XỬ LÝ HỒ SƠ THANH TOÁN VƯỢT THẨM QUYỀN PD</v>
          </cell>
        </row>
      </sheetData>
      <sheetData sheetId="3577">
        <row r="1">
          <cell r="A1" t="str">
            <v>PHIẾU XỬ LÝ HỒ SƠ THANH TOÁN VƯỢT THẨM QUYỀN PD</v>
          </cell>
        </row>
      </sheetData>
      <sheetData sheetId="3578">
        <row r="1">
          <cell r="A1" t="str">
            <v>PHIẾU XỬ LÝ HỒ SƠ THANH TOÁN VƯỢT THẨM QUYỀN PD</v>
          </cell>
        </row>
      </sheetData>
      <sheetData sheetId="3579">
        <row r="1">
          <cell r="A1" t="str">
            <v>PHIẾU XỬ LÝ HỒ SƠ THANH TOÁN VƯỢT THẨM QUYỀN PD</v>
          </cell>
        </row>
      </sheetData>
      <sheetData sheetId="3580">
        <row r="1">
          <cell r="A1" t="str">
            <v>PHIẾU XỬ LÝ HỒ SƠ THANH TOÁN VƯỢT THẨM QUYỀN PD</v>
          </cell>
        </row>
      </sheetData>
      <sheetData sheetId="3581">
        <row r="1">
          <cell r="A1" t="str">
            <v>PHIẾU XỬ LÝ HỒ SƠ THANH TOÁN VƯỢT THẨM QUYỀN PD</v>
          </cell>
        </row>
      </sheetData>
      <sheetData sheetId="3582">
        <row r="1">
          <cell r="A1" t="str">
            <v>PHIẾU XỬ LÝ HỒ SƠ THANH TOÁN VƯỢT THẨM QUYỀN PD</v>
          </cell>
        </row>
      </sheetData>
      <sheetData sheetId="3583">
        <row r="1">
          <cell r="A1" t="str">
            <v>PHIẾU XỬ LÝ HỒ SƠ THANH TOÁN VƯỢT THẨM QUYỀN PD</v>
          </cell>
        </row>
      </sheetData>
      <sheetData sheetId="3584">
        <row r="1">
          <cell r="A1" t="str">
            <v>PHIẾU XỬ LÝ HỒ SƠ THANH TOÁN VƯỢT THẨM QUYỀN PD</v>
          </cell>
        </row>
      </sheetData>
      <sheetData sheetId="3585">
        <row r="1">
          <cell r="A1" t="str">
            <v>PHIẾU XỬ LÝ HỒ SƠ THANH TOÁN VƯỢT THẨM QUYỀN PD</v>
          </cell>
        </row>
      </sheetData>
      <sheetData sheetId="3586">
        <row r="1">
          <cell r="A1" t="str">
            <v>PHIẾU XỬ LÝ HỒ SƠ THANH TOÁN VƯỢT THẨM QUYỀN PD</v>
          </cell>
        </row>
      </sheetData>
      <sheetData sheetId="3587">
        <row r="1">
          <cell r="A1" t="str">
            <v>PHIẾU XỬ LÝ HỒ SƠ THANH TOÁN VƯỢT THẨM QUYỀN PD</v>
          </cell>
        </row>
      </sheetData>
      <sheetData sheetId="3588">
        <row r="1">
          <cell r="A1" t="str">
            <v>PHIẾU XỬ LÝ HỒ SƠ THANH TOÁN VƯỢT THẨM QUYỀN PD</v>
          </cell>
        </row>
      </sheetData>
      <sheetData sheetId="3589">
        <row r="1">
          <cell r="A1" t="str">
            <v>PHIẾU XỬ LÝ HỒ SƠ THANH TOÁN VƯỢT THẨM QUYỀN PD</v>
          </cell>
        </row>
      </sheetData>
      <sheetData sheetId="3590">
        <row r="1">
          <cell r="A1" t="str">
            <v>PHIẾU XỬ LÝ HỒ SƠ THANH TOÁN VƯỢT THẨM QUYỀN PD</v>
          </cell>
        </row>
      </sheetData>
      <sheetData sheetId="3591">
        <row r="1">
          <cell r="A1" t="str">
            <v>PHIẾU XỬ LÝ HỒ SƠ THANH TOÁN VƯỢT THẨM QUYỀN PD</v>
          </cell>
        </row>
      </sheetData>
      <sheetData sheetId="3592">
        <row r="1">
          <cell r="A1" t="str">
            <v>PHIẾU XỬ LÝ HỒ SƠ THANH TOÁN VƯỢT THẨM QUYỀN PD</v>
          </cell>
        </row>
      </sheetData>
      <sheetData sheetId="3593">
        <row r="1">
          <cell r="A1" t="str">
            <v>PHIẾU XỬ LÝ HỒ SƠ THANH TOÁN VƯỢT THẨM QUYỀN PD</v>
          </cell>
        </row>
      </sheetData>
      <sheetData sheetId="3594">
        <row r="1">
          <cell r="A1" t="str">
            <v>PHIẾU XỬ LÝ HỒ SƠ THANH TOÁN VƯỢT THẨM QUYỀN PD</v>
          </cell>
        </row>
      </sheetData>
      <sheetData sheetId="3595">
        <row r="1">
          <cell r="A1" t="str">
            <v>PHIẾU XỬ LÝ HỒ SƠ THANH TOÁN VƯỢT THẨM QUYỀN PD</v>
          </cell>
        </row>
      </sheetData>
      <sheetData sheetId="3596">
        <row r="1">
          <cell r="A1" t="str">
            <v>PHIẾU XỬ LÝ HỒ SƠ THANH TOÁN VƯỢT THẨM QUYỀN PD</v>
          </cell>
        </row>
      </sheetData>
      <sheetData sheetId="3597">
        <row r="1">
          <cell r="A1" t="str">
            <v>PHIẾU XỬ LÝ HỒ SƠ THANH TOÁN VƯỢT THẨM QUYỀN PD</v>
          </cell>
        </row>
      </sheetData>
      <sheetData sheetId="3598">
        <row r="1">
          <cell r="A1" t="str">
            <v>PHIẾU XỬ LÝ HỒ SƠ THANH TOÁN VƯỢT THẨM QUYỀN PD</v>
          </cell>
        </row>
      </sheetData>
      <sheetData sheetId="3599">
        <row r="1">
          <cell r="A1" t="str">
            <v>PHIẾU XỬ LÝ HỒ SƠ THANH TOÁN VƯỢT THẨM QUYỀN PD</v>
          </cell>
        </row>
      </sheetData>
      <sheetData sheetId="3600">
        <row r="1">
          <cell r="A1" t="str">
            <v>PHIẾU XỬ LÝ HỒ SƠ THANH TOÁN VƯỢT THẨM QUYỀN PD</v>
          </cell>
        </row>
      </sheetData>
      <sheetData sheetId="3601">
        <row r="1">
          <cell r="A1" t="str">
            <v>PHIẾU XỬ LÝ HỒ SƠ THANH TOÁN VƯỢT THẨM QUYỀN PD</v>
          </cell>
        </row>
      </sheetData>
      <sheetData sheetId="3602">
        <row r="1">
          <cell r="A1" t="str">
            <v>PHIẾU XỬ LÝ HỒ SƠ THANH TOÁN VƯỢT THẨM QUYỀN PD</v>
          </cell>
        </row>
      </sheetData>
      <sheetData sheetId="3603">
        <row r="1">
          <cell r="A1" t="str">
            <v>PHIẾU XỬ LÝ HỒ SƠ THANH TOÁN VƯỢT THẨM QUYỀN PD</v>
          </cell>
        </row>
      </sheetData>
      <sheetData sheetId="3604">
        <row r="1">
          <cell r="A1" t="str">
            <v>PHIẾU XỬ LÝ HỒ SƠ THANH TOÁN VƯỢT THẨM QUYỀN PD</v>
          </cell>
        </row>
      </sheetData>
      <sheetData sheetId="3605">
        <row r="1">
          <cell r="A1" t="str">
            <v>PHIẾU XỬ LÝ HỒ SƠ THANH TOÁN VƯỢT THẨM QUYỀN PD</v>
          </cell>
        </row>
      </sheetData>
      <sheetData sheetId="3606">
        <row r="1">
          <cell r="A1" t="str">
            <v>PHIẾU XỬ LÝ HỒ SƠ THANH TOÁN VƯỢT THẨM QUYỀN PD</v>
          </cell>
        </row>
      </sheetData>
      <sheetData sheetId="3607">
        <row r="1">
          <cell r="A1" t="str">
            <v>PHIẾU XỬ LÝ HỒ SƠ THANH TOÁN VƯỢT THẨM QUYỀN PD</v>
          </cell>
        </row>
      </sheetData>
      <sheetData sheetId="3608">
        <row r="1">
          <cell r="A1" t="str">
            <v>PHIẾU XỬ LÝ HỒ SƠ THANH TOÁN VƯỢT THẨM QUYỀN PD</v>
          </cell>
        </row>
      </sheetData>
      <sheetData sheetId="3609">
        <row r="1">
          <cell r="A1" t="str">
            <v>PHIẾU XỬ LÝ HỒ SƠ THANH TOÁN VƯỢT THẨM QUYỀN PD</v>
          </cell>
        </row>
      </sheetData>
      <sheetData sheetId="3610">
        <row r="1">
          <cell r="A1" t="str">
            <v>PHIẾU XỬ LÝ HỒ SƠ THANH TOÁN VƯỢT THẨM QUYỀN PD</v>
          </cell>
        </row>
      </sheetData>
      <sheetData sheetId="3611">
        <row r="1">
          <cell r="A1" t="str">
            <v>PHIẾU XỬ LÝ HỒ SƠ THANH TOÁN VƯỢT THẨM QUYỀN PD</v>
          </cell>
        </row>
      </sheetData>
      <sheetData sheetId="3612">
        <row r="1">
          <cell r="A1" t="str">
            <v>PHIẾU XỬ LÝ HỒ SƠ THANH TOÁN VƯỢT THẨM QUYỀN PD</v>
          </cell>
        </row>
      </sheetData>
      <sheetData sheetId="3613">
        <row r="1">
          <cell r="A1" t="str">
            <v>PHIẾU XỬ LÝ HỒ SƠ THANH TOÁN VƯỢT THẨM QUYỀN PD</v>
          </cell>
        </row>
      </sheetData>
      <sheetData sheetId="3614">
        <row r="1">
          <cell r="A1" t="str">
            <v>PHIẾU XỬ LÝ HỒ SƠ THANH TOÁN VƯỢT THẨM QUYỀN PD</v>
          </cell>
        </row>
      </sheetData>
      <sheetData sheetId="3615">
        <row r="1">
          <cell r="A1" t="str">
            <v>PHIẾU XỬ LÝ HỒ SƠ THANH TOÁN VƯỢT THẨM QUYỀN PD</v>
          </cell>
        </row>
      </sheetData>
      <sheetData sheetId="3616">
        <row r="1">
          <cell r="A1" t="str">
            <v>PHIẾU XỬ LÝ HỒ SƠ THANH TOÁN VƯỢT THẨM QUYỀN PD</v>
          </cell>
        </row>
      </sheetData>
      <sheetData sheetId="3617">
        <row r="1">
          <cell r="A1" t="str">
            <v>PHIẾU XỬ LÝ HỒ SƠ THANH TOÁN VƯỢT THẨM QUYỀN PD</v>
          </cell>
        </row>
      </sheetData>
      <sheetData sheetId="3618">
        <row r="1">
          <cell r="A1" t="str">
            <v>PHIẾU XỬ LÝ HỒ SƠ THANH TOÁN VƯỢT THẨM QUYỀN PD</v>
          </cell>
        </row>
      </sheetData>
      <sheetData sheetId="3619">
        <row r="1">
          <cell r="A1" t="str">
            <v>PHIẾU XỬ LÝ HỒ SƠ THANH TOÁN VƯỢT THẨM QUYỀN PD</v>
          </cell>
        </row>
      </sheetData>
      <sheetData sheetId="3620">
        <row r="1">
          <cell r="A1" t="str">
            <v>PHIẾU XỬ LÝ HỒ SƠ THANH TOÁN VƯỢT THẨM QUYỀN PD</v>
          </cell>
        </row>
      </sheetData>
      <sheetData sheetId="3621">
        <row r="1">
          <cell r="A1" t="str">
            <v>PHIẾU XỬ LÝ HỒ SƠ THANH TOÁN VƯỢT THẨM QUYỀN PD</v>
          </cell>
        </row>
      </sheetData>
      <sheetData sheetId="3622">
        <row r="1">
          <cell r="A1" t="str">
            <v>PHIẾU XỬ LÝ HỒ SƠ THANH TOÁN VƯỢT THẨM QUYỀN PD</v>
          </cell>
        </row>
      </sheetData>
      <sheetData sheetId="3623">
        <row r="1">
          <cell r="A1" t="str">
            <v>PHIẾU XỬ LÝ HỒ SƠ THANH TOÁN VƯỢT THẨM QUYỀN PD</v>
          </cell>
        </row>
      </sheetData>
      <sheetData sheetId="3624">
        <row r="1">
          <cell r="A1" t="str">
            <v>PHIẾU XỬ LÝ HỒ SƠ THANH TOÁN VƯỢT THẨM QUYỀN PD</v>
          </cell>
        </row>
      </sheetData>
      <sheetData sheetId="3625">
        <row r="1">
          <cell r="A1" t="str">
            <v>PHIẾU XỬ LÝ HỒ SƠ THANH TOÁN VƯỢT THẨM QUYỀN PD</v>
          </cell>
        </row>
      </sheetData>
      <sheetData sheetId="3626">
        <row r="1">
          <cell r="A1" t="str">
            <v>PHIẾU XỬ LÝ HỒ SƠ THANH TOÁN VƯỢT THẨM QUYỀN PD</v>
          </cell>
        </row>
      </sheetData>
      <sheetData sheetId="3627">
        <row r="1">
          <cell r="A1" t="str">
            <v>PHIẾU XỬ LÝ HỒ SƠ THANH TOÁN VƯỢT THẨM QUYỀN PD</v>
          </cell>
        </row>
      </sheetData>
      <sheetData sheetId="3628">
        <row r="1">
          <cell r="A1" t="str">
            <v>PHIẾU XỬ LÝ HỒ SƠ THANH TOÁN VƯỢT THẨM QUYỀN PD</v>
          </cell>
        </row>
      </sheetData>
      <sheetData sheetId="3629">
        <row r="1">
          <cell r="A1" t="str">
            <v>PHIẾU XỬ LÝ HỒ SƠ THANH TOÁN VƯỢT THẨM QUYỀN PD</v>
          </cell>
        </row>
      </sheetData>
      <sheetData sheetId="3630">
        <row r="1">
          <cell r="A1" t="str">
            <v>PHIẾU XỬ LÝ HỒ SƠ THANH TOÁN VƯỢT THẨM QUYỀN PD</v>
          </cell>
        </row>
      </sheetData>
      <sheetData sheetId="3631">
        <row r="1">
          <cell r="A1" t="str">
            <v>PHIẾU XỬ LÝ HỒ SƠ THANH TOÁN VƯỢT THẨM QUYỀN PD</v>
          </cell>
        </row>
      </sheetData>
      <sheetData sheetId="3632">
        <row r="1">
          <cell r="A1" t="str">
            <v>PHIẾU XỬ LÝ HỒ SƠ THANH TOÁN VƯỢT THẨM QUYỀN PD</v>
          </cell>
        </row>
      </sheetData>
      <sheetData sheetId="3633">
        <row r="1">
          <cell r="A1" t="str">
            <v>PHIẾU XỬ LÝ HỒ SƠ THANH TOÁN VƯỢT THẨM QUYỀN PD</v>
          </cell>
        </row>
      </sheetData>
      <sheetData sheetId="3634">
        <row r="1">
          <cell r="A1" t="str">
            <v>PHIẾU XỬ LÝ HỒ SƠ THANH TOÁN VƯỢT THẨM QUYỀN PD</v>
          </cell>
        </row>
      </sheetData>
      <sheetData sheetId="3635">
        <row r="1">
          <cell r="A1" t="str">
            <v>PHIẾU XỬ LÝ HỒ SƠ THANH TOÁN VƯỢT THẨM QUYỀN PD</v>
          </cell>
        </row>
      </sheetData>
      <sheetData sheetId="3636">
        <row r="1">
          <cell r="A1" t="str">
            <v>PHIẾU XỬ LÝ HỒ SƠ THANH TOÁN VƯỢT THẨM QUYỀN PD</v>
          </cell>
        </row>
      </sheetData>
      <sheetData sheetId="3637">
        <row r="1">
          <cell r="A1" t="str">
            <v>PHIẾU XỬ LÝ HỒ SƠ THANH TOÁN VƯỢT THẨM QUYỀN PD</v>
          </cell>
        </row>
      </sheetData>
      <sheetData sheetId="3638">
        <row r="1">
          <cell r="A1" t="str">
            <v>PHIẾU XỬ LÝ HỒ SƠ THANH TOÁN VƯỢT THẨM QUYỀN PD</v>
          </cell>
        </row>
      </sheetData>
      <sheetData sheetId="3639">
        <row r="1">
          <cell r="A1" t="str">
            <v>PHIẾU XỬ LÝ HỒ SƠ THANH TOÁN VƯỢT THẨM QUYỀN PD</v>
          </cell>
        </row>
      </sheetData>
      <sheetData sheetId="3640">
        <row r="1">
          <cell r="A1" t="str">
            <v>PHIẾU XỬ LÝ HỒ SƠ THANH TOÁN VƯỢT THẨM QUYỀN PD</v>
          </cell>
        </row>
      </sheetData>
      <sheetData sheetId="3641">
        <row r="1">
          <cell r="A1" t="str">
            <v>PHIẾU XỬ LÝ HỒ SƠ THANH TOÁN VƯỢT THẨM QUYỀN PD</v>
          </cell>
        </row>
      </sheetData>
      <sheetData sheetId="3642">
        <row r="1">
          <cell r="A1" t="str">
            <v>PHIẾU XỬ LÝ HỒ SƠ THANH TOÁN VƯỢT THẨM QUYỀN PD</v>
          </cell>
        </row>
      </sheetData>
      <sheetData sheetId="3643">
        <row r="1">
          <cell r="A1" t="str">
            <v>PHIẾU XỬ LÝ HỒ SƠ THANH TOÁN VƯỢT THẨM QUYỀN PD</v>
          </cell>
        </row>
      </sheetData>
      <sheetData sheetId="3644">
        <row r="1">
          <cell r="A1" t="str">
            <v>PHIẾU XỬ LÝ HỒ SƠ THANH TOÁN VƯỢT THẨM QUYỀN PD</v>
          </cell>
        </row>
      </sheetData>
      <sheetData sheetId="3645">
        <row r="1">
          <cell r="A1" t="str">
            <v>PHIẾU XỬ LÝ HỒ SƠ THANH TOÁN VƯỢT THẨM QUYỀN PD</v>
          </cell>
        </row>
      </sheetData>
      <sheetData sheetId="3646">
        <row r="1">
          <cell r="A1" t="str">
            <v>PHIẾU XỬ LÝ HỒ SƠ THANH TOÁN VƯỢT THẨM QUYỀN PD</v>
          </cell>
        </row>
      </sheetData>
      <sheetData sheetId="3647">
        <row r="1">
          <cell r="A1" t="str">
            <v>PHIẾU XỬ LÝ HỒ SƠ THANH TOÁN VƯỢT THẨM QUYỀN PD</v>
          </cell>
        </row>
      </sheetData>
      <sheetData sheetId="3648">
        <row r="1">
          <cell r="A1" t="str">
            <v>PHIẾU XỬ LÝ HỒ SƠ THANH TOÁN VƯỢT THẨM QUYỀN PD</v>
          </cell>
        </row>
      </sheetData>
      <sheetData sheetId="3649">
        <row r="1">
          <cell r="A1" t="str">
            <v>PHIẾU XỬ LÝ HỒ SƠ THANH TOÁN VƯỢT THẨM QUYỀN PD</v>
          </cell>
        </row>
      </sheetData>
      <sheetData sheetId="3650">
        <row r="1">
          <cell r="A1" t="str">
            <v>PHIẾU XỬ LÝ HỒ SƠ THANH TOÁN VƯỢT THẨM QUYỀN PD</v>
          </cell>
        </row>
      </sheetData>
      <sheetData sheetId="3651">
        <row r="1">
          <cell r="A1" t="str">
            <v>PHIẾU XỬ LÝ HỒ SƠ THANH TOÁN VƯỢT THẨM QUYỀN PD</v>
          </cell>
        </row>
      </sheetData>
      <sheetData sheetId="3652">
        <row r="1">
          <cell r="A1" t="str">
            <v>PHIẾU XỬ LÝ HỒ SƠ THANH TOÁN VƯỢT THẨM QUYỀN PD</v>
          </cell>
        </row>
      </sheetData>
      <sheetData sheetId="3653">
        <row r="1">
          <cell r="A1" t="str">
            <v>PHIẾU XỬ LÝ HỒ SƠ THANH TOÁN VƯỢT THẨM QUYỀN PD</v>
          </cell>
        </row>
      </sheetData>
      <sheetData sheetId="3654">
        <row r="1">
          <cell r="A1" t="str">
            <v>PHIẾU XỬ LÝ HỒ SƠ THANH TOÁN VƯỢT THẨM QUYỀN PD</v>
          </cell>
        </row>
      </sheetData>
      <sheetData sheetId="3655">
        <row r="1">
          <cell r="A1" t="str">
            <v>PHIẾU XỬ LÝ HỒ SƠ THANH TOÁN VƯỢT THẨM QUYỀN PD</v>
          </cell>
        </row>
      </sheetData>
      <sheetData sheetId="3656">
        <row r="1">
          <cell r="A1" t="str">
            <v>PHIẾU XỬ LÝ HỒ SƠ THANH TOÁN VƯỢT THẨM QUYỀN PD</v>
          </cell>
        </row>
      </sheetData>
      <sheetData sheetId="3657">
        <row r="1">
          <cell r="A1" t="str">
            <v>PHIẾU XỬ LÝ HỒ SƠ THANH TOÁN VƯỢT THẨM QUYỀN PD</v>
          </cell>
        </row>
      </sheetData>
      <sheetData sheetId="3658">
        <row r="1">
          <cell r="A1" t="str">
            <v>PHIẾU XỬ LÝ HỒ SƠ THANH TOÁN VƯỢT THẨM QUYỀN PD</v>
          </cell>
        </row>
      </sheetData>
      <sheetData sheetId="3659">
        <row r="1">
          <cell r="A1" t="str">
            <v>PHIẾU XỬ LÝ HỒ SƠ THANH TOÁN VƯỢT THẨM QUYỀN PD</v>
          </cell>
        </row>
      </sheetData>
      <sheetData sheetId="3660">
        <row r="1">
          <cell r="A1" t="str">
            <v>PHIẾU XỬ LÝ HỒ SƠ THANH TOÁN VƯỢT THẨM QUYỀN PD</v>
          </cell>
        </row>
      </sheetData>
      <sheetData sheetId="3661">
        <row r="1">
          <cell r="A1" t="str">
            <v>PHIẾU XỬ LÝ HỒ SƠ THANH TOÁN VƯỢT THẨM QUYỀN PD</v>
          </cell>
        </row>
      </sheetData>
      <sheetData sheetId="3662">
        <row r="1">
          <cell r="A1" t="str">
            <v>PHIẾU XỬ LÝ HỒ SƠ THANH TOÁN VƯỢT THẨM QUYỀN PD</v>
          </cell>
        </row>
      </sheetData>
      <sheetData sheetId="3663">
        <row r="1">
          <cell r="A1" t="str">
            <v>PHIẾU XỬ LÝ HỒ SƠ THANH TOÁN VƯỢT THẨM QUYỀN PD</v>
          </cell>
        </row>
      </sheetData>
      <sheetData sheetId="3664">
        <row r="1">
          <cell r="A1" t="str">
            <v>PHIẾU XỬ LÝ HỒ SƠ THANH TOÁN VƯỢT THẨM QUYỀN PD</v>
          </cell>
        </row>
      </sheetData>
      <sheetData sheetId="3665">
        <row r="1">
          <cell r="A1" t="str">
            <v>PHIẾU XỬ LÝ HỒ SƠ THANH TOÁN VƯỢT THẨM QUYỀN PD</v>
          </cell>
        </row>
      </sheetData>
      <sheetData sheetId="3666">
        <row r="1">
          <cell r="A1" t="str">
            <v>PHIẾU XỬ LÝ HỒ SƠ THANH TOÁN VƯỢT THẨM QUYỀN PD</v>
          </cell>
        </row>
      </sheetData>
      <sheetData sheetId="3667">
        <row r="1">
          <cell r="A1" t="str">
            <v>PHIẾU XỬ LÝ HỒ SƠ THANH TOÁN VƯỢT THẨM QUYỀN PD</v>
          </cell>
        </row>
      </sheetData>
      <sheetData sheetId="3668">
        <row r="1">
          <cell r="A1" t="str">
            <v>PHIẾU XỬ LÝ HỒ SƠ THANH TOÁN VƯỢT THẨM QUYỀN PD</v>
          </cell>
        </row>
      </sheetData>
      <sheetData sheetId="3669">
        <row r="1">
          <cell r="A1" t="str">
            <v>PHIẾU XỬ LÝ HỒ SƠ THANH TOÁN VƯỢT THẨM QUYỀN PD</v>
          </cell>
        </row>
      </sheetData>
      <sheetData sheetId="3670">
        <row r="1">
          <cell r="A1" t="str">
            <v>PHIẾU XỬ LÝ HỒ SƠ THANH TOÁN VƯỢT THẨM QUYỀN PD</v>
          </cell>
        </row>
      </sheetData>
      <sheetData sheetId="3671">
        <row r="1">
          <cell r="A1" t="str">
            <v>PHIẾU XỬ LÝ HỒ SƠ THANH TOÁN VƯỢT THẨM QUYỀN PD</v>
          </cell>
        </row>
      </sheetData>
      <sheetData sheetId="3672">
        <row r="1">
          <cell r="A1" t="str">
            <v>PHIẾU XỬ LÝ HỒ SƠ THANH TOÁN VƯỢT THẨM QUYỀN PD</v>
          </cell>
        </row>
      </sheetData>
      <sheetData sheetId="3673">
        <row r="1">
          <cell r="A1" t="str">
            <v>PHIẾU XỬ LÝ HỒ SƠ THANH TOÁN VƯỢT THẨM QUYỀN PD</v>
          </cell>
        </row>
      </sheetData>
      <sheetData sheetId="3674">
        <row r="1">
          <cell r="A1" t="str">
            <v>PHIẾU XỬ LÝ HỒ SƠ THANH TOÁN VƯỢT THẨM QUYỀN PD</v>
          </cell>
        </row>
      </sheetData>
      <sheetData sheetId="3675">
        <row r="1">
          <cell r="A1" t="str">
            <v>PHIẾU XỬ LÝ HỒ SƠ THANH TOÁN VƯỢT THẨM QUYỀN PD</v>
          </cell>
        </row>
      </sheetData>
      <sheetData sheetId="3676">
        <row r="1">
          <cell r="A1" t="str">
            <v>PHIẾU XỬ LÝ HỒ SƠ THANH TOÁN VƯỢT THẨM QUYỀN PD</v>
          </cell>
        </row>
      </sheetData>
      <sheetData sheetId="3677">
        <row r="1">
          <cell r="A1" t="str">
            <v>PHIẾU XỬ LÝ HỒ SƠ THANH TOÁN VƯỢT THẨM QUYỀN PD</v>
          </cell>
        </row>
      </sheetData>
      <sheetData sheetId="3678">
        <row r="1">
          <cell r="A1" t="str">
            <v>PHIẾU XỬ LÝ HỒ SƠ THANH TOÁN VƯỢT THẨM QUYỀN PD</v>
          </cell>
        </row>
      </sheetData>
      <sheetData sheetId="3679">
        <row r="1">
          <cell r="A1" t="str">
            <v>PHIẾU XỬ LÝ HỒ SƠ THANH TOÁN VƯỢT THẨM QUYỀN PD</v>
          </cell>
        </row>
      </sheetData>
      <sheetData sheetId="3680">
        <row r="1">
          <cell r="A1" t="str">
            <v>PHIẾU XỬ LÝ HỒ SƠ THANH TOÁN VƯỢT THẨM QUYỀN PD</v>
          </cell>
        </row>
      </sheetData>
      <sheetData sheetId="3681">
        <row r="1">
          <cell r="A1" t="str">
            <v>PHIẾU XỬ LÝ HỒ SƠ THANH TOÁN VƯỢT THẨM QUYỀN PD</v>
          </cell>
        </row>
      </sheetData>
      <sheetData sheetId="3682">
        <row r="1">
          <cell r="A1" t="str">
            <v>PHIẾU XỬ LÝ HỒ SƠ THANH TOÁN VƯỢT THẨM QUYỀN PD</v>
          </cell>
        </row>
      </sheetData>
      <sheetData sheetId="3683">
        <row r="1">
          <cell r="A1" t="str">
            <v>PHIẾU XỬ LÝ HỒ SƠ THANH TOÁN VƯỢT THẨM QUYỀN PD</v>
          </cell>
        </row>
      </sheetData>
      <sheetData sheetId="3684">
        <row r="1">
          <cell r="A1" t="str">
            <v>PHIẾU XỬ LÝ HỒ SƠ THANH TOÁN VƯỢT THẨM QUYỀN PD</v>
          </cell>
        </row>
      </sheetData>
      <sheetData sheetId="3685">
        <row r="1">
          <cell r="A1" t="str">
            <v>PHIẾU XỬ LÝ HỒ SƠ THANH TOÁN VƯỢT THẨM QUYỀN PD</v>
          </cell>
        </row>
      </sheetData>
      <sheetData sheetId="3686">
        <row r="1">
          <cell r="A1" t="str">
            <v>PHIẾU XỬ LÝ HỒ SƠ THANH TOÁN VƯỢT THẨM QUYỀN PD</v>
          </cell>
        </row>
      </sheetData>
      <sheetData sheetId="3687" refreshError="1"/>
      <sheetData sheetId="3688" refreshError="1"/>
      <sheetData sheetId="3689" refreshError="1"/>
      <sheetData sheetId="3690" refreshError="1"/>
      <sheetData sheetId="3691"/>
      <sheetData sheetId="3692"/>
      <sheetData sheetId="3693"/>
      <sheetData sheetId="3694"/>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sheetData sheetId="3704" refreshError="1"/>
      <sheetData sheetId="3705" refreshError="1"/>
      <sheetData sheetId="3706" refreshError="1"/>
      <sheetData sheetId="3707">
        <row r="1">
          <cell r="A1" t="str">
            <v>PHIẾU XỬ LÝ HỒ SƠ THANH TOÁN VƯỢT THẨM QUYỀN PD</v>
          </cell>
        </row>
      </sheetData>
      <sheetData sheetId="3708">
        <row r="1">
          <cell r="A1" t="str">
            <v>PHIẾU XỬ LÝ HỒ SƠ THANH TOÁN VƯỢT THẨM QUYỀN PD</v>
          </cell>
        </row>
      </sheetData>
      <sheetData sheetId="3709">
        <row r="1">
          <cell r="A1" t="str">
            <v>PHIẾU XỬ LÝ HỒ SƠ THANH TOÁN VƯỢT THẨM QUYỀN PD</v>
          </cell>
        </row>
      </sheetData>
      <sheetData sheetId="3710">
        <row r="1">
          <cell r="A1" t="str">
            <v>PHIẾU XỬ LÝ HỒ SƠ THANH TOÁN VƯỢT THẨM QUYỀN PD</v>
          </cell>
        </row>
      </sheetData>
      <sheetData sheetId="3711">
        <row r="1">
          <cell r="A1" t="str">
            <v>PHIẾU XỬ LÝ HỒ SƠ THANH TOÁN VƯỢT THẨM QUYỀN PD</v>
          </cell>
        </row>
      </sheetData>
      <sheetData sheetId="3712">
        <row r="1">
          <cell r="A1" t="str">
            <v>PHIẾU XỬ LÝ HỒ SƠ THANH TOÁN VƯỢT THẨM QUYỀN PD</v>
          </cell>
        </row>
      </sheetData>
      <sheetData sheetId="3713">
        <row r="1">
          <cell r="A1" t="str">
            <v>PHIẾU XỬ LÝ HỒ SƠ THANH TOÁN VƯỢT THẨM QUYỀN PD</v>
          </cell>
        </row>
      </sheetData>
      <sheetData sheetId="3714" refreshError="1"/>
      <sheetData sheetId="3715">
        <row r="1">
          <cell r="A1" t="str">
            <v>PHIẾU XỬ LÝ HỒ SƠ THANH TOÁN VƯỢT THẨM QUYỀN PD</v>
          </cell>
        </row>
      </sheetData>
      <sheetData sheetId="3716">
        <row r="1">
          <cell r="A1" t="str">
            <v>PHIẾU XỬ LÝ HỒ SƠ THANH TOÁN VƯỢT THẨM QUYỀN PD</v>
          </cell>
        </row>
      </sheetData>
      <sheetData sheetId="3717">
        <row r="1">
          <cell r="A1" t="str">
            <v>PHIẾU XỬ LÝ HỒ SƠ THANH TOÁN VƯỢT THẨM QUYỀN PD</v>
          </cell>
        </row>
      </sheetData>
      <sheetData sheetId="3718">
        <row r="1">
          <cell r="A1" t="str">
            <v>PHIẾU XỬ LÝ HỒ SƠ THANH TOÁN VƯỢT THẨM QUYỀN PD</v>
          </cell>
        </row>
      </sheetData>
      <sheetData sheetId="3719">
        <row r="1">
          <cell r="A1" t="str">
            <v>PHIẾU XỬ LÝ HỒ SƠ THANH TOÁN VƯỢT THẨM QUYỀN PD</v>
          </cell>
        </row>
      </sheetData>
      <sheetData sheetId="3720">
        <row r="1">
          <cell r="A1" t="str">
            <v>PHIẾU XỬ LÝ HỒ SƠ THANH TOÁN VƯỢT THẨM QUYỀN PD</v>
          </cell>
        </row>
      </sheetData>
      <sheetData sheetId="3721">
        <row r="1">
          <cell r="A1" t="str">
            <v>PHIẾU XỬ LÝ HỒ SƠ THANH TOÁN VƯỢT THẨM QUYỀN PD</v>
          </cell>
        </row>
      </sheetData>
      <sheetData sheetId="3722">
        <row r="1">
          <cell r="A1" t="str">
            <v>PHIẾU XỬ LÝ HỒ SƠ THANH TOÁN VƯỢT THẨM QUYỀN PD</v>
          </cell>
        </row>
      </sheetData>
      <sheetData sheetId="3723">
        <row r="1">
          <cell r="A1" t="str">
            <v>PHIẾU XỬ LÝ HỒ SƠ THANH TOÁN VƯỢT THẨM QUYỀN PD</v>
          </cell>
        </row>
      </sheetData>
      <sheetData sheetId="3724">
        <row r="1">
          <cell r="A1" t="str">
            <v>PHIẾU XỬ LÝ HỒ SƠ THANH TOÁN VƯỢT THẨM QUYỀN PD</v>
          </cell>
        </row>
      </sheetData>
      <sheetData sheetId="3725">
        <row r="1">
          <cell r="A1" t="str">
            <v>PHIẾU XỬ LÝ HỒ SƠ THANH TOÁN VƯỢT THẨM QUYỀN PD</v>
          </cell>
        </row>
      </sheetData>
      <sheetData sheetId="3726">
        <row r="1">
          <cell r="A1" t="str">
            <v>PHIẾU XỬ LÝ HỒ SƠ THANH TOÁN VƯỢT THẨM QUYỀN PD</v>
          </cell>
        </row>
      </sheetData>
      <sheetData sheetId="3727">
        <row r="1">
          <cell r="A1" t="str">
            <v>PHIẾU XỬ LÝ HỒ SƠ THANH TOÁN VƯỢT THẨM QUYỀN PD</v>
          </cell>
        </row>
      </sheetData>
      <sheetData sheetId="3728">
        <row r="1">
          <cell r="A1" t="str">
            <v>PHIẾU XỬ LÝ HỒ SƠ THANH TOÁN VƯỢT THẨM QUYỀN PD</v>
          </cell>
        </row>
      </sheetData>
      <sheetData sheetId="3729">
        <row r="1">
          <cell r="A1" t="str">
            <v>PHIẾU XỬ LÝ HỒ SƠ THANH TOÁN VƯỢT THẨM QUYỀN PD</v>
          </cell>
        </row>
      </sheetData>
      <sheetData sheetId="3730">
        <row r="1">
          <cell r="A1" t="str">
            <v>PHIẾU XỬ LÝ HỒ SƠ THANH TOÁN VƯỢT THẨM QUYỀN PD</v>
          </cell>
        </row>
      </sheetData>
      <sheetData sheetId="3731">
        <row r="1">
          <cell r="A1" t="str">
            <v>PHIẾU XỬ LÝ HỒ SƠ THANH TOÁN VƯỢT THẨM QUYỀN PD</v>
          </cell>
        </row>
      </sheetData>
      <sheetData sheetId="3732">
        <row r="1">
          <cell r="A1" t="str">
            <v>PHIẾU XỬ LÝ HỒ SƠ THANH TOÁN VƯỢT THẨM QUYỀN PD</v>
          </cell>
        </row>
      </sheetData>
      <sheetData sheetId="3733">
        <row r="1">
          <cell r="A1" t="str">
            <v>PHIẾU XỬ LÝ HỒ SƠ THANH TOÁN VƯỢT THẨM QUYỀN PD</v>
          </cell>
        </row>
      </sheetData>
      <sheetData sheetId="3734">
        <row r="1">
          <cell r="A1" t="str">
            <v>PHIẾU XỬ LÝ HỒ SƠ THANH TOÁN VƯỢT THẨM QUYỀN PD</v>
          </cell>
        </row>
      </sheetData>
      <sheetData sheetId="3735">
        <row r="1">
          <cell r="A1" t="str">
            <v>PHIẾU XỬ LÝ HỒ SƠ THANH TOÁN VƯỢT THẨM QUYỀN PD</v>
          </cell>
        </row>
      </sheetData>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ow r="1">
          <cell r="A1" t="str">
            <v>PHIẾU XỬ LÝ HỒ SƠ THANH TOÁN VƯỢT THẨM QUYỀN PD</v>
          </cell>
        </row>
      </sheetData>
      <sheetData sheetId="3758" refreshError="1"/>
      <sheetData sheetId="3759" refreshError="1"/>
      <sheetData sheetId="3760">
        <row r="1">
          <cell r="A1" t="str">
            <v>PHIẾU XỬ LÝ HỒ SƠ THANH TOÁN VƯỢT THẨM QUYỀN PD</v>
          </cell>
        </row>
      </sheetData>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ow r="1">
          <cell r="A1" t="str">
            <v>PHIẾU XỬ LÝ HỒ SƠ THANH TOÁN VƯỢT THẨM QUYỀN PD</v>
          </cell>
        </row>
      </sheetData>
      <sheetData sheetId="3774">
        <row r="1">
          <cell r="A1" t="str">
            <v>PHIẾU XỬ LÝ HỒ SƠ THANH TOÁN VƯỢT THẨM QUYỀN PD</v>
          </cell>
        </row>
      </sheetData>
      <sheetData sheetId="3775">
        <row r="1">
          <cell r="A1" t="str">
            <v>PHIẾU XỬ LÝ HỒ SƠ THANH TOÁN VƯỢT THẨM QUYỀN PD</v>
          </cell>
        </row>
      </sheetData>
      <sheetData sheetId="3776" refreshError="1"/>
      <sheetData sheetId="3777" refreshError="1"/>
      <sheetData sheetId="3778" refreshError="1"/>
      <sheetData sheetId="3779" refreshError="1"/>
      <sheetData sheetId="3780">
        <row r="1">
          <cell r="A1" t="str">
            <v>PHIẾU XỬ LÝ HỒ SƠ THANH TOÁN VƯỢT THẨM QUYỀN PD</v>
          </cell>
        </row>
      </sheetData>
      <sheetData sheetId="3781">
        <row r="1">
          <cell r="A1" t="str">
            <v>PHIẾU XỬ LÝ HỒ SƠ THANH TOÁN VƯỢT THẨM QUYỀN PD</v>
          </cell>
        </row>
      </sheetData>
      <sheetData sheetId="3782">
        <row r="1">
          <cell r="A1" t="str">
            <v>PHIẾU XỬ LÝ HỒ SƠ THANH TOÁN VƯỢT THẨM QUYỀN PD</v>
          </cell>
        </row>
      </sheetData>
      <sheetData sheetId="3783">
        <row r="1">
          <cell r="A1" t="str">
            <v>PHIẾU XỬ LÝ HỒ SƠ THANH TOÁN VƯỢT THẨM QUYỀN PD</v>
          </cell>
        </row>
      </sheetData>
      <sheetData sheetId="3784" refreshError="1"/>
      <sheetData sheetId="3785" refreshError="1"/>
      <sheetData sheetId="3786" refreshError="1"/>
      <sheetData sheetId="3787" refreshError="1"/>
      <sheetData sheetId="3788"/>
      <sheetData sheetId="3789">
        <row r="1">
          <cell r="A1" t="str">
            <v>PHIẾU XỬ LÝ HỒ SƠ THANH TOÁN VƯỢT THẨM QUYỀN PD</v>
          </cell>
        </row>
      </sheetData>
      <sheetData sheetId="3790" refreshError="1"/>
      <sheetData sheetId="3791" refreshError="1"/>
      <sheetData sheetId="3792" refreshError="1"/>
      <sheetData sheetId="3793" refreshError="1"/>
      <sheetData sheetId="3794" refreshError="1"/>
      <sheetData sheetId="3795">
        <row r="1">
          <cell r="A1" t="str">
            <v>PHIẾU XỬ LÝ HỒ SƠ THANH TOÁN VƯỢT THẨM QUYỀN PD</v>
          </cell>
        </row>
      </sheetData>
      <sheetData sheetId="3796" refreshError="1"/>
      <sheetData sheetId="3797" refreshError="1"/>
      <sheetData sheetId="3798" refreshError="1"/>
      <sheetData sheetId="3799" refreshError="1"/>
      <sheetData sheetId="3800" refreshError="1"/>
      <sheetData sheetId="3801" refreshError="1"/>
      <sheetData sheetId="3802" refreshError="1"/>
      <sheetData sheetId="3803">
        <row r="1">
          <cell r="A1" t="str">
            <v>PHIẾU XỬ LÝ HỒ SƠ THANH TOÁN VƯỢT THẨM QUYỀN PD</v>
          </cell>
        </row>
      </sheetData>
      <sheetData sheetId="3804">
        <row r="1">
          <cell r="A1" t="str">
            <v>PHIẾU XỬ LÝ HỒ SƠ THANH TOÁN VƯỢT THẨM QUYỀN PD</v>
          </cell>
        </row>
      </sheetData>
      <sheetData sheetId="3805">
        <row r="1">
          <cell r="A1" t="str">
            <v>PHIẾU XỬ LÝ HỒ SƠ THANH TOÁN VƯỢT THẨM QUYỀN PD</v>
          </cell>
        </row>
      </sheetData>
      <sheetData sheetId="3806">
        <row r="1">
          <cell r="A1" t="str">
            <v>PHIẾU XỬ LÝ HỒ SƠ THANH TOÁN VƯỢT THẨM QUYỀN PD</v>
          </cell>
        </row>
      </sheetData>
      <sheetData sheetId="3807">
        <row r="1">
          <cell r="A1" t="str">
            <v>PHIẾU XỬ LÝ HỒ SƠ THANH TOÁN VƯỢT THẨM QUYỀN PD</v>
          </cell>
        </row>
      </sheetData>
      <sheetData sheetId="3808">
        <row r="1">
          <cell r="A1" t="str">
            <v>PHIẾU XỬ LÝ HỒ SƠ THANH TOÁN VƯỢT THẨM QUYỀN PD</v>
          </cell>
        </row>
      </sheetData>
      <sheetData sheetId="3809">
        <row r="1">
          <cell r="A1" t="str">
            <v>PHIẾU XỬ LÝ HỒ SƠ THANH TOÁN VƯỢT THẨM QUYỀN PD</v>
          </cell>
        </row>
      </sheetData>
      <sheetData sheetId="3810">
        <row r="1">
          <cell r="A1" t="str">
            <v>PHIẾU XỬ LÝ HỒ SƠ THANH TOÁN VƯỢT THẨM QUYỀN PD</v>
          </cell>
        </row>
      </sheetData>
      <sheetData sheetId="3811">
        <row r="1">
          <cell r="A1" t="str">
            <v>PHIẾU XỬ LÝ HỒ SƠ THANH TOÁN VƯỢT THẨM QUYỀN PD</v>
          </cell>
        </row>
      </sheetData>
      <sheetData sheetId="3812">
        <row r="1">
          <cell r="A1" t="str">
            <v>PHIẾU XỬ LÝ HỒ SƠ THANH TOÁN VƯỢT THẨM QUYỀN PD</v>
          </cell>
        </row>
      </sheetData>
      <sheetData sheetId="3813">
        <row r="1">
          <cell r="A1" t="str">
            <v>PHIẾU XỬ LÝ HỒ SƠ THANH TOÁN VƯỢT THẨM QUYỀN PD</v>
          </cell>
        </row>
      </sheetData>
      <sheetData sheetId="3814">
        <row r="1">
          <cell r="A1" t="str">
            <v>PHIẾU XỬ LÝ HỒ SƠ THANH TOÁN VƯỢT THẨM QUYỀN PD</v>
          </cell>
        </row>
      </sheetData>
      <sheetData sheetId="3815">
        <row r="1">
          <cell r="A1" t="str">
            <v>PHIẾU XỬ LÝ HỒ SƠ THANH TOÁN VƯỢT THẨM QUYỀN PD</v>
          </cell>
        </row>
      </sheetData>
      <sheetData sheetId="3816">
        <row r="1">
          <cell r="A1" t="str">
            <v>PHIẾU XỬ LÝ HỒ SƠ THANH TOÁN VƯỢT THẨM QUYỀN PD</v>
          </cell>
        </row>
      </sheetData>
      <sheetData sheetId="3817">
        <row r="1">
          <cell r="A1" t="str">
            <v>PHIẾU XỬ LÝ HỒ SƠ THANH TOÁN VƯỢT THẨM QUYỀN PD</v>
          </cell>
        </row>
      </sheetData>
      <sheetData sheetId="3818">
        <row r="1">
          <cell r="A1" t="str">
            <v>PHIẾU XỬ LÝ HỒ SƠ THANH TOÁN VƯỢT THẨM QUYỀN PD</v>
          </cell>
        </row>
      </sheetData>
      <sheetData sheetId="3819">
        <row r="1">
          <cell r="A1" t="str">
            <v>PHIẾU XỬ LÝ HỒ SƠ THANH TOÁN VƯỢT THẨM QUYỀN PD</v>
          </cell>
        </row>
      </sheetData>
      <sheetData sheetId="3820">
        <row r="1">
          <cell r="A1" t="str">
            <v>PHIẾU XỬ LÝ HỒ SƠ THANH TOÁN VƯỢT THẨM QUYỀN PD</v>
          </cell>
        </row>
      </sheetData>
      <sheetData sheetId="3821">
        <row r="1">
          <cell r="A1" t="str">
            <v>PHIẾU XỬ LÝ HỒ SƠ THANH TOÁN VƯỢT THẨM QUYỀN PD</v>
          </cell>
        </row>
      </sheetData>
      <sheetData sheetId="3822">
        <row r="1">
          <cell r="A1" t="str">
            <v>PHIẾU XỬ LÝ HỒ SƠ THANH TOÁN VƯỢT THẨM QUYỀN PD</v>
          </cell>
        </row>
      </sheetData>
      <sheetData sheetId="3823">
        <row r="1">
          <cell r="A1" t="str">
            <v>PHIẾU XỬ LÝ HỒ SƠ THANH TOÁN VƯỢT THẨM QUYỀN PD</v>
          </cell>
        </row>
      </sheetData>
      <sheetData sheetId="3824">
        <row r="1">
          <cell r="A1" t="str">
            <v>PHIẾU XỬ LÝ HỒ SƠ THANH TOÁN VƯỢT THẨM QUYỀN PD</v>
          </cell>
        </row>
      </sheetData>
      <sheetData sheetId="3825">
        <row r="1">
          <cell r="A1" t="str">
            <v>PHIẾU XỬ LÝ HỒ SƠ THANH TOÁN VƯỢT THẨM QUYỀN PD</v>
          </cell>
        </row>
      </sheetData>
      <sheetData sheetId="3826">
        <row r="1">
          <cell r="A1" t="str">
            <v>PHIẾU XỬ LÝ HỒ SƠ THANH TOÁN VƯỢT THẨM QUYỀN PD</v>
          </cell>
        </row>
      </sheetData>
      <sheetData sheetId="3827">
        <row r="1">
          <cell r="A1" t="str">
            <v>PHIẾU XỬ LÝ HỒ SƠ THANH TOÁN VƯỢT THẨM QUYỀN PD</v>
          </cell>
        </row>
      </sheetData>
      <sheetData sheetId="3828">
        <row r="1">
          <cell r="A1" t="str">
            <v>PHIẾU XỬ LÝ HỒ SƠ THANH TOÁN VƯỢT THẨM QUYỀN PD</v>
          </cell>
        </row>
      </sheetData>
      <sheetData sheetId="3829">
        <row r="1">
          <cell r="A1" t="str">
            <v>PHIẾU XỬ LÝ HỒ SƠ THANH TOÁN VƯỢT THẨM QUYỀN PD</v>
          </cell>
        </row>
      </sheetData>
      <sheetData sheetId="3830">
        <row r="1">
          <cell r="A1" t="str">
            <v>PHIẾU XỬ LÝ HỒ SƠ THANH TOÁN VƯỢT THẨM QUYỀN PD</v>
          </cell>
        </row>
      </sheetData>
      <sheetData sheetId="3831">
        <row r="1">
          <cell r="A1" t="str">
            <v>PHIẾU XỬ LÝ HỒ SƠ THANH TOÁN VƯỢT THẨM QUYỀN PD</v>
          </cell>
        </row>
      </sheetData>
      <sheetData sheetId="3832">
        <row r="1">
          <cell r="A1" t="str">
            <v>PHIẾU XỬ LÝ HỒ SƠ THANH TOÁN VƯỢT THẨM QUYỀN PD</v>
          </cell>
        </row>
      </sheetData>
      <sheetData sheetId="3833">
        <row r="1">
          <cell r="A1" t="str">
            <v>PHIẾU XỬ LÝ HỒ SƠ THANH TOÁN VƯỢT THẨM QUYỀN PD</v>
          </cell>
        </row>
      </sheetData>
      <sheetData sheetId="3834" refreshError="1"/>
      <sheetData sheetId="3835">
        <row r="1">
          <cell r="A1" t="str">
            <v>PHIẾU XỬ LÝ HỒ SƠ THANH TOÁN VƯỢT THẨM QUYỀN PD</v>
          </cell>
        </row>
      </sheetData>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sheetData sheetId="3856" refreshError="1"/>
      <sheetData sheetId="3857"/>
      <sheetData sheetId="3858" refreshError="1"/>
      <sheetData sheetId="3859" refreshError="1"/>
      <sheetData sheetId="3860" refreshError="1"/>
      <sheetData sheetId="3861"/>
      <sheetData sheetId="3862"/>
      <sheetData sheetId="3863"/>
      <sheetData sheetId="3864" refreshError="1"/>
      <sheetData sheetId="3865" refreshError="1"/>
      <sheetData sheetId="3866" refreshError="1"/>
      <sheetData sheetId="3867" refreshError="1"/>
      <sheetData sheetId="3868" refreshError="1"/>
      <sheetData sheetId="3869" refreshError="1"/>
      <sheetData sheetId="3870"/>
      <sheetData sheetId="3871" refreshError="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sheetData sheetId="3926"/>
      <sheetData sheetId="3927"/>
      <sheetData sheetId="3928"/>
      <sheetData sheetId="3929"/>
      <sheetData sheetId="3930"/>
      <sheetData sheetId="3931"/>
      <sheetData sheetId="3932"/>
      <sheetData sheetId="3933"/>
      <sheetData sheetId="3934"/>
      <sheetData sheetId="3935"/>
      <sheetData sheetId="3936"/>
      <sheetData sheetId="3937"/>
      <sheetData sheetId="3938"/>
      <sheetData sheetId="3939"/>
      <sheetData sheetId="3940"/>
      <sheetData sheetId="3941"/>
      <sheetData sheetId="3942"/>
      <sheetData sheetId="3943"/>
      <sheetData sheetId="3944"/>
      <sheetData sheetId="3945"/>
      <sheetData sheetId="3946"/>
      <sheetData sheetId="3947"/>
      <sheetData sheetId="3948"/>
      <sheetData sheetId="3949"/>
      <sheetData sheetId="3950"/>
      <sheetData sheetId="3951"/>
      <sheetData sheetId="3952"/>
      <sheetData sheetId="3953"/>
      <sheetData sheetId="3954"/>
      <sheetData sheetId="3955"/>
      <sheetData sheetId="3956"/>
      <sheetData sheetId="3957"/>
      <sheetData sheetId="3958"/>
      <sheetData sheetId="3959"/>
      <sheetData sheetId="3960"/>
      <sheetData sheetId="3961"/>
      <sheetData sheetId="3962"/>
      <sheetData sheetId="3963"/>
      <sheetData sheetId="3964"/>
      <sheetData sheetId="3965"/>
      <sheetData sheetId="3966"/>
      <sheetData sheetId="3967"/>
      <sheetData sheetId="3968"/>
      <sheetData sheetId="3969"/>
      <sheetData sheetId="3970"/>
      <sheetData sheetId="3971"/>
      <sheetData sheetId="3972"/>
      <sheetData sheetId="3973"/>
      <sheetData sheetId="3974"/>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sheetData sheetId="4001"/>
      <sheetData sheetId="4002"/>
      <sheetData sheetId="4003"/>
      <sheetData sheetId="4004"/>
      <sheetData sheetId="4005"/>
      <sheetData sheetId="4006"/>
      <sheetData sheetId="4007"/>
      <sheetData sheetId="4008"/>
      <sheetData sheetId="4009"/>
      <sheetData sheetId="4010"/>
      <sheetData sheetId="4011"/>
      <sheetData sheetId="4012"/>
      <sheetData sheetId="4013"/>
      <sheetData sheetId="4014"/>
      <sheetData sheetId="4015"/>
      <sheetData sheetId="4016"/>
      <sheetData sheetId="4017"/>
      <sheetData sheetId="4018"/>
      <sheetData sheetId="4019"/>
      <sheetData sheetId="4020"/>
      <sheetData sheetId="4021"/>
      <sheetData sheetId="4022"/>
      <sheetData sheetId="4023"/>
      <sheetData sheetId="4024"/>
      <sheetData sheetId="4025"/>
      <sheetData sheetId="4026"/>
      <sheetData sheetId="4027"/>
      <sheetData sheetId="4028"/>
      <sheetData sheetId="4029"/>
      <sheetData sheetId="4030"/>
      <sheetData sheetId="4031"/>
      <sheetData sheetId="4032"/>
      <sheetData sheetId="4033"/>
      <sheetData sheetId="4034"/>
      <sheetData sheetId="4035"/>
      <sheetData sheetId="4036"/>
      <sheetData sheetId="4037"/>
      <sheetData sheetId="4038"/>
      <sheetData sheetId="4039"/>
      <sheetData sheetId="4040"/>
      <sheetData sheetId="4041"/>
      <sheetData sheetId="4042"/>
      <sheetData sheetId="4043"/>
      <sheetData sheetId="4044"/>
      <sheetData sheetId="4045" refreshError="1"/>
      <sheetData sheetId="4046"/>
      <sheetData sheetId="4047"/>
      <sheetData sheetId="4048"/>
      <sheetData sheetId="4049"/>
      <sheetData sheetId="4050"/>
      <sheetData sheetId="4051"/>
      <sheetData sheetId="4052"/>
      <sheetData sheetId="4053"/>
      <sheetData sheetId="4054"/>
      <sheetData sheetId="4055"/>
      <sheetData sheetId="4056"/>
      <sheetData sheetId="4057"/>
      <sheetData sheetId="4058"/>
      <sheetData sheetId="4059"/>
      <sheetData sheetId="4060"/>
      <sheetData sheetId="4061"/>
      <sheetData sheetId="4062"/>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row r="1">
          <cell r="A1" t="str">
            <v>PHIẾU XỬ LÝ HỒ SƠ THANH TOÁN VƯỢT THẨM QUYỀN PD</v>
          </cell>
        </row>
      </sheetData>
      <sheetData sheetId="4101"/>
      <sheetData sheetId="4102"/>
      <sheetData sheetId="4103"/>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row r="1">
          <cell r="A1" t="str">
            <v>PHIẾU XỬ LÝ HỒ SƠ THANH TOÁN VƯỢT THẨM QUYỀN PD</v>
          </cell>
        </row>
      </sheetData>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refreshError="1"/>
      <sheetData sheetId="4152" refreshError="1"/>
      <sheetData sheetId="4153" refreshError="1"/>
      <sheetData sheetId="4154" refreshError="1"/>
      <sheetData sheetId="4155" refreshError="1"/>
      <sheetData sheetId="4156" refreshError="1"/>
      <sheetData sheetId="4157" refreshError="1"/>
      <sheetData sheetId="4158"/>
      <sheetData sheetId="4159"/>
      <sheetData sheetId="4160"/>
      <sheetData sheetId="4161">
        <row r="1">
          <cell r="A1" t="str">
            <v>PHIẾU XỬ LÝ HỒ SƠ THANH TOÁN VƯỢT THẨM QUYỀN PD</v>
          </cell>
        </row>
      </sheetData>
      <sheetData sheetId="4162" refreshError="1"/>
      <sheetData sheetId="4163" refreshError="1"/>
      <sheetData sheetId="4164" refreshError="1"/>
      <sheetData sheetId="4165" refreshError="1"/>
      <sheetData sheetId="4166" refreshError="1"/>
      <sheetData sheetId="4167">
        <row r="1">
          <cell r="A1" t="str">
            <v>PHIẾU XỬ LÝ HỒ SƠ THANH TOÁN VƯỢT THẨM QUYỀN PD</v>
          </cell>
        </row>
      </sheetData>
      <sheetData sheetId="4168"/>
      <sheetData sheetId="4169">
        <row r="1">
          <cell r="A1" t="str">
            <v>PHIẾU XỬ LÝ HỒ SƠ THANH TOÁN VƯỢT THẨM QUYỀN PD</v>
          </cell>
        </row>
      </sheetData>
      <sheetData sheetId="4170">
        <row r="1">
          <cell r="A1" t="str">
            <v>PHIẾU XỬ LÝ HỒ SƠ THANH TOÁN VƯỢT THẨM QUYỀN PD</v>
          </cell>
        </row>
      </sheetData>
      <sheetData sheetId="4171">
        <row r="1">
          <cell r="A1" t="str">
            <v>PHIẾU XỬ LÝ HỒ SƠ THANH TOÁN VƯỢT THẨM QUYỀN PD</v>
          </cell>
        </row>
      </sheetData>
      <sheetData sheetId="4172"/>
      <sheetData sheetId="4173"/>
      <sheetData sheetId="4174"/>
      <sheetData sheetId="4175"/>
      <sheetData sheetId="4176" refreshError="1"/>
      <sheetData sheetId="4177" refreshError="1"/>
      <sheetData sheetId="4178" refreshError="1"/>
      <sheetData sheetId="4179" refreshError="1"/>
      <sheetData sheetId="4180" refreshError="1"/>
      <sheetData sheetId="4181" refreshError="1"/>
      <sheetData sheetId="4182" refreshError="1"/>
      <sheetData sheetId="4183"/>
      <sheetData sheetId="4184"/>
      <sheetData sheetId="4185">
        <row r="1">
          <cell r="A1" t="str">
            <v>PHIẾU XỬ LÝ HỒ SƠ THANH TOÁN VƯỢT THẨM QUYỀN PD</v>
          </cell>
        </row>
      </sheetData>
      <sheetData sheetId="4186" refreshError="1"/>
      <sheetData sheetId="4187">
        <row r="1">
          <cell r="A1" t="str">
            <v>PHIẾU XỬ LÝ HỒ SƠ THANH TOÁN VƯỢT THẨM QUYỀN PD</v>
          </cell>
        </row>
      </sheetData>
      <sheetData sheetId="4188">
        <row r="1">
          <cell r="A1" t="str">
            <v>PHIẾU XỬ LÝ HỒ SƠ THANH TOÁN VƯỢT THẨM QUYỀN PD</v>
          </cell>
        </row>
      </sheetData>
      <sheetData sheetId="4189">
        <row r="1">
          <cell r="A1" t="str">
            <v>PHIẾU XỬ LÝ HỒ SƠ THANH TOÁN VƯỢT THẨM QUYỀN PD</v>
          </cell>
        </row>
      </sheetData>
      <sheetData sheetId="4190"/>
      <sheetData sheetId="4191"/>
      <sheetData sheetId="4192"/>
      <sheetData sheetId="4193"/>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sheetData sheetId="4232"/>
      <sheetData sheetId="4233"/>
      <sheetData sheetId="4234"/>
      <sheetData sheetId="4235" refreshError="1"/>
      <sheetData sheetId="4236" refreshError="1"/>
      <sheetData sheetId="4237" refreshError="1"/>
      <sheetData sheetId="4238" refreshError="1"/>
      <sheetData sheetId="4239" refreshError="1"/>
      <sheetData sheetId="4240"/>
      <sheetData sheetId="4241"/>
      <sheetData sheetId="4242"/>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sheetData sheetId="4270" refreshError="1"/>
      <sheetData sheetId="4271" refreshError="1"/>
      <sheetData sheetId="4272"/>
      <sheetData sheetId="4273"/>
      <sheetData sheetId="4274"/>
      <sheetData sheetId="4275"/>
      <sheetData sheetId="4276" refreshError="1"/>
      <sheetData sheetId="4277">
        <row r="1">
          <cell r="A1" t="str">
            <v>PHIẾU XỬ LÝ HỒ SƠ THANH TOÁN VƯỢT THẨM QUYỀN PD</v>
          </cell>
        </row>
      </sheetData>
      <sheetData sheetId="4278">
        <row r="1">
          <cell r="A1" t="str">
            <v>PHIẾU XỬ LÝ HỒ SƠ THANH TOÁN VƯỢT THẨM QUYỀN PD</v>
          </cell>
        </row>
      </sheetData>
      <sheetData sheetId="4279">
        <row r="1">
          <cell r="A1" t="str">
            <v>PHIẾU XỬ LÝ HỒ SƠ THANH TOÁN VƯỢT THẨM QUYỀN PD</v>
          </cell>
        </row>
      </sheetData>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row r="1">
          <cell r="A1" t="str">
            <v>PHIẾU XỬ LÝ HỒ SƠ THANH TOÁN VƯỢT THẨM QUYỀN PD</v>
          </cell>
        </row>
      </sheetData>
      <sheetData sheetId="4535">
        <row r="1">
          <cell r="A1" t="str">
            <v>PHIẾU XỬ LÝ HỒ SƠ THANH TOÁN VƯỢT THẨM QUYỀN PD</v>
          </cell>
        </row>
      </sheetData>
      <sheetData sheetId="4536">
        <row r="1">
          <cell r="A1" t="str">
            <v>PHIẾU XỬ LÝ HỒ SƠ THANH TOÁN VƯỢT THẨM QUYỀN PD</v>
          </cell>
        </row>
      </sheetData>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row r="1">
          <cell r="A1" t="str">
            <v>PHIẾU XỬ LÝ HỒ SƠ THANH TOÁN VƯỢT THẨM QUYỀN PD</v>
          </cell>
        </row>
      </sheetData>
      <sheetData sheetId="4630">
        <row r="1">
          <cell r="A1" t="str">
            <v>PHIẾU XỬ LÝ HỒ SƠ THANH TOÁN VƯỢT THẨM QUYỀN PD</v>
          </cell>
        </row>
      </sheetData>
      <sheetData sheetId="4631">
        <row r="1">
          <cell r="A1" t="str">
            <v>PHIẾU XỬ LÝ HỒ SƠ THANH TOÁN VƯỢT THẨM QUYỀN PD</v>
          </cell>
        </row>
      </sheetData>
      <sheetData sheetId="4632">
        <row r="1">
          <cell r="A1" t="str">
            <v>PHIẾU XỬ LÝ HỒ SƠ THANH TOÁN VƯỢT THẨM QUYỀN PD</v>
          </cell>
        </row>
      </sheetData>
      <sheetData sheetId="4633">
        <row r="1">
          <cell r="A1" t="str">
            <v>PHIẾU XỬ LÝ HỒ SƠ THANH TOÁN VƯỢT THẨM QUYỀN PD</v>
          </cell>
        </row>
      </sheetData>
      <sheetData sheetId="4634">
        <row r="1">
          <cell r="A1" t="str">
            <v>PHIẾU XỬ LÝ HỒ SƠ THANH TOÁN VƯỢT THẨM QUYỀN PD</v>
          </cell>
        </row>
      </sheetData>
      <sheetData sheetId="4635">
        <row r="1">
          <cell r="A1" t="str">
            <v>PHIẾU XỬ LÝ HỒ SƠ THANH TOÁN VƯỢT THẨM QUYỀN PD</v>
          </cell>
        </row>
      </sheetData>
      <sheetData sheetId="4636">
        <row r="1">
          <cell r="A1" t="str">
            <v>PHIẾU XỬ LÝ HỒ SƠ THANH TOÁN VƯỢT THẨM QUYỀN PD</v>
          </cell>
        </row>
      </sheetData>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row r="1">
          <cell r="A1" t="str">
            <v>PHIẾU XỬ LÝ HỒ SƠ THANH TOÁN VƯỢT THẨM QUYỀN PD</v>
          </cell>
        </row>
      </sheetData>
      <sheetData sheetId="4996">
        <row r="1">
          <cell r="A1" t="str">
            <v>PHIẾU XỬ LÝ HỒ SƠ THANH TOÁN VƯỢT THẨM QUYỀN PD</v>
          </cell>
        </row>
      </sheetData>
      <sheetData sheetId="4997">
        <row r="1">
          <cell r="A1" t="str">
            <v>PHIẾU XỬ LÝ HỒ SƠ THANH TOÁN VƯỢT THẨM QUYỀN PD</v>
          </cell>
        </row>
      </sheetData>
      <sheetData sheetId="4998">
        <row r="1">
          <cell r="A1" t="str">
            <v>PHIẾU XỬ LÝ HỒ SƠ THANH TOÁN VƯỢT THẨM QUYỀN PD</v>
          </cell>
        </row>
      </sheetData>
      <sheetData sheetId="4999">
        <row r="1">
          <cell r="A1" t="str">
            <v>PHIẾU XỬ LÝ HỒ SƠ THANH TOÁN VƯỢT THẨM QUYỀN PD</v>
          </cell>
        </row>
      </sheetData>
      <sheetData sheetId="5000">
        <row r="1">
          <cell r="A1" t="str">
            <v>PHIẾU XỬ LÝ HỒ SƠ THANH TOÁN VƯỢT THẨM QUYỀN PD</v>
          </cell>
        </row>
      </sheetData>
      <sheetData sheetId="5001">
        <row r="1">
          <cell r="A1" t="str">
            <v>PHIẾU XỬ LÝ HỒ SƠ THANH TOÁN VƯỢT THẨM QUYỀN PD</v>
          </cell>
        </row>
      </sheetData>
      <sheetData sheetId="5002"/>
      <sheetData sheetId="5003"/>
      <sheetData sheetId="5004">
        <row r="1">
          <cell r="A1" t="str">
            <v>PHIẾU XỬ LÝ HỒ SƠ THANH TOÁN VƯỢT THẨM QUYỀN PD</v>
          </cell>
        </row>
      </sheetData>
      <sheetData sheetId="5005">
        <row r="1">
          <cell r="A1" t="str">
            <v>PHIẾU XỬ LÝ HỒ SƠ THANH TOÁN VƯỢT THẨM QUYỀN PD</v>
          </cell>
        </row>
      </sheetData>
      <sheetData sheetId="5006"/>
      <sheetData sheetId="5007"/>
      <sheetData sheetId="5008">
        <row r="1">
          <cell r="A1" t="str">
            <v>PHIẾU XỬ LÝ HỒ SƠ THANH TOÁN VƯỢT THẨM QUYỀN PD</v>
          </cell>
        </row>
      </sheetData>
      <sheetData sheetId="5009">
        <row r="1">
          <cell r="A1" t="str">
            <v>PHIẾU XỬ LÝ HỒ SƠ THANH TOÁN VƯỢT THẨM QUYỀN PD</v>
          </cell>
        </row>
      </sheetData>
      <sheetData sheetId="5010">
        <row r="1">
          <cell r="A1" t="str">
            <v>PHIẾU XỬ LÝ HỒ SƠ THANH TOÁN VƯỢT THẨM QUYỀN PD</v>
          </cell>
        </row>
      </sheetData>
      <sheetData sheetId="5011">
        <row r="1">
          <cell r="A1" t="str">
            <v>PHIẾU XỬ LÝ HỒ SƠ THANH TOÁN VƯỢT THẨM QUYỀN PD</v>
          </cell>
        </row>
      </sheetData>
      <sheetData sheetId="5012">
        <row r="1">
          <cell r="A1" t="str">
            <v>PHIẾU XỬ LÝ HỒ SƠ THANH TOÁN VƯỢT THẨM QUYỀN PD</v>
          </cell>
        </row>
      </sheetData>
      <sheetData sheetId="5013">
        <row r="1">
          <cell r="A1" t="str">
            <v>PHIẾU XỬ LÝ HỒ SƠ THANH TOÁN VƯỢT THẨM QUYỀN PD</v>
          </cell>
        </row>
      </sheetData>
      <sheetData sheetId="5014">
        <row r="1">
          <cell r="A1" t="str">
            <v>PHIẾU XỬ LÝ HỒ SƠ THANH TOÁN VƯỢT THẨM QUYỀN PD</v>
          </cell>
        </row>
      </sheetData>
      <sheetData sheetId="5015">
        <row r="1">
          <cell r="A1" t="str">
            <v>PHIẾU XỬ LÝ HỒ SƠ THANH TOÁN VƯỢT THẨM QUYỀN PD</v>
          </cell>
        </row>
      </sheetData>
      <sheetData sheetId="5016">
        <row r="1">
          <cell r="A1" t="str">
            <v>PHIẾU XỬ LÝ HỒ SƠ THANH TOÁN VƯỢT THẨM QUYỀN PD</v>
          </cell>
        </row>
      </sheetData>
      <sheetData sheetId="5017">
        <row r="1">
          <cell r="A1" t="str">
            <v>PHIẾU XỬ LÝ HỒ SƠ THANH TOÁN VƯỢT THẨM QUYỀN PD</v>
          </cell>
        </row>
      </sheetData>
      <sheetData sheetId="5018"/>
      <sheetData sheetId="5019">
        <row r="1">
          <cell r="A1" t="str">
            <v>PHIẾU XỬ LÝ HỒ SƠ THANH TOÁN VƯỢT THẨM QUYỀN PD</v>
          </cell>
        </row>
      </sheetData>
      <sheetData sheetId="5020">
        <row r="1">
          <cell r="A1" t="str">
            <v>PHIẾU XỬ LÝ HỒ SƠ THANH TOÁN VƯỢT THẨM QUYỀN PD</v>
          </cell>
        </row>
      </sheetData>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row r="1">
          <cell r="A1" t="str">
            <v>PHIẾU XỬ LÝ HỒ SƠ THANH TOÁN VƯỢT THẨM QUYỀN PD</v>
          </cell>
        </row>
      </sheetData>
      <sheetData sheetId="5378">
        <row r="1">
          <cell r="A1" t="str">
            <v>PHIẾU XỬ LÝ HỒ SƠ THANH TOÁN VƯỢT THẨM QUYỀN PD</v>
          </cell>
        </row>
      </sheetData>
      <sheetData sheetId="5379">
        <row r="1">
          <cell r="A1" t="str">
            <v>PHIẾU XỬ LÝ HỒ SƠ THANH TOÁN VƯỢT THẨM QUYỀN PD</v>
          </cell>
        </row>
      </sheetData>
      <sheetData sheetId="5380">
        <row r="1">
          <cell r="A1" t="str">
            <v>PHIẾU XỬ LÝ HỒ SƠ THANH TOÁN VƯỢT THẨM QUYỀN PD</v>
          </cell>
        </row>
      </sheetData>
      <sheetData sheetId="5381">
        <row r="1">
          <cell r="A1" t="str">
            <v>PHIẾU XỬ LÝ HỒ SƠ THANH TOÁN VƯỢT THẨM QUYỀN PD</v>
          </cell>
        </row>
      </sheetData>
      <sheetData sheetId="5382">
        <row r="1">
          <cell r="A1" t="str">
            <v>PHIẾU XỬ LÝ HỒ SƠ THANH TOÁN VƯỢT THẨM QUYỀN PD</v>
          </cell>
        </row>
      </sheetData>
      <sheetData sheetId="5383">
        <row r="1">
          <cell r="A1" t="str">
            <v>PHIẾU XỬ LÝ HỒ SƠ THANH TOÁN VƯỢT THẨM QUYỀN PD</v>
          </cell>
        </row>
      </sheetData>
      <sheetData sheetId="5384"/>
      <sheetData sheetId="5385"/>
      <sheetData sheetId="5386">
        <row r="1">
          <cell r="A1" t="str">
            <v>PHIẾU XỬ LÝ HỒ SƠ THANH TOÁN VƯỢT THẨM QUYỀN PD</v>
          </cell>
        </row>
      </sheetData>
      <sheetData sheetId="5387">
        <row r="1">
          <cell r="A1" t="str">
            <v>PHIẾU XỬ LÝ HỒ SƠ THANH TOÁN VƯỢT THẨM QUYỀN PD</v>
          </cell>
        </row>
      </sheetData>
      <sheetData sheetId="5388"/>
      <sheetData sheetId="5389"/>
      <sheetData sheetId="5390">
        <row r="1">
          <cell r="A1" t="str">
            <v>PHIẾU XỬ LÝ HỒ SƠ THANH TOÁN VƯỢT THẨM QUYỀN PD</v>
          </cell>
        </row>
      </sheetData>
      <sheetData sheetId="5391">
        <row r="1">
          <cell r="A1" t="str">
            <v>PHIẾU XỬ LÝ HỒ SƠ THANH TOÁN VƯỢT THẨM QUYỀN PD</v>
          </cell>
        </row>
      </sheetData>
      <sheetData sheetId="5392">
        <row r="1">
          <cell r="A1" t="str">
            <v>PHIẾU XỬ LÝ HỒ SƠ THANH TOÁN VƯỢT THẨM QUYỀN PD</v>
          </cell>
        </row>
      </sheetData>
      <sheetData sheetId="5393">
        <row r="1">
          <cell r="A1" t="str">
            <v>PHIẾU XỬ LÝ HỒ SƠ THANH TOÁN VƯỢT THẨM QUYỀN PD</v>
          </cell>
        </row>
      </sheetData>
      <sheetData sheetId="5394">
        <row r="1">
          <cell r="A1" t="str">
            <v>PHIẾU XỬ LÝ HỒ SƠ THANH TOÁN VƯỢT THẨM QUYỀN PD</v>
          </cell>
        </row>
      </sheetData>
      <sheetData sheetId="5395">
        <row r="1">
          <cell r="A1" t="str">
            <v>PHIẾU XỬ LÝ HỒ SƠ THANH TOÁN VƯỢT THẨM QUYỀN PD</v>
          </cell>
        </row>
      </sheetData>
      <sheetData sheetId="5396">
        <row r="1">
          <cell r="A1" t="str">
            <v>PHIẾU XỬ LÝ HỒ SƠ THANH TOÁN VƯỢT THẨM QUYỀN PD</v>
          </cell>
        </row>
      </sheetData>
      <sheetData sheetId="5397">
        <row r="1">
          <cell r="A1" t="str">
            <v>PHIẾU XỬ LÝ HỒ SƠ THANH TOÁN VƯỢT THẨM QUYỀN PD</v>
          </cell>
        </row>
      </sheetData>
      <sheetData sheetId="5398">
        <row r="1">
          <cell r="A1" t="str">
            <v>PHIẾU XỬ LÝ HỒ SƠ THANH TOÁN VƯỢT THẨM QUYỀN PD</v>
          </cell>
        </row>
      </sheetData>
      <sheetData sheetId="5399">
        <row r="1">
          <cell r="A1" t="str">
            <v>PHIẾU XỬ LÝ HỒ SƠ THANH TOÁN VƯỢT THẨM QUYỀN PD</v>
          </cell>
        </row>
      </sheetData>
      <sheetData sheetId="5400"/>
      <sheetData sheetId="5401">
        <row r="1">
          <cell r="A1" t="str">
            <v>PHIẾU XỬ LÝ HỒ SƠ THANH TOÁN VƯỢT THẨM QUYỀN PD</v>
          </cell>
        </row>
      </sheetData>
      <sheetData sheetId="5402">
        <row r="1">
          <cell r="A1" t="str">
            <v>PHIẾU XỬ LÝ HỒ SƠ THANH TOÁN VƯỢT THẨM QUYỀN PD</v>
          </cell>
        </row>
      </sheetData>
      <sheetData sheetId="5403"/>
      <sheetData sheetId="5404"/>
      <sheetData sheetId="5405"/>
      <sheetData sheetId="5406"/>
      <sheetData sheetId="5407"/>
      <sheetData sheetId="5408"/>
      <sheetData sheetId="5409" refreshError="1"/>
      <sheetData sheetId="5410" refreshError="1"/>
      <sheetData sheetId="5411" refreshError="1"/>
      <sheetData sheetId="5412" refreshError="1"/>
      <sheetData sheetId="5413" refreshError="1"/>
      <sheetData sheetId="5414" refreshError="1"/>
      <sheetData sheetId="5415" refreshError="1"/>
      <sheetData sheetId="5416" refreshError="1"/>
      <sheetData sheetId="5417" refreshError="1"/>
      <sheetData sheetId="5418" refreshError="1"/>
      <sheetData sheetId="5419" refreshError="1"/>
      <sheetData sheetId="5420" refreshError="1"/>
      <sheetData sheetId="5421" refreshError="1"/>
      <sheetData sheetId="5422" refreshError="1"/>
      <sheetData sheetId="5423" refreshError="1"/>
      <sheetData sheetId="5424" refreshError="1"/>
      <sheetData sheetId="5425" refreshError="1"/>
      <sheetData sheetId="5426" refreshError="1"/>
      <sheetData sheetId="5427" refreshError="1"/>
      <sheetData sheetId="5428" refreshError="1"/>
      <sheetData sheetId="5429" refreshError="1"/>
      <sheetData sheetId="5430" refreshError="1"/>
      <sheetData sheetId="5431" refreshError="1"/>
      <sheetData sheetId="5432" refreshError="1"/>
      <sheetData sheetId="5433" refreshError="1"/>
      <sheetData sheetId="5434" refreshError="1"/>
      <sheetData sheetId="5435" refreshError="1"/>
      <sheetData sheetId="5436" refreshError="1"/>
      <sheetData sheetId="5437" refreshError="1"/>
      <sheetData sheetId="5438" refreshError="1"/>
      <sheetData sheetId="5439" refreshError="1"/>
      <sheetData sheetId="5440" refreshError="1"/>
      <sheetData sheetId="5441" refreshError="1"/>
      <sheetData sheetId="5442" refreshError="1"/>
      <sheetData sheetId="5443" refreshError="1"/>
      <sheetData sheetId="544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로교총재료집계"/>
      <sheetName val="1호수로교 "/>
      <sheetName val="2호수로교"/>
      <sheetName val="3호수로교 "/>
      <sheetName val="비계,동바리 (교각)"/>
      <sheetName val="비계,동바리"/>
      <sheetName val="교대"/>
      <sheetName val="방수제"/>
      <sheetName val="교각"/>
      <sheetName val="PE2-2"/>
      <sheetName val="PE2-3"/>
      <sheetName val="PE2-4"/>
      <sheetName val="PC1-4"/>
      <sheetName val="PC1-5"/>
      <sheetName val="교대터파기"/>
      <sheetName val="교각터파기"/>
      <sheetName val="재료집계"/>
      <sheetName val="수로교"/>
      <sheetName val="상부수로교(입력용)"/>
      <sheetName val="교대(입력용)"/>
      <sheetName val="교각(입력용)"/>
      <sheetName val="호형일람표"/>
      <sheetName val="재료출력"/>
      <sheetName val="간선계산"/>
      <sheetName val="진주방향"/>
      <sheetName val="마산방향"/>
      <sheetName val="5.정산서"/>
      <sheetName val="노임단가"/>
    </sheetNames>
    <sheetDataSet>
      <sheetData sheetId="0" refreshError="1">
        <row r="6">
          <cell r="B6" t="str">
            <v>재  료</v>
          </cell>
          <cell r="C6" t="str">
            <v>두께</v>
          </cell>
        </row>
        <row r="7">
          <cell r="C7" t="str">
            <v>호형</v>
          </cell>
        </row>
        <row r="8">
          <cell r="A8" t="str">
            <v>터 파 기</v>
          </cell>
          <cell r="B8" t="str">
            <v>백호 1.0</v>
          </cell>
          <cell r="C8" t="str">
            <v>㎥</v>
          </cell>
          <cell r="D8">
            <v>174.84</v>
          </cell>
          <cell r="E8">
            <v>180.10000000000002</v>
          </cell>
          <cell r="F8">
            <v>190.14</v>
          </cell>
          <cell r="I8">
            <v>545.08000000000004</v>
          </cell>
        </row>
        <row r="9">
          <cell r="A9" t="str">
            <v>되메우기</v>
          </cell>
          <cell r="B9" t="str">
            <v>백호+소형기계</v>
          </cell>
          <cell r="C9" t="str">
            <v>㎥</v>
          </cell>
          <cell r="D9">
            <v>153.48000000000002</v>
          </cell>
          <cell r="E9">
            <v>152.19999999999999</v>
          </cell>
          <cell r="F9">
            <v>176.56</v>
          </cell>
          <cell r="I9">
            <v>482.24</v>
          </cell>
        </row>
        <row r="10">
          <cell r="A10" t="str">
            <v>잔토처리</v>
          </cell>
          <cell r="C10" t="str">
            <v>㎥</v>
          </cell>
          <cell r="D10">
            <v>21.359999999999989</v>
          </cell>
          <cell r="E10">
            <v>27.900000000000006</v>
          </cell>
          <cell r="F10">
            <v>13.579999999999998</v>
          </cell>
          <cell r="I10">
            <v>62.839999999999989</v>
          </cell>
        </row>
        <row r="11">
          <cell r="A11" t="str">
            <v>모래기초</v>
          </cell>
          <cell r="B11" t="str">
            <v>h=1.0m</v>
          </cell>
          <cell r="C11" t="str">
            <v>㎥</v>
          </cell>
          <cell r="D11">
            <v>11.2</v>
          </cell>
          <cell r="E11">
            <v>14.399999999999999</v>
          </cell>
          <cell r="F11">
            <v>5.54</v>
          </cell>
          <cell r="I11">
            <v>31.139999999999997</v>
          </cell>
        </row>
        <row r="12">
          <cell r="A12" t="str">
            <v>콘크리트(레미콘)</v>
          </cell>
          <cell r="B12" t="str">
            <v>25-240-8</v>
          </cell>
          <cell r="C12" t="str">
            <v>㎥</v>
          </cell>
          <cell r="D12">
            <v>43.94</v>
          </cell>
          <cell r="E12">
            <v>36.146000000000001</v>
          </cell>
          <cell r="F12">
            <v>18.193000000000001</v>
          </cell>
          <cell r="I12">
            <v>98</v>
          </cell>
        </row>
        <row r="13">
          <cell r="B13" t="str">
            <v>40-180-8</v>
          </cell>
          <cell r="C13" t="str">
            <v>㎥</v>
          </cell>
          <cell r="I13">
            <v>0</v>
          </cell>
        </row>
        <row r="14">
          <cell r="A14" t="str">
            <v>거 푸 집</v>
          </cell>
          <cell r="B14" t="str">
            <v>3회</v>
          </cell>
          <cell r="C14" t="str">
            <v>㎡</v>
          </cell>
          <cell r="D14">
            <v>217.48</v>
          </cell>
          <cell r="E14">
            <v>258.63</v>
          </cell>
          <cell r="F14">
            <v>126.97</v>
          </cell>
          <cell r="I14">
            <v>603</v>
          </cell>
        </row>
        <row r="15">
          <cell r="B15" t="str">
            <v>6회</v>
          </cell>
          <cell r="C15" t="str">
            <v>㎡</v>
          </cell>
          <cell r="D15">
            <v>20.939999999999998</v>
          </cell>
          <cell r="E15">
            <v>26.3</v>
          </cell>
          <cell r="F15">
            <v>19.66</v>
          </cell>
          <cell r="I15">
            <v>66</v>
          </cell>
        </row>
        <row r="16">
          <cell r="A16" t="str">
            <v>철근(복잡,D10)</v>
          </cell>
          <cell r="B16" t="str">
            <v>10㎥이상</v>
          </cell>
          <cell r="C16" t="str">
            <v>ton</v>
          </cell>
          <cell r="D16">
            <v>4.8000000000000001E-2</v>
          </cell>
          <cell r="E16">
            <v>5.6000000000000001E-2</v>
          </cell>
          <cell r="F16">
            <v>0.35599999999999998</v>
          </cell>
          <cell r="I16">
            <v>0.46</v>
          </cell>
        </row>
        <row r="17">
          <cell r="A17" t="str">
            <v>철근(복잡,D13)</v>
          </cell>
          <cell r="B17" t="str">
            <v>10㎥이상</v>
          </cell>
          <cell r="C17" t="str">
            <v>ton</v>
          </cell>
          <cell r="D17">
            <v>2.6519999999999997</v>
          </cell>
          <cell r="E17">
            <v>1.3479999999999999</v>
          </cell>
          <cell r="F17">
            <v>0.29199999999999998</v>
          </cell>
          <cell r="I17">
            <v>4.2919999999999998</v>
          </cell>
        </row>
        <row r="18">
          <cell r="A18" t="str">
            <v>철근(복잡,D16)</v>
          </cell>
          <cell r="B18" t="str">
            <v>10㎥이상</v>
          </cell>
          <cell r="C18" t="str">
            <v>ton</v>
          </cell>
          <cell r="D18">
            <v>0.61399999999999999</v>
          </cell>
          <cell r="E18">
            <v>0.99199999999999999</v>
          </cell>
          <cell r="F18">
            <v>0.49</v>
          </cell>
          <cell r="I18">
            <v>2.0960000000000001</v>
          </cell>
        </row>
        <row r="19">
          <cell r="A19" t="str">
            <v>철근(복잡,D19)</v>
          </cell>
          <cell r="B19" t="str">
            <v>10㎥이상</v>
          </cell>
          <cell r="C19" t="str">
            <v>ton</v>
          </cell>
          <cell r="D19">
            <v>0.66800000000000004</v>
          </cell>
          <cell r="E19">
            <v>0.77600000000000002</v>
          </cell>
          <cell r="F19">
            <v>0.63</v>
          </cell>
          <cell r="I19">
            <v>2.0739999999999998</v>
          </cell>
        </row>
        <row r="20">
          <cell r="A20" t="str">
            <v>철근(복잡,D22)</v>
          </cell>
          <cell r="B20" t="str">
            <v>10㎥이상</v>
          </cell>
          <cell r="C20" t="str">
            <v>ton</v>
          </cell>
          <cell r="D20">
            <v>0.34300000000000003</v>
          </cell>
          <cell r="I20">
            <v>0.34300000000000003</v>
          </cell>
        </row>
        <row r="21">
          <cell r="A21" t="str">
            <v>교좌장치</v>
          </cell>
          <cell r="B21" t="str">
            <v>MR1-3,FR1-3</v>
          </cell>
          <cell r="C21" t="str">
            <v>조</v>
          </cell>
          <cell r="D21">
            <v>6</v>
          </cell>
          <cell r="E21">
            <v>6</v>
          </cell>
          <cell r="F21">
            <v>4</v>
          </cell>
          <cell r="I21">
            <v>16</v>
          </cell>
        </row>
        <row r="22">
          <cell r="A22" t="str">
            <v>동지수판</v>
          </cell>
          <cell r="B22" t="str">
            <v>B-150</v>
          </cell>
          <cell r="C22" t="str">
            <v>m</v>
          </cell>
          <cell r="D22">
            <v>13.799999999999999</v>
          </cell>
          <cell r="E22">
            <v>15.600000000000001</v>
          </cell>
          <cell r="F22">
            <v>10.4</v>
          </cell>
          <cell r="I22">
            <v>39</v>
          </cell>
        </row>
        <row r="23">
          <cell r="A23" t="str">
            <v>Mastic Filler</v>
          </cell>
          <cell r="B23" t="str">
            <v>25MM ×20MM</v>
          </cell>
          <cell r="C23" t="str">
            <v>m</v>
          </cell>
          <cell r="D23">
            <v>8.9</v>
          </cell>
          <cell r="E23">
            <v>13.440000000000001</v>
          </cell>
          <cell r="F23">
            <v>6.7200000000000006</v>
          </cell>
          <cell r="I23">
            <v>29</v>
          </cell>
        </row>
        <row r="24">
          <cell r="A24" t="str">
            <v>Elastic Filler</v>
          </cell>
          <cell r="B24" t="str">
            <v>20MM</v>
          </cell>
          <cell r="C24" t="str">
            <v>㎡</v>
          </cell>
          <cell r="D24">
            <v>4.1499999999999995</v>
          </cell>
          <cell r="E24">
            <v>2.52</v>
          </cell>
          <cell r="F24">
            <v>1.26</v>
          </cell>
          <cell r="I24">
            <v>7</v>
          </cell>
        </row>
        <row r="25">
          <cell r="A25" t="str">
            <v>액체방수바름</v>
          </cell>
          <cell r="B25" t="str">
            <v>2회</v>
          </cell>
          <cell r="C25" t="str">
            <v>㎡</v>
          </cell>
          <cell r="D25">
            <v>136.79999999999998</v>
          </cell>
          <cell r="E25">
            <v>165.6</v>
          </cell>
          <cell r="F25">
            <v>110.39999999999999</v>
          </cell>
          <cell r="I25">
            <v>412</v>
          </cell>
        </row>
        <row r="26">
          <cell r="A26" t="str">
            <v>강관비계</v>
          </cell>
          <cell r="C26" t="str">
            <v>㎡</v>
          </cell>
          <cell r="D26">
            <v>333</v>
          </cell>
          <cell r="E26">
            <v>279</v>
          </cell>
          <cell r="F26">
            <v>129</v>
          </cell>
          <cell r="I26">
            <v>741</v>
          </cell>
        </row>
        <row r="27">
          <cell r="A27" t="str">
            <v>강관동바리</v>
          </cell>
          <cell r="C27" t="str">
            <v>공/㎥</v>
          </cell>
          <cell r="D27">
            <v>295</v>
          </cell>
          <cell r="E27">
            <v>133</v>
          </cell>
          <cell r="F27">
            <v>64</v>
          </cell>
          <cell r="I27">
            <v>492</v>
          </cell>
        </row>
        <row r="28">
          <cell r="A28" t="str">
            <v>표준난간</v>
          </cell>
          <cell r="C28" t="str">
            <v>m</v>
          </cell>
          <cell r="D28">
            <v>72</v>
          </cell>
          <cell r="I28">
            <v>72</v>
          </cell>
        </row>
        <row r="29">
          <cell r="A29" t="str">
            <v>스틸그레이팅</v>
          </cell>
          <cell r="B29" t="str">
            <v>600*995*32</v>
          </cell>
          <cell r="C29" t="str">
            <v>m</v>
          </cell>
          <cell r="D29">
            <v>36</v>
          </cell>
          <cell r="E29">
            <v>0</v>
          </cell>
          <cell r="F29">
            <v>0</v>
          </cell>
          <cell r="I29">
            <v>36</v>
          </cell>
        </row>
        <row r="30">
          <cell r="A30" t="str">
            <v>동바리수평연결재</v>
          </cell>
          <cell r="B30" t="str">
            <v>H=3.5m마다</v>
          </cell>
          <cell r="C30" t="str">
            <v>㎡</v>
          </cell>
          <cell r="D30">
            <v>91</v>
          </cell>
          <cell r="E30">
            <v>37.4</v>
          </cell>
          <cell r="F30">
            <v>18.3</v>
          </cell>
          <cell r="I30">
            <v>146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각종계산서갑지"/>
      <sheetName val="각종계산서목차"/>
      <sheetName val="설계설명서갑지"/>
      <sheetName val="현장조사서갑지"/>
      <sheetName val="시방서갑지"/>
      <sheetName val="시방서서목차"/>
      <sheetName val="공정표갑지"/>
      <sheetName val="내역서전체표지"/>
      <sheetName val="수배전관급내역서전체표지"/>
      <sheetName val="조명관급내역서전체표지"/>
      <sheetName val="무대관급내역서전체표지"/>
      <sheetName val="수배전반내역서"/>
      <sheetName val="조명기구내역서"/>
      <sheetName val="N賃率-職"/>
      <sheetName val="일위대가(가설)"/>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Set>
  </externalBook>
</externalLink>
</file>

<file path=xl/externalLinks/externalLink3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량산출"/>
      <sheetName val="타견적1"/>
      <sheetName val="타견적2"/>
      <sheetName val="타견적3"/>
      <sheetName val="견적대비표"/>
      <sheetName val="내역서"/>
      <sheetName val="단가대비표"/>
      <sheetName val="PANEL 중량산출"/>
      <sheetName val="중량산출"/>
      <sheetName val="1안"/>
      <sheetName val="샘플표지"/>
      <sheetName val="N賃率-職"/>
      <sheetName val="단가비교표"/>
      <sheetName val="일위"/>
      <sheetName val="매립"/>
      <sheetName val="과천MAIN"/>
      <sheetName val="원가 (2)"/>
      <sheetName val="Sheet2"/>
      <sheetName val="신우"/>
      <sheetName val="I一般比"/>
      <sheetName val="ABUT수량-A1"/>
      <sheetName val="노임"/>
      <sheetName val="J直材4"/>
      <sheetName val="여과지동"/>
      <sheetName val="기초자료"/>
      <sheetName val="2F 회의실견적(5_14 일대)"/>
      <sheetName val="내역서1999.8최종"/>
      <sheetName val="송라초중학교(final)"/>
      <sheetName val="예가표"/>
      <sheetName val="일위대가목차"/>
      <sheetName val="품목납기"/>
      <sheetName val="전차선로 물량표"/>
      <sheetName val="집계표"/>
      <sheetName val="자재단가"/>
      <sheetName val="96갑지"/>
      <sheetName val="6PILE  (돌출)"/>
      <sheetName val="시행후면적"/>
      <sheetName val="DATE"/>
      <sheetName val="#REF"/>
      <sheetName val="제-노임"/>
      <sheetName val="제직재"/>
      <sheetName val="감가상각"/>
      <sheetName val="인건-측정"/>
      <sheetName val="기본일위"/>
      <sheetName val="Macro1"/>
      <sheetName val="S0"/>
      <sheetName val="Sheet1"/>
      <sheetName val="정부노임단가"/>
      <sheetName val="터널조도"/>
      <sheetName val="sw1"/>
      <sheetName val="NOMUBI"/>
      <sheetName val="동원(3)"/>
      <sheetName val="예정(3)"/>
      <sheetName val="노무비"/>
      <sheetName val="PANEL_중량산출"/>
      <sheetName val="원가_(2)"/>
      <sheetName val="조도계산서 (도서)"/>
      <sheetName val="대치판정"/>
      <sheetName val="CT "/>
      <sheetName val="copy"/>
      <sheetName val="실행내역서 "/>
      <sheetName val="설계명세서(선로)"/>
      <sheetName val="갑지"/>
      <sheetName val="N賃率_職"/>
      <sheetName val="일_4_"/>
      <sheetName val="내역서2안"/>
      <sheetName val="내역서1-2"/>
      <sheetName val="총_구조물공"/>
      <sheetName val="직노"/>
      <sheetName val="실행내역"/>
      <sheetName val="H-PILE수량집계"/>
      <sheetName val="토목공사일반"/>
      <sheetName val="2.대외공문"/>
      <sheetName val="설계명세서"/>
      <sheetName val="일(4)"/>
      <sheetName val="수량산출(음암)"/>
      <sheetName val="1.토공집계표"/>
      <sheetName val="관리자"/>
      <sheetName val="참조"/>
      <sheetName val="00노임기준"/>
      <sheetName val="일위대가"/>
      <sheetName val="재료비"/>
      <sheetName val="데이타"/>
      <sheetName val="식재인부"/>
      <sheetName val="금액내역서"/>
      <sheetName val="설직재-1"/>
      <sheetName val="구체"/>
      <sheetName val="좌측날개벽"/>
      <sheetName val="우측날개벽"/>
      <sheetName val="집계"/>
      <sheetName val="패널"/>
      <sheetName val="99노임기준"/>
      <sheetName val="실측자료"/>
      <sheetName val="setup"/>
      <sheetName val="연습"/>
      <sheetName val="내역"/>
      <sheetName val="식재수량표"/>
      <sheetName val="노임단가"/>
      <sheetName val="9GNG운반"/>
      <sheetName val="합천내역"/>
      <sheetName val="제출내역 (2)"/>
      <sheetName val="工완성공사율"/>
      <sheetName val="단가 (2)"/>
      <sheetName val="부하LOAD"/>
      <sheetName val="ITEM"/>
      <sheetName val="날개벽수량표"/>
      <sheetName val="약품설비"/>
      <sheetName val="부대공Ⅱ"/>
      <sheetName val="설비"/>
      <sheetName val="부산4"/>
      <sheetName val="이월가격"/>
      <sheetName val="수지예산"/>
      <sheetName val="전신환매도율"/>
      <sheetName val="원본(갑지)"/>
      <sheetName val="중기사용료"/>
      <sheetName val="하조서"/>
      <sheetName val="인건비"/>
      <sheetName val="내역(영일)"/>
      <sheetName val="산출내역서집계표"/>
      <sheetName val="내역을"/>
      <sheetName val="안전장치"/>
      <sheetName val="임시정보시트"/>
      <sheetName val="임율"/>
      <sheetName val="전시사인집계"/>
      <sheetName val="수량"/>
      <sheetName val="목록"/>
      <sheetName val="단가"/>
      <sheetName val="G.R300경비"/>
      <sheetName val="관급_File"/>
      <sheetName val="부하(성남)"/>
      <sheetName val="부대내역"/>
      <sheetName val="OPT7"/>
      <sheetName val="외천교"/>
      <sheetName val="종배수관"/>
      <sheetName val="Total"/>
      <sheetName val="발신정보"/>
      <sheetName val="실정공사비단가표"/>
      <sheetName val=" 총괄표"/>
      <sheetName val="단가 및 재료비"/>
      <sheetName val="중기사용료산출근거"/>
      <sheetName val="단가표"/>
      <sheetName val="설계기준"/>
      <sheetName val="내역1"/>
      <sheetName val="역T형교대(말뚝기초)"/>
      <sheetName val="토적표"/>
      <sheetName val="1.일위대가"/>
      <sheetName val="날개벽"/>
      <sheetName val="정공공사"/>
      <sheetName val="한전고리-을"/>
      <sheetName val="갑"/>
      <sheetName val="호남2"/>
      <sheetName val="소요자재"/>
      <sheetName val="10월가격"/>
      <sheetName val="기타유틸리티설비"/>
      <sheetName val="명세서"/>
      <sheetName val="일위대가목록"/>
      <sheetName val="2F_회의실견적(5_14_일대)"/>
      <sheetName val="실행철강하도"/>
      <sheetName val="COVER"/>
      <sheetName val="산출내역서"/>
      <sheetName val="직공비"/>
      <sheetName val="Piping Design Data"/>
      <sheetName val="SCH"/>
      <sheetName val="SBarch산근"/>
      <sheetName val="예총"/>
      <sheetName val="CTEMCOST"/>
      <sheetName val="일위총괄표"/>
      <sheetName val="소방"/>
      <sheetName val="건축-물가변동"/>
      <sheetName val="공량서"/>
      <sheetName val="기관"/>
      <sheetName val="257A1"/>
      <sheetName val="교환노무"/>
      <sheetName val="저리조양"/>
      <sheetName val="K1자재(3차등)"/>
      <sheetName val="Sheet3"/>
      <sheetName val="총괄"/>
      <sheetName val="금호"/>
      <sheetName val="약품공급2"/>
      <sheetName val="운동장 (2)"/>
      <sheetName val="Sheet4"/>
      <sheetName val="유기공정"/>
      <sheetName val="우각부보강"/>
      <sheetName val="원가계산서"/>
      <sheetName val="업무분장 "/>
      <sheetName val="공통"/>
      <sheetName val="사통"/>
      <sheetName val="공통가설"/>
      <sheetName val="Macro(차단기)"/>
      <sheetName val="순공사비"/>
      <sheetName val="배수공 시멘트 및 골재량 산출"/>
      <sheetName val="WORK"/>
      <sheetName val="DATA"/>
      <sheetName val="판매96"/>
      <sheetName val="직재"/>
      <sheetName val="price"/>
      <sheetName val="물량산출근거"/>
      <sheetName val="단위수량"/>
      <sheetName val="가시설수량"/>
      <sheetName val="관급자재대"/>
      <sheetName val="입찰안"/>
      <sheetName val="도급"/>
      <sheetName val="실행비교"/>
      <sheetName val="Project Brief"/>
      <sheetName val="각형맨홀"/>
      <sheetName val="가설건물"/>
      <sheetName val="SANBAISU"/>
      <sheetName val="SANTOGO"/>
      <sheetName val="차액보증"/>
      <sheetName val="JUCK"/>
      <sheetName val="인사자료총집계"/>
      <sheetName val="노원열병합  건축공사기성내역서"/>
      <sheetName val="PANEL_중량산출1"/>
      <sheetName val="조도계산서_(도서)"/>
      <sheetName val="원가_(2)1"/>
      <sheetName val="내역서1999_8최종"/>
      <sheetName val="전차선로_물량표"/>
      <sheetName val="Piping_Design_Data"/>
      <sheetName val="6PILE__(돌출)"/>
      <sheetName val="CT_"/>
      <sheetName val="실행내역서_"/>
      <sheetName val="2_대외공문"/>
      <sheetName val="1_토공집계표"/>
      <sheetName val="제출내역_(2)"/>
      <sheetName val="단가_(2)"/>
      <sheetName val="소비자가"/>
      <sheetName val="산출근거#2-3"/>
      <sheetName val="일보"/>
      <sheetName val="현장지지물물량"/>
      <sheetName val="사업장공제"/>
      <sheetName val="표지"/>
      <sheetName val="부하계산서"/>
      <sheetName val="소상 &quot;1&quot;"/>
      <sheetName val="8-3기계경비"/>
      <sheetName val="PROCESS"/>
      <sheetName val="danga"/>
      <sheetName val="ilch"/>
      <sheetName val="YES-T"/>
      <sheetName val="단면치수"/>
      <sheetName val="001"/>
      <sheetName val="산근"/>
      <sheetName val="공통(20-91)"/>
      <sheetName val="고창방향"/>
      <sheetName val="표지판단위"/>
      <sheetName val="MOTOR"/>
      <sheetName val="배수공"/>
      <sheetName val="암거"/>
      <sheetName val="포장공"/>
      <sheetName val="골재집계"/>
      <sheetName val="공종별 집계"/>
      <sheetName val="호안공"/>
      <sheetName val="List"/>
      <sheetName val="cost"/>
      <sheetName val="A-4"/>
      <sheetName val="구조물철거타공정이월"/>
      <sheetName val="1을"/>
      <sheetName val="갑지(추정)"/>
      <sheetName val="WIND"/>
      <sheetName val="기판현황  "/>
      <sheetName val="OH공량old"/>
      <sheetName val="인제내역"/>
      <sheetName val="교통대책내역"/>
      <sheetName val="재집"/>
      <sheetName val="유림골조"/>
      <sheetName val="설계내역서"/>
      <sheetName val="인테리어세부내역"/>
      <sheetName val="한강운반비"/>
      <sheetName val="T13(P68~72,78)"/>
      <sheetName val="예산결제란"/>
      <sheetName val="6호기"/>
      <sheetName val="관급"/>
      <sheetName val="MFAB"/>
      <sheetName val="MFRT"/>
      <sheetName val="MPKG"/>
      <sheetName val="MPRD"/>
      <sheetName val="pbs_lambda"/>
      <sheetName val="Matériel embarqué PVC"/>
      <sheetName val="투찰"/>
      <sheetName val="해체"/>
      <sheetName val="재무가정"/>
      <sheetName val="anaysis_sheet"/>
      <sheetName val="8.PILE  (돌출)"/>
      <sheetName val="PROJECT BRIEF(EX.NEW)"/>
      <sheetName val="공사개요"/>
      <sheetName val="참고"/>
      <sheetName val=" HIT-&gt;HMC 견적(3900)"/>
      <sheetName val="맨홀"/>
      <sheetName val="견적3"/>
      <sheetName val="견적내용입력"/>
      <sheetName val="분석"/>
      <sheetName val="시나리오2"/>
      <sheetName val="1기 비용"/>
      <sheetName val="시나리오"/>
      <sheetName val="토사(PE)"/>
      <sheetName val="2F_회의실견적(5_14_일대)1"/>
      <sheetName val="배수공_시멘트_및_골재량_산출"/>
      <sheetName val="G_R300경비"/>
      <sheetName val="_총괄표"/>
      <sheetName val="단가_및_재료비"/>
      <sheetName val="1_일위대가"/>
      <sheetName val="운동장_(2)"/>
      <sheetName val="업무분장_"/>
      <sheetName val="PANEL_중량산출2"/>
      <sheetName val="원가_(2)2"/>
      <sheetName val="내역서1999_8최종1"/>
      <sheetName val="2F_회의실견적(5_14_일대)2"/>
      <sheetName val="실행내역서_1"/>
      <sheetName val="전차선로_물량표1"/>
      <sheetName val="6PILE__(돌출)1"/>
      <sheetName val="조도계산서_(도서)1"/>
      <sheetName val="CT_1"/>
      <sheetName val="2_대외공문1"/>
      <sheetName val="1_토공집계표1"/>
      <sheetName val="제출내역_(2)1"/>
      <sheetName val="단가_(2)1"/>
      <sheetName val="배수공_시멘트_및_골재량_산출1"/>
      <sheetName val="G_R300경비1"/>
      <sheetName val="_총괄표1"/>
      <sheetName val="단가_및_재료비1"/>
      <sheetName val="1_일위대가1"/>
      <sheetName val="운동장_(2)1"/>
      <sheetName val="업무분장_1"/>
      <sheetName val="Piping_Design_Data1"/>
      <sheetName val="코드표"/>
      <sheetName val="원형1호맨홀토공수량"/>
      <sheetName val="주차구획선수량"/>
      <sheetName val="L형측구단위수량"/>
      <sheetName val="L형측구연장조서"/>
      <sheetName val="도로경계블럭단위수량"/>
      <sheetName val="도로경계블럭단위토공"/>
      <sheetName val="대비"/>
      <sheetName val="xxxxxx"/>
      <sheetName val="VXXXXXXX"/>
      <sheetName val="저장품 토탈2월"/>
      <sheetName val="외화계약"/>
      <sheetName val="5.모델링"/>
      <sheetName val="Tool"/>
      <sheetName val="토적집계"/>
      <sheetName val="음료실행"/>
      <sheetName val="XL4Poppy"/>
      <sheetName val="공비대비"/>
      <sheetName val="기술자료 (연수)"/>
      <sheetName val="와동25-3(변경)"/>
      <sheetName val="CP-E2 (품셈표)"/>
      <sheetName val="IN"/>
    </sheetNames>
    <sheetDataSet>
      <sheetData sheetId="0" refreshError="1">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t="e">
            <v>#REF!</v>
          </cell>
        </row>
        <row r="45">
          <cell r="A45" t="e">
            <v>#REF!</v>
          </cell>
        </row>
        <row r="46">
          <cell r="A46" t="e">
            <v>#REF!</v>
          </cell>
        </row>
        <row r="47">
          <cell r="A47" t="e">
            <v>#REF!</v>
          </cell>
        </row>
        <row r="48">
          <cell r="A48" t="e">
            <v>#REF!</v>
          </cell>
        </row>
        <row r="49">
          <cell r="A49" t="e">
            <v>#REF!</v>
          </cell>
        </row>
        <row r="50">
          <cell r="A50" t="e">
            <v>#REF!</v>
          </cell>
        </row>
        <row r="51">
          <cell r="A51" t="e">
            <v>#REF!</v>
          </cell>
        </row>
        <row r="52">
          <cell r="A52" t="e">
            <v>#REF!</v>
          </cell>
        </row>
        <row r="53">
          <cell r="A53" t="e">
            <v>#REF!</v>
          </cell>
        </row>
        <row r="54">
          <cell r="A54" t="e">
            <v>#REF!</v>
          </cell>
        </row>
        <row r="55">
          <cell r="A55" t="e">
            <v>#REF!</v>
          </cell>
        </row>
        <row r="56">
          <cell r="A56" t="e">
            <v>#REF!</v>
          </cell>
        </row>
        <row r="57">
          <cell r="A57" t="e">
            <v>#REF!</v>
          </cell>
        </row>
        <row r="58">
          <cell r="A58" t="e">
            <v>#REF!</v>
          </cell>
        </row>
        <row r="59">
          <cell r="A59" t="e">
            <v>#REF!</v>
          </cell>
        </row>
        <row r="60">
          <cell r="A60" t="e">
            <v>#REF!</v>
          </cell>
        </row>
        <row r="61">
          <cell r="A61" t="e">
            <v>#REF!</v>
          </cell>
        </row>
        <row r="62">
          <cell r="A62" t="e">
            <v>#REF!</v>
          </cell>
        </row>
        <row r="63">
          <cell r="A63" t="e">
            <v>#REF!</v>
          </cell>
        </row>
        <row r="64">
          <cell r="A64" t="e">
            <v>#REF!</v>
          </cell>
        </row>
        <row r="68">
          <cell r="A68" t="e">
            <v>#REF!</v>
          </cell>
        </row>
        <row r="69">
          <cell r="A69" t="e">
            <v>#REF!</v>
          </cell>
        </row>
        <row r="70">
          <cell r="A70" t="e">
            <v>#REF!</v>
          </cell>
        </row>
        <row r="90">
          <cell r="A90" t="e">
            <v>#REF!</v>
          </cell>
        </row>
        <row r="91">
          <cell r="A91" t="e">
            <v>#REF!</v>
          </cell>
        </row>
        <row r="92">
          <cell r="A92" t="e">
            <v>#REF!</v>
          </cell>
        </row>
        <row r="93">
          <cell r="A93" t="e">
            <v>#REF!</v>
          </cell>
        </row>
        <row r="94">
          <cell r="A94" t="e">
            <v>#REF!</v>
          </cell>
        </row>
        <row r="95">
          <cell r="A95" t="e">
            <v>#REF!</v>
          </cell>
        </row>
        <row r="96">
          <cell r="A96" t="e">
            <v>#REF!</v>
          </cell>
        </row>
        <row r="97">
          <cell r="A97" t="e">
            <v>#REF!</v>
          </cell>
        </row>
        <row r="98">
          <cell r="A98" t="e">
            <v>#REF!</v>
          </cell>
        </row>
        <row r="99">
          <cell r="A99" t="e">
            <v>#REF!</v>
          </cell>
        </row>
        <row r="100">
          <cell r="A100" t="e">
            <v>#REF!</v>
          </cell>
        </row>
        <row r="101">
          <cell r="A101" t="e">
            <v>#REF!</v>
          </cell>
        </row>
        <row r="102">
          <cell r="A102" t="e">
            <v>#REF!</v>
          </cell>
        </row>
        <row r="103">
          <cell r="A103" t="e">
            <v>#REF!</v>
          </cell>
        </row>
        <row r="104">
          <cell r="A104" t="e">
            <v>#REF!</v>
          </cell>
        </row>
        <row r="105">
          <cell r="A105" t="e">
            <v>#REF!</v>
          </cell>
        </row>
        <row r="106">
          <cell r="A106" t="e">
            <v>#REF!</v>
          </cell>
        </row>
        <row r="107">
          <cell r="A107" t="e">
            <v>#REF!</v>
          </cell>
        </row>
        <row r="108">
          <cell r="A108" t="e">
            <v>#REF!</v>
          </cell>
        </row>
        <row r="109">
          <cell r="A109" t="e">
            <v>#REF!</v>
          </cell>
        </row>
        <row r="110">
          <cell r="A110" t="e">
            <v>#REF!</v>
          </cell>
        </row>
        <row r="111">
          <cell r="A111" t="e">
            <v>#REF!</v>
          </cell>
        </row>
        <row r="112">
          <cell r="A112" t="e">
            <v>#REF!</v>
          </cell>
        </row>
        <row r="113">
          <cell r="A113" t="e">
            <v>#REF!</v>
          </cell>
        </row>
        <row r="114">
          <cell r="A114" t="e">
            <v>#REF!</v>
          </cell>
        </row>
        <row r="115">
          <cell r="A115" t="e">
            <v>#REF!</v>
          </cell>
        </row>
        <row r="116">
          <cell r="A116" t="e">
            <v>#REF!</v>
          </cell>
        </row>
        <row r="117">
          <cell r="A117" t="e">
            <v>#REF!</v>
          </cell>
        </row>
        <row r="118">
          <cell r="A118" t="e">
            <v>#REF!</v>
          </cell>
        </row>
        <row r="119">
          <cell r="A119" t="e">
            <v>#REF!</v>
          </cell>
        </row>
        <row r="120">
          <cell r="A120" t="e">
            <v>#REF!</v>
          </cell>
        </row>
        <row r="121">
          <cell r="A121" t="e">
            <v>#REF!</v>
          </cell>
        </row>
        <row r="122">
          <cell r="A122" t="e">
            <v>#REF!</v>
          </cell>
        </row>
        <row r="123">
          <cell r="A123" t="e">
            <v>#REF!</v>
          </cell>
        </row>
        <row r="124">
          <cell r="A124" t="e">
            <v>#REF!</v>
          </cell>
        </row>
        <row r="125">
          <cell r="A125" t="e">
            <v>#REF!</v>
          </cell>
        </row>
        <row r="126">
          <cell r="A126" t="e">
            <v>#REF!</v>
          </cell>
        </row>
        <row r="127">
          <cell r="A127" t="e">
            <v>#REF!</v>
          </cell>
        </row>
        <row r="128">
          <cell r="A128" t="e">
            <v>#REF!</v>
          </cell>
        </row>
        <row r="129">
          <cell r="A129" t="e">
            <v>#REF!</v>
          </cell>
        </row>
        <row r="130">
          <cell r="A130" t="e">
            <v>#REF!</v>
          </cell>
        </row>
        <row r="131">
          <cell r="A131" t="e">
            <v>#REF!</v>
          </cell>
        </row>
        <row r="132">
          <cell r="A132" t="e">
            <v>#REF!</v>
          </cell>
        </row>
        <row r="133">
          <cell r="A133" t="e">
            <v>#REF!</v>
          </cell>
        </row>
        <row r="137">
          <cell r="A137" t="e">
            <v>#REF!</v>
          </cell>
        </row>
        <row r="138">
          <cell r="A138" t="e">
            <v>#REF!</v>
          </cell>
        </row>
        <row r="139">
          <cell r="A139" t="e">
            <v>#REF!</v>
          </cell>
        </row>
        <row r="140">
          <cell r="A140" t="e">
            <v>#REF!</v>
          </cell>
        </row>
        <row r="141">
          <cell r="A141" t="e">
            <v>#REF!</v>
          </cell>
        </row>
        <row r="142">
          <cell r="A142" t="e">
            <v>#REF!</v>
          </cell>
        </row>
        <row r="143">
          <cell r="A143" t="e">
            <v>#REF!</v>
          </cell>
        </row>
        <row r="144">
          <cell r="A144" t="e">
            <v>#REF!</v>
          </cell>
        </row>
        <row r="145">
          <cell r="A145" t="e">
            <v>#REF!</v>
          </cell>
        </row>
        <row r="146">
          <cell r="A146" t="e">
            <v>#REF!</v>
          </cell>
        </row>
        <row r="147">
          <cell r="A147" t="e">
            <v>#REF!</v>
          </cell>
        </row>
        <row r="148">
          <cell r="A148" t="e">
            <v>#REF!</v>
          </cell>
        </row>
        <row r="149">
          <cell r="A149" t="e">
            <v>#REF!</v>
          </cell>
        </row>
        <row r="150">
          <cell r="A150" t="e">
            <v>#REF!</v>
          </cell>
        </row>
        <row r="151">
          <cell r="A151" t="e">
            <v>#REF!</v>
          </cell>
        </row>
        <row r="152">
          <cell r="A152" t="e">
            <v>#REF!</v>
          </cell>
        </row>
        <row r="154">
          <cell r="A154" t="e">
            <v>#REF!</v>
          </cell>
        </row>
        <row r="155">
          <cell r="A155" t="e">
            <v>#REF!</v>
          </cell>
        </row>
        <row r="156">
          <cell r="A156" t="e">
            <v>#REF!</v>
          </cell>
        </row>
        <row r="159">
          <cell r="A159" t="e">
            <v>#REF!</v>
          </cell>
        </row>
        <row r="160">
          <cell r="A160" t="e">
            <v>#REF!</v>
          </cell>
        </row>
        <row r="161">
          <cell r="A161" t="e">
            <v>#REF!</v>
          </cell>
        </row>
        <row r="162">
          <cell r="A162" t="e">
            <v>#REF!</v>
          </cell>
        </row>
        <row r="163">
          <cell r="A163" t="e">
            <v>#REF!</v>
          </cell>
        </row>
        <row r="164">
          <cell r="A164" t="e">
            <v>#REF!</v>
          </cell>
        </row>
        <row r="165">
          <cell r="A165" t="e">
            <v>#REF!</v>
          </cell>
        </row>
        <row r="166">
          <cell r="A166" t="e">
            <v>#REF!</v>
          </cell>
        </row>
        <row r="167">
          <cell r="A167" t="e">
            <v>#REF!</v>
          </cell>
        </row>
        <row r="168">
          <cell r="A168" t="e">
            <v>#REF!</v>
          </cell>
        </row>
        <row r="169">
          <cell r="A169" t="e">
            <v>#REF!</v>
          </cell>
        </row>
        <row r="170">
          <cell r="A170" t="e">
            <v>#REF!</v>
          </cell>
        </row>
        <row r="171">
          <cell r="A171" t="e">
            <v>#REF!</v>
          </cell>
        </row>
        <row r="172">
          <cell r="A172" t="e">
            <v>#REF!</v>
          </cell>
        </row>
        <row r="173">
          <cell r="A173" t="e">
            <v>#REF!</v>
          </cell>
        </row>
        <row r="174">
          <cell r="A174" t="e">
            <v>#REF!</v>
          </cell>
        </row>
        <row r="175">
          <cell r="A175" t="e">
            <v>#REF!</v>
          </cell>
        </row>
        <row r="176">
          <cell r="A176" t="e">
            <v>#REF!</v>
          </cell>
        </row>
        <row r="177">
          <cell r="A177" t="e">
            <v>#REF!</v>
          </cell>
        </row>
        <row r="178">
          <cell r="A178" t="e">
            <v>#REF!</v>
          </cell>
        </row>
        <row r="179">
          <cell r="A179" t="e">
            <v>#REF!</v>
          </cell>
        </row>
        <row r="180">
          <cell r="A180" t="e">
            <v>#REF!</v>
          </cell>
        </row>
        <row r="181">
          <cell r="A181" t="e">
            <v>#REF!</v>
          </cell>
        </row>
        <row r="182">
          <cell r="A182" t="e">
            <v>#REF!</v>
          </cell>
        </row>
        <row r="183">
          <cell r="A183" t="e">
            <v>#REF!</v>
          </cell>
        </row>
        <row r="184">
          <cell r="A184" t="e">
            <v>#REF!</v>
          </cell>
        </row>
        <row r="185">
          <cell r="A185" t="e">
            <v>#REF!</v>
          </cell>
        </row>
        <row r="186">
          <cell r="A186" t="e">
            <v>#REF!</v>
          </cell>
        </row>
        <row r="187">
          <cell r="A187" t="e">
            <v>#REF!</v>
          </cell>
        </row>
        <row r="193">
          <cell r="A193" t="e">
            <v>#REF!</v>
          </cell>
        </row>
        <row r="194">
          <cell r="A194" t="e">
            <v>#REF!</v>
          </cell>
        </row>
        <row r="195">
          <cell r="A195" t="e">
            <v>#REF!</v>
          </cell>
        </row>
        <row r="196">
          <cell r="A196" t="e">
            <v>#REF!</v>
          </cell>
        </row>
        <row r="198">
          <cell r="A198" t="e">
            <v>#REF!</v>
          </cell>
        </row>
        <row r="199">
          <cell r="A199" t="e">
            <v>#REF!</v>
          </cell>
        </row>
        <row r="200">
          <cell r="A200" t="e">
            <v>#REF!</v>
          </cell>
        </row>
        <row r="201">
          <cell r="A201" t="e">
            <v>#REF!</v>
          </cell>
        </row>
        <row r="202">
          <cell r="A202" t="e">
            <v>#REF!</v>
          </cell>
        </row>
        <row r="203">
          <cell r="A203" t="e">
            <v>#REF!</v>
          </cell>
        </row>
        <row r="204">
          <cell r="A204" t="e">
            <v>#REF!</v>
          </cell>
        </row>
        <row r="205">
          <cell r="A205" t="e">
            <v>#REF!</v>
          </cell>
        </row>
        <row r="206">
          <cell r="A206" t="e">
            <v>#REF!</v>
          </cell>
        </row>
        <row r="207">
          <cell r="A207" t="e">
            <v>#REF!</v>
          </cell>
        </row>
        <row r="208">
          <cell r="A208" t="e">
            <v>#REF!</v>
          </cell>
        </row>
        <row r="209">
          <cell r="A209" t="e">
            <v>#REF!</v>
          </cell>
        </row>
        <row r="210">
          <cell r="A210" t="e">
            <v>#REF!</v>
          </cell>
        </row>
        <row r="218">
          <cell r="A218" t="e">
            <v>#REF!</v>
          </cell>
        </row>
        <row r="219">
          <cell r="A219" t="e">
            <v>#REF!</v>
          </cell>
        </row>
        <row r="220">
          <cell r="A220" t="e">
            <v>#REF!</v>
          </cell>
        </row>
        <row r="221">
          <cell r="A221" t="e">
            <v>#REF!</v>
          </cell>
        </row>
        <row r="222">
          <cell r="A222" t="e">
            <v>#REF!</v>
          </cell>
        </row>
        <row r="224">
          <cell r="A224" t="e">
            <v>#REF!</v>
          </cell>
        </row>
        <row r="226">
          <cell r="A226" t="e">
            <v>#REF!</v>
          </cell>
        </row>
        <row r="227">
          <cell r="A227" t="e">
            <v>#REF!</v>
          </cell>
        </row>
        <row r="228">
          <cell r="A228" t="e">
            <v>#REF!</v>
          </cell>
        </row>
        <row r="230">
          <cell r="A230" t="e">
            <v>#REF!</v>
          </cell>
        </row>
        <row r="231">
          <cell r="A231" t="e">
            <v>#REF!</v>
          </cell>
        </row>
        <row r="233">
          <cell r="A233" t="e">
            <v>#REF!</v>
          </cell>
        </row>
        <row r="234">
          <cell r="A234" t="e">
            <v>#REF!</v>
          </cell>
        </row>
        <row r="235">
          <cell r="A235" t="e">
            <v>#REF!</v>
          </cell>
        </row>
        <row r="236">
          <cell r="A236" t="e">
            <v>#REF!</v>
          </cell>
        </row>
        <row r="237">
          <cell r="A237" t="e">
            <v>#REF!</v>
          </cell>
        </row>
        <row r="238">
          <cell r="A238" t="e">
            <v>#REF!</v>
          </cell>
        </row>
        <row r="239">
          <cell r="A239" t="e">
            <v>#REF!</v>
          </cell>
        </row>
        <row r="241">
          <cell r="A241" t="e">
            <v>#REF!</v>
          </cell>
        </row>
        <row r="242">
          <cell r="A242" t="e">
            <v>#REF!</v>
          </cell>
        </row>
        <row r="243">
          <cell r="A243" t="e">
            <v>#REF!</v>
          </cell>
        </row>
        <row r="245">
          <cell r="A245" t="e">
            <v>#REF!</v>
          </cell>
        </row>
        <row r="246">
          <cell r="A246" t="e">
            <v>#REF!</v>
          </cell>
        </row>
        <row r="247">
          <cell r="A247" t="e">
            <v>#REF!</v>
          </cell>
        </row>
        <row r="248">
          <cell r="A248" t="e">
            <v>#REF!</v>
          </cell>
        </row>
        <row r="249">
          <cell r="A249" t="e">
            <v>#REF!</v>
          </cell>
        </row>
        <row r="250">
          <cell r="A250" t="e">
            <v>#REF!</v>
          </cell>
        </row>
        <row r="251">
          <cell r="A251" t="e">
            <v>#REF!</v>
          </cell>
        </row>
        <row r="252">
          <cell r="A252" t="e">
            <v>#REF!</v>
          </cell>
        </row>
        <row r="253">
          <cell r="A253" t="e">
            <v>#REF!</v>
          </cell>
        </row>
        <row r="254">
          <cell r="A254" t="e">
            <v>#REF!</v>
          </cell>
        </row>
        <row r="255">
          <cell r="A255" t="e">
            <v>#REF!</v>
          </cell>
        </row>
        <row r="256">
          <cell r="A256" t="e">
            <v>#REF!</v>
          </cell>
        </row>
        <row r="258">
          <cell r="A258" t="e">
            <v>#REF!</v>
          </cell>
        </row>
        <row r="259">
          <cell r="A259" t="e">
            <v>#REF!</v>
          </cell>
        </row>
        <row r="260">
          <cell r="A260" t="e">
            <v>#REF!</v>
          </cell>
        </row>
        <row r="262">
          <cell r="A262" t="e">
            <v>#REF!</v>
          </cell>
        </row>
        <row r="263">
          <cell r="A263" t="e">
            <v>#REF!</v>
          </cell>
        </row>
        <row r="264">
          <cell r="A264" t="e">
            <v>#REF!</v>
          </cell>
        </row>
        <row r="265">
          <cell r="A265" t="e">
            <v>#REF!</v>
          </cell>
        </row>
        <row r="266">
          <cell r="A266" t="e">
            <v>#REF!</v>
          </cell>
        </row>
        <row r="267">
          <cell r="A267" t="e">
            <v>#REF!</v>
          </cell>
        </row>
        <row r="268">
          <cell r="A268" t="e">
            <v>#REF!</v>
          </cell>
        </row>
        <row r="269">
          <cell r="A269" t="e">
            <v>#REF!</v>
          </cell>
        </row>
        <row r="270">
          <cell r="A270" t="e">
            <v>#REF!</v>
          </cell>
        </row>
        <row r="271">
          <cell r="A271" t="e">
            <v>#REF!</v>
          </cell>
        </row>
        <row r="272">
          <cell r="A272" t="e">
            <v>#REF!</v>
          </cell>
        </row>
        <row r="273">
          <cell r="A273" t="e">
            <v>#REF!</v>
          </cell>
        </row>
        <row r="274">
          <cell r="A274" t="e">
            <v>#REF!</v>
          </cell>
        </row>
        <row r="275">
          <cell r="A275" t="e">
            <v>#REF!</v>
          </cell>
        </row>
        <row r="276">
          <cell r="A276" t="e">
            <v>#REF!</v>
          </cell>
        </row>
        <row r="277">
          <cell r="A277" t="e">
            <v>#REF!</v>
          </cell>
        </row>
        <row r="278">
          <cell r="A278" t="e">
            <v>#REF!</v>
          </cell>
        </row>
        <row r="279">
          <cell r="A279" t="e">
            <v>#REF!</v>
          </cell>
        </row>
        <row r="280">
          <cell r="A280" t="e">
            <v>#REF!</v>
          </cell>
        </row>
        <row r="281">
          <cell r="A281" t="e">
            <v>#REF!</v>
          </cell>
        </row>
        <row r="282">
          <cell r="A282" t="e">
            <v>#REF!</v>
          </cell>
        </row>
        <row r="283">
          <cell r="A283" t="e">
            <v>#REF!</v>
          </cell>
        </row>
        <row r="284">
          <cell r="A284" t="e">
            <v>#REF!</v>
          </cell>
        </row>
        <row r="285">
          <cell r="A285" t="e">
            <v>#REF!</v>
          </cell>
        </row>
        <row r="286">
          <cell r="A286" t="e">
            <v>#REF!</v>
          </cell>
        </row>
        <row r="287">
          <cell r="A287" t="e">
            <v>#REF!</v>
          </cell>
        </row>
        <row r="288">
          <cell r="A288" t="e">
            <v>#REF!</v>
          </cell>
        </row>
        <row r="289">
          <cell r="A289" t="e">
            <v>#REF!</v>
          </cell>
        </row>
        <row r="290">
          <cell r="A290" t="e">
            <v>#REF!</v>
          </cell>
        </row>
        <row r="291">
          <cell r="A291" t="e">
            <v>#REF!</v>
          </cell>
        </row>
        <row r="292">
          <cell r="A292" t="e">
            <v>#REF!</v>
          </cell>
        </row>
        <row r="293">
          <cell r="A293" t="e">
            <v>#REF!</v>
          </cell>
        </row>
        <row r="294">
          <cell r="A294" t="e">
            <v>#REF!</v>
          </cell>
        </row>
        <row r="295">
          <cell r="A295" t="e">
            <v>#REF!</v>
          </cell>
        </row>
        <row r="296">
          <cell r="A296" t="e">
            <v>#REF!</v>
          </cell>
        </row>
        <row r="297">
          <cell r="A297" t="e">
            <v>#REF!</v>
          </cell>
        </row>
        <row r="298">
          <cell r="A298" t="e">
            <v>#REF!</v>
          </cell>
        </row>
        <row r="299">
          <cell r="A299" t="e">
            <v>#REF!</v>
          </cell>
        </row>
        <row r="300">
          <cell r="A300" t="e">
            <v>#REF!</v>
          </cell>
        </row>
        <row r="301">
          <cell r="A301" t="e">
            <v>#REF!</v>
          </cell>
        </row>
        <row r="302">
          <cell r="A302" t="e">
            <v>#REF!</v>
          </cell>
        </row>
        <row r="303">
          <cell r="A303" t="e">
            <v>#REF!</v>
          </cell>
        </row>
        <row r="304">
          <cell r="A304" t="e">
            <v>#REF!</v>
          </cell>
        </row>
        <row r="305">
          <cell r="A305" t="e">
            <v>#REF!</v>
          </cell>
        </row>
        <row r="306">
          <cell r="A306" t="e">
            <v>#REF!</v>
          </cell>
        </row>
        <row r="307">
          <cell r="A307" t="e">
            <v>#REF!</v>
          </cell>
        </row>
        <row r="308">
          <cell r="A308" t="e">
            <v>#REF!</v>
          </cell>
        </row>
        <row r="309">
          <cell r="A309" t="e">
            <v>#REF!</v>
          </cell>
        </row>
        <row r="310">
          <cell r="A310" t="e">
            <v>#REF!</v>
          </cell>
        </row>
        <row r="311">
          <cell r="A311" t="e">
            <v>#REF!</v>
          </cell>
        </row>
        <row r="312">
          <cell r="A312" t="e">
            <v>#REF!</v>
          </cell>
        </row>
        <row r="313">
          <cell r="A313" t="e">
            <v>#REF!</v>
          </cell>
        </row>
        <row r="314">
          <cell r="A314" t="e">
            <v>#REF!</v>
          </cell>
        </row>
        <row r="315">
          <cell r="A315" t="e">
            <v>#REF!</v>
          </cell>
        </row>
        <row r="316">
          <cell r="A316" t="e">
            <v>#REF!</v>
          </cell>
        </row>
        <row r="317">
          <cell r="A317" t="e">
            <v>#REF!</v>
          </cell>
        </row>
        <row r="318">
          <cell r="A318" t="e">
            <v>#REF!</v>
          </cell>
        </row>
        <row r="319">
          <cell r="A319" t="e">
            <v>#REF!</v>
          </cell>
        </row>
        <row r="320">
          <cell r="A320" t="e">
            <v>#REF!</v>
          </cell>
        </row>
        <row r="321">
          <cell r="A321" t="e">
            <v>#REF!</v>
          </cell>
        </row>
        <row r="322">
          <cell r="A322" t="e">
            <v>#REF!</v>
          </cell>
        </row>
        <row r="323">
          <cell r="A323" t="e">
            <v>#REF!</v>
          </cell>
        </row>
        <row r="324">
          <cell r="A324" t="e">
            <v>#REF!</v>
          </cell>
        </row>
        <row r="325">
          <cell r="A325" t="e">
            <v>#REF!</v>
          </cell>
        </row>
        <row r="326">
          <cell r="A326" t="e">
            <v>#REF!</v>
          </cell>
        </row>
        <row r="327">
          <cell r="A327" t="e">
            <v>#REF!</v>
          </cell>
        </row>
        <row r="328">
          <cell r="A328" t="e">
            <v>#REF!</v>
          </cell>
        </row>
        <row r="329">
          <cell r="A329" t="e">
            <v>#REF!</v>
          </cell>
        </row>
        <row r="330">
          <cell r="A330" t="e">
            <v>#REF!</v>
          </cell>
        </row>
        <row r="331">
          <cell r="A331" t="e">
            <v>#REF!</v>
          </cell>
        </row>
        <row r="332">
          <cell r="A332" t="e">
            <v>#REF!</v>
          </cell>
        </row>
        <row r="333">
          <cell r="A333" t="e">
            <v>#REF!</v>
          </cell>
        </row>
        <row r="334">
          <cell r="A334" t="e">
            <v>#REF!</v>
          </cell>
        </row>
        <row r="335">
          <cell r="A335" t="e">
            <v>#REF!</v>
          </cell>
        </row>
        <row r="336">
          <cell r="A336" t="e">
            <v>#REF!</v>
          </cell>
        </row>
        <row r="337">
          <cell r="A337" t="e">
            <v>#REF!</v>
          </cell>
        </row>
        <row r="338">
          <cell r="A338" t="e">
            <v>#REF!</v>
          </cell>
        </row>
        <row r="339">
          <cell r="A339" t="e">
            <v>#REF!</v>
          </cell>
        </row>
        <row r="340">
          <cell r="A340" t="e">
            <v>#REF!</v>
          </cell>
        </row>
        <row r="341">
          <cell r="A341" t="e">
            <v>#REF!</v>
          </cell>
        </row>
        <row r="342">
          <cell r="A342" t="e">
            <v>#REF!</v>
          </cell>
        </row>
        <row r="343">
          <cell r="A343" t="e">
            <v>#REF!</v>
          </cell>
        </row>
        <row r="344">
          <cell r="A344" t="e">
            <v>#REF!</v>
          </cell>
        </row>
        <row r="345">
          <cell r="A345" t="e">
            <v>#REF!</v>
          </cell>
        </row>
        <row r="346">
          <cell r="A346" t="e">
            <v>#REF!</v>
          </cell>
        </row>
        <row r="347">
          <cell r="A347" t="e">
            <v>#REF!</v>
          </cell>
        </row>
        <row r="348">
          <cell r="A348" t="e">
            <v>#REF!</v>
          </cell>
        </row>
        <row r="349">
          <cell r="A349" t="e">
            <v>#REF!</v>
          </cell>
        </row>
        <row r="350">
          <cell r="A350" t="e">
            <v>#REF!</v>
          </cell>
        </row>
        <row r="351">
          <cell r="A351" t="e">
            <v>#REF!</v>
          </cell>
        </row>
        <row r="352">
          <cell r="A352" t="e">
            <v>#REF!</v>
          </cell>
        </row>
        <row r="353">
          <cell r="A353" t="e">
            <v>#REF!</v>
          </cell>
        </row>
        <row r="354">
          <cell r="A354" t="e">
            <v>#REF!</v>
          </cell>
        </row>
        <row r="355">
          <cell r="A355" t="e">
            <v>#REF!</v>
          </cell>
        </row>
        <row r="356">
          <cell r="A356" t="e">
            <v>#REF!</v>
          </cell>
        </row>
        <row r="357">
          <cell r="A357" t="e">
            <v>#REF!</v>
          </cell>
        </row>
        <row r="358">
          <cell r="A358" t="e">
            <v>#REF!</v>
          </cell>
        </row>
        <row r="359">
          <cell r="A359" t="e">
            <v>#REF!</v>
          </cell>
        </row>
        <row r="360">
          <cell r="A360" t="e">
            <v>#REF!</v>
          </cell>
        </row>
        <row r="361">
          <cell r="A361" t="e">
            <v>#REF!</v>
          </cell>
        </row>
        <row r="362">
          <cell r="A362" t="e">
            <v>#REF!</v>
          </cell>
        </row>
        <row r="363">
          <cell r="A363" t="e">
            <v>#REF!</v>
          </cell>
        </row>
        <row r="364">
          <cell r="A364" t="e">
            <v>#REF!</v>
          </cell>
        </row>
        <row r="365">
          <cell r="A365" t="e">
            <v>#REF!</v>
          </cell>
        </row>
        <row r="366">
          <cell r="A366" t="e">
            <v>#REF!</v>
          </cell>
        </row>
        <row r="367">
          <cell r="A367" t="e">
            <v>#REF!</v>
          </cell>
        </row>
        <row r="368">
          <cell r="A368" t="e">
            <v>#REF!</v>
          </cell>
        </row>
        <row r="369">
          <cell r="A369" t="e">
            <v>#REF!</v>
          </cell>
        </row>
        <row r="370">
          <cell r="A370" t="e">
            <v>#REF!</v>
          </cell>
        </row>
        <row r="371">
          <cell r="A371" t="e">
            <v>#REF!</v>
          </cell>
        </row>
        <row r="372">
          <cell r="A372" t="e">
            <v>#REF!</v>
          </cell>
        </row>
        <row r="373">
          <cell r="A373" t="e">
            <v>#REF!</v>
          </cell>
        </row>
        <row r="374">
          <cell r="A374" t="e">
            <v>#REF!</v>
          </cell>
        </row>
        <row r="375">
          <cell r="A375" t="e">
            <v>#REF!</v>
          </cell>
        </row>
        <row r="376">
          <cell r="A376" t="e">
            <v>#REF!</v>
          </cell>
        </row>
        <row r="377">
          <cell r="A377" t="e">
            <v>#REF!</v>
          </cell>
        </row>
        <row r="378">
          <cell r="A378" t="e">
            <v>#REF!</v>
          </cell>
        </row>
        <row r="379">
          <cell r="A379" t="e">
            <v>#REF!</v>
          </cell>
        </row>
        <row r="380">
          <cell r="A380" t="e">
            <v>#REF!</v>
          </cell>
        </row>
        <row r="381">
          <cell r="A381" t="e">
            <v>#REF!</v>
          </cell>
        </row>
        <row r="382">
          <cell r="A382" t="e">
            <v>#REF!</v>
          </cell>
        </row>
        <row r="383">
          <cell r="A383" t="e">
            <v>#REF!</v>
          </cell>
        </row>
        <row r="384">
          <cell r="A384" t="e">
            <v>#REF!</v>
          </cell>
        </row>
        <row r="385">
          <cell r="A385" t="e">
            <v>#REF!</v>
          </cell>
        </row>
        <row r="386">
          <cell r="A386" t="e">
            <v>#REF!</v>
          </cell>
        </row>
        <row r="387">
          <cell r="A387" t="e">
            <v>#REF!</v>
          </cell>
        </row>
        <row r="388">
          <cell r="A388" t="e">
            <v>#REF!</v>
          </cell>
        </row>
        <row r="389">
          <cell r="A389" t="e">
            <v>#REF!</v>
          </cell>
        </row>
        <row r="390">
          <cell r="A390" t="e">
            <v>#REF!</v>
          </cell>
        </row>
        <row r="391">
          <cell r="A391" t="e">
            <v>#REF!</v>
          </cell>
        </row>
        <row r="392">
          <cell r="A392" t="e">
            <v>#REF!</v>
          </cell>
        </row>
        <row r="393">
          <cell r="A393" t="e">
            <v>#REF!</v>
          </cell>
        </row>
        <row r="394">
          <cell r="A394" t="e">
            <v>#REF!</v>
          </cell>
        </row>
        <row r="395">
          <cell r="A395" t="e">
            <v>#REF!</v>
          </cell>
        </row>
        <row r="396">
          <cell r="A396" t="e">
            <v>#REF!</v>
          </cell>
        </row>
        <row r="397">
          <cell r="A397" t="e">
            <v>#REF!</v>
          </cell>
        </row>
        <row r="398">
          <cell r="A398" t="e">
            <v>#REF!</v>
          </cell>
        </row>
        <row r="399">
          <cell r="A399" t="e">
            <v>#REF!</v>
          </cell>
        </row>
        <row r="400">
          <cell r="A400" t="e">
            <v>#REF!</v>
          </cell>
        </row>
        <row r="401">
          <cell r="A401" t="e">
            <v>#REF!</v>
          </cell>
        </row>
        <row r="402">
          <cell r="A402" t="e">
            <v>#REF!</v>
          </cell>
        </row>
        <row r="403">
          <cell r="A403" t="e">
            <v>#REF!</v>
          </cell>
        </row>
        <row r="404">
          <cell r="A404" t="e">
            <v>#REF!</v>
          </cell>
        </row>
        <row r="405">
          <cell r="A405" t="e">
            <v>#REF!</v>
          </cell>
        </row>
        <row r="406">
          <cell r="A406" t="e">
            <v>#REF!</v>
          </cell>
        </row>
        <row r="407">
          <cell r="A407" t="e">
            <v>#REF!</v>
          </cell>
        </row>
        <row r="408">
          <cell r="A408" t="e">
            <v>#REF!</v>
          </cell>
        </row>
        <row r="409">
          <cell r="A409" t="e">
            <v>#REF!</v>
          </cell>
        </row>
        <row r="410">
          <cell r="A410" t="e">
            <v>#REF!</v>
          </cell>
        </row>
        <row r="411">
          <cell r="A411" t="e">
            <v>#REF!</v>
          </cell>
        </row>
        <row r="412">
          <cell r="A412" t="e">
            <v>#REF!</v>
          </cell>
        </row>
        <row r="413">
          <cell r="A413" t="e">
            <v>#REF!</v>
          </cell>
        </row>
        <row r="414">
          <cell r="A414" t="e">
            <v>#REF!</v>
          </cell>
        </row>
        <row r="415">
          <cell r="A415" t="e">
            <v>#REF!</v>
          </cell>
        </row>
        <row r="416">
          <cell r="A416" t="e">
            <v>#REF!</v>
          </cell>
        </row>
        <row r="417">
          <cell r="A417" t="e">
            <v>#REF!</v>
          </cell>
        </row>
        <row r="418">
          <cell r="A418" t="e">
            <v>#REF!</v>
          </cell>
        </row>
        <row r="419">
          <cell r="A419" t="e">
            <v>#REF!</v>
          </cell>
        </row>
        <row r="420">
          <cell r="A420" t="e">
            <v>#REF!</v>
          </cell>
        </row>
        <row r="421">
          <cell r="A421" t="e">
            <v>#REF!</v>
          </cell>
        </row>
        <row r="422">
          <cell r="A422" t="e">
            <v>#REF!</v>
          </cell>
        </row>
        <row r="423">
          <cell r="A423" t="e">
            <v>#REF!</v>
          </cell>
        </row>
        <row r="424">
          <cell r="A424" t="e">
            <v>#REF!</v>
          </cell>
        </row>
        <row r="425">
          <cell r="A425" t="e">
            <v>#REF!</v>
          </cell>
        </row>
        <row r="426">
          <cell r="A426" t="e">
            <v>#REF!</v>
          </cell>
        </row>
        <row r="427">
          <cell r="A427" t="e">
            <v>#REF!</v>
          </cell>
        </row>
        <row r="428">
          <cell r="A428" t="e">
            <v>#REF!</v>
          </cell>
        </row>
        <row r="429">
          <cell r="A429" t="e">
            <v>#REF!</v>
          </cell>
        </row>
        <row r="430">
          <cell r="A430" t="e">
            <v>#REF!</v>
          </cell>
        </row>
        <row r="431">
          <cell r="A431" t="e">
            <v>#REF!</v>
          </cell>
        </row>
        <row r="432">
          <cell r="A432" t="e">
            <v>#REF!</v>
          </cell>
        </row>
        <row r="433">
          <cell r="A433" t="e">
            <v>#REF!</v>
          </cell>
        </row>
        <row r="434">
          <cell r="A434" t="e">
            <v>#REF!</v>
          </cell>
        </row>
        <row r="435">
          <cell r="A435" t="e">
            <v>#REF!</v>
          </cell>
        </row>
        <row r="436">
          <cell r="A436" t="e">
            <v>#REF!</v>
          </cell>
        </row>
        <row r="437">
          <cell r="A437" t="e">
            <v>#REF!</v>
          </cell>
        </row>
        <row r="438">
          <cell r="A438" t="e">
            <v>#REF!</v>
          </cell>
        </row>
        <row r="439">
          <cell r="A439" t="e">
            <v>#REF!</v>
          </cell>
        </row>
        <row r="440">
          <cell r="A440" t="e">
            <v>#REF!</v>
          </cell>
        </row>
        <row r="441">
          <cell r="A441" t="e">
            <v>#REF!</v>
          </cell>
        </row>
        <row r="442">
          <cell r="A442" t="e">
            <v>#REF!</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sheetData sheetId="290"/>
      <sheetData sheetId="291"/>
      <sheetData sheetId="292"/>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Set>
  </externalBook>
</externalLink>
</file>

<file path=xl/externalLinks/externalLink3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Book1"/>
      <sheetName val="3BL공동구 수량"/>
      <sheetName val="말뚝지지력산정"/>
      <sheetName val="대로근거"/>
      <sheetName val="중로근거"/>
      <sheetName val="맨홀수량"/>
      <sheetName val="#REF"/>
      <sheetName val="터파기및재료"/>
      <sheetName val="수안보-MBR1"/>
      <sheetName val="3.하중산정4.지지력"/>
      <sheetName val="3련 BOX"/>
      <sheetName val="수량산출"/>
      <sheetName val="INPUT"/>
      <sheetName val="식생블럭단위수량"/>
      <sheetName val="장비집계"/>
      <sheetName val="주차구획선수량"/>
      <sheetName val="구조물철거타공정이월"/>
      <sheetName val="지장물C"/>
      <sheetName val="수량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기계경비"/>
      <sheetName val="주차구획선수량"/>
      <sheetName val="#REF"/>
      <sheetName val="단가표"/>
      <sheetName val="UNIT"/>
      <sheetName val="각형맨홀"/>
      <sheetName val="단면가정"/>
      <sheetName val="사각맨홀"/>
      <sheetName val="대치판정"/>
      <sheetName val="수량산출"/>
      <sheetName val="날개벽수량표"/>
      <sheetName val="맨홀"/>
      <sheetName val="준검 내역서"/>
      <sheetName val="입찰안"/>
      <sheetName val="평균터파기고(1-2,ASP)"/>
      <sheetName val="설계기준 및 하중계산"/>
      <sheetName val="입력값"/>
      <sheetName val="토사(PE)"/>
      <sheetName val="집계표"/>
      <sheetName val="단위수량"/>
      <sheetName val="신공항A-9(원가수정)"/>
      <sheetName val="하조서"/>
      <sheetName val="연습"/>
      <sheetName val="노임단가"/>
      <sheetName val="ABUT수량-A1"/>
      <sheetName val="Sheet1"/>
      <sheetName val="대로근거"/>
      <sheetName val="Sheet3"/>
      <sheetName val="소야공정계획표"/>
      <sheetName val="맨홀수량"/>
      <sheetName val="DATE"/>
      <sheetName val="1.설계조건"/>
      <sheetName val="기초자료"/>
      <sheetName val="마산방향"/>
      <sheetName val="진주방향"/>
      <sheetName val="6PILE  (돌출)"/>
      <sheetName val="포장공자재집계표"/>
      <sheetName val="터파기및재료"/>
      <sheetName val="표지"/>
      <sheetName val="불인산반응조산근"/>
      <sheetName val="전체"/>
      <sheetName val="신우"/>
      <sheetName val="A LINE"/>
      <sheetName val=" 총괄표"/>
      <sheetName val="wall"/>
      <sheetName val="앵커구조계산"/>
      <sheetName val="일위대가(가설)"/>
      <sheetName val="주요측점"/>
      <sheetName val="코드표"/>
      <sheetName val="데리네이타현황"/>
      <sheetName val="내역서"/>
      <sheetName val="SORCE1"/>
      <sheetName val="일위대가목차"/>
      <sheetName val="분뇨"/>
      <sheetName val="원심력수로관"/>
      <sheetName val="위치조서"/>
      <sheetName val="Sheet1 (2)"/>
      <sheetName val="한강운반비"/>
      <sheetName val="내역"/>
      <sheetName val="골재산출"/>
      <sheetName val="날개벽"/>
      <sheetName val="지장물C"/>
      <sheetName val="DATA"/>
      <sheetName val="TYPE-A"/>
      <sheetName val="자재단가"/>
      <sheetName val="A-4"/>
      <sheetName val="우배수"/>
      <sheetName val="COPING"/>
      <sheetName val="산근1(인건비)"/>
      <sheetName val="관접합및부설"/>
      <sheetName val="총괄-1"/>
      <sheetName val="실행철강하도"/>
      <sheetName val="지구단위계획"/>
      <sheetName val="11"/>
      <sheetName val="가감수량"/>
      <sheetName val="1호맨홀수량산출"/>
      <sheetName val="옹벽수량집계"/>
      <sheetName val="BID"/>
      <sheetName val="변경비교-을"/>
      <sheetName val="횡배수관 토공량 산출"/>
      <sheetName val="총수량집계표"/>
      <sheetName val="품셈TABLE"/>
      <sheetName val="횡배수관토공수량"/>
      <sheetName val="조명시설"/>
      <sheetName val="접속도로1"/>
      <sheetName val="총괄"/>
      <sheetName val="인수공"/>
      <sheetName val="단가"/>
      <sheetName val="1호맨홀토공"/>
      <sheetName val="옹벽공"/>
      <sheetName val="일위대가"/>
      <sheetName val="N賃率-職"/>
      <sheetName val="가도공"/>
      <sheetName val="단가산출서(기계)"/>
      <sheetName val="토공정보"/>
      <sheetName val="쌍송교"/>
      <sheetName val="조건표"/>
      <sheetName val="4)유동표"/>
      <sheetName val="단면 (2)"/>
      <sheetName val="4.2.1 마루높이 검토"/>
      <sheetName val="정부노임단가"/>
      <sheetName val="맨홀수량산출(A-LINE)"/>
      <sheetName val="용소리교"/>
      <sheetName val="GT 1050x650"/>
      <sheetName val="사다리"/>
      <sheetName val="낙찰표"/>
      <sheetName val="맨홀수량산출"/>
      <sheetName val="플랜트 설치"/>
      <sheetName val="s"/>
      <sheetName val="직접경비"/>
      <sheetName val="직접인건비"/>
      <sheetName val="45,46"/>
      <sheetName val="8.PILE  (돌출)"/>
      <sheetName val="부시수량"/>
      <sheetName val="5.2코핑"/>
      <sheetName val="산출근거"/>
      <sheetName val="1-1평균터파기고(1)"/>
      <sheetName val="SLAB&quot;1&quot;"/>
      <sheetName val="단가조사-2"/>
      <sheetName val="인구밀도산정"/>
      <sheetName val="원가계산서"/>
      <sheetName val="20관리비율"/>
      <sheetName val="9GNG운반"/>
      <sheetName val="guard(mac)"/>
      <sheetName val="가시설(TYPE-A)"/>
      <sheetName val="-배수구조총재료"/>
      <sheetName val="원형1호맨홀토공수량"/>
      <sheetName val="날개수량1.5"/>
      <sheetName val="뚝토공"/>
      <sheetName val="주beam"/>
      <sheetName val="공사비"/>
      <sheetName val="일위(수원)"/>
      <sheetName val="Sheet6"/>
      <sheetName val="토량산출서"/>
      <sheetName val="Macro2"/>
      <sheetName val="Macro1"/>
      <sheetName val="흄관기초"/>
      <sheetName val="고양시"/>
      <sheetName val="목차"/>
      <sheetName val="SANTOGO"/>
    </sheetNames>
    <sheetDataSet>
      <sheetData sheetId="0" refreshError="1">
        <row r="61">
          <cell r="J61" t="str">
            <v>에어호스(3/4inch)  19mm</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3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우수공 단위 수량"/>
      <sheetName val="우수공 단위 수량 (2)"/>
      <sheetName val="토공단위"/>
      <sheetName val="조명시설"/>
    </sheetNames>
    <sheetDataSet>
      <sheetData sheetId="0" refreshError="1"/>
      <sheetData sheetId="1" refreshError="1"/>
      <sheetData sheetId="2" refreshError="1"/>
      <sheetData sheetId="3" refreshError="1"/>
    </sheetDataSet>
  </externalBook>
</externalLink>
</file>

<file path=xl/externalLinks/externalLink3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설비"/>
      <sheetName val="일위대가집계표(기계)"/>
      <sheetName val="일위대가(기계)"/>
      <sheetName val="일위대가집계표(소방)"/>
      <sheetName val="일위대가(소방)"/>
      <sheetName val="일반수량"/>
      <sheetName val="설계개요"/>
      <sheetName val="배수문"/>
      <sheetName val="적용(기계)"/>
      <sheetName val="집계표"/>
    </sheetNames>
    <sheetDataSet>
      <sheetData sheetId="0" refreshError="1"/>
      <sheetData sheetId="1" refreshError="1">
        <row r="2234">
          <cell r="J2234">
            <v>12950</v>
          </cell>
        </row>
      </sheetData>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3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Sheet2"/>
      <sheetName val="Sheet1"/>
      <sheetName val="96보완계획7.12"/>
      <sheetName val="날개벽수량표"/>
      <sheetName val="내역서"/>
      <sheetName val="대치판정"/>
      <sheetName val="기계경비"/>
    </sheetNames>
    <sheetDataSet>
      <sheetData sheetId="0" refreshError="1"/>
      <sheetData sheetId="1" refreshError="1"/>
      <sheetData sheetId="2" refreshError="1"/>
      <sheetData sheetId="3" refreshError="1">
        <row r="76">
          <cell r="L76">
            <v>0</v>
          </cell>
        </row>
      </sheetData>
      <sheetData sheetId="4" refreshError="1"/>
      <sheetData sheetId="5" refreshError="1"/>
      <sheetData sheetId="6" refreshError="1"/>
      <sheetData sheetId="7" refreshError="1"/>
    </sheetDataSet>
  </externalBook>
</externalLink>
</file>

<file path=xl/externalLinks/externalLink3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내역서"/>
      <sheetName val="일위대가목록"/>
      <sheetName val="일위대가_호표"/>
      <sheetName val="일위대가_산근"/>
      <sheetName val="중기사용료목록"/>
      <sheetName val="중기사용료"/>
      <sheetName val="중기기초자료"/>
      <sheetName val="자재"/>
      <sheetName val="노임"/>
      <sheetName val="경비"/>
      <sheetName val="자재조서"/>
      <sheetName val="전역변수"/>
      <sheetName val="중기전역변수"/>
    </sheetNames>
    <sheetDataSet>
      <sheetData sheetId="0" refreshError="1"/>
      <sheetData sheetId="1">
        <row r="3">
          <cell r="F3">
            <v>0</v>
          </cell>
          <cell r="G3">
            <v>0</v>
          </cell>
          <cell r="H3">
            <v>589177</v>
          </cell>
        </row>
        <row r="4">
          <cell r="F4">
            <v>107</v>
          </cell>
          <cell r="G4">
            <v>313</v>
          </cell>
          <cell r="H4">
            <v>19</v>
          </cell>
        </row>
        <row r="5">
          <cell r="F5">
            <v>18849</v>
          </cell>
          <cell r="G5">
            <v>111602</v>
          </cell>
          <cell r="H5">
            <v>21290</v>
          </cell>
        </row>
        <row r="6">
          <cell r="F6">
            <v>2377</v>
          </cell>
          <cell r="G6">
            <v>7539</v>
          </cell>
          <cell r="H6">
            <v>4462</v>
          </cell>
        </row>
        <row r="7">
          <cell r="F7">
            <v>1805</v>
          </cell>
          <cell r="G7">
            <v>2576</v>
          </cell>
          <cell r="H7">
            <v>1378</v>
          </cell>
        </row>
        <row r="8">
          <cell r="F8">
            <v>1774</v>
          </cell>
          <cell r="G8">
            <v>6052</v>
          </cell>
          <cell r="H8">
            <v>2165</v>
          </cell>
        </row>
        <row r="9">
          <cell r="F9">
            <v>490109</v>
          </cell>
          <cell r="G9">
            <v>6126378</v>
          </cell>
          <cell r="H9">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6">
          <cell r="E6">
            <v>4620000</v>
          </cell>
        </row>
      </sheetData>
      <sheetData sheetId="11" refreshError="1"/>
      <sheetData sheetId="12"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itivities"/>
      <sheetName val="Contents"/>
      <sheetName val="Data&amp;Result"/>
      <sheetName val="CF"/>
      <sheetName val="CF(Real)"/>
      <sheetName val="Factors"/>
      <sheetName val="TIC"/>
      <sheetName val="TPC&amp;TIC"/>
      <sheetName val="TPC(Detail)"/>
      <sheetName val="Reserve Cost"/>
      <sheetName val="Funding"/>
      <sheetName val="Repayment"/>
      <sheetName val="Recovery"/>
      <sheetName val="sales"/>
      <sheetName val="OpnCost"/>
      <sheetName val="Equipment"/>
      <sheetName val="Insurance"/>
      <sheetName val="BS"/>
      <sheetName val="Details(BS)"/>
      <sheetName val="IS"/>
      <sheetName val="Details(IS)"/>
      <sheetName val="CF명세"/>
      <sheetName val="IMPEADENCE MAP 취수장"/>
      <sheetName val="참조"/>
      <sheetName val="B부대공"/>
    </sheetNames>
    <sheetDataSet>
      <sheetData sheetId="0" refreshError="1"/>
      <sheetData sheetId="1" refreshError="1"/>
      <sheetData sheetId="2" refreshError="1">
        <row r="23">
          <cell r="G23">
            <v>2002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노임"/>
      <sheetName val="내역서"/>
    </sheetNames>
    <sheetDataSet>
      <sheetData sheetId="0"/>
      <sheetData sheetId="1" refreshError="1"/>
      <sheetData sheetId="2"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5"/>
      <sheetName val="재료비"/>
      <sheetName val="노무"/>
      <sheetName val="노임"/>
      <sheetName val="교각1"/>
      <sheetName val="내역서"/>
      <sheetName val="단가"/>
      <sheetName val="Sheet13"/>
      <sheetName val="Sheet14"/>
      <sheetName val="Sheet9"/>
      <sheetName val="AS복구"/>
      <sheetName val="중기터파기"/>
      <sheetName val="변수값"/>
      <sheetName val="중기상차"/>
      <sheetName val="포장복구집계"/>
      <sheetName val="조명율표"/>
      <sheetName val="수목데이타 "/>
      <sheetName val="노임단가"/>
      <sheetName val="일위대가"/>
      <sheetName val="약품설비"/>
      <sheetName val="DATE"/>
      <sheetName val="공사개요"/>
      <sheetName val="Book1"/>
      <sheetName val="전선 및 전선관"/>
      <sheetName val="터널조도"/>
      <sheetName val="Sheet1"/>
      <sheetName val="1.설계조건"/>
      <sheetName val="간선계산"/>
      <sheetName val="2000년1차"/>
      <sheetName val="2000전체분"/>
      <sheetName val="콘_재료분리(1)"/>
      <sheetName val="일반수량총괄"/>
      <sheetName val="터파기및재료"/>
      <sheetName val="내역서01"/>
      <sheetName val="원가계산서"/>
      <sheetName val="ctemcost"/>
      <sheetName val="계수시트"/>
      <sheetName val="공정집계_국별"/>
      <sheetName val="입찰안"/>
      <sheetName val="안정검토"/>
      <sheetName val="단면설계"/>
      <sheetName val="분전함신설"/>
      <sheetName val="접지1종"/>
      <sheetName val="맨홀수량산출"/>
      <sheetName val="Sheet1 (2)"/>
      <sheetName val="삼성전기"/>
      <sheetName val="토사(PE)"/>
      <sheetName val="하중계산"/>
      <sheetName val="여과지동"/>
      <sheetName val="기초자료"/>
      <sheetName val="산출"/>
      <sheetName val="내역"/>
      <sheetName val="토공(우물통,기타)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co"/>
      <sheetName val="갑지"/>
      <sheetName val="공사원가계산서"/>
      <sheetName val="총내역서"/>
      <sheetName val="내역서"/>
      <sheetName val="일위대가"/>
      <sheetName val="관급내역서"/>
      <sheetName val="이전비내역서"/>
      <sheetName val="물량"/>
      <sheetName val="배선설계"/>
      <sheetName val="부하계산"/>
      <sheetName val="기초산출서"/>
      <sheetName val="장비단가산출"/>
      <sheetName val="조명율표"/>
      <sheetName val="DATA"/>
      <sheetName val="데이타"/>
      <sheetName val="2000.11월설계내역"/>
      <sheetName val="준검 내역서"/>
      <sheetName val="부안일위"/>
      <sheetName val="MOTOR"/>
      <sheetName val="산출7-본선2"/>
      <sheetName val="산출7-본선3"/>
      <sheetName val="실행간접비용"/>
      <sheetName val="수량산출"/>
      <sheetName val="1.수,변전설비 (1차작업)"/>
      <sheetName val="2.옥외전력(침매함-수정-1차작업)"/>
      <sheetName val="3.옥외전력(사장교-수정-1차작업)"/>
      <sheetName val="4.인입선교체공사"/>
      <sheetName val="기둥(원형)"/>
      <sheetName val="예정(3)"/>
      <sheetName val="동원(3)"/>
      <sheetName val="노임"/>
      <sheetName val="기성내역"/>
      <sheetName val="중기일위대가"/>
      <sheetName val="원가계산서 "/>
      <sheetName val="설명"/>
      <sheetName val="인건-측정"/>
      <sheetName val="참조-(1)"/>
      <sheetName val="샘플표지"/>
      <sheetName val="laroux"/>
      <sheetName val="일위,한전"/>
      <sheetName val="원가계산서"/>
      <sheetName val="단가조사서"/>
      <sheetName val="1. 가로등 설치공사(2공구)"/>
      <sheetName val="내역서 (2)"/>
      <sheetName val="전체"/>
      <sheetName val="CODE"/>
      <sheetName val="실행철강하도"/>
      <sheetName val="노임단가"/>
      <sheetName val="수목단가"/>
      <sheetName val="시설수량표"/>
      <sheetName val="식재수량표"/>
      <sheetName val="자재단가"/>
      <sheetName val="을"/>
      <sheetName val="2공구산출내역"/>
      <sheetName val="터파기및재료"/>
      <sheetName val="#REF"/>
      <sheetName val="강교(Sub)"/>
      <sheetName val="부대내역"/>
      <sheetName val="2000,9월 일위"/>
      <sheetName val="총 원가계산"/>
      <sheetName val="°©Áö"/>
      <sheetName val="°ø»ç¿ø°¡°è»ê¼­"/>
      <sheetName val="ÃÑ³»¿ª¼­"/>
      <sheetName val="³»¿ª¼­"/>
      <sheetName val="ÀÏÀ§´ë°¡"/>
      <sheetName val="°ü±Þ³»¿ª¼­"/>
      <sheetName val="ÀÌÀüºñ³»¿ª¼­"/>
      <sheetName val="¹°·®"/>
      <sheetName val="¹è¼±¼³°è"/>
      <sheetName val="ºÎÇÏ°è»ê"/>
      <sheetName val="±âÃÊ»êÃâ¼­"/>
      <sheetName val="Àåºñ´Ü°¡»êÃâ"/>
      <sheetName val="공구원가계산"/>
      <sheetName val="신표지1"/>
      <sheetName val="터널조도"/>
      <sheetName val="Sheet3"/>
      <sheetName val="현황CODE"/>
      <sheetName val="손익현황"/>
      <sheetName val="단가비교표"/>
      <sheetName val="설계내역서"/>
      <sheetName val="안정검토(온1)"/>
      <sheetName val="중간부"/>
      <sheetName val="수량산출서"/>
      <sheetName val="표지"/>
      <sheetName val="일위대가표"/>
      <sheetName val="단가산출"/>
      <sheetName val="Sheet2"/>
      <sheetName val="단락전류-A"/>
      <sheetName val="갈현동"/>
      <sheetName val="Sheet1"/>
      <sheetName val="건축-물가변동"/>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목차"/>
      <sheetName val="1. 공사개요"/>
      <sheetName val="2. 현장기구조직표"/>
      <sheetName val="3. 공사진행[터,토,구]"/>
      <sheetName val="4. 투자대비"/>
      <sheetName val="5. 실행대비"/>
      <sheetName val="6. 금월분 투자대비"/>
      <sheetName val="2002년도 사업계획서"/>
      <sheetName val="결재란"/>
      <sheetName val="1,2공구원가계산서"/>
      <sheetName val="1공구산출내역서"/>
      <sheetName val="실행내역"/>
      <sheetName val="정부노임단가"/>
      <sheetName val="공사개요"/>
      <sheetName val="현장관리비"/>
      <sheetName val="말뚝지지력산정"/>
      <sheetName val="JUCKEYK"/>
      <sheetName val="IT-BAT"/>
      <sheetName val="토사(PE)"/>
      <sheetName val="건축내역서"/>
      <sheetName val="설비내역서"/>
      <sheetName val="전기내역서"/>
      <sheetName val="집계표"/>
      <sheetName val="표지 (2)"/>
      <sheetName val="외주"/>
      <sheetName val="견적대비표"/>
      <sheetName val="견적율"/>
      <sheetName val="일위목록"/>
      <sheetName val="배수내역"/>
      <sheetName val="주형"/>
      <sheetName val="자탐"/>
      <sheetName val="링크해지용"/>
      <sheetName val="CC16-내역서"/>
      <sheetName val="단가일람"/>
      <sheetName val="조경일람"/>
      <sheetName val="내역"/>
      <sheetName val="일위집계표"/>
      <sheetName val="2.대외공문"/>
      <sheetName val="9GNG운반"/>
      <sheetName val="일위대가(가설)"/>
      <sheetName val="공내역"/>
      <sheetName val="견적단가"/>
      <sheetName val="2000년1차"/>
      <sheetName val="Customer Databas"/>
      <sheetName val="단가"/>
      <sheetName val="일반토공견적"/>
      <sheetName val="JUCK"/>
      <sheetName val="금광1터널"/>
      <sheetName val="설계조건"/>
      <sheetName val="노임(1차)"/>
      <sheetName val="DT"/>
      <sheetName val="롤러"/>
      <sheetName val="BH"/>
      <sheetName val="펌프차타설"/>
      <sheetName val="약품설비"/>
      <sheetName val="AS복구"/>
      <sheetName val="중기터파기"/>
      <sheetName val="변수값"/>
      <sheetName val="중기상차"/>
      <sheetName val="기흥하도용"/>
      <sheetName val="집수정(600-700)"/>
      <sheetName val="요율"/>
      <sheetName val="BQ"/>
      <sheetName val="2000.11¿ù¼³°è³»¿ª"/>
      <sheetName val="ÁØ°Ë ³»¿ª¼­"/>
      <sheetName val="CM 1"/>
      <sheetName val="POL6차-PIPING"/>
      <sheetName val="STBOX"/>
      <sheetName val="비목군분류일위"/>
      <sheetName val="2000_11월설계내역"/>
      <sheetName val="준검_내역서"/>
      <sheetName val="1_수,변전설비_(1차작업)"/>
      <sheetName val="2_옥외전력(침매함-수정-1차작업)"/>
      <sheetName val="3_옥외전력(사장교-수정-1차작업)"/>
      <sheetName val="4_인입선교체공사"/>
      <sheetName val="1__가로등_설치공사(2공구)"/>
      <sheetName val="내역서_(2)"/>
      <sheetName val="2000,9월_일위"/>
      <sheetName val="평교-내역"/>
      <sheetName val="기본단가표"/>
      <sheetName val="약품공급2"/>
      <sheetName val="관로분포도"/>
      <sheetName val="계좌번호"/>
      <sheetName val="공사현황 "/>
      <sheetName val="투입현황"/>
      <sheetName val="중,재,유청구"/>
      <sheetName val="직영"/>
      <sheetName val="투입현황 (LG)"/>
      <sheetName val="중기가동"/>
      <sheetName val="외주기성(이재남)"/>
      <sheetName val="사토운반"/>
      <sheetName val="외주모작투입"/>
      <sheetName val="외주공제현황"/>
      <sheetName val="용역 (2)"/>
      <sheetName val="목공"/>
      <sheetName val="철근"/>
      <sheetName val="이상헌"/>
      <sheetName val="경유사용내역  "/>
      <sheetName val="휘발유사용내역   (2)"/>
      <sheetName val="소야공정계획표"/>
      <sheetName val="가로등"/>
      <sheetName val="Y-WORK"/>
      <sheetName val="1안"/>
      <sheetName val="설계서(7)"/>
      <sheetName val="관급"/>
      <sheetName val="조도계산서1"/>
      <sheetName val="기초자료"/>
      <sheetName val="일위대가(목록)"/>
      <sheetName val="재료비"/>
      <sheetName val="신우"/>
      <sheetName val="산업개발안내서"/>
      <sheetName val="타공종이기"/>
      <sheetName val="VXXXXXX"/>
      <sheetName val="실내기 사양 (부경대)"/>
      <sheetName val="가감수량"/>
      <sheetName val="맨홀수량산출"/>
      <sheetName val="접속도로"/>
      <sheetName val="Sheet13"/>
      <sheetName val="Sheet14"/>
      <sheetName val="Sheet9"/>
      <sheetName val="접속도로1"/>
      <sheetName val="본체"/>
      <sheetName val="날개벽"/>
      <sheetName val="암거단위"/>
      <sheetName val="원가계산"/>
      <sheetName val="6호기"/>
      <sheetName val="동해title"/>
      <sheetName val="산출내역서"/>
      <sheetName val="SG"/>
      <sheetName val="자동제어"/>
      <sheetName val="매립"/>
      <sheetName val="MAT_N048"/>
      <sheetName val="에너지동"/>
      <sheetName val="48수량"/>
      <sheetName val="49일위"/>
      <sheetName val="22일위"/>
      <sheetName val="방지책개소별명세"/>
      <sheetName val="2000전체분"/>
      <sheetName val="접지수량"/>
      <sheetName val="b_balju_cho"/>
      <sheetName val="발전기"/>
      <sheetName val="GEN"/>
      <sheetName val="TEL"/>
      <sheetName val="일위대가목차"/>
      <sheetName val="MACRO(MCC)"/>
      <sheetName val="woo(mac)"/>
      <sheetName val="1SPAN"/>
      <sheetName val="전기혼잡제경비(45)"/>
      <sheetName val="덕소내역"/>
      <sheetName val="토공,철콘"/>
      <sheetName val="내역서01"/>
      <sheetName val="LOPCALC"/>
      <sheetName val="간선계산"/>
      <sheetName val="교각1"/>
      <sheetName val="산근"/>
      <sheetName val="Macro(차단기)"/>
      <sheetName val="시중노임(공사)"/>
      <sheetName val="N賃率-職"/>
      <sheetName val="I一般比"/>
      <sheetName val="단위가격"/>
      <sheetName val="가공송전산출서"/>
      <sheetName val="사급자재"/>
      <sheetName val="구체"/>
      <sheetName val="좌측날개벽"/>
      <sheetName val="우측날개벽"/>
      <sheetName val="옹벽"/>
      <sheetName val="전선 및 전선관"/>
      <sheetName val="(A)내역서"/>
      <sheetName val="기준액"/>
      <sheetName val="노임이"/>
      <sheetName val="ITEM"/>
      <sheetName val="담장산출"/>
      <sheetName val="입력"/>
      <sheetName val="통합"/>
      <sheetName val="직노"/>
      <sheetName val="주소록"/>
      <sheetName val="소요자재"/>
      <sheetName val="노무산출서"/>
      <sheetName val="106C0300"/>
      <sheetName val="금액"/>
      <sheetName val="현장관리비 산출내역"/>
      <sheetName val="건축일위"/>
      <sheetName val="그라우팅일위"/>
      <sheetName val="Proposal"/>
      <sheetName val="BID"/>
      <sheetName val="일위대가(1)"/>
      <sheetName val="Module1"/>
      <sheetName val="DANGA"/>
      <sheetName val="대림경상68억"/>
      <sheetName val="입찰안"/>
      <sheetName val="단가표"/>
      <sheetName val="Macro2"/>
      <sheetName val="Macro1"/>
      <sheetName val="도급예정1199"/>
      <sheetName val="외주대비"/>
      <sheetName val="수정실행"/>
      <sheetName val="단가산출근거"/>
      <sheetName val="현장인원투입"/>
      <sheetName val="장비투입계획"/>
      <sheetName val="현황사진"/>
      <sheetName val="외주대비-구조물"/>
      <sheetName val="외주대비 -석축"/>
      <sheetName val="외주대비-구조물 (2)"/>
      <sheetName val="견적표지 (3)"/>
      <sheetName val="정태현"/>
      <sheetName val="COPING"/>
      <sheetName val="차액보증"/>
      <sheetName val="건축내역"/>
      <sheetName val="하부철근수량"/>
      <sheetName val="식재인부"/>
      <sheetName val="DAN"/>
      <sheetName val="백호우계수"/>
      <sheetName val="초기화면"/>
      <sheetName val="관급자재"/>
      <sheetName val="노무비"/>
      <sheetName val="입고"/>
      <sheetName val="결재갑지"/>
      <sheetName val="DATE"/>
      <sheetName val="변경도급"/>
      <sheetName val="제출내역 (2)"/>
      <sheetName val="설계"/>
      <sheetName val="일위대가(건축)"/>
      <sheetName val="교량전기"/>
      <sheetName val="전기"/>
      <sheetName val="ABUT수량-A1"/>
      <sheetName val="단"/>
      <sheetName val="안정검토"/>
      <sheetName val="단면설계"/>
      <sheetName val="산출2-기기동력"/>
      <sheetName val="H-PILE수량집계"/>
      <sheetName val="인부신상자료"/>
      <sheetName val="내역서 제출"/>
      <sheetName val="토공(1)"/>
      <sheetName val="일용직"/>
      <sheetName val="일반공사"/>
      <sheetName val="정공공사"/>
      <sheetName val="주안3차A-A"/>
      <sheetName val="단면가정"/>
      <sheetName val="원가"/>
      <sheetName val="단가 및 재료비"/>
      <sheetName val="웅진교-S2"/>
      <sheetName val="200"/>
      <sheetName val="주현(해보)"/>
      <sheetName val="주현(영광)"/>
      <sheetName val="맨홀물량"/>
      <sheetName val="일반수량총괄"/>
      <sheetName val="설계명세서"/>
      <sheetName val="예산명세서"/>
      <sheetName val="자료입력"/>
      <sheetName val="동력부하(도산)"/>
      <sheetName val="49수량"/>
      <sheetName val="갑지(추정)"/>
      <sheetName val="기계경비산출"/>
      <sheetName val="인건비 "/>
      <sheetName val="설계서"/>
      <sheetName val="Chart1"/>
      <sheetName val="단위내역목록"/>
      <sheetName val="단위내역서"/>
      <sheetName val="총괄표"/>
      <sheetName val="원가(1)"/>
      <sheetName val="원가(2)"/>
      <sheetName val="공량산출서"/>
      <sheetName val="간지"/>
      <sheetName val="1.설계설명서"/>
      <sheetName val="3.예정공정표"/>
      <sheetName val="4.설계예산서"/>
      <sheetName val="공사원가"/>
      <sheetName val="재경"/>
      <sheetName val="5.일위대가"/>
      <sheetName val="6.철거발생품예정조서"/>
      <sheetName val="7.지급자재조서"/>
      <sheetName val="8.가격조사서"/>
      <sheetName val="한강운반비"/>
      <sheetName val="철거산출근거"/>
      <sheetName val="CABLE SIZE-3"/>
      <sheetName val="단가조사-2"/>
      <sheetName val="말고개터널조명전압강하"/>
      <sheetName val="공사비"/>
      <sheetName val="공사비집계"/>
      <sheetName val="수량산출(수평맹암거)"/>
      <sheetName val="장비집계"/>
      <sheetName val="플랜트 설치"/>
      <sheetName val="ⴭⴭⴭⴭ"/>
      <sheetName val="2006기계경비산출표"/>
      <sheetName val="자료"/>
      <sheetName val="간선"/>
      <sheetName val="전압"/>
      <sheetName val="조도"/>
      <sheetName val="동력"/>
      <sheetName val="설계내역"/>
      <sheetName val="3.바닥판설계"/>
      <sheetName val="골재집계"/>
      <sheetName val="지수"/>
      <sheetName val="단가(1)"/>
      <sheetName val="건축공사"/>
      <sheetName val="Total"/>
      <sheetName val="내역서 (평창)"/>
      <sheetName val="신규보류입력"/>
      <sheetName val="이름정의"/>
      <sheetName val="데이타입력"/>
      <sheetName val="에너지요금"/>
      <sheetName val="보일러입력"/>
      <sheetName val="ESCO입력"/>
      <sheetName val="종합"/>
      <sheetName val="최초입력"/>
      <sheetName val="사업개요(일반전력(갑)용"/>
      <sheetName val="사업개요(일반전력(을)用)"/>
      <sheetName val="사업개요(심야전력(갑)용"/>
      <sheetName val="자금환수표"/>
      <sheetName val="자금운용계획(8%)"/>
      <sheetName val="자금운용계획(11%)"/>
      <sheetName val="참조자료"/>
      <sheetName val="지원제도"/>
      <sheetName val="교회일정표"/>
      <sheetName val="교회빙축설계"/>
      <sheetName val="빙축열설계서"/>
      <sheetName val="운전전략"/>
      <sheetName val="왕복동"/>
      <sheetName val="터보"/>
      <sheetName val="장비가격"/>
      <sheetName val="ESCO제안"/>
      <sheetName val="중온수"/>
      <sheetName val="이중효용"/>
      <sheetName val="냉온수"/>
      <sheetName val="빙축열"/>
      <sheetName val="경제성검토"/>
      <sheetName val="2방식비교"/>
      <sheetName val="3방식비교"/>
      <sheetName val="한전지원금"/>
      <sheetName val="견적서"/>
      <sheetName val="재료집계"/>
      <sheetName val="청주(철골발주의뢰서)"/>
      <sheetName val="구조물철거타공정이월"/>
      <sheetName val="Sheet5"/>
      <sheetName val="1차증가원가계산"/>
      <sheetName val="1.설계조건"/>
      <sheetName val="INPUT"/>
      <sheetName val="지급자재"/>
      <sheetName val="노임단가 (2)"/>
      <sheetName val="공사비예산서(토목분)"/>
      <sheetName val="산출내역서집계표"/>
      <sheetName val="실행예산"/>
      <sheetName val="인사자료총집계"/>
      <sheetName val="전기자료"/>
      <sheetName val="토공집계표"/>
      <sheetName val="공문"/>
      <sheetName val="과세표준율-2"/>
      <sheetName val="면적분양가"/>
      <sheetName val="분양면적(1123)"/>
      <sheetName val="출력소스"/>
      <sheetName val="D&amp;P특기사항"/>
      <sheetName val="산근(목록)"/>
      <sheetName val="토공"/>
      <sheetName val="이형관중량"/>
      <sheetName val="공사비 증감 내역서"/>
      <sheetName val="날개벽(시점좌측)"/>
      <sheetName val="ASALTOTA"/>
      <sheetName val="중기사용료"/>
      <sheetName val="내역서(기계)"/>
      <sheetName val="투찰"/>
      <sheetName val="U-TYPE(1)"/>
      <sheetName val="EP0618"/>
      <sheetName val="단위세대물량"/>
      <sheetName val="Sheet6"/>
      <sheetName val="조도계산서 (도서)"/>
      <sheetName val="단가산출서"/>
      <sheetName val="경상비"/>
      <sheetName val="인건비"/>
      <sheetName val="단가산출서(기계)"/>
      <sheetName val="2003상반기노임기준"/>
      <sheetName val="경비"/>
      <sheetName val="tong du toan"/>
      <sheetName val="실행(표지,갑,을)"/>
      <sheetName val="3BL공동구 수량"/>
      <sheetName val="간접비계산"/>
      <sheetName val="S.중기사용료"/>
      <sheetName val="입력란"/>
      <sheetName val="97노임단가"/>
      <sheetName val="통신단가조사"/>
      <sheetName val="금액내역서"/>
      <sheetName val="대치판정"/>
      <sheetName val="실행"/>
      <sheetName val="변압기 및 발전기 용량"/>
      <sheetName val="FORM-0"/>
      <sheetName val="SHL"/>
      <sheetName val="내역표지"/>
      <sheetName val="설계기준"/>
      <sheetName val="내역1"/>
      <sheetName val="48일위"/>
      <sheetName val="철콘견적"/>
      <sheetName val="날개벽수량표"/>
      <sheetName val="견적의뢰서"/>
      <sheetName val="세부내역"/>
      <sheetName val="기초자료입력"/>
      <sheetName val="준공정산"/>
      <sheetName val="1호맨홀가감수량"/>
      <sheetName val="1호맨홀수량산출"/>
      <sheetName val="가시설(TYPE-A)"/>
      <sheetName val="정보매체A동"/>
      <sheetName val="982월원안"/>
      <sheetName val="1.수인터널"/>
      <sheetName val="nys"/>
      <sheetName val="평가내역"/>
      <sheetName val="001"/>
      <sheetName val="원형1호맨홀토공수량"/>
      <sheetName val="천방교접속"/>
      <sheetName val="M_F"/>
      <sheetName val="산#3-1"/>
      <sheetName val="산#3-2"/>
      <sheetName val="산#3-2-2"/>
      <sheetName val="RFP002"/>
      <sheetName val="Graph (LGEN)"/>
      <sheetName val="out_prog"/>
      <sheetName val="선적schedule (2)"/>
      <sheetName val="TIE-INS"/>
      <sheetName val="갑지1"/>
      <sheetName val="을지"/>
      <sheetName val="98수문일위"/>
      <sheetName val="WORK"/>
      <sheetName val="단가표 "/>
      <sheetName val="2_대외공문"/>
      <sheetName val="총_원가계산"/>
      <sheetName val="PL"/>
      <sheetName val="TEMP1"/>
      <sheetName val="TEMP2"/>
      <sheetName val="P-산#1-1(WOWA1)"/>
      <sheetName val="일위대가목록"/>
      <sheetName val="견"/>
      <sheetName val="빌딩 안내"/>
      <sheetName val="G.R300경비"/>
      <sheetName val="6PILE  (돌출)"/>
      <sheetName val="예비품"/>
      <sheetName val="Sheet1 (2)"/>
      <sheetName val="유림골조"/>
      <sheetName val="Sheet4"/>
      <sheetName val="TC표지"/>
      <sheetName val="주요량(96)"/>
      <sheetName val="잡철물"/>
      <sheetName val="C3"/>
      <sheetName val="내역서을지"/>
      <sheetName val="A"/>
      <sheetName val="Baby일위대가"/>
      <sheetName val="3.골재원검토의견서 갑지"/>
      <sheetName val="간접"/>
      <sheetName val="TDI ISBL"/>
      <sheetName val="간접비"/>
      <sheetName val="문학간접"/>
      <sheetName val="조경"/>
      <sheetName val="총괄"/>
      <sheetName val="학생내역"/>
      <sheetName val="21301동"/>
      <sheetName val="건축공정"/>
      <sheetName val="방진공정"/>
      <sheetName val="조경공정"/>
      <sheetName val="수량산출(음암)"/>
      <sheetName val="돌담교 상부수량"/>
      <sheetName val="Ekog10"/>
      <sheetName val="AHU집계"/>
      <sheetName val="공조기휀"/>
      <sheetName val="공조기"/>
      <sheetName val="Front"/>
      <sheetName val="wall"/>
      <sheetName val="계수시트"/>
      <sheetName val="품셈총괄표"/>
      <sheetName val="(14)전기품셈정산"/>
      <sheetName val="(12)전기경비"/>
      <sheetName val="날개벽(TYPE1)"/>
      <sheetName val="보건노"/>
      <sheetName val="ilch"/>
      <sheetName val="김남권내역9"/>
      <sheetName val="2-1. 경관조명 내역총괄표"/>
      <sheetName val="감액총괄표"/>
      <sheetName val="건강보험료"/>
      <sheetName val="고용보험료"/>
      <sheetName val="시중노임"/>
      <sheetName val="품목별 지수"/>
      <sheetName val="연금보험료"/>
      <sheetName val="퇴직공제부금비"/>
      <sheetName val="3_바닥판설계"/>
      <sheetName val="2000_11¿ù¼³°è³»¿ª"/>
      <sheetName val="ÁØ°Ë_³»¿ª¼­"/>
      <sheetName val="5호광장_(만점)"/>
      <sheetName val="인천국제_(만점)_(2)"/>
      <sheetName val="1__공사개요"/>
      <sheetName val="2__현장기구조직표"/>
      <sheetName val="3__공사진행[터,토,구]"/>
      <sheetName val="4__투자대비"/>
      <sheetName val="5__실행대비"/>
      <sheetName val="6__금월분_투자대비"/>
      <sheetName val="2002년도_사업계획서"/>
      <sheetName val="원가계산서_"/>
      <sheetName val="표지_(2)"/>
      <sheetName val="2-1__경관조명_내역총괄표"/>
      <sheetName val="품목별_지수"/>
      <sheetName val="T6-6(2)"/>
      <sheetName val="단가대비표"/>
      <sheetName val="99노임기준"/>
      <sheetName val="3.공통공사대비"/>
      <sheetName val="기기리스트"/>
      <sheetName val="단가조사"/>
      <sheetName val="노임,자재"/>
      <sheetName val="기계경비"/>
      <sheetName val="설계서(본관)"/>
      <sheetName val="횡 연장"/>
      <sheetName val="3.하중산정4.지지력"/>
      <sheetName val="자재단가_사급"/>
      <sheetName val="중기적산목록"/>
      <sheetName val="노무비 근거"/>
      <sheetName val="소방"/>
      <sheetName val="8.석축단위(H=1.5M)"/>
      <sheetName val="역T형교대(말뚝기초)"/>
      <sheetName val="감시제어"/>
      <sheetName val="목차임시"/>
      <sheetName val="견적대비"/>
      <sheetName val="3.자재비(총괄)"/>
      <sheetName val="J"/>
      <sheetName val="설계카드"/>
      <sheetName val="유입량"/>
      <sheetName val="인입관수량총괄"/>
      <sheetName val="22수량"/>
      <sheetName val="3련 BOX"/>
      <sheetName val="제잡비"/>
      <sheetName val="거래처등록"/>
      <sheetName val="참고자료"/>
      <sheetName val="기본일위"/>
      <sheetName val="내역서2안"/>
      <sheetName val="패널"/>
      <sheetName val="집계"/>
      <sheetName val="중기사용료산출근거"/>
      <sheetName val="노임단가명세표"/>
      <sheetName val="고유코드_설계"/>
      <sheetName val="전체_1설계"/>
      <sheetName val="내역(포장)"/>
      <sheetName val="사용자단가"/>
      <sheetName val="사용자일위"/>
      <sheetName val="의왕내역"/>
      <sheetName val="횡배수관집현황(2공구)"/>
      <sheetName val="자  재"/>
      <sheetName val="건축외주"/>
      <sheetName val="이토변실(A3-LINE)"/>
      <sheetName val="산출목록표"/>
      <sheetName val="순공사비"/>
      <sheetName val="충주"/>
      <sheetName val="관급자재대"/>
      <sheetName val="물집"/>
      <sheetName val="코드"/>
      <sheetName val="TRE TABLE"/>
      <sheetName val="C1ㅇ"/>
      <sheetName val="7단가"/>
      <sheetName val="BEND LOSS"/>
      <sheetName val="기계경비일람"/>
      <sheetName val="BEND_LOSS"/>
      <sheetName val="설직재-1"/>
      <sheetName val="EJ"/>
      <sheetName val="기자재대비표"/>
      <sheetName val="연습"/>
      <sheetName val="BOQ-Summary_Form A1"/>
      <sheetName val="BOQ-Summary_Form A2"/>
      <sheetName val="BOQ-Summary_Form A3"/>
      <sheetName val="Attachment_A"/>
      <sheetName val="elect QC"/>
      <sheetName val="Quezon"/>
      <sheetName val="bulcan"/>
      <sheetName val="Bulacan"/>
      <sheetName val="자단"/>
      <sheetName val="유치원내역"/>
      <sheetName val="공통가설"/>
      <sheetName val="건              축"/>
      <sheetName val="별표 "/>
      <sheetName val="실행내역 "/>
      <sheetName val="guard(mac)"/>
      <sheetName val="MYUN(MAC)"/>
      <sheetName val="tggwan(mac)"/>
      <sheetName val="suk(mac)"/>
      <sheetName val="1월"/>
      <sheetName val="내역서1"/>
      <sheetName val="직재"/>
      <sheetName val="재집"/>
      <sheetName val="3차설계"/>
      <sheetName val="과천MAIN"/>
      <sheetName val="품셈TABLE"/>
      <sheetName val="각종양식"/>
      <sheetName val="재정비직인"/>
      <sheetName val="재정비내역"/>
      <sheetName val="지적고시내역"/>
      <sheetName val="가정급수관"/>
      <sheetName val="1.설계기준"/>
      <sheetName val="도장수량(하1)"/>
      <sheetName val="설계예산서"/>
      <sheetName val="기술자료 (연수)"/>
      <sheetName val="설비"/>
      <sheetName val="각형맨홀"/>
      <sheetName val="위치조서"/>
      <sheetName val="J형측구단위수량"/>
      <sheetName val="특별교실"/>
      <sheetName val="사  업  비  수  지  예  산  서"/>
      <sheetName val="bm(CIcable)"/>
      <sheetName val="969910( R)"/>
      <sheetName val="2.조명기구철거(일괄철거분)"/>
      <sheetName val="가설건물"/>
      <sheetName val="부하계산서"/>
      <sheetName val="E.P.T수량산출서"/>
      <sheetName val="대비표"/>
      <sheetName val="대비"/>
      <sheetName val="단  가  대  비  표"/>
      <sheetName val="일  위  대  가  목  록"/>
      <sheetName val="수량집계"/>
      <sheetName val="5)유통부문월별매출 "/>
      <sheetName val="공사비증감"/>
      <sheetName val="SLAB&quot;1&quot;"/>
      <sheetName val="건설성적"/>
      <sheetName val="가공비"/>
      <sheetName val="산출(전주P7)"/>
      <sheetName val="자재비"/>
      <sheetName val="NAI"/>
      <sheetName val="일위대가-1"/>
      <sheetName val="몰탈재료산출"/>
      <sheetName val="신내택지내역서"/>
      <sheetName val="일반전기"/>
      <sheetName val="설비공사"/>
      <sheetName val="밸브설치"/>
      <sheetName val="데리네이타현황"/>
      <sheetName val="호표"/>
      <sheetName val="9902"/>
      <sheetName val="연결임시"/>
      <sheetName val="산근1"/>
      <sheetName val="장비"/>
      <sheetName val="노무"/>
      <sheetName val="자재"/>
      <sheetName val="냉천부속동"/>
      <sheetName val="건축"/>
      <sheetName val="입찰"/>
      <sheetName val="현경"/>
      <sheetName val="인원"/>
      <sheetName val="발주내역서"/>
      <sheetName val="2004,상노임"/>
      <sheetName val="원가서"/>
      <sheetName val="금리계산"/>
      <sheetName val="97년 추정"/>
      <sheetName val="자재일위(경)"/>
      <sheetName val="TYPE-A"/>
      <sheetName val="이월"/>
      <sheetName val="예산총괄"/>
      <sheetName val="골조시행"/>
      <sheetName val="전문품의"/>
      <sheetName val="cal"/>
      <sheetName val="하수급견적대비"/>
      <sheetName val="토목변경"/>
      <sheetName val="가도공"/>
      <sheetName val="전차선로 물량표"/>
      <sheetName val="CTEMCOST"/>
      <sheetName val="당초"/>
      <sheetName val="예산변경사항"/>
      <sheetName val="Upgrades pricing"/>
      <sheetName val="인제내역"/>
      <sheetName val="상 부"/>
      <sheetName val="매원개착터널총괄"/>
      <sheetName val="기본DATA"/>
      <sheetName val="__Hjpark_c_My_Documents_esco__2"/>
      <sheetName val="보활"/>
      <sheetName val="전력"/>
      <sheetName val="개요"/>
      <sheetName val="화재 탐지 설비"/>
      <sheetName val="우각부보강"/>
      <sheetName val="영업.일1"/>
      <sheetName val="2호맨홀공제수량"/>
      <sheetName val="교각계산"/>
      <sheetName val="참조"/>
      <sheetName val="참조 (2)"/>
      <sheetName val="일반문틀 설치"/>
      <sheetName val="샌딩 에폭시 도장"/>
      <sheetName val="스텐문틀설치"/>
      <sheetName val="__Hjpark_c_My_Documents_esco__3"/>
      <sheetName val="설명서"/>
      <sheetName val="예정공정표"/>
      <sheetName val="입출재고현황 (2)"/>
      <sheetName val="교각토공"/>
    </sheetNames>
    <definedNames>
      <definedName name="Macro10"/>
      <definedName name="Macro13"/>
      <definedName name="Macro6"/>
      <definedName name="Macro7"/>
      <definedName name="Macro8"/>
      <definedName name="Macro9"/>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sheetData sheetId="180"/>
      <sheetData sheetId="181" refreshError="1"/>
      <sheetData sheetId="182" refreshError="1"/>
      <sheetData sheetId="183" refreshError="1"/>
      <sheetData sheetId="184" refreshError="1"/>
      <sheetData sheetId="185" refreshError="1"/>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sheetData sheetId="777" refreshError="1"/>
      <sheetData sheetId="778" refreshError="1"/>
      <sheetData sheetId="779" refreshError="1"/>
      <sheetData sheetId="78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안내"/>
      <sheetName val="버스운행안내"/>
      <sheetName val="예방접종계획"/>
      <sheetName val="근태계획서"/>
      <sheetName val="#REF"/>
      <sheetName val="간선계산"/>
      <sheetName val="6PILE  (돌출)"/>
      <sheetName val="자(3.0m)"/>
      <sheetName val="DATE"/>
      <sheetName val="단면 (2)"/>
      <sheetName val="역T형"/>
      <sheetName val="교각1"/>
      <sheetName val="98수문일위"/>
      <sheetName val="시행후면적"/>
      <sheetName val="부대공"/>
      <sheetName val="방호벽"/>
      <sheetName val="교통표지"/>
      <sheetName val="낙석방지책"/>
      <sheetName val="INPUT"/>
      <sheetName val="포장공"/>
      <sheetName val="덕전리"/>
      <sheetName val="노임단가"/>
      <sheetName val="직접인건비호표(항목60%)"/>
      <sheetName val="직접경비호표"/>
      <sheetName val="부대공집계표"/>
      <sheetName val="COPING"/>
      <sheetName val="날개벽(시점좌측)"/>
      <sheetName val="1.설계기준"/>
      <sheetName val="I.설계조건"/>
      <sheetName val="주형"/>
      <sheetName val="3.바닥판설계"/>
      <sheetName val="1.설계조건"/>
      <sheetName val="일반서식"/>
      <sheetName val="교대(A1-A2)"/>
      <sheetName val="TYPE-A"/>
      <sheetName val="EQUIP-H"/>
      <sheetName val="B부대공"/>
      <sheetName val="구조물공"/>
      <sheetName val="진주방향"/>
      <sheetName val="U-TYPE(1)"/>
      <sheetName val="횡배수관토공수량"/>
      <sheetName val="guard(mac)"/>
      <sheetName val="XL4Poppy"/>
      <sheetName val="교각계산"/>
      <sheetName val="토사(PE)"/>
      <sheetName val="8.PILE  (돌출)"/>
      <sheetName val="CABLE SIZE-3"/>
      <sheetName val="약품공급2"/>
      <sheetName val="변경품셈"/>
      <sheetName val="ABUT수량-A1"/>
      <sheetName val="시멘트"/>
      <sheetName val="횡배수관집현황(2공구)"/>
      <sheetName val="수량산출"/>
      <sheetName val="일위대가"/>
      <sheetName val="포장복구집계"/>
      <sheetName val="도장수량(하1)"/>
      <sheetName val="내역서"/>
      <sheetName val="옹벽철근"/>
      <sheetName val="5.정산서"/>
      <sheetName val="수로교총재료집계"/>
      <sheetName val="기초단가"/>
      <sheetName val="집수정"/>
      <sheetName val="좌측"/>
      <sheetName val="단가 및 재료비"/>
      <sheetName val="전차선로 물량표"/>
      <sheetName val="BID"/>
      <sheetName val="기초공"/>
      <sheetName val="기둥(원형)"/>
      <sheetName val="수량산출서"/>
      <sheetName val="제수"/>
      <sheetName val="청학계"/>
      <sheetName val="세부내역(직접인건비)"/>
      <sheetName val="진입부 단위수량"/>
      <sheetName val="안정검토"/>
      <sheetName val="단면설계"/>
      <sheetName val="빗물받이(910-510-410)"/>
      <sheetName val="가시설단위수량"/>
      <sheetName val="SORCE1"/>
      <sheetName val="이토변실"/>
      <sheetName val="단위수량"/>
      <sheetName val="총괄내역서"/>
      <sheetName val="원형1호맨홀토공수량"/>
      <sheetName val="맨홀수량산출"/>
      <sheetName val="조건입력"/>
      <sheetName val="조건입력(2)"/>
      <sheetName val="장비선정"/>
      <sheetName val="Sheet1"/>
      <sheetName val="단가조사"/>
      <sheetName val="B2BERP"/>
      <sheetName val="일위대가(계측기설치)"/>
      <sheetName val="금액내역서"/>
      <sheetName val="공사비예산서(토목분)"/>
      <sheetName val="상수도토공집계표"/>
      <sheetName val="기초INPUT"/>
      <sheetName val="Data&amp;Result"/>
      <sheetName val="AS복구"/>
      <sheetName val="중기터파기"/>
      <sheetName val="변수값"/>
      <sheetName val="중기상차"/>
      <sheetName val="이름정의"/>
      <sheetName val="약품설비"/>
      <sheetName val="터파기및재료"/>
      <sheetName val="50"/>
      <sheetName val="전기"/>
      <sheetName val="100만평"/>
      <sheetName val="편입용지조서"/>
      <sheetName val="평가내역"/>
      <sheetName val="일위대가(목록)"/>
      <sheetName val="산근(목록)"/>
      <sheetName val="재료비"/>
      <sheetName val="경비"/>
      <sheetName val="토공"/>
      <sheetName val="이형관중량"/>
      <sheetName val="2.단면가정"/>
      <sheetName val="날개벽수량표"/>
      <sheetName val="설계조건"/>
      <sheetName val="안정계산"/>
      <sheetName val="단면검토"/>
      <sheetName val="대로근거"/>
      <sheetName val="중로근거"/>
    </sheetNames>
    <sheetDataSet>
      <sheetData sheetId="0" refreshError="1"/>
      <sheetData sheetId="1" refreshError="1">
        <row r="6">
          <cell r="F6">
            <v>0.375</v>
          </cell>
        </row>
        <row r="7">
          <cell r="C7">
            <v>2.0833333333333332E-2</v>
          </cell>
        </row>
        <row r="8">
          <cell r="C8">
            <v>6.9444444444444441E-3</v>
          </cell>
          <cell r="D8">
            <v>1.0416666666666666E-2</v>
          </cell>
          <cell r="E8">
            <v>8.3333333333333332E-3</v>
          </cell>
          <cell r="F8">
            <v>6.9444444444444441E-3</v>
          </cell>
          <cell r="G8">
            <v>9.0277777777777787E-3</v>
          </cell>
          <cell r="H8">
            <v>5.5555555555555558E-3</v>
          </cell>
          <cell r="I8">
            <v>7.6388888888888886E-3</v>
          </cell>
          <cell r="J8">
            <v>1.0416666666666666E-2</v>
          </cell>
        </row>
      </sheetData>
      <sheetData sheetId="2" refreshError="1">
        <row r="2">
          <cell r="H2">
            <v>36651</v>
          </cell>
        </row>
      </sheetData>
      <sheetData sheetId="3" refreshError="1">
        <row r="3">
          <cell r="I3" t="str">
            <v>●</v>
          </cell>
          <cell r="J3" t="str">
            <v>▲</v>
          </cell>
          <cell r="K3" t="str">
            <v>⊙</v>
          </cell>
          <cell r="L3" t="str">
            <v>○</v>
          </cell>
          <cell r="M3" t="str">
            <v>◆</v>
          </cell>
          <cell r="N3" t="str">
            <v>★</v>
          </cell>
          <cell r="O3" t="str">
            <v>＃</v>
          </cell>
          <cell r="P3" t="str">
            <v>☆</v>
          </cell>
          <cell r="Q3" t="str">
            <v>♥</v>
          </cell>
        </row>
        <row r="5">
          <cell r="B5">
            <v>1999</v>
          </cell>
          <cell r="D5">
            <v>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면벽재료집계표"/>
      <sheetName val="면벽재료집계표(토공제외)"/>
      <sheetName val="면벽단위수량"/>
      <sheetName val="연장산출(좌,우)"/>
      <sheetName val="MYUN(MAC)"/>
      <sheetName val="manh(mac)"/>
      <sheetName val="guard(mac)"/>
      <sheetName val="Data&amp;Result"/>
      <sheetName val="ABUT수량-A1"/>
      <sheetName val="자(3.0m)"/>
      <sheetName val="간선계산"/>
      <sheetName val="박기사-면벽"/>
      <sheetName val="공사비예산서(토목분)"/>
      <sheetName val="교각1"/>
      <sheetName val="내역서"/>
      <sheetName val="DATA 입력란"/>
      <sheetName val="입출재고현황 (2)"/>
      <sheetName val="집수정"/>
      <sheetName val="계화배수"/>
      <sheetName val="내역표지"/>
      <sheetName val="woo(mac)"/>
      <sheetName val="포장직선구간"/>
      <sheetName val="사통"/>
      <sheetName val="암거공"/>
      <sheetName val="INPUT"/>
      <sheetName val="자재단가비교표"/>
      <sheetName val="B부대공"/>
      <sheetName val="토사(PE)"/>
      <sheetName val="역T형"/>
      <sheetName val="단면 (2)"/>
      <sheetName val="일위대가(계측기설치)"/>
      <sheetName val="진주방향"/>
    </sheetNames>
    <sheetDataSet>
      <sheetData sheetId="0"/>
      <sheetData sheetId="1"/>
      <sheetData sheetId="2"/>
      <sheetData sheetId="3"/>
      <sheetData sheetId="4"/>
      <sheetData sheetId="5"/>
      <sheetData sheetId="6">
        <row r="1">
          <cell r="A1" t="str">
            <v>bs_chekjum</v>
          </cell>
          <cell r="C1" t="str">
            <v>bs_chekplus</v>
          </cell>
          <cell r="E1" t="str">
            <v>bs_chekwave</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BM"/>
      <sheetName val="DRUM"/>
      <sheetName val="표지"/>
      <sheetName val="TDIBM1"/>
      <sheetName val="CTEMCOST"/>
      <sheetName val="PAD TR보호대기초"/>
      <sheetName val="가로등기초"/>
      <sheetName val="HANDHOLE(2)"/>
      <sheetName val="결과조달"/>
      <sheetName val="입출재고현황 (2)"/>
      <sheetName val="경상비"/>
      <sheetName val="WORK"/>
      <sheetName val="일위대가"/>
      <sheetName val="BID"/>
      <sheetName val="#REF"/>
      <sheetName val="차액보증"/>
      <sheetName val="일반공사"/>
      <sheetName val="내역"/>
      <sheetName val="실행철강하도"/>
      <sheetName val="공사개요"/>
      <sheetName val="도급내역"/>
      <sheetName val="세부내역"/>
      <sheetName val="연결임시"/>
      <sheetName val="구조물공"/>
      <sheetName val="투찰추정"/>
      <sheetName val="부대공"/>
      <sheetName val="도급금액"/>
      <sheetName val="재노경"/>
      <sheetName val="배수공"/>
      <sheetName val="일위대가(1)"/>
      <sheetName val="원가계산서"/>
      <sheetName val="총공사내역서"/>
      <sheetName val="토공"/>
      <sheetName val="도급"/>
      <sheetName val="포장공"/>
      <sheetName val="집계표"/>
      <sheetName val="갑지"/>
      <sheetName val="EQUIPMENT"/>
      <sheetName val="공문"/>
      <sheetName val="HO ENG MH CAL"/>
      <sheetName val="고압수량(철거)"/>
      <sheetName val="공정집계_국별"/>
      <sheetName val="DATA"/>
      <sheetName val="7.2세부 부하계산서"/>
      <sheetName val="CABLE"/>
      <sheetName val="MAN-Sch"/>
      <sheetName val="h-013211-2"/>
      <sheetName val="CAT_5"/>
      <sheetName val="INPUT DATA"/>
      <sheetName val="산근"/>
      <sheetName val="Condition"/>
      <sheetName val="PRC_BDWN-95"/>
      <sheetName val="DHEQSUPT"/>
      <sheetName val="HO_ENG_MH_CAL"/>
      <sheetName val="7_2세부_부하계산서"/>
      <sheetName val="INPUT_DATA"/>
      <sheetName val="Eq. Mobilization"/>
      <sheetName val="INSTR"/>
      <sheetName val="내역서"/>
      <sheetName val="대비표"/>
      <sheetName val="jobhist"/>
      <sheetName val="Factor"/>
      <sheetName val=" 갑지"/>
      <sheetName val="COVER-P"/>
      <sheetName val="집계표(OPTION)"/>
      <sheetName val="BQMPALOC"/>
      <sheetName val="Base_Data"/>
      <sheetName val="EQ Total"/>
      <sheetName val="기계내역서"/>
      <sheetName val="CIVIL BOQ"/>
      <sheetName val="RAW COST SUMMARY"/>
      <sheetName val="BLDG BOQ"/>
      <sheetName val="rate analyses"/>
      <sheetName val="목표세부명세"/>
      <sheetName val="UG_BOM"/>
      <sheetName val="PBS"/>
      <sheetName val="PRC-SUM"/>
      <sheetName val="costing_CV"/>
      <sheetName val="eq_data"/>
      <sheetName val="PUMP_SHT"/>
      <sheetName val="costing_ESDV"/>
      <sheetName val="costing_FE"/>
      <sheetName val="General_Data"/>
      <sheetName val="costing_Misc"/>
      <sheetName val="costing_MOV"/>
      <sheetName val="costing_Press"/>
      <sheetName val="3004-2"/>
      <sheetName val="_갑지1"/>
      <sheetName val="CAL"/>
      <sheetName val="Settings"/>
      <sheetName val="DS Oil System"/>
      <sheetName val="운반"/>
      <sheetName val="ITB COST"/>
      <sheetName val="TABLE"/>
      <sheetName val="Price Detail"/>
      <sheetName val="Sheet1"/>
      <sheetName val="footing"/>
      <sheetName val="HO_ENG_MH_CAL1"/>
      <sheetName val="7_2세부_부하계산서1"/>
      <sheetName val="INPUT_DATA1"/>
      <sheetName val="Eq__Mobilization"/>
      <sheetName val="Total"/>
      <sheetName val="CASH"/>
      <sheetName val="LABCOST"/>
      <sheetName val="KP1590_E"/>
      <sheetName val="BLDG_DCI"/>
      <sheetName val="BLDG_MCI"/>
      <sheetName val="노임 단가"/>
      <sheetName val="단가(자재)"/>
      <sheetName val="단가(노임)"/>
      <sheetName val="기초목록"/>
      <sheetName val="DB@Acess"/>
      <sheetName val="Civil"/>
      <sheetName val="PRO_DCI"/>
      <sheetName val="INST_DCI"/>
      <sheetName val="HVAC_DCI"/>
      <sheetName val="PIPE_DCI"/>
      <sheetName val="Eq__Mobilization1"/>
      <sheetName val="Proposal"/>
      <sheetName val="Al-Suwaidi"/>
      <sheetName val="Pjt Data"/>
      <sheetName val="PROCURE"/>
      <sheetName val="_갑지"/>
      <sheetName val="ITB_COST"/>
      <sheetName val="CIVIL_BOQ"/>
      <sheetName val="RAW_COST_SUMMARY"/>
      <sheetName val="BLDG_BOQ"/>
      <sheetName val="rate_analyses"/>
      <sheetName val="sum"/>
      <sheetName val="lookup"/>
      <sheetName val="부표총괄"/>
      <sheetName val="calc"/>
      <sheetName val="plan&amp;section of foundation"/>
      <sheetName val="pile bearing capa &amp; arrenge"/>
      <sheetName val="design load"/>
      <sheetName val="working load at the btm ft."/>
      <sheetName val="stability check"/>
      <sheetName val="design criteria"/>
      <sheetName val="Code"/>
      <sheetName val="공사비증감"/>
      <sheetName val="AOP Summary-2"/>
      <sheetName val="B"/>
      <sheetName val="PIPE도장"/>
      <sheetName val="2.배관"/>
      <sheetName val="수량증감대비표"/>
      <sheetName val="M 11"/>
      <sheetName val="PIPING"/>
      <sheetName val="insulation"/>
      <sheetName val="Sheet4"/>
      <sheetName val="PIPE"/>
      <sheetName val="수량산출1"/>
      <sheetName val="수량산출2"/>
      <sheetName val="수량산출3"/>
      <sheetName val="수량산출4"/>
      <sheetName val="TYPE-B 평균H"/>
      <sheetName val="PIPE (SG)-발수"/>
      <sheetName val="E45(SG)-발수"/>
      <sheetName val="E90(SG)-발수"/>
      <sheetName val="도"/>
      <sheetName val="D-623D"/>
      <sheetName val="TTL"/>
      <sheetName val="Default"/>
      <sheetName val="원본"/>
      <sheetName val="DATA1"/>
      <sheetName val="ANA&amp;DESIGN&amp;REINF ."/>
      <sheetName val="PRIMARY LOAD"/>
      <sheetName val="DIMENSION"/>
      <sheetName val="EXT.CHECK"/>
      <sheetName val="SUMMARY"/>
      <sheetName val="F4-F7"/>
      <sheetName val="Macro"/>
      <sheetName val="Taux"/>
      <sheetName val="월별"/>
      <sheetName val="cable-data"/>
      <sheetName val="Prioriry"/>
      <sheetName val="피벗테이블"/>
      <sheetName val="Cash2"/>
      <sheetName val="Z"/>
      <sheetName val="투찰"/>
      <sheetName val="할증 "/>
      <sheetName val="공사비예산서(토목분)"/>
      <sheetName val="뜃맟뭁돽띿맟?-BLDG"/>
      <sheetName val="상세내역"/>
      <sheetName val="시간별적산"/>
      <sheetName val="OIL SYST DATA SHTS"/>
      <sheetName val="Compressors"/>
      <sheetName val="금융비용"/>
      <sheetName val="MAN-STD"/>
      <sheetName val="WBS"/>
      <sheetName val="Inst_Type"/>
      <sheetName val="Loop Type"/>
      <sheetName val="간접비 총괄표"/>
      <sheetName val="95삼성급(본사)"/>
      <sheetName val="연돌일위집계"/>
      <sheetName val="공사비 분석표"/>
      <sheetName val="LENTH"/>
      <sheetName val="Resource table"/>
      <sheetName val="인사자료총집계"/>
      <sheetName val="parts-V2"/>
      <sheetName val="REINF."/>
      <sheetName val="SKETCH"/>
      <sheetName val="BOQ"/>
      <sheetName val="Invoice (Summary)"/>
      <sheetName val="Invoice (IBL)"/>
      <sheetName val="Invoice (OBL)"/>
      <sheetName val="HO_ENG_MH_CAL2"/>
      <sheetName val="7_2세부_부하계산서2"/>
      <sheetName val="INPUT_DATA2"/>
      <sheetName val="_갑지2"/>
      <sheetName val="EQ_Total"/>
      <sheetName val="CIVIL_BOQ1"/>
      <sheetName val="RAW_COST_SUMMARY1"/>
      <sheetName val="BLDG_BOQ1"/>
      <sheetName val="rate_analyses1"/>
      <sheetName val="Price_Detail"/>
      <sheetName val="DS_Oil_System"/>
      <sheetName val="ITB_COST1"/>
      <sheetName val="노임_단가"/>
      <sheetName val="AOP_Summary-2"/>
      <sheetName val="Pjt_Data"/>
      <sheetName val="plan&amp;section_of_foundation"/>
      <sheetName val="pile_bearing_capa_&amp;_arrenge"/>
      <sheetName val="design_load"/>
      <sheetName val="working_load_at_the_btm_ft_"/>
      <sheetName val="stability_check"/>
      <sheetName val="design_criteria"/>
      <sheetName val="2_배관"/>
      <sheetName val="Import"/>
      <sheetName val="SG"/>
      <sheetName val="IT-BAT"/>
      <sheetName val="MEXICO-C"/>
      <sheetName val="FitOutConfCentre"/>
      <sheetName val="기준"/>
      <sheetName val="금액내역서"/>
      <sheetName val="전기공사"/>
      <sheetName val="Food court "/>
      <sheetName val="무시"/>
      <sheetName val="상반기손익차2총괄"/>
      <sheetName val="9-1차이내역"/>
      <sheetName val="97 사업추정(WEKI)"/>
      <sheetName val="손익차9월2"/>
      <sheetName val="회사99"/>
      <sheetName val="주관사업"/>
      <sheetName val="A"/>
      <sheetName val="노원열병합  건축공사기성내역서"/>
      <sheetName val="K"/>
      <sheetName val="BACK DATA"/>
      <sheetName val="영업소실적"/>
      <sheetName val="TOEC"/>
      <sheetName val="을지"/>
      <sheetName val="세금자료"/>
      <sheetName val="사업부배부A"/>
      <sheetName val="직원동원계획"/>
      <sheetName val="인원계획"/>
      <sheetName val="요약배부"/>
      <sheetName val="수입"/>
      <sheetName val="trf(36%)"/>
      <sheetName val="[TDIBM1.X೺_x0000_ഈ_x0000__x0000__x0000__x0000__x0000_G_MH_CAL"/>
      <sheetName val="말뚝지지력산정"/>
      <sheetName val="Sheet6"/>
      <sheetName val="실행(1)"/>
      <sheetName val="CB"/>
      <sheetName val="뜃맟뭁돽띿맟_-BLDG"/>
      <sheetName val="3.Breakdown Direct Instrument"/>
      <sheetName val="Inside building Summary"/>
      <sheetName val="SYS_DB"/>
      <sheetName val="BQMP"/>
      <sheetName val="골조시행"/>
      <sheetName val="March"/>
      <sheetName val="LEGEND"/>
      <sheetName val="Rate Analysis"/>
      <sheetName val="L V Separator"/>
      <sheetName val="12CGOU"/>
      <sheetName val="sheet"/>
      <sheetName val="DATE"/>
      <sheetName val="단면가정"/>
      <sheetName val="설계조건"/>
      <sheetName val="inter"/>
      <sheetName val="Resource"/>
      <sheetName val="Kredi Risk Alt_Grup"/>
      <sheetName val="Banka"/>
      <sheetName val="Tür"/>
      <sheetName val="Ana Gruplar"/>
      <sheetName val="ÖdemeTahsilat"/>
      <sheetName val="Kullanıcı"/>
      <sheetName val="Attachment 1"/>
      <sheetName val="Ex Rate"/>
      <sheetName val="[TDIBM1.X೺_x005f_x0000_ഈ_x005f_x0000__x0000"/>
      <sheetName val="HO_ENG_MH_CAL3"/>
      <sheetName val="INPUT_DATA3"/>
      <sheetName val="7_2세부_부하계산서3"/>
      <sheetName val="Eq__Mobilization2"/>
      <sheetName val="_갑지3"/>
      <sheetName val="EQ_Total1"/>
      <sheetName val="CIVIL_BOQ2"/>
      <sheetName val="RAW_COST_SUMMARY2"/>
      <sheetName val="BLDG_BOQ2"/>
      <sheetName val="rate_analyses2"/>
      <sheetName val="Price_Detail1"/>
      <sheetName val="ITB_COST2"/>
      <sheetName val="DS_Oil_System1"/>
      <sheetName val="노임_단가1"/>
      <sheetName val="AOP_Summary-21"/>
      <sheetName val="plan&amp;section_of_foundation1"/>
      <sheetName val="pile_bearing_capa_&amp;_arrenge1"/>
      <sheetName val="design_load1"/>
      <sheetName val="working_load_at_the_btm_ft_1"/>
      <sheetName val="stability_check1"/>
      <sheetName val="design_criteria1"/>
      <sheetName val="Pjt_Data1"/>
      <sheetName val="2_배관1"/>
      <sheetName val="M_11"/>
      <sheetName val="PIPE_(SG)-발수"/>
      <sheetName val="TYPE-B_평균H"/>
      <sheetName val="ANA&amp;DESIGN&amp;REINF__"/>
      <sheetName val="PRIMARY_LOAD"/>
      <sheetName val="EXT_CHECK"/>
      <sheetName val="할증_"/>
      <sheetName val="Invoice_(Summary)"/>
      <sheetName val="Invoice_(IBL)"/>
      <sheetName val="Invoice_(OBL)"/>
      <sheetName val="OIL_SYST_DATA_SHTS"/>
      <sheetName val="Loop_Type"/>
      <sheetName val="공사비_분석표"/>
      <sheetName val="Resource_table"/>
      <sheetName val="간접비_총괄표"/>
      <sheetName val="[TDIBM1_X೺ഈG_MH_CAL"/>
      <sheetName val="REINF_"/>
      <sheetName val="Food_court_"/>
      <sheetName val="97_사업추정(WEKI)"/>
      <sheetName val="노원열병합__건축공사기성내역서"/>
      <sheetName val="BACK_DATA"/>
      <sheetName val="Vertical FDN-12"/>
      <sheetName val="Pump FDN-1"/>
      <sheetName val="Horizontal Vessel FDN-1"/>
      <sheetName val="명판"/>
      <sheetName val="총괄내역서"/>
      <sheetName val="B.5_Control Valve"/>
      <sheetName val="코드"/>
      <sheetName val="내"/>
      <sheetName val="Overall Status"/>
      <sheetName val="wagerate"/>
      <sheetName val="ENG_prog"/>
      <sheetName val="Resource summary"/>
      <sheetName val="bdown"/>
      <sheetName val="CostDB"/>
      <sheetName val="실행자재"/>
      <sheetName val="Break Down"/>
      <sheetName val="BQ"/>
      <sheetName val="_TDIBM1.X೺"/>
      <sheetName val="intake"/>
      <sheetName val="NO.3.PTA PLANT SD COST"/>
      <sheetName val="비교원RD-S"/>
      <sheetName val="9904"/>
      <sheetName val="9908"/>
      <sheetName val="9912"/>
      <sheetName val="9902"/>
      <sheetName val="9901"/>
      <sheetName val="9907"/>
      <sheetName val="9906"/>
      <sheetName val="9903"/>
      <sheetName val="9905"/>
      <sheetName val="9911"/>
      <sheetName val="9910"/>
      <sheetName val="9909"/>
      <sheetName val="STA &amp; SEC"/>
      <sheetName val="GRACE"/>
      <sheetName val="major"/>
      <sheetName val="창고"/>
      <sheetName val="_TDIBM1.X೺_x005f_x0000_ഈ_x005f_x0000__x0000"/>
      <sheetName val="_TDIBM1_X೺ഈG_MH_CAL"/>
      <sheetName val="DESIGN"/>
      <sheetName val="OCT.FDN"/>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Valve List (Priced)"/>
      <sheetName val="Sheet2"/>
      <sheetName val="Tbl 1y 4"/>
      <sheetName val="BELİRLENECEKLER"/>
      <sheetName val="Database"/>
      <sheetName val="Inert Balls"/>
      <sheetName val="_TDIBM1.X೺_x0000_ഈ_x0000__x0000__x0000__x0000__x0000_G_MH_CAL"/>
      <sheetName val=""/>
      <sheetName val="[TDIBM1.X೺"/>
      <sheetName val="노임"/>
      <sheetName val="CDU (성창) Master"/>
      <sheetName val="RFP002"/>
      <sheetName val="Rates"/>
      <sheetName val="activity"/>
      <sheetName val="실행산출근거"/>
      <sheetName val="환율"/>
      <sheetName val="TC"/>
      <sheetName val="_TDIBM1.X೺_x005f_x005f_x005f_x0000_ഈ_x005f_x005f_"/>
      <sheetName val="토목주소"/>
      <sheetName val="프랜트면허"/>
      <sheetName val=" "/>
      <sheetName val="A(Rev.3)"/>
      <sheetName val="양수장(기계)"/>
      <sheetName val="자바라1"/>
      <sheetName val="해외 연수비용 계산-삭제"/>
      <sheetName val="해외 기술훈련비 (합계)"/>
      <sheetName val="노임단가"/>
      <sheetName val="cwork"/>
      <sheetName val="PROGRESS"/>
      <sheetName val="토목 Utility Schedule (2)"/>
      <sheetName val="노단"/>
      <sheetName val="36단가"/>
      <sheetName val="36수량"/>
      <sheetName val="HO_ENG_MH_CAL4"/>
      <sheetName val="7_2세부_부하계산서4"/>
      <sheetName val="INPUT_DATA4"/>
      <sheetName val="Eq__Mobilization3"/>
      <sheetName val="_갑지4"/>
      <sheetName val="EQ_Total2"/>
      <sheetName val="CIVIL_BOQ3"/>
      <sheetName val="RAW_COST_SUMMARY3"/>
      <sheetName val="BLDG_BOQ3"/>
      <sheetName val="rate_analyses3"/>
      <sheetName val="ITB_COST3"/>
      <sheetName val="DS_Oil_System2"/>
      <sheetName val="Price_Detail2"/>
      <sheetName val="노임_단가2"/>
      <sheetName val="Pjt_Data2"/>
      <sheetName val="M_111"/>
      <sheetName val="공사비_분석표1"/>
      <sheetName val="plan&amp;section_of_foundation2"/>
      <sheetName val="pile_bearing_capa_&amp;_arrenge2"/>
      <sheetName val="design_load2"/>
      <sheetName val="working_load_at_the_btm_ft_2"/>
      <sheetName val="stability_check2"/>
      <sheetName val="design_criteria2"/>
      <sheetName val="2_배관2"/>
      <sheetName val="AOP_Summary-22"/>
      <sheetName val="PIPE_(SG)-발수1"/>
      <sheetName val="TYPE-B_평균H1"/>
      <sheetName val="ANA&amp;DESIGN&amp;REINF__1"/>
      <sheetName val="PRIMARY_LOAD1"/>
      <sheetName val="EXT_CHECK1"/>
      <sheetName val="OIL_SYST_DATA_SHTS1"/>
      <sheetName val="할증_1"/>
      <sheetName val="Loop_Type1"/>
      <sheetName val="Resource_table1"/>
      <sheetName val="Invoice_(Summary)1"/>
      <sheetName val="Invoice_(IBL)1"/>
      <sheetName val="Invoice_(OBL)1"/>
      <sheetName val="간접비_총괄표1"/>
      <sheetName val="REINF_1"/>
      <sheetName val="Food_court_1"/>
      <sheetName val="97_사업추정(WEKI)1"/>
      <sheetName val="노원열병합__건축공사기성내역서1"/>
      <sheetName val="BACK_DATA1"/>
      <sheetName val="HO_ENG_MH_CAL5"/>
      <sheetName val="7_2세부_부하계산서5"/>
      <sheetName val="INPUT_DATA5"/>
      <sheetName val="Eq__Mobilization4"/>
      <sheetName val="_갑지5"/>
      <sheetName val="EQ_Total3"/>
      <sheetName val="CIVIL_BOQ4"/>
      <sheetName val="RAW_COST_SUMMARY4"/>
      <sheetName val="BLDG_BOQ4"/>
      <sheetName val="rate_analyses4"/>
      <sheetName val="ITB_COST4"/>
      <sheetName val="DS_Oil_System3"/>
      <sheetName val="Price_Detail3"/>
      <sheetName val="노임_단가3"/>
      <sheetName val="Pjt_Data3"/>
      <sheetName val="M_112"/>
      <sheetName val="공사비_분석표2"/>
      <sheetName val="plan&amp;section_of_foundation3"/>
      <sheetName val="pile_bearing_capa_&amp;_arrenge3"/>
      <sheetName val="design_load3"/>
      <sheetName val="working_load_at_the_btm_ft_3"/>
      <sheetName val="stability_check3"/>
      <sheetName val="design_criteria3"/>
      <sheetName val="2_배관3"/>
      <sheetName val="AOP_Summary-23"/>
      <sheetName val="PIPE_(SG)-발수2"/>
      <sheetName val="TYPE-B_평균H2"/>
      <sheetName val="ANA&amp;DESIGN&amp;REINF__2"/>
      <sheetName val="PRIMARY_LOAD2"/>
      <sheetName val="EXT_CHECK2"/>
      <sheetName val="OIL_SYST_DATA_SHTS2"/>
      <sheetName val="할증_2"/>
      <sheetName val="Loop_Type2"/>
      <sheetName val="Resource_table2"/>
      <sheetName val="Invoice_(Summary)2"/>
      <sheetName val="Invoice_(IBL)2"/>
      <sheetName val="Invoice_(OBL)2"/>
      <sheetName val="간접비_총괄표2"/>
      <sheetName val="REINF_2"/>
      <sheetName val="Food_court_2"/>
      <sheetName val="97_사업추정(WEKI)2"/>
      <sheetName val="노원열병합__건축공사기성내역서2"/>
      <sheetName val="BACK_DATA2"/>
      <sheetName val="Currency &amp; Other Cost"/>
      <sheetName val=" Sum"/>
      <sheetName val="LOB"/>
      <sheetName val="주행"/>
      <sheetName val="choose"/>
      <sheetName val="spc 배관견적"/>
      <sheetName val="Eng_Hrs (HO)"/>
      <sheetName val="Rate_Analysis"/>
      <sheetName val="3_Breakdown_Direct_Instrument"/>
      <sheetName val="Inside_building_Summary"/>
      <sheetName val="L_V_Separator"/>
      <sheetName val="_TDIBM1_X೺"/>
      <sheetName val="Vertical_FDN-12"/>
      <sheetName val="Pump_FDN-1"/>
      <sheetName val="Horizontal_Vessel_FDN-1"/>
      <sheetName val="NO_3_PTA_PLANT_SD_COST"/>
      <sheetName val="STA_&amp;_SEC"/>
      <sheetName val="_TDIBM1_X೺_x005f_x0000_ഈ_x005f_x0000__x0000"/>
      <sheetName val="OCT_FDN"/>
      <sheetName val="Valve_List_(Priced)"/>
      <sheetName val="Flaer_Area"/>
      <sheetName val="Tbl_1y_4"/>
      <sheetName val="[TDIBM1_X೺"/>
      <sheetName val="Resource_summary"/>
      <sheetName val="Break_Down"/>
      <sheetName val="Inert_Balls"/>
      <sheetName val="CDU_(성창)_Master"/>
      <sheetName val="Overall_Status"/>
      <sheetName val="[TDIBM1_X೺_x005f_x0000_ഈ_x005f_x0000__x0000"/>
      <sheetName val="30신설일위대가"/>
      <sheetName val="30집계표"/>
      <sheetName val="철거산출근거"/>
      <sheetName val="자재단가"/>
      <sheetName val="48일위"/>
      <sheetName val="48수량"/>
      <sheetName val="22수량"/>
      <sheetName val="49일위"/>
      <sheetName val="22일위"/>
      <sheetName val="49수량"/>
      <sheetName val="현장관리비 산출내역"/>
      <sheetName val="영업2"/>
      <sheetName val="영업3"/>
      <sheetName val="단중"/>
      <sheetName val="품셈표"/>
      <sheetName val="_TDIBM1_X೺_x005f_x005f_x005f_x0000_ഈ_x005f_x005f_"/>
      <sheetName val="Kredi_Risk_Alt_Grup"/>
      <sheetName val="Ana_Gruplar"/>
      <sheetName val="Attachment_1"/>
      <sheetName val="Ex_Rate"/>
      <sheetName val="B_5_Control_Valve"/>
      <sheetName val="해외_연수비용_계산-삭제"/>
      <sheetName val="해외_기술훈련비_(합계)"/>
      <sheetName val="A(Rev_3)"/>
      <sheetName val="Sheeta"/>
      <sheetName val="Units+rev"/>
      <sheetName val="입찰내역 발주처 양식"/>
      <sheetName val="받은드럼"/>
      <sheetName val="드럼확인 배출"/>
      <sheetName val="pulling"/>
      <sheetName val="NGLE_PLANT"/>
      <sheetName val="Sheet3"/>
      <sheetName val="편집"/>
      <sheetName val="JB 명판인쇄"/>
      <sheetName val="IDB루트"/>
      <sheetName val="덕트뱅크 (2)"/>
      <sheetName val="플링 갑지"/>
      <sheetName val="JB 명판"/>
      <sheetName val="케이블마킹"/>
      <sheetName val="마킹표"/>
      <sheetName val="입찰안"/>
      <sheetName val="드럼 확인용"/>
      <sheetName val="01 09 CODE"/>
      <sheetName val="유림콘도"/>
      <sheetName val="HO_ENG_MH_CAL6"/>
      <sheetName val="7_2세부_부하계산서6"/>
      <sheetName val="INPUT_DATA6"/>
      <sheetName val="Eq__Mobilization5"/>
      <sheetName val="_갑지6"/>
      <sheetName val="EQ_Total4"/>
      <sheetName val="CIVIL_BOQ5"/>
      <sheetName val="RAW_COST_SUMMARY5"/>
      <sheetName val="BLDG_BOQ5"/>
      <sheetName val="rate_analyses5"/>
      <sheetName val="ITB_COST5"/>
      <sheetName val="Price_Detail4"/>
      <sheetName val="DS_Oil_System4"/>
      <sheetName val="노임_단가4"/>
      <sheetName val="plan&amp;section_of_foundation4"/>
      <sheetName val="pile_bearing_capa_&amp;_arrenge4"/>
      <sheetName val="design_load4"/>
      <sheetName val="working_load_at_the_btm_ft_4"/>
      <sheetName val="stability_check4"/>
      <sheetName val="design_criteria4"/>
      <sheetName val="2_배관4"/>
      <sheetName val="Pjt_Data4"/>
      <sheetName val="PIPE_(SG)-발수3"/>
      <sheetName val="AOP_Summary-24"/>
      <sheetName val="M_113"/>
      <sheetName val="TYPE-B_평균H3"/>
      <sheetName val="ANA&amp;DESIGN&amp;REINF__3"/>
      <sheetName val="PRIMARY_LOAD3"/>
      <sheetName val="EXT_CHECK3"/>
      <sheetName val="Invoice_(Summary)3"/>
      <sheetName val="Invoice_(IBL)3"/>
      <sheetName val="Invoice_(OBL)3"/>
      <sheetName val="할증_3"/>
      <sheetName val="OIL_SYST_DATA_SHTS3"/>
      <sheetName val="Loop_Type3"/>
      <sheetName val="공사비_분석표3"/>
      <sheetName val="Resource_table3"/>
      <sheetName val="간접비_총괄표3"/>
      <sheetName val="REINF_3"/>
      <sheetName val="Food_court_3"/>
      <sheetName val="97_사업추정(WEKI)3"/>
      <sheetName val="노원열병합__건축공사기성내역서3"/>
      <sheetName val="BACK_DATA3"/>
      <sheetName val="3_Breakdown_Direct_Instrument1"/>
      <sheetName val="Rate_Analysis1"/>
      <sheetName val="Inside_building_Summary1"/>
      <sheetName val="L_V_Separator1"/>
      <sheetName val="Vertical_FDN-121"/>
      <sheetName val="Pump_FDN-11"/>
      <sheetName val="Horizontal_Vessel_FDN-11"/>
      <sheetName val="Valve_List_(Priced)1"/>
      <sheetName val="_TDIBM1_X೺1"/>
      <sheetName val="NO_3_PTA_PLANT_SD_COST1"/>
      <sheetName val="STA_&amp;_SEC1"/>
      <sheetName val="_TDIBM1_X೺_x005f_x0000_ഈ_x005f_x0000__x0001"/>
      <sheetName val="OCT_FDN1"/>
      <sheetName val="Flaer_Area1"/>
      <sheetName val="Tbl_1y_41"/>
      <sheetName val="[TDIBM1_X೺1"/>
      <sheetName val="Resource_summary1"/>
      <sheetName val="Break_Down1"/>
      <sheetName val="Inert_Balls1"/>
      <sheetName val="CDU_(성창)_Master1"/>
      <sheetName val="Overall_Status1"/>
      <sheetName val="[TDIBM1_X೺_x005f_x0000_ഈ_x005f_x0000__x0001"/>
      <sheetName val="Kredi_Risk_Alt_Grup1"/>
      <sheetName val="Ana_Gruplar1"/>
      <sheetName val="Attachment_11"/>
      <sheetName val="Ex_Rate1"/>
      <sheetName val="B_5_Control_Valve1"/>
      <sheetName val="_TDIBM1_X೺_x005f_x005f_x005f_x0000_ഈ_x005f1"/>
      <sheetName val="해외_연수비용_계산-삭제1"/>
      <sheetName val="해외_기술훈련비_(합계)1"/>
      <sheetName val="spc_배관견적"/>
      <sheetName val="A(Rev_3)1"/>
      <sheetName val="_"/>
      <sheetName val="토목_Utility_Schedule_(2)"/>
      <sheetName val="Currency_&amp;_Other_Cost"/>
      <sheetName val="_Sum"/>
      <sheetName val="Eng_Hrs_(HO)"/>
      <sheetName val="현장관리비_산출내역"/>
      <sheetName val="입찰내역_발주처_양식"/>
      <sheetName val="드럼확인_배출"/>
      <sheetName val="JB_명판인쇄"/>
      <sheetName val="덕트뱅크_(2)"/>
      <sheetName val="플링_갑지"/>
      <sheetName val="JB_명판"/>
      <sheetName val="드럼_확인용"/>
      <sheetName val="01_09_CODE"/>
      <sheetName val="SCH B"/>
      <sheetName val="Instrument 구분 체계"/>
      <sheetName val="CAT.1"/>
      <sheetName val="Contents"/>
      <sheetName val="6PILE  (돌출)"/>
      <sheetName val="HX"/>
      <sheetName val="DIAINCH"/>
      <sheetName val="InstrumentType"/>
      <sheetName val="UnitNumber"/>
      <sheetName val="TypicalNo"/>
      <sheetName val="Misc"/>
      <sheetName val="SignalType"/>
      <sheetName val="IOType"/>
      <sheetName val="Qty"/>
      <sheetName val="Variable"/>
      <sheetName val="Status"/>
      <sheetName val="SystemType"/>
      <sheetName val="InstrumentLocation"/>
      <sheetName val="EE-PROP"/>
      <sheetName val="取费表"/>
      <sheetName val="合成単価作成表-BLDG"/>
      <sheetName val="BSPL"/>
      <sheetName val="[TDIBM1.X೺_x005f_x005f_x005f_x0000_ഈ_x005f_x005f_"/>
      <sheetName val="_TDIBM1.X೺_x005f_x005f_x005f_x005f_x005f_x005f_x0"/>
      <sheetName val="TRNS-C1"/>
      <sheetName val="UNIT 3"/>
      <sheetName val="_TDIBM1.X೺_x0000_ഈ_x0000__x0000"/>
      <sheetName val="[TDIBM1.X೺_x0000_ഈ_x0000__x0000"/>
      <sheetName val="_TDIBM1.X೺_x005f_x0000_ഈ_"/>
      <sheetName val="_TDIBM1_X೺_x0000_ഈ_x0000__x0000"/>
      <sheetName val="[TDIBM1_X೺_x0000_ഈ_x0000__x0000"/>
      <sheetName val="_TDIBM1_X೺_x005f_x0000_ഈ_"/>
      <sheetName val="_TDIBM1.X೺_x0000_ഈ_"/>
      <sheetName val="_TDIBM1_X೺_x0000_ഈ_"/>
      <sheetName val="견"/>
      <sheetName val="6"/>
      <sheetName val="X17-TOTAL"/>
      <sheetName val="LinerWt"/>
      <sheetName val="율적용"/>
      <sheetName val="표준작업"/>
      <sheetName val="직종"/>
      <sheetName val="Table-Dont Delete"/>
      <sheetName val="SPT vs PHI"/>
      <sheetName val="J"/>
      <sheetName val="L"/>
      <sheetName val="BREAKDOWN(철거설치)"/>
      <sheetName val="_TDIBM1.X೺_x005f_x005f_x0"/>
      <sheetName val="00-Summary Information-ABB"/>
      <sheetName val="3.공통공사대비"/>
      <sheetName val="RFP003A"/>
      <sheetName val="RFP003B"/>
      <sheetName val="RFP003C"/>
      <sheetName val="RFP003E"/>
      <sheetName val="RFP003F"/>
      <sheetName val="SW-TEO"/>
      <sheetName val="Consumables"/>
      <sheetName val="Benchmark"/>
      <sheetName val="개시대사 (2)"/>
      <sheetName val="PRO_A"/>
      <sheetName val="ELEC_MCI"/>
      <sheetName val="Main"/>
      <sheetName val="INST_MCI"/>
      <sheetName val="MECH_MCI"/>
      <sheetName val="PRO"/>
      <sheetName val="2-1-1) Zone &amp; Margin"/>
      <sheetName val="갑지 1회"/>
      <sheetName val="표지1회"/>
      <sheetName val="18.07"/>
      <sheetName val="갑지 2회"/>
      <sheetName val="표지2회"/>
      <sheetName val="18.08"/>
      <sheetName val="갑지 3회"/>
      <sheetName val="표지3회"/>
      <sheetName val="18.09"/>
      <sheetName val="갑지 4회"/>
      <sheetName val="표지4회"/>
      <sheetName val="18.10"/>
      <sheetName val="갑지 5회"/>
      <sheetName val="표지5회"/>
      <sheetName val="18.11"/>
      <sheetName val="갑지 6회"/>
      <sheetName val="표지6회"/>
      <sheetName val="18.12"/>
      <sheetName val="갑지 7회"/>
      <sheetName val="표지7회"/>
      <sheetName val="19.01"/>
      <sheetName val="갑지 8회"/>
      <sheetName val="표지8회"/>
      <sheetName val="19.02"/>
      <sheetName val="갑지 9회"/>
      <sheetName val="표지 9회"/>
      <sheetName val="19.03"/>
      <sheetName val="갑지 10회"/>
      <sheetName val="표지 10회"/>
      <sheetName val="19.04"/>
      <sheetName val="갑지 11회"/>
      <sheetName val="표지 11회"/>
      <sheetName val="19.05"/>
      <sheetName val="갑지 12회"/>
      <sheetName val="표지 12회"/>
      <sheetName val="19.06"/>
      <sheetName val="갑지 13회"/>
      <sheetName val="표지 13회"/>
      <sheetName val="19.07"/>
      <sheetName val="갑지 14회"/>
      <sheetName val="표지 14회"/>
      <sheetName val="19.08"/>
      <sheetName val="갑지 15회"/>
      <sheetName val="표지 15회"/>
      <sheetName val="19.09"/>
      <sheetName val="건축내역"/>
      <sheetName val="토목내역"/>
      <sheetName val="DPT"/>
      <sheetName val="PERLITE"/>
      <sheetName val="MTO"/>
      <sheetName val="INNER TANK"/>
      <sheetName val="Codes,..."/>
      <sheetName val="DATA_DRAWING"/>
      <sheetName val="INNER TANK SEISMIC"/>
      <sheetName val="MATERIALS"/>
      <sheetName val="IPE"/>
      <sheetName val="GENERALITY"/>
      <sheetName val="Data_Sheet"/>
      <sheetName val="списки"/>
      <sheetName val="Лист2"/>
      <sheetName val="Quotation"/>
      <sheetName val="Plan Early Date"/>
      <sheetName val="表三甲"/>
      <sheetName val="공사비SUM"/>
      <sheetName val="PLAGCoct03"/>
      <sheetName val="Utility and Fire flange"/>
      <sheetName val="2"/>
      <sheetName val="실행"/>
      <sheetName val="RFP003D"/>
      <sheetName val="IDC-Sum"/>
      <sheetName val="data2"/>
      <sheetName val="2. 전력간선공사"/>
      <sheetName val="sh4"/>
      <sheetName val="_TDIBM1.X೺_x0"/>
      <sheetName val="bldg list"/>
      <sheetName val=" WWT 설비 Remote IO 추가건 (2013.02."/>
      <sheetName val="e-GAP Summary"/>
      <sheetName val="Cost"/>
      <sheetName val="CAL1"/>
      <sheetName val="[TDIBM1.X೺?ഈ?????G_MH_CAL"/>
      <sheetName val="_TDIBM1.X೺?ഈ?????G_MH_CAL"/>
      <sheetName val="간접비내역-1"/>
      <sheetName val="ESCON"/>
      <sheetName val="XZLC003_PART1"/>
      <sheetName val="MTP"/>
      <sheetName val="MTP1"/>
      <sheetName val="당진1,2호기전선관설치및접지4차공사내역서-을지"/>
      <sheetName val="Chiet tinh dz35"/>
      <sheetName val="C_d"/>
      <sheetName val="GeneralFeedDevices_Labels"/>
      <sheetName val="CalmingSection_Labels"/>
      <sheetName val="Welcome"/>
      <sheetName val="Sheet9"/>
      <sheetName val="발전기"/>
      <sheetName val="간선"/>
      <sheetName val="Sheet10"/>
      <sheetName val="전기자료"/>
      <sheetName val="Sheet14"/>
      <sheetName val="Sheet13"/>
      <sheetName val="Submission - Price Summary"/>
      <sheetName val="Subb-Manpower &amp; Equiptment Plan"/>
      <sheetName val="Price Summary REF"/>
      <sheetName val="Working"/>
      <sheetName val="Optional Working"/>
      <sheetName val="Indirect"/>
      <sheetName val="Equip Cost"/>
      <sheetName val="E &amp; I Rates"/>
      <sheetName val="E&amp;I CC"/>
      <sheetName val="PPT Input"/>
      <sheetName val="Org Chart"/>
      <sheetName val="Indirect MP"/>
      <sheetName val="Direct MP"/>
      <sheetName val="Manpower cost"/>
      <sheetName val="Schedule"/>
      <sheetName val="Scafolding"/>
      <sheetName val="검사조서"/>
      <sheetName val="제경비비교"/>
      <sheetName val="공사대금지급요청서"/>
      <sheetName val="지분별 기성금"/>
      <sheetName val="개산급(서울)"/>
      <sheetName val="시기"/>
      <sheetName val="분석"/>
      <sheetName val="총내"/>
      <sheetName val="총원"/>
      <sheetName val="건원"/>
      <sheetName val="건집"/>
      <sheetName val="건내"/>
      <sheetName val="타설현황"/>
      <sheetName val="레미콘"/>
      <sheetName val="방수"/>
      <sheetName val="견출"/>
      <sheetName val="갱폼,AL폼"/>
      <sheetName val="단열재(골조)"/>
      <sheetName val="단열재(수장)"/>
      <sheetName val="경량벽체"/>
      <sheetName val="천정"/>
      <sheetName val="조적"/>
      <sheetName val="도배 및 수장"/>
      <sheetName val="미장"/>
      <sheetName val="타일"/>
      <sheetName val="도장"/>
      <sheetName val="유리"/>
      <sheetName val="PL창호"/>
      <sheetName val="지붕"/>
      <sheetName val="발코니난간대"/>
      <sheetName val="목창호"/>
      <sheetName val="석공사"/>
      <sheetName val="금속창호"/>
      <sheetName val="시스템가구"/>
      <sheetName val="일반가구"/>
      <sheetName val="엘리베이터"/>
      <sheetName val="토원"/>
      <sheetName val="토집"/>
      <sheetName val="토내"/>
      <sheetName val="개산급적용내역"/>
      <sheetName val="방침결정내역"/>
      <sheetName val="오수집계표"/>
      <sheetName val="우수집계표"/>
      <sheetName val="자재반입현황"/>
      <sheetName val="기원"/>
      <sheetName val="기집"/>
      <sheetName val="기내"/>
      <sheetName val="증빙서류"/>
      <sheetName val="타설현황 및 이중관(03월)"/>
      <sheetName val="급수급탕,난방 입상배관(03월)"/>
      <sheetName val="급수급탕,난방 입상배관 보온(03월)"/>
      <sheetName val="상트랩설치(03월)"/>
      <sheetName val="급수 입상배관 열선(03월)"/>
      <sheetName val="양변기설치(03월)"/>
      <sheetName val="세면기설치(03월)"/>
      <sheetName val="샤워수전설치(03월)"/>
      <sheetName val="싱크수전설치(03월)"/>
      <sheetName val="절수기설치(03월)"/>
      <sheetName val="슬라이딩형수납장(03월)"/>
      <sheetName val="슬라이딩형수납장 도어(03월)"/>
      <sheetName val="가스쿡탑(03월)"/>
      <sheetName val="레인지후드(03월)"/>
      <sheetName val="악세사리설치(03월)"/>
      <sheetName val="냉온수계량기,감압밸브설치(03월)"/>
      <sheetName val="열량계,유량제어밸브설치(03월)"/>
      <sheetName val="세대발코니 입상(03월)"/>
      <sheetName val="화장실 배기휀설치(03월)"/>
      <sheetName val="욕조설치(03월)"/>
      <sheetName val="건식AD(03월)"/>
      <sheetName val="후렉시블(03월)"/>
      <sheetName val="화장실 방화댐퍼(03월)"/>
      <sheetName val="주방 방화댐퍼(03월)"/>
      <sheetName val="오배수입상(03월)"/>
      <sheetName val="주방 정풍량 댐퍼 및 덕트 설치(03월)"/>
      <sheetName val="세대오배수배관(03월)"/>
      <sheetName val="난방분배기(03월)"/>
      <sheetName val=" 난방코일(03월)"/>
      <sheetName val="동지하주철(03월)"/>
      <sheetName val="동지하위생(03월)"/>
      <sheetName val="세대SP(03월)"/>
      <sheetName val="소방입상(03월)"/>
      <sheetName val="소방입상보온(03월)"/>
      <sheetName val="소방입상배관 열선(03월)"/>
      <sheetName val="폴리우레탄호스(03월)"/>
      <sheetName val="제연댐퍼(03월)"/>
      <sheetName val="세대환기(03월)"/>
      <sheetName val="세대환기디퓨져(03월)"/>
      <sheetName val="세대환기후렉시블(03월)"/>
      <sheetName val="세대환기장비(03월)"/>
      <sheetName val="상.하부후레임(03월)"/>
      <sheetName val="건식PD 전면판(03월)"/>
      <sheetName val="WEMS export"/>
      <sheetName val="Currency Rate"/>
      <sheetName val="Addendum No.1 BILL 2"/>
      <sheetName val="1.자금요약"/>
      <sheetName val="2.실행비투입"/>
      <sheetName val="3.본사집계"/>
      <sheetName val="3-1.본사투입"/>
      <sheetName val="4.지사집계"/>
      <sheetName val="4-1.지사투입"/>
      <sheetName val="5.현장총집계"/>
      <sheetName val="5-1.현금집계"/>
      <sheetName val="5-2.현금출납"/>
      <sheetName val="5-3.외상집계"/>
      <sheetName val="5-4.외상투입"/>
      <sheetName val="6.미지급금"/>
      <sheetName val="5-5.기타공제집계"/>
      <sheetName val="5-6.기타공제"/>
      <sheetName val="7.기성현황(실)"/>
      <sheetName val="8.한국인수당"/>
      <sheetName val="8.한국인수당 (Master file)"/>
      <sheetName val="9.기타수입"/>
      <sheetName val="10.투입집계"/>
      <sheetName val="(참고)CashFlow"/>
      <sheetName val="(참고)기성대투입"/>
      <sheetName val="(참고)기타공제"/>
      <sheetName val="(참고)미지급금"/>
      <sheetName val="5-4.외상투입 (2)"/>
      <sheetName val="16.기성현황(예)"/>
      <sheetName val="17.자금요약2"/>
      <sheetName val="18.실행대비투입2"/>
      <sheetName val="설명서"/>
      <sheetName val="1206-GMP-Data"/>
      <sheetName val="생산현황"/>
      <sheetName val="F-TOTAL"/>
      <sheetName val="결과"/>
      <sheetName val="Capa Ref GMP"/>
      <sheetName val="D 5243-ARAMCO"/>
      <sheetName val="D-4801 OXY"/>
      <sheetName val="October 2020"/>
      <sheetName val="EQUIP LIST"/>
      <sheetName val="VAT TU DIEN"/>
      <sheetName val="General"/>
      <sheetName val="Menus"/>
      <sheetName val="4. Fuel Gas Consumption(201029)"/>
      <sheetName val="Conduit_Size선정"/>
      <sheetName val="BW"/>
      <sheetName val="#¡REF"/>
      <sheetName val="SILICATE"/>
      <sheetName val="Malaysia incl. RET"/>
      <sheetName val="Tag Equip Value"/>
      <sheetName val="품셈"/>
      <sheetName val="RefG"/>
      <sheetName val="IRR sponsor"/>
      <sheetName val="CIM"/>
      <sheetName val="0000"/>
      <sheetName val="EQ USED (CORRECTED)"/>
      <sheetName val="Curves"/>
      <sheetName val="Note"/>
      <sheetName val="Heads"/>
      <sheetName val="Dbase"/>
      <sheetName val="Tables"/>
      <sheetName val="Page 2"/>
      <sheetName val="Register"/>
      <sheetName val="_TDIBM1_X೺_x005f_x005f_x0"/>
      <sheetName val="Rekap"/>
      <sheetName val="Analisa"/>
      <sheetName val="Perm. Test"/>
      <sheetName val="Anal-SNI"/>
      <sheetName val="DAF.TUL"/>
      <sheetName val="Material"/>
      <sheetName val="daf-3(OK)"/>
      <sheetName val="daf-7(OK)"/>
      <sheetName val="21"/>
      <sheetName val="351BQMCN"/>
      <sheetName val="Bahan "/>
      <sheetName val="Upah"/>
      <sheetName val="Isolasi Luar Dalam"/>
      <sheetName val="Isolasi Luar"/>
      <sheetName val="Cash Flow bulanan"/>
      <sheetName val="rap rinci"/>
      <sheetName val="BQ-E20-02(Rp)"/>
      <sheetName val="HARGA ALAT"/>
      <sheetName val="DAF-4"/>
      <sheetName val="DAF-5"/>
      <sheetName val="iTEM hARSAT"/>
      <sheetName val="Bahan"/>
      <sheetName val="BUL"/>
      <sheetName val="H.Satuan"/>
      <sheetName val="PPC"/>
      <sheetName val="HB "/>
      <sheetName val="Galian 1"/>
      <sheetName val="Bill No 6 Koord &amp; Attendance"/>
      <sheetName val="DAF-1"/>
      <sheetName val="Public Area"/>
      <sheetName val="DAFTAR HARGA"/>
      <sheetName val="Informasi"/>
      <sheetName val="hsat-SD"/>
      <sheetName val="an-satuan"/>
      <sheetName val="Rekap-SD"/>
      <sheetName val="RAB"/>
      <sheetName val="FILTER"/>
      <sheetName val="ANAL.BOW"/>
      <sheetName val="具志川H社"/>
      <sheetName val="CT Thang Mo"/>
      <sheetName val="CT  PL"/>
      <sheetName val="Equipment Cost"/>
      <sheetName val="VS P-Q"/>
      <sheetName val="tifico"/>
      <sheetName val="PE-F-33 Rev 02 Basic Proj.Info"/>
      <sheetName val="PE-F-31 Rev 01 Coversheet"/>
      <sheetName val="TOWER 10TON"/>
      <sheetName val="TOWER 12TON"/>
      <sheetName val="갑지(추정)"/>
      <sheetName val="progress(RM)"/>
      <sheetName val="manhour"/>
      <sheetName val="exp"/>
      <sheetName val="2.주요계수총괄"/>
      <sheetName val="CEQ_Master"/>
      <sheetName val="Man_Master"/>
      <sheetName val="GAEYO"/>
      <sheetName val="기성내역"/>
      <sheetName val="Lookup Lists"/>
      <sheetName val="Lists"/>
      <sheetName val="9. 콘덴서"/>
      <sheetName val="HO_ENG_MH_CAL7"/>
      <sheetName val="INPUT_DATA7"/>
      <sheetName val="Eq__Mobilization6"/>
      <sheetName val="7_2세부_부하계산서7"/>
      <sheetName val="_갑지7"/>
      <sheetName val="ITB_COST6"/>
      <sheetName val="EQ_Total5"/>
      <sheetName val="CIVIL_BOQ6"/>
      <sheetName val="RAW_COST_SUMMARY6"/>
      <sheetName val="BLDG_BOQ6"/>
      <sheetName val="rate_analyses6"/>
      <sheetName val="Price_Detail5"/>
      <sheetName val="DS_Oil_System5"/>
      <sheetName val="Pjt_Data5"/>
      <sheetName val="노임_단가5"/>
      <sheetName val="plan&amp;section_of_foundation5"/>
      <sheetName val="pile_bearing_capa_&amp;_arrenge5"/>
      <sheetName val="design_load5"/>
      <sheetName val="working_load_at_the_btm_ft_5"/>
      <sheetName val="stability_check5"/>
      <sheetName val="design_criteria5"/>
      <sheetName val="M_114"/>
      <sheetName val="AOP_Summary-25"/>
      <sheetName val="2_배관5"/>
      <sheetName val="TYPE-B_평균H4"/>
      <sheetName val="ANA&amp;DESIGN&amp;REINF__4"/>
      <sheetName val="PRIMARY_LOAD4"/>
      <sheetName val="EXT_CHECK4"/>
      <sheetName val="PIPE_(SG)-발수4"/>
      <sheetName val="OIL_SYST_DATA_SHTS4"/>
      <sheetName val="할증_4"/>
      <sheetName val="Loop_Type4"/>
      <sheetName val="공사비_분석표4"/>
      <sheetName val="간접비_총괄표4"/>
      <sheetName val="Resource_table4"/>
      <sheetName val="Invoice_(Summary)4"/>
      <sheetName val="Invoice_(IBL)4"/>
      <sheetName val="Invoice_(OBL)4"/>
      <sheetName val="REINF_4"/>
      <sheetName val="Food_court_4"/>
      <sheetName val="97_사업추정(WEKI)4"/>
      <sheetName val="노원열병합__건축공사기성내역서4"/>
      <sheetName val="BACK_DATA4"/>
      <sheetName val="3_Breakdown_Direct_Instrument2"/>
      <sheetName val="Inside_building_Summary2"/>
      <sheetName val="Rate_Analysis2"/>
      <sheetName val="L_V_Separator2"/>
      <sheetName val="Kredi_Risk_Alt_Grup2"/>
      <sheetName val="Ana_Gruplar2"/>
      <sheetName val="Attachment_12"/>
      <sheetName val="Ex_Rate2"/>
      <sheetName val="[TDIBM1_X೺_x005f_x0000_ഈ_x005f_x0000__x0002"/>
      <sheetName val="Vertical_FDN-122"/>
      <sheetName val="Pump_FDN-12"/>
      <sheetName val="Horizontal_Vessel_FDN-12"/>
      <sheetName val="B_5_Control_Valve2"/>
      <sheetName val="Overall_Status2"/>
      <sheetName val="Resource_summary2"/>
      <sheetName val="Break_Down2"/>
      <sheetName val="_TDIBM1_X೺2"/>
      <sheetName val="NO_3_PTA_PLANT_SD_COST2"/>
      <sheetName val="STA_&amp;_SEC2"/>
      <sheetName val="_TDIBM1_X೺_x005f_x0000_ഈ_x005f_x0000__x0002"/>
      <sheetName val="OCT_FDN2"/>
      <sheetName val="Flaer_Area2"/>
      <sheetName val="Valve_List_(Priced)2"/>
      <sheetName val="Tbl_1y_42"/>
      <sheetName val="Inert_Balls2"/>
      <sheetName val="[TDIBM1_X೺2"/>
      <sheetName val="CDU_(성창)_Master2"/>
      <sheetName val="_TDIBM1_X೺_x005f_x005f_x005f_x0000_ഈ_x005f2"/>
      <sheetName val="_1"/>
      <sheetName val="A(Rev_3)2"/>
      <sheetName val="해외_연수비용_계산-삭제2"/>
      <sheetName val="해외_기술훈련비_(합계)2"/>
      <sheetName val="토목_Utility_Schedule_(2)1"/>
      <sheetName val="Currency_&amp;_Other_Cost1"/>
      <sheetName val="_Sum1"/>
      <sheetName val="드럼확인_배출1"/>
      <sheetName val="JB_명판인쇄1"/>
      <sheetName val="덕트뱅크_(2)1"/>
      <sheetName val="플링_갑지1"/>
      <sheetName val="JB_명판1"/>
      <sheetName val="드럼_확인용1"/>
      <sheetName val="spc_배관견적1"/>
      <sheetName val="Eng_Hrs_(HO)1"/>
      <sheetName val="01_09_CODE1"/>
      <sheetName val="현장관리비_산출내역1"/>
      <sheetName val="[TDIBM1_X೺_x005f_x005f_x005f_x0000_ഈ_x005f_x005f_"/>
      <sheetName val="_TDIBM1_X೺_x005f_x005f_x005f_x005f_x005f_x005f_x0"/>
      <sheetName val="_TDIBM1_X೺ഈ_x00001"/>
      <sheetName val="_TDIBM1_X೺_x005f_x0000_ഈ_1"/>
      <sheetName val="6PILE__(돌출)"/>
      <sheetName val="00-Summary_Information-ABB"/>
      <sheetName val="Table-Dont_Delete"/>
      <sheetName val="Instrument_구분_체계"/>
      <sheetName val="CAT_1"/>
      <sheetName val="입찰내역_발주처_양식1"/>
      <sheetName val="SPT_vs_PHI"/>
      <sheetName val="SCH_B"/>
      <sheetName val="UNIT_3"/>
      <sheetName val="Plan_Early_Date"/>
      <sheetName val="2-1-1)_Zone_&amp;_Margin"/>
      <sheetName val="Utility_and_Fire_flange"/>
      <sheetName val="INNER_TANK"/>
      <sheetName val="Codes,___"/>
      <sheetName val="INNER_TANK_SEISMIC"/>
      <sheetName val="[TDIBM1_X೺ഈ_x00001"/>
      <sheetName val="_TDIBM1_X೺ഈ_1"/>
      <sheetName val="3_공통공사대비"/>
      <sheetName val="개시대사_(2)"/>
      <sheetName val="2__전력간선공사"/>
      <sheetName val="_WWT_설비_Remote_IO_추가건_(2013_02_"/>
      <sheetName val="bldg_list"/>
      <sheetName val="[TDIBM1_X೺?ഈ?????G_MH_CAL"/>
      <sheetName val="_TDIBM1_X೺?ഈ?????G_MH_CAL"/>
      <sheetName val="_TDIBM1_X೺_x0"/>
      <sheetName val="ACT_ALL IN"/>
      <sheetName val="PkRp"/>
      <sheetName val="Kuantitas &amp; Harga"/>
      <sheetName val="struktur tdk dipakai"/>
      <sheetName val="AC"/>
      <sheetName val="공통비총괄표"/>
      <sheetName val="01"/>
      <sheetName val="주현(해보)"/>
      <sheetName val="교각계산"/>
    </sheetNames>
    <sheetDataSet>
      <sheetData sheetId="0"/>
      <sheetData sheetId="1"/>
      <sheetData sheetId="2"/>
      <sheetData sheetId="3">
        <row r="8">
          <cell r="E8">
            <v>100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ow r="8">
          <cell r="E8">
            <v>100</v>
          </cell>
        </row>
      </sheetData>
      <sheetData sheetId="289">
        <row r="8">
          <cell r="E8">
            <v>100</v>
          </cell>
        </row>
      </sheetData>
      <sheetData sheetId="290">
        <row r="8">
          <cell r="E8">
            <v>100</v>
          </cell>
        </row>
      </sheetData>
      <sheetData sheetId="291">
        <row r="8">
          <cell r="E8">
            <v>100</v>
          </cell>
        </row>
      </sheetData>
      <sheetData sheetId="292">
        <row r="8">
          <cell r="E8">
            <v>100</v>
          </cell>
        </row>
      </sheetData>
      <sheetData sheetId="293">
        <row r="8">
          <cell r="E8">
            <v>100</v>
          </cell>
        </row>
      </sheetData>
      <sheetData sheetId="294">
        <row r="8">
          <cell r="E8">
            <v>100</v>
          </cell>
        </row>
      </sheetData>
      <sheetData sheetId="295">
        <row r="8">
          <cell r="E8">
            <v>100</v>
          </cell>
        </row>
      </sheetData>
      <sheetData sheetId="296">
        <row r="8">
          <cell r="E8">
            <v>100</v>
          </cell>
        </row>
      </sheetData>
      <sheetData sheetId="297">
        <row r="8">
          <cell r="E8">
            <v>100</v>
          </cell>
        </row>
      </sheetData>
      <sheetData sheetId="298">
        <row r="8">
          <cell r="E8">
            <v>100</v>
          </cell>
        </row>
      </sheetData>
      <sheetData sheetId="299">
        <row r="8">
          <cell r="E8">
            <v>100</v>
          </cell>
        </row>
      </sheetData>
      <sheetData sheetId="300">
        <row r="8">
          <cell r="E8">
            <v>100</v>
          </cell>
        </row>
      </sheetData>
      <sheetData sheetId="301">
        <row r="8">
          <cell r="E8">
            <v>100</v>
          </cell>
        </row>
      </sheetData>
      <sheetData sheetId="302">
        <row r="8">
          <cell r="E8">
            <v>100</v>
          </cell>
        </row>
      </sheetData>
      <sheetData sheetId="303">
        <row r="8">
          <cell r="E8">
            <v>100</v>
          </cell>
        </row>
      </sheetData>
      <sheetData sheetId="304">
        <row r="8">
          <cell r="E8">
            <v>100</v>
          </cell>
        </row>
      </sheetData>
      <sheetData sheetId="305">
        <row r="8">
          <cell r="E8">
            <v>100</v>
          </cell>
        </row>
      </sheetData>
      <sheetData sheetId="306">
        <row r="8">
          <cell r="E8">
            <v>100</v>
          </cell>
        </row>
      </sheetData>
      <sheetData sheetId="307">
        <row r="8">
          <cell r="E8">
            <v>100</v>
          </cell>
        </row>
      </sheetData>
      <sheetData sheetId="308">
        <row r="8">
          <cell r="E8">
            <v>100</v>
          </cell>
        </row>
      </sheetData>
      <sheetData sheetId="309">
        <row r="8">
          <cell r="E8">
            <v>100</v>
          </cell>
        </row>
      </sheetData>
      <sheetData sheetId="310">
        <row r="8">
          <cell r="E8">
            <v>100</v>
          </cell>
        </row>
      </sheetData>
      <sheetData sheetId="311">
        <row r="8">
          <cell r="E8">
            <v>100</v>
          </cell>
        </row>
      </sheetData>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ow r="8">
          <cell r="E8">
            <v>100</v>
          </cell>
        </row>
      </sheetData>
      <sheetData sheetId="334">
        <row r="8">
          <cell r="E8">
            <v>100</v>
          </cell>
        </row>
      </sheetData>
      <sheetData sheetId="335">
        <row r="8">
          <cell r="E8">
            <v>100</v>
          </cell>
        </row>
      </sheetData>
      <sheetData sheetId="336">
        <row r="8">
          <cell r="E8">
            <v>100</v>
          </cell>
        </row>
      </sheetData>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sheetData sheetId="351">
        <row r="8">
          <cell r="E8">
            <v>100</v>
          </cell>
        </row>
      </sheetData>
      <sheetData sheetId="352">
        <row r="8">
          <cell r="E8">
            <v>100</v>
          </cell>
        </row>
      </sheetData>
      <sheetData sheetId="353">
        <row r="8">
          <cell r="E8">
            <v>100</v>
          </cell>
        </row>
      </sheetData>
      <sheetData sheetId="354">
        <row r="8">
          <cell r="E8">
            <v>100</v>
          </cell>
        </row>
      </sheetData>
      <sheetData sheetId="355">
        <row r="8">
          <cell r="E8">
            <v>100</v>
          </cell>
        </row>
      </sheetData>
      <sheetData sheetId="356">
        <row r="8">
          <cell r="E8">
            <v>100</v>
          </cell>
        </row>
      </sheetData>
      <sheetData sheetId="357">
        <row r="8">
          <cell r="E8">
            <v>100</v>
          </cell>
        </row>
      </sheetData>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sheetData sheetId="411" refreshError="1"/>
      <sheetData sheetId="412" refreshError="1"/>
      <sheetData sheetId="413" refreshError="1"/>
      <sheetData sheetId="414" refreshError="1"/>
      <sheetData sheetId="415"/>
      <sheetData sheetId="416" refreshError="1"/>
      <sheetData sheetId="417" refreshError="1"/>
      <sheetData sheetId="418" refreshError="1"/>
      <sheetData sheetId="419" refreshError="1"/>
      <sheetData sheetId="420" refreshError="1"/>
      <sheetData sheetId="42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ow r="8">
          <cell r="E8">
            <v>100</v>
          </cell>
        </row>
      </sheetData>
      <sheetData sheetId="443">
        <row r="8">
          <cell r="E8">
            <v>100</v>
          </cell>
        </row>
      </sheetData>
      <sheetData sheetId="444">
        <row r="8">
          <cell r="E8">
            <v>100</v>
          </cell>
        </row>
      </sheetData>
      <sheetData sheetId="445">
        <row r="8">
          <cell r="E8">
            <v>100</v>
          </cell>
        </row>
      </sheetData>
      <sheetData sheetId="446">
        <row r="8">
          <cell r="E8">
            <v>100</v>
          </cell>
        </row>
      </sheetData>
      <sheetData sheetId="447">
        <row r="8">
          <cell r="E8">
            <v>100</v>
          </cell>
        </row>
      </sheetData>
      <sheetData sheetId="448">
        <row r="8">
          <cell r="E8">
            <v>100</v>
          </cell>
        </row>
      </sheetData>
      <sheetData sheetId="449">
        <row r="8">
          <cell r="E8">
            <v>100</v>
          </cell>
        </row>
      </sheetData>
      <sheetData sheetId="450">
        <row r="8">
          <cell r="E8">
            <v>100</v>
          </cell>
        </row>
      </sheetData>
      <sheetData sheetId="451">
        <row r="8">
          <cell r="E8">
            <v>100</v>
          </cell>
        </row>
      </sheetData>
      <sheetData sheetId="452">
        <row r="8">
          <cell r="E8">
            <v>100</v>
          </cell>
        </row>
      </sheetData>
      <sheetData sheetId="453">
        <row r="8">
          <cell r="E8">
            <v>100</v>
          </cell>
        </row>
      </sheetData>
      <sheetData sheetId="454">
        <row r="8">
          <cell r="E8">
            <v>100</v>
          </cell>
        </row>
      </sheetData>
      <sheetData sheetId="455">
        <row r="8">
          <cell r="E8">
            <v>100</v>
          </cell>
        </row>
      </sheetData>
      <sheetData sheetId="456">
        <row r="8">
          <cell r="E8">
            <v>100</v>
          </cell>
        </row>
      </sheetData>
      <sheetData sheetId="457">
        <row r="8">
          <cell r="E8">
            <v>100</v>
          </cell>
        </row>
      </sheetData>
      <sheetData sheetId="458">
        <row r="8">
          <cell r="E8">
            <v>100</v>
          </cell>
        </row>
      </sheetData>
      <sheetData sheetId="459">
        <row r="8">
          <cell r="E8">
            <v>100</v>
          </cell>
        </row>
      </sheetData>
      <sheetData sheetId="460">
        <row r="8">
          <cell r="E8">
            <v>100</v>
          </cell>
        </row>
      </sheetData>
      <sheetData sheetId="461">
        <row r="8">
          <cell r="E8">
            <v>100</v>
          </cell>
        </row>
      </sheetData>
      <sheetData sheetId="462">
        <row r="8">
          <cell r="E8">
            <v>100</v>
          </cell>
        </row>
      </sheetData>
      <sheetData sheetId="463">
        <row r="8">
          <cell r="E8">
            <v>100</v>
          </cell>
        </row>
      </sheetData>
      <sheetData sheetId="464">
        <row r="8">
          <cell r="E8">
            <v>100</v>
          </cell>
        </row>
      </sheetData>
      <sheetData sheetId="465">
        <row r="8">
          <cell r="E8">
            <v>100</v>
          </cell>
        </row>
      </sheetData>
      <sheetData sheetId="466">
        <row r="8">
          <cell r="E8">
            <v>100</v>
          </cell>
        </row>
      </sheetData>
      <sheetData sheetId="467">
        <row r="8">
          <cell r="E8">
            <v>100</v>
          </cell>
        </row>
      </sheetData>
      <sheetData sheetId="468">
        <row r="8">
          <cell r="E8">
            <v>100</v>
          </cell>
        </row>
      </sheetData>
      <sheetData sheetId="469">
        <row r="8">
          <cell r="E8">
            <v>100</v>
          </cell>
        </row>
      </sheetData>
      <sheetData sheetId="470">
        <row r="8">
          <cell r="E8">
            <v>100</v>
          </cell>
        </row>
      </sheetData>
      <sheetData sheetId="471">
        <row r="8">
          <cell r="E8">
            <v>100</v>
          </cell>
        </row>
      </sheetData>
      <sheetData sheetId="472">
        <row r="8">
          <cell r="E8">
            <v>100</v>
          </cell>
        </row>
      </sheetData>
      <sheetData sheetId="473">
        <row r="8">
          <cell r="E8">
            <v>100</v>
          </cell>
        </row>
      </sheetData>
      <sheetData sheetId="474">
        <row r="8">
          <cell r="E8">
            <v>100</v>
          </cell>
        </row>
      </sheetData>
      <sheetData sheetId="475">
        <row r="8">
          <cell r="E8">
            <v>100</v>
          </cell>
        </row>
      </sheetData>
      <sheetData sheetId="476">
        <row r="8">
          <cell r="E8">
            <v>100</v>
          </cell>
        </row>
      </sheetData>
      <sheetData sheetId="477">
        <row r="8">
          <cell r="E8">
            <v>100</v>
          </cell>
        </row>
      </sheetData>
      <sheetData sheetId="478">
        <row r="8">
          <cell r="E8">
            <v>100</v>
          </cell>
        </row>
      </sheetData>
      <sheetData sheetId="479">
        <row r="8">
          <cell r="E8">
            <v>100</v>
          </cell>
        </row>
      </sheetData>
      <sheetData sheetId="480">
        <row r="8">
          <cell r="E8">
            <v>100</v>
          </cell>
        </row>
      </sheetData>
      <sheetData sheetId="481">
        <row r="8">
          <cell r="E8">
            <v>100</v>
          </cell>
        </row>
      </sheetData>
      <sheetData sheetId="482">
        <row r="8">
          <cell r="E8">
            <v>100</v>
          </cell>
        </row>
      </sheetData>
      <sheetData sheetId="483">
        <row r="8">
          <cell r="E8">
            <v>100</v>
          </cell>
        </row>
      </sheetData>
      <sheetData sheetId="484">
        <row r="8">
          <cell r="E8">
            <v>100</v>
          </cell>
        </row>
      </sheetData>
      <sheetData sheetId="485">
        <row r="8">
          <cell r="E8">
            <v>100</v>
          </cell>
        </row>
      </sheetData>
      <sheetData sheetId="486">
        <row r="8">
          <cell r="E8">
            <v>100</v>
          </cell>
        </row>
      </sheetData>
      <sheetData sheetId="487">
        <row r="8">
          <cell r="E8">
            <v>100</v>
          </cell>
        </row>
      </sheetData>
      <sheetData sheetId="488">
        <row r="8">
          <cell r="E8">
            <v>100</v>
          </cell>
        </row>
      </sheetData>
      <sheetData sheetId="489">
        <row r="8">
          <cell r="E8">
            <v>100</v>
          </cell>
        </row>
      </sheetData>
      <sheetData sheetId="490">
        <row r="8">
          <cell r="E8">
            <v>100</v>
          </cell>
        </row>
      </sheetData>
      <sheetData sheetId="491">
        <row r="8">
          <cell r="E8">
            <v>100</v>
          </cell>
        </row>
      </sheetData>
      <sheetData sheetId="492">
        <row r="8">
          <cell r="E8">
            <v>100</v>
          </cell>
        </row>
      </sheetData>
      <sheetData sheetId="493">
        <row r="8">
          <cell r="E8">
            <v>100</v>
          </cell>
        </row>
      </sheetData>
      <sheetData sheetId="494">
        <row r="8">
          <cell r="E8">
            <v>100</v>
          </cell>
        </row>
      </sheetData>
      <sheetData sheetId="495">
        <row r="8">
          <cell r="E8">
            <v>100</v>
          </cell>
        </row>
      </sheetData>
      <sheetData sheetId="496">
        <row r="8">
          <cell r="E8">
            <v>100</v>
          </cell>
        </row>
      </sheetData>
      <sheetData sheetId="497">
        <row r="8">
          <cell r="E8">
            <v>100</v>
          </cell>
        </row>
      </sheetData>
      <sheetData sheetId="498">
        <row r="8">
          <cell r="E8">
            <v>100</v>
          </cell>
        </row>
      </sheetData>
      <sheetData sheetId="499">
        <row r="8">
          <cell r="E8">
            <v>100</v>
          </cell>
        </row>
      </sheetData>
      <sheetData sheetId="500">
        <row r="8">
          <cell r="E8">
            <v>100</v>
          </cell>
        </row>
      </sheetData>
      <sheetData sheetId="501">
        <row r="8">
          <cell r="E8">
            <v>100</v>
          </cell>
        </row>
      </sheetData>
      <sheetData sheetId="502">
        <row r="8">
          <cell r="E8">
            <v>100</v>
          </cell>
        </row>
      </sheetData>
      <sheetData sheetId="503">
        <row r="8">
          <cell r="E8">
            <v>100</v>
          </cell>
        </row>
      </sheetData>
      <sheetData sheetId="504">
        <row r="8">
          <cell r="E8">
            <v>100</v>
          </cell>
        </row>
      </sheetData>
      <sheetData sheetId="505">
        <row r="8">
          <cell r="E8">
            <v>100</v>
          </cell>
        </row>
      </sheetData>
      <sheetData sheetId="506">
        <row r="8">
          <cell r="E8">
            <v>100</v>
          </cell>
        </row>
      </sheetData>
      <sheetData sheetId="507">
        <row r="8">
          <cell r="E8">
            <v>100</v>
          </cell>
        </row>
      </sheetData>
      <sheetData sheetId="508">
        <row r="8">
          <cell r="E8">
            <v>100</v>
          </cell>
        </row>
      </sheetData>
      <sheetData sheetId="509">
        <row r="8">
          <cell r="E8">
            <v>100</v>
          </cell>
        </row>
      </sheetData>
      <sheetData sheetId="510">
        <row r="8">
          <cell r="E8">
            <v>100</v>
          </cell>
        </row>
      </sheetData>
      <sheetData sheetId="511">
        <row r="8">
          <cell r="E8">
            <v>100</v>
          </cell>
        </row>
      </sheetData>
      <sheetData sheetId="512">
        <row r="8">
          <cell r="E8">
            <v>100</v>
          </cell>
        </row>
      </sheetData>
      <sheetData sheetId="513">
        <row r="8">
          <cell r="E8">
            <v>100</v>
          </cell>
        </row>
      </sheetData>
      <sheetData sheetId="514">
        <row r="8">
          <cell r="E8">
            <v>100</v>
          </cell>
        </row>
      </sheetData>
      <sheetData sheetId="515">
        <row r="8">
          <cell r="E8">
            <v>100</v>
          </cell>
        </row>
      </sheetData>
      <sheetData sheetId="516">
        <row r="8">
          <cell r="E8">
            <v>100</v>
          </cell>
        </row>
      </sheetData>
      <sheetData sheetId="517">
        <row r="8">
          <cell r="E8">
            <v>100</v>
          </cell>
        </row>
      </sheetData>
      <sheetData sheetId="518">
        <row r="8">
          <cell r="E8">
            <v>100</v>
          </cell>
        </row>
      </sheetData>
      <sheetData sheetId="519">
        <row r="8">
          <cell r="E8">
            <v>100</v>
          </cell>
        </row>
      </sheetData>
      <sheetData sheetId="520">
        <row r="8">
          <cell r="E8">
            <v>100</v>
          </cell>
        </row>
      </sheetData>
      <sheetData sheetId="521">
        <row r="8">
          <cell r="E8">
            <v>100</v>
          </cell>
        </row>
      </sheetData>
      <sheetData sheetId="522">
        <row r="8">
          <cell r="E8">
            <v>100</v>
          </cell>
        </row>
      </sheetData>
      <sheetData sheetId="523">
        <row r="8">
          <cell r="E8">
            <v>100</v>
          </cell>
        </row>
      </sheetData>
      <sheetData sheetId="524">
        <row r="8">
          <cell r="E8">
            <v>100</v>
          </cell>
        </row>
      </sheetData>
      <sheetData sheetId="525">
        <row r="8">
          <cell r="E8">
            <v>100</v>
          </cell>
        </row>
      </sheetData>
      <sheetData sheetId="526">
        <row r="8">
          <cell r="E8">
            <v>100</v>
          </cell>
        </row>
      </sheetData>
      <sheetData sheetId="527">
        <row r="8">
          <cell r="E8">
            <v>100</v>
          </cell>
        </row>
      </sheetData>
      <sheetData sheetId="528" refreshError="1"/>
      <sheetData sheetId="529" refreshError="1"/>
      <sheetData sheetId="530" refreshError="1"/>
      <sheetData sheetId="531" refreshError="1"/>
      <sheetData sheetId="532" refreshError="1"/>
      <sheetData sheetId="533" refreshError="1"/>
      <sheetData sheetId="534" refreshError="1"/>
      <sheetData sheetId="535">
        <row r="8">
          <cell r="E8">
            <v>100</v>
          </cell>
        </row>
      </sheetData>
      <sheetData sheetId="536">
        <row r="8">
          <cell r="E8">
            <v>100</v>
          </cell>
        </row>
      </sheetData>
      <sheetData sheetId="537">
        <row r="8">
          <cell r="E8">
            <v>100</v>
          </cell>
        </row>
      </sheetData>
      <sheetData sheetId="538">
        <row r="8">
          <cell r="E8">
            <v>100</v>
          </cell>
        </row>
      </sheetData>
      <sheetData sheetId="539">
        <row r="8">
          <cell r="E8">
            <v>100</v>
          </cell>
        </row>
      </sheetData>
      <sheetData sheetId="540">
        <row r="8">
          <cell r="E8">
            <v>100</v>
          </cell>
        </row>
      </sheetData>
      <sheetData sheetId="541">
        <row r="8">
          <cell r="E8">
            <v>100</v>
          </cell>
        </row>
      </sheetData>
      <sheetData sheetId="542">
        <row r="8">
          <cell r="E8">
            <v>100</v>
          </cell>
        </row>
      </sheetData>
      <sheetData sheetId="543">
        <row r="8">
          <cell r="E8">
            <v>100</v>
          </cell>
        </row>
      </sheetData>
      <sheetData sheetId="544">
        <row r="8">
          <cell r="E8">
            <v>100</v>
          </cell>
        </row>
      </sheetData>
      <sheetData sheetId="545">
        <row r="8">
          <cell r="E8">
            <v>100</v>
          </cell>
        </row>
      </sheetData>
      <sheetData sheetId="546">
        <row r="8">
          <cell r="E8">
            <v>100</v>
          </cell>
        </row>
      </sheetData>
      <sheetData sheetId="547">
        <row r="8">
          <cell r="E8">
            <v>100</v>
          </cell>
        </row>
      </sheetData>
      <sheetData sheetId="548">
        <row r="8">
          <cell r="E8">
            <v>100</v>
          </cell>
        </row>
      </sheetData>
      <sheetData sheetId="549">
        <row r="8">
          <cell r="E8">
            <v>100</v>
          </cell>
        </row>
      </sheetData>
      <sheetData sheetId="550">
        <row r="8">
          <cell r="E8">
            <v>100</v>
          </cell>
        </row>
      </sheetData>
      <sheetData sheetId="551">
        <row r="8">
          <cell r="E8">
            <v>100</v>
          </cell>
        </row>
      </sheetData>
      <sheetData sheetId="552">
        <row r="8">
          <cell r="E8">
            <v>100</v>
          </cell>
        </row>
      </sheetData>
      <sheetData sheetId="553">
        <row r="8">
          <cell r="E8">
            <v>100</v>
          </cell>
        </row>
      </sheetData>
      <sheetData sheetId="554">
        <row r="8">
          <cell r="E8">
            <v>100</v>
          </cell>
        </row>
      </sheetData>
      <sheetData sheetId="555">
        <row r="8">
          <cell r="E8">
            <v>100</v>
          </cell>
        </row>
      </sheetData>
      <sheetData sheetId="556">
        <row r="8">
          <cell r="E8">
            <v>100</v>
          </cell>
        </row>
      </sheetData>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ow r="8">
          <cell r="E8">
            <v>100</v>
          </cell>
        </row>
      </sheetData>
      <sheetData sheetId="569">
        <row r="8">
          <cell r="E8">
            <v>100</v>
          </cell>
        </row>
      </sheetData>
      <sheetData sheetId="570" refreshError="1"/>
      <sheetData sheetId="571" refreshError="1"/>
      <sheetData sheetId="572" refreshError="1"/>
      <sheetData sheetId="573" refreshError="1"/>
      <sheetData sheetId="574">
        <row r="8">
          <cell r="E8">
            <v>100</v>
          </cell>
        </row>
      </sheetData>
      <sheetData sheetId="575">
        <row r="8">
          <cell r="E8">
            <v>100</v>
          </cell>
        </row>
      </sheetData>
      <sheetData sheetId="576">
        <row r="8">
          <cell r="E8">
            <v>100</v>
          </cell>
        </row>
      </sheetData>
      <sheetData sheetId="577">
        <row r="8">
          <cell r="E8">
            <v>100</v>
          </cell>
        </row>
      </sheetData>
      <sheetData sheetId="578">
        <row r="8">
          <cell r="E8">
            <v>100</v>
          </cell>
        </row>
      </sheetData>
      <sheetData sheetId="579">
        <row r="8">
          <cell r="E8">
            <v>100</v>
          </cell>
        </row>
      </sheetData>
      <sheetData sheetId="580">
        <row r="8">
          <cell r="E8">
            <v>100</v>
          </cell>
        </row>
      </sheetData>
      <sheetData sheetId="581" refreshError="1"/>
      <sheetData sheetId="582" refreshError="1"/>
      <sheetData sheetId="583" refreshError="1"/>
      <sheetData sheetId="584">
        <row r="8">
          <cell r="E8">
            <v>100</v>
          </cell>
        </row>
      </sheetData>
      <sheetData sheetId="585">
        <row r="8">
          <cell r="E8">
            <v>100</v>
          </cell>
        </row>
      </sheetData>
      <sheetData sheetId="586">
        <row r="8">
          <cell r="E8">
            <v>100</v>
          </cell>
        </row>
      </sheetData>
      <sheetData sheetId="587">
        <row r="8">
          <cell r="E8">
            <v>100</v>
          </cell>
        </row>
      </sheetData>
      <sheetData sheetId="588">
        <row r="8">
          <cell r="E8">
            <v>100</v>
          </cell>
        </row>
      </sheetData>
      <sheetData sheetId="589">
        <row r="8">
          <cell r="E8">
            <v>100</v>
          </cell>
        </row>
      </sheetData>
      <sheetData sheetId="590">
        <row r="8">
          <cell r="E8">
            <v>100</v>
          </cell>
        </row>
      </sheetData>
      <sheetData sheetId="591">
        <row r="8">
          <cell r="E8">
            <v>100</v>
          </cell>
        </row>
      </sheetData>
      <sheetData sheetId="592">
        <row r="8">
          <cell r="E8">
            <v>100</v>
          </cell>
        </row>
      </sheetData>
      <sheetData sheetId="593">
        <row r="8">
          <cell r="E8">
            <v>100</v>
          </cell>
        </row>
      </sheetData>
      <sheetData sheetId="594">
        <row r="8">
          <cell r="E8">
            <v>100</v>
          </cell>
        </row>
      </sheetData>
      <sheetData sheetId="595">
        <row r="8">
          <cell r="E8">
            <v>100</v>
          </cell>
        </row>
      </sheetData>
      <sheetData sheetId="596">
        <row r="8">
          <cell r="E8">
            <v>100</v>
          </cell>
        </row>
      </sheetData>
      <sheetData sheetId="597" refreshError="1"/>
      <sheetData sheetId="598">
        <row r="8">
          <cell r="E8">
            <v>100</v>
          </cell>
        </row>
      </sheetData>
      <sheetData sheetId="599" refreshError="1"/>
      <sheetData sheetId="600" refreshError="1"/>
      <sheetData sheetId="601">
        <row r="8">
          <cell r="E8">
            <v>100</v>
          </cell>
        </row>
      </sheetData>
      <sheetData sheetId="602">
        <row r="8">
          <cell r="E8">
            <v>100</v>
          </cell>
        </row>
      </sheetData>
      <sheetData sheetId="603">
        <row r="8">
          <cell r="E8">
            <v>100</v>
          </cell>
        </row>
      </sheetData>
      <sheetData sheetId="604">
        <row r="8">
          <cell r="E8">
            <v>100</v>
          </cell>
        </row>
      </sheetData>
      <sheetData sheetId="605">
        <row r="8">
          <cell r="E8">
            <v>100</v>
          </cell>
        </row>
      </sheetData>
      <sheetData sheetId="606">
        <row r="8">
          <cell r="E8">
            <v>100</v>
          </cell>
        </row>
      </sheetData>
      <sheetData sheetId="607">
        <row r="8">
          <cell r="E8">
            <v>100</v>
          </cell>
        </row>
      </sheetData>
      <sheetData sheetId="608">
        <row r="8">
          <cell r="E8">
            <v>100</v>
          </cell>
        </row>
      </sheetData>
      <sheetData sheetId="609">
        <row r="8">
          <cell r="E8">
            <v>100</v>
          </cell>
        </row>
      </sheetData>
      <sheetData sheetId="610">
        <row r="8">
          <cell r="E8">
            <v>100</v>
          </cell>
        </row>
      </sheetData>
      <sheetData sheetId="611">
        <row r="8">
          <cell r="E8">
            <v>100</v>
          </cell>
        </row>
      </sheetData>
      <sheetData sheetId="612">
        <row r="8">
          <cell r="E8">
            <v>100</v>
          </cell>
        </row>
      </sheetData>
      <sheetData sheetId="613">
        <row r="8">
          <cell r="E8">
            <v>100</v>
          </cell>
        </row>
      </sheetData>
      <sheetData sheetId="614">
        <row r="8">
          <cell r="E8">
            <v>100</v>
          </cell>
        </row>
      </sheetData>
      <sheetData sheetId="615">
        <row r="8">
          <cell r="E8">
            <v>100</v>
          </cell>
        </row>
      </sheetData>
      <sheetData sheetId="616">
        <row r="8">
          <cell r="E8">
            <v>100</v>
          </cell>
        </row>
      </sheetData>
      <sheetData sheetId="617">
        <row r="8">
          <cell r="E8">
            <v>100</v>
          </cell>
        </row>
      </sheetData>
      <sheetData sheetId="618">
        <row r="8">
          <cell r="E8">
            <v>100</v>
          </cell>
        </row>
      </sheetData>
      <sheetData sheetId="619">
        <row r="8">
          <cell r="E8">
            <v>100</v>
          </cell>
        </row>
      </sheetData>
      <sheetData sheetId="620">
        <row r="8">
          <cell r="E8">
            <v>100</v>
          </cell>
        </row>
      </sheetData>
      <sheetData sheetId="621">
        <row r="8">
          <cell r="E8">
            <v>100</v>
          </cell>
        </row>
      </sheetData>
      <sheetData sheetId="622">
        <row r="8">
          <cell r="E8">
            <v>100</v>
          </cell>
        </row>
      </sheetData>
      <sheetData sheetId="623">
        <row r="8">
          <cell r="E8">
            <v>100</v>
          </cell>
        </row>
      </sheetData>
      <sheetData sheetId="624">
        <row r="8">
          <cell r="E8">
            <v>100</v>
          </cell>
        </row>
      </sheetData>
      <sheetData sheetId="625">
        <row r="8">
          <cell r="E8">
            <v>100</v>
          </cell>
        </row>
      </sheetData>
      <sheetData sheetId="626">
        <row r="8">
          <cell r="E8">
            <v>100</v>
          </cell>
        </row>
      </sheetData>
      <sheetData sheetId="627">
        <row r="8">
          <cell r="E8">
            <v>100</v>
          </cell>
        </row>
      </sheetData>
      <sheetData sheetId="628">
        <row r="8">
          <cell r="E8">
            <v>100</v>
          </cell>
        </row>
      </sheetData>
      <sheetData sheetId="629">
        <row r="8">
          <cell r="E8">
            <v>100</v>
          </cell>
        </row>
      </sheetData>
      <sheetData sheetId="630">
        <row r="8">
          <cell r="E8">
            <v>100</v>
          </cell>
        </row>
      </sheetData>
      <sheetData sheetId="631">
        <row r="8">
          <cell r="E8">
            <v>100</v>
          </cell>
        </row>
      </sheetData>
      <sheetData sheetId="632">
        <row r="8">
          <cell r="E8">
            <v>100</v>
          </cell>
        </row>
      </sheetData>
      <sheetData sheetId="633">
        <row r="8">
          <cell r="E8">
            <v>100</v>
          </cell>
        </row>
      </sheetData>
      <sheetData sheetId="634">
        <row r="8">
          <cell r="E8">
            <v>100</v>
          </cell>
        </row>
      </sheetData>
      <sheetData sheetId="635">
        <row r="8">
          <cell r="E8">
            <v>100</v>
          </cell>
        </row>
      </sheetData>
      <sheetData sheetId="636">
        <row r="8">
          <cell r="E8">
            <v>100</v>
          </cell>
        </row>
      </sheetData>
      <sheetData sheetId="637">
        <row r="8">
          <cell r="E8">
            <v>100</v>
          </cell>
        </row>
      </sheetData>
      <sheetData sheetId="638">
        <row r="8">
          <cell r="E8">
            <v>100</v>
          </cell>
        </row>
      </sheetData>
      <sheetData sheetId="639">
        <row r="8">
          <cell r="E8">
            <v>100</v>
          </cell>
        </row>
      </sheetData>
      <sheetData sheetId="640">
        <row r="8">
          <cell r="E8">
            <v>100</v>
          </cell>
        </row>
      </sheetData>
      <sheetData sheetId="641">
        <row r="8">
          <cell r="E8">
            <v>100</v>
          </cell>
        </row>
      </sheetData>
      <sheetData sheetId="642">
        <row r="8">
          <cell r="E8">
            <v>100</v>
          </cell>
        </row>
      </sheetData>
      <sheetData sheetId="643">
        <row r="8">
          <cell r="E8">
            <v>100</v>
          </cell>
        </row>
      </sheetData>
      <sheetData sheetId="644">
        <row r="8">
          <cell r="E8">
            <v>100</v>
          </cell>
        </row>
      </sheetData>
      <sheetData sheetId="645">
        <row r="8">
          <cell r="E8">
            <v>100</v>
          </cell>
        </row>
      </sheetData>
      <sheetData sheetId="646">
        <row r="8">
          <cell r="E8">
            <v>100</v>
          </cell>
        </row>
      </sheetData>
      <sheetData sheetId="647">
        <row r="8">
          <cell r="E8">
            <v>100</v>
          </cell>
        </row>
      </sheetData>
      <sheetData sheetId="648">
        <row r="8">
          <cell r="E8">
            <v>100</v>
          </cell>
        </row>
      </sheetData>
      <sheetData sheetId="649">
        <row r="8">
          <cell r="E8">
            <v>100</v>
          </cell>
        </row>
      </sheetData>
      <sheetData sheetId="650">
        <row r="8">
          <cell r="E8">
            <v>100</v>
          </cell>
        </row>
      </sheetData>
      <sheetData sheetId="651">
        <row r="8">
          <cell r="E8">
            <v>100</v>
          </cell>
        </row>
      </sheetData>
      <sheetData sheetId="652">
        <row r="8">
          <cell r="E8">
            <v>100</v>
          </cell>
        </row>
      </sheetData>
      <sheetData sheetId="653">
        <row r="8">
          <cell r="E8">
            <v>100</v>
          </cell>
        </row>
      </sheetData>
      <sheetData sheetId="654">
        <row r="8">
          <cell r="E8">
            <v>100</v>
          </cell>
        </row>
      </sheetData>
      <sheetData sheetId="655">
        <row r="8">
          <cell r="E8">
            <v>100</v>
          </cell>
        </row>
      </sheetData>
      <sheetData sheetId="656">
        <row r="8">
          <cell r="E8">
            <v>100</v>
          </cell>
        </row>
      </sheetData>
      <sheetData sheetId="657">
        <row r="8">
          <cell r="E8">
            <v>100</v>
          </cell>
        </row>
      </sheetData>
      <sheetData sheetId="658">
        <row r="8">
          <cell r="E8">
            <v>100</v>
          </cell>
        </row>
      </sheetData>
      <sheetData sheetId="659">
        <row r="8">
          <cell r="E8">
            <v>100</v>
          </cell>
        </row>
      </sheetData>
      <sheetData sheetId="660">
        <row r="8">
          <cell r="E8">
            <v>100</v>
          </cell>
        </row>
      </sheetData>
      <sheetData sheetId="661">
        <row r="8">
          <cell r="E8">
            <v>100</v>
          </cell>
        </row>
      </sheetData>
      <sheetData sheetId="662">
        <row r="8">
          <cell r="E8">
            <v>100</v>
          </cell>
        </row>
      </sheetData>
      <sheetData sheetId="663">
        <row r="8">
          <cell r="E8">
            <v>100</v>
          </cell>
        </row>
      </sheetData>
      <sheetData sheetId="664">
        <row r="8">
          <cell r="E8">
            <v>100</v>
          </cell>
        </row>
      </sheetData>
      <sheetData sheetId="665">
        <row r="8">
          <cell r="E8">
            <v>100</v>
          </cell>
        </row>
      </sheetData>
      <sheetData sheetId="666">
        <row r="8">
          <cell r="E8">
            <v>100</v>
          </cell>
        </row>
      </sheetData>
      <sheetData sheetId="667">
        <row r="8">
          <cell r="E8">
            <v>100</v>
          </cell>
        </row>
      </sheetData>
      <sheetData sheetId="668">
        <row r="8">
          <cell r="E8">
            <v>100</v>
          </cell>
        </row>
      </sheetData>
      <sheetData sheetId="669">
        <row r="8">
          <cell r="E8">
            <v>100</v>
          </cell>
        </row>
      </sheetData>
      <sheetData sheetId="670">
        <row r="8">
          <cell r="E8">
            <v>100</v>
          </cell>
        </row>
      </sheetData>
      <sheetData sheetId="671">
        <row r="8">
          <cell r="E8">
            <v>100</v>
          </cell>
        </row>
      </sheetData>
      <sheetData sheetId="672">
        <row r="8">
          <cell r="E8">
            <v>100</v>
          </cell>
        </row>
      </sheetData>
      <sheetData sheetId="673">
        <row r="8">
          <cell r="E8">
            <v>100</v>
          </cell>
        </row>
      </sheetData>
      <sheetData sheetId="674">
        <row r="8">
          <cell r="E8">
            <v>100</v>
          </cell>
        </row>
      </sheetData>
      <sheetData sheetId="675">
        <row r="8">
          <cell r="E8">
            <v>100</v>
          </cell>
        </row>
      </sheetData>
      <sheetData sheetId="676">
        <row r="8">
          <cell r="E8">
            <v>100</v>
          </cell>
        </row>
      </sheetData>
      <sheetData sheetId="677">
        <row r="8">
          <cell r="E8">
            <v>100</v>
          </cell>
        </row>
      </sheetData>
      <sheetData sheetId="678">
        <row r="8">
          <cell r="E8">
            <v>100</v>
          </cell>
        </row>
      </sheetData>
      <sheetData sheetId="679">
        <row r="8">
          <cell r="E8">
            <v>100</v>
          </cell>
        </row>
      </sheetData>
      <sheetData sheetId="680">
        <row r="8">
          <cell r="E8">
            <v>100</v>
          </cell>
        </row>
      </sheetData>
      <sheetData sheetId="681">
        <row r="8">
          <cell r="E8">
            <v>100</v>
          </cell>
        </row>
      </sheetData>
      <sheetData sheetId="682">
        <row r="8">
          <cell r="E8">
            <v>100</v>
          </cell>
        </row>
      </sheetData>
      <sheetData sheetId="683">
        <row r="8">
          <cell r="E8">
            <v>100</v>
          </cell>
        </row>
      </sheetData>
      <sheetData sheetId="684">
        <row r="8">
          <cell r="E8">
            <v>100</v>
          </cell>
        </row>
      </sheetData>
      <sheetData sheetId="685">
        <row r="8">
          <cell r="E8">
            <v>100</v>
          </cell>
        </row>
      </sheetData>
      <sheetData sheetId="686">
        <row r="8">
          <cell r="E8">
            <v>100</v>
          </cell>
        </row>
      </sheetData>
      <sheetData sheetId="687">
        <row r="8">
          <cell r="E8">
            <v>100</v>
          </cell>
        </row>
      </sheetData>
      <sheetData sheetId="688">
        <row r="8">
          <cell r="E8">
            <v>100</v>
          </cell>
        </row>
      </sheetData>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ow r="8">
          <cell r="E8">
            <v>100</v>
          </cell>
        </row>
      </sheetData>
      <sheetData sheetId="719">
        <row r="8">
          <cell r="E8">
            <v>100</v>
          </cell>
        </row>
      </sheetData>
      <sheetData sheetId="720">
        <row r="8">
          <cell r="E8">
            <v>100</v>
          </cell>
        </row>
      </sheetData>
      <sheetData sheetId="721" refreshError="1"/>
      <sheetData sheetId="722">
        <row r="8">
          <cell r="E8">
            <v>100</v>
          </cell>
        </row>
      </sheetData>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sheetData sheetId="755">
        <row r="8">
          <cell r="E8">
            <v>100</v>
          </cell>
        </row>
      </sheetData>
      <sheetData sheetId="756">
        <row r="8">
          <cell r="E8">
            <v>100</v>
          </cell>
        </row>
      </sheetData>
      <sheetData sheetId="757">
        <row r="8">
          <cell r="E8">
            <v>100</v>
          </cell>
        </row>
      </sheetData>
      <sheetData sheetId="758">
        <row r="8">
          <cell r="E8">
            <v>100</v>
          </cell>
        </row>
      </sheetData>
      <sheetData sheetId="759">
        <row r="8">
          <cell r="E8">
            <v>100</v>
          </cell>
        </row>
      </sheetData>
      <sheetData sheetId="760">
        <row r="8">
          <cell r="E8">
            <v>100</v>
          </cell>
        </row>
      </sheetData>
      <sheetData sheetId="761">
        <row r="8">
          <cell r="E8">
            <v>100</v>
          </cell>
        </row>
      </sheetData>
      <sheetData sheetId="762"/>
      <sheetData sheetId="763"/>
      <sheetData sheetId="764">
        <row r="8">
          <cell r="E8">
            <v>100</v>
          </cell>
        </row>
      </sheetData>
      <sheetData sheetId="765">
        <row r="8">
          <cell r="E8">
            <v>100</v>
          </cell>
        </row>
      </sheetData>
      <sheetData sheetId="766"/>
      <sheetData sheetId="767"/>
      <sheetData sheetId="768"/>
      <sheetData sheetId="769"/>
      <sheetData sheetId="770"/>
      <sheetData sheetId="771"/>
      <sheetData sheetId="772"/>
      <sheetData sheetId="773"/>
      <sheetData sheetId="774"/>
      <sheetData sheetId="775"/>
      <sheetData sheetId="776"/>
      <sheetData sheetId="777">
        <row r="8">
          <cell r="E8">
            <v>100</v>
          </cell>
        </row>
      </sheetData>
      <sheetData sheetId="778">
        <row r="8">
          <cell r="E8">
            <v>100</v>
          </cell>
        </row>
      </sheetData>
      <sheetData sheetId="779">
        <row r="8">
          <cell r="E8">
            <v>100</v>
          </cell>
        </row>
      </sheetData>
      <sheetData sheetId="780"/>
      <sheetData sheetId="781">
        <row r="8">
          <cell r="E8">
            <v>100</v>
          </cell>
        </row>
      </sheetData>
      <sheetData sheetId="782">
        <row r="8">
          <cell r="E8">
            <v>100</v>
          </cell>
        </row>
      </sheetData>
      <sheetData sheetId="783">
        <row r="8">
          <cell r="E8">
            <v>100</v>
          </cell>
        </row>
      </sheetData>
      <sheetData sheetId="784">
        <row r="8">
          <cell r="E8">
            <v>100</v>
          </cell>
        </row>
      </sheetData>
      <sheetData sheetId="785">
        <row r="8">
          <cell r="E8">
            <v>100</v>
          </cell>
        </row>
      </sheetData>
      <sheetData sheetId="786">
        <row r="8">
          <cell r="E8">
            <v>100</v>
          </cell>
        </row>
      </sheetData>
      <sheetData sheetId="787">
        <row r="8">
          <cell r="E8">
            <v>100</v>
          </cell>
        </row>
      </sheetData>
      <sheetData sheetId="788">
        <row r="8">
          <cell r="E8">
            <v>100</v>
          </cell>
        </row>
      </sheetData>
      <sheetData sheetId="789">
        <row r="8">
          <cell r="E8">
            <v>100</v>
          </cell>
        </row>
      </sheetData>
      <sheetData sheetId="790">
        <row r="8">
          <cell r="E8">
            <v>100</v>
          </cell>
        </row>
      </sheetData>
      <sheetData sheetId="791">
        <row r="8">
          <cell r="E8">
            <v>100</v>
          </cell>
        </row>
      </sheetData>
      <sheetData sheetId="792">
        <row r="8">
          <cell r="E8">
            <v>100</v>
          </cell>
        </row>
      </sheetData>
      <sheetData sheetId="793">
        <row r="8">
          <cell r="E8">
            <v>100</v>
          </cell>
        </row>
      </sheetData>
      <sheetData sheetId="794"/>
      <sheetData sheetId="795">
        <row r="8">
          <cell r="E8">
            <v>100</v>
          </cell>
        </row>
      </sheetData>
      <sheetData sheetId="796">
        <row r="8">
          <cell r="E8">
            <v>100</v>
          </cell>
        </row>
      </sheetData>
      <sheetData sheetId="797"/>
      <sheetData sheetId="798"/>
      <sheetData sheetId="799">
        <row r="8">
          <cell r="E8">
            <v>100</v>
          </cell>
        </row>
      </sheetData>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sheetData sheetId="854"/>
      <sheetData sheetId="855"/>
      <sheetData sheetId="856"/>
      <sheetData sheetId="857"/>
      <sheetData sheetId="858"/>
      <sheetData sheetId="859"/>
      <sheetData sheetId="860"/>
      <sheetData sheetId="861"/>
      <sheetData sheetId="862"/>
      <sheetData sheetId="863"/>
      <sheetData sheetId="864"/>
      <sheetData sheetId="865">
        <row r="8">
          <cell r="E8">
            <v>100</v>
          </cell>
        </row>
      </sheetData>
      <sheetData sheetId="866">
        <row r="8">
          <cell r="E8">
            <v>100</v>
          </cell>
        </row>
      </sheetData>
      <sheetData sheetId="867">
        <row r="8">
          <cell r="E8">
            <v>100</v>
          </cell>
        </row>
      </sheetData>
      <sheetData sheetId="868">
        <row r="8">
          <cell r="E8">
            <v>100</v>
          </cell>
        </row>
      </sheetData>
      <sheetData sheetId="869">
        <row r="8">
          <cell r="E8">
            <v>100</v>
          </cell>
        </row>
      </sheetData>
      <sheetData sheetId="870">
        <row r="8">
          <cell r="E8">
            <v>100</v>
          </cell>
        </row>
      </sheetData>
      <sheetData sheetId="871">
        <row r="8">
          <cell r="E8">
            <v>100</v>
          </cell>
        </row>
      </sheetData>
      <sheetData sheetId="872">
        <row r="8">
          <cell r="E8">
            <v>100</v>
          </cell>
        </row>
      </sheetData>
      <sheetData sheetId="873">
        <row r="8">
          <cell r="E8">
            <v>100</v>
          </cell>
        </row>
      </sheetData>
      <sheetData sheetId="874">
        <row r="8">
          <cell r="E8">
            <v>100</v>
          </cell>
        </row>
      </sheetData>
      <sheetData sheetId="875">
        <row r="8">
          <cell r="E8">
            <v>100</v>
          </cell>
        </row>
      </sheetData>
      <sheetData sheetId="876">
        <row r="8">
          <cell r="E8">
            <v>100</v>
          </cell>
        </row>
      </sheetData>
      <sheetData sheetId="877">
        <row r="8">
          <cell r="E8">
            <v>100</v>
          </cell>
        </row>
      </sheetData>
      <sheetData sheetId="878">
        <row r="8">
          <cell r="E8">
            <v>100</v>
          </cell>
        </row>
      </sheetData>
      <sheetData sheetId="879">
        <row r="8">
          <cell r="E8">
            <v>100</v>
          </cell>
        </row>
      </sheetData>
      <sheetData sheetId="880">
        <row r="8">
          <cell r="E8">
            <v>100</v>
          </cell>
        </row>
      </sheetData>
      <sheetData sheetId="881">
        <row r="8">
          <cell r="E8">
            <v>100</v>
          </cell>
        </row>
      </sheetData>
      <sheetData sheetId="882">
        <row r="8">
          <cell r="E8">
            <v>100</v>
          </cell>
        </row>
      </sheetData>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row r="8">
          <cell r="E8">
            <v>100</v>
          </cell>
        </row>
      </sheetData>
      <sheetData sheetId="910">
        <row r="8">
          <cell r="E8">
            <v>100</v>
          </cell>
        </row>
      </sheetData>
      <sheetData sheetId="911">
        <row r="8">
          <cell r="E8">
            <v>100</v>
          </cell>
        </row>
      </sheetData>
      <sheetData sheetId="912">
        <row r="8">
          <cell r="E8">
            <v>100</v>
          </cell>
        </row>
      </sheetData>
      <sheetData sheetId="913">
        <row r="8">
          <cell r="E8">
            <v>100</v>
          </cell>
        </row>
      </sheetData>
      <sheetData sheetId="914">
        <row r="8">
          <cell r="E8">
            <v>100</v>
          </cell>
        </row>
      </sheetData>
      <sheetData sheetId="915">
        <row r="8">
          <cell r="E8">
            <v>100</v>
          </cell>
        </row>
      </sheetData>
      <sheetData sheetId="916">
        <row r="8">
          <cell r="E8">
            <v>100</v>
          </cell>
        </row>
      </sheetData>
      <sheetData sheetId="917">
        <row r="8">
          <cell r="E8">
            <v>100</v>
          </cell>
        </row>
      </sheetData>
      <sheetData sheetId="918">
        <row r="8">
          <cell r="E8">
            <v>100</v>
          </cell>
        </row>
      </sheetData>
      <sheetData sheetId="919">
        <row r="8">
          <cell r="E8">
            <v>100</v>
          </cell>
        </row>
      </sheetData>
      <sheetData sheetId="920">
        <row r="8">
          <cell r="E8">
            <v>100</v>
          </cell>
        </row>
      </sheetData>
      <sheetData sheetId="921">
        <row r="8">
          <cell r="E8">
            <v>100</v>
          </cell>
        </row>
      </sheetData>
      <sheetData sheetId="922">
        <row r="8">
          <cell r="E8">
            <v>100</v>
          </cell>
        </row>
      </sheetData>
      <sheetData sheetId="923">
        <row r="8">
          <cell r="E8">
            <v>100</v>
          </cell>
        </row>
      </sheetData>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refreshError="1"/>
      <sheetData sheetId="961" refreshError="1"/>
      <sheetData sheetId="962" refreshError="1"/>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ow r="8">
          <cell r="E8">
            <v>100</v>
          </cell>
        </row>
      </sheetData>
      <sheetData sheetId="1124">
        <row r="8">
          <cell r="E8">
            <v>100</v>
          </cell>
        </row>
      </sheetData>
      <sheetData sheetId="1125">
        <row r="8">
          <cell r="E8">
            <v>100</v>
          </cell>
        </row>
      </sheetData>
      <sheetData sheetId="1126">
        <row r="8">
          <cell r="E8">
            <v>100</v>
          </cell>
        </row>
      </sheetData>
      <sheetData sheetId="1127">
        <row r="8">
          <cell r="E8">
            <v>100</v>
          </cell>
        </row>
      </sheetData>
      <sheetData sheetId="1128"/>
      <sheetData sheetId="1129"/>
      <sheetData sheetId="1130"/>
      <sheetData sheetId="1131"/>
      <sheetData sheetId="1132"/>
      <sheetData sheetId="1133"/>
      <sheetData sheetId="1134"/>
      <sheetData sheetId="1135"/>
      <sheetData sheetId="1136"/>
      <sheetData sheetId="1137"/>
      <sheetData sheetId="1138"/>
      <sheetData sheetId="1139"/>
      <sheetData sheetId="1140"/>
      <sheetData sheetId="114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row r="8">
          <cell r="E8">
            <v>100</v>
          </cell>
        </row>
      </sheetData>
      <sheetData sheetId="1156">
        <row r="8">
          <cell r="E8">
            <v>100</v>
          </cell>
        </row>
      </sheetData>
      <sheetData sheetId="1157">
        <row r="8">
          <cell r="E8">
            <v>100</v>
          </cell>
        </row>
      </sheetData>
      <sheetData sheetId="1158">
        <row r="8">
          <cell r="E8">
            <v>100</v>
          </cell>
        </row>
      </sheetData>
      <sheetData sheetId="1159">
        <row r="8">
          <cell r="E8">
            <v>100</v>
          </cell>
        </row>
      </sheetData>
      <sheetData sheetId="1160">
        <row r="8">
          <cell r="E8">
            <v>100</v>
          </cell>
        </row>
      </sheetData>
      <sheetData sheetId="1161">
        <row r="8">
          <cell r="E8">
            <v>100</v>
          </cell>
        </row>
      </sheetData>
      <sheetData sheetId="1162">
        <row r="8">
          <cell r="E8">
            <v>100</v>
          </cell>
        </row>
      </sheetData>
      <sheetData sheetId="1163">
        <row r="8">
          <cell r="E8">
            <v>100</v>
          </cell>
        </row>
      </sheetData>
      <sheetData sheetId="1164">
        <row r="8">
          <cell r="E8">
            <v>100</v>
          </cell>
        </row>
      </sheetData>
      <sheetData sheetId="1165">
        <row r="8">
          <cell r="E8">
            <v>100</v>
          </cell>
        </row>
      </sheetData>
      <sheetData sheetId="1166">
        <row r="8">
          <cell r="E8">
            <v>100</v>
          </cell>
        </row>
      </sheetData>
      <sheetData sheetId="1167">
        <row r="8">
          <cell r="E8">
            <v>100</v>
          </cell>
        </row>
      </sheetData>
      <sheetData sheetId="1168" refreshError="1"/>
      <sheetData sheetId="1169" refreshError="1"/>
      <sheetData sheetId="1170" refreshError="1"/>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구-변수"/>
    </sheetNames>
    <definedNames>
      <definedName name="Button328_Click"/>
    </defined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원내역"/>
      <sheetName val="총괄표"/>
      <sheetName val="공정코드"/>
      <sheetName val="단가표"/>
      <sheetName val="97rc"/>
      <sheetName val="토공(우물통,기타) "/>
      <sheetName val="(A)내역서"/>
      <sheetName val="노무비"/>
      <sheetName val="DANGA"/>
      <sheetName val="뒷구간중간D - 1련"/>
      <sheetName val="단가"/>
      <sheetName val="지수"/>
      <sheetName val="[97rc.xls]__Saeng_pc_zr97_wat_2"/>
      <sheetName val="[97rc.xls]__Saeng_pc_zr97_wat_3"/>
      <sheetName val="[97rc.xls]__Saeng_pc_zr97_wat_4"/>
      <sheetName val="[97rc.xls]__Saeng_pc_zr97_wat_5"/>
    </sheetNames>
    <definedNames>
      <definedName name="설계단면력요약.SAP90Work"/>
      <definedName name="camberWork"/>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60318-1"/>
      <sheetName val="갑지"/>
      <sheetName val="F5"/>
      <sheetName val="sum"/>
      <sheetName val="1.설계조건"/>
      <sheetName val="4.COPING검토(CORBEL)"/>
      <sheetName val="교각1"/>
      <sheetName val="F3HK견적"/>
      <sheetName val="암거공"/>
      <sheetName val="guard(mac)"/>
      <sheetName val="부대비율"/>
      <sheetName val="원형1호맨홀토공수량"/>
      <sheetName val="input"/>
      <sheetName val="(C)원내역"/>
      <sheetName val="일위대가"/>
      <sheetName val="6PILE  (돌출)"/>
      <sheetName val="공종별집계표(전기)"/>
      <sheetName val="Sheet1"/>
      <sheetName val="공무2과"/>
      <sheetName val="ABUT수량-A1"/>
      <sheetName val="단가표"/>
      <sheetName val="지수"/>
      <sheetName val="단중표"/>
      <sheetName val="통합"/>
      <sheetName val=""/>
      <sheetName val="내역(포장)"/>
      <sheetName val="Sheet2"/>
      <sheetName val="변실"/>
      <sheetName val="이음부"/>
      <sheetName val="부설"/>
      <sheetName val="기계경비"/>
      <sheetName val="인건비(환율)"/>
      <sheetName val="STORAGE"/>
      <sheetName val="노임단가"/>
      <sheetName val="98수문일위"/>
      <sheetName val="배수통관(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전체보수공관경별단가"/>
      <sheetName val="내역서(300 3.0t)"/>
      <sheetName val="내역서(300 4.5t)"/>
      <sheetName val="내역서(400 4.5t)"/>
      <sheetName val="내역서(400 6.0t)"/>
      <sheetName val="내역서(450 4.5t)"/>
      <sheetName val="내역서(450 6t)"/>
      <sheetName val="내역서(500 6t)"/>
      <sheetName val="내역서(500 7.5t)"/>
      <sheetName val="내역서(600 6t)"/>
      <sheetName val="내역서(600 7.5t)"/>
      <sheetName val="내역서(700 7.5t)"/>
      <sheetName val="내역서(700 9t)"/>
      <sheetName val="내역서(800 9t)"/>
      <sheetName val="내역서(800 10.5t)"/>
      <sheetName val="내역서(900 9t)"/>
      <sheetName val="내역서(900 10.5t)"/>
      <sheetName val="내역서(1000 10.5t)"/>
      <sheetName val="내역서(1000 12t)"/>
      <sheetName val="내역서(1100 12t)"/>
      <sheetName val="내역서(1100 13.5t)"/>
      <sheetName val="내역서(1200 12t)"/>
      <sheetName val="내역서(1200 13.5t)"/>
      <sheetName val="내역서(1350 13.5t)"/>
      <sheetName val="내역서(1350 15t)"/>
      <sheetName val="내역서(1500 15t)"/>
      <sheetName val="내역서(1500 16.5t)"/>
      <sheetName val="일위대가표"/>
      <sheetName val="일위대가"/>
      <sheetName val="물가조사"/>
      <sheetName val="기계경비"/>
      <sheetName val="인건비(환율)"/>
      <sheetName val="연결관접합부자재단가"/>
      <sheetName val="PP마대쌓기"/>
      <sheetName val="표면처리800이상"/>
      <sheetName val="표면처리800미만"/>
      <sheetName val="준설토운반산출"/>
      <sheetName val="산출내역"/>
      <sheetName val="기계기구손료표"/>
      <sheetName val="튜브제작공"/>
      <sheetName val="교통대책내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51">
          <cell r="F51">
            <v>878</v>
          </cell>
          <cell r="H51">
            <v>11502</v>
          </cell>
          <cell r="J51">
            <v>1398</v>
          </cell>
        </row>
        <row r="69">
          <cell r="J69">
            <v>32525</v>
          </cell>
        </row>
      </sheetData>
      <sheetData sheetId="32">
        <row r="7">
          <cell r="C7">
            <v>63904</v>
          </cell>
        </row>
        <row r="10">
          <cell r="C10">
            <v>45721</v>
          </cell>
        </row>
      </sheetData>
      <sheetData sheetId="33"/>
      <sheetData sheetId="34"/>
      <sheetData sheetId="35"/>
      <sheetData sheetId="36"/>
      <sheetData sheetId="37"/>
      <sheetData sheetId="38"/>
      <sheetData sheetId="39"/>
      <sheetData sheetId="40"/>
      <sheetData sheetId="4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총괄표"/>
      <sheetName val="측구수량"/>
      <sheetName val="L형단위B=0.50"/>
      <sheetName val="우수총괄"/>
      <sheetName val="우수관로평균"/>
      <sheetName val="우수토공600"/>
      <sheetName val="우수맨홀집계"/>
      <sheetName val="우수맨홀개소,높이"/>
      <sheetName val="우수포장공제"/>
      <sheetName val="우수맨홀단위1"/>
      <sheetName val="우수받이수량집계"/>
      <sheetName val="우수연결관터파기고"/>
      <sheetName val="우수연결관조서"/>
      <sheetName val="우수연결관토공(신설)"/>
      <sheetName val="우수연결관토공(기존)"/>
      <sheetName val="오수수량집계표"/>
      <sheetName val="우수주철이형관중량집계"/>
      <sheetName val="오수관로평균"/>
      <sheetName val="오수관토공(300)"/>
      <sheetName val="오수맨홀집계"/>
      <sheetName val="오수맨홀개소,높이"/>
      <sheetName val="오수포장공제"/>
      <sheetName val="오수맨홀단위1"/>
      <sheetName val="오수받이수량집계"/>
      <sheetName val="오수주철이형관중량집계"/>
      <sheetName val="오수연결관조서"/>
      <sheetName val="오수연결관토공(신설)"/>
      <sheetName val="오수연결관토공(기존)"/>
      <sheetName val="간지1"/>
      <sheetName val="수량"/>
      <sheetName val="관,몰탈"/>
      <sheetName val="CONC"/>
      <sheetName val="철근"/>
      <sheetName val="토공계"/>
      <sheetName val="측구계"/>
      <sheetName val="L계"/>
      <sheetName val="L조서"/>
      <sheetName val="L단위"/>
      <sheetName val="배수관계"/>
      <sheetName val="횡배수계"/>
      <sheetName val="횡배수단"/>
      <sheetName val="횡배수조서"/>
      <sheetName val="날개벽계"/>
      <sheetName val="터파기고"/>
      <sheetName val="A간지"/>
      <sheetName val="A집계"/>
      <sheetName val="A관자재계"/>
      <sheetName val="A관로"/>
      <sheetName val="A토공계"/>
      <sheetName val="A관로토공"/>
      <sheetName val="A평균H"/>
      <sheetName val="A맨홀계"/>
      <sheetName val="A맨홀"/>
      <sheetName val="A맨홀H"/>
      <sheetName val="A연결관"/>
      <sheetName val="A연결토공"/>
      <sheetName val="A연결조서"/>
      <sheetName val="A터파기단위"/>
      <sheetName val="VXXXXX"/>
      <sheetName val="L형측구연장조서"/>
      <sheetName val="L형측구단위1 "/>
      <sheetName val="L형측구단위2"/>
      <sheetName val="L형측구수량집계표"/>
      <sheetName val="산마루측구연장"/>
      <sheetName val="산마루측구"/>
      <sheetName val="산마루측구수량"/>
      <sheetName val="산마루측구수량 집계표"/>
      <sheetName val="맹암거연장"/>
      <sheetName val="맹암거(토사)"/>
      <sheetName val="맹암거 (암)"/>
      <sheetName val="맹암거수량"/>
      <sheetName val="맹암거수량 집계표"/>
      <sheetName val="성토도수로단위"/>
      <sheetName val="성토부도수로조서"/>
      <sheetName val="성토부도수로수량"/>
      <sheetName val="절토부도수로조서"/>
      <sheetName val="절토부도수로단위수량"/>
      <sheetName val="절토부도수로수량"/>
      <sheetName val="도수로수량집계"/>
      <sheetName val="횡배수관평균H"/>
      <sheetName val="횡,날개벽수량집계"/>
      <sheetName val="횡배수관기초단위수량"/>
      <sheetName val="횡배수관면벽조서"/>
      <sheetName val="횡배수면벽 "/>
      <sheetName val="횡배수면벽터파기"/>
      <sheetName val="횡배수면벽집계표"/>
      <sheetName val="종배수연장조서"/>
      <sheetName val="종배수면벽"/>
      <sheetName val="종배수면벽터파기"/>
      <sheetName val="면벽집계표"/>
      <sheetName val="암거수량총괄표(1)"/>
      <sheetName val="암거수량총괄표(2)"/>
      <sheetName val="암거구체수량집계표(1)"/>
      <sheetName val="암거구체수량집계표 (2)"/>
      <sheetName val="1.5x1.5재료"/>
      <sheetName val="2.0x2.0재료"/>
      <sheetName val="1.5x1.5토공"/>
      <sheetName val="2.0x2.0토공"/>
      <sheetName val="암거날개벽수량집계표(1)"/>
      <sheetName val="암거날개벽수량집계표(2)"/>
      <sheetName val="날 개 벽(1.5-1) "/>
      <sheetName val="날 개 벽(2-1) "/>
      <sheetName val="날 개 벽(2-2)"/>
      <sheetName val="접속슬라브"/>
      <sheetName val="배수공자재집계표"/>
      <sheetName val="배수토공집계표"/>
      <sheetName val="내역서적용수량"/>
      <sheetName val="오수씀결관조서"/>
      <sheetName val="제목"/>
      <sheetName val="자재"/>
      <sheetName val="집계표"/>
      <sheetName val="관로토공"/>
      <sheetName val="평균토피"/>
      <sheetName val="제수변실토공"/>
      <sheetName val="공기변실토공"/>
      <sheetName val="펌프실토공"/>
      <sheetName val="제수변실"/>
      <sheetName val="공기변실"/>
      <sheetName val="제수변보호통"/>
      <sheetName val="지상식소화전"/>
      <sheetName val="펌프실"/>
      <sheetName val="수량양식"/>
      <sheetName val="MOTOR"/>
      <sheetName val="원형맨홀수량"/>
      <sheetName val="간지"/>
      <sheetName val="배수공총집"/>
      <sheetName val="배수공(우)"/>
      <sheetName val="배수공(좌)"/>
      <sheetName val="BOX집계"/>
      <sheetName val="BOX12+9"/>
      <sheetName val="BOX15+30"/>
      <sheetName val="BOX 18+4"/>
      <sheetName val="BOX35+13"/>
      <sheetName val="흄관집"/>
      <sheetName val="0+23"/>
      <sheetName val="21+30"/>
      <sheetName val="7+35"/>
      <sheetName val="11+15"/>
      <sheetName val="25+17"/>
      <sheetName val="BOX11+30"/>
      <sheetName val="BOX16+00"/>
      <sheetName val="#REF"/>
      <sheetName val="960318-1"/>
      <sheetName val="ilch"/>
      <sheetName val="배수공"/>
      <sheetName val="입력DATA"/>
      <sheetName val="바닥판"/>
      <sheetName val="지수벽(1.5)"/>
      <sheetName val="5.정산서"/>
      <sheetName val="전력구구조물산근"/>
      <sheetName val="ⴭⴭⴭⴭ"/>
      <sheetName val="DATA"/>
      <sheetName val="공통(20-91)"/>
      <sheetName val="ABUT수량-A1"/>
      <sheetName val="데이타"/>
      <sheetName val="기둥강재집계"/>
      <sheetName val="1.설계조건"/>
      <sheetName val="횡배단"/>
      <sheetName val="하수급견적대비"/>
      <sheetName val="지장물C"/>
      <sheetName val="표지"/>
      <sheetName val="주요자재"/>
      <sheetName val="콘크리트"/>
      <sheetName val="토공집계표"/>
      <sheetName val="측구집계"/>
      <sheetName val="경계석수량집계"/>
      <sheetName val="경계석현황"/>
      <sheetName val="경계석단위"/>
      <sheetName val="배수관집계"/>
      <sheetName val="우수관집계표"/>
      <sheetName val="우수구조물현황"/>
      <sheetName val="관토공량"/>
      <sheetName val="우수관"/>
      <sheetName val="맨홀"/>
      <sheetName val="맨홀집계"/>
      <sheetName val="맨홀토공집계"/>
      <sheetName val="원형맨홀현황"/>
      <sheetName val="1호맨홀토공"/>
      <sheetName val="우수받이집계"/>
      <sheetName val="우수받이"/>
      <sheetName val="기존포장부"/>
      <sheetName val="2호맨홀토공"/>
      <sheetName val="옹벽공수량"/>
      <sheetName val="H=2.0M"/>
      <sheetName val="옹벽현황"/>
      <sheetName val="옹벽토공"/>
      <sheetName val="Sheet17"/>
      <sheetName val="배수공총괄집계"/>
      <sheetName val="파형강,플륨관집계"/>
      <sheetName val="관기초"/>
      <sheetName val="관터파기1"/>
      <sheetName val="관로터파기2"/>
      <sheetName val="관터파기3"/>
      <sheetName val="벤치플륨관집계"/>
      <sheetName val="벤치플륨관 터파기"/>
      <sheetName val="날개벽집계"/>
      <sheetName val="날개벽위치"/>
      <sheetName val="수량산출"/>
      <sheetName val="집수정"/>
      <sheetName val="집수정터파기"/>
      <sheetName val="수로암거집계"/>
      <sheetName val="수로암거수량"/>
      <sheetName val="정부노임단가"/>
      <sheetName val="DATE"/>
      <sheetName val="물가시세"/>
      <sheetName val="부하계산서"/>
      <sheetName val="쌍송교"/>
      <sheetName val="수리계산(2021)"/>
      <sheetName val="플랜트 설치"/>
      <sheetName val="배수공수량집계"/>
      <sheetName val="L형측구집계"/>
      <sheetName val="L형측구"/>
      <sheetName val="L형옹벽식측구집계"/>
      <sheetName val="L형옹벽식"/>
      <sheetName val="맹암거집계"/>
      <sheetName val="맹암거"/>
      <sheetName val="측구조서"/>
      <sheetName val="관기초수량집계"/>
      <sheetName val="관터파기"/>
      <sheetName val="평균H"/>
      <sheetName val="횡배수관조서"/>
      <sheetName val="날개벽수량집계"/>
      <sheetName val="날개벽단위수량"/>
      <sheetName val="배수로수량집계"/>
      <sheetName val="배수로조서"/>
      <sheetName val="배수로단위"/>
      <sheetName val="JUCK"/>
      <sheetName val="\WORK\sample\My Documents_x0000_=D:=D"/>
      <sheetName val="[배수공.xls][배수공.xls][배수공.xls][배수공"/>
      <sheetName val="[배수공.xls]\WORK\sample\My Docume"/>
      <sheetName val="[배수공.xls][배수공.xls]\WORK\sample\"/>
      <sheetName val="[배수공.xls][배수공.xls][배수공.xls]\WOR"/>
      <sheetName val="노무비"/>
      <sheetName val="1.설계기준"/>
      <sheetName val="토사(PE)"/>
      <sheetName val="가시설(TYPE-A)"/>
      <sheetName val="1-1평균터파기고(1)"/>
      <sheetName val="BID"/>
      <sheetName val="중간부"/>
      <sheetName val="LOPCALC"/>
      <sheetName val="3련 BOX"/>
      <sheetName val="FOOTING단면력"/>
      <sheetName val="001"/>
      <sheetName val="내역서"/>
      <sheetName val="C.배수관공"/>
      <sheetName val="설계조건"/>
      <sheetName val="교각계산"/>
      <sheetName val="3BL공동구 수량"/>
      <sheetName val="가시설단위수량"/>
      <sheetName val="1호맨홀가감수량"/>
      <sheetName val="1호맨홀수량산출"/>
      <sheetName val="SORCE1"/>
      <sheetName val="단위수량"/>
      <sheetName val="L_RPTA05_목록"/>
      <sheetName val="중기일위대가"/>
      <sheetName val="노임단가"/>
      <sheetName val="입력"/>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refreshError="1"/>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sheetData sheetId="155" refreshError="1"/>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sheetData sheetId="224"/>
      <sheetData sheetId="225"/>
      <sheetData sheetId="226"/>
      <sheetData sheetId="227"/>
      <sheetData sheetId="228"/>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sheetData sheetId="260"/>
      <sheetData sheetId="261"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IDROLL"/>
    </sheetNames>
    <definedNames>
      <definedName name="Chart973_Click"/>
    </definedNames>
    <sheetDataSet>
      <sheetData sheetId="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깨기수량"/>
      <sheetName val="가도"/>
      <sheetName val="가도 (2)"/>
      <sheetName val="타공종이기수량"/>
      <sheetName val="토공집계표"/>
      <sheetName val="교대토공집계표"/>
      <sheetName val="교대(A1)"/>
      <sheetName val="교대(A2)"/>
      <sheetName val="물푸기(교대)"/>
      <sheetName val="교각토공집계표"/>
      <sheetName val="교각-1"/>
      <sheetName val="교각-2"/>
      <sheetName val="집계표(0~2)"/>
      <sheetName val="1. 설계조건 2.단면가정 3. 하중계산"/>
      <sheetName val="DATA 입력란"/>
      <sheetName val="#REF"/>
      <sheetName val="대부예산서"/>
      <sheetName val="CODE"/>
      <sheetName val="설계내역서"/>
      <sheetName val="내역서"/>
      <sheetName val="도근좌표"/>
      <sheetName val="암유용"/>
      <sheetName val="부대공Ⅱ"/>
      <sheetName val="과천MAIN"/>
      <sheetName val="토공"/>
      <sheetName val="옹벽철근"/>
      <sheetName val="단위수량(출력X)"/>
      <sheetName val="수량집계"/>
      <sheetName val="직공비"/>
      <sheetName val="배수공"/>
      <sheetName val="간지"/>
      <sheetName val="건축내역"/>
      <sheetName val="횡날개수집"/>
      <sheetName val="Sheet1 (2)"/>
      <sheetName val="unitpric"/>
      <sheetName val="noyim"/>
      <sheetName val="원가"/>
      <sheetName val="계약내역서"/>
      <sheetName val="집계표"/>
      <sheetName val="daega"/>
      <sheetName val="수량집계표"/>
      <sheetName val="BUDGE (착공)"/>
      <sheetName val="입출재고현황 (2)"/>
      <sheetName val="적용단위길이"/>
      <sheetName val="피벗테이블데이터분석"/>
      <sheetName val="특수기호강도거푸집"/>
      <sheetName val="종배수관면벽신"/>
      <sheetName val="종배수관(신)"/>
      <sheetName val="자료입력"/>
      <sheetName val="준검 내역서"/>
      <sheetName val="원가계산서"/>
      <sheetName val="갑지"/>
      <sheetName val="재료비"/>
      <sheetName val="요율"/>
      <sheetName val="내역"/>
      <sheetName val="단가산출"/>
      <sheetName val="1.설계조건"/>
      <sheetName val="실행철강하도"/>
      <sheetName val="뚝토공"/>
      <sheetName val="자료"/>
      <sheetName val="교각계산"/>
      <sheetName val="IMPEADENCE MAP 취수장"/>
      <sheetName val="총괄내역서"/>
      <sheetName val="Sheet1"/>
      <sheetName val="공사비증감"/>
      <sheetName val="예가표"/>
      <sheetName val=" "/>
      <sheetName val="볼트,너트"/>
      <sheetName val="가스켓"/>
      <sheetName val="출고계획"/>
      <sheetName val="토공산근"/>
      <sheetName val="4.타공종수량집계표"/>
      <sheetName val="2.토공계획서"/>
      <sheetName val="3.바닥판설계"/>
      <sheetName val="침하계"/>
      <sheetName val="각사별공사비분개 "/>
      <sheetName val="타이기"/>
      <sheetName val="유동표당초"/>
      <sheetName val="시점교대"/>
      <sheetName val="단가"/>
      <sheetName val="기둥(원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가공총괄표(1)"/>
      <sheetName val="자재LIST"/>
      <sheetName val="철골가공조립(2)"/>
      <sheetName val="용접집계표(3)"/>
      <sheetName val="용접집계(4)"/>
      <sheetName val="도장집계(5)"/>
      <sheetName val="도장면적산출(6)"/>
      <sheetName val="내화페인트"/>
      <sheetName val="운반중량집계(7)"/>
      <sheetName val="운반중량산출(8)"/>
      <sheetName val="판재LIST(9)"/>
      <sheetName val="형강재판재산출(10)"/>
      <sheetName val="비계공(11)"/>
      <sheetName val="철골세우기"/>
      <sheetName val="가공총집계표(12)"/>
      <sheetName val="COLD W.BASIN(가공)(13)"/>
      <sheetName val="ACDQ ELEC.(가공)(14)"/>
      <sheetName val="HOT LEVELLER(가공)(15) "/>
      <sheetName val="HOT W.BASIN(가공)(16)"/>
      <sheetName val="유실(가공)(17)"/>
      <sheetName val="단중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A2" t="str">
            <v>L-20x20x3</v>
          </cell>
          <cell r="D2" t="str">
            <v>H-100x50x5x7</v>
          </cell>
          <cell r="E2">
            <v>9.3000000000000007</v>
          </cell>
          <cell r="J2" t="str">
            <v>CT-100x150x6x9</v>
          </cell>
          <cell r="K2">
            <v>15.3</v>
          </cell>
        </row>
        <row r="3">
          <cell r="D3" t="str">
            <v>H-100x100x6x8</v>
          </cell>
          <cell r="E3">
            <v>17.2</v>
          </cell>
          <cell r="J3" t="str">
            <v>CT-97x150x6x9</v>
          </cell>
          <cell r="K3">
            <v>15.3</v>
          </cell>
        </row>
        <row r="4">
          <cell r="D4" t="str">
            <v>H-125x60x6x8</v>
          </cell>
          <cell r="E4">
            <v>13.2</v>
          </cell>
          <cell r="J4" t="str">
            <v>CT-100x200x8x12</v>
          </cell>
          <cell r="K4">
            <v>24.9</v>
          </cell>
        </row>
        <row r="5">
          <cell r="D5" t="str">
            <v>H-125x125x6.5x9</v>
          </cell>
          <cell r="E5">
            <v>23.8</v>
          </cell>
          <cell r="J5" t="str">
            <v>CT-100x200x12x12</v>
          </cell>
          <cell r="K5">
            <v>28.1</v>
          </cell>
        </row>
        <row r="6">
          <cell r="D6" t="str">
            <v>H-150x75x5x7</v>
          </cell>
          <cell r="E6">
            <v>14</v>
          </cell>
          <cell r="J6" t="str">
            <v>CT-100x204x12x12</v>
          </cell>
          <cell r="K6">
            <v>28.1</v>
          </cell>
        </row>
        <row r="7">
          <cell r="D7" t="str">
            <v>H-150x100x6x9</v>
          </cell>
          <cell r="E7">
            <v>21.1</v>
          </cell>
          <cell r="J7" t="str">
            <v>CT-125x125x10x16</v>
          </cell>
          <cell r="K7">
            <v>32.799999999999997</v>
          </cell>
        </row>
        <row r="8">
          <cell r="D8" t="str">
            <v>H-148x100x6x9</v>
          </cell>
          <cell r="E8">
            <v>21.1</v>
          </cell>
          <cell r="J8" t="str">
            <v>CT-104x202x10x16</v>
          </cell>
          <cell r="K8">
            <v>32.799999999999997</v>
          </cell>
        </row>
        <row r="9">
          <cell r="D9" t="str">
            <v>H-150x150x7x10</v>
          </cell>
          <cell r="E9">
            <v>31.5</v>
          </cell>
          <cell r="J9" t="str">
            <v>CT-125x125x5x8</v>
          </cell>
          <cell r="K9">
            <v>12.8</v>
          </cell>
        </row>
        <row r="10">
          <cell r="D10" t="str">
            <v>H-175x90x5x8</v>
          </cell>
          <cell r="E10">
            <v>18.100000000000001</v>
          </cell>
          <cell r="J10" t="str">
            <v>CT-124x124x5x8</v>
          </cell>
          <cell r="K10">
            <v>12.8</v>
          </cell>
        </row>
        <row r="11">
          <cell r="D11" t="str">
            <v>H-175x175x7.5x11</v>
          </cell>
          <cell r="E11">
            <v>40.200000000000003</v>
          </cell>
          <cell r="J11" t="str">
            <v>CT-125x125x6x9</v>
          </cell>
          <cell r="K11">
            <v>14.8</v>
          </cell>
        </row>
        <row r="12">
          <cell r="D12" t="str">
            <v>H-200x100x4.5x7</v>
          </cell>
          <cell r="E12">
            <v>18.2</v>
          </cell>
          <cell r="J12" t="str">
            <v>CT-125x175x7x11</v>
          </cell>
          <cell r="K12">
            <v>22.1</v>
          </cell>
        </row>
        <row r="13">
          <cell r="D13" t="str">
            <v>H-198x99x4.5x7</v>
          </cell>
          <cell r="E13">
            <v>18.2</v>
          </cell>
          <cell r="J13" t="str">
            <v>CT-122x175x7x11</v>
          </cell>
          <cell r="K13">
            <v>22.1</v>
          </cell>
        </row>
        <row r="14">
          <cell r="D14" t="str">
            <v>H-200x100x5.5x8</v>
          </cell>
          <cell r="E14">
            <v>21.3</v>
          </cell>
          <cell r="J14" t="str">
            <v>CT-125x250x14x14</v>
          </cell>
          <cell r="K14">
            <v>41.1</v>
          </cell>
        </row>
        <row r="15">
          <cell r="D15" t="str">
            <v>H-200x150x6x9</v>
          </cell>
          <cell r="E15">
            <v>30.6</v>
          </cell>
          <cell r="J15" t="str">
            <v>CT-125x250x9x14</v>
          </cell>
          <cell r="K15">
            <v>36.200000000000003</v>
          </cell>
        </row>
        <row r="16">
          <cell r="D16" t="str">
            <v>H-194x150x6x9</v>
          </cell>
          <cell r="E16">
            <v>30.6</v>
          </cell>
          <cell r="J16" t="str">
            <v>CT-125x250x8x13</v>
          </cell>
          <cell r="K16">
            <v>33.200000000000003</v>
          </cell>
        </row>
        <row r="17">
          <cell r="D17" t="str">
            <v>H-200x200x8x12</v>
          </cell>
          <cell r="E17">
            <v>49.9</v>
          </cell>
          <cell r="J17" t="str">
            <v>CT-125x250x11x11</v>
          </cell>
          <cell r="K17">
            <v>32.200000000000003</v>
          </cell>
        </row>
        <row r="18">
          <cell r="D18" t="str">
            <v>H-201x200x8x12</v>
          </cell>
          <cell r="E18">
            <v>49.9</v>
          </cell>
          <cell r="J18" t="str">
            <v>CT-125x255x14x14</v>
          </cell>
          <cell r="K18">
            <v>41.1</v>
          </cell>
        </row>
        <row r="19">
          <cell r="D19" t="str">
            <v>H-200x200x12x12</v>
          </cell>
          <cell r="E19">
            <v>56.2</v>
          </cell>
          <cell r="J19" t="str">
            <v>CT-124x249x8x13</v>
          </cell>
          <cell r="K19">
            <v>33.200000000000003</v>
          </cell>
        </row>
        <row r="20">
          <cell r="D20" t="str">
            <v>H-200x204x12x12</v>
          </cell>
          <cell r="E20">
            <v>56.2</v>
          </cell>
          <cell r="J20" t="str">
            <v>CT-122x252x11x11</v>
          </cell>
          <cell r="K20">
            <v>32.200000000000003</v>
          </cell>
        </row>
        <row r="21">
          <cell r="D21" t="str">
            <v>H-208x202x10x16</v>
          </cell>
          <cell r="E21">
            <v>65.7</v>
          </cell>
          <cell r="J21" t="str">
            <v>CT-150x150x6.5x9</v>
          </cell>
          <cell r="K21">
            <v>18.399999999999999</v>
          </cell>
        </row>
        <row r="22">
          <cell r="D22" t="str">
            <v>H-200x200x10x16</v>
          </cell>
          <cell r="E22">
            <v>65.7</v>
          </cell>
          <cell r="J22" t="str">
            <v>CT-149x149x5.5x8</v>
          </cell>
          <cell r="K22">
            <v>16</v>
          </cell>
        </row>
        <row r="23">
          <cell r="D23" t="str">
            <v>H-250x125x5x8</v>
          </cell>
          <cell r="E23">
            <v>25.7</v>
          </cell>
          <cell r="J23" t="str">
            <v>CT-150x150x5.5x8</v>
          </cell>
          <cell r="K23">
            <v>16</v>
          </cell>
        </row>
        <row r="24">
          <cell r="D24" t="str">
            <v>H-248x124x5x8</v>
          </cell>
          <cell r="E24">
            <v>25.7</v>
          </cell>
          <cell r="J24" t="str">
            <v>CT-150x200x9x14</v>
          </cell>
          <cell r="K24">
            <v>32.700000000000003</v>
          </cell>
        </row>
        <row r="25">
          <cell r="D25" t="str">
            <v>H-250x125x6x9</v>
          </cell>
          <cell r="E25">
            <v>29.6</v>
          </cell>
          <cell r="J25" t="str">
            <v>CT-150x200x8x12</v>
          </cell>
          <cell r="K25">
            <v>28.4</v>
          </cell>
        </row>
        <row r="26">
          <cell r="D26" t="str">
            <v>H-250x175x7x11</v>
          </cell>
          <cell r="E26">
            <v>44.1</v>
          </cell>
          <cell r="J26" t="str">
            <v>CT-149x201x9x14</v>
          </cell>
          <cell r="K26">
            <v>32.700000000000003</v>
          </cell>
        </row>
        <row r="27">
          <cell r="D27" t="str">
            <v>H-244x175x7x11</v>
          </cell>
          <cell r="E27">
            <v>44.1</v>
          </cell>
          <cell r="J27" t="str">
            <v>CT-147x200x8x12</v>
          </cell>
          <cell r="K27">
            <v>28.4</v>
          </cell>
        </row>
        <row r="28">
          <cell r="D28" t="str">
            <v>H-244x252x11x11</v>
          </cell>
          <cell r="E28">
            <v>64.400000000000006</v>
          </cell>
          <cell r="J28" t="str">
            <v>CT-150x300x11x17</v>
          </cell>
          <cell r="K28">
            <v>52.9</v>
          </cell>
        </row>
        <row r="29">
          <cell r="D29" t="str">
            <v>H-250x250x11x11</v>
          </cell>
          <cell r="E29">
            <v>64.400000000000006</v>
          </cell>
          <cell r="J29" t="str">
            <v>CT-150x300x15x15</v>
          </cell>
          <cell r="K29">
            <v>52.9</v>
          </cell>
        </row>
        <row r="30">
          <cell r="D30" t="str">
            <v>H-248x249x8x13</v>
          </cell>
          <cell r="E30">
            <v>66.5</v>
          </cell>
          <cell r="J30" t="str">
            <v>CT-150x300x10x15</v>
          </cell>
          <cell r="K30">
            <v>47</v>
          </cell>
        </row>
        <row r="31">
          <cell r="D31" t="str">
            <v>H-250x250x8x13</v>
          </cell>
          <cell r="E31">
            <v>66.5</v>
          </cell>
          <cell r="J31" t="str">
            <v>CT-150x300x9x14</v>
          </cell>
          <cell r="K31">
            <v>43.5</v>
          </cell>
        </row>
        <row r="32">
          <cell r="D32" t="str">
            <v>H-250x250x9x14</v>
          </cell>
          <cell r="E32">
            <v>72.400000000000006</v>
          </cell>
          <cell r="J32" t="str">
            <v>CT-150x300x12x12</v>
          </cell>
          <cell r="K32">
            <v>42.3</v>
          </cell>
        </row>
        <row r="33">
          <cell r="D33" t="str">
            <v>H-250x250x14x14</v>
          </cell>
          <cell r="E33">
            <v>82.2</v>
          </cell>
          <cell r="J33" t="str">
            <v>CT-152x301x11x17</v>
          </cell>
          <cell r="K33">
            <v>52.9</v>
          </cell>
        </row>
        <row r="34">
          <cell r="D34" t="str">
            <v>H-250x255x14x14</v>
          </cell>
          <cell r="E34">
            <v>82.2</v>
          </cell>
          <cell r="J34" t="str">
            <v>CT-150x305x15x15</v>
          </cell>
          <cell r="K34">
            <v>52.9</v>
          </cell>
        </row>
        <row r="35">
          <cell r="D35" t="str">
            <v>H-300x150x5.5x8</v>
          </cell>
          <cell r="E35">
            <v>32</v>
          </cell>
          <cell r="J35" t="str">
            <v>CT-149x299x9x14</v>
          </cell>
          <cell r="K35">
            <v>43.5</v>
          </cell>
        </row>
        <row r="36">
          <cell r="D36" t="str">
            <v>H-298x149x5.5x8</v>
          </cell>
          <cell r="E36">
            <v>32</v>
          </cell>
          <cell r="J36" t="str">
            <v>CT-147x302x12x12</v>
          </cell>
          <cell r="K36">
            <v>42.3</v>
          </cell>
        </row>
        <row r="37">
          <cell r="D37" t="str">
            <v>H-300x150x6.5x9</v>
          </cell>
          <cell r="E37">
            <v>36.700000000000003</v>
          </cell>
          <cell r="J37" t="str">
            <v>CT-175x175x7x11</v>
          </cell>
          <cell r="K37">
            <v>24.8</v>
          </cell>
        </row>
        <row r="38">
          <cell r="D38" t="str">
            <v>H-300x200x8x12</v>
          </cell>
          <cell r="E38">
            <v>56.8</v>
          </cell>
          <cell r="J38" t="str">
            <v>CT-175x175x6x9</v>
          </cell>
          <cell r="K38">
            <v>20.7</v>
          </cell>
        </row>
        <row r="39">
          <cell r="D39" t="str">
            <v>H-294x200x8x12</v>
          </cell>
          <cell r="E39">
            <v>56.8</v>
          </cell>
          <cell r="J39" t="str">
            <v>CT-173x174x6x9</v>
          </cell>
          <cell r="K39">
            <v>20.7</v>
          </cell>
        </row>
        <row r="40">
          <cell r="D40" t="str">
            <v>H-300x200x9x14</v>
          </cell>
          <cell r="E40">
            <v>65.400000000000006</v>
          </cell>
          <cell r="J40" t="str">
            <v>CT-175x250x9x14</v>
          </cell>
          <cell r="K40">
            <v>39.799999999999997</v>
          </cell>
        </row>
        <row r="41">
          <cell r="D41" t="str">
            <v>H-298x201x9x14</v>
          </cell>
          <cell r="E41">
            <v>65.400000000000006</v>
          </cell>
          <cell r="J41" t="str">
            <v>CT-175x250x8x12</v>
          </cell>
          <cell r="K41">
            <v>34.6</v>
          </cell>
        </row>
        <row r="42">
          <cell r="D42" t="str">
            <v>H-300x300x12x12</v>
          </cell>
          <cell r="E42">
            <v>84.5</v>
          </cell>
          <cell r="J42" t="str">
            <v>CT-170x250x9x14</v>
          </cell>
          <cell r="K42">
            <v>39.799999999999997</v>
          </cell>
        </row>
        <row r="43">
          <cell r="D43" t="str">
            <v>H-294x302x12x12</v>
          </cell>
          <cell r="E43">
            <v>84.5</v>
          </cell>
          <cell r="J43" t="str">
            <v>CT-168x249x8x12</v>
          </cell>
          <cell r="K43">
            <v>34.6</v>
          </cell>
        </row>
        <row r="44">
          <cell r="D44" t="str">
            <v>H-300x300x9x14</v>
          </cell>
          <cell r="E44">
            <v>87</v>
          </cell>
          <cell r="J44" t="str">
            <v>CT-178x352x14x22</v>
          </cell>
          <cell r="K44">
            <v>79.3</v>
          </cell>
        </row>
        <row r="45">
          <cell r="D45" t="str">
            <v>H-298x299x9x14</v>
          </cell>
          <cell r="E45">
            <v>87</v>
          </cell>
          <cell r="J45" t="str">
            <v>CT-175x357x19x19</v>
          </cell>
          <cell r="K45">
            <v>77.900000000000006</v>
          </cell>
        </row>
        <row r="46">
          <cell r="D46" t="str">
            <v>H-300x300x10x15</v>
          </cell>
          <cell r="E46">
            <v>94</v>
          </cell>
          <cell r="J46" t="str">
            <v>CT-175x350x12x19</v>
          </cell>
          <cell r="K46">
            <v>68.2</v>
          </cell>
        </row>
        <row r="47">
          <cell r="D47" t="str">
            <v>H-300x300x15x15</v>
          </cell>
          <cell r="E47">
            <v>106</v>
          </cell>
          <cell r="J47" t="str">
            <v>CT-172x354x16x16</v>
          </cell>
          <cell r="K47">
            <v>65.400000000000006</v>
          </cell>
        </row>
        <row r="48">
          <cell r="D48" t="str">
            <v>H-300x305x15x15</v>
          </cell>
          <cell r="E48">
            <v>106</v>
          </cell>
          <cell r="J48" t="str">
            <v>CT-172x348x10x16</v>
          </cell>
          <cell r="K48">
            <v>57.3</v>
          </cell>
        </row>
        <row r="49">
          <cell r="D49" t="str">
            <v>H-304x301x11x17</v>
          </cell>
          <cell r="E49">
            <v>106</v>
          </cell>
          <cell r="J49" t="str">
            <v>CT-169x351x13x13</v>
          </cell>
          <cell r="K49">
            <v>53.1</v>
          </cell>
        </row>
        <row r="50">
          <cell r="D50" t="str">
            <v>H-300x300x11x17</v>
          </cell>
          <cell r="E50">
            <v>106</v>
          </cell>
          <cell r="J50" t="str">
            <v>CT-175x350x14x22</v>
          </cell>
          <cell r="K50">
            <v>79.3</v>
          </cell>
        </row>
        <row r="51">
          <cell r="D51" t="str">
            <v>H-300x300x15x20</v>
          </cell>
          <cell r="E51">
            <v>130</v>
          </cell>
          <cell r="J51" t="str">
            <v>CT-175x350x19x19</v>
          </cell>
          <cell r="K51">
            <v>77.900000000000006</v>
          </cell>
        </row>
        <row r="52">
          <cell r="D52" t="str">
            <v>H-310x305x15x20</v>
          </cell>
          <cell r="E52">
            <v>130</v>
          </cell>
          <cell r="J52" t="str">
            <v>CT-175x350x16x16</v>
          </cell>
          <cell r="K52">
            <v>65.400000000000006</v>
          </cell>
        </row>
        <row r="53">
          <cell r="D53" t="str">
            <v>H-300x300x20x20</v>
          </cell>
          <cell r="E53">
            <v>142</v>
          </cell>
          <cell r="J53" t="str">
            <v>CT-175x350x10x16</v>
          </cell>
          <cell r="K53">
            <v>57.3</v>
          </cell>
        </row>
        <row r="54">
          <cell r="D54" t="str">
            <v>H-310x310x20x20</v>
          </cell>
          <cell r="E54">
            <v>142</v>
          </cell>
          <cell r="J54" t="str">
            <v>CT-175x350x13x13</v>
          </cell>
          <cell r="K54">
            <v>53.1</v>
          </cell>
        </row>
        <row r="55">
          <cell r="D55" t="str">
            <v>H-350x175x6x9</v>
          </cell>
          <cell r="E55">
            <v>41.4</v>
          </cell>
          <cell r="J55" t="str">
            <v>CT-200x200x8x13</v>
          </cell>
          <cell r="K55">
            <v>33</v>
          </cell>
        </row>
        <row r="56">
          <cell r="D56" t="str">
            <v>H-346x174x6x9</v>
          </cell>
          <cell r="E56">
            <v>41.4</v>
          </cell>
          <cell r="J56" t="str">
            <v>CT-200x200x7x11</v>
          </cell>
          <cell r="K56">
            <v>28.3</v>
          </cell>
        </row>
        <row r="57">
          <cell r="D57" t="str">
            <v>H-350x175x7x11</v>
          </cell>
          <cell r="E57">
            <v>49.6</v>
          </cell>
          <cell r="J57" t="str">
            <v>CT-198x199x7x11</v>
          </cell>
          <cell r="K57">
            <v>28.3</v>
          </cell>
        </row>
        <row r="58">
          <cell r="D58" t="str">
            <v>H-350x175x8x13</v>
          </cell>
          <cell r="E58">
            <v>57.8</v>
          </cell>
          <cell r="J58" t="str">
            <v>CT-200x300x10x16</v>
          </cell>
          <cell r="K58">
            <v>53.4</v>
          </cell>
        </row>
        <row r="59">
          <cell r="D59" t="str">
            <v>H-354x176x8x13</v>
          </cell>
          <cell r="E59">
            <v>57.8</v>
          </cell>
          <cell r="J59" t="str">
            <v>CT-200x300x9x14</v>
          </cell>
          <cell r="K59">
            <v>47.1</v>
          </cell>
        </row>
        <row r="60">
          <cell r="D60" t="str">
            <v>H-350x250x8x12</v>
          </cell>
          <cell r="E60">
            <v>69.2</v>
          </cell>
          <cell r="J60" t="str">
            <v>CT-195x300x10x16</v>
          </cell>
          <cell r="K60">
            <v>53.4</v>
          </cell>
        </row>
        <row r="61">
          <cell r="D61" t="str">
            <v>H-336x249x8x12</v>
          </cell>
          <cell r="E61">
            <v>69.2</v>
          </cell>
          <cell r="J61" t="str">
            <v>CT-193x299x9x14</v>
          </cell>
          <cell r="K61">
            <v>47.1</v>
          </cell>
        </row>
        <row r="62">
          <cell r="D62" t="str">
            <v>H-350x250x9x14</v>
          </cell>
          <cell r="E62">
            <v>79.7</v>
          </cell>
          <cell r="J62" t="str">
            <v>CT-200x400x45x70</v>
          </cell>
          <cell r="K62">
            <v>302</v>
          </cell>
        </row>
        <row r="63">
          <cell r="D63" t="str">
            <v>H-340x250x9x14</v>
          </cell>
          <cell r="E63">
            <v>79.7</v>
          </cell>
          <cell r="J63" t="str">
            <v>CT-200x400x30x50</v>
          </cell>
          <cell r="K63">
            <v>207</v>
          </cell>
        </row>
        <row r="64">
          <cell r="D64" t="str">
            <v>H-350x350x10x16</v>
          </cell>
          <cell r="E64">
            <v>115</v>
          </cell>
          <cell r="J64" t="str">
            <v>CT-200x400x20x35</v>
          </cell>
          <cell r="K64">
            <v>142</v>
          </cell>
        </row>
        <row r="65">
          <cell r="D65" t="str">
            <v>H-344x348x10x16</v>
          </cell>
          <cell r="E65">
            <v>115</v>
          </cell>
          <cell r="J65" t="str">
            <v>CT-200x400x18x28</v>
          </cell>
          <cell r="K65">
            <v>116</v>
          </cell>
        </row>
        <row r="66">
          <cell r="D66" t="str">
            <v>H-350x350x16x16</v>
          </cell>
          <cell r="E66">
            <v>131</v>
          </cell>
          <cell r="J66" t="str">
            <v>CT-200x400x16x24</v>
          </cell>
          <cell r="K66">
            <v>100</v>
          </cell>
        </row>
        <row r="67">
          <cell r="D67" t="str">
            <v>H-344x354x16x16</v>
          </cell>
          <cell r="E67">
            <v>131</v>
          </cell>
          <cell r="J67" t="str">
            <v>CT-200x400x21x21</v>
          </cell>
          <cell r="K67">
            <v>98.4</v>
          </cell>
        </row>
        <row r="68">
          <cell r="D68" t="str">
            <v>H-350x350x12x19</v>
          </cell>
          <cell r="E68">
            <v>137</v>
          </cell>
          <cell r="J68" t="str">
            <v>CT-200x400x13x21</v>
          </cell>
          <cell r="K68">
            <v>85.8</v>
          </cell>
        </row>
        <row r="69">
          <cell r="D69" t="str">
            <v>H-338x351x13x13</v>
          </cell>
          <cell r="E69">
            <v>106</v>
          </cell>
          <cell r="J69" t="str">
            <v>CT-200x400x18x18</v>
          </cell>
          <cell r="K69">
            <v>84.1</v>
          </cell>
        </row>
        <row r="70">
          <cell r="D70" t="str">
            <v>H-350x357x19x19</v>
          </cell>
          <cell r="E70">
            <v>156</v>
          </cell>
          <cell r="J70" t="str">
            <v>CT-200x400x11x18</v>
          </cell>
          <cell r="K70">
            <v>73.3</v>
          </cell>
        </row>
        <row r="71">
          <cell r="D71" t="str">
            <v>H-400x200x7x11</v>
          </cell>
          <cell r="E71">
            <v>56.6</v>
          </cell>
          <cell r="J71" t="str">
            <v>CT-200x400x15x15</v>
          </cell>
          <cell r="K71">
            <v>70</v>
          </cell>
        </row>
        <row r="72">
          <cell r="D72" t="str">
            <v>H-396x199x7x11</v>
          </cell>
          <cell r="E72">
            <v>56.6</v>
          </cell>
          <cell r="J72" t="str">
            <v>CT-249x432x45x70</v>
          </cell>
          <cell r="K72">
            <v>302</v>
          </cell>
        </row>
        <row r="73">
          <cell r="D73" t="str">
            <v>H-400x200x8x13</v>
          </cell>
          <cell r="E73">
            <v>66</v>
          </cell>
          <cell r="J73" t="str">
            <v>CT-229x417x30x50</v>
          </cell>
          <cell r="K73">
            <v>207</v>
          </cell>
        </row>
        <row r="74">
          <cell r="D74" t="str">
            <v>H-400x200x9x15</v>
          </cell>
          <cell r="E74">
            <v>75.5</v>
          </cell>
          <cell r="J74" t="str">
            <v>CT-214x407x20x35</v>
          </cell>
          <cell r="K74">
            <v>142</v>
          </cell>
        </row>
        <row r="75">
          <cell r="D75" t="str">
            <v>H-404x201x9x15</v>
          </cell>
          <cell r="E75">
            <v>75.5</v>
          </cell>
          <cell r="J75" t="str">
            <v>CT-207x405x18x28</v>
          </cell>
          <cell r="K75">
            <v>116</v>
          </cell>
        </row>
        <row r="76">
          <cell r="D76" t="str">
            <v>H-400x300x9x14</v>
          </cell>
          <cell r="E76">
            <v>94.3</v>
          </cell>
          <cell r="J76" t="str">
            <v>CT-203x403x16x24</v>
          </cell>
          <cell r="K76">
            <v>100</v>
          </cell>
        </row>
        <row r="77">
          <cell r="D77" t="str">
            <v>H-386x299x9x14</v>
          </cell>
          <cell r="E77">
            <v>94.3</v>
          </cell>
          <cell r="J77" t="str">
            <v>CT-200x408x21x21</v>
          </cell>
          <cell r="K77">
            <v>98.4</v>
          </cell>
        </row>
        <row r="78">
          <cell r="D78" t="str">
            <v>H-400x300x10x16</v>
          </cell>
          <cell r="E78">
            <v>107</v>
          </cell>
          <cell r="J78" t="str">
            <v>CT-197x405x18x18</v>
          </cell>
          <cell r="K78">
            <v>84.1</v>
          </cell>
        </row>
        <row r="79">
          <cell r="D79" t="str">
            <v>H-390x300x10x16</v>
          </cell>
          <cell r="E79">
            <v>107</v>
          </cell>
          <cell r="J79" t="str">
            <v>CT-197x398x11x18</v>
          </cell>
          <cell r="K79">
            <v>73.3</v>
          </cell>
        </row>
        <row r="80">
          <cell r="D80" t="str">
            <v>H-400x400x15x15</v>
          </cell>
          <cell r="E80">
            <v>140</v>
          </cell>
          <cell r="J80" t="str">
            <v>CT-194x402x15x15</v>
          </cell>
          <cell r="K80">
            <v>70</v>
          </cell>
        </row>
        <row r="81">
          <cell r="D81" t="str">
            <v>H-388x402x15x15</v>
          </cell>
          <cell r="E81">
            <v>140</v>
          </cell>
          <cell r="J81" t="str">
            <v>CT-225x200x9x14</v>
          </cell>
          <cell r="K81">
            <v>38</v>
          </cell>
        </row>
        <row r="82">
          <cell r="D82" t="str">
            <v>H-400x400x11x18</v>
          </cell>
          <cell r="E82">
            <v>147</v>
          </cell>
          <cell r="J82" t="str">
            <v>CT-225x200x8x12</v>
          </cell>
          <cell r="K82">
            <v>33.1</v>
          </cell>
        </row>
        <row r="83">
          <cell r="D83" t="str">
            <v>H-394x398x11x18</v>
          </cell>
          <cell r="E83">
            <v>147</v>
          </cell>
          <cell r="J83" t="str">
            <v>CT-223x199x8x12</v>
          </cell>
          <cell r="K83">
            <v>33.1</v>
          </cell>
        </row>
        <row r="84">
          <cell r="D84" t="str">
            <v>H-400x400x18x18</v>
          </cell>
          <cell r="E84">
            <v>168</v>
          </cell>
          <cell r="J84" t="str">
            <v>CT-225x300x11x18</v>
          </cell>
          <cell r="K84">
            <v>61.8</v>
          </cell>
        </row>
        <row r="85">
          <cell r="D85" t="str">
            <v>H-394x405x18x18</v>
          </cell>
          <cell r="E85">
            <v>168</v>
          </cell>
          <cell r="J85" t="str">
            <v>CT-225x300x10x15</v>
          </cell>
          <cell r="K85">
            <v>53</v>
          </cell>
        </row>
        <row r="86">
          <cell r="D86" t="str">
            <v>H-400x400x13x21</v>
          </cell>
          <cell r="E86">
            <v>172</v>
          </cell>
          <cell r="J86" t="str">
            <v>CT-220x300x11x18</v>
          </cell>
          <cell r="K86">
            <v>61.8</v>
          </cell>
        </row>
        <row r="87">
          <cell r="D87" t="str">
            <v>H-400x400x21x21</v>
          </cell>
          <cell r="E87">
            <v>197</v>
          </cell>
          <cell r="J87" t="str">
            <v>CT-217x299x10x15</v>
          </cell>
          <cell r="K87">
            <v>53</v>
          </cell>
        </row>
        <row r="88">
          <cell r="D88" t="str">
            <v>H-400x408x21x21</v>
          </cell>
          <cell r="E88">
            <v>197</v>
          </cell>
          <cell r="J88" t="str">
            <v>CT-250x200x11x19</v>
          </cell>
          <cell r="K88">
            <v>51.5</v>
          </cell>
        </row>
        <row r="89">
          <cell r="D89" t="str">
            <v>H-400x400x16x24</v>
          </cell>
          <cell r="E89">
            <v>200</v>
          </cell>
          <cell r="J89" t="str">
            <v>CT-250x200x10x16</v>
          </cell>
          <cell r="K89">
            <v>44.8</v>
          </cell>
        </row>
        <row r="90">
          <cell r="D90" t="str">
            <v>H-406x403x16x24</v>
          </cell>
          <cell r="E90">
            <v>200</v>
          </cell>
          <cell r="J90" t="str">
            <v>CT-250x200x9x14</v>
          </cell>
          <cell r="K90">
            <v>39.700000000000003</v>
          </cell>
        </row>
        <row r="91">
          <cell r="D91" t="str">
            <v>H-400x400x18x28</v>
          </cell>
          <cell r="E91">
            <v>232</v>
          </cell>
          <cell r="J91" t="str">
            <v>CT-253x201x11x19</v>
          </cell>
          <cell r="K91">
            <v>51.5</v>
          </cell>
        </row>
        <row r="92">
          <cell r="D92" t="str">
            <v>H-414x405x18x28</v>
          </cell>
          <cell r="E92">
            <v>232</v>
          </cell>
          <cell r="J92" t="str">
            <v>CT-248x199x9x14</v>
          </cell>
          <cell r="K92">
            <v>39.700000000000003</v>
          </cell>
        </row>
        <row r="93">
          <cell r="D93" t="str">
            <v>H-400x400x20x35</v>
          </cell>
          <cell r="E93">
            <v>283</v>
          </cell>
          <cell r="J93" t="str">
            <v>CT-250x300x11x18</v>
          </cell>
          <cell r="K93">
            <v>64.2</v>
          </cell>
        </row>
        <row r="94">
          <cell r="D94" t="str">
            <v>H-428x407x20x35</v>
          </cell>
          <cell r="E94">
            <v>283</v>
          </cell>
          <cell r="J94" t="str">
            <v>CT-250x300x11x15</v>
          </cell>
          <cell r="K94">
            <v>57.1</v>
          </cell>
        </row>
        <row r="95">
          <cell r="D95" t="str">
            <v>H-400x400x30x50</v>
          </cell>
          <cell r="E95">
            <v>415</v>
          </cell>
          <cell r="J95" t="str">
            <v>CT-244x300x11x18</v>
          </cell>
          <cell r="K95">
            <v>64.2</v>
          </cell>
        </row>
        <row r="96">
          <cell r="D96" t="str">
            <v>H-458x417x30x50</v>
          </cell>
          <cell r="E96">
            <v>415</v>
          </cell>
          <cell r="J96" t="str">
            <v>CT-241x300x11x15</v>
          </cell>
          <cell r="K96">
            <v>57.1</v>
          </cell>
        </row>
        <row r="97">
          <cell r="D97" t="str">
            <v>H-400x400x45x70</v>
          </cell>
          <cell r="E97">
            <v>605</v>
          </cell>
          <cell r="J97" t="str">
            <v>CT-300x300x14x23</v>
          </cell>
          <cell r="K97">
            <v>87.3</v>
          </cell>
        </row>
        <row r="98">
          <cell r="D98" t="str">
            <v>H-498x432x45x70</v>
          </cell>
          <cell r="E98">
            <v>605</v>
          </cell>
          <cell r="J98" t="str">
            <v>CT-300x300x12x20</v>
          </cell>
          <cell r="K98">
            <v>75.599999999999994</v>
          </cell>
        </row>
        <row r="99">
          <cell r="D99" t="str">
            <v>H-450x200x8x12</v>
          </cell>
          <cell r="E99">
            <v>66.2</v>
          </cell>
          <cell r="J99" t="str">
            <v>CT-300x300x12x17</v>
          </cell>
          <cell r="K99">
            <v>68</v>
          </cell>
        </row>
        <row r="100">
          <cell r="D100" t="str">
            <v>H-446x199x8x12</v>
          </cell>
          <cell r="E100">
            <v>66.2</v>
          </cell>
          <cell r="J100" t="str">
            <v>CT-300x200x13x23</v>
          </cell>
          <cell r="K100">
            <v>67</v>
          </cell>
        </row>
        <row r="101">
          <cell r="D101" t="str">
            <v>H-450x200x9x14</v>
          </cell>
          <cell r="E101">
            <v>76</v>
          </cell>
          <cell r="J101" t="str">
            <v>CT-300x200x12x20</v>
          </cell>
          <cell r="K101">
            <v>59.8</v>
          </cell>
        </row>
        <row r="102">
          <cell r="D102" t="str">
            <v>H-450x300x10x15</v>
          </cell>
          <cell r="E102">
            <v>106</v>
          </cell>
          <cell r="J102" t="str">
            <v>CT-300x200x11x17</v>
          </cell>
          <cell r="K102">
            <v>52.8</v>
          </cell>
        </row>
        <row r="103">
          <cell r="D103" t="str">
            <v>H-434x299x10x15</v>
          </cell>
          <cell r="E103">
            <v>106</v>
          </cell>
          <cell r="J103" t="str">
            <v>CT-300x200x10x15</v>
          </cell>
          <cell r="K103">
            <v>47.3</v>
          </cell>
        </row>
        <row r="104">
          <cell r="D104" t="str">
            <v>H-450x300x11x18</v>
          </cell>
          <cell r="E104">
            <v>124</v>
          </cell>
          <cell r="J104" t="str">
            <v>CT-297x202x14x23</v>
          </cell>
          <cell r="K104">
            <v>87.3</v>
          </cell>
        </row>
        <row r="105">
          <cell r="D105" t="str">
            <v>H-440x300x11x18</v>
          </cell>
          <cell r="E105">
            <v>124</v>
          </cell>
          <cell r="J105" t="str">
            <v>CT-294x300x12x20</v>
          </cell>
          <cell r="K105">
            <v>75.599999999999994</v>
          </cell>
        </row>
        <row r="106">
          <cell r="D106" t="str">
            <v>H-500x200x9x14</v>
          </cell>
          <cell r="E106">
            <v>79.5</v>
          </cell>
          <cell r="J106" t="str">
            <v>CT-291x300x12x17</v>
          </cell>
          <cell r="K106">
            <v>68</v>
          </cell>
        </row>
        <row r="107">
          <cell r="D107" t="str">
            <v>H-496x199x9x14</v>
          </cell>
          <cell r="E107">
            <v>79.5</v>
          </cell>
          <cell r="J107" t="str">
            <v>CT-306x202x13x23</v>
          </cell>
          <cell r="K107">
            <v>67</v>
          </cell>
        </row>
        <row r="108">
          <cell r="D108" t="str">
            <v>H-500x200x10x16</v>
          </cell>
          <cell r="E108">
            <v>89.6</v>
          </cell>
          <cell r="J108" t="str">
            <v>CT-303x201x12x20</v>
          </cell>
          <cell r="K108">
            <v>59.8</v>
          </cell>
        </row>
        <row r="109">
          <cell r="D109" t="str">
            <v>H-500x200x11x19</v>
          </cell>
          <cell r="E109">
            <v>103</v>
          </cell>
          <cell r="J109" t="str">
            <v>CT-300x200x11x17</v>
          </cell>
          <cell r="K109">
            <v>52.8</v>
          </cell>
        </row>
        <row r="110">
          <cell r="D110" t="str">
            <v>H-506x201x11x19</v>
          </cell>
          <cell r="E110">
            <v>103</v>
          </cell>
          <cell r="J110" t="str">
            <v>CT-298x199x10x15</v>
          </cell>
          <cell r="K110">
            <v>47.3</v>
          </cell>
        </row>
        <row r="111">
          <cell r="D111" t="str">
            <v>H-500x300x11x15</v>
          </cell>
          <cell r="E111">
            <v>114</v>
          </cell>
          <cell r="J111" t="str">
            <v>CT-350x300x15x28</v>
          </cell>
          <cell r="K111">
            <v>107</v>
          </cell>
        </row>
        <row r="112">
          <cell r="D112" t="str">
            <v>H-482x300x11x15</v>
          </cell>
          <cell r="E112">
            <v>114</v>
          </cell>
          <cell r="J112" t="str">
            <v>CT-350x300x13x24</v>
          </cell>
          <cell r="K112">
            <v>92.4</v>
          </cell>
        </row>
        <row r="113">
          <cell r="D113" t="str">
            <v>H-500x300x11x18</v>
          </cell>
          <cell r="E113">
            <v>128</v>
          </cell>
          <cell r="J113" t="str">
            <v>CT-346x300x13x20</v>
          </cell>
          <cell r="K113">
            <v>83</v>
          </cell>
        </row>
        <row r="114">
          <cell r="D114" t="str">
            <v>H-488x300x11x18</v>
          </cell>
          <cell r="E114">
            <v>128</v>
          </cell>
          <cell r="J114" t="str">
            <v>CT-354x302x15x28</v>
          </cell>
          <cell r="K114">
            <v>107</v>
          </cell>
        </row>
        <row r="115">
          <cell r="D115" t="str">
            <v>H-600x200x10x15</v>
          </cell>
          <cell r="E115">
            <v>94.6</v>
          </cell>
          <cell r="J115" t="str">
            <v>CT-350x300x13x24</v>
          </cell>
          <cell r="K115">
            <v>92.4</v>
          </cell>
        </row>
        <row r="116">
          <cell r="D116" t="str">
            <v>H-596x199x10x15</v>
          </cell>
          <cell r="E116">
            <v>94.6</v>
          </cell>
          <cell r="J116" t="str">
            <v>CT-350x300x13x20</v>
          </cell>
          <cell r="K116">
            <v>83</v>
          </cell>
        </row>
        <row r="117">
          <cell r="D117" t="str">
            <v>H-600x200x11x17</v>
          </cell>
          <cell r="E117">
            <v>106</v>
          </cell>
        </row>
        <row r="118">
          <cell r="D118" t="str">
            <v>H-600x200x12x20</v>
          </cell>
          <cell r="E118">
            <v>120</v>
          </cell>
        </row>
        <row r="119">
          <cell r="D119" t="str">
            <v>H-606x201x12x20</v>
          </cell>
          <cell r="E119">
            <v>120</v>
          </cell>
        </row>
        <row r="120">
          <cell r="D120" t="str">
            <v>H-600x300x12x17</v>
          </cell>
          <cell r="E120">
            <v>137</v>
          </cell>
        </row>
        <row r="121">
          <cell r="D121" t="str">
            <v>H-582x300x12x17</v>
          </cell>
          <cell r="E121">
            <v>137</v>
          </cell>
        </row>
        <row r="122">
          <cell r="D122" t="str">
            <v>H-600x300x12x20</v>
          </cell>
          <cell r="E122">
            <v>151</v>
          </cell>
        </row>
        <row r="123">
          <cell r="D123" t="str">
            <v>H-588x300x12x20</v>
          </cell>
          <cell r="E123">
            <v>151</v>
          </cell>
        </row>
        <row r="124">
          <cell r="D124" t="str">
            <v>H-600x300x14x23</v>
          </cell>
          <cell r="E124">
            <v>175</v>
          </cell>
        </row>
        <row r="125">
          <cell r="D125" t="str">
            <v>H-594x302x14x23</v>
          </cell>
          <cell r="E125">
            <v>175</v>
          </cell>
        </row>
        <row r="126">
          <cell r="D126" t="str">
            <v>H-700x300x13x20</v>
          </cell>
          <cell r="E126">
            <v>166</v>
          </cell>
        </row>
        <row r="127">
          <cell r="D127" t="str">
            <v>H-692x300x13x20</v>
          </cell>
          <cell r="E127">
            <v>166</v>
          </cell>
        </row>
        <row r="128">
          <cell r="D128" t="str">
            <v>H-700x300x13x24</v>
          </cell>
          <cell r="E128">
            <v>185</v>
          </cell>
        </row>
        <row r="129">
          <cell r="D129" t="str">
            <v>H-708x302x15x28</v>
          </cell>
          <cell r="E129">
            <v>215</v>
          </cell>
        </row>
        <row r="130">
          <cell r="D130" t="str">
            <v>H-700x300x15x28</v>
          </cell>
          <cell r="E130">
            <v>215</v>
          </cell>
        </row>
        <row r="131">
          <cell r="D131" t="str">
            <v>H-800x300x14x22</v>
          </cell>
          <cell r="E131">
            <v>191</v>
          </cell>
        </row>
        <row r="132">
          <cell r="D132" t="str">
            <v>H-792x300x14x22</v>
          </cell>
          <cell r="E132">
            <v>191</v>
          </cell>
        </row>
        <row r="133">
          <cell r="D133" t="str">
            <v>H-800x300x14x26</v>
          </cell>
          <cell r="E133">
            <v>210</v>
          </cell>
        </row>
        <row r="134">
          <cell r="D134" t="str">
            <v>H-808x302x16x30</v>
          </cell>
          <cell r="E134">
            <v>241</v>
          </cell>
        </row>
        <row r="135">
          <cell r="D135" t="str">
            <v>H-800x300x16x30</v>
          </cell>
          <cell r="E135">
            <v>241</v>
          </cell>
        </row>
        <row r="136">
          <cell r="D136" t="str">
            <v>H-900x300x15x23</v>
          </cell>
          <cell r="E136">
            <v>213</v>
          </cell>
        </row>
        <row r="137">
          <cell r="D137" t="str">
            <v>H-890x299x15x23</v>
          </cell>
          <cell r="E137">
            <v>213</v>
          </cell>
        </row>
        <row r="138">
          <cell r="D138" t="str">
            <v>H-900x300x16x28</v>
          </cell>
          <cell r="E138">
            <v>243</v>
          </cell>
        </row>
        <row r="139">
          <cell r="D139" t="str">
            <v>H-900x300x18x34</v>
          </cell>
          <cell r="E139">
            <v>286</v>
          </cell>
        </row>
        <row r="140">
          <cell r="D140" t="str">
            <v>H-912x302x18x34</v>
          </cell>
          <cell r="E140">
            <v>286</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집계표"/>
      <sheetName val="내역서"/>
      <sheetName val="단가비교표"/>
      <sheetName val="Sheet1"/>
      <sheetName val="Sheet2"/>
      <sheetName val="Sheet3"/>
      <sheetName val="Y-WORK"/>
      <sheetName val="WORK"/>
      <sheetName val="DATA"/>
      <sheetName val="ESTM0416(04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량산출"/>
      <sheetName val="수량 집계"/>
      <sheetName val="자재산출"/>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조작대(1연)"/>
      <sheetName val="DATA"/>
      <sheetName val="토공"/>
      <sheetName val="11.우각부 보강"/>
      <sheetName val="960318-1"/>
      <sheetName val="DATE"/>
      <sheetName val="손익분석"/>
      <sheetName val="기둥"/>
      <sheetName val="저판(버림100)"/>
      <sheetName val="단가"/>
      <sheetName val="맨홀수량산출"/>
      <sheetName val="PHASE1-1수량산출"/>
      <sheetName val="원가입력"/>
      <sheetName val="COPING"/>
    </sheetNames>
    <sheetDataSet>
      <sheetData sheetId="0" refreshError="1">
        <row r="164">
          <cell r="R164">
            <v>952.33000000000015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XXXXX"/>
      <sheetName val="조도"/>
      <sheetName val="부하"/>
      <sheetName val="동력"/>
      <sheetName val="변압기"/>
      <sheetName val="발전기"/>
      <sheetName val="간선"/>
      <sheetName val="APT"/>
      <sheetName val="도체상수"/>
      <sheetName val="Sheet8"/>
      <sheetName val="Sheet9"/>
      <sheetName val="Sheet10"/>
      <sheetName val="Sheet11"/>
      <sheetName val="Sheet12"/>
      <sheetName val="Sheet13"/>
      <sheetName val="Sheet14"/>
      <sheetName val="Sheet15"/>
      <sheetName val="Sheet16"/>
      <sheetName val="전기자료"/>
      <sheetName val="GEN"/>
      <sheetName val="#REF"/>
      <sheetName val="도체종-상수표"/>
      <sheetName val="_REF"/>
      <sheetName val="VXXXXX"/>
      <sheetName val="Analyzer"/>
      <sheetName val="Press"/>
      <sheetName val="level"/>
      <sheetName val="Temp"/>
      <sheetName val="Flow"/>
      <sheetName val="DRUM"/>
      <sheetName val="6PILE  (돌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슬래브수량집계"/>
      <sheetName val="슬래브철근집계"/>
      <sheetName val="진주방향수량집계"/>
      <sheetName val="진주방향철근집계"/>
      <sheetName val="진주방향"/>
      <sheetName val="마산방향수량집계"/>
      <sheetName val="마산방향철근집계"/>
      <sheetName val="마산방향"/>
      <sheetName val="P.S.C.BEAM 자재산출조서"/>
      <sheetName val="일반도"/>
      <sheetName val="수량산출"/>
      <sheetName val="토사(PE)"/>
      <sheetName val="기초자료"/>
      <sheetName val="3.하중계산"/>
      <sheetName val="2000년1차"/>
      <sheetName val="총괄내역서"/>
      <sheetName val="지급자재"/>
      <sheetName val="진전교"/>
      <sheetName val="자료"/>
      <sheetName val="단위중량"/>
      <sheetName val="DATE"/>
      <sheetName val="설계조건"/>
      <sheetName val="공주-교대(A1)"/>
      <sheetName val="터파기및재료"/>
      <sheetName val="SORCE1"/>
      <sheetName val="산수배수"/>
      <sheetName val="98수문일위"/>
      <sheetName val="단위수량"/>
      <sheetName val="단가"/>
      <sheetName val="발주설계서(당초)"/>
      <sheetName val="실행내역 "/>
      <sheetName val="일위(토,포,부)"/>
      <sheetName val="기계경비"/>
      <sheetName val="보도공제면적"/>
      <sheetName val="단가산출"/>
      <sheetName val="일위대가"/>
      <sheetName val="단면가정"/>
      <sheetName val="수목데이타 "/>
      <sheetName val="노임단가"/>
      <sheetName val="1차네트공정"/>
      <sheetName val="BID"/>
      <sheetName val="원가계산"/>
      <sheetName val="기둥"/>
      <sheetName val="저판(버림100)"/>
      <sheetName val="수량집계표"/>
      <sheetName val="DATA"/>
      <sheetName val="일위대가표"/>
      <sheetName val="대로근거"/>
      <sheetName val="중로근거"/>
      <sheetName val="맨홀수량산출"/>
      <sheetName val="우수공"/>
      <sheetName val="8.석축단위(H=1.5M)"/>
      <sheetName val="200"/>
      <sheetName val="TYPE-A"/>
      <sheetName val="몰탈콘크리트"/>
      <sheetName val="철근집계"/>
      <sheetName val="내역"/>
      <sheetName val="변경내역"/>
      <sheetName val="3.하중산정4.지지력"/>
      <sheetName val="가감수량"/>
      <sheetName val="guard(mac)"/>
      <sheetName val="기둥(하중)"/>
      <sheetName val="COPING"/>
      <sheetName val="(A)내역서"/>
      <sheetName val="토목"/>
      <sheetName val="INPUT(덕도방향-시점)"/>
      <sheetName val="물"/>
      <sheetName val="Sheet1"/>
      <sheetName val="내역서"/>
      <sheetName val="ABUT수량-A1"/>
      <sheetName val="6PILE  (돌출)"/>
      <sheetName val="※참고자료※"/>
      <sheetName val="변경품셈총괄"/>
      <sheetName val="고창터널(고창방향)"/>
      <sheetName val="횡배수관"/>
      <sheetName val="원형1호맨홀토공수량"/>
      <sheetName val="포장복구집계"/>
      <sheetName val="일반전기"/>
      <sheetName val="기본"/>
      <sheetName val="P_S_C_BEAM_자재산출조서"/>
      <sheetName val="실행내역_"/>
      <sheetName val="토공"/>
      <sheetName val="input"/>
      <sheetName val="대치판정"/>
      <sheetName val="우배수"/>
      <sheetName val="조작대(1연)"/>
      <sheetName val="초기화면"/>
      <sheetName val="이름정의"/>
      <sheetName val="초기화면1"/>
      <sheetName val="8.PILE  (돌출)"/>
      <sheetName val="부대내역"/>
      <sheetName val="수안보-MBR1"/>
      <sheetName val="우,오수"/>
      <sheetName val="2.가정단면"/>
      <sheetName val="#REF"/>
      <sheetName val="woo(mac)"/>
      <sheetName val="기본1"/>
      <sheetName val="수정일위대가"/>
      <sheetName val="변경총괄지(1)"/>
      <sheetName val="CABdata"/>
      <sheetName val="일위대가시트"/>
      <sheetName val="11.우각부 보강"/>
      <sheetName val="공감비"/>
      <sheetName val="기둥(원형)"/>
      <sheetName val="조명시설"/>
      <sheetName val="석축단"/>
      <sheetName val="법면수집"/>
      <sheetName val="석축설면"/>
      <sheetName val="법면단"/>
      <sheetName val="Sheet3"/>
      <sheetName val="1.설계조건"/>
      <sheetName val="토공총괄표"/>
      <sheetName val="Sheet2"/>
      <sheetName val="1. 설계조건 2.단면가정 3. 하중계산"/>
      <sheetName val="DATA 입력란"/>
      <sheetName val="SLAB&quot;1&quot;"/>
      <sheetName val="공사요율"/>
      <sheetName val="XL4Poppy"/>
      <sheetName val="Y-WORK"/>
      <sheetName val="전기"/>
      <sheetName val="ⴭⴭⴭⴭⴭ"/>
      <sheetName val="교각토공"/>
      <sheetName val="현장관리비"/>
      <sheetName val="3련 BOX"/>
      <sheetName val="공종"/>
      <sheetName val="통합"/>
      <sheetName val="간지"/>
      <sheetName val="기초일위"/>
      <sheetName val="시설일위"/>
      <sheetName val="조명일위"/>
      <sheetName val="말뚝지지력산정"/>
      <sheetName val="1호맨홀수량산출"/>
      <sheetName val="암거단위"/>
      <sheetName val="횡 연장"/>
      <sheetName val="날개벽"/>
      <sheetName val="단면 (2)"/>
      <sheetName val=" 상부공통집계(총괄)"/>
      <sheetName val="S.중기사용료"/>
      <sheetName val="97노임단가"/>
      <sheetName val="입력란"/>
    </sheetNames>
    <sheetDataSet>
      <sheetData sheetId="0">
        <row r="433">
          <cell r="AS433">
            <v>1</v>
          </cell>
        </row>
      </sheetData>
      <sheetData sheetId="1"/>
      <sheetData sheetId="2">
        <row r="453">
          <cell r="AS453">
            <v>91.92</v>
          </cell>
        </row>
      </sheetData>
      <sheetData sheetId="3"/>
      <sheetData sheetId="4" refreshError="1">
        <row r="433">
          <cell r="AS433">
            <v>1</v>
          </cell>
        </row>
        <row r="440">
          <cell r="AS440">
            <v>91.92</v>
          </cell>
        </row>
      </sheetData>
      <sheetData sheetId="5"/>
      <sheetData sheetId="6" refreshError="1">
        <row r="25">
          <cell r="AD25">
            <v>3.242</v>
          </cell>
        </row>
        <row r="26">
          <cell r="AD26">
            <v>1.085</v>
          </cell>
        </row>
      </sheetData>
      <sheetData sheetId="7" refreshError="1">
        <row r="453">
          <cell r="AS453">
            <v>91.92</v>
          </cell>
        </row>
      </sheetData>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RAGE"/>
      <sheetName val="Y-WORK"/>
      <sheetName val="Data&amp;Result"/>
    </sheetNames>
    <sheetDataSet>
      <sheetData sheetId="0"/>
      <sheetData sheetId="1">
        <row r="22">
          <cell r="F22">
            <v>148</v>
          </cell>
        </row>
      </sheetData>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옥외보안등"/>
      <sheetName val="전기실"/>
      <sheetName val="전력간선"/>
      <sheetName val="동력설비"/>
      <sheetName val="전등설비"/>
      <sheetName val="전열공사"/>
      <sheetName val="피뢰침설비"/>
      <sheetName val="SNOW"/>
      <sheetName val="주차관제"/>
      <sheetName val="무선통신"/>
      <sheetName val="자탐.유도등"/>
      <sheetName val="통신접지"/>
      <sheetName val="전기내역서"/>
      <sheetName val="전기일위대가"/>
      <sheetName val="단가"/>
      <sheetName val="경북전기"/>
      <sheetName val="원형맨홀수량"/>
      <sheetName val="총괄표"/>
      <sheetName val="Y-WORK"/>
      <sheetName val="대전21토목내역서"/>
      <sheetName val="전기"/>
      <sheetName val="단락전류-A"/>
      <sheetName val="단가산출"/>
      <sheetName val="DATA"/>
      <sheetName val="부하계산서"/>
      <sheetName val="지장물C"/>
      <sheetName val="WORK"/>
      <sheetName val="수량산출"/>
      <sheetName val="단위중기"/>
      <sheetName val="모델링"/>
      <sheetName val="하중계산"/>
      <sheetName val="FRP내역서"/>
      <sheetName val="별표 "/>
      <sheetName val="터파기및재료"/>
      <sheetName val="주경기-오배수"/>
      <sheetName val="Apt내역"/>
      <sheetName val="부대시설"/>
      <sheetName val="기본DATA"/>
      <sheetName val="철거산출근거"/>
      <sheetName val="Sheet1"/>
      <sheetName val="단가비교표 (계측제어)"/>
      <sheetName val="E01-02(EV-1-LBS)"/>
      <sheetName val="말뚝지지력산정"/>
      <sheetName val="조명시설"/>
      <sheetName val="견적서"/>
      <sheetName val="대비"/>
      <sheetName val="102역사"/>
      <sheetName val="철근단면적"/>
      <sheetName val="기계시공"/>
      <sheetName val="IMPEADENCE MAP 취수장"/>
      <sheetName val="계산근거"/>
      <sheetName val="전차선로 물량표"/>
      <sheetName val="현장관리비집계표"/>
      <sheetName val="기계내역"/>
      <sheetName val="입찰안"/>
      <sheetName val="#REF"/>
      <sheetName val="일위"/>
      <sheetName val="노임"/>
      <sheetName val="장비내역(프리카튜브 제외)"/>
      <sheetName val="일집"/>
      <sheetName val="현장지지물물량"/>
      <sheetName val="AP1"/>
      <sheetName val="제직재"/>
      <sheetName val="설직재-1"/>
      <sheetName val="제-노임"/>
      <sheetName val="3.공통공사대비"/>
      <sheetName val="소비자가"/>
      <sheetName val="EKOG10건축"/>
      <sheetName val="일위목록"/>
      <sheetName val="표지 (2)"/>
      <sheetName val="내역서"/>
      <sheetName val="REINF."/>
      <sheetName val="SKETCH"/>
      <sheetName val="LOADS"/>
      <sheetName val="CODE"/>
      <sheetName val="FILE1"/>
      <sheetName val="건축공사"/>
      <sheetName val="내역"/>
      <sheetName val="개요"/>
      <sheetName val="부속동"/>
      <sheetName val="본체"/>
      <sheetName val="옥내아파트(전기)"/>
      <sheetName val="소업1교"/>
      <sheetName val="MCC제원"/>
      <sheetName val="허용전류-IEC DATA"/>
      <sheetName val="분석"/>
      <sheetName val="단가표"/>
      <sheetName val="DATA (2)"/>
      <sheetName val="자료입력"/>
      <sheetName val="견적대비 견적서"/>
      <sheetName val="설직재_1"/>
      <sheetName val="신당동집계표"/>
      <sheetName val="공사원가계산서"/>
      <sheetName val="plan&amp;section of foundation"/>
      <sheetName val="간선계산"/>
      <sheetName val="직재"/>
      <sheetName val="hvac(제어동)"/>
      <sheetName val="기둥(원형)"/>
      <sheetName val="총괄-1"/>
      <sheetName val="공통가설"/>
      <sheetName val="2000년하반기"/>
      <sheetName val="인건비 "/>
      <sheetName val="Sheet2"/>
      <sheetName val="Sheet10"/>
      <sheetName val="dte"/>
      <sheetName val="교대(A1)"/>
      <sheetName val="BSD (2)"/>
      <sheetName val="CAT_5"/>
      <sheetName val="1.설계조건"/>
      <sheetName val="ABUT수량-A1"/>
      <sheetName val="명일작업계획 (3)"/>
      <sheetName val="Imp-Data"/>
      <sheetName val="구조물공"/>
      <sheetName val="버스운행안내"/>
      <sheetName val="예방접종계획"/>
      <sheetName val="근태계획서"/>
      <sheetName val="crude.SLAB RE-bar"/>
      <sheetName val="CRUDE RE-bar"/>
      <sheetName val="원형1호맨홀토공수량"/>
      <sheetName val="일위대가"/>
      <sheetName val="재료"/>
      <sheetName val="11.자재단가"/>
      <sheetName val="신우"/>
      <sheetName val="견적990322"/>
      <sheetName val="토공"/>
      <sheetName val="ETC"/>
      <sheetName val="dt0301"/>
      <sheetName val="dtt0301"/>
      <sheetName val="공사착공계"/>
      <sheetName val="대로근거"/>
      <sheetName val="중로근거"/>
      <sheetName val="단면가정"/>
      <sheetName val="단가조사"/>
      <sheetName val="CABLE SIZE-3"/>
      <sheetName val="단가비교표"/>
      <sheetName val="96정변2"/>
      <sheetName val="수입"/>
      <sheetName val="배선DATA"/>
      <sheetName val="밸브설치"/>
      <sheetName val="예산변경사항"/>
      <sheetName val="99총공사내역서"/>
      <sheetName val="설계내역서"/>
      <sheetName val="내역(전체)"/>
      <sheetName val="하도금액분계"/>
      <sheetName val="현장관리비내역서"/>
      <sheetName val="wall"/>
      <sheetName val="기별수량산출서"/>
      <sheetName val="허용전류-IEC"/>
      <sheetName val="6-2차"/>
      <sheetName val="내력서"/>
      <sheetName val="FB25JN"/>
      <sheetName val="토목"/>
      <sheetName val="인건-측정"/>
      <sheetName val="남양내역"/>
      <sheetName val="품셈표"/>
      <sheetName val="품셈TABLE"/>
      <sheetName val="조경"/>
      <sheetName val="쌍송교"/>
      <sheetName val="정보매체A동"/>
      <sheetName val="Total"/>
      <sheetName val="b_yesan"/>
      <sheetName val="LOAD-46"/>
      <sheetName val="변경후-SHEET"/>
      <sheetName val="을"/>
      <sheetName val="Macro(전선)"/>
      <sheetName val="계약내역서(을지)"/>
      <sheetName val="I一般比"/>
      <sheetName val="갑지(추정)"/>
      <sheetName val="토적"/>
      <sheetName val="정부노임단가"/>
      <sheetName val="직노"/>
      <sheetName val="골재산출"/>
      <sheetName val="단면 (2)"/>
      <sheetName val="SLAB&quot;1&quot;"/>
      <sheetName val="2002상반기노임기준"/>
      <sheetName val="플랜트 설치"/>
      <sheetName val="지주목시비량산출서"/>
      <sheetName val="PIPE"/>
      <sheetName val="심사계산"/>
      <sheetName val="심사물량"/>
      <sheetName val="예산내역서"/>
      <sheetName val="설계예산서"/>
      <sheetName val="DATA1"/>
      <sheetName val="TONG HOP VL-NC TT"/>
      <sheetName val="CHITIET VL-NC-TT -1p"/>
      <sheetName val="TDTKP1"/>
      <sheetName val="KPVC-BD "/>
      <sheetName val="도체종-상수표"/>
      <sheetName val="EP0618"/>
      <sheetName val="참고 1"/>
      <sheetName val="날개벽(시점좌측)"/>
      <sheetName val="대치판정"/>
      <sheetName val="CABLE"/>
      <sheetName val="예산서 "/>
      <sheetName val="조명율표"/>
      <sheetName val="Page 1A - Proposal Strategy "/>
      <sheetName val="Read Me"/>
      <sheetName val="손익분석"/>
      <sheetName val="N賃率-職"/>
      <sheetName val="을지"/>
      <sheetName val="감시제어"/>
      <sheetName val="목차임시"/>
      <sheetName val="견적대비"/>
      <sheetName val="BOQ건축"/>
      <sheetName val="과거자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집계"/>
      <sheetName val="F철근집계"/>
      <sheetName val="type-F"/>
      <sheetName val="전기일위대가"/>
      <sheetName val="WORK"/>
    </sheetNames>
    <sheetDataSet>
      <sheetData sheetId="0"/>
      <sheetData sheetId="1"/>
      <sheetData sheetId="2">
        <row r="411">
          <cell r="AS411">
            <v>5.6829999999999989</v>
          </cell>
        </row>
      </sheetData>
      <sheetData sheetId="3" refreshError="1"/>
      <sheetData sheetId="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목차"/>
      <sheetName val="간지"/>
      <sheetName val="위치도"/>
      <sheetName val="현장사진"/>
      <sheetName val="설계설명서"/>
      <sheetName val="예정공정표"/>
      <sheetName val="작업기간산출"/>
      <sheetName val="사업계획서"/>
      <sheetName val="소반별시방서(사암)"/>
      <sheetName val="원가계산서"/>
      <sheetName val="설계내역총괄표"/>
      <sheetName val="단가산출서(사암)"/>
      <sheetName val="대운반단산"/>
      <sheetName val="조사야장(사암)"/>
      <sheetName val="소반별시방서(원본)"/>
      <sheetName val="단가산출서(원본)"/>
      <sheetName val="조사야장(원본)"/>
      <sheetName val="설계내역서(총괄)"/>
      <sheetName val="설계내역서(비료주기)"/>
      <sheetName val="설계내역서(표시봉)"/>
      <sheetName val="설계내역서(식재)"/>
      <sheetName val="설계내역서(정리작업)"/>
      <sheetName val="직경조사"/>
      <sheetName val="경사분포도"/>
      <sheetName val="사암리(경사도)_최고차"/>
      <sheetName val="필지별집계"/>
      <sheetName val="필지별내역서(춘천)"/>
      <sheetName val="묘목소요내역"/>
      <sheetName val="GPS좌표 "/>
      <sheetName val="경사분석간지"/>
      <sheetName val="단가참고자료"/>
      <sheetName val="적용자료명세서"/>
      <sheetName val="설계인자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AI2">
            <v>1.1000000000000001</v>
          </cell>
        </row>
      </sheetData>
      <sheetData sheetId="15"/>
      <sheetData sheetId="16"/>
      <sheetData sheetId="17">
        <row r="5">
          <cell r="AR5">
            <v>0.7</v>
          </cell>
          <cell r="AS5">
            <v>0.85</v>
          </cell>
          <cell r="AT5">
            <v>1</v>
          </cell>
          <cell r="AU5">
            <v>1.1499999999999999</v>
          </cell>
          <cell r="AV5">
            <v>1.3</v>
          </cell>
          <cell r="AX5">
            <v>0.9</v>
          </cell>
          <cell r="AY5">
            <v>1</v>
          </cell>
          <cell r="AZ5">
            <v>1.1000000000000001</v>
          </cell>
          <cell r="BB5">
            <v>0.9</v>
          </cell>
          <cell r="BC5">
            <v>1</v>
          </cell>
          <cell r="BD5">
            <v>1.1000000000000001</v>
          </cell>
          <cell r="BF5">
            <v>1</v>
          </cell>
          <cell r="BG5">
            <v>1.05</v>
          </cell>
          <cell r="BH5">
            <v>1.1000000000000001</v>
          </cell>
          <cell r="BJ5">
            <v>1</v>
          </cell>
          <cell r="BK5">
            <v>1.05</v>
          </cell>
          <cell r="BL5">
            <v>1.1000000000000001</v>
          </cell>
          <cell r="BN5">
            <v>1</v>
          </cell>
          <cell r="BO5">
            <v>1.1000000000000001</v>
          </cell>
          <cell r="BP5">
            <v>1.1499999999999999</v>
          </cell>
        </row>
        <row r="6">
          <cell r="AR6" t="str">
            <v>과소(400본 이하)</v>
          </cell>
          <cell r="AS6" t="str">
            <v>소(400~600본)</v>
          </cell>
          <cell r="AT6" t="str">
            <v>적정(600~800본)</v>
          </cell>
          <cell r="AU6" t="str">
            <v>밀(800~1,000본)</v>
          </cell>
          <cell r="AV6" t="str">
            <v>과밀(1,000본 이상)</v>
          </cell>
          <cell r="AX6" t="str">
            <v>활엽수림</v>
          </cell>
          <cell r="AY6" t="str">
            <v>혼 효 림</v>
          </cell>
          <cell r="AZ6" t="str">
            <v>침엽수림</v>
          </cell>
          <cell r="BB6" t="str">
            <v>완경사(35% 이하)</v>
          </cell>
          <cell r="BC6" t="str">
            <v>보통경사(35~65%)</v>
          </cell>
          <cell r="BD6" t="str">
            <v>급경사(65% 이상)</v>
          </cell>
          <cell r="BF6" t="str">
            <v>30분이내</v>
          </cell>
          <cell r="BG6" t="str">
            <v>30분 ~ 1시간</v>
          </cell>
          <cell r="BH6" t="str">
            <v>1시간 이상</v>
          </cell>
          <cell r="BJ6" t="str">
            <v>개벌지 크기가 3,000㎡이상</v>
          </cell>
          <cell r="BK6" t="str">
            <v>개벌지 크기가 3,000㎡ 이하</v>
          </cell>
          <cell r="BL6" t="str">
            <v>개벌지 크기가 700㎡ 이하</v>
          </cell>
          <cell r="BN6" t="str">
            <v>식혈시 장애물이 거의 없음</v>
          </cell>
          <cell r="BO6" t="str">
            <v>돌함량이 10~30%</v>
          </cell>
          <cell r="BP6" t="str">
            <v>돌함량이 30% 이상</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ow r="12">
          <cell r="D12">
            <v>660000</v>
          </cell>
        </row>
      </sheetData>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가대비(토목)"/>
      <sheetName val="단가대비(건축)"/>
      <sheetName val="단가대비(건축기계)"/>
      <sheetName val="단가대비(기계)"/>
      <sheetName val="전기"/>
      <sheetName val="단가대비(조경)"/>
      <sheetName val="1.우편집중내역서"/>
      <sheetName val="1_우편집중내역서"/>
      <sheetName val="설계예산"/>
      <sheetName val="교각1"/>
      <sheetName val="SLAB&quot;1&quot;"/>
      <sheetName val="단가"/>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
      <sheetName val="단면력"/>
      <sheetName val="사용성검토"/>
      <sheetName val="신축이음"/>
      <sheetName val="내진"/>
      <sheetName val="내진삽도"/>
      <sheetName val="교각계산"/>
      <sheetName val="SLAB수량"/>
      <sheetName val="ABUT수량-A1"/>
      <sheetName val="ABUT수량-A2"/>
      <sheetName val="PIER수량-1"/>
      <sheetName val="PIER수량-2"/>
      <sheetName val="토ABUT수량-1"/>
      <sheetName val="토ABUT수량-2"/>
      <sheetName val="토PIER수량-1"/>
      <sheetName val="토PIER수량-2"/>
      <sheetName val="보호블럭"/>
      <sheetName val="옹벽일"/>
      <sheetName val="옹벽토"/>
      <sheetName val="Sheet6"/>
      <sheetName val="수량총괄"/>
      <sheetName val="슬래브"/>
      <sheetName val="교대"/>
      <sheetName val="교각"/>
      <sheetName val="옹벽"/>
      <sheetName val="철근"/>
      <sheetName val="토공총괄"/>
      <sheetName val="토교대"/>
      <sheetName val="토교각"/>
      <sheetName val="토옹벽"/>
      <sheetName val="가시설"/>
      <sheetName val="Sheet7"/>
      <sheetName val="Sheet8"/>
      <sheetName val="Sheet9"/>
      <sheetName val="Sheet10"/>
      <sheetName val="Sheet11"/>
      <sheetName val="Sheet12"/>
      <sheetName val="Sheet13"/>
      <sheetName val="Sheet14"/>
      <sheetName val="Sheet15"/>
      <sheetName val="Sheet16"/>
      <sheetName val="총괄표"/>
      <sheetName val="danga"/>
      <sheetName val="ilch"/>
      <sheetName val="원형맨홀수량"/>
      <sheetName val="기둥"/>
      <sheetName val="저판(버림100)"/>
      <sheetName val="기둥(원형)"/>
      <sheetName val="설계개요"/>
      <sheetName val="VXXXXX"/>
      <sheetName val="중산교"/>
      <sheetName val="토공총"/>
      <sheetName val="직노"/>
      <sheetName val="1.우편집중내역서"/>
      <sheetName val="작성"/>
      <sheetName val="data"/>
      <sheetName val="수량산출"/>
      <sheetName val="DATE"/>
      <sheetName val="토공총괄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간 지"/>
      <sheetName val="1.설계조건"/>
      <sheetName val="BOX 설계"/>
      <sheetName val="SAP DATA"/>
      <sheetName val="단면력 집계"/>
      <sheetName val="구체철근량"/>
      <sheetName val="사용성 검토"/>
      <sheetName val="주철근조립도"/>
      <sheetName val="말뚝지지력산정"/>
      <sheetName val="부력안정검토"/>
      <sheetName val="3BL공동구 수량"/>
      <sheetName val="원형맨홀수량"/>
      <sheetName val="DATE"/>
      <sheetName val="산근(PE,300)"/>
      <sheetName val="특2호하천산근"/>
      <sheetName val="특2호부관하천산근"/>
      <sheetName val="원형1호맨홀토공수량"/>
      <sheetName val="플랜트 설치"/>
      <sheetName val="단위수량"/>
      <sheetName val="8.PILE  (돌출)"/>
      <sheetName val="지장물C"/>
      <sheetName val="단면가정"/>
      <sheetName val="3.하중산정4.지지력"/>
      <sheetName val="수량BOQ"/>
      <sheetName val="기계경비"/>
      <sheetName val="원가입력"/>
      <sheetName val="설계조건"/>
      <sheetName val="내역서"/>
      <sheetName val="재료비 (2)"/>
      <sheetName val="총괄표"/>
      <sheetName val="GONG1818"/>
      <sheetName val="Sheet1"/>
      <sheetName val="업무"/>
      <sheetName val="Front"/>
      <sheetName val="wall"/>
      <sheetName val="견적990322"/>
    </sheetNames>
    <sheetDataSet>
      <sheetData sheetId="0"/>
      <sheetData sheetId="1"/>
      <sheetData sheetId="2"/>
      <sheetData sheetId="3"/>
      <sheetData sheetId="4"/>
      <sheetData sheetId="5"/>
      <sheetData sheetId="6"/>
      <sheetData sheetId="7"/>
      <sheetData sheetId="8" refreshError="1">
        <row r="19">
          <cell r="J19">
            <v>350</v>
          </cell>
        </row>
        <row r="22">
          <cell r="L22">
            <v>20</v>
          </cell>
        </row>
        <row r="116">
          <cell r="F116">
            <v>2.5</v>
          </cell>
        </row>
      </sheetData>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_지"/>
      <sheetName val="목차"/>
      <sheetName val="1."/>
      <sheetName val="1.발,수신"/>
      <sheetName val="2."/>
      <sheetName val="2_개요"/>
      <sheetName val="3."/>
      <sheetName val="3_총괄표"/>
      <sheetName val="4."/>
      <sheetName val="4_지수공식"/>
      <sheetName val="5."/>
      <sheetName val="5_변동지수"/>
      <sheetName val="6."/>
      <sheetName val="6.목차"/>
      <sheetName val="6.조정율"/>
      <sheetName val="6.물가-집"/>
      <sheetName val="표지"/>
      <sheetName val="자료"/>
      <sheetName val="조명율표"/>
      <sheetName val="원가계산서"/>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9">
          <cell r="D39">
            <v>1993</v>
          </cell>
          <cell r="E39">
            <v>789.7</v>
          </cell>
          <cell r="J39">
            <v>1993</v>
          </cell>
          <cell r="K39">
            <v>520</v>
          </cell>
        </row>
        <row r="40">
          <cell r="D40">
            <v>1994</v>
          </cell>
          <cell r="E40">
            <v>810.4</v>
          </cell>
          <cell r="J40">
            <v>1994</v>
          </cell>
          <cell r="K40">
            <v>528</v>
          </cell>
        </row>
        <row r="41">
          <cell r="D41">
            <v>1995</v>
          </cell>
          <cell r="E41">
            <v>791.8</v>
          </cell>
          <cell r="J41">
            <v>1995</v>
          </cell>
          <cell r="K41">
            <v>529</v>
          </cell>
        </row>
        <row r="42">
          <cell r="D42">
            <v>1996</v>
          </cell>
          <cell r="E42">
            <v>870.9</v>
          </cell>
          <cell r="J42">
            <v>1996</v>
          </cell>
          <cell r="K42">
            <v>534</v>
          </cell>
        </row>
        <row r="43">
          <cell r="D43">
            <v>1997</v>
          </cell>
          <cell r="E43">
            <v>1764</v>
          </cell>
          <cell r="J43">
            <v>1997</v>
          </cell>
          <cell r="K43">
            <v>538</v>
          </cell>
        </row>
      </sheetData>
      <sheetData sheetId="18" refreshError="1"/>
      <sheetData sheetId="19"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일위대가"/>
      <sheetName val="조명시설"/>
      <sheetName val="터파기및재료"/>
      <sheetName val="말뚝지지력산정"/>
      <sheetName val="콘크리트포장"/>
      <sheetName val="진입도로포장산출"/>
      <sheetName val="진입부포장면적위치조서"/>
      <sheetName val="진입부수량집계표"/>
      <sheetName val="콘크리트포장집계표"/>
      <sheetName val="포장공집계"/>
      <sheetName val="토적표"/>
      <sheetName val="토공집계표"/>
      <sheetName val="토공분석표"/>
      <sheetName val="집계표"/>
      <sheetName val="자재대"/>
      <sheetName val="간지"/>
      <sheetName val="표지"/>
      <sheetName val="1.설계조건"/>
      <sheetName val="산출근거"/>
      <sheetName val="일위대가9803"/>
      <sheetName val="철근단면적"/>
      <sheetName val="대로근거"/>
      <sheetName val="중로근거"/>
      <sheetName val="내역서 "/>
      <sheetName val="단가"/>
      <sheetName val="교각1"/>
      <sheetName val="기둥(원형)"/>
      <sheetName val="DATA"/>
      <sheetName val="견적990322"/>
      <sheetName val="guard(mac)"/>
      <sheetName val="SLAB&quot;1&quot;"/>
      <sheetName val="가도공"/>
      <sheetName val="DATE"/>
      <sheetName val="방음벽기초(H=4m)"/>
      <sheetName val="#REF"/>
      <sheetName val="입찰안"/>
      <sheetName val="ABUT수량-A1"/>
      <sheetName val="danga"/>
      <sheetName val="ilch"/>
      <sheetName val="단면가정"/>
      <sheetName val="8.PILE  (돌출)"/>
      <sheetName val="하도금액분계"/>
      <sheetName val="원형맨홀수량"/>
      <sheetName val="Y-WORK"/>
      <sheetName val="ITEM"/>
      <sheetName val="용산1(해보)"/>
      <sheetName val="일위대가(가설)"/>
      <sheetName val="노임단가"/>
      <sheetName val="몰탈재료산출"/>
      <sheetName val="TYPE-A"/>
      <sheetName val="분석"/>
      <sheetName val="수량산출"/>
      <sheetName val="Sheet2"/>
      <sheetName val="중기비"/>
      <sheetName val="교각계산"/>
      <sheetName val="대비"/>
      <sheetName val="hvac(제어동)"/>
      <sheetName val="송라터널총괄"/>
      <sheetName val="Sheet1"/>
      <sheetName val="기계내역"/>
      <sheetName val="BID"/>
      <sheetName val="WVAL"/>
      <sheetName val="1"/>
      <sheetName val="INPUT(덕도방향-시점)"/>
      <sheetName val="플랜트 설치"/>
      <sheetName val="구조물철거타공정이월"/>
      <sheetName val="9GNG운반"/>
      <sheetName val="단위수량"/>
      <sheetName val="DATA 입력란"/>
      <sheetName val="1. 설계조건 2.단면가정 3. 하중계산"/>
      <sheetName val="공통가설"/>
      <sheetName val="대전21토목내역서"/>
      <sheetName val="식재일위대가"/>
      <sheetName val="코드표"/>
      <sheetName val="내역서_"/>
      <sheetName val="CODE"/>
      <sheetName val="토목"/>
      <sheetName val="70%"/>
      <sheetName val="일위대가표"/>
      <sheetName val="설계조건"/>
      <sheetName val="우수공"/>
      <sheetName val="전기"/>
      <sheetName val="물량표S"/>
      <sheetName val="물량표(신)"/>
      <sheetName val="유림골조"/>
      <sheetName val="토량1-1"/>
      <sheetName val="내역서"/>
      <sheetName val="식생블럭단위수량"/>
      <sheetName val="노임"/>
      <sheetName val="spiral"/>
      <sheetName val="합계금액"/>
      <sheetName val="총괄표"/>
      <sheetName val="Macro(전선)"/>
      <sheetName val="hvac내역서(제어동)"/>
      <sheetName val="내력서"/>
      <sheetName val="1,2,3,4,5단위수량"/>
      <sheetName val="자료"/>
      <sheetName val="데이타"/>
      <sheetName val="Front"/>
      <sheetName val="wall"/>
      <sheetName val="자재단가"/>
      <sheetName val="1.설계기준"/>
      <sheetName val="설계내역서"/>
      <sheetName val="기기리스트"/>
      <sheetName val="시설물기초"/>
      <sheetName val="sw1"/>
      <sheetName val="단가산출서1"/>
      <sheetName val="식재총괄"/>
      <sheetName val="을"/>
      <sheetName val="노임이"/>
      <sheetName val="전체"/>
      <sheetName val="보온자재단가표"/>
      <sheetName val="COPING"/>
      <sheetName val="좌측"/>
      <sheetName val="주차구획선수량"/>
      <sheetName val="관리,공감"/>
      <sheetName val="업체별기성내역"/>
      <sheetName val="PAINT"/>
      <sheetName val="SUMMARY"/>
      <sheetName val="물량표"/>
      <sheetName val="INPUT"/>
      <sheetName val="금융비용"/>
      <sheetName val="수입"/>
      <sheetName val="조경"/>
      <sheetName val="SILICATE"/>
      <sheetName val="TB-내역서"/>
      <sheetName val="역T형"/>
      <sheetName val="진주방향"/>
      <sheetName val="설계예산"/>
      <sheetName val="Macro1"/>
      <sheetName val="연령현황"/>
      <sheetName val="참조"/>
      <sheetName val="금액내역서"/>
      <sheetName val="철근량"/>
      <sheetName val="W3단면"/>
      <sheetName val="plan&amp;section of foundation"/>
      <sheetName val="pile bearing capa &amp; arrenge"/>
      <sheetName val="design load"/>
      <sheetName val="working load at the btm ft."/>
      <sheetName val="stability check"/>
      <sheetName val="design criteria"/>
      <sheetName val="배수통관(좌)"/>
      <sheetName val="토공(우물통,기타) "/>
      <sheetName val="안산기계장치"/>
      <sheetName val="원형1호맨홀토공수량"/>
      <sheetName val="본체"/>
      <sheetName val="기계경비(시간당)"/>
      <sheetName val="램머"/>
      <sheetName val="6PILE  (돌출)"/>
      <sheetName val="설직재-1"/>
      <sheetName val="3.하중산정4.지지력"/>
      <sheetName val="표지 (2)"/>
      <sheetName val="3BL공동구 수량"/>
      <sheetName val="가로등내역서"/>
      <sheetName val="안정계산"/>
      <sheetName val="단면검토"/>
      <sheetName val="신규 수주분(사용자 정의)"/>
      <sheetName val="DATA2000"/>
      <sheetName val="품셈TABLE"/>
      <sheetName val="식재인부"/>
      <sheetName val="일반부표"/>
      <sheetName val="N賃率-職"/>
      <sheetName val="제직재"/>
      <sheetName val="제-노임"/>
      <sheetName val="단면 (2)"/>
      <sheetName val="물가자료"/>
      <sheetName val="99노임기준"/>
      <sheetName val="총집계"/>
      <sheetName val="조작대(1연)"/>
      <sheetName val="전기일위대가"/>
      <sheetName val="산출내역서집계표"/>
      <sheetName val="절취및터파기"/>
      <sheetName val="정부노임단가"/>
      <sheetName val="찍기"/>
      <sheetName val="설명서 "/>
      <sheetName val="가중치"/>
      <sheetName val="견적조건"/>
      <sheetName val="개략"/>
      <sheetName val="2호맨홀공제수량"/>
      <sheetName val="갑지(추정)"/>
      <sheetName val="신표지1"/>
      <sheetName val="표  지"/>
      <sheetName val="1.우편집중내역서"/>
      <sheetName val="20관리비율"/>
      <sheetName val="토공총괄집계"/>
      <sheetName val="토공총괄표"/>
      <sheetName val="차액보증"/>
      <sheetName val="일위대가(계측기설치)"/>
      <sheetName val="토목품셈"/>
      <sheetName val="마산방향철근집계"/>
      <sheetName val="마산방향"/>
      <sheetName val="CPM챠트"/>
      <sheetName val="한강운반비"/>
      <sheetName val="H-pile(298x299)"/>
      <sheetName val="H-pile(250x250)"/>
      <sheetName val="신우"/>
      <sheetName val="뚝토공"/>
      <sheetName val="내역및총괄"/>
      <sheetName val="토적계산서"/>
      <sheetName val="2.입력sheet"/>
      <sheetName val="M1"/>
      <sheetName val="하수급견적대비"/>
      <sheetName val="슬래브"/>
      <sheetName val="직공비"/>
      <sheetName val="지급자재"/>
      <sheetName val="(3.품질관리 시험 총괄표)"/>
      <sheetName val="공사비예산서(토목분)"/>
      <sheetName val="토목주소"/>
      <sheetName val="프랜트면허"/>
      <sheetName val="별표 "/>
      <sheetName val="조명율표"/>
      <sheetName val="단가조사-2"/>
      <sheetName val="VE절감"/>
      <sheetName val="실행철강하도"/>
      <sheetName val="개산공사비"/>
      <sheetName val="음료실행"/>
      <sheetName val="98수문일위"/>
      <sheetName val="COL"/>
      <sheetName val="설계변경원가계산총괄표"/>
      <sheetName val="옥룡잡비"/>
      <sheetName val="간지9)"/>
      <sheetName val="7.PILE  (돌출)"/>
      <sheetName val="기안"/>
      <sheetName val="세목전체"/>
      <sheetName val="2000년1차"/>
      <sheetName val="2.가정단면"/>
      <sheetName val="crude.SLAB RE-bar"/>
      <sheetName val="CRUDE RE-bar"/>
      <sheetName val="날개벽수량표"/>
      <sheetName val="내역"/>
      <sheetName val="수량집계표"/>
      <sheetName val="수량BOQ"/>
      <sheetName val="거래처등록"/>
      <sheetName val="WORK"/>
      <sheetName val="도장수량(하1)"/>
      <sheetName val="주형"/>
      <sheetName val="지장물C"/>
      <sheetName val="덕전리"/>
      <sheetName val="CON포장수량"/>
      <sheetName val="CONUNIT"/>
      <sheetName val="포장공"/>
      <sheetName val="자재목록"/>
      <sheetName val="입력"/>
      <sheetName val="총괄내역서"/>
      <sheetName val="BOX(1.5X1.5)"/>
      <sheetName val="U-TYPE(1)"/>
      <sheetName val="전선 및 전선관"/>
      <sheetName val="관경별우수관집계"/>
      <sheetName val="공량산출서"/>
      <sheetName val="내역표지"/>
      <sheetName val="교대(A1)"/>
      <sheetName val="총괄"/>
      <sheetName val="건축공사"/>
      <sheetName val="물가시세표"/>
      <sheetName val="시선유도표지집계표"/>
      <sheetName val="COMPARISON TABLE"/>
      <sheetName val="부대공Ⅱ"/>
      <sheetName val="손익분석"/>
      <sheetName val="일위대가(건축)"/>
      <sheetName val="증감내역서"/>
      <sheetName val="견적서"/>
      <sheetName val="2000용수잠관-수량집계"/>
      <sheetName val="옹벽"/>
      <sheetName val="원형측구(B-type)"/>
      <sheetName val="Sheet1 (2)"/>
      <sheetName val="정렬"/>
      <sheetName val="현장일반사항"/>
      <sheetName val="지구단위계획"/>
      <sheetName val="BOX전기내역"/>
      <sheetName val="소운반"/>
      <sheetName val="1.2.1 마루높이결정"/>
      <sheetName val="입찰보고"/>
      <sheetName val="견적대비"/>
      <sheetName val="단가조사서"/>
      <sheetName val="목차"/>
      <sheetName val="설계예산서"/>
      <sheetName val="데리네이타현황"/>
      <sheetName val="PD-5(직선)"/>
      <sheetName val="BOILING검토"/>
      <sheetName val="중기일위대가"/>
      <sheetName val="WEON"/>
      <sheetName val="차선도색현황"/>
      <sheetName val="Total"/>
      <sheetName val="상시"/>
      <sheetName val="Sheet3"/>
      <sheetName val="1TL종점(1)"/>
      <sheetName val="도로경계블럭연장조서"/>
      <sheetName val="맨홀수량"/>
      <sheetName val="토사(PE)"/>
      <sheetName val="DIAPHRAGM"/>
      <sheetName val="포장복구집계"/>
      <sheetName val="단가일람"/>
      <sheetName val="단위량당중기"/>
      <sheetName val="법면"/>
      <sheetName val="부대공"/>
      <sheetName val="구조물공"/>
      <sheetName val="토공"/>
      <sheetName val="배수공1"/>
      <sheetName val="관경"/>
      <sheetName val="토목내역"/>
      <sheetName val="시행후면적"/>
      <sheetName val="시가지우회도로공내역서"/>
      <sheetName val="o현장경비"/>
      <sheetName val="바닥판(1)"/>
      <sheetName val="P3"/>
      <sheetName val="단가(1)"/>
      <sheetName val="원하도급내역서(당초)"/>
      <sheetName val="각사별공사비분개 "/>
      <sheetName val="기계경비일람"/>
      <sheetName val="기계시공"/>
      <sheetName val="SLIDES"/>
      <sheetName val="간선계산"/>
      <sheetName val="대림경상68억"/>
      <sheetName val="용수량(생활용수)"/>
      <sheetName val="주식"/>
      <sheetName val="집계표(육상)"/>
      <sheetName val="조건표"/>
      <sheetName val="갑지"/>
      <sheetName val="별총"/>
      <sheetName val="공사내역"/>
      <sheetName val="지급자재조서"/>
      <sheetName val="통영LNG입찰현황"/>
      <sheetName val="1_설계조건"/>
      <sheetName val="내역서_1"/>
      <sheetName val="6PILE__(돌출)"/>
      <sheetName val="플랜트_설치"/>
      <sheetName val="설명서_"/>
      <sheetName val="8_PILE__(돌출)"/>
      <sheetName val="1_설계기준"/>
      <sheetName val="3BL공동구_수량"/>
      <sheetName val="단면_(2)"/>
      <sheetName val="crude_SLAB_RE-bar"/>
      <sheetName val="CRUDE_RE-bar"/>
      <sheetName val="신규_수주분(사용자_정의)"/>
      <sheetName val="BOX(1_5X1_5)"/>
      <sheetName val="plan&amp;section_of_foundation"/>
      <sheetName val="pile_bearing_capa_&amp;_arrenge"/>
      <sheetName val="design_load"/>
      <sheetName val="working_load_at_the_btm_ft_"/>
      <sheetName val="stability_check"/>
      <sheetName val="design_criteria"/>
      <sheetName val="DATA_입력란"/>
      <sheetName val="2_입력sheet"/>
      <sheetName val="(3_품질관리_시험_총괄표)"/>
      <sheetName val="별표_"/>
      <sheetName val="2_가정단면"/>
      <sheetName val="토공(우물통,기타)_"/>
      <sheetName val="7_PILE__(돌출)"/>
      <sheetName val="COMPARISON_TABLE"/>
      <sheetName val="설계개요"/>
      <sheetName val="기초일위"/>
      <sheetName val="수목단가"/>
      <sheetName val="시설수량표"/>
      <sheetName val="시설일위"/>
      <sheetName val="식재수량표"/>
      <sheetName val="식재일위"/>
      <sheetName val="버스운행안내"/>
      <sheetName val="근태계획서"/>
      <sheetName val="IMPEADENCE MAP 취수장"/>
      <sheetName val="부하"/>
      <sheetName val="APT"/>
      <sheetName val="인명부"/>
      <sheetName val="대비표"/>
      <sheetName val="우수관"/>
      <sheetName val="※참고자료※"/>
      <sheetName val="전력"/>
      <sheetName val="UEC영화관본공사내역"/>
      <sheetName val="대운산출"/>
      <sheetName val="세부내역"/>
      <sheetName val="소방현물"/>
      <sheetName val="부하계산서"/>
      <sheetName val="산근목록"/>
      <sheetName val="방음벽기초"/>
      <sheetName val="웅진교-S2"/>
      <sheetName val="기자재비"/>
      <sheetName val="현황산출서"/>
      <sheetName val="공내역"/>
      <sheetName val="계단"/>
      <sheetName val="공문"/>
      <sheetName val="전력구구조물산근"/>
      <sheetName val="업무"/>
      <sheetName val="수량산출근거"/>
      <sheetName val="맨홀토공수량"/>
      <sheetName val="공구"/>
      <sheetName val="계화배수"/>
      <sheetName val="기둥(하중)"/>
      <sheetName val="PAD TR보호대기초"/>
      <sheetName val="가로등기초"/>
      <sheetName val="XL4Poppy"/>
      <sheetName val="변경후-SHEET"/>
      <sheetName val="지주목시비량산출서"/>
      <sheetName val="단가조사"/>
      <sheetName val="A-4"/>
      <sheetName val="상수도공-간지"/>
      <sheetName val="내역서(전기)"/>
      <sheetName val="배수내역"/>
      <sheetName val="woo(mac)"/>
      <sheetName val="수량집계"/>
      <sheetName val="1062-X방향 "/>
      <sheetName val="소업1교"/>
      <sheetName val="예산작성기준(전기)"/>
      <sheetName val="산근(PE,300)"/>
      <sheetName val="특2호부관하천산근"/>
      <sheetName val="특2호하천산근"/>
      <sheetName val="일반공사"/>
      <sheetName val="설계명세"/>
      <sheetName val="통합"/>
      <sheetName val="type-F"/>
      <sheetName val="기초공"/>
      <sheetName val="보차도경계석"/>
      <sheetName val="일위대가1"/>
      <sheetName val="BOX-1515"/>
      <sheetName val="BOX-1510"/>
      <sheetName val="맨홀수량산출"/>
      <sheetName val="Macro(차단기)"/>
      <sheetName val="터널조도"/>
      <sheetName val="도급예산내역서봉투"/>
      <sheetName val="공사원가계산서"/>
      <sheetName val="도급예산내역서총괄표"/>
      <sheetName val="Baby일위대가"/>
      <sheetName val="분전함신설"/>
      <sheetName val="설계산출표지"/>
      <sheetName val="을부담운반비"/>
      <sheetName val="운반비산출"/>
      <sheetName val="접지1종"/>
      <sheetName val="실행대비"/>
      <sheetName val="주경기-오배수"/>
      <sheetName val="TEL"/>
      <sheetName val=" 냉각수펌프"/>
      <sheetName val="Sheet5"/>
      <sheetName val="약품공급2"/>
      <sheetName val="2011.(4)"/>
      <sheetName val="Pier 3"/>
      <sheetName val="원가계산서"/>
      <sheetName val="참조M"/>
      <sheetName val="개요"/>
      <sheetName val="중기사용료산출근거"/>
      <sheetName val="단가 및 재료비"/>
      <sheetName val="ACUNIT"/>
      <sheetName val="노무비계"/>
      <sheetName val="설계기준"/>
      <sheetName val="단가산출"/>
      <sheetName val="MOTOR"/>
      <sheetName val="재집"/>
      <sheetName val="직재"/>
      <sheetName val="costing_CV"/>
      <sheetName val="ITB COST"/>
      <sheetName val="costing_ESDV"/>
      <sheetName val="costing_Misc"/>
      <sheetName val="costing_MOV"/>
      <sheetName val="costing_Press"/>
      <sheetName val="품의"/>
      <sheetName val="2공구산출내역"/>
      <sheetName val="수로단위수량"/>
      <sheetName val="산근"/>
      <sheetName val="하중"/>
      <sheetName val="단가(반정1교-원주)"/>
      <sheetName val="Sheet10"/>
      <sheetName val="종배수관(신)"/>
      <sheetName val="적용단위길이"/>
      <sheetName val="자료입력"/>
      <sheetName val="종배수관면벽신"/>
      <sheetName val="기둥"/>
      <sheetName val="저판(버림100)"/>
      <sheetName val="(A)내역서"/>
      <sheetName val="갑지1"/>
      <sheetName val="sheeet2"/>
      <sheetName val="단면 _2_"/>
      <sheetName val="자압"/>
      <sheetName val="11.자재단가"/>
      <sheetName val="Dike for 49T03 &amp; 49T04"/>
      <sheetName val="Dike for 49T02, 05~07, 19 (1)"/>
      <sheetName val="날개벽(시점좌측)"/>
      <sheetName val="2000년하반기"/>
      <sheetName val="00000"/>
      <sheetName val="공종별수량집계"/>
      <sheetName val="슬래브(유곡)"/>
      <sheetName val="석축"/>
      <sheetName val="EP0618"/>
      <sheetName val="수정내역서"/>
      <sheetName val="2000전체분"/>
      <sheetName val="인천제철"/>
      <sheetName val="BID9697"/>
      <sheetName val="&lt;목록&gt;"/>
      <sheetName val="횡배수관"/>
      <sheetName val="ENE-CAL 1"/>
      <sheetName val="-몰탈콘크리트"/>
      <sheetName val="6호기"/>
      <sheetName val="Sheet15"/>
      <sheetName val="주요자재집계표"/>
      <sheetName val="날개벽"/>
      <sheetName val="예상"/>
      <sheetName val="2002년12월"/>
      <sheetName val="맨홀평균높이"/>
      <sheetName val="결과조달"/>
      <sheetName val="상승요인분석"/>
      <sheetName val="재료"/>
      <sheetName val="터널구조물산근"/>
      <sheetName val="유림총괄"/>
      <sheetName val="설계기준 및 하중계산"/>
      <sheetName val="역T형(H=6.0) (2)"/>
      <sheetName val="중기집계"/>
      <sheetName val="예산대비"/>
      <sheetName val="코드"/>
      <sheetName val="내역(전체)"/>
      <sheetName val="가정급수관"/>
      <sheetName val="0226"/>
      <sheetName val="품셈총괄표"/>
      <sheetName val="FOOTING단면력"/>
      <sheetName val="대정2공구"/>
      <sheetName val="1호맨홀토공"/>
      <sheetName val="CTEMCOST"/>
      <sheetName val="현장관리비"/>
      <sheetName val="공사비산출내역"/>
      <sheetName val="은행"/>
      <sheetName val="입력시트"/>
      <sheetName val="공사현황"/>
      <sheetName val="계산서(곡선부)"/>
      <sheetName val="-치수표(곡선부)"/>
      <sheetName val="설정"/>
      <sheetName val="전차선로 물량표"/>
      <sheetName val="기계경비"/>
      <sheetName val="포장물량집계"/>
      <sheetName val="GAEYO"/>
      <sheetName val="SUMDO"/>
      <sheetName val="ENDDO"/>
      <sheetName val="PLDB"/>
      <sheetName val="AAA"/>
      <sheetName val="M-HOUR"/>
      <sheetName val="공기"/>
      <sheetName val="집계"/>
      <sheetName val="포장직선구간"/>
      <sheetName val="원가입력"/>
      <sheetName val="수량산출서 갑지"/>
      <sheetName val="3CHBDC"/>
      <sheetName val="사급자재"/>
      <sheetName val="CAT_5"/>
      <sheetName val="간접비내역-1"/>
      <sheetName val="inter"/>
      <sheetName val="준검 내역서"/>
      <sheetName val="Sheet6"/>
      <sheetName val="북방3터널"/>
      <sheetName val="실행"/>
      <sheetName val="예산내역서"/>
      <sheetName val="음봉방향"/>
      <sheetName val="추정공사비_산출내역1.xlsx"/>
      <sheetName val="단면치수"/>
      <sheetName val="물가시세"/>
      <sheetName val="빌딩 안내"/>
      <sheetName val="ASP"/>
      <sheetName val="관로토공"/>
      <sheetName val="명세서"/>
      <sheetName val="공정별 수량산출서"/>
      <sheetName val="일반시방서"/>
      <sheetName val="일위대가(조경)"/>
      <sheetName val="자재 및 폐기물견적(2008)"/>
      <sheetName val="건축내역"/>
      <sheetName val="1_우편집중내역서"/>
      <sheetName val="Sheet1_(2)"/>
      <sheetName val="3_하중산정4_지지력"/>
      <sheetName val="표__지"/>
      <sheetName val="표지_(2)"/>
      <sheetName val="CABLE SIZE-3"/>
      <sheetName val="대치판정"/>
      <sheetName val="DESCRIPTION"/>
      <sheetName val="전계가"/>
      <sheetName val="인건비"/>
      <sheetName val="화단 철거"/>
      <sheetName val="배수철근"/>
      <sheetName val="수지예산"/>
      <sheetName val="예정(3)"/>
      <sheetName val="배수공"/>
      <sheetName val="측구공"/>
      <sheetName val="중동공구"/>
      <sheetName val="입력값"/>
      <sheetName val="소비자가"/>
      <sheetName val="국공유지및사유지"/>
      <sheetName val="M_DB"/>
      <sheetName val="TYPE"/>
      <sheetName val="기초(중마오수)"/>
      <sheetName val="평균터파기"/>
      <sheetName val="수목표준대가"/>
      <sheetName val="BOQ"/>
      <sheetName val="결재갑지"/>
      <sheetName val="costing_FE"/>
      <sheetName val="옥내아파트(전기)"/>
      <sheetName val="Model"/>
      <sheetName val="CONSTRUCTION COMPONENT"/>
      <sheetName val="공종집계"/>
      <sheetName val="Sheet16"/>
      <sheetName val="Sheet14"/>
      <sheetName val="Sheet13"/>
      <sheetName val="최적단면"/>
      <sheetName val="1호-아(오)0.4"/>
      <sheetName val="주beam"/>
      <sheetName val="노임단가기준"/>
      <sheetName val="안정검토"/>
      <sheetName val="단면설계"/>
      <sheetName val="TYPE1"/>
      <sheetName val="공사비집계"/>
      <sheetName val="재료비"/>
      <sheetName val="일위대가_호표"/>
      <sheetName val="일위대가_호표 (계약)"/>
      <sheetName val="차선도색수량집계"/>
      <sheetName val="BLOCK(1)"/>
      <sheetName val="Sheet4"/>
      <sheetName val="아스콘단위"/>
      <sheetName val="수량명세서"/>
      <sheetName val="3련 BOX"/>
      <sheetName val="경비_원본"/>
      <sheetName val="견적대비 견적서"/>
      <sheetName val="공통부대비"/>
      <sheetName val="접속 SLAB,BRACKET 설계"/>
      <sheetName val="경산"/>
      <sheetName val="기본DATA"/>
      <sheetName val="점수계산1-2"/>
      <sheetName val="EQ"/>
      <sheetName val="우수"/>
      <sheetName val="밸브설치"/>
      <sheetName val="일위대가목차"/>
      <sheetName val="J直材4"/>
      <sheetName val="3.공통공사대비"/>
      <sheetName val="C_DATA"/>
      <sheetName val="-15.0"/>
      <sheetName val="직노"/>
      <sheetName val="COPING-1"/>
      <sheetName val="역T형교대-2수량"/>
      <sheetName val="1-1"/>
      <sheetName val="일반수량총괄집계"/>
      <sheetName val="적용(기계)"/>
      <sheetName val="-배수구조물공토공"/>
      <sheetName val="횡배수관재료-"/>
      <sheetName val="계산서(직선부)"/>
      <sheetName val="변화치수"/>
      <sheetName val="cable data1"/>
      <sheetName val="BSD (2)"/>
      <sheetName val="wk prgs"/>
      <sheetName val="Berm"/>
      <sheetName val="CAL"/>
      <sheetName val="도"/>
      <sheetName val="평가데이터"/>
      <sheetName val="공사비증감"/>
      <sheetName val="tggwan(mac)"/>
      <sheetName val="전체내역서"/>
      <sheetName val="건축집계"/>
      <sheetName val="세부내역서"/>
      <sheetName val="6공구(당초)"/>
      <sheetName val="종배수관"/>
      <sheetName val="종단계산"/>
      <sheetName val="2.단면가정 "/>
      <sheetName val="공사내역서(을)실행"/>
      <sheetName val="구조물공위치조서"/>
      <sheetName val="대우단가(풍산)"/>
      <sheetName val="AC포장수량"/>
      <sheetName val="(평균)"/>
      <sheetName val="N10(미지급) "/>
      <sheetName val="기초코드"/>
      <sheetName val="자재 집계표"/>
      <sheetName val="예가표"/>
      <sheetName val="단가대비표"/>
      <sheetName val="집수정"/>
      <sheetName val="간접비계산"/>
      <sheetName val="약품설비"/>
      <sheetName val="S0"/>
      <sheetName val="부속동"/>
      <sheetName val="2. 공원조도"/>
      <sheetName val="장비사양"/>
      <sheetName val="빙장비사양"/>
      <sheetName val="Tables"/>
      <sheetName val="현장별계약현황('98.10.31)"/>
      <sheetName val="산출내역서"/>
      <sheetName val="pvc연결관"/>
      <sheetName val="특수선일위대가"/>
      <sheetName val="정읍농소"/>
      <sheetName val="편입용지조서"/>
      <sheetName val="청천내"/>
      <sheetName val="단면A-A(TR)"/>
      <sheetName val="영동(D)"/>
      <sheetName val="총수량집계표"/>
      <sheetName val="수량"/>
      <sheetName val="배수개거"/>
      <sheetName val="변실"/>
      <sheetName val="이음부"/>
      <sheetName val="주소록2000(전화번호부)"/>
      <sheetName val="범례표"/>
      <sheetName val="개방1"/>
      <sheetName val="항목"/>
      <sheetName val="DNW"/>
      <sheetName val="단지조성공(가포)"/>
      <sheetName val="2.2 S-Curve"/>
      <sheetName val="SG"/>
      <sheetName val="LKVL-CK-HT-GD1"/>
      <sheetName val="TONGKE-HT"/>
      <sheetName val="CTG"/>
      <sheetName val="대포2교접속"/>
      <sheetName val="천방교접속"/>
      <sheetName val="돌담교 상부수량"/>
      <sheetName val="H-PILE수량집계"/>
      <sheetName val="수량-가로등"/>
      <sheetName val="가시설수량"/>
      <sheetName val="우수받이"/>
      <sheetName val="제원및배치"/>
      <sheetName val="돌담교_상부수량"/>
      <sheetName val="해평견적"/>
      <sheetName val="CON기초"/>
      <sheetName val="역T형교대(말뚝기초)"/>
      <sheetName val="SAP_INPUT"/>
      <sheetName val="1단계"/>
      <sheetName val="테이블"/>
      <sheetName val="건축"/>
      <sheetName val="8.석축단위(H=1.5M)"/>
      <sheetName val="원가계산"/>
      <sheetName val="장비집계"/>
      <sheetName val="자재집계표"/>
      <sheetName val="구천"/>
      <sheetName val="일위"/>
      <sheetName val="산출금액내역"/>
      <sheetName val="현장예산"/>
      <sheetName val="예총"/>
      <sheetName val="요율"/>
      <sheetName val="조경내역서"/>
      <sheetName val="공사기본내용입력"/>
      <sheetName val="동원인원"/>
      <sheetName val="2공구하도급내역서"/>
      <sheetName val="TOTAL_BOQ"/>
      <sheetName val="옹벽일반수량"/>
      <sheetName val="품셈집계표"/>
      <sheetName val="자재조사표"/>
      <sheetName val="연결관암거"/>
      <sheetName val="현장경비"/>
      <sheetName val="방배동내역(리라)"/>
      <sheetName val="건축공사집계표"/>
      <sheetName val="방배동내역 (총괄)"/>
      <sheetName val="부대공사총괄"/>
      <sheetName val="원본(갑지)"/>
      <sheetName val="단열-자재"/>
      <sheetName val="공제수량총집계표"/>
      <sheetName val="임금단가"/>
      <sheetName val="총투입계"/>
      <sheetName val="대창(함평)"/>
      <sheetName val="대창(장성)"/>
      <sheetName val="대창(함평)-창열"/>
      <sheetName val="원가"/>
      <sheetName val="연습"/>
      <sheetName val="설계서을"/>
      <sheetName val="견적"/>
      <sheetName val="수량3"/>
      <sheetName val="이토변실(A3-LINE)"/>
      <sheetName val="골재산출"/>
      <sheetName val="바닥판"/>
      <sheetName val="입력DATA"/>
      <sheetName val="흥양2교토공집계표"/>
      <sheetName val="6.단면검토"/>
      <sheetName val="포장재료집계표"/>
      <sheetName val="깨기"/>
      <sheetName val="설직재_1"/>
      <sheetName val="단위중량"/>
      <sheetName val="배수관산출"/>
      <sheetName val="하중계산"/>
      <sheetName val="접속도로"/>
      <sheetName val="Chiet tinh dz35"/>
      <sheetName val="가압장(토목)"/>
      <sheetName val="RFP002"/>
      <sheetName val="01"/>
      <sheetName val="Rooms"/>
      <sheetName val="TABLE DB"/>
      <sheetName val="쌍용 data base"/>
      <sheetName val="업무분장"/>
      <sheetName val="배수내역 (2)"/>
      <sheetName val="계약ITEM"/>
      <sheetName val="escon"/>
      <sheetName val="code HTT Thap"/>
      <sheetName val="Notes"/>
      <sheetName val="GIAVLIEU"/>
      <sheetName val="SAP"/>
      <sheetName val="Mall"/>
      <sheetName val="D&amp;W def."/>
      <sheetName val="FitOutConfCentre"/>
      <sheetName val="GVL"/>
      <sheetName val="RAB AR&amp;STR"/>
      <sheetName val="6MONTHS"/>
      <sheetName val="4-Lane bridge"/>
      <sheetName val="Z"/>
      <sheetName val="chitimc"/>
      <sheetName val="dongia (2)"/>
      <sheetName val="giathanh1"/>
      <sheetName val="t-h HA THE"/>
      <sheetName val="lam-moi"/>
      <sheetName val="THPDMoi  (2)"/>
      <sheetName val="gtrinh"/>
      <sheetName val="phuluc1"/>
      <sheetName val="DONGIA"/>
      <sheetName val="thao-go"/>
      <sheetName val="DON GIA"/>
      <sheetName val="DG"/>
      <sheetName val="dtxl"/>
      <sheetName val="CHITIET VL-NC-TT -1p"/>
      <sheetName val="TONG HOP VL-NC TT"/>
      <sheetName val="TH XL"/>
      <sheetName val="VC"/>
      <sheetName val="chitiet"/>
      <sheetName val="Tiepdia"/>
      <sheetName val="CHITIET VL-NC-TT-3p"/>
      <sheetName val="TDTKP"/>
      <sheetName val="TDTKP1"/>
      <sheetName val="KPVC-BD "/>
      <sheetName val="CHITIET VL-NC"/>
      <sheetName val="B3A - TOWER A"/>
      <sheetName val="FAB별"/>
      <sheetName val="Thuc thanh"/>
      <sheetName val="264"/>
      <sheetName val="기초단가"/>
      <sheetName val="중기손료"/>
      <sheetName val="설계명세서"/>
      <sheetName val="#3_일위대가목록"/>
      <sheetName val="차수공개요"/>
      <sheetName val="당초"/>
      <sheetName val="PIPING"/>
      <sheetName val="#2_일위대가목록"/>
      <sheetName val="중기"/>
      <sheetName val="DB"/>
      <sheetName val="물류최종8월7"/>
      <sheetName val="Quantity"/>
      <sheetName val="침하계"/>
      <sheetName val="SORCE1"/>
      <sheetName val="6PILE__(돌출)1"/>
      <sheetName val="1_설계조건1"/>
      <sheetName val="2_2_S-Curve"/>
      <sheetName val="1_2_1_마루높이결정"/>
      <sheetName val="3BL공동구_수량1"/>
      <sheetName val="Pier_3"/>
      <sheetName val="돌담교_상부수량1"/>
      <sheetName val="8_석축단위(H=1_5M)"/>
      <sheetName val="준검_내역서"/>
      <sheetName val="3_공통공사대비"/>
      <sheetName val="방배동내역_(총괄)"/>
      <sheetName val="PAD_TR보호대기초"/>
      <sheetName val="DI-ESTI"/>
      <sheetName val="일위대가표(유단가)"/>
      <sheetName val="Civil. Sub-Station 1"/>
      <sheetName val="Coax Designer"/>
      <sheetName val="tong du toan"/>
      <sheetName val="DAF-2"/>
      <sheetName val="TOSHIBA-Structure"/>
      <sheetName val="MAIN GATE HOUSE"/>
      <sheetName val="수리결과"/>
      <sheetName val="Rebar"/>
      <sheetName val="Bảng mã VT"/>
      <sheetName val="철거산출근거"/>
      <sheetName val="공동구수량"/>
      <sheetName val="96정변2"/>
      <sheetName val="BOX수량"/>
      <sheetName val="공사개요"/>
      <sheetName val="설계예시"/>
      <sheetName val="입력자료"/>
      <sheetName val="내역서1999.8최종"/>
      <sheetName val="내역서 제출"/>
      <sheetName val="FILE1"/>
      <sheetName val="견적단가"/>
      <sheetName val="CON'C"/>
      <sheetName val="I一般比"/>
      <sheetName val="건축명"/>
      <sheetName val="기계명"/>
      <sheetName val="전기명"/>
      <sheetName val="토목명"/>
      <sheetName val="내역1"/>
      <sheetName val="단중표"/>
      <sheetName val="구체"/>
      <sheetName val="좌측날개벽"/>
      <sheetName val="우측날개벽"/>
      <sheetName val="setup"/>
      <sheetName val="12호기내역서(건축분)"/>
      <sheetName val="환경기계공정표 (3)"/>
      <sheetName val="시설물단가표"/>
      <sheetName val="노무비단가표"/>
      <sheetName val="기초자료입력"/>
      <sheetName val="파형강관집계"/>
      <sheetName val="설비"/>
      <sheetName val="품셈"/>
      <sheetName val="인부임"/>
      <sheetName val="원가+내역"/>
      <sheetName val="배관배선 단가조사"/>
      <sheetName val="일위대가집계"/>
      <sheetName val="선정요령"/>
      <sheetName val="입력란"/>
      <sheetName val="97노임단가"/>
      <sheetName val="본선차로수량집계표"/>
      <sheetName val="SANBAISU"/>
      <sheetName val="96보완계획7.12"/>
      <sheetName val="중기사용료"/>
      <sheetName val="2002하반기노임기준"/>
      <sheetName val="9.정착구 보강"/>
      <sheetName val="단가 (2)"/>
      <sheetName val="심사공종"/>
      <sheetName val="절대삭제금지"/>
      <sheetName val="시운전연료"/>
      <sheetName val="b_balju"/>
      <sheetName val="수량증감표"/>
      <sheetName val="터파기운반비산출"/>
      <sheetName val="산적토운반비산출"/>
      <sheetName val="적용단가"/>
      <sheetName val="비교1"/>
      <sheetName val="구의33고"/>
      <sheetName val="연장및면적(좌측)"/>
      <sheetName val="구조물터파기수량집계"/>
      <sheetName val="배수공 시멘트 및 골재량 산출"/>
      <sheetName val="공량(1월22일)"/>
      <sheetName val="측구터파기공수량집계"/>
      <sheetName val="빗물받이(910-510-410)"/>
      <sheetName val="우수맨홀공제단위수량"/>
      <sheetName val="일반수량"/>
      <sheetName val="총집계표"/>
      <sheetName val="slurrywall설계가"/>
      <sheetName val="1차 내역서"/>
      <sheetName val="할증"/>
      <sheetName val="실행내역서"/>
      <sheetName val="확약서"/>
      <sheetName val="물가대비표"/>
      <sheetName val="Sheet2 (2)"/>
      <sheetName val="변경비교-을"/>
      <sheetName val="건축내역서 (경제상무실)"/>
      <sheetName val="마산월령동골조물량변경"/>
      <sheetName val="수산(당)"/>
      <sheetName val="을지"/>
      <sheetName val="화설내"/>
      <sheetName val="본사공가현황"/>
      <sheetName val="토목검측서"/>
      <sheetName val="초기화면"/>
      <sheetName val="관급자재"/>
      <sheetName val="9811"/>
      <sheetName val="위치조서"/>
      <sheetName val="신호등일위대가"/>
      <sheetName val="흄관기초"/>
      <sheetName val="내역서단가산출용"/>
      <sheetName val="하조서"/>
      <sheetName val="현장경상비"/>
      <sheetName val="database"/>
      <sheetName val="15"/>
      <sheetName val="준공평가"/>
      <sheetName val="98NS-N"/>
      <sheetName val="200"/>
      <sheetName val="몰탈"/>
      <sheetName val="집수정(600-700)"/>
      <sheetName val="부대내역"/>
      <sheetName val="내역서01"/>
      <sheetName val="1.수인터널"/>
      <sheetName val="오수주요자재"/>
      <sheetName val="조건"/>
      <sheetName val="T13(P68~72,78)"/>
      <sheetName val="MAT"/>
      <sheetName val="연도별cash"/>
      <sheetName val="공통가설공사"/>
      <sheetName val="항목등록"/>
      <sheetName val="102역사"/>
      <sheetName val="신고조서"/>
      <sheetName val="공사비총괄표"/>
      <sheetName val="101동"/>
      <sheetName val="기초자료"/>
      <sheetName val="총괄내역"/>
      <sheetName val="97년 추정"/>
      <sheetName val="추가예산"/>
      <sheetName val="월말"/>
      <sheetName val="간접1"/>
      <sheetName val="직접공사비"/>
      <sheetName val="0506생활권구적"/>
      <sheetName val="공정코드"/>
      <sheetName val="우수내용"/>
      <sheetName val="내역_ver1.0"/>
      <sheetName val="기성내역"/>
      <sheetName val="99총공사내역서"/>
      <sheetName val="차수"/>
      <sheetName val="노무비"/>
      <sheetName val="단양 00 아파트-세부내역"/>
      <sheetName val="일위대가목록"/>
      <sheetName val="적용토목"/>
      <sheetName val="재료집계표"/>
      <sheetName val="신천3호용수로"/>
      <sheetName val="각종양식"/>
      <sheetName val="암거단위"/>
      <sheetName val="오동"/>
      <sheetName val="대조"/>
      <sheetName val="나한"/>
      <sheetName val="단가표"/>
      <sheetName val="RAMP 단면(R2)"/>
      <sheetName val="토목내역서 (도급단가)"/>
      <sheetName val="예산M11A"/>
      <sheetName val="목차 "/>
      <sheetName val="NYS"/>
      <sheetName val="도로경계단위"/>
      <sheetName val="4.2유효폭의 계산"/>
      <sheetName val="시중노임단가"/>
      <sheetName val="발주내역"/>
      <sheetName val="세골재  T2 변경 현황"/>
      <sheetName val="0.단가"/>
      <sheetName val="토공 total"/>
      <sheetName val="PSCbeam설계"/>
      <sheetName val="내역서중"/>
      <sheetName val="접지수량"/>
      <sheetName val="공사착공계"/>
      <sheetName val="EQT-ESTN"/>
      <sheetName val="실행내역"/>
      <sheetName val="양식3"/>
      <sheetName val="세부내역서(전기)"/>
      <sheetName val="CC16-내역서"/>
      <sheetName val="이토변실"/>
      <sheetName val="단위단가"/>
      <sheetName val="건축공사실행"/>
      <sheetName val="식재가격"/>
      <sheetName val="일위목록"/>
      <sheetName val="조명일위"/>
      <sheetName val="기본1"/>
      <sheetName val="수정일위대가"/>
      <sheetName val="MAIN_TABLE"/>
      <sheetName val="자재단가비교표"/>
      <sheetName val="4. 주형설계"/>
      <sheetName val="1,2공구원가계산서"/>
      <sheetName val="1공구산출내역서"/>
      <sheetName val="수량집"/>
      <sheetName val="골조"/>
      <sheetName val="2.단면가정"/>
      <sheetName val="수우미양가(Vlookup)"/>
      <sheetName val="집계표(OPTION)"/>
      <sheetName val="지중자재단가"/>
      <sheetName val="계수시트"/>
      <sheetName val="입력변수"/>
      <sheetName val="개인"/>
      <sheetName val="인수공규격"/>
      <sheetName val="노무비 근거"/>
      <sheetName val="MAIN"/>
      <sheetName val="지장물_data"/>
      <sheetName val="ATM기초철가"/>
      <sheetName val="CIVIL4"/>
      <sheetName val=" 총괄표"/>
      <sheetName val="내역서적용수량"/>
      <sheetName val="수안보-MBR1"/>
      <sheetName val="도수로수량산출"/>
      <sheetName val="단가비교표_공통1"/>
      <sheetName val="제경비"/>
      <sheetName val="Customer Databas"/>
      <sheetName val="대부예산서"/>
      <sheetName val="표준차도부연장집계-ASP"/>
      <sheetName val="종배수관면벽구"/>
      <sheetName val="종배수관위치조서"/>
      <sheetName val="1련박스"/>
      <sheetName val="조경일람"/>
      <sheetName val="일위(수원)"/>
      <sheetName val="바닥판의 설계"/>
      <sheetName val="전체제잡비"/>
      <sheetName val="미드수량"/>
      <sheetName val="보도단위"/>
      <sheetName val="배수장토목공사비"/>
      <sheetName val="건축-물가변동"/>
      <sheetName val="Contents"/>
      <sheetName val="목표세부명세"/>
      <sheetName val="Multi-dims"/>
      <sheetName val="汇总表"/>
      <sheetName val="현금및현금등가물1"/>
      <sheetName val="지장물총괄표"/>
      <sheetName val="수로교총재료집계"/>
      <sheetName val="BG"/>
      <sheetName val="실행내역서 "/>
      <sheetName val="수문보고"/>
      <sheetName val="dnc4"/>
      <sheetName val="사각맨홀"/>
      <sheetName val="중간간지 (2)"/>
      <sheetName val="252K444"/>
      <sheetName val="암거 제원표"/>
      <sheetName val="7월천안현장 집계표"/>
      <sheetName val="장비.자재"/>
      <sheetName val="장비명세서"/>
      <sheetName val=" 노무집계"/>
      <sheetName val="일용노무비"/>
      <sheetName val="단위수량산출"/>
      <sheetName val="간접경상비"/>
      <sheetName val="수량산출서"/>
      <sheetName val="Project Brief"/>
      <sheetName val="AILC004"/>
      <sheetName val="암거공"/>
      <sheetName val="성곽내역서"/>
      <sheetName val="제수"/>
      <sheetName val="경영상태"/>
      <sheetName val="Macro(전동기)"/>
      <sheetName val="PAINT (2)"/>
      <sheetName val="D-철근총괄"/>
      <sheetName val="자재단가대비표"/>
      <sheetName val="Bìa"/>
      <sheetName val="Bảng KLHT"/>
      <sheetName val="RC WORK"/>
      <sheetName val="6PILE__(돌출)2"/>
      <sheetName val="내역서_2"/>
      <sheetName val="1_설계조건2"/>
      <sheetName val="돌담교_상부수량2"/>
      <sheetName val="8_석축단위(H=1_5M)1"/>
      <sheetName val="3BL공동구_수량2"/>
      <sheetName val="준검_내역서1"/>
      <sheetName val="3_공통공사대비1"/>
      <sheetName val="방배동내역_(총괄)1"/>
      <sheetName val="설명서_1"/>
      <sheetName val="플랜트_설치1"/>
      <sheetName val="8_PILE__(돌출)1"/>
      <sheetName val="COMPARISON_TABLE1"/>
      <sheetName val="crude_SLAB_RE-bar1"/>
      <sheetName val="CRUDE_RE-bar1"/>
      <sheetName val="1_설계기준1"/>
      <sheetName val="신규_수주분(사용자_정의)1"/>
      <sheetName val="단면_(2)1"/>
      <sheetName val="1_2_1_마루높이결정1"/>
      <sheetName val="3_하중산정4_지지력1"/>
      <sheetName val="표지_(2)1"/>
      <sheetName val="2_입력sheet1"/>
      <sheetName val="DATA_입력란1"/>
      <sheetName val="1_우편집중내역서1"/>
      <sheetName val="Pier_31"/>
      <sheetName val="2_가정단면1"/>
      <sheetName val="7_PILE__(돌출)1"/>
      <sheetName val="plan&amp;section_of_foundation1"/>
      <sheetName val="pile_bearing_capa_&amp;_arrenge1"/>
      <sheetName val="design_load1"/>
      <sheetName val="working_load_at_the_btm_ft_1"/>
      <sheetName val="stability_check1"/>
      <sheetName val="design_criteria1"/>
      <sheetName val="2_2_S-Curve1"/>
      <sheetName val="PAD_TR보호대기초1"/>
      <sheetName val="(3_품질관리_시험_총괄표)1"/>
      <sheetName val="Chiet_tinh_dz35"/>
      <sheetName val="TABLE_DB"/>
      <sheetName val="쌍용_data_base"/>
      <sheetName val="code_HTT_Thap"/>
      <sheetName val="dongia_(2)"/>
      <sheetName val="RAB_AR&amp;STR"/>
      <sheetName val="Civil__Sub-Station_1"/>
      <sheetName val="실행내역서_"/>
      <sheetName val="Thuc_thanh"/>
      <sheetName val="D&amp;W_def_"/>
      <sheetName val="4-Lane_bridge"/>
      <sheetName val="PKKK"/>
      <sheetName val="Kính"/>
      <sheetName val="Bảng Phân Tích Chi Phí"/>
      <sheetName val="STRA2"/>
      <sheetName val="화산경계"/>
      <sheetName val="I.설계조건"/>
      <sheetName val="토공구역구분(출력안함)"/>
      <sheetName val="간지02)"/>
      <sheetName val="직접구매"/>
      <sheetName val="간지03 )"/>
      <sheetName val="주요자재xxxxxx"/>
      <sheetName val="1.레미콘"/>
      <sheetName val="2.관집계"/>
      <sheetName val="3.제수밸브"/>
      <sheetName val="4.각종주철제"/>
      <sheetName val="5.유량계"/>
      <sheetName val="1.골재집계"/>
      <sheetName val="2.철근집계"/>
      <sheetName val="3.관세척"/>
      <sheetName val="4.분기관"/>
      <sheetName val="간지04)"/>
      <sheetName val="총괄자재집계표"/>
      <sheetName val="간지05)"/>
      <sheetName val="상수공 토공집계표"/>
      <sheetName val="우수공자재집계표"/>
      <sheetName val="시모자"/>
      <sheetName val="가감수량"/>
      <sheetName val="직접인건비"/>
      <sheetName val="단가산출총괄표"/>
      <sheetName val="경비"/>
      <sheetName val="상세"/>
      <sheetName val="BOX"/>
      <sheetName val="Sheet1_(2)1"/>
      <sheetName val="별표_1"/>
      <sheetName val="토공(우물통,기타)_1"/>
      <sheetName val="표__지1"/>
      <sheetName val="BOX(1_5X1_5)1"/>
      <sheetName val="전선_및_전선관"/>
      <sheetName val="단면__2_"/>
      <sheetName val="ENE-CAL_1"/>
      <sheetName val="ITB_COST"/>
      <sheetName val="_냉각수펌프"/>
      <sheetName val="2011_(4)"/>
      <sheetName val="설계기준_및_하중계산"/>
      <sheetName val="1062-X방향_"/>
      <sheetName val="11_자재단가"/>
      <sheetName val="역T형(H=6_0)_(2)"/>
      <sheetName val="각사별공사비분개_"/>
      <sheetName val="1__설계조건_2_단면가정_3__하중계산"/>
      <sheetName val="전차선로_물량표"/>
      <sheetName val="단가_및_재료비"/>
      <sheetName val="추정공사비_산출내역1_xlsx"/>
      <sheetName val="Dike_for_49T03_&amp;_49T04"/>
      <sheetName val="Dike_for_49T02,_05~07,_19_(1)"/>
      <sheetName val="수량산출서_갑지"/>
      <sheetName val="견적대비_견적서"/>
      <sheetName val="1호-아(오)0_4"/>
      <sheetName val="CONSTRUCTION_COMPONENT"/>
      <sheetName val="접속_SLAB,BRACKET_설계"/>
      <sheetName val="빌딩_안내"/>
      <sheetName val="공정별_수량산출서"/>
      <sheetName val="자재_및_폐기물견적(2008)"/>
      <sheetName val="화단_철거"/>
      <sheetName val="CABLE_SIZE-3"/>
      <sheetName val="cable_data1"/>
      <sheetName val="wk_prgs"/>
      <sheetName val="자재_집계표"/>
      <sheetName val="IMPEADENCE_MAP_취수장"/>
      <sheetName val="일위대가_호표_(계약)"/>
      <sheetName val="2__공원조도"/>
      <sheetName val="목록"/>
      <sheetName val="MTP"/>
      <sheetName val="내역서(토목)"/>
      <sheetName val="97 사업추정(WEKI)"/>
      <sheetName val="농로수량집계"/>
      <sheetName val="농로토공집계"/>
      <sheetName val="1.폐기물집계표"/>
      <sheetName val="S.중기사용료"/>
      <sheetName val="우각부보강"/>
      <sheetName val="Gia VL,NC,M"/>
      <sheetName val="Phan chung"/>
      <sheetName val="Names"/>
      <sheetName val="Tom tat gia du thau"/>
      <sheetName val="1_MV"/>
      <sheetName val="MTC"/>
      <sheetName val="Tien do TV"/>
      <sheetName val="Ts"/>
      <sheetName val="QD957"/>
      <sheetName val="Config"/>
      <sheetName val="CP Du phong"/>
      <sheetName val="THCP Lap dat"/>
      <sheetName val="THCP xay dung"/>
      <sheetName val="Tong hop kinh phi"/>
      <sheetName val="Earthwork"/>
      <sheetName val="CFS3"/>
      <sheetName val="SITE-E"/>
      <sheetName val="현황"/>
      <sheetName val="배수공BOQ"/>
      <sheetName val="EQUIP-H"/>
      <sheetName val="건설성적"/>
      <sheetName val="5지구단위"/>
      <sheetName val="본장"/>
      <sheetName val="DI_전처리 단가집(GP1 실적가)"/>
      <sheetName val="XXXXXX"/>
      <sheetName val="조도"/>
      <sheetName val="동력"/>
      <sheetName val="변압기"/>
      <sheetName val="발전기"/>
      <sheetName val="간선"/>
      <sheetName val="도체종-상수표"/>
      <sheetName val="Sheet8"/>
      <sheetName val="Sheet9"/>
      <sheetName val="Sheet11"/>
      <sheetName val="Sheet12"/>
      <sheetName val="전기자료"/>
      <sheetName val="DUT-BAT1"/>
      <sheetName val="GEN"/>
      <sheetName val="합천내역"/>
      <sheetName val="Currency Rate"/>
      <sheetName val="Cash Flow bulanan"/>
      <sheetName val="tifico"/>
      <sheetName val="Bao cao hao hut VT-TR"/>
      <sheetName val="배수관접합및부설  "/>
      <sheetName val="깨기수량집계"/>
      <sheetName val="b_balju_cho"/>
      <sheetName val="CAUDIT"/>
      <sheetName val="총괄설계내역서"/>
      <sheetName val="2000_x0000__x0000__x0005__x0000_"/>
      <sheetName val="4)유동표"/>
      <sheetName val="노동부"/>
      <sheetName val="구성비"/>
      <sheetName val="Financial impact"/>
      <sheetName val="Sch7a (토요일)"/>
      <sheetName val="부재치수입력"/>
      <sheetName val="입찰견적보고서"/>
      <sheetName val="공사계약현황"/>
      <sheetName val="N10(미지급)_"/>
      <sheetName val="N10(미지급)_1"/>
      <sheetName val="기준Data"/>
      <sheetName val="의왕F사"/>
      <sheetName val="가공사"/>
      <sheetName val="참조영역"/>
      <sheetName val="신구계정대사표"/>
      <sheetName val="CALCULATION"/>
      <sheetName val="static.cal"/>
      <sheetName val="Total Progress (2)"/>
      <sheetName val="설계"/>
      <sheetName val="1.일반수량산출근거"/>
      <sheetName val="내역서(우)"/>
      <sheetName val="단가산출서"/>
      <sheetName val="대전노은1차_조적_집계표"/>
      <sheetName val="運転条件一覧"/>
      <sheetName val="125x125"/>
      <sheetName val="Du toan"/>
      <sheetName val="Items"/>
      <sheetName val="Detail"/>
      <sheetName val="¥ "/>
      <sheetName val="KLall"/>
      <sheetName val="DTTC CHI TIET"/>
      <sheetName val="SP10"/>
      <sheetName val="BechLab"/>
      <sheetName val="Rates"/>
      <sheetName val="당진1,2호기전선관설치및접지4차공사내역서-을지"/>
      <sheetName val="실행(ALT1)"/>
      <sheetName val="금액"/>
      <sheetName val="조직"/>
      <sheetName val="MTO REV.2(ARMOR)"/>
      <sheetName val="TEN CONG TRINH"/>
      <sheetName val="VXXXXXX"/>
      <sheetName val="파일의이용"/>
      <sheetName val="이름정의"/>
      <sheetName val="교대철근집계"/>
      <sheetName val="계양가시설"/>
      <sheetName val="일위단위"/>
      <sheetName val="고유코드_설계"/>
      <sheetName val="PROJECT BRIEF(EX.NEW)"/>
      <sheetName val="Site Expenses"/>
      <sheetName val="실행견적"/>
      <sheetName val="현장관리비참조"/>
      <sheetName val="다곡2교"/>
      <sheetName val="s"/>
      <sheetName val="용역비내역-진짜"/>
      <sheetName val="1000 DB구축 부표"/>
      <sheetName val="환율CHANGE"/>
      <sheetName val="EACT10"/>
      <sheetName val="현금흐름"/>
      <sheetName val="상 부"/>
      <sheetName val="9-1차이내역"/>
      <sheetName val="내역갑지"/>
      <sheetName val="D+W"/>
      <sheetName val="INFOR-ST"/>
      <sheetName val="kpxlc"/>
      <sheetName val="kpxld"/>
      <sheetName val="VTu"/>
      <sheetName val="D_MUC"/>
      <sheetName val="Unit price"/>
      <sheetName val="p"/>
      <sheetName val="Define finishing"/>
      <sheetName val="SEX"/>
      <sheetName val="BIDDING-SUM"/>
      <sheetName val="PTĐG"/>
      <sheetName val="RATE"/>
      <sheetName val="MA"/>
      <sheetName val="Tiến độ  Rev1 (phói hợp)"/>
      <sheetName val="Level 2"/>
      <sheetName val="VT190111"/>
      <sheetName val="TH-XL"/>
      <sheetName val="PNT-QUOT-#3"/>
      <sheetName val="Keothep"/>
      <sheetName val="Re-bar"/>
      <sheetName val="HS"/>
      <sheetName val="Cst Pkg-Eden"/>
      <sheetName val="Chi tiết cấu tạo giá (2)"/>
      <sheetName val="SUMMARY-HT Thô"/>
      <sheetName val="02.PHAT SINH TANG"/>
      <sheetName val="DT"/>
      <sheetName val="TONG HOP XIN GIA"/>
      <sheetName val="Bảng_mã_VT"/>
      <sheetName val="tong_du_toan"/>
      <sheetName val="Cover"/>
      <sheetName val="Sheet"/>
      <sheetName val="DANHMUC"/>
      <sheetName val="電気設備表"/>
      <sheetName val="1.R18 BF"/>
      <sheetName val="A"/>
      <sheetName val="G"/>
      <sheetName val="F-B"/>
      <sheetName val="H-J"/>
      <sheetName val="6.External works-R18"/>
      <sheetName val="May"/>
      <sheetName val="Profile"/>
      <sheetName val="bill 3 - D Wall"/>
      <sheetName val="KHOI LUONG15-4"/>
      <sheetName val="NC"/>
      <sheetName val="Tro giup"/>
      <sheetName val="Villa A"/>
      <sheetName val="Div26 - Elect"/>
      <sheetName val="CPTNo"/>
      <sheetName val="COAT&amp;WRAP-QIOT-#3"/>
      <sheetName val="Parem"/>
      <sheetName val="Ref"/>
      <sheetName val="VO"/>
      <sheetName val="Xuly Data"/>
      <sheetName val="CSVC LD"/>
      <sheetName val="Ten_NVKD"/>
      <sheetName val="Setting"/>
      <sheetName val="dtct cong"/>
      <sheetName val="Buy vs. Lease Car"/>
      <sheetName val="BQ"/>
      <sheetName val="Costmaster"/>
      <sheetName val="Isolasi Luar Dalam"/>
      <sheetName val="Isolasi Luar"/>
      <sheetName val="8521"/>
      <sheetName val="Y_WORK"/>
      <sheetName val="예산서"/>
      <sheetName val="计算稿"/>
      <sheetName val="계획집계"/>
      <sheetName val="판"/>
      <sheetName val=""/>
      <sheetName val="수량이동"/>
      <sheetName val="특별교실"/>
      <sheetName val="기계"/>
      <sheetName val="정화조"/>
      <sheetName val="BOX(1_5X1_瘠·"/>
      <sheetName val="조은나오스빌"/>
      <sheetName val="D200"/>
      <sheetName val="SLAB"/>
      <sheetName val="재료집계(분수관)"/>
      <sheetName val="지하시설물작성"/>
      <sheetName val="TOWER 12TON"/>
      <sheetName val="JIB CRANE,HOIST"/>
      <sheetName val="TOWER 10TON"/>
      <sheetName val="당초토량산출서"/>
      <sheetName val="변경토량산출서"/>
      <sheetName val="Cover (x)"/>
      <sheetName val="SORT"/>
      <sheetName val="Cor Apt"/>
      <sheetName val="DTCT"/>
      <sheetName val="2.1 受電設備棟"/>
      <sheetName val="2.2 受・防火水槽"/>
      <sheetName val="2.3 排水処理設備棟"/>
      <sheetName val="2.4 倉庫棟"/>
      <sheetName val="2.5 守衛棟"/>
      <sheetName val="daf-3(OK)"/>
      <sheetName val="daf-7(OK)"/>
      <sheetName val="Cash Flow"/>
      <sheetName val="Yield"/>
      <sheetName val="CPBTXM-THUONG"/>
      <sheetName val="Xunit (단위환산)"/>
      <sheetName val="고객사 관리 코드"/>
      <sheetName val="단"/>
      <sheetName val="연부97-1"/>
      <sheetName val="울산자동제어"/>
      <sheetName val="Xunit_(단위환산)"/>
      <sheetName val="고객사_관리_코드"/>
      <sheetName val="인상효1"/>
      <sheetName val="HE SO DIEU CHINH"/>
      <sheetName val="VCV-BE-TONG"/>
      <sheetName val="6PILE__(돌출)3"/>
      <sheetName val="내역서_3"/>
      <sheetName val="1_설계조건3"/>
      <sheetName val="2_2_S-Curve2"/>
      <sheetName val="RAB_AR&amp;STR1"/>
      <sheetName val="8_PILE__(돌출)2"/>
      <sheetName val="Chiet_tinh_dz351"/>
      <sheetName val="TABLE_DB1"/>
      <sheetName val="쌍용_data_base1"/>
      <sheetName val="플랜트_설치2"/>
      <sheetName val="단면_(2)2"/>
      <sheetName val="code_HTT_Thap1"/>
      <sheetName val="4-Lane_bridge1"/>
      <sheetName val="dongia_(2)1"/>
      <sheetName val="t-h_HA_THE"/>
      <sheetName val="THPDMoi__(2)"/>
      <sheetName val="DON_GIA"/>
      <sheetName val="CHITIET_VL-NC-TT_-1p"/>
      <sheetName val="TONG_HOP_VL-NC_TT"/>
      <sheetName val="TH_XL"/>
      <sheetName val="CHITIET_VL-NC-TT-3p"/>
      <sheetName val="KPVC-BD_"/>
      <sheetName val="CHITIET_VL-NC"/>
      <sheetName val="B3A_-_TOWER_A"/>
      <sheetName val="D&amp;W_def_1"/>
      <sheetName val="돌담교_상부수량3"/>
      <sheetName val="8_석축단위(H=1_5M)2"/>
      <sheetName val="3BL공동구_수량3"/>
      <sheetName val="준검_내역서2"/>
      <sheetName val="3_공통공사대비2"/>
      <sheetName val="방배동내역_(총괄)2"/>
      <sheetName val="설명서_2"/>
      <sheetName val="COMPARISON_TABLE2"/>
      <sheetName val="crude_SLAB_RE-bar2"/>
      <sheetName val="CRUDE_RE-bar2"/>
      <sheetName val="1_설계기준2"/>
      <sheetName val="신규_수주분(사용자_정의)2"/>
      <sheetName val="1_2_1_마루높이결정2"/>
      <sheetName val="3_하중산정4_지지력2"/>
      <sheetName val="표지_(2)2"/>
      <sheetName val="2_입력sheet2"/>
      <sheetName val="DATA_입력란2"/>
      <sheetName val="1_우편집중내역서2"/>
      <sheetName val="Pier_32"/>
      <sheetName val="2_가정단면2"/>
      <sheetName val="7_PILE__(돌출)2"/>
      <sheetName val="plan&amp;section_of_foundation2"/>
      <sheetName val="pile_bearing_capa_&amp;_arrenge2"/>
      <sheetName val="design_load2"/>
      <sheetName val="working_load_at_the_btm_ft_2"/>
      <sheetName val="stability_check2"/>
      <sheetName val="design_criteria2"/>
      <sheetName val="Thuc_thanh1"/>
      <sheetName val="(3_품질관리_시험_총괄표)2"/>
      <sheetName val="PAD_TR보호대기초2"/>
      <sheetName val="Civil__Sub-Station_11"/>
      <sheetName val="Coax_Designer"/>
      <sheetName val="MAIN_GATE_HOUSE"/>
      <sheetName val="Gia_VL,NC,M"/>
      <sheetName val="Phan_chung"/>
      <sheetName val="Tom_tat_gia_du_thau"/>
      <sheetName val="Bảng_Phân_Tích_Chi_Phí"/>
      <sheetName val="실행내역서_1"/>
      <sheetName val="Tien_do_TV"/>
      <sheetName val="CP_Du_phong"/>
      <sheetName val="THCP_Lap_dat"/>
      <sheetName val="THCP_xay_dung"/>
      <sheetName val="Tong_hop_kinh_phi"/>
      <sheetName val="Bảng_KLHT"/>
      <sheetName val="RC_WORK"/>
      <sheetName val="배수내역_(2)"/>
      <sheetName val="Bao_cao_hao_hut_VT-TR"/>
      <sheetName val="¥_"/>
      <sheetName val="DTTC_CHI_TIET"/>
      <sheetName val="Du_toan"/>
      <sheetName val="MTO_REV_2(ARMOR)"/>
      <sheetName val="TEN_CONG_TRINH"/>
      <sheetName val="환경기계공정표_(3)"/>
      <sheetName val="배관배선_단가조사"/>
      <sheetName val="9_정착구_보강"/>
      <sheetName val="단가_(2)"/>
      <sheetName val="96보완계획7_12"/>
      <sheetName val="배수공_시멘트_및_골재량_산출"/>
      <sheetName val="1차_내역서"/>
      <sheetName val="1_수인터널"/>
      <sheetName val="Sheet2_(2)"/>
      <sheetName val="건축내역서_(경제상무실)"/>
      <sheetName val="BSD_(2)"/>
      <sheetName val="내역서1999_8최종"/>
      <sheetName val="PROJECT_BRIEF(EX_NEW)"/>
      <sheetName val="Site_Expenses"/>
      <sheetName val="1000_DB구축_부표"/>
      <sheetName val="상_부"/>
      <sheetName val="Cash_Flow_bulanan"/>
      <sheetName val="Currency_Rate"/>
      <sheetName val="MU"/>
      <sheetName val="tra VL"/>
      <sheetName val="8.3해석단면 선정"/>
      <sheetName val="Ⅴ-2.공종별내역"/>
      <sheetName val="관보호공단위수량"/>
      <sheetName val="관경결정"/>
      <sheetName val="KLDT DIEN"/>
      <sheetName val="PTVT DIEN"/>
      <sheetName val="t-h_HA_THE1"/>
      <sheetName val="THPDMoi__(2)1"/>
      <sheetName val="DON_GIA1"/>
      <sheetName val="CHITIET_VL-NC-TT_-1p1"/>
      <sheetName val="TONG_HOP_VL-NC_TT1"/>
      <sheetName val="TH_XL1"/>
      <sheetName val="CHITIET_VL-NC-TT-3p1"/>
      <sheetName val="KPVC-BD_1"/>
      <sheetName val="CHITIET_VL-NC1"/>
      <sheetName val="B3A_-_TOWER_A1"/>
      <sheetName val="Coax_Designer1"/>
      <sheetName val="MAIN_GATE_HOUSE1"/>
      <sheetName val="Bảng_Phân_Tích_Chi_Phí1"/>
      <sheetName val="tong_du_toan1"/>
      <sheetName val="Gia_VL,NC,M1"/>
      <sheetName val="Phan_chung1"/>
      <sheetName val="Tom_tat_gia_du_thau1"/>
      <sheetName val="Tien_do_TV1"/>
      <sheetName val="CP_Du_phong1"/>
      <sheetName val="THCP_Lap_dat1"/>
      <sheetName val="THCP_xay_dung1"/>
      <sheetName val="Tong_hop_kinh_phi1"/>
      <sheetName val="Bảng_mã_VT1"/>
      <sheetName val="Bao_cao_hao_hut_VT-TR1"/>
      <sheetName val="Lookups"/>
      <sheetName val="Add cost08"/>
      <sheetName val="SumBricks08"/>
      <sheetName val="SCOPE OF WORK"/>
      <sheetName val="Gia"/>
      <sheetName val="PH 5"/>
      <sheetName val="Dầm -4.7m"/>
      <sheetName val="Phu cap"/>
      <sheetName val="CE(E)"/>
      <sheetName val="CE(M)"/>
      <sheetName val="Project Data"/>
      <sheetName val="수정시산표"/>
      <sheetName val="FD"/>
      <sheetName val="GI"/>
      <sheetName val="EE (3)"/>
      <sheetName val="PAVEMENT"/>
      <sheetName val="TRAFFIC"/>
      <sheetName val="NOTE"/>
      <sheetName val="Cấu tạo giá"/>
      <sheetName val="KUNGDEVI"/>
      <sheetName val="마감사양"/>
      <sheetName val="DFA"/>
      <sheetName val="StaffList-OLD"/>
      <sheetName val="Budget Code"/>
      <sheetName val="TinhGiaNC"/>
      <sheetName val="Thiet Bi"/>
      <sheetName val="VCBo"/>
      <sheetName val="Phan tich"/>
      <sheetName val="TH Vat tu"/>
      <sheetName val="TH Kinh phi"/>
      <sheetName val="BocXep"/>
      <sheetName val="TinhGiaMTC"/>
      <sheetName val="TH MTC"/>
      <sheetName val="TH N.Cong"/>
      <sheetName val="Bang KL"/>
      <sheetName val="VCThuy"/>
      <sheetName val="Cover page"/>
      <sheetName val="Inputs_Sens"/>
      <sheetName val="IS_Sum_CM"/>
      <sheetName val="Daf 1"/>
      <sheetName val="조도계산서 (도서)"/>
      <sheetName val="대전(세창동)"/>
      <sheetName val="공사비 증감 내역서"/>
      <sheetName val="기본"/>
      <sheetName val="수주추정"/>
      <sheetName val="흙쌓기도수로설치현황"/>
      <sheetName val="시점교대"/>
      <sheetName val="소보"/>
      <sheetName val="포장면적집계"/>
      <sheetName val="수로BOX"/>
      <sheetName val="신규보류입력"/>
      <sheetName val="POL6차-PIPING"/>
      <sheetName val="토공개요C"/>
      <sheetName val="정공공사"/>
      <sheetName val="안전장치"/>
      <sheetName val="예산명세서"/>
      <sheetName val="Macro2"/>
      <sheetName val="년도별노임표"/>
      <sheetName val="중기목록표"/>
      <sheetName val="건축계약내역"/>
      <sheetName val="대전가오_견출_집계표"/>
      <sheetName val="공사"/>
      <sheetName val="도로"/>
      <sheetName val="노무비단가"/>
      <sheetName val="관급자재대"/>
      <sheetName val="2.토목공사"/>
      <sheetName val="노임,재료비"/>
      <sheetName val="골조시행"/>
      <sheetName val="건물철거"/>
      <sheetName val="기타배수구조물깨기-단위수량"/>
      <sheetName val="초"/>
      <sheetName val="관경별내역서"/>
      <sheetName val="원가&amp;하도급원가"/>
      <sheetName val="설계설명서"/>
      <sheetName val="개별직종노임단가(2003.9)"/>
      <sheetName val="청주(철골발주의뢰서)"/>
      <sheetName val="2-1. 경관조명 내역총괄표"/>
      <sheetName val="각형맨홀"/>
      <sheetName val="pier-1"/>
      <sheetName val="건축내역서"/>
      <sheetName val="설비내역서"/>
      <sheetName val="전기내역서"/>
      <sheetName val="II손익관리"/>
      <sheetName val="기본단가표"/>
      <sheetName val="노임단가 (2)"/>
      <sheetName val="적용기준"/>
      <sheetName val="내역을"/>
      <sheetName val="AS포장복구 "/>
      <sheetName val="문산방향-교대(A2)"/>
      <sheetName val="건축일위"/>
      <sheetName val="그라우팅일위"/>
      <sheetName val="설계변경총괄표(계산식)"/>
      <sheetName val="운임료"/>
      <sheetName val="작업입력"/>
      <sheetName val="2003상반기노임기준"/>
      <sheetName val="날개벽(TYPE2)"/>
      <sheetName val="보도교산출근거"/>
      <sheetName val="토공개요"/>
      <sheetName val="토공(1)"/>
      <sheetName val="공종별자재"/>
      <sheetName val="준공조서"/>
      <sheetName val="공사준공계"/>
      <sheetName val="준공검사보고서"/>
      <sheetName val="투찰"/>
      <sheetName val="L_RPTB02_01"/>
      <sheetName val="A2"/>
      <sheetName val=" 상부공통집계(총괄)"/>
      <sheetName val="방수"/>
      <sheetName val="포장자재집계표"/>
      <sheetName val="EQUIP LIST"/>
      <sheetName val="기본일위"/>
      <sheetName val="중기단가LIST"/>
      <sheetName val="산출기준"/>
      <sheetName val="개별직종노임"/>
      <sheetName val="엔지니어링노임"/>
      <sheetName val="2"/>
      <sheetName val="터파기단면도(보도)"/>
      <sheetName val="격점수량"/>
      <sheetName val="기존건물 깨기원단위"/>
      <sheetName val="시장성초안camera"/>
      <sheetName val="장비종합부표"/>
      <sheetName val="집계표_식재"/>
      <sheetName val="부표"/>
      <sheetName val="기본데이타입력"/>
      <sheetName val="단가산출2"/>
      <sheetName val="HVAC"/>
      <sheetName val="대공종"/>
      <sheetName val="실행내역(10.13)"/>
      <sheetName val="도급"/>
      <sheetName val="1구간FRP수량산출"/>
      <sheetName val="JUCKEYK"/>
      <sheetName val="노.표-조"/>
      <sheetName val="단관데이터"/>
      <sheetName val="이형관데이터"/>
      <sheetName val="가설공사비"/>
      <sheetName val="도로구조공사비"/>
      <sheetName val="도로토공공사비"/>
      <sheetName val="여수토공사비"/>
      <sheetName val="철거현황"/>
      <sheetName val="준공정산"/>
      <sheetName val="2000노임기준"/>
      <sheetName val="노무자도장2"/>
      <sheetName val="목포방향"/>
      <sheetName val="식재"/>
      <sheetName val="시설물"/>
      <sheetName val="식재출력용"/>
      <sheetName val="유지관리"/>
      <sheetName val="가제당공사비"/>
      <sheetName val="기초처리공사비"/>
      <sheetName val="복통공사비"/>
      <sheetName val="본제당공사비"/>
      <sheetName val="시험비"/>
      <sheetName val="중기운반비"/>
      <sheetName val="진입도로공사비"/>
      <sheetName val="취수탑공사비"/>
      <sheetName val="토취장복구"/>
      <sheetName val="토목공사일반"/>
      <sheetName val="unitpric"/>
      <sheetName val="noyim"/>
      <sheetName val="99노임단가"/>
      <sheetName val="준비공"/>
      <sheetName val="목교수량산출"/>
      <sheetName val="물가단가"/>
      <sheetName val="제표일위대가"/>
      <sheetName val="208-238"/>
      <sheetName val="철근량 산정"/>
      <sheetName val="구분표"/>
      <sheetName val="개거산출내역"/>
      <sheetName val="연동내역"/>
      <sheetName val="슬래브 -연속(3경간)"/>
      <sheetName val="고창방향"/>
      <sheetName val="토공분배표"/>
      <sheetName val="산출3-동력"/>
      <sheetName val="산출4-전등"/>
      <sheetName val="종배수단위_CON기초"/>
      <sheetName val="터널굴착단산"/>
      <sheetName val="총 원가계산"/>
      <sheetName val="위생"/>
      <sheetName val="산출2-전력"/>
      <sheetName val="산출9-TRAY"/>
      <sheetName val="DATE2001"/>
      <sheetName val="사  업  비  수  지  예  산  서"/>
      <sheetName val="배수공수집"/>
      <sheetName val="참여현황 (직원)"/>
      <sheetName val="종형증설공"/>
      <sheetName val="시노501"/>
      <sheetName val="D"/>
      <sheetName val="일위대가_가설_"/>
      <sheetName val="공사설명서"/>
      <sheetName val="PI"/>
      <sheetName val="간접"/>
      <sheetName val="원가계산하도"/>
      <sheetName val="설내역서 "/>
      <sheetName val="현장소운반"/>
      <sheetName val="관구보호몰탈"/>
      <sheetName val="청 구"/>
      <sheetName val="설계산출기초"/>
      <sheetName val="전기단가조사서"/>
      <sheetName val="토목(용인)"/>
      <sheetName val="도기류"/>
      <sheetName val="남양내역"/>
      <sheetName val="원가서"/>
      <sheetName val="출장내역"/>
      <sheetName val="연결임시"/>
      <sheetName val="11.1 단면hwp"/>
      <sheetName val="흙막이 개산견적"/>
      <sheetName val="GI-LIST"/>
      <sheetName val="음성방향"/>
      <sheetName val="산출기준자료"/>
      <sheetName val="구역화물"/>
      <sheetName val="단위목록"/>
      <sheetName val="직접경비"/>
      <sheetName val="평내중"/>
      <sheetName val="차선도색-연장,수량(1)"/>
      <sheetName val="하도급 검토"/>
      <sheetName val="3.하중계산"/>
      <sheetName val="내역(신례)"/>
      <sheetName val="호프"/>
      <sheetName val="재료비단가"/>
      <sheetName val="탄성1"/>
      <sheetName val="산수배수"/>
      <sheetName val="(당평)자재"/>
      <sheetName val="당초명세(평)"/>
      <sheetName val="A-8 PD(도로중앙)"/>
      <sheetName val="보도포장연장조서-표준차도부"/>
      <sheetName val="표준차도부연장조서-ASP"/>
      <sheetName val="감액총괄표"/>
      <sheetName val="설계가"/>
      <sheetName val="단가조정표"/>
      <sheetName val="배수공 주요자재 집계표"/>
      <sheetName val="실행간접비용"/>
      <sheetName val="옹벽공 수량집계표"/>
      <sheetName val="순공사비"/>
      <sheetName val="앵커구조계산"/>
      <sheetName val="관접합및부설"/>
      <sheetName val="사통"/>
      <sheetName val="내역_FILE"/>
      <sheetName val="계림(함평)"/>
      <sheetName val="계림(장성)"/>
      <sheetName val="인원투입"/>
      <sheetName val="포장공자재집계표"/>
      <sheetName val="슬래브수량"/>
      <sheetName val="일위대가(1)"/>
      <sheetName val="구조물공집계"/>
      <sheetName val="상행-교대(A1-A2)"/>
      <sheetName val="부표총괄"/>
      <sheetName val="VII-2현장경비"/>
      <sheetName val="출력X"/>
      <sheetName val="내역서 (2)"/>
      <sheetName val="06 일위대가목록"/>
      <sheetName val="옹벽수량집계"/>
      <sheetName val="4.내진설계"/>
      <sheetName val=" ｹ-ﾌﾞﾙ"/>
      <sheetName val="공사비"/>
      <sheetName val="연도손익"/>
      <sheetName val="회수금"/>
      <sheetName val="대체용지"/>
      <sheetName val="건자이자"/>
      <sheetName val="내부매출원가"/>
      <sheetName val="지구 리스트"/>
      <sheetName val="용지비"/>
      <sheetName val="총괄서"/>
      <sheetName val="용역단가"/>
      <sheetName val="효성CB 1P기초"/>
      <sheetName val="조견표"/>
      <sheetName val="공용(현대건설공구)"/>
      <sheetName val="현대건설공구(UNIT)"/>
      <sheetName val="상호참고자료"/>
      <sheetName val="발주처자료입력"/>
      <sheetName val="회사기본자료"/>
      <sheetName val="하자보증자료"/>
      <sheetName val="기술자관련자료"/>
      <sheetName val="시점경사로"/>
      <sheetName val="사__업__비__수__지__예__산__서"/>
      <sheetName val="1차"/>
      <sheetName val="1.CB"/>
      <sheetName val="변수"/>
      <sheetName val="교사기준면적(중)"/>
      <sheetName val="반포2차"/>
      <sheetName val="첨"/>
      <sheetName val="낙석방지수량"/>
      <sheetName val="1차설계변경내역"/>
      <sheetName val="시화점실행"/>
      <sheetName val="전 기"/>
      <sheetName val="설계내역"/>
      <sheetName val="해외(원화)"/>
      <sheetName val="토목공사"/>
      <sheetName val="포장공수량집계표"/>
      <sheetName val="사유서제출현황-2"/>
      <sheetName val="콘크리트타설집계표"/>
      <sheetName val="제경비율"/>
      <sheetName val="공사명입력"/>
      <sheetName val="근로자자료입력"/>
      <sheetName val="참고자료"/>
      <sheetName val="원유_BANK"/>
      <sheetName val="공사분석"/>
      <sheetName val="GR"/>
      <sheetName val="폐기물"/>
      <sheetName val="공사품의서"/>
      <sheetName val="45,46"/>
      <sheetName val="부대tu"/>
      <sheetName val="HRSG SMALL07220"/>
      <sheetName val="수질정화시설"/>
      <sheetName val="ELECTRIC"/>
      <sheetName val="자재"/>
      <sheetName val="공비현2"/>
      <sheetName val="도급내역"/>
      <sheetName val="물집"/>
      <sheetName val="도급금액"/>
      <sheetName val="재노경"/>
      <sheetName val="집수A"/>
      <sheetName val="120"/>
      <sheetName val="130"/>
      <sheetName val="100"/>
      <sheetName val="101"/>
      <sheetName val="102"/>
      <sheetName val="103"/>
      <sheetName val="106"/>
      <sheetName val="108"/>
      <sheetName val="109"/>
      <sheetName val="131"/>
      <sheetName val="110"/>
      <sheetName val="111"/>
      <sheetName val="114"/>
      <sheetName val="116"/>
      <sheetName val="132"/>
      <sheetName val="140"/>
      <sheetName val="141"/>
      <sheetName val="142"/>
      <sheetName val="143"/>
      <sheetName val="144"/>
      <sheetName val="145"/>
      <sheetName val="146"/>
      <sheetName val="121"/>
      <sheetName val="147"/>
      <sheetName val="148"/>
      <sheetName val="160"/>
      <sheetName val="164"/>
      <sheetName val="Flaer Area"/>
      <sheetName val="123"/>
      <sheetName val="124"/>
      <sheetName val="125"/>
      <sheetName val="126"/>
      <sheetName val="127"/>
      <sheetName val="128"/>
      <sheetName val="129"/>
      <sheetName val="중요"/>
      <sheetName val="총내역서"/>
      <sheetName val="수량산출서-2"/>
      <sheetName val="인부노임"/>
      <sheetName val="4.2.1 마루높이 검토"/>
      <sheetName val="List"/>
      <sheetName val="단가산출서(기계)"/>
      <sheetName val="배관단가조사서"/>
      <sheetName val="참고사항"/>
      <sheetName val="설계명세서(종합)"/>
      <sheetName val="소요자재"/>
      <sheetName val="노무산출서"/>
      <sheetName val="낙찰표"/>
      <sheetName val="단 box"/>
      <sheetName val="sub"/>
      <sheetName val="내역전기"/>
      <sheetName val="중강당 내역"/>
      <sheetName val="단가조건(02년)"/>
      <sheetName val="05-원가계산"/>
      <sheetName val="골재집계"/>
      <sheetName val="-레미콘집계"/>
      <sheetName val="자갈,시멘트,모래산출"/>
      <sheetName val="-철근집계"/>
      <sheetName val="포장재료(1)"/>
      <sheetName val="-흄관집계"/>
      <sheetName val="안전시설"/>
      <sheetName val="세금자료"/>
      <sheetName val="가열로SW"/>
      <sheetName val="청_구"/>
      <sheetName val="공사비_증감_내역서"/>
      <sheetName val="Customer_Databas"/>
      <sheetName val="기존포장깨기"/>
      <sheetName val="석축헐기"/>
      <sheetName val="sst,stl창호"/>
      <sheetName val="ETC"/>
      <sheetName val="A4"/>
      <sheetName val="연속벽현황"/>
      <sheetName val="산근(1)"/>
      <sheetName val="2_단면가정"/>
      <sheetName val="맨홀수량산출(A-LINE)"/>
      <sheetName val="03전반노무비"/>
      <sheetName val="08-공사비총괄표"/>
      <sheetName val="01-적용기준"/>
      <sheetName val="지장물 철거 물량 산출서"/>
      <sheetName val="민감도"/>
      <sheetName val="달서천-대비"/>
      <sheetName val="소방"/>
      <sheetName val="공통비(전체)"/>
      <sheetName val="노면및방향"/>
      <sheetName val="A4288"/>
      <sheetName val="포장공수량집계"/>
      <sheetName val="일위_파일"/>
      <sheetName val="P4-C"/>
      <sheetName val="J형측구단위수량"/>
      <sheetName val="설-원가"/>
      <sheetName val="일위대가-1"/>
      <sheetName val="협력업체"/>
      <sheetName val="지급(1)"/>
      <sheetName val="산출내역(K2)"/>
      <sheetName val="이음개소"/>
      <sheetName val="견적대비표"/>
      <sheetName val="기계경비및산출근거서"/>
      <sheetName val="집행안"/>
      <sheetName val="7-2"/>
      <sheetName val="중기손료집계(1209)"/>
      <sheetName val="가계부"/>
      <sheetName val="제품목록"/>
      <sheetName val="매입매출관리"/>
      <sheetName val="골막이(야매)"/>
      <sheetName val="말뚝기초(안정검토)-외측"/>
      <sheetName val="기흥하도용"/>
      <sheetName val="가격조사서"/>
      <sheetName val="암거"/>
      <sheetName val="총괄-1"/>
      <sheetName val="암거 제원표-1단계"/>
      <sheetName val="분뇨"/>
      <sheetName val="C.배수관공"/>
      <sheetName val="상-교대(A1-A2)"/>
      <sheetName val="집기손료"/>
      <sheetName val="WING3"/>
      <sheetName val="수요개발과판매량"/>
      <sheetName val="지질조사"/>
      <sheetName val="소도3교"/>
      <sheetName val="2.건축"/>
      <sheetName val="연돌일위집계"/>
      <sheetName val="여과지동"/>
      <sheetName val="교량"/>
      <sheetName val="제잡비"/>
      <sheetName val="문학간접"/>
      <sheetName val="보증수수료산출"/>
      <sheetName val="건축기계설비표선정수장"/>
      <sheetName val="지점별강우량"/>
      <sheetName val="절대지우지말것"/>
      <sheetName val="인사자료총집계"/>
      <sheetName val="남양시작동자105노65기1.3화1.2"/>
      <sheetName val="工程量计算书"/>
      <sheetName val="카니발(자105노60)"/>
      <sheetName val="TRE TABLE"/>
      <sheetName val="Hydrant"/>
      <sheetName val="폐기물집계표"/>
      <sheetName val="백암비스타내역"/>
      <sheetName val="laroux"/>
      <sheetName val="H-P규격"/>
      <sheetName val="S-P규격"/>
      <sheetName val="H-P＋토류판 수량산출"/>
      <sheetName val="S-P수량산출"/>
      <sheetName val="H-P수량집계"/>
      <sheetName val="총괄H-P수량집계 "/>
      <sheetName val="S-P수량집계"/>
      <sheetName val="총괄S-P수량집계"/>
      <sheetName val="평균h"/>
      <sheetName val="지반개량"/>
      <sheetName val="산거각호표"/>
      <sheetName val="지장물조서"/>
      <sheetName val="수문일1"/>
      <sheetName val="FAB"/>
      <sheetName val="Data&amp;Result"/>
      <sheetName val="허용전류"/>
      <sheetName val="콘크리트측구연장"/>
      <sheetName val="작성"/>
      <sheetName val="안정성검토"/>
      <sheetName val="도장수량"/>
      <sheetName val="삼홍테크"/>
      <sheetName val="2BOX본체"/>
      <sheetName val="Alat"/>
      <sheetName val="Analisa Gabungan"/>
      <sheetName val="bar"/>
      <sheetName val="table1"/>
      <sheetName val="SGC RATE"/>
      <sheetName val="KINH PHI TONG HOP"/>
      <sheetName val="Dinh muc CP KTCB khac"/>
      <sheetName val="TEN HANG MUC "/>
      <sheetName val="Cash2"/>
      <sheetName val="표 지"/>
      <sheetName val="INTRO.(X)"/>
      <sheetName val="공사원가"/>
      <sheetName val="봉양~조차장간고하개명(신설)"/>
      <sheetName val="일반수량총괄집계표"/>
      <sheetName val="화재 탐지 설비"/>
      <sheetName val="견적및기타"/>
      <sheetName val="단가산출목록"/>
      <sheetName val="5CHBDC"/>
      <sheetName val="8. 안정검토"/>
      <sheetName val="동원(3)"/>
      <sheetName val="P.M 별"/>
      <sheetName val="Item-DATA"/>
      <sheetName val="NSA fr Revit"/>
      <sheetName val="PTdam"/>
      <sheetName val="Bang gia"/>
      <sheetName val="HRG BHN"/>
      <sheetName val="조선용암면"/>
      <sheetName val="INDEX"/>
      <sheetName val="Matls"/>
      <sheetName val="Labor"/>
      <sheetName val="DTICH_OLD"/>
      <sheetName val="07.HT PODIUM"/>
      <sheetName val="04.KC HAM"/>
      <sheetName val="05.KC THAN_OK"/>
      <sheetName val="08.HT CANHO_OK"/>
      <sheetName val="DMVT"/>
      <sheetName val="Loose"/>
      <sheetName val="Main_Mech"/>
      <sheetName val="Sub_Mech"/>
      <sheetName val="負荷集計（断熱不燃）"/>
      <sheetName val="LEGEND"/>
      <sheetName val="BAOCHE A"/>
      <sheetName val="Takeoff"/>
      <sheetName val="Đơn Giá "/>
      <sheetName val="Para"/>
      <sheetName val="Duc_bk"/>
      <sheetName val="Drop Down"/>
      <sheetName val="EFR30696"/>
      <sheetName val="Hệ số"/>
      <sheetName val="Động cơ"/>
      <sheetName val="2. 2공구"/>
      <sheetName val="전체 내역서(통합)"/>
      <sheetName val="ESTI."/>
      <sheetName val="학생내역"/>
      <sheetName val="入力作成表"/>
      <sheetName val="Ma TP"/>
      <sheetName val="2_1_受電設備棟"/>
      <sheetName val="2_2_受・防火水槽"/>
      <sheetName val="2_3_排水処理設備棟"/>
      <sheetName val="2_4_倉庫棟"/>
      <sheetName val="2_5_守衛棟"/>
      <sheetName val="Xunit_(단위환산)1"/>
      <sheetName val="고객사_관리_코드1"/>
      <sheetName val="SCOPE_OF_WORK"/>
      <sheetName val="Dầm_-4_7m"/>
      <sheetName val="PH_5"/>
      <sheetName val="ESTI_"/>
      <sheetName val="Internal Finish"/>
      <sheetName val="Bill2-Sum-A"/>
      <sheetName val="Bill4-Sum-A"/>
      <sheetName val="Bill5-Sum-A"/>
      <sheetName val="EARTH WORKS"/>
      <sheetName val="Level_2"/>
      <sheetName val="Cst_Pkg-Eden"/>
      <sheetName val="Define_finishing"/>
      <sheetName val="Tiến_độ__Rev1_(phói_hợp)"/>
      <sheetName val="Chi_tiết_cấu_tạo_giá_(2)"/>
      <sheetName val="SUMMARY-HT_Thô"/>
      <sheetName val="02_PHAT_SINH_TANG"/>
      <sheetName val="Unit_price"/>
      <sheetName val="TONG_HOP_XIN_GIA"/>
      <sheetName val="1_R18_BF"/>
      <sheetName val="6_External_works-R18"/>
      <sheetName val="bill_3_-_D_Wall"/>
      <sheetName val="KHOI_LUONG15-4"/>
      <sheetName val="Tro_giup"/>
      <sheetName val="Villa_A"/>
      <sheetName val="Div26_-_Elect"/>
      <sheetName val="Xuly_Data"/>
      <sheetName val="CSVC_LD"/>
      <sheetName val="dtct_cong"/>
      <sheetName val="Buy_vs__Lease_Car"/>
      <sheetName val="tra_VL"/>
      <sheetName val="8_3해석단면_선정"/>
      <sheetName val="Ⅴ-2_공종별내역"/>
      <sheetName val="Bill No.01"/>
      <sheetName val="Breakdown (B)"/>
      <sheetName val="THVT"/>
      <sheetName val="현장별"/>
      <sheetName val="IBASE"/>
      <sheetName val="NKC6"/>
      <sheetName val="DeluxeVilla 4"/>
      <sheetName val="공사원가 (3)"/>
      <sheetName val="내역서-2"/>
      <sheetName val="업무처리전"/>
      <sheetName val="Summary - Budget"/>
      <sheetName val="Khoi luong"/>
      <sheetName val="BQ-E20-02(Rp)"/>
      <sheetName val="기계내역서"/>
      <sheetName val="Project, methods &amp; costs"/>
      <sheetName val="Ind. costs. &amp; Closing"/>
      <sheetName val="Main risks"/>
      <sheetName val="Markup"/>
      <sheetName val="PHG"/>
      <sheetName val="설산1.나"/>
      <sheetName val="본사S"/>
      <sheetName val="7. 교좌받침부검토(연속교)"/>
      <sheetName val="L_RPTB16_05"/>
      <sheetName val="Actual data"/>
      <sheetName val="4.경비 5.영업외수지"/>
      <sheetName val="공조"/>
      <sheetName val="맨홀토_x0000__x0000__x0005_"/>
      <sheetName val="배수관공"/>
      <sheetName val="IW-LIST"/>
      <sheetName val="내역- CCTV"/>
      <sheetName val="설비공사(4)"/>
      <sheetName val="5수지"/>
      <sheetName val="4차원가계산서"/>
      <sheetName val="Sheet22"/>
      <sheetName val="화전내"/>
      <sheetName val="투찰추정"/>
      <sheetName val="전기혼잡제경비(45)"/>
      <sheetName val="일위집계표"/>
      <sheetName val="BJJIN"/>
      <sheetName val="계측제어설비"/>
      <sheetName val="법면단"/>
      <sheetName val="견적1"/>
      <sheetName val="인부신상자료"/>
      <sheetName val="001"/>
      <sheetName val="2F 회의실견적(5_14 일대)"/>
      <sheetName val="총_구조물공"/>
      <sheetName val="DHEQSUPT"/>
      <sheetName val="(X)품셈집계"/>
      <sheetName val="대3류 "/>
      <sheetName val="아파트"/>
      <sheetName val="부대시설"/>
      <sheetName val="설치조서"/>
      <sheetName val="배수공집계표"/>
      <sheetName val="예정공정표"/>
      <sheetName val="포장집계"/>
      <sheetName val="포장연장"/>
      <sheetName val="학습율"/>
      <sheetName val="건설사업관리 공제요율"/>
      <sheetName val="건설공사 감리원 배치기준"/>
      <sheetName val="책임감리 공제요율"/>
      <sheetName val="단가비교표"/>
      <sheetName val="실적"/>
      <sheetName val="입력(K0)"/>
      <sheetName val="장비"/>
      <sheetName val="단가산출1"/>
      <sheetName val="지수"/>
      <sheetName val="인제내역"/>
      <sheetName val="1~9 하중계산"/>
      <sheetName val="PL단가산정"/>
      <sheetName val="그림"/>
      <sheetName val="그림2"/>
      <sheetName val="전등수량산출"/>
      <sheetName val="단가산출서 (2)"/>
      <sheetName val="산정표"/>
      <sheetName val="캔개발배경"/>
      <sheetName val="캔판매목표"/>
      <sheetName val="시장"/>
      <sheetName val="손익"/>
      <sheetName val="일정표"/>
      <sheetName val="마케팅"/>
      <sheetName val="추정손익"/>
      <sheetName val="할당"/>
      <sheetName val="제목"/>
      <sheetName val="원가,목표"/>
      <sheetName val="판매"/>
      <sheetName val="판촉"/>
      <sheetName val="협조"/>
      <sheetName val="정의"/>
      <sheetName val="대구은행"/>
      <sheetName val="CONCRETE"/>
      <sheetName val="견적갑지"/>
      <sheetName val="물량내역"/>
      <sheetName val="소요자재명세서"/>
      <sheetName val="예산"/>
      <sheetName val="자재테이블"/>
      <sheetName val="토공정보"/>
      <sheetName val="횡배수관집현황(2공구)"/>
      <sheetName val="신축(단위)"/>
      <sheetName val="배수관토공산출"/>
      <sheetName val="아파트 내역"/>
      <sheetName val="노임 및 중기단가"/>
      <sheetName val="투입비"/>
      <sheetName val="쇠(1)"/>
      <sheetName val="가격(3)"/>
      <sheetName val="금호"/>
      <sheetName val="3"/>
      <sheetName val="4"/>
      <sheetName val="6"/>
      <sheetName val="단가목록"/>
      <sheetName val="공정data"/>
      <sheetName val="1공구내역서(1)"/>
      <sheetName val="2.대외공문"/>
      <sheetName val="이름"/>
      <sheetName val="급여표"/>
      <sheetName val="직원투입계획"/>
      <sheetName val="pier(각형)"/>
      <sheetName val="소방사항"/>
      <sheetName val="약전설비"/>
      <sheetName val="인건비 "/>
      <sheetName val="설계내역2"/>
      <sheetName val="공종단가"/>
      <sheetName val="증감대비"/>
      <sheetName val="품종별월계"/>
      <sheetName val="전신환매도율"/>
      <sheetName val="배지거총재료집계표"/>
      <sheetName val="자재비"/>
      <sheetName val="가로등설치"/>
      <sheetName val="형질변경"/>
      <sheetName val="1_CB"/>
      <sheetName val="옹벽공_수량집계표"/>
      <sheetName val="A-8_PD(도로중앙)"/>
      <sheetName val="Flaer_Area"/>
      <sheetName val="설내역서_"/>
      <sheetName val="일위산출"/>
      <sheetName val="1-1평균터파기고(1)"/>
      <sheetName val="내역서_제출"/>
      <sheetName val="2_토목공사"/>
      <sheetName val="3련_BOX"/>
      <sheetName val="2-1__경관조명_내역총괄표"/>
      <sheetName val="4_2유효폭의_계산"/>
      <sheetName val="_상부공통집계(총괄)"/>
      <sheetName val="AS포장복구_"/>
      <sheetName val="실행내역(10_13)"/>
      <sheetName val="개별직종노임단가(2003_9)"/>
      <sheetName val="총_원가계산"/>
      <sheetName val="EQUIP_LIST"/>
      <sheetName val="기존건물_깨기원단위"/>
      <sheetName val="철근량_산정"/>
      <sheetName val="슬래브_-연속(3경간)"/>
      <sheetName val="노임단가_(2)"/>
      <sheetName val="참여현황_(직원)"/>
      <sheetName val="노_표-조"/>
      <sheetName val="2F_회의실견적(5_14_일대)"/>
      <sheetName val="대3류_"/>
      <sheetName val="내역-_CCTV"/>
      <sheetName val="건설사업관리_공제요율"/>
      <sheetName val="건설공사_감리원_배치기준"/>
      <sheetName val="책임감리_공제요율"/>
      <sheetName val="1~9_하중계산"/>
      <sheetName val="단가산출서_(2)"/>
      <sheetName val="9_정착구_보강1"/>
      <sheetName val="단가_(2)1"/>
      <sheetName val="환경기계공정표_(3)1"/>
      <sheetName val="전선_및_전선관1"/>
      <sheetName val="1차_내역서1"/>
      <sheetName val="1__설계조건_2_단면가정_3__하중계산1"/>
      <sheetName val="BSD_(2)1"/>
      <sheetName val="배관배선_단가조사1"/>
      <sheetName val="옹벽공_수량집계표1"/>
      <sheetName val="배수공_시멘트_및_골재량_산출1"/>
      <sheetName val="96보완계획7_121"/>
      <sheetName val="사__업__비__수__지__예__산__서1"/>
      <sheetName val="11_1_단면hwp"/>
      <sheetName val="Sheet2_(2)1"/>
      <sheetName val="Customer_Databas1"/>
      <sheetName val="상_부1"/>
      <sheetName val="A-8_PD(도로중앙)1"/>
      <sheetName val="단양_00_아파트-세부내역"/>
      <sheetName val="청_구1"/>
      <sheetName val="설내역서_1"/>
      <sheetName val="건축내역서_(경제상무실)1"/>
      <sheetName val="1_수인터널1"/>
      <sheetName val="배수공_주요자재_집계표"/>
      <sheetName val="내역서1999_8최종1"/>
      <sheetName val="06_일위대가목록"/>
      <sheetName val="PROJECT_BRIEF(EX_NEW)1"/>
      <sheetName val="Site_Expenses1"/>
      <sheetName val="내역서_(2)"/>
      <sheetName val="전_기"/>
      <sheetName val="공사비_증감_내역서1"/>
      <sheetName val="단가_및_재료비1"/>
      <sheetName val="4_내진설계"/>
      <sheetName val="_ｹ-ﾌﾞﾙ"/>
      <sheetName val="지구_리스트"/>
      <sheetName val="효성CB_1P기초"/>
      <sheetName val="1_CB1"/>
      <sheetName val="Flaer_Area1"/>
      <sheetName val="하도급_검토"/>
      <sheetName val="지장물_철거_물량_산출서"/>
      <sheetName val="4_2_1_마루높이_검토"/>
      <sheetName val="3_하중계산"/>
      <sheetName val="단_box"/>
      <sheetName val="중강당_내역"/>
      <sheetName val="HRSG_SMALL07220"/>
      <sheetName val="아파트_내역"/>
      <sheetName val="노임_및_중기단가"/>
      <sheetName val="2_대외공문"/>
      <sheetName val="인건비_"/>
      <sheetName val="주공 갑지"/>
      <sheetName val="잡비계산"/>
      <sheetName val="3-구교-오리지날"/>
      <sheetName val="기초수량자료"/>
      <sheetName val="본문"/>
      <sheetName val="노임DB"/>
      <sheetName val="1.토공"/>
      <sheetName val="노임자재단가"/>
      <sheetName val="내역서(도급)"/>
      <sheetName val="BS2"/>
      <sheetName val="1.견적보고서"/>
      <sheetName val="분전반계산서(석관)"/>
      <sheetName val="검사원"/>
      <sheetName val="준공조서갑지"/>
      <sheetName val="단가(자재)"/>
      <sheetName val="단가(노임)"/>
      <sheetName val="기초목록"/>
      <sheetName val="자재단가_사급"/>
      <sheetName val="중기적산목록"/>
      <sheetName val="01노임적용기준"/>
      <sheetName val="경율산정.XLS"/>
      <sheetName val="GT 1050x650"/>
      <sheetName val="총정리"/>
      <sheetName val="INPUTDATA"/>
      <sheetName val="산출3-유도등"/>
      <sheetName val="산출2-동력"/>
      <sheetName val="산출2-피뢰침"/>
      <sheetName val="노임단가(직종번호 순)"/>
      <sheetName val="간이(갑)"/>
      <sheetName val="노임단가표"/>
      <sheetName val="Bldg Brkdown"/>
      <sheetName val="상부수량"/>
      <sheetName val="대창토공"/>
      <sheetName val="검측감리공제요율"/>
      <sheetName val="시공감리공제요율"/>
      <sheetName val="책임감리공제요율"/>
      <sheetName val="가로등"/>
      <sheetName val="기초수량산출서"/>
      <sheetName val="설계서(동안동)"/>
      <sheetName val="5사남"/>
      <sheetName val="과거자료"/>
      <sheetName val="단위집계표"/>
      <sheetName val="15)VE제안서(유형1)"/>
      <sheetName val="12)아이디어 목록 및 개략평가"/>
      <sheetName val="11)VE 예비검토서"/>
      <sheetName val="15-3)VE제안서(가치향상 등)"/>
      <sheetName val="15-2)VE제안서(유형3)"/>
      <sheetName val="공사일위대가"/>
      <sheetName val="산출서-1"/>
      <sheetName val="산출서-수식"/>
      <sheetName val="수토공단위당"/>
      <sheetName val="난방방식분류"/>
      <sheetName val="공사정보입력"/>
      <sheetName val="어음수표추가테스트"/>
      <sheetName val="90.03실행 "/>
      <sheetName val="1차기성"/>
      <sheetName val="코스모공장 (어음)"/>
      <sheetName val="공사비_NDE"/>
      <sheetName val="교대(A1-A2)"/>
      <sheetName val="화해(함평)"/>
      <sheetName val="화해(장성)"/>
      <sheetName val="노단"/>
      <sheetName val="단산"/>
      <sheetName val="명세"/>
      <sheetName val="일대"/>
      <sheetName val="A 견적"/>
      <sheetName val="앵커설치(590)"/>
      <sheetName val="포집"/>
      <sheetName val="원가계산서 "/>
      <sheetName val="(2)자금(신용)"/>
      <sheetName val="개별직종노임단가(2005.1)"/>
      <sheetName val="細目"/>
      <sheetName val="15-1)VE제안서(유형2,4)"/>
      <sheetName val="공통가설(기준안)"/>
      <sheetName val="지장물헐기조서"/>
      <sheetName val="입출재고현황 (2)"/>
      <sheetName val="가설"/>
      <sheetName val="일람표"/>
      <sheetName val="보안등"/>
      <sheetName val="자재표"/>
      <sheetName val="계정"/>
      <sheetName val="비품"/>
      <sheetName val="새공통(96임금인상기준)"/>
      <sheetName val="심사물량"/>
      <sheetName val="1.1설계기준"/>
      <sheetName val="DATA입력"/>
      <sheetName val="하도급계획"/>
      <sheetName val="토공(본관-토사)"/>
      <sheetName val="토공(분기관-토사)"/>
      <sheetName val="토공(분기관-암)"/>
      <sheetName val="토공(본관-암)"/>
      <sheetName val="단가조사표"/>
      <sheetName val="설계내역서(기계)"/>
      <sheetName val="1.3.1절점좌표"/>
      <sheetName val="6차2회변경내역서"/>
      <sheetName val="중단원본"/>
      <sheetName val="업체별담당"/>
      <sheetName val="4 공통갑지"/>
      <sheetName val="제경비최종"/>
      <sheetName val="사본 _ b_balju"/>
      <sheetName val="공사설계"/>
      <sheetName val="교통대책내역"/>
      <sheetName val="gyun"/>
      <sheetName val="관일"/>
      <sheetName val="포장면적산출"/>
      <sheetName val="포장수량집계"/>
      <sheetName val="토공사B동추가"/>
      <sheetName val="1.RAMP-A"/>
      <sheetName val="대총괄"/>
      <sheetName val="중기조종사 단위단가"/>
      <sheetName val="암거단위-1련"/>
      <sheetName val="견적보고"/>
      <sheetName val="기초계산(Pmax)"/>
      <sheetName val="쌍송교"/>
      <sheetName val="방화도료"/>
      <sheetName val="BOJUNGGM"/>
      <sheetName val="공정추가"/>
      <sheetName val="금전출납"/>
      <sheetName val="직영명부"/>
      <sheetName val="계약내역서"/>
      <sheetName val="공통자료"/>
      <sheetName val="입력장소"/>
      <sheetName val="지수980731이후"/>
      <sheetName val="ESC (공정표기준)"/>
      <sheetName val="10동"/>
      <sheetName val="36+45-113-18+19+20I"/>
      <sheetName val="산근(목록)"/>
      <sheetName val="이형관중량"/>
      <sheetName val="Table"/>
      <sheetName val="Variable"/>
      <sheetName val="수량분개내역"/>
      <sheetName val="Tool"/>
      <sheetName val="간지1"/>
      <sheetName val="1.사유서"/>
      <sheetName val="간지2"/>
      <sheetName val="간지3"/>
      <sheetName val="부재별집계표"/>
      <sheetName val="도면"/>
      <sheetName val="COA-17"/>
      <sheetName val="C-18"/>
      <sheetName val="목공사품의서"/>
      <sheetName val="집1"/>
      <sheetName val="BOX-15_x0000__x0000_"/>
      <sheetName val="CODE1"/>
      <sheetName val="CODE2"/>
      <sheetName val="평균토피고"/>
      <sheetName val="BOX-15턠ʊ"/>
      <sheetName val="갑지 "/>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sheetData sheetId="327"/>
      <sheetData sheetId="328"/>
      <sheetData sheetId="329"/>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sheetData sheetId="677" refreshError="1"/>
      <sheetData sheetId="678"/>
      <sheetData sheetId="679"/>
      <sheetData sheetId="680" refreshError="1"/>
      <sheetData sheetId="681"/>
      <sheetData sheetId="682" refreshError="1"/>
      <sheetData sheetId="683" refreshError="1"/>
      <sheetData sheetId="684" refreshError="1"/>
      <sheetData sheetId="685"/>
      <sheetData sheetId="686" refreshError="1"/>
      <sheetData sheetId="687" refreshError="1"/>
      <sheetData sheetId="688" refreshError="1"/>
      <sheetData sheetId="689"/>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sheetData sheetId="775"/>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sheetData sheetId="1121"/>
      <sheetData sheetId="1122"/>
      <sheetData sheetId="1123"/>
      <sheetData sheetId="1124"/>
      <sheetData sheetId="1125"/>
      <sheetData sheetId="1126"/>
      <sheetData sheetId="1127"/>
      <sheetData sheetId="1128"/>
      <sheetData sheetId="1129"/>
      <sheetData sheetId="1130"/>
      <sheetData sheetId="1131"/>
      <sheetData sheetId="1132"/>
      <sheetData sheetId="1133"/>
      <sheetData sheetId="1134"/>
      <sheetData sheetId="1135"/>
      <sheetData sheetId="1136" refreshError="1"/>
      <sheetData sheetId="1137" refreshError="1"/>
      <sheetData sheetId="1138" refreshError="1"/>
      <sheetData sheetId="1139" refreshError="1"/>
      <sheetData sheetId="1140" refreshError="1"/>
      <sheetData sheetId="1141" refreshError="1"/>
      <sheetData sheetId="1142"/>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refreshError="1"/>
      <sheetData sheetId="1163" refreshError="1"/>
      <sheetData sheetId="1164" refreshError="1"/>
      <sheetData sheetId="1165" refreshError="1"/>
      <sheetData sheetId="1166" refreshError="1"/>
      <sheetData sheetId="1167" refreshError="1"/>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refreshError="1"/>
      <sheetData sheetId="1207" refreshError="1"/>
      <sheetData sheetId="1208" refreshError="1"/>
      <sheetData sheetId="1209"/>
      <sheetData sheetId="1210" refreshError="1"/>
      <sheetData sheetId="1211" refreshError="1"/>
      <sheetData sheetId="1212" refreshError="1"/>
      <sheetData sheetId="1213" refreshError="1"/>
      <sheetData sheetId="1214"/>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sheetData sheetId="1233" refreshError="1"/>
      <sheetData sheetId="1234" refreshError="1"/>
      <sheetData sheetId="1235" refreshError="1"/>
      <sheetData sheetId="1236" refreshError="1"/>
      <sheetData sheetId="1237" refreshError="1"/>
      <sheetData sheetId="1238" refreshError="1"/>
      <sheetData sheetId="1239"/>
      <sheetData sheetId="1240"/>
      <sheetData sheetId="1241"/>
      <sheetData sheetId="1242"/>
      <sheetData sheetId="1243"/>
      <sheetData sheetId="1244"/>
      <sheetData sheetId="1245"/>
      <sheetData sheetId="1246"/>
      <sheetData sheetId="1247"/>
      <sheetData sheetId="1248"/>
      <sheetData sheetId="1249"/>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sheetData sheetId="1273"/>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sheetData sheetId="1328"/>
      <sheetData sheetId="1329"/>
      <sheetData sheetId="1330"/>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sheetData sheetId="1571"/>
      <sheetData sheetId="1572"/>
      <sheetData sheetId="1573"/>
      <sheetData sheetId="1574"/>
      <sheetData sheetId="1575" refreshError="1"/>
      <sheetData sheetId="1576" refreshError="1"/>
      <sheetData sheetId="1577" refreshError="1"/>
      <sheetData sheetId="1578"/>
      <sheetData sheetId="1579"/>
      <sheetData sheetId="1580" refreshError="1"/>
      <sheetData sheetId="158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sheetData sheetId="1829"/>
      <sheetData sheetId="1830"/>
      <sheetData sheetId="1831"/>
      <sheetData sheetId="1832"/>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sheetData sheetId="186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sheetData sheetId="1936"/>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sheetData sheetId="2055" refreshError="1"/>
      <sheetData sheetId="2056" refreshError="1"/>
      <sheetData sheetId="2057" refreshError="1"/>
      <sheetData sheetId="2058"/>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refreshError="1"/>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refreshError="1"/>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sheetData sheetId="2467"/>
      <sheetData sheetId="2468"/>
      <sheetData sheetId="2469"/>
      <sheetData sheetId="2470"/>
      <sheetData sheetId="247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집계표"/>
      <sheetName val="토적표"/>
      <sheetName val="연약지반 토적"/>
      <sheetName val="누가토적"/>
      <sheetName val="예가표"/>
      <sheetName val="단가"/>
      <sheetName val="#REF"/>
      <sheetName val="연약지반_토적"/>
      <sheetName val="교각계산"/>
      <sheetName val="1TL종점(1)"/>
      <sheetName val="견적서"/>
      <sheetName val="주현(해보)"/>
      <sheetName val="목표세부명세"/>
      <sheetName val="설계내역"/>
      <sheetName val="단가조사"/>
      <sheetName val="일위대가"/>
      <sheetName val="노임"/>
      <sheetName val="내역서"/>
      <sheetName val="단가산출서"/>
      <sheetName val="중기사용료"/>
      <sheetName val="ITC 현황"/>
      <sheetName val="국공유지및사유지"/>
      <sheetName val="설비"/>
      <sheetName val="수량산출"/>
      <sheetName val="날개벽"/>
      <sheetName val="토적표IC"/>
      <sheetName val="터널조도"/>
      <sheetName val="DATE"/>
      <sheetName val="입찰내역 발주처 양식"/>
      <sheetName val="일위대가_호표"/>
      <sheetName val="연습"/>
      <sheetName val="총괄내역서"/>
      <sheetName val="DATA"/>
      <sheetName val="최적단면"/>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표"/>
      <sheetName val="개발"/>
      <sheetName val="일위대가"/>
      <sheetName val="신산출"/>
      <sheetName val="산출근거(1)"/>
      <sheetName val="산출근거(2)"/>
      <sheetName val="계산"/>
      <sheetName val="심사출력"/>
      <sheetName val="심사물량"/>
      <sheetName val="심사계산"/>
      <sheetName val="집계표"/>
      <sheetName val="기초단가"/>
      <sheetName val="견적대비"/>
      <sheetName val="노임"/>
      <sheetName val="단가조사서"/>
      <sheetName val="목차"/>
      <sheetName val="일위산출"/>
      <sheetName val="말뚝지지력산정"/>
      <sheetName val="DATE"/>
      <sheetName val="Macro(전선)"/>
      <sheetName val="대가근거_입력"/>
      <sheetName val="Y-WORK"/>
      <sheetName val="산근5=재료비단가"/>
      <sheetName val="요율표"/>
      <sheetName val="대로근거"/>
      <sheetName val="중로근거"/>
      <sheetName val="단위수량"/>
      <sheetName val="수량집계표"/>
      <sheetName val="견적"/>
      <sheetName val="내역서"/>
      <sheetName val="crude.SLAB RE-bar"/>
    </sheetNames>
    <sheetDataSet>
      <sheetData sheetId="0"/>
      <sheetData sheetId="1"/>
      <sheetData sheetId="2"/>
      <sheetData sheetId="3"/>
      <sheetData sheetId="4"/>
      <sheetData sheetId="5" refreshError="1"/>
      <sheetData sheetId="6"/>
      <sheetData sheetId="7"/>
      <sheetData sheetId="8">
        <row r="4">
          <cell r="C4">
            <v>93321</v>
          </cell>
        </row>
        <row r="5">
          <cell r="C5">
            <v>78211</v>
          </cell>
        </row>
        <row r="6">
          <cell r="C6">
            <v>78613</v>
          </cell>
        </row>
        <row r="7">
          <cell r="C7">
            <v>58567</v>
          </cell>
        </row>
        <row r="8">
          <cell r="C8">
            <v>41470</v>
          </cell>
        </row>
        <row r="9">
          <cell r="C9">
            <v>33750</v>
          </cell>
        </row>
      </sheetData>
      <sheetData sheetId="9">
        <row r="87">
          <cell r="D87">
            <v>1177.9000000000001</v>
          </cell>
        </row>
        <row r="88">
          <cell r="D88">
            <v>857.26</v>
          </cell>
          <cell r="F88">
            <v>706</v>
          </cell>
        </row>
        <row r="90">
          <cell r="I90">
            <v>108566</v>
          </cell>
        </row>
        <row r="93">
          <cell r="I93">
            <v>24125</v>
          </cell>
        </row>
        <row r="96">
          <cell r="I96">
            <v>36078</v>
          </cell>
        </row>
        <row r="99">
          <cell r="I99">
            <v>8017</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서"/>
      <sheetName val="공사원가계산서"/>
      <sheetName val="집계표"/>
      <sheetName val="일위대가"/>
      <sheetName val="시설물기초일위대가"/>
      <sheetName val="간지"/>
      <sheetName val="중기단가산출서"/>
      <sheetName val="단가비교표"/>
      <sheetName val="Sheet1"/>
      <sheetName val="Module4"/>
      <sheetName val="Module1"/>
      <sheetName val="전기일위대가"/>
      <sheetName val="기성 총괄내역"/>
      <sheetName val="기성부분내역서"/>
      <sheetName val="총괄내역서"/>
      <sheetName val="내역서"/>
      <sheetName val="공정별 시공 및 집행내역"/>
      <sheetName val="말뚝지지력산정"/>
      <sheetName val="금액내역서"/>
      <sheetName val="깨기"/>
      <sheetName val="CODE"/>
      <sheetName val="표지 (2)"/>
      <sheetName val="현장지지물물량"/>
      <sheetName val="danga"/>
      <sheetName val="ilch"/>
      <sheetName val="조경"/>
      <sheetName val="특색있는 녹화거리 조성공사(2월 10일)"/>
      <sheetName val="조명시설"/>
      <sheetName val="hvac(제어동)"/>
      <sheetName val="기초일위"/>
      <sheetName val="시설일위"/>
      <sheetName val="조명일위"/>
      <sheetName val="ETC"/>
      <sheetName val="골조시행"/>
      <sheetName val="대비"/>
      <sheetName val="갑지(추정)"/>
      <sheetName val="지급자재"/>
      <sheetName val="BOQ건축"/>
      <sheetName val="공통가설"/>
      <sheetName val="데이타"/>
      <sheetName val="식재인부"/>
      <sheetName val="입찰안"/>
      <sheetName val="내역"/>
      <sheetName val="내역(전체)"/>
      <sheetName val="빌딩 안내"/>
      <sheetName val="기계시공"/>
      <sheetName val="세부내역"/>
      <sheetName val="기둥(원형)"/>
      <sheetName val="UNSTEADY"/>
      <sheetName val="기본단가표"/>
      <sheetName val="DC-2303"/>
      <sheetName val="자재단가조사표-수목"/>
      <sheetName val="Y-WORK"/>
      <sheetName val="담장산출"/>
      <sheetName val="토공사"/>
      <sheetName val="I.설계조건"/>
      <sheetName val=" ｹ-ﾌﾞﾙ"/>
      <sheetName val="단면 (2)"/>
      <sheetName val="AV시스템"/>
      <sheetName val="노임단가"/>
      <sheetName val="Sheet2"/>
      <sheetName val="2002상반기노임기준"/>
      <sheetName val="1-1"/>
      <sheetName val="Macro(전선)"/>
      <sheetName val="송라터널총괄"/>
      <sheetName val="내력서"/>
      <sheetName val="설직재-1"/>
      <sheetName val="품셈TABLE"/>
      <sheetName val="터파기및재료"/>
      <sheetName val="1.설계기준"/>
      <sheetName val="총괄표"/>
      <sheetName val="1.설계조건"/>
      <sheetName val="data"/>
      <sheetName val="Sheet3"/>
      <sheetName val="토공"/>
      <sheetName val="장비"/>
      <sheetName val="노무"/>
      <sheetName val="자재"/>
      <sheetName val="TYPE-A"/>
      <sheetName val="기초자료"/>
      <sheetName val="진주방향"/>
      <sheetName val="woo(mac)"/>
      <sheetName val="밸브설치"/>
      <sheetName val="FORM-0"/>
      <sheetName val="제수변수량"/>
      <sheetName val="일위목록"/>
      <sheetName val="직공비"/>
      <sheetName val="토목"/>
      <sheetName val="FB25JN"/>
      <sheetName val="Sheet5"/>
      <sheetName val="갑지"/>
      <sheetName val="실행내역 "/>
      <sheetName val="품셈"/>
      <sheetName val="내역서중"/>
      <sheetName val="1공구산출내역서"/>
      <sheetName val="빙장비사양"/>
      <sheetName val="장비사양"/>
      <sheetName val="ITEM"/>
      <sheetName val="DATA1"/>
      <sheetName val="지수"/>
      <sheetName val="4안전율"/>
      <sheetName val="견적서"/>
      <sheetName val="간접"/>
      <sheetName val="98지급계획"/>
      <sheetName val="퇴비산출근거"/>
      <sheetName val="기본일위"/>
      <sheetName val="소비자가"/>
      <sheetName val="설비내역서"/>
      <sheetName val="건축내역서"/>
      <sheetName val="전기내역서"/>
      <sheetName val="1.우편집중내역서"/>
      <sheetName val="식재"/>
      <sheetName val="시설물"/>
      <sheetName val="식재출력용"/>
      <sheetName val="유지관리"/>
      <sheetName val="단가"/>
      <sheetName val="1차증가원가계산"/>
      <sheetName val="WORK"/>
      <sheetName val="104동"/>
      <sheetName val="정부노임단가"/>
      <sheetName val="단위단가"/>
      <sheetName val="신우"/>
      <sheetName val="일위대가표"/>
      <sheetName val="교각1"/>
      <sheetName val="Total"/>
      <sheetName val="연습"/>
      <sheetName val="부표총괄"/>
      <sheetName val="포장복구집계"/>
      <sheetName val="갑지1"/>
      <sheetName val="단면가정"/>
      <sheetName val="설계조건"/>
      <sheetName val="99노임기준"/>
      <sheetName val="설계개요"/>
      <sheetName val="APT내역"/>
      <sheetName val="배수철근"/>
      <sheetName val="토사(PE)"/>
      <sheetName val="#REF"/>
      <sheetName val="일위대가목록"/>
      <sheetName val="단"/>
      <sheetName val="SLAB&quot;1&quot;"/>
      <sheetName val="쌍송교"/>
      <sheetName val="기성_총괄내역"/>
      <sheetName val="공정별_시공_및_집행내역"/>
      <sheetName val="단면_(2)"/>
      <sheetName val="I_설계조건"/>
      <sheetName val="guard(mac)"/>
      <sheetName val="목록"/>
      <sheetName val="단가대비"/>
      <sheetName val="DATE"/>
      <sheetName val="청천내"/>
      <sheetName val="심사계산"/>
      <sheetName val="심사물량"/>
      <sheetName val="시설물기초"/>
      <sheetName val="식재(1)"/>
      <sheetName val="식재부대(2)"/>
      <sheetName val="식재유지(3)"/>
      <sheetName val="조경시설(4)"/>
      <sheetName val="놀이시설(5)"/>
      <sheetName val="심사승인"/>
      <sheetName val="조작대(1연)"/>
      <sheetName val="6PILE  (돌출)"/>
      <sheetName val="수량산출"/>
      <sheetName val="내역서 "/>
      <sheetName val="코드표"/>
      <sheetName val="원형맨홀수량"/>
      <sheetName val="sub"/>
      <sheetName val="dtt0301"/>
      <sheetName val="지주목시비량산출서"/>
      <sheetName val="단가조사"/>
      <sheetName val="철근단면적"/>
      <sheetName val="수목데이타 "/>
      <sheetName val="예산변경원인분석"/>
      <sheetName val="금융비용"/>
      <sheetName val="11.자재단가"/>
      <sheetName val="전기"/>
      <sheetName val="주경기-오배수"/>
      <sheetName val="수량BOQ"/>
      <sheetName val="hvac내역서(제어동)"/>
      <sheetName val="인건-측정"/>
      <sheetName val="wall"/>
      <sheetName val="견적990322"/>
      <sheetName val="자재단가비교표"/>
      <sheetName val="DB"/>
      <sheetName val="약품공급2"/>
      <sheetName val="바.한일양산"/>
      <sheetName val="plan&amp;section of foundation"/>
      <sheetName val="일위"/>
      <sheetName val="직노"/>
      <sheetName val="제-노임"/>
      <sheetName val="제직재"/>
      <sheetName val="유기공정"/>
      <sheetName val="날개벽(시점좌측)"/>
      <sheetName val="을지"/>
      <sheetName val="TEL"/>
      <sheetName val="냉천부속동"/>
      <sheetName val="견"/>
      <sheetName val="ITB COST"/>
      <sheetName val="중기조종사 단위단가"/>
      <sheetName val="지장물C"/>
      <sheetName val="역T형"/>
      <sheetName val="1.2.1 마루높이결정"/>
      <sheetName val="설계명세서"/>
      <sheetName val="제경비"/>
      <sheetName val="계산서(곡선부)"/>
      <sheetName val="-치수표(곡선부)"/>
      <sheetName val=" 냉각수펌프"/>
      <sheetName val="96노임기준"/>
      <sheetName val="_ｹ-ﾌﾞﾙ"/>
      <sheetName val="특색있는_녹화거리_조성공사(2월_10일)"/>
      <sheetName val="SORCE1"/>
      <sheetName val="물량표S"/>
      <sheetName val="점수계산1-2"/>
      <sheetName val="COPING"/>
      <sheetName val="을"/>
      <sheetName val="분석"/>
      <sheetName val="Y_WORK"/>
      <sheetName val="design criteria"/>
      <sheetName val="분류작업"/>
      <sheetName val="공사내역서(을)실행"/>
      <sheetName val="3.하중산정4.지지력"/>
      <sheetName val="표지"/>
      <sheetName val="대로근거"/>
      <sheetName val="MOTOR"/>
      <sheetName val="CPM챠트"/>
      <sheetName val="물량집계"/>
      <sheetName val="건축"/>
      <sheetName val="자료"/>
      <sheetName val="교각계산"/>
      <sheetName val="ABUT수량-A1"/>
      <sheetName val="손익분석"/>
      <sheetName val="수량산출서"/>
      <sheetName val="내역표지"/>
      <sheetName val="3BL공동구 수량"/>
      <sheetName val="1월"/>
      <sheetName val="crude.SLAB RE-bar"/>
      <sheetName val="대가표(품셈)"/>
      <sheetName val="대비내역"/>
      <sheetName val="물가자료"/>
      <sheetName val="전체"/>
      <sheetName val="토공(우물통,기타) "/>
      <sheetName val="계산근거"/>
      <sheetName val="COPING-1"/>
      <sheetName val="역T형교대-2수량"/>
      <sheetName val="일위목록데이타"/>
      <sheetName val="직재"/>
      <sheetName val="CLAUSE"/>
      <sheetName val="제수"/>
      <sheetName val="공기"/>
      <sheetName val="노임"/>
      <sheetName val="CRUDE RE-bar"/>
      <sheetName val="중기일위대가"/>
      <sheetName val="대치판정"/>
      <sheetName val="2공구산출내역"/>
      <sheetName val="단재적표"/>
      <sheetName val="토 적 표"/>
      <sheetName val="감가상각"/>
      <sheetName val="H-pile(298x299)"/>
      <sheetName val="H-pile(250x250)"/>
      <sheetName val="라멘수량"/>
      <sheetName val="설계변경원가계산총괄표"/>
      <sheetName val="토적표"/>
      <sheetName val="실행내역"/>
      <sheetName val="TB-내역서"/>
      <sheetName val="M_B"/>
      <sheetName val="견적"/>
      <sheetName val="전기일위목록"/>
      <sheetName val="97 사업추정(WEKI)"/>
      <sheetName val="C.S.A"/>
      <sheetName val="BSD (2)"/>
      <sheetName val="TOEC"/>
      <sheetName val="일위대가(계측기설치)"/>
      <sheetName val="우배수"/>
      <sheetName val="단위중기"/>
      <sheetName val="토공수량산출"/>
      <sheetName val="토적계산서"/>
      <sheetName val="부대시설"/>
      <sheetName val="시설물일위"/>
      <sheetName val="가설공사"/>
      <sheetName val="단가결정"/>
      <sheetName val="내역아"/>
      <sheetName val="울타리"/>
      <sheetName val="계화배수"/>
      <sheetName val="원가계산서"/>
      <sheetName val="설계예산"/>
      <sheetName val="예산내역서"/>
      <sheetName val="설계예산서"/>
      <sheetName val="용소리교"/>
      <sheetName val="PAINT"/>
      <sheetName val="SUMMARY"/>
      <sheetName val="산근1"/>
      <sheetName val="물량표"/>
      <sheetName val="화재 탐지 설비"/>
      <sheetName val="TABLE"/>
      <sheetName val="계약ITEM"/>
      <sheetName val="요율"/>
      <sheetName val="변화치수"/>
      <sheetName val="수목표준대가"/>
      <sheetName val="간선계산"/>
      <sheetName val="부대공"/>
      <sheetName val="DIAPHRAGM"/>
      <sheetName val="현장관리비"/>
      <sheetName val="공사개요"/>
      <sheetName val="제잡비계산서"/>
      <sheetName val="EQUIP-H"/>
      <sheetName val="공사현황"/>
      <sheetName val="유림총괄"/>
      <sheetName val="양천현"/>
      <sheetName val="INPUT(덕도방향-시점)"/>
      <sheetName val="빌딩_안내"/>
      <sheetName val="1_우편집중내역서"/>
      <sheetName val="실행내역_"/>
      <sheetName val="표지_(2)"/>
      <sheetName val="1_설계기준"/>
      <sheetName val="1_설계조건"/>
      <sheetName val="시중노임단가"/>
      <sheetName val="건축집계"/>
      <sheetName val="EKOG10건축"/>
      <sheetName val="참고자료"/>
      <sheetName val="INPUT"/>
      <sheetName val="내역총괄표"/>
      <sheetName val="산근(PE,300)"/>
      <sheetName val="특2호하천산근"/>
      <sheetName val="특2호부관하천산근"/>
      <sheetName val="9GNG운반"/>
      <sheetName val="작성"/>
      <sheetName val="건축공사실행"/>
      <sheetName val="성곽내역서"/>
      <sheetName val="공종별수량집계"/>
      <sheetName val="산출목록표"/>
      <sheetName val="입찰"/>
      <sheetName val="현경"/>
      <sheetName val="일반부표"/>
      <sheetName val="Sheet1 (2)"/>
      <sheetName val="총괄-1"/>
      <sheetName val="건축내역"/>
      <sheetName val="예방접종계획"/>
      <sheetName val="근태계획서"/>
      <sheetName val="날개벽수량표"/>
      <sheetName val="4.전기"/>
      <sheetName val="집수정(600-700)"/>
      <sheetName val="원형1호맨홀토공수량"/>
      <sheetName val="일집"/>
      <sheetName val="철거산출근거"/>
      <sheetName val="인건비 "/>
      <sheetName val="횡배수관"/>
      <sheetName val="명세서"/>
      <sheetName val="1호맨홀수량산출"/>
      <sheetName val="1-1평균터파기고(1)"/>
      <sheetName val="가시설(TYPE-A)"/>
      <sheetName val="1호맨홀가감수량"/>
      <sheetName val="암거공"/>
      <sheetName val="산거각호표"/>
      <sheetName val="DATABASE"/>
      <sheetName val="Dwg"/>
      <sheetName val="6호기"/>
      <sheetName val="암거"/>
      <sheetName val="포장공"/>
      <sheetName val="부대대비"/>
      <sheetName val="냉연집계"/>
      <sheetName val="2.대외공문"/>
      <sheetName val="내2"/>
      <sheetName val="T1"/>
      <sheetName val="N賃率-職"/>
      <sheetName val="차액보증"/>
      <sheetName val="신길1동"/>
      <sheetName val="단위수량"/>
      <sheetName val="단락전류-A"/>
      <sheetName val="단면검토"/>
      <sheetName val="3.공통공사대비"/>
      <sheetName val="공내역"/>
      <sheetName val="20관리비율"/>
      <sheetName val="1"/>
      <sheetName val="gyun"/>
      <sheetName val="#1"/>
      <sheetName val="자재운반단가일람표"/>
      <sheetName val="확인서"/>
      <sheetName val="간접비내역-1"/>
      <sheetName val="COA-17"/>
      <sheetName val="C-18"/>
      <sheetName val="도체종-상수표"/>
      <sheetName val="실행간접비용"/>
      <sheetName val="#3_일위대가목록"/>
      <sheetName val="기성_총괄내역1"/>
      <sheetName val="공정별_시공_및_집행내역1"/>
      <sheetName val="특색있는_녹화거리_조성공사(2월_10일)1"/>
      <sheetName val="단면_(2)1"/>
      <sheetName val="_ｹ-ﾌﾞﾙ1"/>
      <sheetName val="I_설계조건1"/>
      <sheetName val="내역서_"/>
      <sheetName val="plan&amp;section_of_foundation"/>
      <sheetName val="design_criteria"/>
      <sheetName val="11_자재단가"/>
      <sheetName val="3_하중산정4_지지력"/>
      <sheetName val="_냉각수펌프"/>
      <sheetName val="3BL공동구_수량"/>
      <sheetName val="crude_SLAB_RE-bar"/>
      <sheetName val="CRUDE_RE-bar"/>
      <sheetName val="수목데이타_"/>
      <sheetName val="97_사업추정(WEKI)"/>
      <sheetName val="토공(우물통,기타)_"/>
      <sheetName val="바_한일양산"/>
      <sheetName val="C_S_A"/>
      <sheetName val="6PILE__(돌출)"/>
      <sheetName val="4_전기"/>
      <sheetName val="토_적_표"/>
      <sheetName val="ITB_COST"/>
      <sheetName val="중기조종사_단위단가"/>
      <sheetName val="Sheet1_(2)"/>
      <sheetName val="BSD_(2)"/>
      <sheetName val="화재_탐지_설비"/>
      <sheetName val="AP1"/>
      <sheetName val="Macro(차단기)"/>
      <sheetName val="산출근거"/>
      <sheetName val="견적결정신청"/>
      <sheetName val="Sheet10"/>
      <sheetName val="과천MAIN"/>
      <sheetName val="설계명세"/>
      <sheetName val="배수공 주요자재 집계표"/>
      <sheetName val="중기사용료"/>
      <sheetName val="건설기계"/>
      <sheetName val="단가산출"/>
      <sheetName val="사급자재"/>
      <sheetName val="간접경상비"/>
      <sheetName val="접지수량"/>
      <sheetName val="산수배수"/>
      <sheetName val="횡배수관토공수량"/>
      <sheetName val="총계"/>
      <sheetName val="깨기수량"/>
      <sheetName val="이름정의"/>
      <sheetName val="초기화면"/>
      <sheetName val="공사비집계"/>
      <sheetName val="식재총괄"/>
      <sheetName val="단가LIST(8.16)"/>
      <sheetName val="마산방향"/>
      <sheetName val="마산방향철근집계"/>
      <sheetName val="C.배수관공"/>
      <sheetName val="현황산출서"/>
      <sheetName val="기계경비"/>
      <sheetName val="수도일위대가"/>
      <sheetName val="단가산출2"/>
      <sheetName val="단가 및 재료비"/>
      <sheetName val="총괄"/>
      <sheetName val="매립"/>
      <sheetName val="매입세"/>
      <sheetName val="15100"/>
      <sheetName val="TB_내역서"/>
      <sheetName val="산출내역서집계표"/>
      <sheetName val="YES-T"/>
      <sheetName val="플랜트 설치"/>
      <sheetName val="1995년 섹터별 매출"/>
      <sheetName val="FAB별"/>
      <sheetName val="경사수로"/>
      <sheetName val="수문보고"/>
      <sheetName val="중로근거"/>
      <sheetName val="기초공"/>
      <sheetName val="원가계산서 "/>
      <sheetName val="예산변경사항"/>
      <sheetName val="자  재"/>
      <sheetName val="능률"/>
      <sheetName val="내역서(기계)"/>
      <sheetName val="1차변경내역"/>
      <sheetName val="몰탈재료산출"/>
      <sheetName val="CABdata"/>
      <sheetName val="8.PILE  (돌출)"/>
      <sheetName val="휴게시설수량산출"/>
      <sheetName val="_x0002__x0000_ヰC_x0000__x0000_"/>
      <sheetName val="_x0008_"/>
      <sheetName val="FRP내역서"/>
      <sheetName val="참조"/>
      <sheetName val="수안보-MBR1"/>
      <sheetName val="기성_총괄내역3"/>
      <sheetName val="공정별_시공_및_집행내역3"/>
      <sheetName val="단면_(2)3"/>
      <sheetName val="실행내역_2"/>
      <sheetName val="I_설계조건3"/>
      <sheetName val="특색있는_녹화거리_조성공사(2월_10일)3"/>
      <sheetName val="_ｹ-ﾌﾞﾙ3"/>
      <sheetName val="표지_(2)2"/>
      <sheetName val="1_설계기준2"/>
      <sheetName val="1_설계조건2"/>
      <sheetName val="빌딩_안내2"/>
      <sheetName val="1_우편집중내역서2"/>
      <sheetName val="내역서_2"/>
      <sheetName val="3BL공동구_수량2"/>
      <sheetName val="11_자재단가2"/>
      <sheetName val="수목데이타_2"/>
      <sheetName val="3_하중산정4_지지력2"/>
      <sheetName val="기성_총괄내역2"/>
      <sheetName val="공정별_시공_및_집행내역2"/>
      <sheetName val="단면_(2)2"/>
      <sheetName val="실행내역_1"/>
      <sheetName val="I_설계조건2"/>
      <sheetName val="특색있는_녹화거리_조성공사(2월_10일)2"/>
      <sheetName val="_ｹ-ﾌﾞﾙ2"/>
      <sheetName val="표지_(2)1"/>
      <sheetName val="1_설계기준1"/>
      <sheetName val="1_설계조건1"/>
      <sheetName val="빌딩_안내1"/>
      <sheetName val="1_우편집중내역서1"/>
      <sheetName val="내역서_1"/>
      <sheetName val="3BL공동구_수량1"/>
      <sheetName val="11_자재단가1"/>
      <sheetName val="수목데이타_1"/>
      <sheetName val="3_하중산정4_지지력1"/>
      <sheetName val="기성_총괄내역4"/>
      <sheetName val="공정별_시공_및_집행내역4"/>
      <sheetName val="단면_(2)4"/>
      <sheetName val="실행내역_3"/>
      <sheetName val="I_설계조건4"/>
      <sheetName val="특색있는_녹화거리_조성공사(2월_10일)4"/>
      <sheetName val="_ｹ-ﾌﾞﾙ4"/>
      <sheetName val="표지_(2)3"/>
      <sheetName val="1_설계기준3"/>
      <sheetName val="1_설계조건3"/>
      <sheetName val="빌딩_안내3"/>
      <sheetName val="1_우편집중내역서3"/>
      <sheetName val="내역서_3"/>
      <sheetName val="3BL공동구_수량3"/>
      <sheetName val="11_자재단가3"/>
      <sheetName val="수목데이타_3"/>
      <sheetName val="3_하중산정4_지지력3"/>
      <sheetName val="설계내역(2001)"/>
      <sheetName val="자재목록"/>
      <sheetName val="입력"/>
      <sheetName val="A1"/>
      <sheetName val="도급"/>
      <sheetName val="노원열병합  건축공사기성내역서"/>
      <sheetName val="여과지동"/>
      <sheetName val="직원수당"/>
      <sheetName val="주요공사"/>
      <sheetName val="File_관급"/>
      <sheetName val="공정집계"/>
      <sheetName val="실행"/>
      <sheetName val="6월실적"/>
      <sheetName val="노임이"/>
      <sheetName val="단가산출1"/>
      <sheetName val="남양내역"/>
      <sheetName val="fursys"/>
      <sheetName val="Constants"/>
      <sheetName val="Resource summary"/>
      <sheetName val="labor"/>
      <sheetName val="sheeet2"/>
      <sheetName val="Quantity"/>
      <sheetName val="품셈1-"/>
      <sheetName val="PIPE"/>
      <sheetName val="VALVE"/>
      <sheetName val="PIPE(UG)내역"/>
      <sheetName val="NYS"/>
      <sheetName val="앉음벽 (2)"/>
      <sheetName val="실행(1)"/>
      <sheetName val="연령현황"/>
      <sheetName val="옹벽기초자료"/>
      <sheetName val="관급"/>
      <sheetName val="Front"/>
      <sheetName val="수로교총재료집계"/>
      <sheetName val="CPM챠트 "/>
      <sheetName val="주관사업"/>
      <sheetName val="SG"/>
      <sheetName val="BID"/>
      <sheetName val="경비2내역"/>
      <sheetName val="교대(A1)"/>
      <sheetName val="입력값"/>
      <sheetName val="설계기준 및 하중계산"/>
      <sheetName val="000000"/>
      <sheetName val="부산4"/>
      <sheetName val="매출 비교"/>
      <sheetName val="9811"/>
      <sheetName val="납부서"/>
      <sheetName val="소일위대가코드표"/>
      <sheetName val="연결임시"/>
      <sheetName val="설치공사비"/>
      <sheetName val="관로부문"/>
      <sheetName val="관급_File"/>
      <sheetName val="관로공정"/>
      <sheetName val="계수시트"/>
      <sheetName val="01"/>
      <sheetName val="대림경상68억"/>
      <sheetName val="단가표"/>
      <sheetName val="Equipment"/>
      <sheetName val="Piping"/>
      <sheetName val="견적대비 견적서"/>
      <sheetName val="Sheet13"/>
      <sheetName val="Sheet14"/>
      <sheetName val="Sheet9"/>
      <sheetName val="가설식당"/>
      <sheetName val="원계약서"/>
      <sheetName val="별표 "/>
      <sheetName val="원가계산"/>
      <sheetName val="design load"/>
      <sheetName val="working load at the btm ft."/>
      <sheetName val="stability check"/>
      <sheetName val="SLAB"/>
      <sheetName val="원가입력"/>
      <sheetName val="Baby일위대가"/>
      <sheetName val="plan&amp;section_of_foundation1"/>
      <sheetName val="design_criteria1"/>
      <sheetName val="_냉각수펌프1"/>
      <sheetName val="crude_SLAB_RE-bar1"/>
      <sheetName val="CRUDE_RE-bar1"/>
      <sheetName val="97_사업추정(WEKI)1"/>
      <sheetName val="토공(우물통,기타)_1"/>
      <sheetName val="바_한일양산1"/>
      <sheetName val="C_S_A1"/>
      <sheetName val="6PILE__(돌출)1"/>
      <sheetName val="4_전기1"/>
      <sheetName val="토_적_표1"/>
      <sheetName val="ITB_COST1"/>
      <sheetName val="중기조종사_단위단가1"/>
      <sheetName val="Sheet1_(2)1"/>
      <sheetName val="BSD_(2)1"/>
      <sheetName val="화재_탐지_설비1"/>
      <sheetName val="3_공통공사대비"/>
      <sheetName val="인건비_"/>
      <sheetName val="산출1"/>
      <sheetName val="MATERIAL"/>
      <sheetName val="토목공사"/>
      <sheetName val="참조(기본일위)"/>
      <sheetName val="보건노"/>
      <sheetName val="국내총괄"/>
      <sheetName val="일위대가(가설)"/>
      <sheetName val="내역서2안"/>
      <sheetName val="위치조서"/>
      <sheetName val="2호맨홀공제수량"/>
      <sheetName val="spiral"/>
      <sheetName val=" 견적서"/>
      <sheetName val="건축공사"/>
      <sheetName val="내역서 제출"/>
      <sheetName val="200"/>
      <sheetName val="CAPVC"/>
      <sheetName val="_x0002_"/>
      <sheetName val="기본"/>
      <sheetName val="dt0301"/>
      <sheetName val="IN"/>
      <sheetName val="대전21토목내역서"/>
      <sheetName val="신당동집계표"/>
      <sheetName val="예가표"/>
      <sheetName val="부대내역"/>
      <sheetName val="청소"/>
      <sheetName val="버스운행안내"/>
      <sheetName val=""/>
      <sheetName val="설계"/>
      <sheetName val="공주-교대(A1)"/>
      <sheetName val="File_관_x0000_"/>
      <sheetName val="File_관Ć"/>
      <sheetName val="S0"/>
      <sheetName val="calcul"/>
      <sheetName val="TONG HOP VL-NC TT"/>
      <sheetName val="CHITIET VL-NC-TT -1p"/>
      <sheetName val="TDTKP1"/>
      <sheetName val="KPVC-BD "/>
      <sheetName val="흄관기초"/>
      <sheetName val="#2정산"/>
      <sheetName val="pile bearing capa &amp; arrenge"/>
      <sheetName val="노무비"/>
      <sheetName val="생산직"/>
      <sheetName val="SP-B1"/>
      <sheetName val=" 상부공통집계(총괄)"/>
      <sheetName val="수문일1"/>
      <sheetName val="산출내역서"/>
      <sheetName val="조사야장(원본)"/>
      <sheetName val="부대공주요자재집계표"/>
      <sheetName val="현황"/>
      <sheetName val="견적2"/>
      <sheetName val="6월출근"/>
      <sheetName val="Exec Summ"/>
      <sheetName val="Item Listings"/>
      <sheetName val="Wt Rpt"/>
      <sheetName val="담당부하시수"/>
      <sheetName val="PRICE DATA"/>
      <sheetName val="능률(기성)"/>
      <sheetName val="ASP"/>
      <sheetName val="수목데이타"/>
      <sheetName val="계약내력"/>
      <sheetName val="ES조서출력하기"/>
      <sheetName val="DATA 입력란"/>
      <sheetName val="1. 설계조건 2.단면가정 3. 하중계산"/>
      <sheetName val="REINF."/>
      <sheetName val="LOADS"/>
      <sheetName val="CHECK1"/>
      <sheetName val="토적"/>
      <sheetName val="자재집계표"/>
      <sheetName val="깨기집계"/>
      <sheetName val="부하계산서"/>
      <sheetName val="산근목록"/>
      <sheetName val="당진1,2호기전선관설치및접지4차공사내역서-을지"/>
      <sheetName val="2003상반기노임기준"/>
      <sheetName val="주현(해보)"/>
      <sheetName val="주현(영광)"/>
      <sheetName val="3. 지하차도 물량 집계표"/>
      <sheetName val="NOMUBI"/>
      <sheetName val="sw1"/>
      <sheetName val="960318-1"/>
      <sheetName val="골막이(야매)"/>
      <sheetName val="기성_총괄내역5"/>
      <sheetName val="공정별_시공_및_집행내역5"/>
      <sheetName val="_ｹ-ﾌﾞﾙ5"/>
      <sheetName val="I_설계조건5"/>
      <sheetName val="특색있는_녹화거리_조성공사(2월_10일)5"/>
      <sheetName val="단면_(2)5"/>
      <sheetName val="빌딩_안내4"/>
      <sheetName val="1_우편집중내역서4"/>
      <sheetName val="1_설계기준4"/>
      <sheetName val="실행내역_4"/>
      <sheetName val="표지_(2)4"/>
      <sheetName val="1_설계조건4"/>
      <sheetName val="내역서_4"/>
      <sheetName val="11_자재단가4"/>
      <sheetName val="교통대책내역"/>
      <sheetName val="개별직종노임단가(2003.9)"/>
      <sheetName val="통합"/>
      <sheetName val="안정검토"/>
      <sheetName val="단면설계"/>
      <sheetName val="반중력식옹벽"/>
      <sheetName val="1,2공구원가계산서"/>
      <sheetName val="공작물조직표(용배수)"/>
      <sheetName val="소요자재"/>
      <sheetName val="산근터빈"/>
      <sheetName val="견적대비표"/>
      <sheetName val="사  업  비  수  지  예  산  서"/>
      <sheetName val="경비"/>
      <sheetName val="파이프류"/>
      <sheetName val="기본정보 입력"/>
      <sheetName val="단가DATA"/>
      <sheetName val="특색있_x0000_ 녹화거리 조성공사(2월 10일)"/>
      <sheetName val="특색있"/>
      <sheetName val="마감사양"/>
      <sheetName val="합의경상"/>
      <sheetName val="자판실행"/>
      <sheetName val="6동"/>
      <sheetName val="File_관鍰"/>
      <sheetName val="File_관嘉"/>
      <sheetName val="File_관_xde20_"/>
      <sheetName val="File_관짘"/>
      <sheetName val="File_관运"/>
      <sheetName val="Sheet12"/>
      <sheetName val="File_관ﶘ"/>
      <sheetName val="File_관ၒ"/>
      <sheetName val="측구터파기공수량집계"/>
      <sheetName val="구조물터파기수량집계"/>
      <sheetName val="배수공 시멘트 및 골재량 산출"/>
      <sheetName val="현장관리비참조"/>
      <sheetName val="공기변수량"/>
      <sheetName val="기성집계표예시"/>
      <sheetName val="품셈1-17"/>
      <sheetName val="LinerWt"/>
      <sheetName val="원효펌프교체020812"/>
      <sheetName val="공사내역"/>
      <sheetName val="현장식당(1)"/>
      <sheetName val="단가대비표"/>
      <sheetName val="목차"/>
      <sheetName val="P-산#1-1(WOWA1)"/>
      <sheetName val="tggwan(mac)"/>
      <sheetName val="수량집계"/>
      <sheetName val="본장"/>
      <sheetName val="투찰(하수)"/>
      <sheetName val="RACK내역"/>
      <sheetName val="Macro1"/>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sheetData sheetId="694"/>
      <sheetData sheetId="695"/>
      <sheetData sheetId="696"/>
      <sheetData sheetId="697"/>
      <sheetData sheetId="698"/>
      <sheetData sheetId="699"/>
      <sheetData sheetId="700"/>
      <sheetData sheetId="701"/>
      <sheetData sheetId="702"/>
      <sheetData sheetId="703"/>
      <sheetData sheetId="704"/>
      <sheetData sheetId="705"/>
      <sheetData sheetId="706"/>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sheetData sheetId="730"/>
      <sheetData sheetId="731"/>
      <sheetData sheetId="732"/>
      <sheetData sheetId="733"/>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실행내역"/>
      <sheetName val="직노"/>
      <sheetName val="내역서2안"/>
      <sheetName val="패널"/>
      <sheetName val="기본일위"/>
      <sheetName val="집계"/>
      <sheetName val="Sheet1"/>
      <sheetName val="Sheet2"/>
      <sheetName val="Sheet3"/>
      <sheetName val="J直材4"/>
      <sheetName val="I一般比"/>
      <sheetName val="N賃率-職"/>
      <sheetName val="설직재-1"/>
      <sheetName val="제직재"/>
      <sheetName val="목록"/>
      <sheetName val="경산"/>
      <sheetName val="일위"/>
      <sheetName val="공사노임"/>
      <sheetName val="Book4"/>
      <sheetName val="홍보비디오"/>
      <sheetName val="단가"/>
      <sheetName val="원가"/>
      <sheetName val="工완성공사율"/>
      <sheetName val="工관리비율"/>
      <sheetName val="직재"/>
      <sheetName val="2F 회의실견적(5_14 일대)"/>
      <sheetName val="일위대가목록"/>
      <sheetName val=" HIT-&gt;HMC 견적(3900)"/>
      <sheetName val="일위대가"/>
      <sheetName val="일위대가(4층원격)"/>
      <sheetName val="노임"/>
      <sheetName val="내역서"/>
      <sheetName val="지형제작"/>
      <sheetName val="단가 (2)"/>
      <sheetName val="설비단가표"/>
      <sheetName val="갑지"/>
      <sheetName val="집계표"/>
      <sheetName val="2공구산출내역"/>
      <sheetName val="수량산출"/>
      <sheetName val="1안"/>
      <sheetName val="조명시설"/>
      <sheetName val="내역"/>
      <sheetName val="6호기"/>
      <sheetName val="조직"/>
      <sheetName val="견적을지"/>
      <sheetName val="데이타"/>
      <sheetName val="식재인부"/>
      <sheetName val="경율산정.XLS"/>
      <sheetName val="금액내역서"/>
      <sheetName val="재정비직인"/>
      <sheetName val="재정비내역"/>
      <sheetName val="지적고시내역"/>
      <sheetName val="교수설계"/>
      <sheetName val="을"/>
      <sheetName val="내역을"/>
      <sheetName val="총괄내역서"/>
      <sheetName val="수량산출(모형)"/>
      <sheetName val="수량산출(공수)"/>
      <sheetName val="모형단가"/>
      <sheetName val="table"/>
      <sheetName val="부하계산서"/>
      <sheetName val="부하(성남)"/>
      <sheetName val="표지 (2)"/>
      <sheetName val="공정집계_국별"/>
      <sheetName val="Sheet6"/>
      <sheetName val="인제내역"/>
      <sheetName val="명세서"/>
      <sheetName val="LEGEND"/>
      <sheetName val="Option"/>
      <sheetName val="Sheet1 (2)"/>
      <sheetName val="내역서1-2"/>
      <sheetName val="252K444"/>
      <sheetName val="교통대책내역"/>
      <sheetName val="최종총괄"/>
      <sheetName val="세부산출내역서"/>
      <sheetName val="공사원가계산서"/>
      <sheetName val="전기일위대가"/>
      <sheetName val="제-노임"/>
      <sheetName val="재집"/>
      <sheetName val="품"/>
      <sheetName val="산정표"/>
      <sheetName val="수로교총재료집계"/>
      <sheetName val="입찰안"/>
      <sheetName val="요율"/>
      <sheetName val="안정검토"/>
      <sheetName val="일위대가표지"/>
      <sheetName val="공조기휀"/>
      <sheetName val="제수"/>
      <sheetName val="공기"/>
      <sheetName val="GAS"/>
      <sheetName val="설계서"/>
      <sheetName val="자재조사표"/>
      <sheetName val="별표"/>
      <sheetName val="진주방향"/>
      <sheetName val="마산방향"/>
      <sheetName val="전차선로 물량표"/>
      <sheetName val="예산내역서(총괄)"/>
      <sheetName val="예산내역서"/>
      <sheetName val="공제대산출"/>
      <sheetName val="운반공사,공구손료"/>
      <sheetName val="적용단가"/>
      <sheetName val="건축"/>
      <sheetName val="배수관공"/>
      <sheetName val="적용환율"/>
      <sheetName val="Transaction"/>
      <sheetName val="개산공사비"/>
      <sheetName val="금액집계"/>
      <sheetName val="표지"/>
      <sheetName val="날개수량1.5"/>
      <sheetName val="APT"/>
      <sheetName val="2F_회의실견적(5_14_일대)"/>
      <sheetName val="_HIT-&gt;HMC_견적(3900)"/>
      <sheetName val="단가_(2)"/>
      <sheetName val="경율산정_XLS"/>
      <sheetName val="북제주원가"/>
      <sheetName val="양천현"/>
      <sheetName val="카니발(자105노60)"/>
      <sheetName val="토사(PE)"/>
      <sheetName val="공사내역"/>
      <sheetName val="코드"/>
      <sheetName val="제경비율"/>
      <sheetName val="단가조사"/>
      <sheetName val="세부내역"/>
      <sheetName val="Customer Databas"/>
      <sheetName val="20관리비율"/>
      <sheetName val="DATE"/>
      <sheetName val="원본(갑지)"/>
      <sheetName val="인사자료총집계"/>
      <sheetName val="bCord공정"/>
      <sheetName val="e대가"/>
      <sheetName val="g단가"/>
      <sheetName val="h집계"/>
      <sheetName val="재공품기초자료"/>
      <sheetName val="약품공급2"/>
      <sheetName val="건축내역"/>
      <sheetName val="차액보증"/>
      <sheetName val="건축일위"/>
      <sheetName val="그라우팅일위"/>
      <sheetName val="갑지(추정)"/>
      <sheetName val="금융비용"/>
      <sheetName val="IMPEADENCE MAP 취수장"/>
      <sheetName val="개요"/>
      <sheetName val="공사비예산서(토목분)"/>
      <sheetName val="일위대가표"/>
      <sheetName val="PROJECT BRIEF(EX.NEW)"/>
      <sheetName val="설계내역서"/>
      <sheetName val="GAEYO"/>
      <sheetName val="소비자가"/>
      <sheetName val="주요공정"/>
      <sheetName val="입력변수"/>
      <sheetName val="연결임시"/>
      <sheetName val="가로등내역서"/>
      <sheetName val="이토변실"/>
      <sheetName val="기둥(원형)"/>
      <sheetName val="기초공"/>
      <sheetName val="자료"/>
      <sheetName val="1.우편집중내역서"/>
      <sheetName val="기본1"/>
      <sheetName val="수정일위대가"/>
      <sheetName val="구역화물"/>
      <sheetName val="단위목록"/>
      <sheetName val="시험비"/>
      <sheetName val="자재단가"/>
      <sheetName val="기계경비목록"/>
      <sheetName val="설계명세서"/>
      <sheetName val="단"/>
      <sheetName val="ABUT수량-A1"/>
      <sheetName val="중기사용료"/>
      <sheetName val="부대비율"/>
      <sheetName val="간선계산"/>
      <sheetName val="DATA"/>
      <sheetName val="ITEM"/>
      <sheetName val="동력부하(도산)"/>
      <sheetName val="Macro(차단기)"/>
      <sheetName val="터널조도"/>
      <sheetName val="설계산출기초"/>
      <sheetName val="도급예산내역서봉투"/>
      <sheetName val="기계경비(시간당)"/>
      <sheetName val="설계산출표지"/>
      <sheetName val="도급예산내역서총괄표"/>
      <sheetName val="램머"/>
      <sheetName val="Baby일위대가"/>
      <sheetName val="분전함신설"/>
      <sheetName val="단가산출"/>
      <sheetName val="을부담운반비"/>
      <sheetName val="운반비산출"/>
      <sheetName val="접지1종"/>
      <sheetName val="조명율표"/>
      <sheetName val="감가상각"/>
      <sheetName val="원가계산서"/>
      <sheetName val="전선 및 전선관"/>
      <sheetName val="Sheet5"/>
      <sheetName val="공통가설(기준안)"/>
      <sheetName val="Sheet4"/>
      <sheetName val="이천향토(모형제작)"/>
      <sheetName val="총괄"/>
      <sheetName val="총괄집계표"/>
      <sheetName val="발신정보"/>
      <sheetName val="순공사비"/>
      <sheetName val="적현로"/>
      <sheetName val="CT "/>
      <sheetName val="노무비"/>
      <sheetName val="을지"/>
      <sheetName val="3BL공동구 수량"/>
      <sheetName val="납부서"/>
      <sheetName val="단위단가"/>
      <sheetName val="연부97-1"/>
      <sheetName val="갑지1"/>
      <sheetName val="일위목차"/>
      <sheetName val="내역1"/>
      <sheetName val="판매시설"/>
      <sheetName val="재료"/>
      <sheetName val="설치자재"/>
      <sheetName val="공조기(삭제)"/>
      <sheetName val="노임단가"/>
      <sheetName val="경비"/>
      <sheetName val="부하LOAD"/>
      <sheetName val="국내조달(통합-1)"/>
      <sheetName val="조도계산서 (도서)"/>
      <sheetName val="8.PILE  (돌출)"/>
      <sheetName val="BID"/>
      <sheetName val="부대tu"/>
      <sheetName val="물량"/>
      <sheetName val="단위수량"/>
      <sheetName val="일반부표"/>
      <sheetName val="설계명세"/>
      <sheetName val="원가 (2)"/>
      <sheetName val="일위목록"/>
      <sheetName val="관급_File"/>
      <sheetName val="인건비"/>
      <sheetName val=" 냉각수펌프"/>
      <sheetName val="대비"/>
      <sheetName val="조명율"/>
      <sheetName val="입력"/>
      <sheetName val="구의33고"/>
      <sheetName val="신우"/>
      <sheetName val="품셈TABLE"/>
      <sheetName val="청천내"/>
      <sheetName val="공구"/>
      <sheetName val="매립"/>
      <sheetName val="직접경비"/>
      <sheetName val="직접인건비"/>
      <sheetName val="청산공사"/>
      <sheetName val="샘플표지"/>
      <sheetName val="한강운반비"/>
      <sheetName val="경영"/>
      <sheetName val="98년"/>
      <sheetName val="실적"/>
      <sheetName val="정SW(원)"/>
      <sheetName val="내역서1999.8최종"/>
      <sheetName val="1차설계변경내역"/>
      <sheetName val="정보"/>
      <sheetName val="1층"/>
      <sheetName val="#3_일위대가목록"/>
      <sheetName val="TOT"/>
      <sheetName val="미드수량"/>
      <sheetName val="노임이"/>
      <sheetName val="토목공사"/>
      <sheetName val="마산월령동골조물량변경"/>
      <sheetName val="소방"/>
      <sheetName val="토적계산"/>
      <sheetName val="sh1"/>
      <sheetName val="에어샵공사"/>
      <sheetName val="Macro(ST)"/>
      <sheetName val="이름정의"/>
      <sheetName val="당초계약"/>
      <sheetName val="변경내역"/>
      <sheetName val="BOQ건축"/>
      <sheetName val="종배수관"/>
      <sheetName val="(A)내역서"/>
      <sheetName val="사급자재"/>
      <sheetName val="본공사"/>
      <sheetName val="FitOutConfCentre"/>
      <sheetName val="FAB별"/>
      <sheetName val="간접"/>
      <sheetName val="하중계산"/>
      <sheetName val="TOWER 10TON"/>
      <sheetName val="22전선(P)"/>
      <sheetName val="22전선(L)"/>
      <sheetName val="22전선(R)"/>
      <sheetName val="COVER-P"/>
      <sheetName val="입찰"/>
      <sheetName val="현경"/>
      <sheetName val="토목주소"/>
      <sheetName val="프랜트면허"/>
      <sheetName val="조건입력"/>
      <sheetName val="조건입력(2)"/>
      <sheetName val="장비선정"/>
      <sheetName val="copy"/>
      <sheetName val="서식"/>
      <sheetName val="내역서-CCTV"/>
      <sheetName val="정부노임단가"/>
      <sheetName val="도급양식"/>
      <sheetName val="토공(우물통,기타) "/>
      <sheetName val="유기공정"/>
      <sheetName val="중기손료"/>
      <sheetName val="C-직노1"/>
      <sheetName val="단위중량"/>
      <sheetName val="내역서(교량)전체"/>
      <sheetName val="000000"/>
      <sheetName val="부속동"/>
      <sheetName val="실행"/>
      <sheetName val="비탈면보호공수량산출"/>
      <sheetName val="공사현황"/>
      <sheetName val="_REF"/>
      <sheetName val="설직재_1"/>
      <sheetName val="danga"/>
      <sheetName val="ilch"/>
      <sheetName val="I.설계조건"/>
      <sheetName val="공비대비"/>
      <sheetName val="교각1"/>
      <sheetName val="단면 (2)"/>
      <sheetName val="COPING"/>
      <sheetName val="등록자료"/>
      <sheetName val="설계조건"/>
      <sheetName val="외자내역"/>
      <sheetName val="외자배분"/>
      <sheetName val="강재창호(작업중)"/>
      <sheetName val="강재창호(변경후작업중)"/>
      <sheetName val="b_balju_cho"/>
      <sheetName val="기성내역서"/>
      <sheetName val="평야부단가"/>
      <sheetName val="70%"/>
      <sheetName val="수정시산표"/>
      <sheetName val="소방사항"/>
      <sheetName val="토공사(흙막이)"/>
      <sheetName val="수량집계1"/>
      <sheetName val="수량집계2"/>
      <sheetName val="수리결과"/>
      <sheetName val="KCS-CA"/>
      <sheetName val="심사계산"/>
      <sheetName val="심사물량"/>
      <sheetName val="일위대가(계측기설치)"/>
      <sheetName val="6PILE  (돌출)"/>
      <sheetName val="수지예산"/>
      <sheetName val="산출내역서"/>
      <sheetName val="DATA입력"/>
      <sheetName val="조견표"/>
      <sheetName val="빗물받이(910-510-410)"/>
      <sheetName val="XL4Poppy"/>
      <sheetName val="초기화면"/>
      <sheetName val="데이터"/>
      <sheetName val="INPUT"/>
      <sheetName val="G.R300경비"/>
      <sheetName val="5.연간운전비계산서"/>
      <sheetName val="COPING-1"/>
      <sheetName val="역T형교대-2수량"/>
      <sheetName val="결과조달"/>
      <sheetName val="최적단면"/>
      <sheetName val="PARAMETER"/>
      <sheetName val="고시단가"/>
      <sheetName val="Sheet13"/>
      <sheetName val="GEN"/>
      <sheetName val="발전기"/>
      <sheetName val="Sheet14"/>
      <sheetName val="간선"/>
      <sheetName val="CA지입"/>
      <sheetName val="소요자재명세서"/>
      <sheetName val="노무비명세서"/>
      <sheetName val="각형맨홀"/>
      <sheetName val="장비집계"/>
      <sheetName val="현장관리비"/>
      <sheetName val="제경집계"/>
      <sheetName val="guard(mac)"/>
      <sheetName val="2000년1차"/>
      <sheetName val="부서현황"/>
      <sheetName val="비가동-20"/>
      <sheetName val="예가표"/>
      <sheetName val="유림골조"/>
      <sheetName val="기초대가"/>
      <sheetName val="Macro1"/>
      <sheetName val="0000"/>
      <sheetName val="참고"/>
      <sheetName val="내역서(변경)"/>
      <sheetName val="1차 내역서"/>
      <sheetName val="준검 내역서"/>
      <sheetName val="교대(A1)"/>
      <sheetName val="파일의이용"/>
      <sheetName val="대조표(0108)"/>
      <sheetName val="식재"/>
      <sheetName val="시설물"/>
      <sheetName val="식재출력용"/>
      <sheetName val="유지관리"/>
      <sheetName val="회사정보"/>
      <sheetName val="97년추정손익계산서"/>
      <sheetName val="AS복구"/>
      <sheetName val="중기터파기"/>
      <sheetName val="변수값"/>
      <sheetName val="중기상차"/>
      <sheetName val=" 내역"/>
      <sheetName val="3.공통공사대비"/>
      <sheetName val="Sheet1_(2)"/>
      <sheetName val="설비원가"/>
      <sheetName val="토목"/>
      <sheetName val="인부신상자료"/>
      <sheetName val="실행철강하도"/>
      <sheetName val="2회내역"/>
      <sheetName val="을-ATYPE"/>
      <sheetName val="본서하반기"/>
      <sheetName val="하반기(지구대)"/>
      <sheetName val="날개벽수량표"/>
      <sheetName val="94"/>
      <sheetName val="말뚝지지력산정"/>
      <sheetName val="가압장(토목)"/>
      <sheetName val="미장공사"/>
      <sheetName val="가설공사"/>
      <sheetName val="목공사"/>
      <sheetName val="48일위"/>
      <sheetName val="날개벽"/>
      <sheetName val="작업시작"/>
      <sheetName val="우수"/>
      <sheetName val="전력"/>
      <sheetName val="원본 (4)"/>
      <sheetName val="전계가"/>
      <sheetName val="기계공사"/>
      <sheetName val="내역서01"/>
      <sheetName val="4차원가계산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부공(RAMP-A) 수량 집계표"/>
      <sheetName val="NAS1 수량 집계표"/>
      <sheetName val="NAS2 수량 집계표"/>
      <sheetName val="북단(RAMP-A) 하부일반수량 집계표"/>
      <sheetName val="북단(RAMP-A)교대수량 집계표"/>
      <sheetName val="북단(RAMP-A)교각수량 집계표"/>
      <sheetName val="북단(RAMP-A) U-TYPE 수량 집계표"/>
      <sheetName val="북단(RAMP-A)우물통 수량 집계표"/>
      <sheetName val="북단(RAMP-A)현장 타설 말뚝 수량 집계표"/>
      <sheetName val="교각 현장 타설 말뚝 수량 집계표(북단RAMP-A)"/>
      <sheetName val="교대 현장 타설 말뚝 수량 집계표(북단RAMP-A)"/>
      <sheetName val="북단(RAMP-A)강재 수량 집계표"/>
      <sheetName val="북단(RAMP-A)토공수량 집계표"/>
      <sheetName val="북단(RAMP-A)가시설 수량 집계표"/>
      <sheetName val="본선 철근수량 집계표"/>
      <sheetName val="북단(PL.GIRDER)철근수량 집계표 "/>
      <sheetName val="본선(PL.GIRDER)토공수량 집계표"/>
      <sheetName val="북단(PL.GIRDER)토공수량 집계표"/>
      <sheetName val="북단 RAMP 구조물 수량 총괄 집계표"/>
      <sheetName val="북단 RAMP 상부공 수량 집계표"/>
      <sheetName val="북단 RAMP 하부공 수량 집계표"/>
      <sheetName val="북단 RAMP 우물통 수량 집계표"/>
      <sheetName val="북단 RAMP 현장 타설 말뚝 수량 집계표"/>
      <sheetName val="북단 RAMP 강재 수량 집계표"/>
      <sheetName val="북단 RAMP 토공수량 집계표"/>
      <sheetName val="북단 RAMP 가시설 수량 집계표"/>
      <sheetName val="NBS 수량 집계표"/>
      <sheetName val="북단(RAMP-B) 하부일반수량 집계표"/>
      <sheetName val="북단(RAMP-B)교대수량 집계표"/>
      <sheetName val="북단(RAMP-B)교각수량 집계표"/>
      <sheetName val="북단(RAMP-B) U-TYPE 수량 집계표"/>
      <sheetName val="북단(RAMP-B)현장 타설 말뚝 수량 집계표"/>
      <sheetName val="교대 현장 타설 말뚝 수량 집계표(북단RAMP-B)"/>
      <sheetName val="교각 현장 타설 말뚝 수량 집계표(북단RAMP-B)"/>
      <sheetName val="북단(RAMP-B)강재 수량 집계표"/>
      <sheetName val="북단(RAMP-B)토공수량 집계표"/>
      <sheetName val="북단(RAMP-B)가시설 수량 집계표"/>
      <sheetName val="남단 RAMP-A 상부공 수량 집계표"/>
      <sheetName val="남단 RAMP-A 상부철근수량 집계표 "/>
      <sheetName val="SAS1 수량 집계표"/>
      <sheetName val="SAS2 수량 집계표"/>
      <sheetName val="SAS3 수량 집계표"/>
      <sheetName val="SAS4 수량 집계표"/>
      <sheetName val="남단 RAMP-A 강재 수량 집계표"/>
      <sheetName val="남단 RAMP-A 하부공 수량 집계표"/>
      <sheetName val="남단 RAMP-A 교대수량 집계표"/>
      <sheetName val="남단 RAMP-A 교대철근수량 집계표"/>
      <sheetName val="남단 RAMP-A 교각수량 집계표"/>
      <sheetName val="남단 RAMP-A 교각철근수량집계표 "/>
      <sheetName val="남단 RAMP-A 옹벽수량집계표"/>
      <sheetName val="남단 RAMP-A 옹벽철근수량 집계표"/>
      <sheetName val="남단 RAMP-A U-TYPE 옹벽수량집계표"/>
      <sheetName val="남단 RAMP-A 우물통 수량 집계표"/>
      <sheetName val="남단 RAMP-A 우물통 철근수량 집계표"/>
      <sheetName val="남단 RAMP-A 현장 타설 말뚝 수량 집계표"/>
      <sheetName val="남단 RAMP-A RCD 철근수량 집계표"/>
      <sheetName val="남단 RAMP-A 교대 현장 타설 말뚝 수량 집계표"/>
      <sheetName val="남단 RAMP-A RCD 철근수량 집계표(교대)"/>
      <sheetName val="남단 RAMP-A 교각 현장 타설 말뚝 수량 집계표"/>
      <sheetName val="남단 RAMP-A 교각 RCD 철근수량집계표"/>
      <sheetName val="남단 RAMP-A 토공수량 집계표"/>
      <sheetName val="남단 RAMP-A 교대 토공수량 집계표"/>
      <sheetName val="남단 RAMP-A 교각 토공수량 집계표"/>
      <sheetName val="남단 RAMP-A 우물통 토공수량 집계표"/>
      <sheetName val="남단 RAMP-A 현장타설말뚝 토공수량 집계표"/>
      <sheetName val="남단 RAMP-A 교대 현장타설말뚝 토공수량 집계표"/>
      <sheetName val="남단 RAMP-A 교각 현장타설말뚝 토공수량 집계표"/>
      <sheetName val="남단 RAMP-A 가시설 집계표"/>
      <sheetName val="type-F"/>
      <sheetName val="단가조건(02년)"/>
      <sheetName val="FRT_O"/>
      <sheetName val="FAB_I"/>
      <sheetName val="1.설계조건"/>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sheetData sheetId="68" refreshError="1"/>
      <sheetData sheetId="69" refreshError="1"/>
      <sheetData sheetId="70" refreshError="1"/>
      <sheetData sheetId="71" refreshError="1"/>
      <sheetData sheetId="72"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환율"/>
      <sheetName val="Module1"/>
      <sheetName val="산출경비"/>
      <sheetName val="기계_집계"/>
      <sheetName val="기계_집계_자료"/>
      <sheetName val="경비_원본"/>
      <sheetName val="표지"/>
      <sheetName val="---"/>
      <sheetName val="매크로단순화"/>
      <sheetName val="기계경비_보관"/>
      <sheetName val="-----"/>
      <sheetName val="적용노임"/>
      <sheetName val="노임"/>
      <sheetName val="노임단가"/>
      <sheetName val="휴지계수"/>
      <sheetName val="경비DATA"/>
      <sheetName val="내역서"/>
      <sheetName val="시설물기초"/>
      <sheetName val="원가계산서"/>
    </sheetNames>
    <sheetDataSet>
      <sheetData sheetId="0"/>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sheetData sheetId="13" refreshError="1">
        <row r="4">
          <cell r="D4">
            <v>34694</v>
          </cell>
          <cell r="E4">
            <v>34935</v>
          </cell>
          <cell r="F4">
            <v>35065</v>
          </cell>
          <cell r="G4">
            <v>35309</v>
          </cell>
          <cell r="H4">
            <v>35431</v>
          </cell>
          <cell r="I4">
            <v>35674</v>
          </cell>
        </row>
        <row r="5">
          <cell r="D5">
            <v>29977</v>
          </cell>
          <cell r="E5">
            <v>47737</v>
          </cell>
          <cell r="F5">
            <v>52762</v>
          </cell>
          <cell r="G5">
            <v>53965</v>
          </cell>
          <cell r="H5">
            <v>56477</v>
          </cell>
          <cell r="I5">
            <v>62028</v>
          </cell>
        </row>
        <row r="6">
          <cell r="D6">
            <v>73539</v>
          </cell>
          <cell r="E6">
            <v>71191</v>
          </cell>
          <cell r="F6">
            <v>83905</v>
          </cell>
          <cell r="G6">
            <v>78123</v>
          </cell>
          <cell r="H6">
            <v>78097</v>
          </cell>
          <cell r="I6">
            <v>80541</v>
          </cell>
        </row>
        <row r="7">
          <cell r="D7">
            <v>57199</v>
          </cell>
          <cell r="E7">
            <v>60339</v>
          </cell>
          <cell r="F7">
            <v>63706</v>
          </cell>
          <cell r="G7">
            <v>63220</v>
          </cell>
          <cell r="H7">
            <v>67285</v>
          </cell>
          <cell r="I7">
            <v>69710</v>
          </cell>
        </row>
        <row r="8">
          <cell r="D8">
            <v>57260</v>
          </cell>
          <cell r="E8">
            <v>61835</v>
          </cell>
          <cell r="F8">
            <v>67246</v>
          </cell>
          <cell r="G8">
            <v>65580</v>
          </cell>
          <cell r="H8">
            <v>70616</v>
          </cell>
          <cell r="I8">
            <v>72515</v>
          </cell>
        </row>
        <row r="9">
          <cell r="D9">
            <v>47393</v>
          </cell>
          <cell r="E9">
            <v>58232</v>
          </cell>
          <cell r="F9">
            <v>63841</v>
          </cell>
          <cell r="G9">
            <v>64898</v>
          </cell>
          <cell r="H9">
            <v>64829</v>
          </cell>
          <cell r="I9">
            <v>65138</v>
          </cell>
        </row>
        <row r="10">
          <cell r="D10">
            <v>57701</v>
          </cell>
          <cell r="E10">
            <v>58845</v>
          </cell>
          <cell r="F10">
            <v>64832</v>
          </cell>
          <cell r="G10">
            <v>65054</v>
          </cell>
          <cell r="H10">
            <v>66046</v>
          </cell>
          <cell r="I10">
            <v>72992</v>
          </cell>
        </row>
        <row r="11">
          <cell r="D11">
            <v>52635</v>
          </cell>
          <cell r="E11">
            <v>58947</v>
          </cell>
          <cell r="F11">
            <v>66655</v>
          </cell>
          <cell r="G11">
            <v>66194</v>
          </cell>
          <cell r="H11">
            <v>67900</v>
          </cell>
          <cell r="I11">
            <v>73156</v>
          </cell>
        </row>
        <row r="12">
          <cell r="D12">
            <v>58024</v>
          </cell>
          <cell r="E12">
            <v>65510</v>
          </cell>
          <cell r="F12">
            <v>66050</v>
          </cell>
          <cell r="G12">
            <v>69452</v>
          </cell>
          <cell r="H12">
            <v>70979</v>
          </cell>
          <cell r="I12">
            <v>75509</v>
          </cell>
        </row>
        <row r="13">
          <cell r="D13">
            <v>45810</v>
          </cell>
          <cell r="E13">
            <v>59563</v>
          </cell>
          <cell r="F13">
            <v>63685</v>
          </cell>
          <cell r="G13">
            <v>66869</v>
          </cell>
          <cell r="H13">
            <v>69932</v>
          </cell>
          <cell r="I13">
            <v>70072</v>
          </cell>
        </row>
        <row r="14">
          <cell r="D14">
            <v>48189</v>
          </cell>
          <cell r="E14">
            <v>51949</v>
          </cell>
          <cell r="F14">
            <v>52989</v>
          </cell>
          <cell r="G14">
            <v>58987</v>
          </cell>
          <cell r="H14">
            <v>62226</v>
          </cell>
          <cell r="I14">
            <v>69166</v>
          </cell>
        </row>
        <row r="15">
          <cell r="D15">
            <v>42386</v>
          </cell>
          <cell r="E15">
            <v>50023</v>
          </cell>
          <cell r="F15">
            <v>59541</v>
          </cell>
          <cell r="G15">
            <v>57719</v>
          </cell>
          <cell r="H15">
            <v>63505</v>
          </cell>
          <cell r="I15">
            <v>62029</v>
          </cell>
        </row>
        <row r="16">
          <cell r="D16">
            <v>49310</v>
          </cell>
          <cell r="E16">
            <v>56756</v>
          </cell>
          <cell r="F16">
            <v>59963</v>
          </cell>
          <cell r="G16">
            <v>65939</v>
          </cell>
          <cell r="H16">
            <v>64162</v>
          </cell>
          <cell r="I16">
            <v>59851</v>
          </cell>
        </row>
        <row r="17">
          <cell r="D17">
            <v>59776</v>
          </cell>
          <cell r="E17">
            <v>67845</v>
          </cell>
          <cell r="F17">
            <v>70740</v>
          </cell>
          <cell r="G17">
            <v>70616</v>
          </cell>
          <cell r="H17">
            <v>71945</v>
          </cell>
          <cell r="I17">
            <v>75499</v>
          </cell>
        </row>
        <row r="18">
          <cell r="D18">
            <v>62432</v>
          </cell>
          <cell r="E18">
            <v>74315</v>
          </cell>
          <cell r="F18">
            <v>76360</v>
          </cell>
          <cell r="G18">
            <v>86144</v>
          </cell>
          <cell r="H18">
            <v>91943</v>
          </cell>
          <cell r="I18">
            <v>83352</v>
          </cell>
        </row>
        <row r="19">
          <cell r="D19">
            <v>60347</v>
          </cell>
          <cell r="E19">
            <v>65265</v>
          </cell>
          <cell r="F19">
            <v>67869</v>
          </cell>
          <cell r="G19">
            <v>74682</v>
          </cell>
          <cell r="H19">
            <v>78568</v>
          </cell>
          <cell r="I19">
            <v>77373</v>
          </cell>
        </row>
        <row r="20">
          <cell r="D20">
            <v>53164</v>
          </cell>
          <cell r="E20">
            <v>40065</v>
          </cell>
          <cell r="F20">
            <v>50282</v>
          </cell>
          <cell r="G20">
            <v>52204</v>
          </cell>
          <cell r="H20">
            <v>55773</v>
          </cell>
          <cell r="I20">
            <v>61841</v>
          </cell>
        </row>
        <row r="21">
          <cell r="D21">
            <v>54587</v>
          </cell>
          <cell r="E21">
            <v>56054</v>
          </cell>
          <cell r="F21">
            <v>61121</v>
          </cell>
          <cell r="G21">
            <v>63036</v>
          </cell>
          <cell r="H21">
            <v>62381</v>
          </cell>
          <cell r="I21">
            <v>66437</v>
          </cell>
        </row>
        <row r="22">
          <cell r="D22">
            <v>60827</v>
          </cell>
          <cell r="E22">
            <v>65912</v>
          </cell>
          <cell r="F22">
            <v>71899</v>
          </cell>
          <cell r="G22">
            <v>69294</v>
          </cell>
          <cell r="H22">
            <v>71541</v>
          </cell>
          <cell r="I22">
            <v>73827</v>
          </cell>
        </row>
        <row r="23">
          <cell r="D23">
            <v>49754</v>
          </cell>
          <cell r="E23">
            <v>56372</v>
          </cell>
          <cell r="F23">
            <v>63854</v>
          </cell>
          <cell r="G23">
            <v>64323</v>
          </cell>
          <cell r="H23">
            <v>62112</v>
          </cell>
          <cell r="I23">
            <v>70848</v>
          </cell>
        </row>
        <row r="24">
          <cell r="D24">
            <v>46756</v>
          </cell>
          <cell r="E24">
            <v>54103</v>
          </cell>
          <cell r="F24">
            <v>55661</v>
          </cell>
          <cell r="G24">
            <v>55361</v>
          </cell>
          <cell r="H24">
            <v>61895</v>
          </cell>
          <cell r="I24">
            <v>64279</v>
          </cell>
        </row>
        <row r="25">
          <cell r="D25">
            <v>57497</v>
          </cell>
          <cell r="E25">
            <v>60814</v>
          </cell>
          <cell r="F25">
            <v>65070</v>
          </cell>
          <cell r="G25">
            <v>65740</v>
          </cell>
          <cell r="H25">
            <v>67466</v>
          </cell>
          <cell r="I25">
            <v>69194</v>
          </cell>
        </row>
        <row r="26">
          <cell r="D26">
            <v>46795</v>
          </cell>
          <cell r="E26">
            <v>47192</v>
          </cell>
          <cell r="F26">
            <v>53953</v>
          </cell>
          <cell r="G26">
            <v>54255</v>
          </cell>
          <cell r="H26">
            <v>55579</v>
          </cell>
          <cell r="I26">
            <v>57209</v>
          </cell>
        </row>
        <row r="27">
          <cell r="D27">
            <v>57146</v>
          </cell>
          <cell r="E27">
            <v>57466</v>
          </cell>
          <cell r="F27">
            <v>64202</v>
          </cell>
          <cell r="G27">
            <v>66101</v>
          </cell>
          <cell r="H27">
            <v>65646</v>
          </cell>
          <cell r="I27">
            <v>66528</v>
          </cell>
        </row>
        <row r="28">
          <cell r="D28">
            <v>50364</v>
          </cell>
          <cell r="E28">
            <v>53274</v>
          </cell>
          <cell r="F28">
            <v>56412</v>
          </cell>
          <cell r="G28">
            <v>63278</v>
          </cell>
          <cell r="H28">
            <v>69425</v>
          </cell>
          <cell r="I28">
            <v>56155</v>
          </cell>
        </row>
        <row r="29">
          <cell r="D29">
            <v>56549</v>
          </cell>
          <cell r="E29">
            <v>51430</v>
          </cell>
          <cell r="F29">
            <v>55251</v>
          </cell>
          <cell r="G29">
            <v>56906</v>
          </cell>
          <cell r="H29">
            <v>57426</v>
          </cell>
          <cell r="I29">
            <v>63517</v>
          </cell>
        </row>
        <row r="30">
          <cell r="D30">
            <v>51306</v>
          </cell>
          <cell r="E30">
            <v>57135</v>
          </cell>
          <cell r="F30">
            <v>59988</v>
          </cell>
          <cell r="G30">
            <v>61538</v>
          </cell>
          <cell r="H30">
            <v>64591</v>
          </cell>
          <cell r="I30">
            <v>67783</v>
          </cell>
        </row>
        <row r="31">
          <cell r="D31">
            <v>53280</v>
          </cell>
          <cell r="E31">
            <v>49465</v>
          </cell>
          <cell r="F31">
            <v>58110</v>
          </cell>
          <cell r="G31">
            <v>61317</v>
          </cell>
          <cell r="H31">
            <v>65146</v>
          </cell>
          <cell r="I31">
            <v>63032</v>
          </cell>
        </row>
        <row r="32">
          <cell r="D32">
            <v>46595</v>
          </cell>
          <cell r="E32">
            <v>51076</v>
          </cell>
          <cell r="F32">
            <v>51610</v>
          </cell>
          <cell r="G32">
            <v>56911</v>
          </cell>
          <cell r="H32">
            <v>57708</v>
          </cell>
          <cell r="I32">
            <v>59920</v>
          </cell>
        </row>
        <row r="33">
          <cell r="D33">
            <v>42008</v>
          </cell>
          <cell r="E33">
            <v>45096</v>
          </cell>
          <cell r="F33">
            <v>48933</v>
          </cell>
          <cell r="G33">
            <v>51160</v>
          </cell>
          <cell r="H33">
            <v>53408</v>
          </cell>
          <cell r="I33">
            <v>56402</v>
          </cell>
        </row>
        <row r="34">
          <cell r="D34">
            <v>44297</v>
          </cell>
          <cell r="E34">
            <v>47875</v>
          </cell>
          <cell r="F34">
            <v>50126</v>
          </cell>
          <cell r="G34">
            <v>53989</v>
          </cell>
          <cell r="H34">
            <v>58907</v>
          </cell>
          <cell r="I34">
            <v>60000</v>
          </cell>
        </row>
        <row r="35">
          <cell r="D35">
            <v>42960</v>
          </cell>
          <cell r="E35">
            <v>44120</v>
          </cell>
          <cell r="F35">
            <v>49667</v>
          </cell>
          <cell r="G35">
            <v>50341</v>
          </cell>
          <cell r="H35">
            <v>52401</v>
          </cell>
          <cell r="I35">
            <v>57768</v>
          </cell>
        </row>
        <row r="36">
          <cell r="D36">
            <v>43313</v>
          </cell>
          <cell r="E36">
            <v>46747</v>
          </cell>
          <cell r="F36">
            <v>51545</v>
          </cell>
          <cell r="G36">
            <v>60859</v>
          </cell>
          <cell r="H36">
            <v>61630</v>
          </cell>
          <cell r="I36">
            <v>58460</v>
          </cell>
        </row>
        <row r="37">
          <cell r="D37">
            <v>53419</v>
          </cell>
          <cell r="E37">
            <v>49493</v>
          </cell>
          <cell r="F37">
            <v>55408</v>
          </cell>
          <cell r="G37">
            <v>60159</v>
          </cell>
          <cell r="H37">
            <v>59569</v>
          </cell>
          <cell r="I37">
            <v>60299</v>
          </cell>
        </row>
        <row r="38">
          <cell r="D38">
            <v>55882</v>
          </cell>
          <cell r="E38">
            <v>59064</v>
          </cell>
          <cell r="F38">
            <v>64991</v>
          </cell>
          <cell r="G38">
            <v>64540</v>
          </cell>
          <cell r="H38">
            <v>66457</v>
          </cell>
          <cell r="I38">
            <v>69893</v>
          </cell>
        </row>
        <row r="39">
          <cell r="D39">
            <v>47742</v>
          </cell>
          <cell r="E39">
            <v>47968</v>
          </cell>
          <cell r="F39">
            <v>54852</v>
          </cell>
          <cell r="G39">
            <v>59238</v>
          </cell>
          <cell r="H39">
            <v>55228</v>
          </cell>
          <cell r="I39">
            <v>56356</v>
          </cell>
        </row>
        <row r="40">
          <cell r="D40">
            <v>46029</v>
          </cell>
          <cell r="E40">
            <v>55469</v>
          </cell>
          <cell r="F40">
            <v>56750</v>
          </cell>
          <cell r="G40">
            <v>60592</v>
          </cell>
          <cell r="H40">
            <v>62199</v>
          </cell>
          <cell r="I40">
            <v>67874</v>
          </cell>
        </row>
        <row r="41">
          <cell r="D41">
            <v>68249</v>
          </cell>
          <cell r="E41">
            <v>64584</v>
          </cell>
          <cell r="F41">
            <v>66473</v>
          </cell>
          <cell r="G41">
            <v>68801</v>
          </cell>
          <cell r="H41">
            <v>72101</v>
          </cell>
          <cell r="I41">
            <v>78724</v>
          </cell>
        </row>
        <row r="42">
          <cell r="D42">
            <v>84693</v>
          </cell>
          <cell r="E42">
            <v>61145</v>
          </cell>
          <cell r="F42">
            <v>76515</v>
          </cell>
          <cell r="G42">
            <v>73049</v>
          </cell>
          <cell r="H42">
            <v>75895</v>
          </cell>
          <cell r="I42">
            <v>74212</v>
          </cell>
        </row>
        <row r="43">
          <cell r="D43">
            <v>60299</v>
          </cell>
          <cell r="E43">
            <v>56904</v>
          </cell>
          <cell r="F43">
            <v>64371</v>
          </cell>
          <cell r="G43">
            <v>63146</v>
          </cell>
          <cell r="H43">
            <v>65568</v>
          </cell>
          <cell r="I43">
            <v>66262</v>
          </cell>
        </row>
        <row r="44">
          <cell r="D44">
            <v>44064</v>
          </cell>
          <cell r="E44">
            <v>49548</v>
          </cell>
          <cell r="F44">
            <v>56255</v>
          </cell>
          <cell r="G44">
            <v>53477</v>
          </cell>
          <cell r="H44">
            <v>52686</v>
          </cell>
          <cell r="I44">
            <v>54443</v>
          </cell>
        </row>
        <row r="45">
          <cell r="D45">
            <v>33895</v>
          </cell>
          <cell r="E45">
            <v>32868</v>
          </cell>
          <cell r="F45">
            <v>32352</v>
          </cell>
          <cell r="G45">
            <v>34873</v>
          </cell>
          <cell r="H45">
            <v>39804</v>
          </cell>
          <cell r="I45">
            <v>38773</v>
          </cell>
        </row>
        <row r="46">
          <cell r="D46">
            <v>42095</v>
          </cell>
          <cell r="E46">
            <v>56260</v>
          </cell>
          <cell r="F46">
            <v>71104</v>
          </cell>
          <cell r="G46">
            <v>70037</v>
          </cell>
          <cell r="H46">
            <v>68240</v>
          </cell>
          <cell r="I46">
            <v>64804</v>
          </cell>
        </row>
        <row r="47">
          <cell r="D47">
            <v>49005</v>
          </cell>
          <cell r="E47">
            <v>62709</v>
          </cell>
          <cell r="F47">
            <v>67418</v>
          </cell>
          <cell r="G47">
            <v>69371</v>
          </cell>
          <cell r="H47">
            <v>66328</v>
          </cell>
          <cell r="I47">
            <v>65376</v>
          </cell>
        </row>
        <row r="48">
          <cell r="D48">
            <v>34708</v>
          </cell>
          <cell r="E48">
            <v>40389</v>
          </cell>
          <cell r="F48">
            <v>43063</v>
          </cell>
          <cell r="G48">
            <v>47906</v>
          </cell>
          <cell r="H48">
            <v>0</v>
          </cell>
          <cell r="I48">
            <v>76255</v>
          </cell>
        </row>
        <row r="49">
          <cell r="D49">
            <v>58557</v>
          </cell>
          <cell r="E49">
            <v>55714</v>
          </cell>
          <cell r="F49">
            <v>56717</v>
          </cell>
          <cell r="G49">
            <v>54676</v>
          </cell>
          <cell r="H49">
            <v>58149</v>
          </cell>
          <cell r="I49">
            <v>65104</v>
          </cell>
        </row>
        <row r="50">
          <cell r="D50">
            <v>60308</v>
          </cell>
          <cell r="E50">
            <v>75184</v>
          </cell>
          <cell r="F50">
            <v>73646</v>
          </cell>
          <cell r="G50">
            <v>82746</v>
          </cell>
          <cell r="H50">
            <v>75164</v>
          </cell>
          <cell r="I50">
            <v>92040</v>
          </cell>
        </row>
        <row r="51">
          <cell r="D51">
            <v>0</v>
          </cell>
          <cell r="E51">
            <v>0</v>
          </cell>
          <cell r="F51">
            <v>0</v>
          </cell>
          <cell r="G51">
            <v>0</v>
          </cell>
          <cell r="H51">
            <v>0</v>
          </cell>
        </row>
        <row r="52">
          <cell r="D52">
            <v>44658</v>
          </cell>
          <cell r="E52">
            <v>44584</v>
          </cell>
          <cell r="F52">
            <v>50222</v>
          </cell>
          <cell r="G52">
            <v>48972</v>
          </cell>
          <cell r="H52">
            <v>45887</v>
          </cell>
          <cell r="I52">
            <v>50958</v>
          </cell>
        </row>
        <row r="53">
          <cell r="D53">
            <v>46448</v>
          </cell>
          <cell r="E53">
            <v>0</v>
          </cell>
          <cell r="F53">
            <v>0</v>
          </cell>
          <cell r="G53">
            <v>0</v>
          </cell>
          <cell r="H53">
            <v>0</v>
          </cell>
          <cell r="I53">
            <v>52316</v>
          </cell>
        </row>
        <row r="54">
          <cell r="D54">
            <v>85000</v>
          </cell>
          <cell r="E54">
            <v>56790</v>
          </cell>
          <cell r="F54">
            <v>50938</v>
          </cell>
          <cell r="G54">
            <v>56221</v>
          </cell>
          <cell r="H54">
            <v>57037</v>
          </cell>
          <cell r="I54">
            <v>57965</v>
          </cell>
        </row>
        <row r="55">
          <cell r="D55">
            <v>44190</v>
          </cell>
          <cell r="E55">
            <v>51060</v>
          </cell>
          <cell r="F55">
            <v>52533</v>
          </cell>
          <cell r="G55">
            <v>55950</v>
          </cell>
          <cell r="H55">
            <v>56546</v>
          </cell>
          <cell r="I55">
            <v>55442</v>
          </cell>
        </row>
        <row r="56">
          <cell r="D56">
            <v>41848</v>
          </cell>
          <cell r="E56">
            <v>51860</v>
          </cell>
          <cell r="F56">
            <v>53704</v>
          </cell>
          <cell r="G56">
            <v>51833</v>
          </cell>
          <cell r="H56">
            <v>53731</v>
          </cell>
          <cell r="I56">
            <v>61479</v>
          </cell>
        </row>
        <row r="57">
          <cell r="D57">
            <v>38787</v>
          </cell>
          <cell r="E57">
            <v>37108</v>
          </cell>
          <cell r="F57">
            <v>41218</v>
          </cell>
          <cell r="G57">
            <v>45778</v>
          </cell>
          <cell r="H57">
            <v>49339</v>
          </cell>
          <cell r="I57">
            <v>49506</v>
          </cell>
        </row>
        <row r="58">
          <cell r="D58">
            <v>61934</v>
          </cell>
          <cell r="E58">
            <v>65839</v>
          </cell>
          <cell r="F58">
            <v>69369</v>
          </cell>
          <cell r="G58">
            <v>82970</v>
          </cell>
          <cell r="H58">
            <v>82195</v>
          </cell>
          <cell r="I58">
            <v>84592</v>
          </cell>
        </row>
        <row r="59">
          <cell r="D59">
            <v>63933</v>
          </cell>
          <cell r="E59">
            <v>88664</v>
          </cell>
          <cell r="F59">
            <v>85059</v>
          </cell>
          <cell r="G59">
            <v>100125</v>
          </cell>
          <cell r="H59">
            <v>119232</v>
          </cell>
          <cell r="I59">
            <v>127162</v>
          </cell>
        </row>
        <row r="60">
          <cell r="D60">
            <v>61357</v>
          </cell>
          <cell r="E60">
            <v>79335</v>
          </cell>
          <cell r="F60">
            <v>75981</v>
          </cell>
          <cell r="G60">
            <v>89492</v>
          </cell>
          <cell r="H60">
            <v>93816</v>
          </cell>
          <cell r="I60">
            <v>97692</v>
          </cell>
        </row>
        <row r="61">
          <cell r="D61">
            <v>55703</v>
          </cell>
          <cell r="E61">
            <v>78492</v>
          </cell>
          <cell r="F61">
            <v>73390</v>
          </cell>
          <cell r="G61">
            <v>93817</v>
          </cell>
          <cell r="H61">
            <v>92593</v>
          </cell>
          <cell r="I61">
            <v>97774</v>
          </cell>
        </row>
        <row r="62">
          <cell r="D62">
            <v>51591</v>
          </cell>
          <cell r="E62">
            <v>57016</v>
          </cell>
          <cell r="F62">
            <v>59942</v>
          </cell>
          <cell r="G62">
            <v>79771</v>
          </cell>
          <cell r="H62">
            <v>80697</v>
          </cell>
          <cell r="I62">
            <v>85993</v>
          </cell>
        </row>
        <row r="63">
          <cell r="D63">
            <v>42185</v>
          </cell>
          <cell r="E63">
            <v>49795</v>
          </cell>
          <cell r="F63">
            <v>53524</v>
          </cell>
          <cell r="G63">
            <v>56005</v>
          </cell>
          <cell r="H63">
            <v>55504</v>
          </cell>
          <cell r="I63">
            <v>50559</v>
          </cell>
        </row>
        <row r="64">
          <cell r="D64">
            <v>27764</v>
          </cell>
          <cell r="E64">
            <v>31625</v>
          </cell>
          <cell r="F64">
            <v>35323</v>
          </cell>
          <cell r="G64">
            <v>35962</v>
          </cell>
          <cell r="H64">
            <v>34234</v>
          </cell>
          <cell r="I64">
            <v>35894</v>
          </cell>
        </row>
        <row r="65">
          <cell r="D65">
            <v>24027</v>
          </cell>
          <cell r="E65">
            <v>25116</v>
          </cell>
          <cell r="F65">
            <v>28115</v>
          </cell>
          <cell r="G65">
            <v>32570</v>
          </cell>
          <cell r="H65">
            <v>33929</v>
          </cell>
          <cell r="I65">
            <v>31106</v>
          </cell>
        </row>
        <row r="66">
          <cell r="D66">
            <v>0</v>
          </cell>
          <cell r="E66">
            <v>0</v>
          </cell>
          <cell r="F66">
            <v>0</v>
          </cell>
          <cell r="G66">
            <v>0</v>
          </cell>
          <cell r="H66">
            <v>0</v>
          </cell>
          <cell r="I66">
            <v>31220</v>
          </cell>
        </row>
        <row r="67">
          <cell r="D67">
            <v>138834</v>
          </cell>
          <cell r="E67">
            <v>182855</v>
          </cell>
          <cell r="F67">
            <v>194975</v>
          </cell>
          <cell r="G67">
            <v>220908</v>
          </cell>
          <cell r="H67">
            <v>213858</v>
          </cell>
          <cell r="I67">
            <v>213626</v>
          </cell>
        </row>
        <row r="68">
          <cell r="D68">
            <v>0</v>
          </cell>
          <cell r="E68">
            <v>0</v>
          </cell>
          <cell r="F68">
            <v>205682</v>
          </cell>
          <cell r="G68">
            <v>0</v>
          </cell>
          <cell r="H68">
            <v>0</v>
          </cell>
          <cell r="I68">
            <v>222000</v>
          </cell>
        </row>
        <row r="69">
          <cell r="D69">
            <v>110919</v>
          </cell>
          <cell r="E69">
            <v>141261</v>
          </cell>
          <cell r="F69">
            <v>146386</v>
          </cell>
          <cell r="G69">
            <v>152246</v>
          </cell>
          <cell r="H69">
            <v>176675</v>
          </cell>
          <cell r="I69">
            <v>177197</v>
          </cell>
        </row>
        <row r="70">
          <cell r="D70">
            <v>132504</v>
          </cell>
          <cell r="E70">
            <v>158473</v>
          </cell>
          <cell r="F70">
            <v>172465</v>
          </cell>
          <cell r="G70">
            <v>167262</v>
          </cell>
          <cell r="H70">
            <v>202051</v>
          </cell>
          <cell r="I70">
            <v>203832</v>
          </cell>
        </row>
        <row r="71">
          <cell r="D71">
            <v>48481</v>
          </cell>
          <cell r="E71">
            <v>54702</v>
          </cell>
          <cell r="F71">
            <v>55122</v>
          </cell>
          <cell r="G71">
            <v>60807</v>
          </cell>
          <cell r="H71">
            <v>62877</v>
          </cell>
          <cell r="I71">
            <v>63743</v>
          </cell>
        </row>
        <row r="72">
          <cell r="D72">
            <v>43680</v>
          </cell>
          <cell r="E72">
            <v>44880</v>
          </cell>
          <cell r="F72">
            <v>48028</v>
          </cell>
          <cell r="G72">
            <v>50851</v>
          </cell>
          <cell r="H72">
            <v>53181</v>
          </cell>
          <cell r="I72">
            <v>54556</v>
          </cell>
        </row>
        <row r="73">
          <cell r="D73">
            <v>85550</v>
          </cell>
          <cell r="E73">
            <v>93478</v>
          </cell>
          <cell r="F73">
            <v>87304</v>
          </cell>
          <cell r="G73">
            <v>74036</v>
          </cell>
          <cell r="H73">
            <v>86408</v>
          </cell>
          <cell r="I73">
            <v>93800</v>
          </cell>
        </row>
        <row r="74">
          <cell r="D74">
            <v>53761</v>
          </cell>
          <cell r="E74">
            <v>61011</v>
          </cell>
          <cell r="F74">
            <v>64085</v>
          </cell>
          <cell r="G74">
            <v>72597</v>
          </cell>
          <cell r="H74">
            <v>68516</v>
          </cell>
          <cell r="I74">
            <v>70173</v>
          </cell>
        </row>
        <row r="75">
          <cell r="D75">
            <v>52942</v>
          </cell>
          <cell r="E75">
            <v>51546</v>
          </cell>
          <cell r="F75">
            <v>61343</v>
          </cell>
          <cell r="G75">
            <v>61271</v>
          </cell>
          <cell r="H75">
            <v>63007</v>
          </cell>
          <cell r="I75">
            <v>61980</v>
          </cell>
        </row>
        <row r="76">
          <cell r="D76">
            <v>66263</v>
          </cell>
          <cell r="E76">
            <v>73215</v>
          </cell>
          <cell r="F76">
            <v>79213</v>
          </cell>
          <cell r="G76">
            <v>87213</v>
          </cell>
          <cell r="H76">
            <v>85260</v>
          </cell>
          <cell r="I76">
            <v>87102</v>
          </cell>
        </row>
        <row r="77">
          <cell r="D77">
            <v>43941</v>
          </cell>
          <cell r="E77">
            <v>55118</v>
          </cell>
          <cell r="F77">
            <v>53782</v>
          </cell>
          <cell r="G77">
            <v>61657</v>
          </cell>
          <cell r="H77">
            <v>59259</v>
          </cell>
          <cell r="I77">
            <v>60716</v>
          </cell>
        </row>
        <row r="78">
          <cell r="D78">
            <v>62206</v>
          </cell>
          <cell r="E78">
            <v>69325</v>
          </cell>
          <cell r="F78">
            <v>69427</v>
          </cell>
          <cell r="G78">
            <v>76579</v>
          </cell>
          <cell r="H78">
            <v>84302</v>
          </cell>
          <cell r="I78">
            <v>88577</v>
          </cell>
        </row>
        <row r="79">
          <cell r="D79">
            <v>62028</v>
          </cell>
          <cell r="E79">
            <v>65417</v>
          </cell>
          <cell r="F79">
            <v>63014</v>
          </cell>
          <cell r="G79">
            <v>66382</v>
          </cell>
          <cell r="H79">
            <v>73709</v>
          </cell>
          <cell r="I79">
            <v>77056</v>
          </cell>
        </row>
        <row r="80">
          <cell r="D80">
            <v>53611</v>
          </cell>
          <cell r="E80">
            <v>58956</v>
          </cell>
          <cell r="F80">
            <v>62228</v>
          </cell>
          <cell r="G80">
            <v>63196</v>
          </cell>
          <cell r="H80">
            <v>70804</v>
          </cell>
          <cell r="I80">
            <v>72860</v>
          </cell>
        </row>
        <row r="81">
          <cell r="D81">
            <v>64905</v>
          </cell>
          <cell r="E81">
            <v>70361</v>
          </cell>
          <cell r="F81">
            <v>73494</v>
          </cell>
          <cell r="G81">
            <v>78241</v>
          </cell>
          <cell r="H81">
            <v>87823</v>
          </cell>
          <cell r="I81">
            <v>89854</v>
          </cell>
        </row>
        <row r="82">
          <cell r="D82">
            <v>89797</v>
          </cell>
          <cell r="E82">
            <v>103927</v>
          </cell>
          <cell r="F82">
            <v>108316</v>
          </cell>
          <cell r="G82">
            <v>104700</v>
          </cell>
          <cell r="H82">
            <v>103707</v>
          </cell>
          <cell r="I82">
            <v>108946</v>
          </cell>
        </row>
        <row r="83">
          <cell r="D83">
            <v>57031</v>
          </cell>
          <cell r="E83">
            <v>57103</v>
          </cell>
          <cell r="F83">
            <v>65524</v>
          </cell>
          <cell r="G83">
            <v>71432</v>
          </cell>
          <cell r="H83">
            <v>70402</v>
          </cell>
          <cell r="I83">
            <v>76012</v>
          </cell>
        </row>
        <row r="84">
          <cell r="D84">
            <v>46672</v>
          </cell>
          <cell r="E84">
            <v>50127</v>
          </cell>
          <cell r="F84">
            <v>57302</v>
          </cell>
          <cell r="G84">
            <v>60639</v>
          </cell>
          <cell r="H84">
            <v>59231</v>
          </cell>
          <cell r="I84">
            <v>60264</v>
          </cell>
        </row>
        <row r="85">
          <cell r="D85">
            <v>56625</v>
          </cell>
          <cell r="E85">
            <v>56706</v>
          </cell>
          <cell r="F85">
            <v>56907</v>
          </cell>
          <cell r="G85">
            <v>57859</v>
          </cell>
          <cell r="H85">
            <v>58119</v>
          </cell>
          <cell r="I85">
            <v>61251</v>
          </cell>
        </row>
        <row r="86">
          <cell r="D86">
            <v>38645</v>
          </cell>
          <cell r="E86">
            <v>45959</v>
          </cell>
          <cell r="F86">
            <v>42334</v>
          </cell>
          <cell r="G86">
            <v>46407</v>
          </cell>
          <cell r="H86">
            <v>43128</v>
          </cell>
          <cell r="I86">
            <v>47289</v>
          </cell>
        </row>
        <row r="87">
          <cell r="D87">
            <v>40376</v>
          </cell>
          <cell r="E87">
            <v>43490</v>
          </cell>
          <cell r="F87">
            <v>49575</v>
          </cell>
          <cell r="G87">
            <v>53828</v>
          </cell>
          <cell r="H87">
            <v>55074</v>
          </cell>
          <cell r="I87">
            <v>52048</v>
          </cell>
        </row>
        <row r="88">
          <cell r="D88">
            <v>27218</v>
          </cell>
          <cell r="E88">
            <v>29933</v>
          </cell>
          <cell r="F88">
            <v>31866</v>
          </cell>
          <cell r="G88">
            <v>34005</v>
          </cell>
          <cell r="H88">
            <v>34947</v>
          </cell>
          <cell r="I88">
            <v>35932</v>
          </cell>
        </row>
        <row r="89">
          <cell r="D89">
            <v>43278</v>
          </cell>
          <cell r="E89">
            <v>47845</v>
          </cell>
          <cell r="F89">
            <v>52927</v>
          </cell>
          <cell r="G89">
            <v>52815</v>
          </cell>
          <cell r="H89">
            <v>52194</v>
          </cell>
          <cell r="I89">
            <v>55114</v>
          </cell>
        </row>
        <row r="90">
          <cell r="D90">
            <v>52057</v>
          </cell>
          <cell r="E90">
            <v>50133</v>
          </cell>
          <cell r="F90">
            <v>51867</v>
          </cell>
          <cell r="G90">
            <v>59043</v>
          </cell>
          <cell r="H90">
            <v>57402</v>
          </cell>
          <cell r="I90">
            <v>55503</v>
          </cell>
        </row>
        <row r="91">
          <cell r="D91">
            <v>40190</v>
          </cell>
          <cell r="E91">
            <v>41152</v>
          </cell>
          <cell r="F91">
            <v>43017</v>
          </cell>
          <cell r="G91">
            <v>47888</v>
          </cell>
          <cell r="H91">
            <v>44779</v>
          </cell>
          <cell r="I91">
            <v>51708</v>
          </cell>
        </row>
        <row r="92">
          <cell r="D92">
            <v>36826</v>
          </cell>
          <cell r="E92">
            <v>41444</v>
          </cell>
          <cell r="F92">
            <v>41899</v>
          </cell>
          <cell r="G92">
            <v>48780</v>
          </cell>
          <cell r="H92">
            <v>48031</v>
          </cell>
          <cell r="I92">
            <v>53634</v>
          </cell>
        </row>
        <row r="93">
          <cell r="D93">
            <v>35946</v>
          </cell>
          <cell r="E93">
            <v>31972</v>
          </cell>
          <cell r="F93">
            <v>39004</v>
          </cell>
          <cell r="G93">
            <v>44504</v>
          </cell>
          <cell r="H93">
            <v>44184</v>
          </cell>
          <cell r="I93">
            <v>47733</v>
          </cell>
        </row>
        <row r="94">
          <cell r="D94">
            <v>39571</v>
          </cell>
          <cell r="E94">
            <v>53028</v>
          </cell>
          <cell r="F94">
            <v>68981</v>
          </cell>
          <cell r="G94">
            <v>62082</v>
          </cell>
          <cell r="H94">
            <v>66877</v>
          </cell>
          <cell r="I94">
            <v>67166</v>
          </cell>
        </row>
        <row r="95">
          <cell r="D95">
            <v>47189</v>
          </cell>
          <cell r="E95">
            <v>46915</v>
          </cell>
          <cell r="F95">
            <v>48752</v>
          </cell>
          <cell r="G95">
            <v>46666</v>
          </cell>
          <cell r="H95">
            <v>45857</v>
          </cell>
          <cell r="I95">
            <v>55984</v>
          </cell>
        </row>
        <row r="96">
          <cell r="D96">
            <v>41423</v>
          </cell>
          <cell r="E96">
            <v>40155</v>
          </cell>
          <cell r="F96">
            <v>38308</v>
          </cell>
          <cell r="G96">
            <v>41003</v>
          </cell>
          <cell r="H96">
            <v>37353</v>
          </cell>
          <cell r="I96">
            <v>42542</v>
          </cell>
        </row>
        <row r="97">
          <cell r="D97">
            <v>55484</v>
          </cell>
          <cell r="E97">
            <v>57521</v>
          </cell>
          <cell r="F97">
            <v>70370</v>
          </cell>
          <cell r="G97">
            <v>71508</v>
          </cell>
          <cell r="H97">
            <v>74955</v>
          </cell>
          <cell r="I97">
            <v>74876</v>
          </cell>
        </row>
        <row r="98">
          <cell r="D98">
            <v>49658</v>
          </cell>
          <cell r="E98">
            <v>50236</v>
          </cell>
          <cell r="F98">
            <v>67447</v>
          </cell>
          <cell r="G98">
            <v>64445</v>
          </cell>
          <cell r="H98">
            <v>73526</v>
          </cell>
          <cell r="I98">
            <v>63958</v>
          </cell>
        </row>
        <row r="99">
          <cell r="D99">
            <v>43112</v>
          </cell>
          <cell r="E99">
            <v>49606</v>
          </cell>
          <cell r="F99">
            <v>52853</v>
          </cell>
          <cell r="G99">
            <v>51995</v>
          </cell>
          <cell r="H99">
            <v>57379</v>
          </cell>
          <cell r="I99">
            <v>62763</v>
          </cell>
        </row>
        <row r="100">
          <cell r="D100">
            <v>43435</v>
          </cell>
          <cell r="E100">
            <v>49967</v>
          </cell>
          <cell r="F100">
            <v>58685</v>
          </cell>
          <cell r="G100">
            <v>57509</v>
          </cell>
          <cell r="H100">
            <v>62982</v>
          </cell>
          <cell r="I100">
            <v>68370</v>
          </cell>
        </row>
        <row r="101">
          <cell r="D101">
            <v>43046</v>
          </cell>
          <cell r="E101">
            <v>48067</v>
          </cell>
          <cell r="F101">
            <v>61321</v>
          </cell>
          <cell r="G101">
            <v>54779</v>
          </cell>
          <cell r="H101">
            <v>58712</v>
          </cell>
          <cell r="I101">
            <v>60631</v>
          </cell>
        </row>
        <row r="102">
          <cell r="D102">
            <v>49313</v>
          </cell>
          <cell r="E102">
            <v>48776</v>
          </cell>
          <cell r="F102">
            <v>54671</v>
          </cell>
          <cell r="G102">
            <v>58636</v>
          </cell>
          <cell r="H102">
            <v>52520</v>
          </cell>
          <cell r="I102">
            <v>62084</v>
          </cell>
        </row>
        <row r="103">
          <cell r="D103">
            <v>46852</v>
          </cell>
          <cell r="E103">
            <v>51132</v>
          </cell>
          <cell r="F103">
            <v>50746</v>
          </cell>
          <cell r="G103">
            <v>58644</v>
          </cell>
          <cell r="H103">
            <v>58509</v>
          </cell>
          <cell r="I103">
            <v>56508</v>
          </cell>
        </row>
        <row r="104">
          <cell r="D104">
            <v>0</v>
          </cell>
          <cell r="E104">
            <v>60931</v>
          </cell>
          <cell r="F104">
            <v>69694</v>
          </cell>
          <cell r="G104">
            <v>70591</v>
          </cell>
          <cell r="H104">
            <v>70175</v>
          </cell>
        </row>
        <row r="105">
          <cell r="D105">
            <v>37612</v>
          </cell>
          <cell r="E105">
            <v>41439</v>
          </cell>
          <cell r="F105">
            <v>47587</v>
          </cell>
          <cell r="G105">
            <v>48947</v>
          </cell>
          <cell r="H105">
            <v>49414</v>
          </cell>
          <cell r="I105">
            <v>54258</v>
          </cell>
        </row>
        <row r="106">
          <cell r="D106">
            <v>0</v>
          </cell>
          <cell r="E106">
            <v>58915</v>
          </cell>
          <cell r="F106">
            <v>60000</v>
          </cell>
          <cell r="G106">
            <v>0</v>
          </cell>
          <cell r="H106">
            <v>0</v>
          </cell>
        </row>
        <row r="107">
          <cell r="D107">
            <v>80457</v>
          </cell>
          <cell r="E107">
            <v>65452</v>
          </cell>
          <cell r="F107">
            <v>68430</v>
          </cell>
          <cell r="G107">
            <v>74388</v>
          </cell>
          <cell r="H107">
            <v>79284</v>
          </cell>
          <cell r="I107">
            <v>89673</v>
          </cell>
        </row>
        <row r="108">
          <cell r="D108">
            <v>40438</v>
          </cell>
          <cell r="E108">
            <v>37613</v>
          </cell>
          <cell r="F108">
            <v>44875</v>
          </cell>
          <cell r="G108">
            <v>42988</v>
          </cell>
          <cell r="H108">
            <v>49968</v>
          </cell>
          <cell r="I108">
            <v>54997</v>
          </cell>
        </row>
        <row r="109">
          <cell r="D109">
            <v>46918</v>
          </cell>
          <cell r="E109">
            <v>50793</v>
          </cell>
          <cell r="F109">
            <v>49719</v>
          </cell>
          <cell r="G109">
            <v>50738</v>
          </cell>
          <cell r="H109">
            <v>51485</v>
          </cell>
          <cell r="I109">
            <v>56810</v>
          </cell>
        </row>
        <row r="110">
          <cell r="D110">
            <v>28895</v>
          </cell>
          <cell r="E110">
            <v>39301</v>
          </cell>
          <cell r="F110">
            <v>40889</v>
          </cell>
          <cell r="G110">
            <v>41387</v>
          </cell>
          <cell r="H110">
            <v>39852</v>
          </cell>
          <cell r="I110">
            <v>40464</v>
          </cell>
        </row>
        <row r="111">
          <cell r="D111">
            <v>26513</v>
          </cell>
          <cell r="E111">
            <v>30798</v>
          </cell>
          <cell r="F111">
            <v>36200</v>
          </cell>
          <cell r="G111">
            <v>39607</v>
          </cell>
          <cell r="H111">
            <v>38667</v>
          </cell>
          <cell r="I111">
            <v>37439</v>
          </cell>
        </row>
        <row r="112">
          <cell r="D112">
            <v>21135</v>
          </cell>
          <cell r="E112">
            <v>29994</v>
          </cell>
          <cell r="F112">
            <v>32863</v>
          </cell>
          <cell r="G112">
            <v>28374</v>
          </cell>
          <cell r="H112">
            <v>30680</v>
          </cell>
          <cell r="I112">
            <v>32399</v>
          </cell>
        </row>
        <row r="113">
          <cell r="D113">
            <v>24536</v>
          </cell>
          <cell r="E113">
            <v>26635</v>
          </cell>
          <cell r="F113">
            <v>25797</v>
          </cell>
          <cell r="G113">
            <v>25396</v>
          </cell>
          <cell r="H113">
            <v>28817</v>
          </cell>
          <cell r="I113">
            <v>29065</v>
          </cell>
        </row>
        <row r="114">
          <cell r="D114">
            <v>52861</v>
          </cell>
          <cell r="E114">
            <v>55517</v>
          </cell>
          <cell r="F114">
            <v>59646</v>
          </cell>
          <cell r="G114">
            <v>59324</v>
          </cell>
          <cell r="H114">
            <v>62176</v>
          </cell>
          <cell r="I114">
            <v>65935</v>
          </cell>
        </row>
        <row r="115">
          <cell r="D115">
            <v>45935</v>
          </cell>
          <cell r="E115">
            <v>47509</v>
          </cell>
          <cell r="F115">
            <v>53826</v>
          </cell>
          <cell r="G115">
            <v>54346</v>
          </cell>
          <cell r="H115">
            <v>66277</v>
          </cell>
          <cell r="I115">
            <v>64474</v>
          </cell>
        </row>
        <row r="116">
          <cell r="D116">
            <v>51895</v>
          </cell>
          <cell r="E116">
            <v>52064</v>
          </cell>
          <cell r="F116">
            <v>60429</v>
          </cell>
          <cell r="G116">
            <v>60956</v>
          </cell>
          <cell r="H116">
            <v>65529</v>
          </cell>
          <cell r="I116">
            <v>70228</v>
          </cell>
        </row>
        <row r="117">
          <cell r="D117">
            <v>0</v>
          </cell>
          <cell r="E117">
            <v>55368</v>
          </cell>
          <cell r="F117">
            <v>67368</v>
          </cell>
          <cell r="G117">
            <v>71236</v>
          </cell>
          <cell r="H117">
            <v>72500</v>
          </cell>
          <cell r="I117">
            <v>70070</v>
          </cell>
        </row>
        <row r="118">
          <cell r="D118">
            <v>0</v>
          </cell>
          <cell r="E118">
            <v>36650</v>
          </cell>
          <cell r="F118">
            <v>47273</v>
          </cell>
          <cell r="G118">
            <v>51003</v>
          </cell>
          <cell r="H118">
            <v>54737</v>
          </cell>
          <cell r="I118">
            <v>61818</v>
          </cell>
        </row>
        <row r="119">
          <cell r="D119">
            <v>42678</v>
          </cell>
          <cell r="E119">
            <v>44134</v>
          </cell>
          <cell r="F119">
            <v>45314</v>
          </cell>
          <cell r="G119">
            <v>53919</v>
          </cell>
          <cell r="H119">
            <v>58660</v>
          </cell>
          <cell r="I119">
            <v>58342</v>
          </cell>
        </row>
        <row r="120">
          <cell r="D120">
            <v>47273</v>
          </cell>
          <cell r="E120">
            <v>0</v>
          </cell>
          <cell r="F120">
            <v>0</v>
          </cell>
          <cell r="G120">
            <v>0</v>
          </cell>
          <cell r="H120">
            <v>0</v>
          </cell>
        </row>
        <row r="121">
          <cell r="D121">
            <v>54077</v>
          </cell>
          <cell r="E121">
            <v>62901</v>
          </cell>
          <cell r="F121">
            <v>68030</v>
          </cell>
          <cell r="G121">
            <v>68864</v>
          </cell>
          <cell r="H121">
            <v>65748</v>
          </cell>
          <cell r="I121">
            <v>75231</v>
          </cell>
        </row>
        <row r="122">
          <cell r="D122">
            <v>78981</v>
          </cell>
          <cell r="E122">
            <v>85818</v>
          </cell>
          <cell r="F122">
            <v>90000</v>
          </cell>
          <cell r="G122">
            <v>90028</v>
          </cell>
          <cell r="H122">
            <v>92000</v>
          </cell>
          <cell r="I122">
            <v>90142</v>
          </cell>
        </row>
        <row r="123">
          <cell r="D123">
            <v>44277</v>
          </cell>
          <cell r="E123">
            <v>36966</v>
          </cell>
          <cell r="F123">
            <v>36395</v>
          </cell>
          <cell r="G123">
            <v>41336</v>
          </cell>
          <cell r="H123">
            <v>44843</v>
          </cell>
          <cell r="I123">
            <v>45929</v>
          </cell>
        </row>
        <row r="124">
          <cell r="D124">
            <v>0</v>
          </cell>
          <cell r="E124">
            <v>29474</v>
          </cell>
          <cell r="F124">
            <v>0</v>
          </cell>
          <cell r="G124">
            <v>0</v>
          </cell>
          <cell r="H124">
            <v>41937</v>
          </cell>
        </row>
        <row r="125">
          <cell r="D125">
            <v>0</v>
          </cell>
          <cell r="E125">
            <v>0</v>
          </cell>
          <cell r="F125">
            <v>0</v>
          </cell>
          <cell r="G125">
            <v>74838</v>
          </cell>
          <cell r="H125">
            <v>71470</v>
          </cell>
          <cell r="I125">
            <v>70247</v>
          </cell>
        </row>
        <row r="126">
          <cell r="D126">
            <v>0</v>
          </cell>
          <cell r="E126">
            <v>0</v>
          </cell>
          <cell r="F126">
            <v>0</v>
          </cell>
          <cell r="G126">
            <v>0</v>
          </cell>
          <cell r="H126">
            <v>0</v>
          </cell>
        </row>
        <row r="127">
          <cell r="D127">
            <v>0</v>
          </cell>
          <cell r="E127">
            <v>0</v>
          </cell>
          <cell r="F127">
            <v>0</v>
          </cell>
          <cell r="G127">
            <v>0</v>
          </cell>
          <cell r="H127">
            <v>0</v>
          </cell>
        </row>
        <row r="128">
          <cell r="D128">
            <v>0</v>
          </cell>
          <cell r="E128">
            <v>0</v>
          </cell>
          <cell r="F128">
            <v>0</v>
          </cell>
          <cell r="G128">
            <v>0</v>
          </cell>
          <cell r="H128">
            <v>0</v>
          </cell>
        </row>
        <row r="129">
          <cell r="D129">
            <v>58899</v>
          </cell>
          <cell r="E129">
            <v>58209</v>
          </cell>
          <cell r="F129">
            <v>57883</v>
          </cell>
          <cell r="G129">
            <v>57589</v>
          </cell>
          <cell r="H129">
            <v>57972</v>
          </cell>
          <cell r="I129">
            <v>61518</v>
          </cell>
        </row>
        <row r="130">
          <cell r="D130">
            <v>70643</v>
          </cell>
          <cell r="E130">
            <v>80576</v>
          </cell>
          <cell r="F130">
            <v>82663</v>
          </cell>
          <cell r="G130">
            <v>85975</v>
          </cell>
          <cell r="H130">
            <v>88314</v>
          </cell>
          <cell r="I130">
            <v>92878</v>
          </cell>
        </row>
        <row r="131">
          <cell r="D131">
            <v>54306</v>
          </cell>
          <cell r="E131">
            <v>64710</v>
          </cell>
          <cell r="F131">
            <v>64607</v>
          </cell>
          <cell r="G131">
            <v>68243</v>
          </cell>
          <cell r="H131">
            <v>69598</v>
          </cell>
          <cell r="I131">
            <v>72206</v>
          </cell>
        </row>
        <row r="132">
          <cell r="D132">
            <v>38889</v>
          </cell>
          <cell r="E132">
            <v>46202</v>
          </cell>
          <cell r="F132">
            <v>48066</v>
          </cell>
          <cell r="G132">
            <v>49876</v>
          </cell>
          <cell r="H132">
            <v>50708</v>
          </cell>
          <cell r="I132">
            <v>53073</v>
          </cell>
        </row>
        <row r="133">
          <cell r="D133">
            <v>25036</v>
          </cell>
          <cell r="E133">
            <v>30629</v>
          </cell>
          <cell r="F133">
            <v>28851</v>
          </cell>
          <cell r="G133">
            <v>31845</v>
          </cell>
          <cell r="H133">
            <v>32382</v>
          </cell>
          <cell r="I133">
            <v>32372</v>
          </cell>
        </row>
      </sheetData>
      <sheetData sheetId="14" refreshError="1"/>
      <sheetData sheetId="15" refreshError="1"/>
      <sheetData sheetId="16" refreshError="1"/>
      <sheetData sheetId="17" refreshError="1"/>
      <sheetData sheetId="18"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슬래브수량집계"/>
      <sheetName val="슬래브철근집계"/>
      <sheetName val="강재집계"/>
      <sheetName val="진주방향수량집계"/>
      <sheetName val="진주방향철근집계"/>
      <sheetName val="진주방향"/>
      <sheetName val="마산방향수량집계"/>
      <sheetName val="마산방향철근집계"/>
      <sheetName val="마산방향"/>
      <sheetName val="3련 BOX"/>
      <sheetName val="Sheet1"/>
      <sheetName val="Sheet1 (2)"/>
      <sheetName val="단위수량"/>
      <sheetName val="수량산출"/>
      <sheetName val="장비집계"/>
      <sheetName val="토사(PE)"/>
      <sheetName val="말뚝지지력산정"/>
      <sheetName val="관경별내역서"/>
      <sheetName val="인곡교상부"/>
      <sheetName val="원가계산하도"/>
      <sheetName val="전기일위대가"/>
      <sheetName val="I.설계조건"/>
      <sheetName val="집계표"/>
      <sheetName val="계림(함평)"/>
      <sheetName val="계림(장성)"/>
      <sheetName val="참고사항"/>
      <sheetName val="근로자자료입력"/>
      <sheetName val="DATE"/>
      <sheetName val="쌍송교"/>
      <sheetName val="가시설단위수량"/>
      <sheetName val="SORCE1"/>
      <sheetName val="99노임단가"/>
      <sheetName val="1.설계조건"/>
      <sheetName val="간접"/>
      <sheetName val="증감대비"/>
      <sheetName val="설계내역"/>
      <sheetName val="값"/>
      <sheetName val="2003상반기노임기준"/>
      <sheetName val="일위대가표"/>
      <sheetName val="용산3(영광)"/>
      <sheetName val="8.석축단위(H=1.5M)"/>
      <sheetName val="21301동"/>
      <sheetName val="토목검측서"/>
      <sheetName val="관접합및부설"/>
      <sheetName val="단가"/>
      <sheetName val="공사개요"/>
      <sheetName val="일위대가"/>
      <sheetName val="원가계산서"/>
      <sheetName val="b_balju_cho"/>
      <sheetName val="지급자재"/>
      <sheetName val="SLAB"/>
      <sheetName val="단가 및 재료비"/>
      <sheetName val="중기사용료산출근거"/>
      <sheetName val="단가산출1"/>
      <sheetName val="단가산출2"/>
      <sheetName val="안정검토"/>
      <sheetName val="#REF"/>
      <sheetName val="내역서"/>
      <sheetName val="2.고용보험료산출근거"/>
      <sheetName val="우수받이"/>
      <sheetName val="가도공"/>
      <sheetName val="순공사비"/>
      <sheetName val="중기조종사 단위단가"/>
      <sheetName val="총괄"/>
      <sheetName val="제잡비계산"/>
      <sheetName val="주현(해보)"/>
      <sheetName val="주현(영광)"/>
      <sheetName val="대창(함평)"/>
      <sheetName val="대창(장성)"/>
      <sheetName val="대창(함평)-창열"/>
      <sheetName val="데이타"/>
      <sheetName val="식재인부"/>
      <sheetName val="조명시설"/>
      <sheetName val="노원열병합  건축공사기성내역서"/>
      <sheetName val="단가대비표"/>
      <sheetName val="일위대가목록"/>
      <sheetName val="06 일위대가목록"/>
      <sheetName val="설계내역(2001)"/>
      <sheetName val="일위목록"/>
      <sheetName val="원가"/>
      <sheetName val="물가대비표"/>
      <sheetName val="3.고용보험료산출근거"/>
      <sheetName val="4.고용보험"/>
      <sheetName val="부하계산서"/>
      <sheetName val="대비"/>
      <sheetName val="설계조건"/>
      <sheetName val="원형맨홀수량"/>
      <sheetName val="토공연장"/>
      <sheetName val="자재"/>
      <sheetName val="간지"/>
      <sheetName val="소비자가"/>
      <sheetName val="ABUT수량-A1"/>
      <sheetName val="구조물공집계"/>
      <sheetName val="Sheet2"/>
      <sheetName val="배수장토목공사비"/>
      <sheetName val="기둥(원형)"/>
      <sheetName val="버스운행안내"/>
      <sheetName val="예방접종계획"/>
      <sheetName val="전차선로 물량표"/>
      <sheetName val="한강운반비"/>
      <sheetName val="공통(20-91)"/>
      <sheetName val="설계예산서"/>
      <sheetName val="예산내역서"/>
      <sheetName val="예정공정표"/>
      <sheetName val="총계"/>
      <sheetName val="노무"/>
      <sheetName val="재집"/>
      <sheetName val="전등설비"/>
      <sheetName val="1.설계기준"/>
      <sheetName val="기초입력 DATA"/>
      <sheetName val="Total"/>
      <sheetName val="역T형"/>
      <sheetName val="터파기및재료"/>
      <sheetName val="REACTION(USE평시)"/>
      <sheetName val="REACTION(USD지진시)"/>
      <sheetName val="1호맨홀토공"/>
      <sheetName val="DIAPHRAGM"/>
      <sheetName val="주형"/>
      <sheetName val="8.PILE  (돌출)"/>
      <sheetName val="물가시세"/>
      <sheetName val="노임단가"/>
      <sheetName val="원가입력"/>
      <sheetName val="사용성검토"/>
      <sheetName val="단면가정"/>
      <sheetName val="원가계산"/>
      <sheetName val="우각부보강"/>
      <sheetName val="중기"/>
      <sheetName val="요율"/>
      <sheetName val="A-8 PD(도로중앙)"/>
      <sheetName val="신당동집계표"/>
      <sheetName val="대로근거"/>
      <sheetName val="1. 설계조건 2.단면가정 3. 하중계산"/>
      <sheetName val="DATA 입력란"/>
      <sheetName val="건축내역"/>
      <sheetName val="성토도수로현황(횡배수관)"/>
      <sheetName val="내역"/>
      <sheetName val="측구터파기공수량집계"/>
      <sheetName val="배수공 시멘트 및 골재량 산출"/>
      <sheetName val="구조물터파기수량집계"/>
      <sheetName val="부대공자재집계표"/>
      <sheetName val="공사비예비관리공감측설산출내역"/>
      <sheetName val="8_석축단위(H=1_5M)"/>
      <sheetName val="INPUT(덕도방향-시점)"/>
      <sheetName val="노무비"/>
      <sheetName val="재료비단가"/>
      <sheetName val="터널조도"/>
      <sheetName val="제출문"/>
      <sheetName val="N賃率-職"/>
      <sheetName val="총괄내역서"/>
      <sheetName val="6PILE  (돌출)"/>
      <sheetName val="용역비내역-진짜"/>
      <sheetName val=" 냉각수펌프"/>
      <sheetName val="계산서(곡선부)"/>
      <sheetName val="-치수표(곡선부)"/>
      <sheetName val="여과지동"/>
      <sheetName val="기초자료"/>
      <sheetName val="경계표주"/>
      <sheetName val="구간별"/>
      <sheetName val="단위중량"/>
      <sheetName val="인건비"/>
      <sheetName val="자재단가비교표"/>
      <sheetName val="횡배수관"/>
      <sheetName val="토목"/>
    </sheetNames>
    <sheetDataSet>
      <sheetData sheetId="0"/>
      <sheetData sheetId="1"/>
      <sheetData sheetId="2"/>
      <sheetData sheetId="3"/>
      <sheetData sheetId="4"/>
      <sheetData sheetId="5" refreshError="1">
        <row r="110">
          <cell r="AN110">
            <v>1.31</v>
          </cell>
        </row>
        <row r="295">
          <cell r="AN295" t="str">
            <v>m</v>
          </cell>
        </row>
      </sheetData>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B별"/>
      <sheetName val="wall"/>
      <sheetName val="전기일위대가"/>
      <sheetName val="내역서"/>
      <sheetName val="외주가공"/>
      <sheetName val="진주방향"/>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비교견적 (2)"/>
      <sheetName val="비교견적"/>
      <sheetName val="1단계"/>
      <sheetName val="2단계"/>
      <sheetName val="견적리스트"/>
      <sheetName val="견적가"/>
      <sheetName val="기본"/>
      <sheetName val="기기"/>
      <sheetName val="단가"/>
      <sheetName val="실행철강하도"/>
      <sheetName val="터파기및재료"/>
      <sheetName val="여과지동"/>
      <sheetName val="화재 탐지 설비"/>
      <sheetName val="일위대가목차"/>
      <sheetName val="토공개요"/>
      <sheetName val="데이타"/>
      <sheetName val="DATA"/>
      <sheetName val="공사비집계"/>
      <sheetName val="관급현황"/>
      <sheetName val="FAN중량"/>
      <sheetName val="하우징(12초)"/>
      <sheetName val="하우징(15초)"/>
      <sheetName val="하우징(18초)"/>
      <sheetName val="하우징(9초)"/>
      <sheetName val="깨기"/>
      <sheetName val="단위세대"/>
      <sheetName val="일위대가(1)"/>
      <sheetName val="전기단가조사서"/>
      <sheetName val="CABLE SIZE-1"/>
      <sheetName val="20관리비율"/>
      <sheetName val="직재"/>
      <sheetName val="내역서"/>
      <sheetName val="조명율표"/>
      <sheetName val="일위대가"/>
      <sheetName val="집계표"/>
      <sheetName val="노임단가"/>
      <sheetName val="기초자료"/>
      <sheetName val="DATE"/>
      <sheetName val="원하대비"/>
      <sheetName val="원도급"/>
      <sheetName val="하도급"/>
      <sheetName val="터널조도"/>
      <sheetName val="토목(대안)"/>
      <sheetName val="산근#1(설계비)"/>
      <sheetName val="내역서(총)"/>
      <sheetName val="국산화"/>
      <sheetName val="투자비"/>
      <sheetName val="조성원가DATA"/>
      <sheetName val="사업비"/>
      <sheetName val="2공구산출내역"/>
      <sheetName val="부시자재"/>
      <sheetName val="교각계산"/>
      <sheetName val="견적정보"/>
      <sheetName val="자재단가비교표"/>
      <sheetName val="자재단가"/>
      <sheetName val="요율표"/>
      <sheetName val="금액내역서"/>
      <sheetName val="입찰안"/>
      <sheetName val="대비"/>
      <sheetName val="전기일위대가"/>
      <sheetName val="원가서"/>
      <sheetName val="3ND 64M"/>
      <sheetName val="산출내역서집계표"/>
      <sheetName val="I一般比"/>
      <sheetName val="N賃率-職"/>
      <sheetName val="산출근거"/>
      <sheetName val="집계표결과"/>
      <sheetName val="내역서을지"/>
      <sheetName val="대비2"/>
      <sheetName val="단위수량"/>
      <sheetName val="맨홀수량산출"/>
      <sheetName val="WORK"/>
      <sheetName val="기계경비"/>
      <sheetName val="내역"/>
      <sheetName val="토량산출서"/>
      <sheetName val="단가산출"/>
      <sheetName val="설계조건"/>
      <sheetName val="기기리스트"/>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수량산출"/>
      <sheetName val="laroux"/>
      <sheetName val="중량산출"/>
      <sheetName val="PANEL 중량산출"/>
      <sheetName val="내역서"/>
      <sheetName val="견적대비표"/>
      <sheetName val="단가대비표"/>
      <sheetName val="N賃率-職"/>
      <sheetName val="조명시설"/>
      <sheetName val="I一般比"/>
      <sheetName val="대비"/>
      <sheetName val="TEL"/>
      <sheetName val="입찰안"/>
      <sheetName val="TOTAL"/>
      <sheetName val="말뚝지지력산정"/>
      <sheetName val="터파기및재료"/>
      <sheetName val="일위대가"/>
      <sheetName val="과천MAIN"/>
      <sheetName val="내역서(총)"/>
      <sheetName val="예산M12A"/>
      <sheetName val="부대대비"/>
      <sheetName val="냉연집계"/>
      <sheetName val="Sheet3"/>
      <sheetName val="신우"/>
      <sheetName val="교각계산"/>
      <sheetName val="plan&amp;section of foundation"/>
      <sheetName val="노원열병합  건축공사기성내역서"/>
      <sheetName val="민속촌메뉴"/>
      <sheetName val="수량산출서"/>
      <sheetName val="업무"/>
      <sheetName val="code"/>
      <sheetName val="건축내역"/>
      <sheetName val="직재"/>
      <sheetName val="감가상각"/>
      <sheetName val="DATE"/>
      <sheetName val="sheets"/>
      <sheetName val="일위대가목차"/>
      <sheetName val="노임단가"/>
      <sheetName val="경비_원본"/>
      <sheetName val="J直材4"/>
      <sheetName val="일위단가"/>
      <sheetName val="견적서"/>
      <sheetName val="기성금내역서"/>
      <sheetName val="신규 수주분(사용자 정의)"/>
      <sheetName val="설계조건"/>
      <sheetName val="공사원가계산서"/>
      <sheetName val="단가비교표"/>
      <sheetName val="FANDBS"/>
      <sheetName val="GRDATA"/>
      <sheetName val="SHAFTDBSE"/>
      <sheetName val="자재단가비교표"/>
      <sheetName val="전기일위대가"/>
      <sheetName val="DATA"/>
      <sheetName val="주소록"/>
      <sheetName val="내역"/>
      <sheetName val="설직재-1"/>
      <sheetName val="Sheet2"/>
      <sheetName val="EACT10"/>
      <sheetName val="개요"/>
      <sheetName val="직노"/>
      <sheetName val="을지"/>
      <sheetName val="공사현황"/>
      <sheetName val="경산"/>
      <sheetName val="소비자가"/>
      <sheetName val="터널조도"/>
      <sheetName val="실행내역서 "/>
      <sheetName val="부하계산서"/>
      <sheetName val="CT "/>
      <sheetName val="노임"/>
      <sheetName val="ABUT수량-A1"/>
      <sheetName val="발신정보"/>
      <sheetName val="기본일위"/>
      <sheetName val="2F 회의실견적(5_14 일대)"/>
      <sheetName val="NOMUBI"/>
      <sheetName val="sw1"/>
      <sheetName val="실행철강하도"/>
      <sheetName val="동원(3)"/>
      <sheetName val="예정(3)"/>
      <sheetName val="인건-측정"/>
      <sheetName val="조도계산서 (도서)"/>
      <sheetName val="동력부하(도산)"/>
      <sheetName val="명세서"/>
      <sheetName val="20관리비율"/>
      <sheetName val="C-노임단가"/>
      <sheetName val="도"/>
      <sheetName val="danga"/>
      <sheetName val="ilch"/>
      <sheetName val="Sheet14"/>
      <sheetName val="Sheet13"/>
      <sheetName val="유림골조"/>
      <sheetName val="6호기"/>
      <sheetName val="재집"/>
      <sheetName val="단가조사"/>
      <sheetName val="을"/>
      <sheetName val="TABLE"/>
      <sheetName val="유기공정"/>
      <sheetName val="96물가 CODE"/>
      <sheetName val="연부97-1"/>
      <sheetName val="갑지1"/>
      <sheetName val="단가산출2"/>
      <sheetName val="제36-40호표"/>
      <sheetName val="#REF"/>
      <sheetName val="총괄집계표"/>
      <sheetName val="노무비"/>
      <sheetName val="공조기휀"/>
      <sheetName val="재료"/>
      <sheetName val="설치자재"/>
      <sheetName val="기본사항"/>
      <sheetName val="환산"/>
      <sheetName val="일위"/>
      <sheetName val="노임이"/>
      <sheetName val="DB단가"/>
      <sheetName val="예산변경사항"/>
      <sheetName val="세부내역"/>
      <sheetName val="정공공사"/>
      <sheetName val="Sheet5"/>
      <sheetName val="갑지"/>
      <sheetName val="인건비"/>
      <sheetName val="공사내역"/>
      <sheetName val="BID"/>
      <sheetName val="3련 BOX"/>
      <sheetName val="DB"/>
      <sheetName val="화재 탐지 설비"/>
      <sheetName val="工완성공사율"/>
      <sheetName val="Y-WORK"/>
      <sheetName val="합천내역"/>
      <sheetName val="1안"/>
      <sheetName val="Sheet1"/>
      <sheetName val="단가표"/>
      <sheetName val="음료실행"/>
      <sheetName val="APT내역"/>
      <sheetName val="부대시설"/>
      <sheetName val="기둥(원형)"/>
      <sheetName val="견적대비 견적서"/>
      <sheetName val="LEGEND"/>
      <sheetName val="갑지(추정)"/>
      <sheetName val="조경"/>
      <sheetName val="본장"/>
      <sheetName val="최종갑지"/>
      <sheetName val="sum1 (2)"/>
      <sheetName val="견적정보"/>
      <sheetName val="PANEL_중량산출"/>
      <sheetName val="노원열병합__건축공사기성내역서"/>
      <sheetName val="plan&amp;section_of_foundation"/>
      <sheetName val="1단계"/>
      <sheetName val="FB25JN"/>
      <sheetName val="년도별실"/>
      <sheetName val="도체종-상수표"/>
      <sheetName val="계산서(곡선부)"/>
      <sheetName val="-치수표(곡선부)"/>
      <sheetName val="GAEYO"/>
      <sheetName val="UserData"/>
      <sheetName val="환율"/>
      <sheetName val="11.단가비교표_"/>
      <sheetName val="16.기계경비산출내역_"/>
      <sheetName val="원가계산서"/>
      <sheetName val="1.설계조건"/>
      <sheetName val="LOPCALC"/>
      <sheetName val="단가산출(변경없음)"/>
      <sheetName val="밸브설치"/>
      <sheetName val="타견적1"/>
      <sheetName val="타견적2"/>
      <sheetName val="타견적3"/>
      <sheetName val="프로그램"/>
      <sheetName val="예산서"/>
      <sheetName val="운반비"/>
      <sheetName val="단가(1)"/>
      <sheetName val="단가(2)"/>
      <sheetName val="배관(TON)"/>
      <sheetName val="물량집계"/>
      <sheetName val="물량비교"/>
      <sheetName val="배관비교"/>
      <sheetName val="리스트"/>
      <sheetName val="용량-침사"/>
      <sheetName val="용량-펌프"/>
      <sheetName val="장애코드"/>
      <sheetName val="현금예금"/>
      <sheetName val="종배수관"/>
      <sheetName val="CP-E2 (품셈표)"/>
      <sheetName val="품목납기"/>
      <sheetName val="설비"/>
      <sheetName val="U-TYPE(1)"/>
      <sheetName val="조도계산(1)"/>
      <sheetName val="전차선로 물량표"/>
      <sheetName val="일위대가목록"/>
      <sheetName val="001"/>
      <sheetName val="와동25-3(변경)"/>
      <sheetName val="60명당사(총괄)"/>
      <sheetName val="CT_"/>
      <sheetName val="2F_회의실견적(5_14_일대)"/>
      <sheetName val="조도계산서_(도서)"/>
      <sheetName val="96물가_CODE"/>
      <sheetName val="CP-E2_(품셈표)"/>
      <sheetName val="70%"/>
      <sheetName val="전기단가조사서"/>
      <sheetName val="반중력식옹벽3.5"/>
      <sheetName val="중기사용료"/>
      <sheetName val="Macro1"/>
      <sheetName val="Macro2"/>
      <sheetName val="김재복부장님"/>
      <sheetName val="기초대가"/>
      <sheetName val="97"/>
      <sheetName val="WORK"/>
      <sheetName val="K1자재(3차등)"/>
      <sheetName val="자재단가"/>
      <sheetName val="덕전리"/>
      <sheetName val="선급금신청서"/>
      <sheetName val="실행비교"/>
      <sheetName val="OPT7"/>
      <sheetName val="6PILE  (돌출)"/>
      <sheetName val="금액집계"/>
      <sheetName val="Sheet9"/>
      <sheetName val="통신원가"/>
      <sheetName val="소상 &quot;1&quot;"/>
      <sheetName val="여과지동"/>
      <sheetName val="기초자료"/>
      <sheetName val="CONCRETE"/>
      <sheetName val="부하LOAD"/>
      <sheetName val="데이타"/>
      <sheetName val="11월 가격"/>
      <sheetName val="일위대가(1)"/>
      <sheetName val="연수동"/>
      <sheetName val="1000 DB구축 부표"/>
      <sheetName val="청천내"/>
      <sheetName val="차액보증"/>
      <sheetName val="10월가격"/>
      <sheetName val="원형1호맨홀토공수량"/>
      <sheetName val="정부노임단가"/>
      <sheetName val="철거산출근거"/>
      <sheetName val="기계경비산출기준"/>
      <sheetName val="원본(갑지)"/>
      <sheetName val="판매96"/>
      <sheetName val="제-노임"/>
      <sheetName val="제직재"/>
      <sheetName val="원가"/>
      <sheetName val="운반"/>
      <sheetName val="UR2-Calculation"/>
      <sheetName val="단"/>
      <sheetName val="내역서1999.8최종"/>
      <sheetName val="사통"/>
      <sheetName val="기성"/>
      <sheetName val="copy"/>
      <sheetName val="토공정보"/>
      <sheetName val="예산M5A"/>
      <sheetName val="예산M2"/>
      <sheetName val="표지"/>
      <sheetName val="남양시작동자105노65기1.3화1.2"/>
      <sheetName val="지급자재"/>
      <sheetName val="계약내역서(을지)"/>
      <sheetName val="장비분석"/>
      <sheetName val="공조기"/>
      <sheetName val="STORAGE"/>
      <sheetName val="토목주소"/>
      <sheetName val="프랜트면허"/>
      <sheetName val="별표 "/>
      <sheetName val="조명율표"/>
      <sheetName val="단가조사-2"/>
      <sheetName val="7.1 자재단가표(케이블)"/>
      <sheetName val="LOAD-46"/>
      <sheetName val="부하(성남)"/>
      <sheetName val="토공계산서(부체도로)"/>
      <sheetName val="dt0301"/>
      <sheetName val="dtt0301"/>
      <sheetName val="목록"/>
      <sheetName val="교각1"/>
      <sheetName val="토공(우물통,기타) "/>
      <sheetName val="wall"/>
      <sheetName val="COPING"/>
      <sheetName val="AA3000"/>
      <sheetName val="AA3100"/>
      <sheetName val="비계"/>
      <sheetName val="AA3200"/>
      <sheetName val="동바리"/>
      <sheetName val="AA3300"/>
      <sheetName val="특수거푸집"/>
      <sheetName val="AA3400"/>
      <sheetName val="집계표"/>
      <sheetName val="9GNG운반"/>
      <sheetName val="준검 내역서"/>
      <sheetName val="T13(P68~72,78)"/>
      <sheetName val="2"/>
      <sheetName val="여방토공 "/>
      <sheetName val="CTEMCOST"/>
      <sheetName val="전기"/>
      <sheetName val="날개벽수량표"/>
      <sheetName val="부속동"/>
      <sheetName val="공사개요(좌)"/>
      <sheetName val="직공비"/>
      <sheetName val="매입세율"/>
      <sheetName val="공사개요"/>
      <sheetName val="Sheet7"/>
      <sheetName val="어음광고주"/>
      <sheetName val="FPA"/>
      <sheetName val="순수개발"/>
      <sheetName val="Data Vol"/>
      <sheetName val="차수"/>
      <sheetName val="공통가설"/>
      <sheetName val="전체"/>
      <sheetName val="Galaxy 소비자가격표"/>
      <sheetName val="심사계산"/>
      <sheetName val="심사물량"/>
      <sheetName val="첨부파일"/>
      <sheetName val="단면가정"/>
      <sheetName val="가로등기초"/>
      <sheetName val="백암비스타내역"/>
      <sheetName val="BASIC (2)"/>
      <sheetName val="내부부하"/>
      <sheetName val="입출재고현황 (2)"/>
      <sheetName val="VE절감"/>
      <sheetName val="물량표S"/>
      <sheetName val="금액내역서"/>
      <sheetName val="물가시세"/>
      <sheetName val="ITEM"/>
      <sheetName val="type-F"/>
      <sheetName val="실행"/>
      <sheetName val="제잡비"/>
      <sheetName val="산출내역서집계표"/>
      <sheetName val="플랜트 설치"/>
      <sheetName val="교대(A1-A2)"/>
      <sheetName val="공사비집계"/>
      <sheetName val="건축"/>
      <sheetName val="B(함)일반수량"/>
      <sheetName val="산출근거"/>
      <sheetName val="화재_탐지_설비"/>
      <sheetName val="기계경비(시간당)"/>
      <sheetName val="램머"/>
      <sheetName val="내역서 (2)"/>
      <sheetName val="총괄내역서"/>
      <sheetName val="단가산출"/>
      <sheetName val="환경평가"/>
      <sheetName val="인구"/>
      <sheetName val="배수관공"/>
      <sheetName val="Sheet1 (2)"/>
      <sheetName val="일반수량총괄"/>
      <sheetName val="토공총괄"/>
      <sheetName val="골재수량"/>
      <sheetName val="레미콘집계"/>
      <sheetName val="주요자재"/>
      <sheetName val="타공종이기"/>
      <sheetName val="(C)원내역"/>
      <sheetName val="원가계산"/>
      <sheetName val="사급자재"/>
      <sheetName val="이토변실(A3-LINE)"/>
      <sheetName val="7내역"/>
      <sheetName val="기계내역"/>
      <sheetName val="소상_&quot;1&quot;"/>
      <sheetName val="건축원가계산서"/>
      <sheetName val="설계내역(2001)"/>
      <sheetName val="본체"/>
      <sheetName val="토목"/>
      <sheetName val="Oper Amount"/>
      <sheetName val="실적단가"/>
      <sheetName val="일위대가_복합"/>
      <sheetName val="일위대가_서비스"/>
      <sheetName val="장비집계"/>
      <sheetName val="8.PILE  (돌출)"/>
      <sheetName val="임차품의(농조)"/>
      <sheetName val="실행내역"/>
      <sheetName val="조도계산서 _도서_"/>
      <sheetName val="원가 (2)"/>
      <sheetName val="대치판정"/>
      <sheetName val="rate"/>
      <sheetName val="98수문일위"/>
      <sheetName val="진주방향"/>
      <sheetName val="유통망계획"/>
      <sheetName val="기준자료"/>
      <sheetName val="제품"/>
      <sheetName val="견적계산"/>
      <sheetName val="TRE TABLE"/>
      <sheetName val="자재운반단가일람표"/>
      <sheetName val="단가목록"/>
      <sheetName val="대창(장성)"/>
      <sheetName val="DRUM"/>
      <sheetName val="표지판단위"/>
      <sheetName val="설계"/>
      <sheetName val="품산출서"/>
      <sheetName val="BUS제원1"/>
      <sheetName val="dtxl"/>
      <sheetName val="협조전"/>
      <sheetName val="단가조사서"/>
      <sheetName val="목차"/>
      <sheetName val="간선계산"/>
      <sheetName val="간지"/>
      <sheetName val="소업1교"/>
      <sheetName val="견내"/>
      <sheetName val="매립"/>
      <sheetName val="건축내역서"/>
      <sheetName val="자판실행"/>
      <sheetName val="담장산출"/>
      <sheetName val="BOX"/>
      <sheetName val="실정공사비단가표"/>
      <sheetName val="PROCESS"/>
      <sheetName val="일위대가(계측기설치)"/>
      <sheetName val="예산대비"/>
      <sheetName val="공문"/>
      <sheetName val="NEYOK"/>
      <sheetName val="외주가공"/>
      <sheetName val="7단가"/>
      <sheetName val="1-1"/>
      <sheetName val="차도조도계산"/>
      <sheetName val="sub"/>
      <sheetName val="노무비 근거"/>
      <sheetName val="품목"/>
      <sheetName val="AV시스템"/>
      <sheetName val="C1"/>
      <sheetName val="기성내역서표지"/>
      <sheetName val="(A)내역서"/>
      <sheetName val="값"/>
      <sheetName val="횡 연장"/>
      <sheetName val="호표"/>
      <sheetName val="공사비명세서"/>
      <sheetName val="지수"/>
      <sheetName val="일위대가표"/>
      <sheetName val="자료"/>
      <sheetName val="약품공급2"/>
      <sheetName val="배수내역 (2)"/>
      <sheetName val="단위중량"/>
      <sheetName val="CB"/>
      <sheetName val="단위수량"/>
      <sheetName val="변경갑지"/>
      <sheetName val="증감(갑지)"/>
      <sheetName val="손익차9월2"/>
      <sheetName val="단가"/>
      <sheetName val="DLA"/>
      <sheetName val=" 견적서"/>
      <sheetName val="변압기 및 발전기 용량"/>
      <sheetName val="cost"/>
      <sheetName val="상승노임"/>
      <sheetName val="변화치수"/>
      <sheetName val="우각부보강"/>
      <sheetName val="수량산출서 갑지"/>
      <sheetName val=" HIT-&gt;HMC 견적(3900)"/>
      <sheetName val="48일위"/>
      <sheetName val="48수량"/>
      <sheetName val="22수량"/>
      <sheetName val="49일위"/>
      <sheetName val="22일위"/>
      <sheetName val="49수량"/>
      <sheetName val="자재집계"/>
      <sheetName val="골재랑"/>
      <sheetName val="기초총괄"/>
      <sheetName val="구체총괄"/>
      <sheetName val="구체+기초총괄"/>
      <sheetName val="교대집계"/>
      <sheetName val="교대철근(구체)"/>
      <sheetName val="교대철근(기초)"/>
      <sheetName val="교대철근(구체+기초)"/>
      <sheetName val="교각집계"/>
      <sheetName val="교각철근(구체)"/>
      <sheetName val="교각철근 (기초)"/>
      <sheetName val="교각철근 (구체+기초)"/>
      <sheetName val="현장타설말뚝"/>
      <sheetName val="강재집계표"/>
      <sheetName val="원동교강재집계표"/>
      <sheetName val="설계명세서(선로)"/>
      <sheetName val="전기,계장"/>
      <sheetName val="품셈"/>
      <sheetName val="구조물공집계"/>
      <sheetName val="암거집계 "/>
      <sheetName val="암거구체수량"/>
      <sheetName val="암거구체"/>
      <sheetName val="날개벽집계표"/>
      <sheetName val="날개벽단위"/>
      <sheetName val="차수벽집계표"/>
      <sheetName val="차수벽"/>
      <sheetName val="시행후면적"/>
      <sheetName val="수지예산"/>
      <sheetName val="단가대비"/>
      <sheetName val="소요자재"/>
      <sheetName val="ROOF(ALKALI)"/>
      <sheetName val="일위대가(4층원격)"/>
      <sheetName val="건축집계표"/>
      <sheetName val="단가표 "/>
      <sheetName val="FACTOR"/>
      <sheetName val="Cost bd-&quot;A&quot;"/>
      <sheetName val="총괄"/>
      <sheetName val="공사비"/>
      <sheetName val="OPT"/>
      <sheetName val="SV"/>
      <sheetName val="99총공사내역서"/>
      <sheetName val="1공구(을)"/>
      <sheetName val="XL4Poppy"/>
      <sheetName val="List"/>
      <sheetName val="CHITIET VL-NC"/>
      <sheetName val="DON GIA"/>
      <sheetName val="MOTOR"/>
      <sheetName val="참고"/>
      <sheetName val="7.경제성결과"/>
      <sheetName val="FRP내역서"/>
      <sheetName val="부대내역"/>
      <sheetName val="실행내역서_"/>
      <sheetName val="도근좌표"/>
      <sheetName val="입상내역"/>
      <sheetName val="FAB별"/>
      <sheetName val="견적(갑지)"/>
      <sheetName val="계약내력"/>
      <sheetName val="11"/>
      <sheetName val="맨홀토공"/>
      <sheetName val="재1"/>
      <sheetName val="I.설계조건"/>
      <sheetName val="기초자료입력"/>
      <sheetName val="우수"/>
      <sheetName val="자재조사표(참고용)"/>
      <sheetName val="품셈집계표"/>
      <sheetName val="일반부표집계표"/>
      <sheetName val="Baby일위대가"/>
      <sheetName val="견적"/>
      <sheetName val="EQUIPMENT -2"/>
      <sheetName val="대림경상68억"/>
      <sheetName val="F1"/>
      <sheetName val="포장공자재집계표"/>
      <sheetName val="일반수량"/>
      <sheetName val="자재일람"/>
      <sheetName val="교대(A1)"/>
      <sheetName val="대가표(품셈)"/>
      <sheetName val="단가산출서"/>
      <sheetName val="토목공사"/>
      <sheetName val="위치"/>
      <sheetName val="총공사내역서"/>
      <sheetName val="다곡2교"/>
      <sheetName val="설계예산서(2016년 보안등 신설공사 단가계약-).xls"/>
      <sheetName val="전선 및 전선관"/>
      <sheetName val="청주(철골발주의뢰서)"/>
      <sheetName val="정렬"/>
      <sheetName val="분전함신설"/>
      <sheetName val="접지1종"/>
      <sheetName val="자재테이블"/>
      <sheetName val="산출금액내역"/>
      <sheetName val="A-4"/>
      <sheetName val="실행간접비용"/>
      <sheetName val="공주-교대(A1)"/>
      <sheetName val="목표세부명세"/>
      <sheetName val="DATA1"/>
      <sheetName val="교통대책내역"/>
      <sheetName val="토사(PE)"/>
      <sheetName val="Ekog10"/>
      <sheetName val="코드표"/>
      <sheetName val="기초단가"/>
      <sheetName val="안정검토"/>
      <sheetName val="H-pile(298x299)"/>
      <sheetName val="H-pile(250x250)"/>
      <sheetName val="일위_파일"/>
      <sheetName val="연결임시"/>
      <sheetName val="단면검토"/>
      <sheetName val="_산근2_"/>
      <sheetName val="_산근4_"/>
      <sheetName val="_산근5_"/>
      <sheetName val="BQ_Utl_Off"/>
      <sheetName val="BREAKDOWN(철거설치)"/>
      <sheetName val="기계경비"/>
      <sheetName val="연령현황"/>
      <sheetName val="__"/>
      <sheetName val="DIAPHRAGM"/>
      <sheetName val="공종별내역서"/>
      <sheetName val="물량산출근거"/>
      <sheetName val="DHEQSUPT"/>
      <sheetName val="암거공"/>
      <sheetName val="배수통관(좌)"/>
      <sheetName val="가격표"/>
      <sheetName val="원가입력"/>
      <sheetName val="수량집계"/>
      <sheetName val="수량산출서 (2)"/>
      <sheetName val="Customer Databas"/>
      <sheetName val="매크로"/>
      <sheetName val="원계약서"/>
      <sheetName val="총괄내역"/>
      <sheetName val="전체현황"/>
      <sheetName val="Controls"/>
      <sheetName val="주요측점"/>
      <sheetName val="시화점실행"/>
      <sheetName val="REINF."/>
      <sheetName val="SKETCH"/>
      <sheetName val="LOADS"/>
      <sheetName val="design criteria"/>
      <sheetName val="CHECK1"/>
      <sheetName val="기초안정검토"/>
      <sheetName val="샘플표지"/>
      <sheetName val="물가연동제"/>
      <sheetName val="1. 설계조건 2.단면가정 3. 하중계산"/>
      <sheetName val="DATA 입력란"/>
      <sheetName val="자재"/>
      <sheetName val="시행예산"/>
      <sheetName val="원형맨홀수량"/>
      <sheetName val="기기리스트"/>
      <sheetName val="01"/>
      <sheetName val="연돌일위집계"/>
      <sheetName val="CAL"/>
      <sheetName val="COVER-P"/>
      <sheetName val="3BL공동구 수량"/>
      <sheetName val="수안보-MBR1"/>
      <sheetName val="L형 옹벽"/>
      <sheetName val="작업일정"/>
      <sheetName val="INPUT"/>
      <sheetName val="Macro(차단기)"/>
      <sheetName val="BQ(실행)"/>
      <sheetName val="JUCK"/>
      <sheetName val="암거"/>
      <sheetName val="포장공"/>
      <sheetName val="배수공"/>
      <sheetName val="요약&amp;결과"/>
      <sheetName val="배관배선 단가조사"/>
      <sheetName val="일위대가집계"/>
      <sheetName val="4안전율"/>
      <sheetName val="사다리"/>
      <sheetName val="AA2000"/>
      <sheetName val="AA2100"/>
      <sheetName val="토류시설"/>
      <sheetName val="AA2200"/>
      <sheetName val="배수및물푸기시설집계"/>
      <sheetName val="가배수관"/>
      <sheetName val="가도수로"/>
      <sheetName val="절성경계도수로현황"/>
      <sheetName val="물푸기집계"/>
      <sheetName val="AA2300"/>
      <sheetName val="AA2400"/>
      <sheetName val="AA2500"/>
      <sheetName val="방호시설집계"/>
      <sheetName val="AA2600"/>
      <sheetName val="교통안전시설공집계"/>
      <sheetName val="교통처리가도수량집계"/>
      <sheetName val="국지도70호선-수량"/>
      <sheetName val="국지도70호선-현황"/>
      <sheetName val="남춘천IC접속부-수량"/>
      <sheetName val="남춘천IC접속부-현황"/>
      <sheetName val="군자4교하부-수량"/>
      <sheetName val="군자4교하부-현황"/>
      <sheetName val="AA2700"/>
      <sheetName val="낙하물방지공"/>
      <sheetName val="AA2800"/>
      <sheetName val="작업용가시설"/>
      <sheetName val="AA2900"/>
      <sheetName val="교량환기시설"/>
      <sheetName val="환기시설 (1)"/>
      <sheetName val="환기시설 (2)"/>
      <sheetName val="상-교대(A1-A2)"/>
      <sheetName val="집계"/>
      <sheetName val="TYPE-A"/>
      <sheetName val="15100"/>
      <sheetName val="현장지지물물량"/>
      <sheetName val="두앙"/>
      <sheetName val="재료비"/>
      <sheetName val="보온자재단가표"/>
      <sheetName val="맨홀토공산출"/>
      <sheetName val="AHU집계"/>
      <sheetName val="본실행경비"/>
      <sheetName val="콘_재료분리(1)"/>
      <sheetName val="최종견"/>
      <sheetName val="sun"/>
      <sheetName val="예산M11A"/>
      <sheetName val="자료입력"/>
      <sheetName val="경사수로"/>
      <sheetName val="D16"/>
      <sheetName val="D25"/>
      <sheetName val="D22"/>
      <sheetName val="대전-교대(A1-A2)"/>
      <sheetName val="유림총괄"/>
      <sheetName val="8-1"/>
      <sheetName val="교차구"/>
      <sheetName val="총괄표"/>
      <sheetName val="BOQ(전체)"/>
      <sheetName val="1-3.조건,바닥판 "/>
      <sheetName val="월말"/>
      <sheetName val="데리네이타현황"/>
      <sheetName val="가정오수"/>
      <sheetName val="금융비용"/>
      <sheetName val="잔수량(작성)"/>
      <sheetName val="토공총괄표"/>
      <sheetName val="물건도(원본)"/>
      <sheetName val="적용단위길이"/>
      <sheetName val="피벗테이블데이터분석"/>
      <sheetName val="특수기호강도거푸집"/>
      <sheetName val="종배수관면벽신"/>
      <sheetName val="종배수관(신)"/>
      <sheetName val="기본"/>
      <sheetName val="견적대비"/>
      <sheetName val="guard(mac)"/>
      <sheetName val="TYPE1"/>
      <sheetName val="안정계산"/>
      <sheetName val="단위수량산출"/>
      <sheetName val="일위대가1"/>
      <sheetName val="물가"/>
      <sheetName val="내역서(삼호)"/>
      <sheetName val="규격"/>
      <sheetName val="입고장부 (4)"/>
      <sheetName val="입찰견적보고서"/>
      <sheetName val="일반공사"/>
      <sheetName val="9호관로"/>
      <sheetName val="사전공사"/>
      <sheetName val="지주목시비량산출서"/>
      <sheetName val="추가예산"/>
      <sheetName val="공사손익실적"/>
      <sheetName val="주안3차A-A"/>
      <sheetName val="기초공"/>
      <sheetName val="TABLE DB"/>
      <sheetName val="쌍용 data base"/>
      <sheetName val="1,2공구원가계산서"/>
      <sheetName val="2공구산출내역"/>
      <sheetName val="1공구산출내역서"/>
      <sheetName val="횡배수관재료-"/>
      <sheetName val="계산서(직선부)"/>
      <sheetName val="포장재료집계표"/>
      <sheetName val="콘크리트측구연장"/>
      <sheetName val="-몰탈콘크리트"/>
      <sheetName val="-배수구조물공토공"/>
      <sheetName val="산수배수"/>
      <sheetName val="견적보고(총액)"/>
      <sheetName val="CATV"/>
      <sheetName val="Sheet4"/>
      <sheetName val=" 냉각수펌프"/>
      <sheetName val="C.배수관공"/>
      <sheetName val="비용"/>
      <sheetName val="4.2.1 마루높이 검토"/>
      <sheetName val="타견적(을)"/>
      <sheetName val="기성내역서"/>
      <sheetName val="Proposal"/>
      <sheetName val="마산방향"/>
      <sheetName val="사리부설"/>
      <sheetName val="식재가격"/>
      <sheetName val="식재총괄"/>
      <sheetName val="일위목록"/>
      <sheetName val="요율"/>
      <sheetName val="일위집계(기존)"/>
      <sheetName val="제경비"/>
      <sheetName val="원가계산하도"/>
      <sheetName val="예시 (수정 및 삭제금지)"/>
      <sheetName val="배수공 시멘트 및 골재량 산출"/>
      <sheetName val="총요약서"/>
      <sheetName val="Macro(전선)"/>
      <sheetName val="설계명세서"/>
      <sheetName val="분류작업"/>
      <sheetName val="기본자료"/>
      <sheetName val="2002상반기노임기준"/>
      <sheetName val="안정성검토"/>
      <sheetName val="하중계산"/>
      <sheetName val="설계기준"/>
      <sheetName val="대상공사(조달청)"/>
      <sheetName val="자료(통합)"/>
      <sheetName val="횡배수관집현황(2공구)"/>
      <sheetName val="JUCKEYK"/>
      <sheetName val="수목표준대가"/>
      <sheetName val="웅진교-S2"/>
      <sheetName val="시중노임(공사)"/>
      <sheetName val="식재"/>
      <sheetName val="시설물"/>
      <sheetName val="식재출력용"/>
      <sheetName val="유지관리"/>
      <sheetName val="출입자명단"/>
      <sheetName val="뚝토공"/>
      <sheetName val="단가대비표 표지"/>
      <sheetName val="__MAIN"/>
      <sheetName val="회로내역(승인)"/>
      <sheetName val="안정검토(온1)"/>
      <sheetName val="관급"/>
      <sheetName val="투찰(하수)"/>
      <sheetName val="Site Expenses"/>
      <sheetName val="해상PCB"/>
      <sheetName val="COVER"/>
      <sheetName val="일보"/>
      <sheetName val="소운반"/>
      <sheetName val="2000시행"/>
      <sheetName val="단면치수"/>
      <sheetName val="위치조서"/>
      <sheetName val="사  업  비  수  지  예  산  서"/>
      <sheetName val="암거(내역)"/>
      <sheetName val="VENDOR LIST"/>
      <sheetName val="입력자료모음"/>
      <sheetName val="우배수"/>
      <sheetName val="설명"/>
      <sheetName val="wing"/>
      <sheetName val="98비정기소모"/>
      <sheetName val="원가계산서(공사)"/>
      <sheetName val="구조물철거타공정이월"/>
      <sheetName val="2000년1차"/>
      <sheetName val="수목데이타 "/>
      <sheetName val="몰탈재료산출"/>
      <sheetName val="G.R300경비"/>
      <sheetName val="단가_1_"/>
      <sheetName val="하부철근수량"/>
      <sheetName val="적용기준"/>
      <sheetName val="실행내역 "/>
      <sheetName val="토공(우물통,기타)_"/>
      <sheetName val="내역서_(2)"/>
      <sheetName val="횡_연장"/>
      <sheetName val="토공(우물통,기타)_2"/>
      <sheetName val="내역서_(2)2"/>
      <sheetName val="횡_연장2"/>
      <sheetName val="토공(우물통,기타)_1"/>
      <sheetName val="내역서_(2)1"/>
      <sheetName val="횡_연장1"/>
      <sheetName val="일위목차"/>
      <sheetName val="DS기성최종"/>
      <sheetName val="DS설변내역서"/>
      <sheetName val="일위대가(건축)"/>
      <sheetName val="6. 직접경비"/>
      <sheetName val="지주토목내역서"/>
      <sheetName val="E.P.T수량산출서"/>
      <sheetName val="ⴭⴭⴭⴭⴭ"/>
      <sheetName val="교각별수량"/>
      <sheetName val="단가적용기준"/>
      <sheetName val="대로근거"/>
      <sheetName val="98지급계획"/>
      <sheetName val="맨홀수량산출"/>
      <sheetName val="24.보증금(전신전화가입권)"/>
      <sheetName val="계정code"/>
      <sheetName val="시산표"/>
      <sheetName val="비교1"/>
      <sheetName val="기력고압전동기"/>
      <sheetName val="OH공량old"/>
      <sheetName val="PIPE"/>
      <sheetName val="FLANGE"/>
      <sheetName val="VALVE"/>
      <sheetName val="1을"/>
      <sheetName val="오존실배관내역"/>
      <sheetName val="특별교실"/>
      <sheetName val="EPro"/>
      <sheetName val="예산내역서"/>
      <sheetName val="직접인건비"/>
      <sheetName val="깨기수량"/>
      <sheetName val="PANEL_중량산출1"/>
      <sheetName val="plan&amp;section_of_foundation1"/>
      <sheetName val="노원열병합__건축공사기성내역서1"/>
      <sheetName val="CT_1"/>
      <sheetName val="2F_회의실견적(5_14_일대)1"/>
      <sheetName val="조도계산서_(도서)1"/>
      <sheetName val="96물가_CODE1"/>
      <sheetName val="sum1_(2)"/>
      <sheetName val="1_설계조건"/>
      <sheetName val="CP-E2_(품셈표)1"/>
      <sheetName val="전차선로_물량표"/>
      <sheetName val="반중력식옹벽3_5"/>
      <sheetName val="6PILE__(돌출)"/>
      <sheetName val="신규_수주분(사용자_정의)"/>
      <sheetName val="화재_탐지_설비1"/>
      <sheetName val="소상_&quot;1&quot;1"/>
      <sheetName val="11월_가격"/>
      <sheetName val="1000_DB구축_부표"/>
      <sheetName val="준검_내역서"/>
      <sheetName val="여방토공_"/>
      <sheetName val="내역서1999_8최종"/>
      <sheetName val="Data_Vol"/>
      <sheetName val="11_단가비교표_"/>
      <sheetName val="16_기계경비산출내역_"/>
      <sheetName val="Galaxy_소비자가격표"/>
      <sheetName val="Oper_Amount"/>
      <sheetName val="8_PILE__(돌출)"/>
      <sheetName val="입출재고현황_(2)"/>
      <sheetName val="조도계산서__도서_"/>
      <sheetName val="교각철근_(기초)"/>
      <sheetName val="교각철근_(구체+기초)"/>
      <sheetName val="플랜트_설치"/>
      <sheetName val="암거집계_"/>
      <sheetName val="견적대비_견적서"/>
      <sheetName val="BASIC_(2)"/>
      <sheetName val="원가_(2)"/>
      <sheetName val="남양시작동자105노65기1_3화1_2"/>
      <sheetName val="별표_"/>
      <sheetName val="3련_BOX"/>
      <sheetName val="7_1_자재단가표(케이블)"/>
      <sheetName val="변압기_및_발전기_용량"/>
      <sheetName val="Sheet1_(2)"/>
      <sheetName val="TRE_TABLE"/>
      <sheetName val="노무비_근거"/>
      <sheetName val="_HIT-&gt;HMC_견적(3900)"/>
      <sheetName val="단가표_"/>
      <sheetName val="Cost_bd-&quot;A&quot;"/>
      <sheetName val="전선_및_전선관"/>
      <sheetName val="_견적서"/>
      <sheetName val="보험료산출"/>
      <sheetName val="PIPE내역(FCN)"/>
      <sheetName val="설비내역서"/>
      <sheetName val="전기내역서"/>
      <sheetName val="원형측구(B-type)"/>
      <sheetName val="2001년 건설노임"/>
      <sheetName val="단가일람"/>
      <sheetName val="산근1"/>
      <sheetName val="장비"/>
      <sheetName val="노무"/>
      <sheetName val="돈암사업"/>
      <sheetName val="SW개발대상목록(기능점수)"/>
      <sheetName val="옹벽1"/>
      <sheetName val="BSD (2)"/>
      <sheetName val="CALCULATION"/>
      <sheetName val="물량표"/>
      <sheetName val="평가데이터"/>
      <sheetName val="회사기초자료"/>
      <sheetName val="각종양식"/>
      <sheetName val="기본DATA"/>
      <sheetName val="000000"/>
      <sheetName val="총내역서"/>
      <sheetName val="경관내역"/>
      <sheetName val="가로등내역"/>
      <sheetName val="영상수량산출"/>
      <sheetName val="경관수량산출"/>
      <sheetName val="가로등수량산출"/>
      <sheetName val="영상단가대비표 "/>
      <sheetName val="경관단가대비표"/>
      <sheetName val="배관"/>
      <sheetName val="첨부1-1"/>
      <sheetName val="1. 설계서-갑지"/>
      <sheetName val="2. 설계서-을지"/>
      <sheetName val="3. 산출기계"/>
      <sheetName val="4. 산출전기"/>
      <sheetName val="5. 일위대가목록"/>
      <sheetName val="6. 일위대가 "/>
      <sheetName val="7. 물가조사"/>
      <sheetName val="8. 견적대비"/>
      <sheetName val="9. 시중노임"/>
      <sheetName val="단漰_x001d_潼"/>
      <sheetName val="통합"/>
      <sheetName val="8-3기계경비"/>
      <sheetName val="공통(20-91)"/>
      <sheetName val="궤간정정"/>
      <sheetName val="면(37)"/>
      <sheetName val="면맞춤593-693"/>
      <sheetName val="줄(37)"/>
      <sheetName val="줄맞춤"/>
      <sheetName val="유간(37)"/>
      <sheetName val="유간정정"/>
      <sheetName val="처짐(37)"/>
      <sheetName val="이음처짐"/>
      <sheetName val="위치(37)"/>
      <sheetName val="위치정정"/>
      <sheetName val="다지기(37)"/>
      <sheetName val="총다지기"/>
      <sheetName val="자갈치기(37)"/>
      <sheetName val="자갈치기"/>
      <sheetName val="분기보수"/>
      <sheetName val="기타721-739"/>
      <sheetName val="골재집계"/>
      <sheetName val="공종별 집계"/>
      <sheetName val="호안공"/>
      <sheetName val="H-PILE수량집계"/>
      <sheetName val="하도관리"/>
      <sheetName val="확약서"/>
      <sheetName val="석축설면"/>
      <sheetName val="초기화면"/>
      <sheetName val="중기단가목록"/>
      <sheetName val="설계내역서"/>
      <sheetName val="일위내역"/>
      <sheetName val="TARGET"/>
      <sheetName val="토적표"/>
      <sheetName val="Front"/>
      <sheetName val="사용성검토"/>
      <sheetName val="9.1지하2층하부보"/>
      <sheetName val="anchor"/>
      <sheetName val="서울대규장각_가시설흙막이_"/>
      <sheetName val="SANTOGO"/>
      <sheetName val="SANBAISU"/>
      <sheetName val="3.현장배치"/>
      <sheetName val="96노임기준"/>
      <sheetName val="깨기"/>
      <sheetName val="공사명입력"/>
      <sheetName val="근로자자료입력"/>
      <sheetName val="참고자료"/>
      <sheetName val="도급예산내역서봉투"/>
      <sheetName val="도급예산내역서총괄표"/>
      <sheetName val="설계산출표지"/>
      <sheetName val="을부담운반비"/>
      <sheetName val="운반비산출"/>
      <sheetName val="AS포장복구 "/>
      <sheetName val="STEEL BOX 단면설계(SEC.8)"/>
      <sheetName val="사업수지"/>
      <sheetName val="참조"/>
      <sheetName val="식재품셈"/>
      <sheetName val="3.공통공사대비"/>
      <sheetName val="우棌"/>
      <sheetName val="총_x0000_ϭ"/>
      <sheetName val="우륀"/>
      <sheetName val="식재ط"/>
      <sheetName val="총蚨ϖ"/>
      <sheetName val="총蓨ώ"/>
      <sheetName val="총벝l"/>
      <sheetName val="총벝ê"/>
      <sheetName val="총_x0002__x0000_"/>
      <sheetName val="40총괄"/>
      <sheetName val="40집계"/>
      <sheetName val="구천"/>
      <sheetName val="근생APT-신마감"/>
      <sheetName val="복지관_FIART"/>
      <sheetName val="근생APT-FIART"/>
      <sheetName val="근생-FIART"/>
      <sheetName val="단락전류-A"/>
      <sheetName val="주식"/>
      <sheetName val="역T형교대(말뚝기초)"/>
      <sheetName val="관로공표지"/>
      <sheetName val="물가자료"/>
      <sheetName val="부대집계1"/>
      <sheetName val="가도단위"/>
      <sheetName val="수량산출서-2"/>
      <sheetName val="본사공가현황"/>
      <sheetName val="11.자재단가"/>
      <sheetName val="NEGO"/>
      <sheetName val="직접경비"/>
      <sheetName val="공통부대비"/>
      <sheetName val="회로내역(승인䠎"/>
      <sheetName val="회로내역(승인Ԉ"/>
      <sheetName val="23"/>
      <sheetName val="총ꊐ˕"/>
      <sheetName val="원본"/>
      <sheetName val="총"/>
      <sheetName val="지급자재조서"/>
      <sheetName val="총肸"/>
      <sheetName val="총Ῐᅯ"/>
      <sheetName val="총缀⇐"/>
      <sheetName val="총葨ù"/>
      <sheetName val="총_x0005__x0000_"/>
      <sheetName val="총䮘໪"/>
      <sheetName val="유지관_x0000_"/>
      <sheetName val="총ꘓÀ"/>
      <sheetName val="총鎠ັ"/>
      <sheetName val="총㳨⎱"/>
      <sheetName val="총౐ʥ"/>
      <sheetName val="총ꊐʮ"/>
      <sheetName val="안정검토(온1"/>
      <sheetName val="안정검토(온1렷"/>
      <sheetName val="총_xdfcc_"/>
      <sheetName val="총_x0010__x0000_"/>
      <sheetName val="암거ၒ"/>
      <sheetName val="예산조서"/>
    </sheetNames>
    <sheetDataSet>
      <sheetData sheetId="0"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3">
          <cell r="A23">
            <v>23</v>
          </cell>
        </row>
        <row r="24">
          <cell r="A24">
            <v>24</v>
          </cell>
        </row>
        <row r="25">
          <cell r="A25">
            <v>25</v>
          </cell>
        </row>
        <row r="26">
          <cell r="A26">
            <v>26</v>
          </cell>
        </row>
        <row r="27">
          <cell r="A27">
            <v>27</v>
          </cell>
        </row>
        <row r="28">
          <cell r="A28">
            <v>28</v>
          </cell>
        </row>
        <row r="29">
          <cell r="A29">
            <v>29</v>
          </cell>
        </row>
        <row r="30">
          <cell r="A30">
            <v>30</v>
          </cell>
        </row>
        <row r="31">
          <cell r="A31">
            <v>31</v>
          </cell>
        </row>
        <row r="32">
          <cell r="A32">
            <v>32</v>
          </cell>
        </row>
        <row r="33">
          <cell r="A33">
            <v>33</v>
          </cell>
        </row>
        <row r="34">
          <cell r="A34">
            <v>34</v>
          </cell>
        </row>
        <row r="35">
          <cell r="A35">
            <v>35</v>
          </cell>
        </row>
        <row r="36">
          <cell r="A36">
            <v>36</v>
          </cell>
        </row>
        <row r="37">
          <cell r="A37">
            <v>37</v>
          </cell>
        </row>
        <row r="38">
          <cell r="A38">
            <v>38</v>
          </cell>
        </row>
        <row r="39">
          <cell r="A39">
            <v>39</v>
          </cell>
        </row>
        <row r="40">
          <cell r="A40">
            <v>40</v>
          </cell>
        </row>
        <row r="41">
          <cell r="A41">
            <v>41</v>
          </cell>
        </row>
        <row r="42">
          <cell r="A42">
            <v>42</v>
          </cell>
        </row>
        <row r="43">
          <cell r="A43">
            <v>43</v>
          </cell>
        </row>
        <row r="44">
          <cell r="A44">
            <v>44</v>
          </cell>
        </row>
        <row r="45">
          <cell r="A45">
            <v>45</v>
          </cell>
        </row>
        <row r="46">
          <cell r="A46">
            <v>46</v>
          </cell>
        </row>
        <row r="47">
          <cell r="A47">
            <v>47</v>
          </cell>
        </row>
        <row r="48">
          <cell r="A48">
            <v>48</v>
          </cell>
        </row>
        <row r="49">
          <cell r="A49">
            <v>49</v>
          </cell>
        </row>
        <row r="50">
          <cell r="A50">
            <v>50</v>
          </cell>
        </row>
        <row r="51">
          <cell r="A51">
            <v>51</v>
          </cell>
        </row>
        <row r="52">
          <cell r="A52">
            <v>52</v>
          </cell>
        </row>
        <row r="53">
          <cell r="A53">
            <v>53</v>
          </cell>
        </row>
        <row r="54">
          <cell r="A54">
            <v>54</v>
          </cell>
        </row>
        <row r="55">
          <cell r="A55">
            <v>55</v>
          </cell>
        </row>
        <row r="56">
          <cell r="A56">
            <v>56</v>
          </cell>
        </row>
        <row r="57">
          <cell r="A57">
            <v>57</v>
          </cell>
        </row>
        <row r="58">
          <cell r="A58">
            <v>58</v>
          </cell>
        </row>
        <row r="59">
          <cell r="A59">
            <v>59</v>
          </cell>
        </row>
        <row r="60">
          <cell r="A60">
            <v>60</v>
          </cell>
        </row>
        <row r="61">
          <cell r="A61">
            <v>61</v>
          </cell>
        </row>
        <row r="62">
          <cell r="A62">
            <v>62</v>
          </cell>
        </row>
        <row r="63">
          <cell r="A63">
            <v>63</v>
          </cell>
        </row>
        <row r="64">
          <cell r="A64">
            <v>64</v>
          </cell>
        </row>
        <row r="65">
          <cell r="A65">
            <v>65</v>
          </cell>
        </row>
        <row r="66">
          <cell r="A66">
            <v>66</v>
          </cell>
        </row>
        <row r="67">
          <cell r="A67">
            <v>67</v>
          </cell>
        </row>
        <row r="68">
          <cell r="A68">
            <v>68</v>
          </cell>
        </row>
        <row r="69">
          <cell r="A69">
            <v>69</v>
          </cell>
        </row>
        <row r="70">
          <cell r="A70">
            <v>70</v>
          </cell>
        </row>
        <row r="71">
          <cell r="A71">
            <v>71</v>
          </cell>
        </row>
        <row r="72">
          <cell r="A72">
            <v>72</v>
          </cell>
        </row>
        <row r="73">
          <cell r="A73">
            <v>73</v>
          </cell>
        </row>
        <row r="74">
          <cell r="A74">
            <v>74</v>
          </cell>
        </row>
        <row r="75">
          <cell r="A75">
            <v>75</v>
          </cell>
        </row>
        <row r="76">
          <cell r="A76">
            <v>76</v>
          </cell>
        </row>
        <row r="77">
          <cell r="A77">
            <v>77</v>
          </cell>
        </row>
        <row r="78">
          <cell r="A78">
            <v>78</v>
          </cell>
        </row>
        <row r="79">
          <cell r="A79">
            <v>79</v>
          </cell>
        </row>
        <row r="80">
          <cell r="A80">
            <v>80</v>
          </cell>
        </row>
        <row r="81">
          <cell r="A81">
            <v>81</v>
          </cell>
        </row>
        <row r="82">
          <cell r="A82">
            <v>82</v>
          </cell>
        </row>
        <row r="83">
          <cell r="A83">
            <v>83</v>
          </cell>
        </row>
        <row r="84">
          <cell r="A84">
            <v>84</v>
          </cell>
        </row>
        <row r="85">
          <cell r="A85">
            <v>85</v>
          </cell>
        </row>
        <row r="86">
          <cell r="A86">
            <v>86</v>
          </cell>
        </row>
        <row r="87">
          <cell r="A87">
            <v>87</v>
          </cell>
        </row>
        <row r="88">
          <cell r="A88">
            <v>88</v>
          </cell>
        </row>
        <row r="89">
          <cell r="A89">
            <v>89</v>
          </cell>
        </row>
        <row r="90">
          <cell r="A90">
            <v>90</v>
          </cell>
        </row>
        <row r="91">
          <cell r="A91">
            <v>91</v>
          </cell>
        </row>
        <row r="92">
          <cell r="A92">
            <v>92</v>
          </cell>
        </row>
        <row r="93">
          <cell r="A93">
            <v>93</v>
          </cell>
        </row>
        <row r="94">
          <cell r="A94">
            <v>94</v>
          </cell>
        </row>
        <row r="95">
          <cell r="A95">
            <v>95</v>
          </cell>
        </row>
        <row r="96">
          <cell r="A96">
            <v>96</v>
          </cell>
        </row>
        <row r="97">
          <cell r="A97">
            <v>97</v>
          </cell>
        </row>
        <row r="98">
          <cell r="A98">
            <v>98</v>
          </cell>
        </row>
        <row r="99">
          <cell r="A99">
            <v>99</v>
          </cell>
        </row>
        <row r="100">
          <cell r="A100">
            <v>100</v>
          </cell>
        </row>
        <row r="101">
          <cell r="A101">
            <v>101</v>
          </cell>
        </row>
        <row r="102">
          <cell r="A102">
            <v>102</v>
          </cell>
        </row>
        <row r="103">
          <cell r="A103">
            <v>103</v>
          </cell>
        </row>
        <row r="104">
          <cell r="A104">
            <v>104</v>
          </cell>
        </row>
        <row r="105">
          <cell r="A105">
            <v>105</v>
          </cell>
        </row>
        <row r="106">
          <cell r="A106">
            <v>106</v>
          </cell>
        </row>
        <row r="107">
          <cell r="A107">
            <v>107</v>
          </cell>
        </row>
        <row r="108">
          <cell r="A108">
            <v>108</v>
          </cell>
        </row>
        <row r="109">
          <cell r="A109">
            <v>109</v>
          </cell>
        </row>
        <row r="110">
          <cell r="A110">
            <v>110</v>
          </cell>
        </row>
        <row r="111">
          <cell r="A111">
            <v>111</v>
          </cell>
        </row>
        <row r="112">
          <cell r="A112">
            <v>112</v>
          </cell>
        </row>
        <row r="113">
          <cell r="A113">
            <v>113</v>
          </cell>
        </row>
        <row r="114">
          <cell r="A114">
            <v>114</v>
          </cell>
        </row>
        <row r="115">
          <cell r="A115">
            <v>115</v>
          </cell>
        </row>
        <row r="116">
          <cell r="A116">
            <v>116</v>
          </cell>
        </row>
        <row r="117">
          <cell r="A117">
            <v>117</v>
          </cell>
        </row>
        <row r="118">
          <cell r="A118">
            <v>118</v>
          </cell>
        </row>
        <row r="119">
          <cell r="A119">
            <v>119</v>
          </cell>
        </row>
        <row r="120">
          <cell r="A120">
            <v>120</v>
          </cell>
        </row>
        <row r="121">
          <cell r="A121">
            <v>121</v>
          </cell>
        </row>
        <row r="122">
          <cell r="A122">
            <v>122</v>
          </cell>
        </row>
        <row r="123">
          <cell r="A123">
            <v>123</v>
          </cell>
        </row>
        <row r="124">
          <cell r="A124">
            <v>124</v>
          </cell>
        </row>
        <row r="125">
          <cell r="A125">
            <v>125</v>
          </cell>
        </row>
        <row r="126">
          <cell r="A126">
            <v>126</v>
          </cell>
        </row>
        <row r="127">
          <cell r="A127">
            <v>127</v>
          </cell>
        </row>
        <row r="128">
          <cell r="A128">
            <v>128</v>
          </cell>
        </row>
        <row r="129">
          <cell r="A129">
            <v>129</v>
          </cell>
        </row>
        <row r="130">
          <cell r="A130">
            <v>130</v>
          </cell>
        </row>
        <row r="131">
          <cell r="A131">
            <v>131</v>
          </cell>
        </row>
        <row r="132">
          <cell r="A132">
            <v>132</v>
          </cell>
        </row>
        <row r="133">
          <cell r="A133">
            <v>133</v>
          </cell>
        </row>
        <row r="134">
          <cell r="A134">
            <v>134</v>
          </cell>
        </row>
        <row r="135">
          <cell r="A135">
            <v>135</v>
          </cell>
        </row>
        <row r="136">
          <cell r="A136">
            <v>136</v>
          </cell>
        </row>
        <row r="137">
          <cell r="A137">
            <v>137</v>
          </cell>
        </row>
        <row r="138">
          <cell r="A138">
            <v>138</v>
          </cell>
        </row>
        <row r="139">
          <cell r="A139">
            <v>139</v>
          </cell>
        </row>
        <row r="140">
          <cell r="A140">
            <v>140</v>
          </cell>
        </row>
        <row r="141">
          <cell r="A141">
            <v>141</v>
          </cell>
        </row>
        <row r="142">
          <cell r="A142">
            <v>142</v>
          </cell>
        </row>
        <row r="143">
          <cell r="A143">
            <v>143</v>
          </cell>
        </row>
        <row r="144">
          <cell r="A144">
            <v>144</v>
          </cell>
        </row>
        <row r="145">
          <cell r="A145">
            <v>145</v>
          </cell>
        </row>
        <row r="146">
          <cell r="A146">
            <v>146</v>
          </cell>
        </row>
        <row r="147">
          <cell r="A147">
            <v>147</v>
          </cell>
        </row>
        <row r="148">
          <cell r="A148">
            <v>148</v>
          </cell>
        </row>
        <row r="149">
          <cell r="A149">
            <v>149</v>
          </cell>
        </row>
        <row r="150">
          <cell r="A150">
            <v>150</v>
          </cell>
        </row>
        <row r="151">
          <cell r="A151">
            <v>151</v>
          </cell>
        </row>
        <row r="152">
          <cell r="A152">
            <v>152</v>
          </cell>
        </row>
        <row r="153">
          <cell r="A153">
            <v>153</v>
          </cell>
        </row>
        <row r="154">
          <cell r="A154">
            <v>154</v>
          </cell>
        </row>
        <row r="155">
          <cell r="A155">
            <v>155</v>
          </cell>
        </row>
        <row r="156">
          <cell r="A156">
            <v>156</v>
          </cell>
        </row>
        <row r="157">
          <cell r="A157">
            <v>157</v>
          </cell>
        </row>
        <row r="158">
          <cell r="A158">
            <v>158</v>
          </cell>
        </row>
        <row r="159">
          <cell r="A159">
            <v>159</v>
          </cell>
        </row>
        <row r="160">
          <cell r="A160">
            <v>160</v>
          </cell>
        </row>
        <row r="161">
          <cell r="A161">
            <v>161</v>
          </cell>
        </row>
        <row r="162">
          <cell r="A162">
            <v>162</v>
          </cell>
        </row>
        <row r="163">
          <cell r="A163">
            <v>163</v>
          </cell>
        </row>
        <row r="164">
          <cell r="A164">
            <v>164</v>
          </cell>
        </row>
        <row r="165">
          <cell r="A165">
            <v>165</v>
          </cell>
        </row>
        <row r="166">
          <cell r="A166">
            <v>166</v>
          </cell>
        </row>
        <row r="167">
          <cell r="A167">
            <v>167</v>
          </cell>
        </row>
        <row r="168">
          <cell r="A168">
            <v>168</v>
          </cell>
        </row>
        <row r="169">
          <cell r="A169">
            <v>169</v>
          </cell>
        </row>
        <row r="170">
          <cell r="A170">
            <v>170</v>
          </cell>
        </row>
        <row r="171">
          <cell r="A171">
            <v>171</v>
          </cell>
        </row>
        <row r="172">
          <cell r="A172">
            <v>172</v>
          </cell>
        </row>
        <row r="173">
          <cell r="A173">
            <v>173</v>
          </cell>
        </row>
        <row r="174">
          <cell r="A174">
            <v>174</v>
          </cell>
        </row>
        <row r="175">
          <cell r="A175">
            <v>175</v>
          </cell>
        </row>
        <row r="176">
          <cell r="A176">
            <v>176</v>
          </cell>
        </row>
        <row r="177">
          <cell r="A177">
            <v>177</v>
          </cell>
        </row>
        <row r="178">
          <cell r="A178">
            <v>178</v>
          </cell>
        </row>
        <row r="179">
          <cell r="A179">
            <v>179</v>
          </cell>
        </row>
        <row r="180">
          <cell r="A180">
            <v>180</v>
          </cell>
        </row>
        <row r="181">
          <cell r="A181">
            <v>181</v>
          </cell>
        </row>
        <row r="182">
          <cell r="A182">
            <v>182</v>
          </cell>
        </row>
        <row r="183">
          <cell r="A183">
            <v>183</v>
          </cell>
        </row>
        <row r="184">
          <cell r="A184">
            <v>184</v>
          </cell>
        </row>
        <row r="185">
          <cell r="A185">
            <v>185</v>
          </cell>
        </row>
        <row r="186">
          <cell r="A186">
            <v>186</v>
          </cell>
        </row>
        <row r="187">
          <cell r="A187">
            <v>187</v>
          </cell>
        </row>
        <row r="188">
          <cell r="A188">
            <v>188</v>
          </cell>
        </row>
        <row r="189">
          <cell r="A189">
            <v>189</v>
          </cell>
        </row>
        <row r="190">
          <cell r="A190">
            <v>190</v>
          </cell>
        </row>
        <row r="191">
          <cell r="A191">
            <v>191</v>
          </cell>
        </row>
        <row r="192">
          <cell r="A192">
            <v>192</v>
          </cell>
        </row>
        <row r="193">
          <cell r="A193">
            <v>193</v>
          </cell>
        </row>
        <row r="194">
          <cell r="A194">
            <v>194</v>
          </cell>
        </row>
        <row r="195">
          <cell r="A195">
            <v>195</v>
          </cell>
        </row>
        <row r="196">
          <cell r="A196">
            <v>196</v>
          </cell>
        </row>
        <row r="197">
          <cell r="A197">
            <v>197</v>
          </cell>
        </row>
        <row r="198">
          <cell r="A198">
            <v>198</v>
          </cell>
        </row>
        <row r="199">
          <cell r="A199">
            <v>199</v>
          </cell>
        </row>
        <row r="200">
          <cell r="A200">
            <v>200</v>
          </cell>
        </row>
        <row r="201">
          <cell r="A201">
            <v>201</v>
          </cell>
        </row>
        <row r="202">
          <cell r="A202">
            <v>202</v>
          </cell>
        </row>
        <row r="203">
          <cell r="A203">
            <v>203</v>
          </cell>
        </row>
        <row r="204">
          <cell r="A204">
            <v>204</v>
          </cell>
        </row>
        <row r="205">
          <cell r="A205">
            <v>205</v>
          </cell>
        </row>
        <row r="206">
          <cell r="A206">
            <v>206</v>
          </cell>
        </row>
        <row r="207">
          <cell r="A207">
            <v>207</v>
          </cell>
        </row>
        <row r="208">
          <cell r="A208">
            <v>208</v>
          </cell>
        </row>
        <row r="209">
          <cell r="A209">
            <v>209</v>
          </cell>
        </row>
        <row r="210">
          <cell r="A210">
            <v>210</v>
          </cell>
        </row>
        <row r="211">
          <cell r="A211">
            <v>211</v>
          </cell>
        </row>
        <row r="212">
          <cell r="A212">
            <v>212</v>
          </cell>
        </row>
        <row r="213">
          <cell r="A213">
            <v>213</v>
          </cell>
        </row>
        <row r="214">
          <cell r="A214">
            <v>214</v>
          </cell>
        </row>
        <row r="215">
          <cell r="A215">
            <v>215</v>
          </cell>
        </row>
        <row r="216">
          <cell r="A216">
            <v>216</v>
          </cell>
        </row>
        <row r="217">
          <cell r="A217">
            <v>217</v>
          </cell>
        </row>
        <row r="218">
          <cell r="A218">
            <v>218</v>
          </cell>
        </row>
        <row r="219">
          <cell r="A219">
            <v>219</v>
          </cell>
        </row>
        <row r="220">
          <cell r="A220">
            <v>220</v>
          </cell>
        </row>
        <row r="221">
          <cell r="A221">
            <v>221</v>
          </cell>
        </row>
        <row r="222">
          <cell r="A222">
            <v>222</v>
          </cell>
        </row>
        <row r="223">
          <cell r="A223">
            <v>223</v>
          </cell>
        </row>
        <row r="224">
          <cell r="A224">
            <v>224</v>
          </cell>
        </row>
        <row r="225">
          <cell r="A225">
            <v>225</v>
          </cell>
        </row>
        <row r="226">
          <cell r="A226">
            <v>226</v>
          </cell>
        </row>
        <row r="227">
          <cell r="A227">
            <v>227</v>
          </cell>
        </row>
        <row r="228">
          <cell r="A228">
            <v>228</v>
          </cell>
        </row>
        <row r="229">
          <cell r="A229">
            <v>229</v>
          </cell>
        </row>
        <row r="230">
          <cell r="A230">
            <v>230</v>
          </cell>
        </row>
        <row r="231">
          <cell r="A231">
            <v>231</v>
          </cell>
        </row>
        <row r="232">
          <cell r="A232">
            <v>232</v>
          </cell>
        </row>
        <row r="233">
          <cell r="A233">
            <v>233</v>
          </cell>
        </row>
        <row r="234">
          <cell r="A234">
            <v>234</v>
          </cell>
        </row>
        <row r="235">
          <cell r="A235">
            <v>235</v>
          </cell>
        </row>
        <row r="236">
          <cell r="A236">
            <v>236</v>
          </cell>
        </row>
        <row r="237">
          <cell r="A237">
            <v>237</v>
          </cell>
        </row>
        <row r="238">
          <cell r="A238">
            <v>238</v>
          </cell>
        </row>
        <row r="239">
          <cell r="A239">
            <v>239</v>
          </cell>
        </row>
        <row r="240">
          <cell r="A240">
            <v>240</v>
          </cell>
        </row>
        <row r="241">
          <cell r="A241">
            <v>241</v>
          </cell>
        </row>
        <row r="242">
          <cell r="A242">
            <v>242</v>
          </cell>
        </row>
        <row r="243">
          <cell r="A243">
            <v>243</v>
          </cell>
        </row>
        <row r="244">
          <cell r="A244">
            <v>244</v>
          </cell>
        </row>
        <row r="245">
          <cell r="A245">
            <v>245</v>
          </cell>
        </row>
        <row r="246">
          <cell r="A246">
            <v>246</v>
          </cell>
        </row>
        <row r="247">
          <cell r="A247">
            <v>247</v>
          </cell>
        </row>
        <row r="248">
          <cell r="A248">
            <v>248</v>
          </cell>
        </row>
        <row r="249">
          <cell r="A249">
            <v>249</v>
          </cell>
        </row>
        <row r="250">
          <cell r="A250">
            <v>250</v>
          </cell>
        </row>
        <row r="251">
          <cell r="A251">
            <v>251</v>
          </cell>
        </row>
        <row r="252">
          <cell r="A252">
            <v>252</v>
          </cell>
        </row>
        <row r="253">
          <cell r="A253">
            <v>253</v>
          </cell>
        </row>
        <row r="254">
          <cell r="A254">
            <v>254</v>
          </cell>
        </row>
        <row r="255">
          <cell r="A255">
            <v>255</v>
          </cell>
        </row>
        <row r="256">
          <cell r="A256">
            <v>256</v>
          </cell>
        </row>
        <row r="257">
          <cell r="A257">
            <v>257</v>
          </cell>
        </row>
        <row r="258">
          <cell r="A258">
            <v>258</v>
          </cell>
        </row>
        <row r="259">
          <cell r="A259">
            <v>259</v>
          </cell>
        </row>
        <row r="260">
          <cell r="A260">
            <v>260</v>
          </cell>
        </row>
        <row r="261">
          <cell r="A261">
            <v>261</v>
          </cell>
        </row>
        <row r="262">
          <cell r="A262">
            <v>262</v>
          </cell>
        </row>
        <row r="263">
          <cell r="A263">
            <v>263</v>
          </cell>
        </row>
        <row r="264">
          <cell r="A264">
            <v>264</v>
          </cell>
        </row>
        <row r="265">
          <cell r="A265">
            <v>265</v>
          </cell>
        </row>
        <row r="266">
          <cell r="A266">
            <v>266</v>
          </cell>
        </row>
        <row r="267">
          <cell r="A267">
            <v>267</v>
          </cell>
        </row>
        <row r="268">
          <cell r="A268">
            <v>268</v>
          </cell>
        </row>
        <row r="269">
          <cell r="A269">
            <v>269</v>
          </cell>
        </row>
        <row r="270">
          <cell r="A270">
            <v>270</v>
          </cell>
        </row>
        <row r="271">
          <cell r="A271">
            <v>271</v>
          </cell>
        </row>
        <row r="272">
          <cell r="A272">
            <v>272</v>
          </cell>
        </row>
        <row r="273">
          <cell r="A273">
            <v>273</v>
          </cell>
        </row>
        <row r="274">
          <cell r="A274">
            <v>274</v>
          </cell>
        </row>
        <row r="275">
          <cell r="A275">
            <v>275</v>
          </cell>
        </row>
        <row r="276">
          <cell r="A276">
            <v>276</v>
          </cell>
        </row>
        <row r="277">
          <cell r="A277">
            <v>277</v>
          </cell>
        </row>
        <row r="278">
          <cell r="A278">
            <v>278</v>
          </cell>
        </row>
        <row r="279">
          <cell r="A279">
            <v>279</v>
          </cell>
        </row>
        <row r="280">
          <cell r="A280">
            <v>280</v>
          </cell>
        </row>
        <row r="281">
          <cell r="A281">
            <v>281</v>
          </cell>
        </row>
        <row r="282">
          <cell r="A282">
            <v>282</v>
          </cell>
        </row>
        <row r="283">
          <cell r="A283">
            <v>283</v>
          </cell>
        </row>
        <row r="284">
          <cell r="A284">
            <v>284</v>
          </cell>
        </row>
        <row r="285">
          <cell r="A285">
            <v>285</v>
          </cell>
        </row>
        <row r="286">
          <cell r="A286">
            <v>286</v>
          </cell>
        </row>
        <row r="287">
          <cell r="A287">
            <v>287</v>
          </cell>
        </row>
        <row r="288">
          <cell r="A288">
            <v>288</v>
          </cell>
        </row>
        <row r="289">
          <cell r="A289">
            <v>289</v>
          </cell>
        </row>
        <row r="290">
          <cell r="A290">
            <v>290</v>
          </cell>
        </row>
        <row r="291">
          <cell r="A291">
            <v>291</v>
          </cell>
        </row>
        <row r="292">
          <cell r="A292">
            <v>292</v>
          </cell>
        </row>
        <row r="293">
          <cell r="A293">
            <v>293</v>
          </cell>
        </row>
        <row r="294">
          <cell r="A294">
            <v>294</v>
          </cell>
        </row>
        <row r="295">
          <cell r="A295">
            <v>295</v>
          </cell>
        </row>
        <row r="296">
          <cell r="A296">
            <v>296</v>
          </cell>
        </row>
        <row r="297">
          <cell r="A297">
            <v>297</v>
          </cell>
        </row>
        <row r="298">
          <cell r="A298">
            <v>298</v>
          </cell>
        </row>
        <row r="299">
          <cell r="A299">
            <v>299</v>
          </cell>
        </row>
        <row r="300">
          <cell r="A300">
            <v>300</v>
          </cell>
        </row>
        <row r="301">
          <cell r="A301">
            <v>301</v>
          </cell>
        </row>
        <row r="302">
          <cell r="A302">
            <v>302</v>
          </cell>
        </row>
        <row r="303">
          <cell r="A303">
            <v>303</v>
          </cell>
        </row>
        <row r="304">
          <cell r="A304">
            <v>304</v>
          </cell>
        </row>
        <row r="305">
          <cell r="A305">
            <v>305</v>
          </cell>
        </row>
        <row r="306">
          <cell r="A306">
            <v>306</v>
          </cell>
        </row>
        <row r="307">
          <cell r="A307">
            <v>307</v>
          </cell>
        </row>
        <row r="308">
          <cell r="A308">
            <v>308</v>
          </cell>
        </row>
        <row r="309">
          <cell r="A309">
            <v>309</v>
          </cell>
        </row>
        <row r="310">
          <cell r="A310">
            <v>310</v>
          </cell>
        </row>
        <row r="311">
          <cell r="A311">
            <v>311</v>
          </cell>
        </row>
        <row r="312">
          <cell r="A312">
            <v>312</v>
          </cell>
        </row>
        <row r="313">
          <cell r="A313">
            <v>313</v>
          </cell>
        </row>
        <row r="314">
          <cell r="A314">
            <v>314</v>
          </cell>
        </row>
        <row r="315">
          <cell r="A315">
            <v>315</v>
          </cell>
        </row>
        <row r="316">
          <cell r="A316">
            <v>316</v>
          </cell>
        </row>
        <row r="317">
          <cell r="A317">
            <v>317</v>
          </cell>
        </row>
        <row r="318">
          <cell r="A318">
            <v>318</v>
          </cell>
        </row>
        <row r="319">
          <cell r="A319">
            <v>319</v>
          </cell>
        </row>
        <row r="320">
          <cell r="A320">
            <v>320</v>
          </cell>
        </row>
        <row r="321">
          <cell r="A321">
            <v>321</v>
          </cell>
        </row>
        <row r="322">
          <cell r="A322">
            <v>322</v>
          </cell>
        </row>
        <row r="323">
          <cell r="A323">
            <v>323</v>
          </cell>
        </row>
        <row r="324">
          <cell r="A324">
            <v>324</v>
          </cell>
        </row>
        <row r="325">
          <cell r="A325">
            <v>325</v>
          </cell>
        </row>
        <row r="326">
          <cell r="A326">
            <v>326</v>
          </cell>
        </row>
        <row r="327">
          <cell r="A327">
            <v>327</v>
          </cell>
        </row>
        <row r="328">
          <cell r="A328">
            <v>328</v>
          </cell>
        </row>
        <row r="329">
          <cell r="A329">
            <v>329</v>
          </cell>
        </row>
        <row r="330">
          <cell r="A330">
            <v>330</v>
          </cell>
        </row>
        <row r="331">
          <cell r="A331">
            <v>331</v>
          </cell>
        </row>
        <row r="332">
          <cell r="A332">
            <v>332</v>
          </cell>
        </row>
        <row r="333">
          <cell r="A333">
            <v>333</v>
          </cell>
        </row>
        <row r="334">
          <cell r="A334">
            <v>334</v>
          </cell>
        </row>
        <row r="335">
          <cell r="A335">
            <v>335</v>
          </cell>
        </row>
        <row r="336">
          <cell r="A336">
            <v>336</v>
          </cell>
        </row>
        <row r="337">
          <cell r="A337">
            <v>337</v>
          </cell>
        </row>
        <row r="338">
          <cell r="A338">
            <v>338</v>
          </cell>
        </row>
        <row r="339">
          <cell r="A339">
            <v>339</v>
          </cell>
        </row>
        <row r="340">
          <cell r="A340">
            <v>340</v>
          </cell>
        </row>
        <row r="341">
          <cell r="A341">
            <v>341</v>
          </cell>
        </row>
        <row r="342">
          <cell r="A342">
            <v>342</v>
          </cell>
        </row>
        <row r="343">
          <cell r="A343">
            <v>343</v>
          </cell>
        </row>
        <row r="344">
          <cell r="A344">
            <v>344</v>
          </cell>
        </row>
        <row r="345">
          <cell r="A345">
            <v>345</v>
          </cell>
        </row>
        <row r="346">
          <cell r="A346">
            <v>346</v>
          </cell>
        </row>
        <row r="347">
          <cell r="A347">
            <v>347</v>
          </cell>
        </row>
        <row r="348">
          <cell r="A348">
            <v>348</v>
          </cell>
        </row>
        <row r="349">
          <cell r="A349">
            <v>349</v>
          </cell>
        </row>
        <row r="350">
          <cell r="A350">
            <v>350</v>
          </cell>
        </row>
        <row r="351">
          <cell r="A351">
            <v>351</v>
          </cell>
        </row>
        <row r="352">
          <cell r="A352">
            <v>352</v>
          </cell>
        </row>
        <row r="353">
          <cell r="A353">
            <v>353</v>
          </cell>
        </row>
        <row r="354">
          <cell r="A354">
            <v>354</v>
          </cell>
        </row>
        <row r="355">
          <cell r="A355">
            <v>355</v>
          </cell>
        </row>
        <row r="356">
          <cell r="A356">
            <v>356</v>
          </cell>
        </row>
        <row r="357">
          <cell r="A357">
            <v>357</v>
          </cell>
        </row>
        <row r="358">
          <cell r="A358">
            <v>358</v>
          </cell>
        </row>
        <row r="359">
          <cell r="A359">
            <v>359</v>
          </cell>
        </row>
        <row r="360">
          <cell r="A360">
            <v>360</v>
          </cell>
        </row>
        <row r="361">
          <cell r="A361">
            <v>361</v>
          </cell>
        </row>
        <row r="362">
          <cell r="A362">
            <v>362</v>
          </cell>
        </row>
        <row r="363">
          <cell r="A363">
            <v>363</v>
          </cell>
        </row>
        <row r="364">
          <cell r="A364">
            <v>364</v>
          </cell>
        </row>
        <row r="365">
          <cell r="A365">
            <v>365</v>
          </cell>
        </row>
        <row r="366">
          <cell r="A366">
            <v>366</v>
          </cell>
        </row>
        <row r="367">
          <cell r="A367">
            <v>367</v>
          </cell>
        </row>
        <row r="368">
          <cell r="A368">
            <v>368</v>
          </cell>
        </row>
        <row r="369">
          <cell r="A369">
            <v>369</v>
          </cell>
        </row>
        <row r="370">
          <cell r="A370">
            <v>370</v>
          </cell>
        </row>
        <row r="371">
          <cell r="A371">
            <v>371</v>
          </cell>
        </row>
        <row r="372">
          <cell r="A372">
            <v>372</v>
          </cell>
        </row>
        <row r="373">
          <cell r="A373">
            <v>373</v>
          </cell>
        </row>
        <row r="374">
          <cell r="A374">
            <v>374</v>
          </cell>
        </row>
        <row r="375">
          <cell r="A375">
            <v>375</v>
          </cell>
        </row>
        <row r="376">
          <cell r="A376">
            <v>376</v>
          </cell>
        </row>
        <row r="377">
          <cell r="A377">
            <v>377</v>
          </cell>
        </row>
        <row r="378">
          <cell r="A378">
            <v>378</v>
          </cell>
        </row>
        <row r="379">
          <cell r="A379">
            <v>379</v>
          </cell>
        </row>
        <row r="380">
          <cell r="A380">
            <v>380</v>
          </cell>
        </row>
        <row r="381">
          <cell r="A381">
            <v>381</v>
          </cell>
        </row>
        <row r="382">
          <cell r="A382">
            <v>382</v>
          </cell>
        </row>
        <row r="383">
          <cell r="A383">
            <v>383</v>
          </cell>
        </row>
        <row r="384">
          <cell r="A384">
            <v>384</v>
          </cell>
        </row>
        <row r="385">
          <cell r="A385">
            <v>385</v>
          </cell>
        </row>
        <row r="386">
          <cell r="A386">
            <v>386</v>
          </cell>
        </row>
        <row r="387">
          <cell r="A387">
            <v>387</v>
          </cell>
        </row>
        <row r="388">
          <cell r="A388">
            <v>388</v>
          </cell>
        </row>
        <row r="389">
          <cell r="A389">
            <v>389</v>
          </cell>
        </row>
        <row r="390">
          <cell r="A390">
            <v>390</v>
          </cell>
        </row>
        <row r="391">
          <cell r="A391">
            <v>391</v>
          </cell>
        </row>
        <row r="392">
          <cell r="A392">
            <v>392</v>
          </cell>
        </row>
        <row r="393">
          <cell r="A393">
            <v>393</v>
          </cell>
        </row>
        <row r="394">
          <cell r="A394">
            <v>394</v>
          </cell>
        </row>
        <row r="395">
          <cell r="A395">
            <v>395</v>
          </cell>
        </row>
        <row r="396">
          <cell r="A396">
            <v>396</v>
          </cell>
        </row>
        <row r="397">
          <cell r="A397">
            <v>397</v>
          </cell>
        </row>
        <row r="398">
          <cell r="A398">
            <v>398</v>
          </cell>
        </row>
        <row r="399">
          <cell r="A399">
            <v>399</v>
          </cell>
        </row>
        <row r="400">
          <cell r="A400">
            <v>400</v>
          </cell>
        </row>
        <row r="401">
          <cell r="A401">
            <v>401</v>
          </cell>
        </row>
        <row r="402">
          <cell r="A402">
            <v>402</v>
          </cell>
        </row>
        <row r="403">
          <cell r="A403">
            <v>403</v>
          </cell>
        </row>
        <row r="404">
          <cell r="A404">
            <v>404</v>
          </cell>
        </row>
        <row r="405">
          <cell r="A405">
            <v>405</v>
          </cell>
        </row>
        <row r="406">
          <cell r="A406">
            <v>406</v>
          </cell>
        </row>
        <row r="407">
          <cell r="A407">
            <v>407</v>
          </cell>
        </row>
        <row r="408">
          <cell r="A408">
            <v>408</v>
          </cell>
        </row>
        <row r="409">
          <cell r="A409">
            <v>409</v>
          </cell>
        </row>
        <row r="410">
          <cell r="A410">
            <v>410</v>
          </cell>
        </row>
        <row r="411">
          <cell r="A411">
            <v>411</v>
          </cell>
        </row>
        <row r="412">
          <cell r="A412">
            <v>412</v>
          </cell>
        </row>
        <row r="413">
          <cell r="A413">
            <v>413</v>
          </cell>
        </row>
        <row r="414">
          <cell r="A414">
            <v>414</v>
          </cell>
        </row>
        <row r="415">
          <cell r="A415">
            <v>415</v>
          </cell>
        </row>
        <row r="416">
          <cell r="A416">
            <v>416</v>
          </cell>
        </row>
        <row r="417">
          <cell r="A417">
            <v>417</v>
          </cell>
        </row>
        <row r="418">
          <cell r="A418">
            <v>418</v>
          </cell>
        </row>
        <row r="419">
          <cell r="A419">
            <v>419</v>
          </cell>
        </row>
        <row r="420">
          <cell r="A420">
            <v>420</v>
          </cell>
        </row>
        <row r="421">
          <cell r="A421">
            <v>421</v>
          </cell>
        </row>
        <row r="422">
          <cell r="A422">
            <v>422</v>
          </cell>
        </row>
        <row r="423">
          <cell r="A423">
            <v>423</v>
          </cell>
        </row>
        <row r="424">
          <cell r="A424">
            <v>424</v>
          </cell>
        </row>
        <row r="425">
          <cell r="A425">
            <v>425</v>
          </cell>
        </row>
        <row r="426">
          <cell r="A426">
            <v>426</v>
          </cell>
        </row>
        <row r="427">
          <cell r="A427">
            <v>427</v>
          </cell>
        </row>
        <row r="428">
          <cell r="A428">
            <v>428</v>
          </cell>
        </row>
        <row r="429">
          <cell r="A429">
            <v>429</v>
          </cell>
        </row>
        <row r="430">
          <cell r="A430">
            <v>430</v>
          </cell>
        </row>
        <row r="431">
          <cell r="A431">
            <v>431</v>
          </cell>
        </row>
        <row r="432">
          <cell r="A432">
            <v>432</v>
          </cell>
        </row>
        <row r="433">
          <cell r="A433">
            <v>433</v>
          </cell>
        </row>
        <row r="434">
          <cell r="A434">
            <v>434</v>
          </cell>
        </row>
        <row r="435">
          <cell r="A435">
            <v>435</v>
          </cell>
        </row>
        <row r="436">
          <cell r="A436">
            <v>436</v>
          </cell>
        </row>
        <row r="437">
          <cell r="A437">
            <v>437</v>
          </cell>
        </row>
        <row r="438">
          <cell r="A438">
            <v>438</v>
          </cell>
        </row>
        <row r="439">
          <cell r="A439">
            <v>439</v>
          </cell>
        </row>
        <row r="440">
          <cell r="A440">
            <v>440</v>
          </cell>
        </row>
        <row r="441">
          <cell r="A441">
            <v>441</v>
          </cell>
        </row>
        <row r="442">
          <cell r="A442">
            <v>442</v>
          </cell>
        </row>
        <row r="443">
          <cell r="A443">
            <v>443</v>
          </cell>
        </row>
        <row r="444">
          <cell r="A444">
            <v>444</v>
          </cell>
        </row>
        <row r="445">
          <cell r="A445">
            <v>445</v>
          </cell>
        </row>
        <row r="446">
          <cell r="A446">
            <v>446</v>
          </cell>
        </row>
        <row r="447">
          <cell r="A447">
            <v>447</v>
          </cell>
        </row>
        <row r="448">
          <cell r="A448">
            <v>448</v>
          </cell>
        </row>
        <row r="449">
          <cell r="A449">
            <v>449</v>
          </cell>
        </row>
        <row r="450">
          <cell r="A450">
            <v>450</v>
          </cell>
        </row>
        <row r="451">
          <cell r="A451">
            <v>451</v>
          </cell>
        </row>
        <row r="452">
          <cell r="A452">
            <v>452</v>
          </cell>
        </row>
        <row r="453">
          <cell r="A453">
            <v>453</v>
          </cell>
        </row>
        <row r="454">
          <cell r="A454">
            <v>454</v>
          </cell>
        </row>
        <row r="455">
          <cell r="A455">
            <v>455</v>
          </cell>
        </row>
        <row r="456">
          <cell r="A456">
            <v>456</v>
          </cell>
        </row>
        <row r="457">
          <cell r="A457">
            <v>457</v>
          </cell>
        </row>
        <row r="458">
          <cell r="A458">
            <v>458</v>
          </cell>
        </row>
        <row r="459">
          <cell r="A459">
            <v>459</v>
          </cell>
        </row>
        <row r="460">
          <cell r="A460">
            <v>460</v>
          </cell>
        </row>
        <row r="461">
          <cell r="A461">
            <v>461</v>
          </cell>
        </row>
        <row r="462">
          <cell r="A462">
            <v>462</v>
          </cell>
        </row>
        <row r="463">
          <cell r="A463">
            <v>463</v>
          </cell>
        </row>
        <row r="464">
          <cell r="A464">
            <v>464</v>
          </cell>
        </row>
        <row r="465">
          <cell r="A465">
            <v>465</v>
          </cell>
        </row>
        <row r="466">
          <cell r="A466">
            <v>466</v>
          </cell>
        </row>
        <row r="467">
          <cell r="A467">
            <v>467</v>
          </cell>
        </row>
        <row r="468">
          <cell r="A468">
            <v>468</v>
          </cell>
        </row>
        <row r="469">
          <cell r="A469">
            <v>469</v>
          </cell>
        </row>
        <row r="470">
          <cell r="A470">
            <v>470</v>
          </cell>
        </row>
        <row r="471">
          <cell r="A471">
            <v>471</v>
          </cell>
        </row>
        <row r="472">
          <cell r="A472">
            <v>472</v>
          </cell>
        </row>
        <row r="473">
          <cell r="A473">
            <v>473</v>
          </cell>
        </row>
        <row r="474">
          <cell r="A474">
            <v>474</v>
          </cell>
        </row>
        <row r="475">
          <cell r="A475">
            <v>475</v>
          </cell>
        </row>
        <row r="476">
          <cell r="A476">
            <v>476</v>
          </cell>
        </row>
        <row r="477">
          <cell r="A477">
            <v>477</v>
          </cell>
        </row>
        <row r="478">
          <cell r="A478">
            <v>478</v>
          </cell>
        </row>
        <row r="479">
          <cell r="A479">
            <v>479</v>
          </cell>
        </row>
        <row r="480">
          <cell r="A480">
            <v>480</v>
          </cell>
        </row>
        <row r="481">
          <cell r="A481">
            <v>481</v>
          </cell>
        </row>
        <row r="482">
          <cell r="A482">
            <v>482</v>
          </cell>
        </row>
        <row r="483">
          <cell r="A483">
            <v>483</v>
          </cell>
        </row>
        <row r="484">
          <cell r="A484">
            <v>484</v>
          </cell>
        </row>
        <row r="485">
          <cell r="A485">
            <v>485</v>
          </cell>
        </row>
        <row r="486">
          <cell r="A486">
            <v>486</v>
          </cell>
        </row>
        <row r="487">
          <cell r="A487">
            <v>487</v>
          </cell>
        </row>
        <row r="488">
          <cell r="A488">
            <v>488</v>
          </cell>
        </row>
        <row r="489">
          <cell r="A489">
            <v>489</v>
          </cell>
        </row>
        <row r="490">
          <cell r="A490">
            <v>490</v>
          </cell>
        </row>
        <row r="491">
          <cell r="A491">
            <v>491</v>
          </cell>
        </row>
        <row r="492">
          <cell r="A492">
            <v>492</v>
          </cell>
        </row>
        <row r="493">
          <cell r="A493">
            <v>493</v>
          </cell>
        </row>
        <row r="494">
          <cell r="A494">
            <v>494</v>
          </cell>
        </row>
        <row r="495">
          <cell r="A495">
            <v>495</v>
          </cell>
        </row>
        <row r="496">
          <cell r="A496">
            <v>496</v>
          </cell>
        </row>
        <row r="497">
          <cell r="A497">
            <v>497</v>
          </cell>
        </row>
        <row r="498">
          <cell r="A498">
            <v>498</v>
          </cell>
        </row>
        <row r="499">
          <cell r="A499">
            <v>499</v>
          </cell>
        </row>
        <row r="500">
          <cell r="A500">
            <v>500</v>
          </cell>
        </row>
        <row r="501">
          <cell r="A501">
            <v>501</v>
          </cell>
        </row>
        <row r="502">
          <cell r="A502">
            <v>502</v>
          </cell>
        </row>
        <row r="503">
          <cell r="A503">
            <v>503</v>
          </cell>
        </row>
        <row r="504">
          <cell r="A504">
            <v>504</v>
          </cell>
        </row>
        <row r="505">
          <cell r="A505">
            <v>505</v>
          </cell>
        </row>
        <row r="506">
          <cell r="A506">
            <v>506</v>
          </cell>
        </row>
        <row r="507">
          <cell r="A507">
            <v>507</v>
          </cell>
        </row>
        <row r="508">
          <cell r="A508">
            <v>508</v>
          </cell>
        </row>
        <row r="509">
          <cell r="A509">
            <v>509</v>
          </cell>
        </row>
        <row r="510">
          <cell r="A510">
            <v>510</v>
          </cell>
        </row>
        <row r="511">
          <cell r="A511">
            <v>511</v>
          </cell>
        </row>
        <row r="512">
          <cell r="A512">
            <v>512</v>
          </cell>
        </row>
        <row r="513">
          <cell r="A513">
            <v>513</v>
          </cell>
        </row>
        <row r="514">
          <cell r="A514">
            <v>514</v>
          </cell>
        </row>
        <row r="515">
          <cell r="A515">
            <v>515</v>
          </cell>
        </row>
        <row r="516">
          <cell r="A516">
            <v>516</v>
          </cell>
        </row>
        <row r="517">
          <cell r="A517">
            <v>517</v>
          </cell>
        </row>
        <row r="518">
          <cell r="A518">
            <v>518</v>
          </cell>
        </row>
        <row r="519">
          <cell r="A519">
            <v>519</v>
          </cell>
        </row>
        <row r="520">
          <cell r="A520">
            <v>520</v>
          </cell>
        </row>
        <row r="521">
          <cell r="A521">
            <v>521</v>
          </cell>
        </row>
        <row r="522">
          <cell r="A522">
            <v>522</v>
          </cell>
        </row>
        <row r="523">
          <cell r="A523">
            <v>523</v>
          </cell>
        </row>
        <row r="524">
          <cell r="A524">
            <v>524</v>
          </cell>
        </row>
        <row r="525">
          <cell r="A525">
            <v>525</v>
          </cell>
        </row>
        <row r="526">
          <cell r="A526">
            <v>526</v>
          </cell>
        </row>
        <row r="527">
          <cell r="A527">
            <v>527</v>
          </cell>
        </row>
        <row r="528">
          <cell r="A528">
            <v>528</v>
          </cell>
        </row>
        <row r="529">
          <cell r="A529">
            <v>529</v>
          </cell>
        </row>
        <row r="530">
          <cell r="A530">
            <v>530</v>
          </cell>
        </row>
        <row r="531">
          <cell r="A531">
            <v>531</v>
          </cell>
        </row>
        <row r="532">
          <cell r="A532">
            <v>532</v>
          </cell>
        </row>
        <row r="533">
          <cell r="A533">
            <v>533</v>
          </cell>
        </row>
        <row r="534">
          <cell r="A534">
            <v>534</v>
          </cell>
        </row>
        <row r="535">
          <cell r="A535">
            <v>535</v>
          </cell>
        </row>
        <row r="536">
          <cell r="A536">
            <v>536</v>
          </cell>
        </row>
        <row r="537">
          <cell r="A537">
            <v>537</v>
          </cell>
        </row>
        <row r="538">
          <cell r="A538">
            <v>538</v>
          </cell>
        </row>
        <row r="539">
          <cell r="A539">
            <v>539</v>
          </cell>
        </row>
        <row r="540">
          <cell r="A540">
            <v>540</v>
          </cell>
        </row>
        <row r="541">
          <cell r="A541">
            <v>541</v>
          </cell>
        </row>
        <row r="542">
          <cell r="A542">
            <v>542</v>
          </cell>
        </row>
        <row r="543">
          <cell r="A543">
            <v>543</v>
          </cell>
        </row>
        <row r="544">
          <cell r="A544">
            <v>544</v>
          </cell>
        </row>
        <row r="545">
          <cell r="A545">
            <v>545</v>
          </cell>
        </row>
        <row r="546">
          <cell r="A546">
            <v>546</v>
          </cell>
        </row>
        <row r="547">
          <cell r="A547">
            <v>547</v>
          </cell>
        </row>
        <row r="548">
          <cell r="A548">
            <v>548</v>
          </cell>
        </row>
        <row r="549">
          <cell r="A549">
            <v>549</v>
          </cell>
        </row>
        <row r="550">
          <cell r="A550">
            <v>550</v>
          </cell>
        </row>
        <row r="551">
          <cell r="A551">
            <v>551</v>
          </cell>
        </row>
        <row r="552">
          <cell r="A552">
            <v>552</v>
          </cell>
        </row>
        <row r="553">
          <cell r="A553">
            <v>553</v>
          </cell>
        </row>
        <row r="554">
          <cell r="A554">
            <v>554</v>
          </cell>
        </row>
        <row r="555">
          <cell r="A555">
            <v>555</v>
          </cell>
        </row>
        <row r="556">
          <cell r="A556">
            <v>556</v>
          </cell>
        </row>
        <row r="557">
          <cell r="A557">
            <v>557</v>
          </cell>
        </row>
        <row r="558">
          <cell r="A558">
            <v>558</v>
          </cell>
        </row>
        <row r="559">
          <cell r="A559">
            <v>559</v>
          </cell>
        </row>
        <row r="560">
          <cell r="A560">
            <v>560</v>
          </cell>
        </row>
        <row r="561">
          <cell r="A561">
            <v>561</v>
          </cell>
        </row>
        <row r="562">
          <cell r="A562">
            <v>562</v>
          </cell>
        </row>
        <row r="563">
          <cell r="A563">
            <v>563</v>
          </cell>
        </row>
        <row r="564">
          <cell r="A564">
            <v>564</v>
          </cell>
        </row>
        <row r="565">
          <cell r="A565">
            <v>565</v>
          </cell>
        </row>
        <row r="566">
          <cell r="A566">
            <v>566</v>
          </cell>
        </row>
        <row r="567">
          <cell r="A567">
            <v>567</v>
          </cell>
        </row>
        <row r="568">
          <cell r="A568">
            <v>568</v>
          </cell>
        </row>
        <row r="569">
          <cell r="A569">
            <v>569</v>
          </cell>
        </row>
        <row r="570">
          <cell r="A570">
            <v>570</v>
          </cell>
        </row>
        <row r="571">
          <cell r="A571">
            <v>571</v>
          </cell>
        </row>
        <row r="572">
          <cell r="A572">
            <v>572</v>
          </cell>
        </row>
        <row r="573">
          <cell r="A573">
            <v>573</v>
          </cell>
        </row>
        <row r="574">
          <cell r="A574">
            <v>574</v>
          </cell>
        </row>
        <row r="575">
          <cell r="A575">
            <v>575</v>
          </cell>
        </row>
        <row r="576">
          <cell r="A576">
            <v>576</v>
          </cell>
        </row>
        <row r="577">
          <cell r="A577">
            <v>577</v>
          </cell>
        </row>
        <row r="578">
          <cell r="A578">
            <v>578</v>
          </cell>
        </row>
        <row r="579">
          <cell r="A579">
            <v>579</v>
          </cell>
        </row>
        <row r="580">
          <cell r="A580">
            <v>580</v>
          </cell>
        </row>
        <row r="581">
          <cell r="A581">
            <v>581</v>
          </cell>
        </row>
        <row r="582">
          <cell r="A582">
            <v>582</v>
          </cell>
        </row>
        <row r="583">
          <cell r="A583">
            <v>583</v>
          </cell>
        </row>
        <row r="584">
          <cell r="A584">
            <v>584</v>
          </cell>
        </row>
        <row r="585">
          <cell r="A585">
            <v>585</v>
          </cell>
        </row>
        <row r="586">
          <cell r="A586">
            <v>586</v>
          </cell>
        </row>
        <row r="587">
          <cell r="A587">
            <v>587</v>
          </cell>
        </row>
        <row r="588">
          <cell r="A588">
            <v>588</v>
          </cell>
        </row>
        <row r="589">
          <cell r="A589">
            <v>589</v>
          </cell>
        </row>
        <row r="590">
          <cell r="A590">
            <v>590</v>
          </cell>
        </row>
        <row r="591">
          <cell r="A591">
            <v>591</v>
          </cell>
        </row>
        <row r="592">
          <cell r="A592">
            <v>592</v>
          </cell>
        </row>
        <row r="593">
          <cell r="A593">
            <v>593</v>
          </cell>
        </row>
        <row r="594">
          <cell r="A594">
            <v>594</v>
          </cell>
        </row>
        <row r="595">
          <cell r="A595">
            <v>595</v>
          </cell>
        </row>
        <row r="596">
          <cell r="A596">
            <v>596</v>
          </cell>
        </row>
        <row r="597">
          <cell r="A597">
            <v>597</v>
          </cell>
        </row>
        <row r="598">
          <cell r="A598">
            <v>598</v>
          </cell>
        </row>
        <row r="599">
          <cell r="A599">
            <v>599</v>
          </cell>
        </row>
        <row r="600">
          <cell r="A600">
            <v>600</v>
          </cell>
        </row>
        <row r="601">
          <cell r="A601">
            <v>601</v>
          </cell>
        </row>
        <row r="602">
          <cell r="A602">
            <v>602</v>
          </cell>
        </row>
        <row r="603">
          <cell r="A603">
            <v>603</v>
          </cell>
        </row>
        <row r="604">
          <cell r="A604">
            <v>604</v>
          </cell>
        </row>
        <row r="605">
          <cell r="A605">
            <v>605</v>
          </cell>
        </row>
        <row r="606">
          <cell r="A606">
            <v>606</v>
          </cell>
        </row>
        <row r="607">
          <cell r="A607">
            <v>607</v>
          </cell>
        </row>
        <row r="608">
          <cell r="A608">
            <v>608</v>
          </cell>
        </row>
        <row r="609">
          <cell r="A609">
            <v>609</v>
          </cell>
        </row>
        <row r="610">
          <cell r="A610">
            <v>610</v>
          </cell>
        </row>
        <row r="611">
          <cell r="A611">
            <v>611</v>
          </cell>
        </row>
        <row r="612">
          <cell r="A612">
            <v>612</v>
          </cell>
        </row>
        <row r="613">
          <cell r="A613">
            <v>613</v>
          </cell>
        </row>
        <row r="614">
          <cell r="A614">
            <v>614</v>
          </cell>
        </row>
        <row r="615">
          <cell r="A615">
            <v>615</v>
          </cell>
        </row>
        <row r="616">
          <cell r="A616">
            <v>616</v>
          </cell>
        </row>
        <row r="617">
          <cell r="A617">
            <v>617</v>
          </cell>
        </row>
        <row r="618">
          <cell r="A618">
            <v>618</v>
          </cell>
        </row>
        <row r="619">
          <cell r="A619">
            <v>619</v>
          </cell>
        </row>
        <row r="620">
          <cell r="A620">
            <v>620</v>
          </cell>
        </row>
        <row r="621">
          <cell r="A621">
            <v>621</v>
          </cell>
        </row>
        <row r="622">
          <cell r="A622">
            <v>622</v>
          </cell>
        </row>
        <row r="623">
          <cell r="A623">
            <v>623</v>
          </cell>
        </row>
        <row r="624">
          <cell r="A624">
            <v>624</v>
          </cell>
        </row>
        <row r="625">
          <cell r="A625">
            <v>625</v>
          </cell>
        </row>
        <row r="626">
          <cell r="A626">
            <v>626</v>
          </cell>
        </row>
        <row r="627">
          <cell r="A627">
            <v>627</v>
          </cell>
        </row>
        <row r="628">
          <cell r="A628">
            <v>628</v>
          </cell>
        </row>
        <row r="629">
          <cell r="A629">
            <v>629</v>
          </cell>
        </row>
        <row r="630">
          <cell r="A630">
            <v>630</v>
          </cell>
        </row>
        <row r="631">
          <cell r="A631">
            <v>631</v>
          </cell>
        </row>
        <row r="632">
          <cell r="A632">
            <v>632</v>
          </cell>
        </row>
        <row r="633">
          <cell r="A633">
            <v>633</v>
          </cell>
        </row>
        <row r="634">
          <cell r="A634">
            <v>634</v>
          </cell>
        </row>
        <row r="635">
          <cell r="A635">
            <v>635</v>
          </cell>
        </row>
        <row r="636">
          <cell r="A636">
            <v>636</v>
          </cell>
        </row>
        <row r="637">
          <cell r="A637">
            <v>637</v>
          </cell>
        </row>
        <row r="638">
          <cell r="A638">
            <v>638</v>
          </cell>
        </row>
        <row r="639">
          <cell r="A639">
            <v>639</v>
          </cell>
        </row>
        <row r="640">
          <cell r="A640">
            <v>640</v>
          </cell>
        </row>
        <row r="641">
          <cell r="A641">
            <v>641</v>
          </cell>
        </row>
        <row r="642">
          <cell r="A642">
            <v>642</v>
          </cell>
        </row>
        <row r="643">
          <cell r="A643">
            <v>643</v>
          </cell>
        </row>
        <row r="644">
          <cell r="A644">
            <v>644</v>
          </cell>
        </row>
        <row r="645">
          <cell r="A645">
            <v>645</v>
          </cell>
        </row>
        <row r="646">
          <cell r="A646">
            <v>646</v>
          </cell>
        </row>
        <row r="647">
          <cell r="A647">
            <v>647</v>
          </cell>
        </row>
        <row r="648">
          <cell r="A648">
            <v>648</v>
          </cell>
        </row>
        <row r="649">
          <cell r="A649">
            <v>649</v>
          </cell>
        </row>
        <row r="650">
          <cell r="A650">
            <v>650</v>
          </cell>
        </row>
        <row r="651">
          <cell r="A651">
            <v>651</v>
          </cell>
        </row>
        <row r="652">
          <cell r="A652">
            <v>652</v>
          </cell>
        </row>
        <row r="653">
          <cell r="A653">
            <v>653</v>
          </cell>
        </row>
        <row r="654">
          <cell r="A654">
            <v>654</v>
          </cell>
        </row>
        <row r="655">
          <cell r="A655">
            <v>655</v>
          </cell>
        </row>
        <row r="656">
          <cell r="A656">
            <v>656</v>
          </cell>
        </row>
        <row r="657">
          <cell r="A657">
            <v>657</v>
          </cell>
        </row>
        <row r="658">
          <cell r="A658">
            <v>658</v>
          </cell>
        </row>
        <row r="659">
          <cell r="A659">
            <v>659</v>
          </cell>
        </row>
        <row r="660">
          <cell r="A660">
            <v>660</v>
          </cell>
        </row>
        <row r="661">
          <cell r="A661">
            <v>661</v>
          </cell>
        </row>
        <row r="662">
          <cell r="A662">
            <v>662</v>
          </cell>
        </row>
        <row r="663">
          <cell r="A663">
            <v>663</v>
          </cell>
        </row>
        <row r="664">
          <cell r="A664">
            <v>664</v>
          </cell>
        </row>
        <row r="665">
          <cell r="A665">
            <v>665</v>
          </cell>
        </row>
        <row r="666">
          <cell r="A666">
            <v>666</v>
          </cell>
        </row>
        <row r="667">
          <cell r="A667">
            <v>667</v>
          </cell>
        </row>
        <row r="668">
          <cell r="A668">
            <v>668</v>
          </cell>
        </row>
        <row r="669">
          <cell r="A669">
            <v>669</v>
          </cell>
        </row>
        <row r="670">
          <cell r="A670">
            <v>670</v>
          </cell>
        </row>
        <row r="671">
          <cell r="A671">
            <v>671</v>
          </cell>
        </row>
        <row r="672">
          <cell r="A672">
            <v>672</v>
          </cell>
        </row>
        <row r="673">
          <cell r="A673">
            <v>673</v>
          </cell>
        </row>
        <row r="674">
          <cell r="A674">
            <v>674</v>
          </cell>
        </row>
        <row r="675">
          <cell r="A675">
            <v>675</v>
          </cell>
        </row>
        <row r="676">
          <cell r="A676">
            <v>676</v>
          </cell>
        </row>
        <row r="677">
          <cell r="A677">
            <v>677</v>
          </cell>
        </row>
        <row r="678">
          <cell r="A678">
            <v>678</v>
          </cell>
        </row>
        <row r="679">
          <cell r="A679">
            <v>679</v>
          </cell>
        </row>
        <row r="680">
          <cell r="A680">
            <v>680</v>
          </cell>
        </row>
        <row r="681">
          <cell r="A681">
            <v>681</v>
          </cell>
        </row>
        <row r="682">
          <cell r="A682">
            <v>682</v>
          </cell>
        </row>
        <row r="683">
          <cell r="A683">
            <v>683</v>
          </cell>
        </row>
        <row r="684">
          <cell r="A684">
            <v>684</v>
          </cell>
        </row>
        <row r="685">
          <cell r="A685">
            <v>685</v>
          </cell>
        </row>
        <row r="686">
          <cell r="A686">
            <v>686</v>
          </cell>
        </row>
        <row r="687">
          <cell r="A687">
            <v>687</v>
          </cell>
        </row>
        <row r="688">
          <cell r="A688">
            <v>688</v>
          </cell>
        </row>
        <row r="689">
          <cell r="A689">
            <v>689</v>
          </cell>
        </row>
        <row r="690">
          <cell r="A690">
            <v>690</v>
          </cell>
        </row>
        <row r="691">
          <cell r="A691">
            <v>691</v>
          </cell>
        </row>
        <row r="692">
          <cell r="A692">
            <v>692</v>
          </cell>
        </row>
        <row r="693">
          <cell r="A693">
            <v>693</v>
          </cell>
        </row>
        <row r="694">
          <cell r="A694">
            <v>694</v>
          </cell>
        </row>
        <row r="695">
          <cell r="A695">
            <v>695</v>
          </cell>
        </row>
        <row r="696">
          <cell r="A696">
            <v>696</v>
          </cell>
        </row>
        <row r="697">
          <cell r="A697">
            <v>697</v>
          </cell>
        </row>
        <row r="698">
          <cell r="A698">
            <v>698</v>
          </cell>
        </row>
        <row r="699">
          <cell r="A699">
            <v>699</v>
          </cell>
        </row>
        <row r="700">
          <cell r="A700">
            <v>700</v>
          </cell>
        </row>
        <row r="701">
          <cell r="A701">
            <v>701</v>
          </cell>
        </row>
        <row r="702">
          <cell r="A702">
            <v>702</v>
          </cell>
        </row>
        <row r="703">
          <cell r="A703">
            <v>703</v>
          </cell>
        </row>
        <row r="704">
          <cell r="A704">
            <v>704</v>
          </cell>
        </row>
        <row r="705">
          <cell r="A705">
            <v>705</v>
          </cell>
        </row>
        <row r="706">
          <cell r="A706">
            <v>706</v>
          </cell>
        </row>
        <row r="707">
          <cell r="A707">
            <v>707</v>
          </cell>
        </row>
        <row r="708">
          <cell r="A708">
            <v>708</v>
          </cell>
        </row>
        <row r="709">
          <cell r="A709">
            <v>709</v>
          </cell>
        </row>
        <row r="710">
          <cell r="A710">
            <v>710</v>
          </cell>
        </row>
        <row r="711">
          <cell r="A711">
            <v>711</v>
          </cell>
        </row>
        <row r="712">
          <cell r="A712">
            <v>712</v>
          </cell>
        </row>
        <row r="713">
          <cell r="A713">
            <v>713</v>
          </cell>
        </row>
        <row r="714">
          <cell r="A714">
            <v>714</v>
          </cell>
        </row>
        <row r="715">
          <cell r="A715">
            <v>715</v>
          </cell>
        </row>
        <row r="716">
          <cell r="A716">
            <v>716</v>
          </cell>
        </row>
        <row r="717">
          <cell r="A717">
            <v>717</v>
          </cell>
        </row>
        <row r="718">
          <cell r="A718">
            <v>718</v>
          </cell>
        </row>
        <row r="719">
          <cell r="A719">
            <v>719</v>
          </cell>
        </row>
        <row r="720">
          <cell r="A720">
            <v>720</v>
          </cell>
        </row>
        <row r="721">
          <cell r="A721">
            <v>721</v>
          </cell>
        </row>
        <row r="722">
          <cell r="A722">
            <v>722</v>
          </cell>
        </row>
        <row r="723">
          <cell r="A723">
            <v>723</v>
          </cell>
        </row>
        <row r="724">
          <cell r="A724">
            <v>724</v>
          </cell>
        </row>
        <row r="725">
          <cell r="A725">
            <v>725</v>
          </cell>
        </row>
        <row r="726">
          <cell r="A726">
            <v>726</v>
          </cell>
        </row>
        <row r="727">
          <cell r="A727">
            <v>727</v>
          </cell>
        </row>
        <row r="728">
          <cell r="A728">
            <v>728</v>
          </cell>
        </row>
        <row r="729">
          <cell r="A729">
            <v>729</v>
          </cell>
        </row>
        <row r="730">
          <cell r="A730">
            <v>730</v>
          </cell>
        </row>
        <row r="731">
          <cell r="A731">
            <v>731</v>
          </cell>
        </row>
        <row r="732">
          <cell r="A732">
            <v>732</v>
          </cell>
        </row>
        <row r="733">
          <cell r="A733">
            <v>733</v>
          </cell>
        </row>
        <row r="734">
          <cell r="A734">
            <v>734</v>
          </cell>
        </row>
        <row r="735">
          <cell r="A735">
            <v>735</v>
          </cell>
        </row>
        <row r="736">
          <cell r="A736">
            <v>736</v>
          </cell>
        </row>
        <row r="737">
          <cell r="A737">
            <v>737</v>
          </cell>
        </row>
        <row r="738">
          <cell r="A738">
            <v>738</v>
          </cell>
        </row>
        <row r="739">
          <cell r="A739">
            <v>739</v>
          </cell>
        </row>
        <row r="740">
          <cell r="A740">
            <v>740</v>
          </cell>
        </row>
        <row r="741">
          <cell r="A741">
            <v>741</v>
          </cell>
        </row>
        <row r="742">
          <cell r="A742">
            <v>742</v>
          </cell>
        </row>
        <row r="743">
          <cell r="A743">
            <v>743</v>
          </cell>
        </row>
        <row r="744">
          <cell r="A744">
            <v>744</v>
          </cell>
        </row>
        <row r="745">
          <cell r="A745">
            <v>745</v>
          </cell>
        </row>
        <row r="746">
          <cell r="A746">
            <v>746</v>
          </cell>
        </row>
        <row r="747">
          <cell r="A747">
            <v>747</v>
          </cell>
        </row>
        <row r="748">
          <cell r="A748">
            <v>748</v>
          </cell>
        </row>
        <row r="749">
          <cell r="A749">
            <v>749</v>
          </cell>
        </row>
        <row r="750">
          <cell r="A750">
            <v>750</v>
          </cell>
        </row>
        <row r="751">
          <cell r="A751">
            <v>751</v>
          </cell>
        </row>
        <row r="752">
          <cell r="A752">
            <v>752</v>
          </cell>
        </row>
        <row r="753">
          <cell r="A753">
            <v>753</v>
          </cell>
        </row>
        <row r="754">
          <cell r="A754">
            <v>754</v>
          </cell>
        </row>
        <row r="755">
          <cell r="A755">
            <v>755</v>
          </cell>
        </row>
        <row r="756">
          <cell r="A756">
            <v>756</v>
          </cell>
        </row>
        <row r="757">
          <cell r="A757">
            <v>757</v>
          </cell>
        </row>
        <row r="758">
          <cell r="A758">
            <v>758</v>
          </cell>
        </row>
        <row r="759">
          <cell r="A759">
            <v>759</v>
          </cell>
        </row>
        <row r="760">
          <cell r="A760">
            <v>760</v>
          </cell>
        </row>
        <row r="761">
          <cell r="A761">
            <v>761</v>
          </cell>
        </row>
        <row r="762">
          <cell r="A762">
            <v>762</v>
          </cell>
        </row>
        <row r="763">
          <cell r="A763">
            <v>763</v>
          </cell>
        </row>
        <row r="764">
          <cell r="A764">
            <v>764</v>
          </cell>
        </row>
        <row r="765">
          <cell r="A765">
            <v>765</v>
          </cell>
        </row>
        <row r="766">
          <cell r="A766">
            <v>766</v>
          </cell>
        </row>
        <row r="767">
          <cell r="A767">
            <v>767</v>
          </cell>
        </row>
        <row r="768">
          <cell r="A768">
            <v>768</v>
          </cell>
        </row>
        <row r="769">
          <cell r="A769">
            <v>769</v>
          </cell>
        </row>
        <row r="770">
          <cell r="A770">
            <v>770</v>
          </cell>
        </row>
        <row r="771">
          <cell r="A771">
            <v>771</v>
          </cell>
        </row>
        <row r="772">
          <cell r="A772">
            <v>772</v>
          </cell>
        </row>
        <row r="773">
          <cell r="A773">
            <v>773</v>
          </cell>
        </row>
        <row r="774">
          <cell r="A774">
            <v>774</v>
          </cell>
        </row>
        <row r="775">
          <cell r="A775">
            <v>775</v>
          </cell>
        </row>
        <row r="776">
          <cell r="A776">
            <v>776</v>
          </cell>
        </row>
        <row r="777">
          <cell r="A777">
            <v>777</v>
          </cell>
        </row>
        <row r="778">
          <cell r="A778">
            <v>778</v>
          </cell>
        </row>
        <row r="779">
          <cell r="A779">
            <v>779</v>
          </cell>
        </row>
        <row r="780">
          <cell r="A780">
            <v>780</v>
          </cell>
        </row>
        <row r="781">
          <cell r="A781">
            <v>781</v>
          </cell>
        </row>
        <row r="782">
          <cell r="A782">
            <v>782</v>
          </cell>
        </row>
        <row r="783">
          <cell r="A783">
            <v>783</v>
          </cell>
        </row>
        <row r="784">
          <cell r="A784">
            <v>784</v>
          </cell>
        </row>
        <row r="785">
          <cell r="A785">
            <v>785</v>
          </cell>
        </row>
        <row r="786">
          <cell r="A786">
            <v>786</v>
          </cell>
        </row>
        <row r="787">
          <cell r="A787">
            <v>787</v>
          </cell>
        </row>
        <row r="788">
          <cell r="A788">
            <v>788</v>
          </cell>
        </row>
        <row r="789">
          <cell r="A789">
            <v>789</v>
          </cell>
        </row>
        <row r="790">
          <cell r="A790">
            <v>790</v>
          </cell>
        </row>
        <row r="791">
          <cell r="A791">
            <v>791</v>
          </cell>
        </row>
        <row r="792">
          <cell r="A792">
            <v>792</v>
          </cell>
        </row>
        <row r="793">
          <cell r="A793">
            <v>793</v>
          </cell>
        </row>
        <row r="794">
          <cell r="A794">
            <v>794</v>
          </cell>
        </row>
        <row r="795">
          <cell r="A795">
            <v>795</v>
          </cell>
        </row>
        <row r="796">
          <cell r="A796">
            <v>796</v>
          </cell>
        </row>
        <row r="797">
          <cell r="A797">
            <v>797</v>
          </cell>
        </row>
        <row r="798">
          <cell r="A798">
            <v>798</v>
          </cell>
        </row>
        <row r="799">
          <cell r="A799">
            <v>799</v>
          </cell>
        </row>
        <row r="800">
          <cell r="A800">
            <v>800</v>
          </cell>
        </row>
        <row r="801">
          <cell r="A801">
            <v>801</v>
          </cell>
        </row>
        <row r="802">
          <cell r="A802">
            <v>802</v>
          </cell>
        </row>
        <row r="803">
          <cell r="A803">
            <v>803</v>
          </cell>
        </row>
        <row r="804">
          <cell r="A804">
            <v>804</v>
          </cell>
        </row>
        <row r="805">
          <cell r="A805">
            <v>805</v>
          </cell>
        </row>
        <row r="806">
          <cell r="A806">
            <v>806</v>
          </cell>
        </row>
        <row r="807">
          <cell r="A807">
            <v>807</v>
          </cell>
        </row>
        <row r="808">
          <cell r="A808">
            <v>808</v>
          </cell>
        </row>
        <row r="809">
          <cell r="A809">
            <v>809</v>
          </cell>
        </row>
        <row r="810">
          <cell r="A810">
            <v>810</v>
          </cell>
        </row>
        <row r="811">
          <cell r="A811">
            <v>811</v>
          </cell>
        </row>
        <row r="812">
          <cell r="A812">
            <v>812</v>
          </cell>
        </row>
        <row r="813">
          <cell r="A813">
            <v>813</v>
          </cell>
        </row>
        <row r="814">
          <cell r="A814">
            <v>814</v>
          </cell>
        </row>
        <row r="815">
          <cell r="A815">
            <v>815</v>
          </cell>
        </row>
        <row r="816">
          <cell r="A816">
            <v>816</v>
          </cell>
        </row>
        <row r="817">
          <cell r="A817">
            <v>817</v>
          </cell>
        </row>
        <row r="818">
          <cell r="A818">
            <v>818</v>
          </cell>
        </row>
        <row r="819">
          <cell r="A819">
            <v>819</v>
          </cell>
        </row>
        <row r="820">
          <cell r="A820">
            <v>820</v>
          </cell>
        </row>
        <row r="821">
          <cell r="A821">
            <v>821</v>
          </cell>
        </row>
        <row r="822">
          <cell r="A822">
            <v>822</v>
          </cell>
        </row>
        <row r="823">
          <cell r="A823">
            <v>823</v>
          </cell>
        </row>
        <row r="824">
          <cell r="A824">
            <v>824</v>
          </cell>
        </row>
        <row r="825">
          <cell r="A825">
            <v>825</v>
          </cell>
        </row>
        <row r="826">
          <cell r="A826">
            <v>826</v>
          </cell>
        </row>
        <row r="827">
          <cell r="A827">
            <v>827</v>
          </cell>
        </row>
        <row r="828">
          <cell r="A828">
            <v>828</v>
          </cell>
        </row>
        <row r="829">
          <cell r="A829">
            <v>829</v>
          </cell>
        </row>
        <row r="830">
          <cell r="A830">
            <v>830</v>
          </cell>
        </row>
        <row r="831">
          <cell r="A831">
            <v>831</v>
          </cell>
        </row>
        <row r="832">
          <cell r="A832">
            <v>832</v>
          </cell>
        </row>
        <row r="833">
          <cell r="A833">
            <v>833</v>
          </cell>
        </row>
        <row r="834">
          <cell r="A834">
            <v>834</v>
          </cell>
        </row>
        <row r="835">
          <cell r="A835">
            <v>835</v>
          </cell>
        </row>
        <row r="836">
          <cell r="A836">
            <v>836</v>
          </cell>
        </row>
        <row r="837">
          <cell r="A837">
            <v>837</v>
          </cell>
        </row>
        <row r="838">
          <cell r="A838">
            <v>838</v>
          </cell>
        </row>
        <row r="839">
          <cell r="A839">
            <v>839</v>
          </cell>
        </row>
        <row r="840">
          <cell r="A840">
            <v>840</v>
          </cell>
        </row>
        <row r="841">
          <cell r="A841">
            <v>841</v>
          </cell>
        </row>
        <row r="842">
          <cell r="A842">
            <v>842</v>
          </cell>
        </row>
        <row r="843">
          <cell r="A843">
            <v>843</v>
          </cell>
        </row>
        <row r="844">
          <cell r="A844">
            <v>844</v>
          </cell>
        </row>
        <row r="845">
          <cell r="A845">
            <v>845</v>
          </cell>
        </row>
        <row r="846">
          <cell r="A846">
            <v>846</v>
          </cell>
        </row>
        <row r="847">
          <cell r="A847">
            <v>847</v>
          </cell>
        </row>
        <row r="848">
          <cell r="A848">
            <v>848</v>
          </cell>
        </row>
        <row r="849">
          <cell r="A849">
            <v>849</v>
          </cell>
        </row>
        <row r="850">
          <cell r="A850">
            <v>850</v>
          </cell>
        </row>
        <row r="851">
          <cell r="A851">
            <v>851</v>
          </cell>
        </row>
        <row r="852">
          <cell r="A852">
            <v>852</v>
          </cell>
        </row>
        <row r="853">
          <cell r="A853">
            <v>853</v>
          </cell>
        </row>
        <row r="854">
          <cell r="A854">
            <v>854</v>
          </cell>
        </row>
        <row r="855">
          <cell r="A855">
            <v>855</v>
          </cell>
        </row>
        <row r="856">
          <cell r="A856">
            <v>856</v>
          </cell>
        </row>
        <row r="857">
          <cell r="A857">
            <v>857</v>
          </cell>
        </row>
        <row r="858">
          <cell r="A858">
            <v>858</v>
          </cell>
        </row>
        <row r="859">
          <cell r="A859">
            <v>859</v>
          </cell>
        </row>
        <row r="860">
          <cell r="A860">
            <v>860</v>
          </cell>
        </row>
        <row r="861">
          <cell r="A861">
            <v>861</v>
          </cell>
        </row>
        <row r="862">
          <cell r="A862">
            <v>862</v>
          </cell>
        </row>
        <row r="863">
          <cell r="A863">
            <v>863</v>
          </cell>
        </row>
        <row r="864">
          <cell r="A864">
            <v>864</v>
          </cell>
        </row>
        <row r="865">
          <cell r="A865">
            <v>865</v>
          </cell>
        </row>
        <row r="866">
          <cell r="A866">
            <v>866</v>
          </cell>
        </row>
        <row r="867">
          <cell r="A867">
            <v>867</v>
          </cell>
        </row>
        <row r="868">
          <cell r="A868">
            <v>868</v>
          </cell>
        </row>
        <row r="869">
          <cell r="A869">
            <v>869</v>
          </cell>
        </row>
        <row r="870">
          <cell r="A870">
            <v>870</v>
          </cell>
        </row>
        <row r="871">
          <cell r="A871">
            <v>871</v>
          </cell>
        </row>
        <row r="872">
          <cell r="A872">
            <v>872</v>
          </cell>
        </row>
        <row r="873">
          <cell r="A873">
            <v>873</v>
          </cell>
        </row>
        <row r="874">
          <cell r="A874">
            <v>874</v>
          </cell>
        </row>
        <row r="875">
          <cell r="A875">
            <v>875</v>
          </cell>
        </row>
        <row r="876">
          <cell r="A876">
            <v>876</v>
          </cell>
        </row>
        <row r="877">
          <cell r="A877">
            <v>877</v>
          </cell>
        </row>
        <row r="878">
          <cell r="A878">
            <v>878</v>
          </cell>
        </row>
        <row r="879">
          <cell r="A879">
            <v>879</v>
          </cell>
        </row>
        <row r="880">
          <cell r="A880">
            <v>880</v>
          </cell>
        </row>
        <row r="881">
          <cell r="A881">
            <v>881</v>
          </cell>
        </row>
        <row r="882">
          <cell r="A882">
            <v>882</v>
          </cell>
        </row>
        <row r="883">
          <cell r="A883">
            <v>883</v>
          </cell>
        </row>
        <row r="884">
          <cell r="A884">
            <v>884</v>
          </cell>
        </row>
        <row r="885">
          <cell r="A885">
            <v>885</v>
          </cell>
        </row>
        <row r="886">
          <cell r="A886">
            <v>886</v>
          </cell>
        </row>
        <row r="887">
          <cell r="A887">
            <v>887</v>
          </cell>
        </row>
        <row r="888">
          <cell r="A888">
            <v>888</v>
          </cell>
        </row>
        <row r="889">
          <cell r="A889">
            <v>889</v>
          </cell>
        </row>
        <row r="890">
          <cell r="A890">
            <v>890</v>
          </cell>
        </row>
        <row r="891">
          <cell r="A891">
            <v>891</v>
          </cell>
        </row>
        <row r="892">
          <cell r="A892">
            <v>892</v>
          </cell>
        </row>
        <row r="893">
          <cell r="A893">
            <v>893</v>
          </cell>
        </row>
        <row r="894">
          <cell r="A894">
            <v>894</v>
          </cell>
        </row>
        <row r="895">
          <cell r="A895">
            <v>895</v>
          </cell>
        </row>
        <row r="896">
          <cell r="A896">
            <v>896</v>
          </cell>
        </row>
        <row r="897">
          <cell r="A897">
            <v>897</v>
          </cell>
        </row>
        <row r="898">
          <cell r="A898">
            <v>898</v>
          </cell>
        </row>
        <row r="899">
          <cell r="A899">
            <v>899</v>
          </cell>
        </row>
        <row r="900">
          <cell r="A900">
            <v>900</v>
          </cell>
        </row>
        <row r="901">
          <cell r="A901">
            <v>901</v>
          </cell>
        </row>
        <row r="902">
          <cell r="A902">
            <v>902</v>
          </cell>
        </row>
        <row r="903">
          <cell r="A903">
            <v>903</v>
          </cell>
        </row>
        <row r="904">
          <cell r="A904">
            <v>904</v>
          </cell>
        </row>
        <row r="905">
          <cell r="A905">
            <v>905</v>
          </cell>
        </row>
        <row r="906">
          <cell r="A906">
            <v>906</v>
          </cell>
        </row>
        <row r="907">
          <cell r="A907">
            <v>907</v>
          </cell>
        </row>
        <row r="908">
          <cell r="A908">
            <v>908</v>
          </cell>
        </row>
        <row r="909">
          <cell r="A909">
            <v>909</v>
          </cell>
        </row>
        <row r="910">
          <cell r="A910">
            <v>910</v>
          </cell>
        </row>
        <row r="911">
          <cell r="A911">
            <v>911</v>
          </cell>
        </row>
        <row r="912">
          <cell r="A912">
            <v>912</v>
          </cell>
        </row>
        <row r="913">
          <cell r="A913">
            <v>913</v>
          </cell>
        </row>
        <row r="914">
          <cell r="A914">
            <v>914</v>
          </cell>
        </row>
        <row r="915">
          <cell r="A915">
            <v>915</v>
          </cell>
        </row>
        <row r="916">
          <cell r="A916">
            <v>916</v>
          </cell>
        </row>
        <row r="917">
          <cell r="A917">
            <v>917</v>
          </cell>
        </row>
        <row r="918">
          <cell r="A918">
            <v>918</v>
          </cell>
        </row>
        <row r="919">
          <cell r="A919">
            <v>919</v>
          </cell>
        </row>
        <row r="920">
          <cell r="A920">
            <v>920</v>
          </cell>
        </row>
        <row r="921">
          <cell r="A921">
            <v>921</v>
          </cell>
        </row>
        <row r="922">
          <cell r="A922">
            <v>922</v>
          </cell>
        </row>
        <row r="923">
          <cell r="A923">
            <v>923</v>
          </cell>
        </row>
        <row r="924">
          <cell r="A924">
            <v>924</v>
          </cell>
        </row>
        <row r="925">
          <cell r="A925">
            <v>925</v>
          </cell>
        </row>
        <row r="926">
          <cell r="A926">
            <v>926</v>
          </cell>
        </row>
        <row r="927">
          <cell r="A927">
            <v>927</v>
          </cell>
        </row>
        <row r="928">
          <cell r="A928">
            <v>928</v>
          </cell>
        </row>
        <row r="929">
          <cell r="A929">
            <v>929</v>
          </cell>
        </row>
        <row r="930">
          <cell r="A930">
            <v>930</v>
          </cell>
        </row>
        <row r="931">
          <cell r="A931">
            <v>931</v>
          </cell>
        </row>
        <row r="932">
          <cell r="A932">
            <v>932</v>
          </cell>
        </row>
        <row r="933">
          <cell r="A933">
            <v>933</v>
          </cell>
        </row>
        <row r="934">
          <cell r="A934">
            <v>934</v>
          </cell>
        </row>
        <row r="935">
          <cell r="A935">
            <v>935</v>
          </cell>
        </row>
        <row r="936">
          <cell r="A936">
            <v>936</v>
          </cell>
        </row>
        <row r="937">
          <cell r="A937">
            <v>937</v>
          </cell>
        </row>
        <row r="938">
          <cell r="A938">
            <v>938</v>
          </cell>
        </row>
        <row r="939">
          <cell r="A939">
            <v>939</v>
          </cell>
        </row>
        <row r="940">
          <cell r="A940">
            <v>940</v>
          </cell>
        </row>
        <row r="941">
          <cell r="A941">
            <v>941</v>
          </cell>
        </row>
        <row r="942">
          <cell r="A942">
            <v>942</v>
          </cell>
        </row>
        <row r="943">
          <cell r="A943">
            <v>943</v>
          </cell>
        </row>
        <row r="944">
          <cell r="A944">
            <v>944</v>
          </cell>
        </row>
        <row r="945">
          <cell r="A945">
            <v>945</v>
          </cell>
        </row>
        <row r="946">
          <cell r="A946">
            <v>946</v>
          </cell>
        </row>
        <row r="947">
          <cell r="A947">
            <v>947</v>
          </cell>
        </row>
        <row r="948">
          <cell r="A948">
            <v>948</v>
          </cell>
        </row>
        <row r="949">
          <cell r="A949">
            <v>949</v>
          </cell>
        </row>
        <row r="950">
          <cell r="A950">
            <v>950</v>
          </cell>
        </row>
        <row r="951">
          <cell r="A951">
            <v>951</v>
          </cell>
        </row>
        <row r="952">
          <cell r="A952">
            <v>952</v>
          </cell>
        </row>
        <row r="953">
          <cell r="A953">
            <v>953</v>
          </cell>
        </row>
        <row r="954">
          <cell r="A954">
            <v>954</v>
          </cell>
        </row>
        <row r="955">
          <cell r="A955">
            <v>955</v>
          </cell>
        </row>
        <row r="956">
          <cell r="A956">
            <v>956</v>
          </cell>
        </row>
        <row r="957">
          <cell r="A957">
            <v>957</v>
          </cell>
        </row>
        <row r="958">
          <cell r="A958">
            <v>958</v>
          </cell>
        </row>
        <row r="959">
          <cell r="A959">
            <v>959</v>
          </cell>
        </row>
        <row r="960">
          <cell r="A960">
            <v>960</v>
          </cell>
        </row>
        <row r="961">
          <cell r="A961">
            <v>961</v>
          </cell>
        </row>
        <row r="962">
          <cell r="A962">
            <v>962</v>
          </cell>
        </row>
        <row r="963">
          <cell r="A963">
            <v>963</v>
          </cell>
        </row>
        <row r="964">
          <cell r="A964">
            <v>964</v>
          </cell>
        </row>
        <row r="965">
          <cell r="A965">
            <v>965</v>
          </cell>
        </row>
        <row r="966">
          <cell r="A966">
            <v>966</v>
          </cell>
        </row>
        <row r="967">
          <cell r="A967">
            <v>967</v>
          </cell>
        </row>
        <row r="968">
          <cell r="A968">
            <v>968</v>
          </cell>
        </row>
        <row r="969">
          <cell r="A969">
            <v>969</v>
          </cell>
        </row>
        <row r="970">
          <cell r="A970">
            <v>970</v>
          </cell>
        </row>
        <row r="971">
          <cell r="A971">
            <v>971</v>
          </cell>
        </row>
        <row r="972">
          <cell r="A972">
            <v>972</v>
          </cell>
        </row>
        <row r="973">
          <cell r="A973">
            <v>973</v>
          </cell>
        </row>
        <row r="974">
          <cell r="A974">
            <v>974</v>
          </cell>
        </row>
        <row r="975">
          <cell r="A975">
            <v>975</v>
          </cell>
        </row>
        <row r="976">
          <cell r="A976">
            <v>976</v>
          </cell>
        </row>
        <row r="977">
          <cell r="A977">
            <v>977</v>
          </cell>
        </row>
        <row r="978">
          <cell r="A978">
            <v>978</v>
          </cell>
        </row>
        <row r="979">
          <cell r="A979">
            <v>979</v>
          </cell>
        </row>
        <row r="980">
          <cell r="A980">
            <v>980</v>
          </cell>
        </row>
        <row r="981">
          <cell r="A981">
            <v>981</v>
          </cell>
        </row>
        <row r="982">
          <cell r="A982">
            <v>982</v>
          </cell>
        </row>
        <row r="983">
          <cell r="A983">
            <v>983</v>
          </cell>
        </row>
        <row r="984">
          <cell r="A984">
            <v>984</v>
          </cell>
        </row>
        <row r="985">
          <cell r="A985">
            <v>985</v>
          </cell>
        </row>
        <row r="986">
          <cell r="A986">
            <v>986</v>
          </cell>
        </row>
        <row r="987">
          <cell r="A987">
            <v>987</v>
          </cell>
        </row>
        <row r="988">
          <cell r="A988">
            <v>988</v>
          </cell>
        </row>
        <row r="989">
          <cell r="A989">
            <v>989</v>
          </cell>
        </row>
        <row r="990">
          <cell r="A990">
            <v>990</v>
          </cell>
        </row>
        <row r="991">
          <cell r="A991">
            <v>991</v>
          </cell>
        </row>
        <row r="992">
          <cell r="A992">
            <v>992</v>
          </cell>
        </row>
        <row r="993">
          <cell r="A993">
            <v>993</v>
          </cell>
        </row>
        <row r="994">
          <cell r="A994">
            <v>994</v>
          </cell>
        </row>
        <row r="995">
          <cell r="A995">
            <v>995</v>
          </cell>
        </row>
        <row r="996">
          <cell r="A996">
            <v>996</v>
          </cell>
        </row>
        <row r="997">
          <cell r="A997">
            <v>997</v>
          </cell>
        </row>
        <row r="998">
          <cell r="A998">
            <v>998</v>
          </cell>
        </row>
        <row r="999">
          <cell r="A999">
            <v>999</v>
          </cell>
        </row>
        <row r="1000">
          <cell r="A1000">
            <v>1000</v>
          </cell>
        </row>
        <row r="1001">
          <cell r="A1001">
            <v>1001</v>
          </cell>
        </row>
        <row r="1002">
          <cell r="A1002">
            <v>1002</v>
          </cell>
        </row>
        <row r="1003">
          <cell r="A1003">
            <v>1003</v>
          </cell>
        </row>
        <row r="1004">
          <cell r="A1004">
            <v>1004</v>
          </cell>
        </row>
        <row r="1005">
          <cell r="A1005">
            <v>1005</v>
          </cell>
        </row>
        <row r="1006">
          <cell r="A1006">
            <v>1006</v>
          </cell>
        </row>
        <row r="1007">
          <cell r="A1007">
            <v>1007</v>
          </cell>
        </row>
        <row r="1008">
          <cell r="A1008">
            <v>1008</v>
          </cell>
        </row>
        <row r="1009">
          <cell r="A1009">
            <v>1009</v>
          </cell>
        </row>
        <row r="1010">
          <cell r="A1010">
            <v>1010</v>
          </cell>
        </row>
        <row r="1011">
          <cell r="A1011">
            <v>1011</v>
          </cell>
        </row>
        <row r="1012">
          <cell r="A1012">
            <v>1012</v>
          </cell>
        </row>
        <row r="1013">
          <cell r="A1013">
            <v>1013</v>
          </cell>
        </row>
        <row r="1014">
          <cell r="A1014">
            <v>1014</v>
          </cell>
        </row>
        <row r="1015">
          <cell r="A1015">
            <v>1015</v>
          </cell>
        </row>
        <row r="1016">
          <cell r="A1016">
            <v>1016</v>
          </cell>
        </row>
        <row r="1017">
          <cell r="A1017">
            <v>1017</v>
          </cell>
        </row>
        <row r="1018">
          <cell r="A1018">
            <v>1018</v>
          </cell>
        </row>
        <row r="1019">
          <cell r="A1019">
            <v>1019</v>
          </cell>
        </row>
        <row r="1020">
          <cell r="A1020">
            <v>1020</v>
          </cell>
        </row>
        <row r="1021">
          <cell r="A1021">
            <v>1021</v>
          </cell>
        </row>
        <row r="1022">
          <cell r="A1022">
            <v>1022</v>
          </cell>
        </row>
        <row r="1023">
          <cell r="A1023">
            <v>1023</v>
          </cell>
        </row>
        <row r="1024">
          <cell r="A1024">
            <v>1024</v>
          </cell>
        </row>
        <row r="1025">
          <cell r="A1025">
            <v>1025</v>
          </cell>
        </row>
        <row r="1026">
          <cell r="A1026">
            <v>1026</v>
          </cell>
        </row>
        <row r="1027">
          <cell r="A1027">
            <v>1027</v>
          </cell>
        </row>
        <row r="1028">
          <cell r="A1028">
            <v>1028</v>
          </cell>
        </row>
        <row r="1029">
          <cell r="A1029">
            <v>1029</v>
          </cell>
        </row>
        <row r="1030">
          <cell r="A1030">
            <v>1030</v>
          </cell>
        </row>
        <row r="1031">
          <cell r="A1031">
            <v>1031</v>
          </cell>
        </row>
        <row r="1032">
          <cell r="A1032">
            <v>1032</v>
          </cell>
        </row>
        <row r="1033">
          <cell r="A1033">
            <v>1033</v>
          </cell>
        </row>
        <row r="1034">
          <cell r="A1034">
            <v>1034</v>
          </cell>
        </row>
        <row r="1035">
          <cell r="A1035">
            <v>1035</v>
          </cell>
        </row>
        <row r="1036">
          <cell r="A1036">
            <v>1036</v>
          </cell>
        </row>
        <row r="1037">
          <cell r="A1037">
            <v>1037</v>
          </cell>
        </row>
        <row r="1038">
          <cell r="A1038">
            <v>1038</v>
          </cell>
        </row>
        <row r="1039">
          <cell r="A1039">
            <v>1039</v>
          </cell>
        </row>
        <row r="1040">
          <cell r="A1040">
            <v>1040</v>
          </cell>
        </row>
        <row r="1041">
          <cell r="A1041">
            <v>1041</v>
          </cell>
        </row>
        <row r="1042">
          <cell r="A1042">
            <v>1042</v>
          </cell>
        </row>
        <row r="1043">
          <cell r="A1043">
            <v>1043</v>
          </cell>
        </row>
        <row r="1044">
          <cell r="A1044">
            <v>1044</v>
          </cell>
        </row>
        <row r="1045">
          <cell r="A1045">
            <v>1045</v>
          </cell>
        </row>
        <row r="1046">
          <cell r="A1046">
            <v>1046</v>
          </cell>
        </row>
        <row r="1047">
          <cell r="A1047">
            <v>1047</v>
          </cell>
        </row>
        <row r="1048">
          <cell r="A1048">
            <v>1048</v>
          </cell>
        </row>
        <row r="1049">
          <cell r="A1049">
            <v>1049</v>
          </cell>
        </row>
        <row r="1050">
          <cell r="A1050">
            <v>1050</v>
          </cell>
        </row>
        <row r="1051">
          <cell r="A1051">
            <v>1051</v>
          </cell>
        </row>
        <row r="1052">
          <cell r="A1052">
            <v>1052</v>
          </cell>
        </row>
        <row r="1053">
          <cell r="A1053">
            <v>1053</v>
          </cell>
        </row>
        <row r="1054">
          <cell r="A1054">
            <v>1054</v>
          </cell>
        </row>
        <row r="1055">
          <cell r="A1055">
            <v>1055</v>
          </cell>
        </row>
        <row r="1056">
          <cell r="A1056">
            <v>1056</v>
          </cell>
        </row>
        <row r="1057">
          <cell r="A1057">
            <v>1057</v>
          </cell>
        </row>
        <row r="1058">
          <cell r="A1058">
            <v>1058</v>
          </cell>
        </row>
        <row r="1059">
          <cell r="A1059">
            <v>1059</v>
          </cell>
        </row>
        <row r="1060">
          <cell r="A1060">
            <v>1060</v>
          </cell>
        </row>
        <row r="1061">
          <cell r="A1061">
            <v>1061</v>
          </cell>
        </row>
        <row r="1062">
          <cell r="A1062">
            <v>1062</v>
          </cell>
        </row>
        <row r="1063">
          <cell r="A1063">
            <v>1063</v>
          </cell>
        </row>
        <row r="1064">
          <cell r="A1064">
            <v>1064</v>
          </cell>
        </row>
        <row r="1065">
          <cell r="A1065">
            <v>1065</v>
          </cell>
        </row>
        <row r="1066">
          <cell r="A1066">
            <v>1066</v>
          </cell>
        </row>
        <row r="1067">
          <cell r="A1067">
            <v>1067</v>
          </cell>
        </row>
        <row r="1068">
          <cell r="A1068">
            <v>1068</v>
          </cell>
        </row>
        <row r="1069">
          <cell r="A1069">
            <v>1069</v>
          </cell>
        </row>
        <row r="1070">
          <cell r="A1070">
            <v>1070</v>
          </cell>
        </row>
        <row r="1071">
          <cell r="A1071">
            <v>1071</v>
          </cell>
        </row>
        <row r="1072">
          <cell r="A1072">
            <v>1072</v>
          </cell>
        </row>
        <row r="1073">
          <cell r="A1073">
            <v>1073</v>
          </cell>
        </row>
        <row r="1074">
          <cell r="A1074">
            <v>1074</v>
          </cell>
        </row>
        <row r="1075">
          <cell r="A1075">
            <v>1075</v>
          </cell>
        </row>
        <row r="1076">
          <cell r="A1076">
            <v>1076</v>
          </cell>
        </row>
        <row r="1077">
          <cell r="A1077">
            <v>1077</v>
          </cell>
        </row>
        <row r="1078">
          <cell r="A1078">
            <v>1078</v>
          </cell>
        </row>
        <row r="1079">
          <cell r="A1079">
            <v>1079</v>
          </cell>
        </row>
        <row r="1080">
          <cell r="A1080">
            <v>1080</v>
          </cell>
        </row>
        <row r="1081">
          <cell r="A1081">
            <v>1081</v>
          </cell>
        </row>
        <row r="1082">
          <cell r="A1082">
            <v>1082</v>
          </cell>
        </row>
        <row r="1083">
          <cell r="A1083">
            <v>1083</v>
          </cell>
        </row>
        <row r="1084">
          <cell r="A1084">
            <v>1084</v>
          </cell>
        </row>
        <row r="1085">
          <cell r="A1085">
            <v>1085</v>
          </cell>
        </row>
        <row r="1086">
          <cell r="A1086">
            <v>1086</v>
          </cell>
        </row>
        <row r="1087">
          <cell r="A1087">
            <v>1087</v>
          </cell>
        </row>
        <row r="1088">
          <cell r="A1088">
            <v>1088</v>
          </cell>
        </row>
        <row r="1089">
          <cell r="A1089">
            <v>1089</v>
          </cell>
        </row>
        <row r="1090">
          <cell r="A1090">
            <v>1090</v>
          </cell>
        </row>
        <row r="1091">
          <cell r="A1091">
            <v>1091</v>
          </cell>
        </row>
        <row r="1092">
          <cell r="A1092">
            <v>1092</v>
          </cell>
        </row>
        <row r="1093">
          <cell r="A1093">
            <v>1093</v>
          </cell>
        </row>
        <row r="1094">
          <cell r="A1094">
            <v>1094</v>
          </cell>
        </row>
        <row r="1095">
          <cell r="A1095">
            <v>1095</v>
          </cell>
        </row>
        <row r="1096">
          <cell r="A1096">
            <v>1096</v>
          </cell>
        </row>
        <row r="1097">
          <cell r="A1097">
            <v>1097</v>
          </cell>
        </row>
        <row r="1098">
          <cell r="A1098">
            <v>1098</v>
          </cell>
        </row>
        <row r="1099">
          <cell r="A1099">
            <v>1099</v>
          </cell>
        </row>
        <row r="1100">
          <cell r="A1100">
            <v>1100</v>
          </cell>
        </row>
        <row r="1101">
          <cell r="A1101">
            <v>1101</v>
          </cell>
        </row>
        <row r="1102">
          <cell r="A1102">
            <v>1102</v>
          </cell>
        </row>
        <row r="1103">
          <cell r="A1103">
            <v>1103</v>
          </cell>
        </row>
        <row r="1104">
          <cell r="A1104">
            <v>1104</v>
          </cell>
        </row>
        <row r="1105">
          <cell r="A1105">
            <v>1105</v>
          </cell>
        </row>
        <row r="1106">
          <cell r="A1106">
            <v>1106</v>
          </cell>
        </row>
        <row r="1107">
          <cell r="A1107">
            <v>1107</v>
          </cell>
        </row>
        <row r="1108">
          <cell r="A1108">
            <v>1108</v>
          </cell>
        </row>
        <row r="1109">
          <cell r="A1109">
            <v>1109</v>
          </cell>
        </row>
        <row r="1110">
          <cell r="A1110">
            <v>1110</v>
          </cell>
        </row>
        <row r="1111">
          <cell r="A1111">
            <v>1111</v>
          </cell>
        </row>
        <row r="1112">
          <cell r="A1112">
            <v>1112</v>
          </cell>
        </row>
        <row r="1113">
          <cell r="A1113">
            <v>1113</v>
          </cell>
        </row>
        <row r="1114">
          <cell r="A1114">
            <v>1114</v>
          </cell>
        </row>
        <row r="1115">
          <cell r="A1115">
            <v>1115</v>
          </cell>
        </row>
        <row r="1116">
          <cell r="A1116">
            <v>1116</v>
          </cell>
        </row>
        <row r="1117">
          <cell r="A1117">
            <v>1117</v>
          </cell>
        </row>
        <row r="1118">
          <cell r="A1118">
            <v>1118</v>
          </cell>
        </row>
        <row r="1119">
          <cell r="A1119">
            <v>1119</v>
          </cell>
        </row>
        <row r="1120">
          <cell r="A1120">
            <v>1120</v>
          </cell>
        </row>
        <row r="1121">
          <cell r="A1121">
            <v>1121</v>
          </cell>
        </row>
        <row r="1122">
          <cell r="A1122">
            <v>1122</v>
          </cell>
        </row>
        <row r="1123">
          <cell r="A1123">
            <v>1123</v>
          </cell>
        </row>
        <row r="1124">
          <cell r="A1124">
            <v>1124</v>
          </cell>
        </row>
        <row r="1125">
          <cell r="A1125">
            <v>1125</v>
          </cell>
        </row>
        <row r="1126">
          <cell r="A1126">
            <v>1126</v>
          </cell>
        </row>
        <row r="1127">
          <cell r="A1127">
            <v>1127</v>
          </cell>
        </row>
        <row r="1128">
          <cell r="A1128">
            <v>1128</v>
          </cell>
        </row>
        <row r="1129">
          <cell r="A1129">
            <v>1129</v>
          </cell>
        </row>
        <row r="1130">
          <cell r="A1130">
            <v>1130</v>
          </cell>
        </row>
        <row r="1131">
          <cell r="A1131">
            <v>1131</v>
          </cell>
        </row>
        <row r="1132">
          <cell r="A1132">
            <v>1132</v>
          </cell>
        </row>
        <row r="1133">
          <cell r="A1133">
            <v>1133</v>
          </cell>
        </row>
        <row r="1134">
          <cell r="A1134">
            <v>1134</v>
          </cell>
        </row>
        <row r="1135">
          <cell r="A1135">
            <v>1135</v>
          </cell>
        </row>
        <row r="1136">
          <cell r="A1136">
            <v>1136</v>
          </cell>
        </row>
        <row r="1137">
          <cell r="A1137">
            <v>1137</v>
          </cell>
        </row>
        <row r="1138">
          <cell r="A1138">
            <v>1138</v>
          </cell>
        </row>
        <row r="1139">
          <cell r="A1139">
            <v>1139</v>
          </cell>
        </row>
        <row r="1140">
          <cell r="A1140">
            <v>1140</v>
          </cell>
        </row>
        <row r="1141">
          <cell r="A1141">
            <v>1141</v>
          </cell>
        </row>
        <row r="1142">
          <cell r="A1142">
            <v>1142</v>
          </cell>
        </row>
        <row r="1143">
          <cell r="A1143">
            <v>1143</v>
          </cell>
        </row>
        <row r="1144">
          <cell r="A1144">
            <v>1144</v>
          </cell>
        </row>
        <row r="1145">
          <cell r="A1145">
            <v>1145</v>
          </cell>
        </row>
        <row r="1146">
          <cell r="A1146">
            <v>1146</v>
          </cell>
        </row>
        <row r="1147">
          <cell r="A1147">
            <v>1147</v>
          </cell>
        </row>
        <row r="1148">
          <cell r="A1148">
            <v>1148</v>
          </cell>
        </row>
        <row r="1149">
          <cell r="A1149">
            <v>1149</v>
          </cell>
        </row>
        <row r="1150">
          <cell r="A1150">
            <v>1150</v>
          </cell>
        </row>
        <row r="1151">
          <cell r="A1151">
            <v>1151</v>
          </cell>
        </row>
        <row r="1152">
          <cell r="A1152">
            <v>1152</v>
          </cell>
        </row>
        <row r="1153">
          <cell r="A1153">
            <v>1153</v>
          </cell>
        </row>
        <row r="1154">
          <cell r="A1154">
            <v>1154</v>
          </cell>
        </row>
        <row r="1155">
          <cell r="A1155">
            <v>1155</v>
          </cell>
        </row>
        <row r="1156">
          <cell r="A1156">
            <v>1156</v>
          </cell>
        </row>
        <row r="1157">
          <cell r="A1157">
            <v>1157</v>
          </cell>
        </row>
        <row r="1158">
          <cell r="A1158">
            <v>1158</v>
          </cell>
        </row>
        <row r="1159">
          <cell r="A1159">
            <v>1159</v>
          </cell>
        </row>
        <row r="1160">
          <cell r="A1160">
            <v>1160</v>
          </cell>
        </row>
        <row r="1161">
          <cell r="A1161">
            <v>1161</v>
          </cell>
        </row>
        <row r="1162">
          <cell r="A1162">
            <v>1162</v>
          </cell>
        </row>
        <row r="1163">
          <cell r="A1163">
            <v>1163</v>
          </cell>
        </row>
        <row r="1164">
          <cell r="A1164">
            <v>1164</v>
          </cell>
        </row>
        <row r="1165">
          <cell r="A1165">
            <v>1165</v>
          </cell>
        </row>
        <row r="1166">
          <cell r="A1166">
            <v>1166</v>
          </cell>
        </row>
        <row r="1167">
          <cell r="A1167">
            <v>1167</v>
          </cell>
        </row>
        <row r="1168">
          <cell r="A1168">
            <v>1168</v>
          </cell>
        </row>
        <row r="1169">
          <cell r="A1169">
            <v>1169</v>
          </cell>
        </row>
        <row r="1170">
          <cell r="A1170">
            <v>1170</v>
          </cell>
        </row>
        <row r="1171">
          <cell r="A1171">
            <v>1171</v>
          </cell>
        </row>
        <row r="1172">
          <cell r="A1172">
            <v>1172</v>
          </cell>
        </row>
        <row r="1173">
          <cell r="A1173">
            <v>1173</v>
          </cell>
        </row>
        <row r="1174">
          <cell r="A1174">
            <v>1174</v>
          </cell>
        </row>
        <row r="1175">
          <cell r="A1175">
            <v>1175</v>
          </cell>
        </row>
        <row r="1176">
          <cell r="A1176">
            <v>1176</v>
          </cell>
        </row>
        <row r="1177">
          <cell r="A1177">
            <v>1177</v>
          </cell>
        </row>
        <row r="1178">
          <cell r="A1178">
            <v>1178</v>
          </cell>
        </row>
        <row r="1179">
          <cell r="A1179">
            <v>1179</v>
          </cell>
        </row>
        <row r="1180">
          <cell r="A1180">
            <v>1180</v>
          </cell>
        </row>
        <row r="1181">
          <cell r="A1181">
            <v>1181</v>
          </cell>
        </row>
        <row r="1182">
          <cell r="A1182">
            <v>1182</v>
          </cell>
        </row>
        <row r="1183">
          <cell r="A1183">
            <v>1183</v>
          </cell>
        </row>
        <row r="1184">
          <cell r="A1184">
            <v>1184</v>
          </cell>
        </row>
        <row r="1185">
          <cell r="A1185">
            <v>1185</v>
          </cell>
        </row>
        <row r="1186">
          <cell r="A1186">
            <v>1186</v>
          </cell>
        </row>
        <row r="1187">
          <cell r="A1187">
            <v>1187</v>
          </cell>
        </row>
        <row r="1188">
          <cell r="A1188">
            <v>1188</v>
          </cell>
        </row>
        <row r="1189">
          <cell r="A1189">
            <v>1189</v>
          </cell>
        </row>
        <row r="1190">
          <cell r="A1190">
            <v>1190</v>
          </cell>
        </row>
        <row r="1191">
          <cell r="A1191">
            <v>1191</v>
          </cell>
        </row>
        <row r="1192">
          <cell r="A1192">
            <v>1192</v>
          </cell>
        </row>
        <row r="1193">
          <cell r="A1193">
            <v>1193</v>
          </cell>
        </row>
        <row r="1194">
          <cell r="A1194">
            <v>1194</v>
          </cell>
        </row>
        <row r="1195">
          <cell r="A1195">
            <v>1195</v>
          </cell>
        </row>
        <row r="1196">
          <cell r="A1196">
            <v>1196</v>
          </cell>
        </row>
        <row r="1197">
          <cell r="A1197">
            <v>1197</v>
          </cell>
        </row>
        <row r="1198">
          <cell r="A1198">
            <v>1198</v>
          </cell>
        </row>
        <row r="1199">
          <cell r="A1199">
            <v>1199</v>
          </cell>
        </row>
        <row r="1200">
          <cell r="A1200">
            <v>1200</v>
          </cell>
        </row>
        <row r="1201">
          <cell r="A1201">
            <v>1201</v>
          </cell>
        </row>
        <row r="1202">
          <cell r="A1202">
            <v>1202</v>
          </cell>
        </row>
        <row r="1203">
          <cell r="A1203">
            <v>1203</v>
          </cell>
        </row>
        <row r="1204">
          <cell r="A1204">
            <v>1204</v>
          </cell>
        </row>
        <row r="1205">
          <cell r="A1205">
            <v>1205</v>
          </cell>
        </row>
        <row r="1206">
          <cell r="A1206">
            <v>1206</v>
          </cell>
        </row>
        <row r="1207">
          <cell r="A1207">
            <v>1207</v>
          </cell>
        </row>
        <row r="1208">
          <cell r="A1208">
            <v>1208</v>
          </cell>
        </row>
        <row r="1209">
          <cell r="A1209">
            <v>1209</v>
          </cell>
        </row>
        <row r="1210">
          <cell r="A1210">
            <v>1210</v>
          </cell>
        </row>
        <row r="1211">
          <cell r="A1211">
            <v>1211</v>
          </cell>
        </row>
        <row r="1212">
          <cell r="A1212">
            <v>1212</v>
          </cell>
        </row>
        <row r="1213">
          <cell r="A1213">
            <v>1213</v>
          </cell>
        </row>
        <row r="1214">
          <cell r="A1214">
            <v>1214</v>
          </cell>
        </row>
        <row r="1215">
          <cell r="A1215">
            <v>1215</v>
          </cell>
        </row>
        <row r="1216">
          <cell r="A1216">
            <v>1216</v>
          </cell>
        </row>
        <row r="1217">
          <cell r="A1217">
            <v>1217</v>
          </cell>
        </row>
        <row r="1218">
          <cell r="A1218">
            <v>1218</v>
          </cell>
        </row>
        <row r="1219">
          <cell r="A1219">
            <v>1219</v>
          </cell>
        </row>
        <row r="1220">
          <cell r="A1220">
            <v>1220</v>
          </cell>
        </row>
        <row r="1221">
          <cell r="A1221">
            <v>1221</v>
          </cell>
        </row>
        <row r="1222">
          <cell r="A1222">
            <v>1222</v>
          </cell>
        </row>
        <row r="1223">
          <cell r="A1223">
            <v>1223</v>
          </cell>
        </row>
        <row r="1224">
          <cell r="A1224">
            <v>1224</v>
          </cell>
        </row>
        <row r="1225">
          <cell r="A1225">
            <v>1225</v>
          </cell>
        </row>
        <row r="1226">
          <cell r="A1226">
            <v>1226</v>
          </cell>
        </row>
        <row r="1227">
          <cell r="A1227">
            <v>1227</v>
          </cell>
        </row>
        <row r="1228">
          <cell r="A1228">
            <v>1228</v>
          </cell>
        </row>
        <row r="1229">
          <cell r="A1229">
            <v>1229</v>
          </cell>
        </row>
        <row r="1230">
          <cell r="A1230">
            <v>1230</v>
          </cell>
        </row>
        <row r="1231">
          <cell r="A1231">
            <v>1231</v>
          </cell>
        </row>
        <row r="1232">
          <cell r="A1232">
            <v>1232</v>
          </cell>
        </row>
        <row r="1233">
          <cell r="A1233">
            <v>1233</v>
          </cell>
        </row>
        <row r="1234">
          <cell r="A1234">
            <v>1234</v>
          </cell>
        </row>
        <row r="1235">
          <cell r="A1235">
            <v>1235</v>
          </cell>
        </row>
        <row r="1236">
          <cell r="A1236">
            <v>1236</v>
          </cell>
        </row>
        <row r="1237">
          <cell r="A1237">
            <v>1237</v>
          </cell>
        </row>
        <row r="1238">
          <cell r="A1238">
            <v>1238</v>
          </cell>
        </row>
        <row r="1239">
          <cell r="A1239">
            <v>1239</v>
          </cell>
        </row>
        <row r="1240">
          <cell r="A1240">
            <v>1240</v>
          </cell>
        </row>
        <row r="1241">
          <cell r="A1241">
            <v>1241</v>
          </cell>
        </row>
        <row r="1242">
          <cell r="A1242">
            <v>1242</v>
          </cell>
        </row>
        <row r="1243">
          <cell r="A1243">
            <v>1243</v>
          </cell>
        </row>
        <row r="1244">
          <cell r="A1244">
            <v>1244</v>
          </cell>
        </row>
        <row r="1245">
          <cell r="A1245">
            <v>1245</v>
          </cell>
        </row>
        <row r="1246">
          <cell r="A1246">
            <v>1246</v>
          </cell>
        </row>
        <row r="1247">
          <cell r="A1247">
            <v>1247</v>
          </cell>
        </row>
        <row r="1248">
          <cell r="A1248">
            <v>1248</v>
          </cell>
        </row>
        <row r="1249">
          <cell r="A1249">
            <v>1249</v>
          </cell>
        </row>
        <row r="1250">
          <cell r="A1250">
            <v>1250</v>
          </cell>
        </row>
        <row r="1251">
          <cell r="A1251">
            <v>1251</v>
          </cell>
        </row>
        <row r="1252">
          <cell r="A1252">
            <v>1252</v>
          </cell>
        </row>
        <row r="1253">
          <cell r="A1253">
            <v>1253</v>
          </cell>
        </row>
        <row r="1254">
          <cell r="A1254">
            <v>1254</v>
          </cell>
        </row>
        <row r="1255">
          <cell r="A1255">
            <v>1255</v>
          </cell>
        </row>
        <row r="1256">
          <cell r="A1256">
            <v>1256</v>
          </cell>
        </row>
        <row r="1257">
          <cell r="A1257">
            <v>1257</v>
          </cell>
        </row>
        <row r="1258">
          <cell r="A1258">
            <v>1258</v>
          </cell>
        </row>
        <row r="1259">
          <cell r="A1259">
            <v>1259</v>
          </cell>
        </row>
        <row r="1260">
          <cell r="A1260">
            <v>1260</v>
          </cell>
        </row>
        <row r="1261">
          <cell r="A1261">
            <v>1261</v>
          </cell>
        </row>
        <row r="1262">
          <cell r="A1262">
            <v>1262</v>
          </cell>
        </row>
        <row r="1263">
          <cell r="A1263">
            <v>1263</v>
          </cell>
        </row>
        <row r="1264">
          <cell r="A1264">
            <v>1264</v>
          </cell>
        </row>
        <row r="1265">
          <cell r="A1265">
            <v>1265</v>
          </cell>
        </row>
        <row r="1266">
          <cell r="A1266">
            <v>1266</v>
          </cell>
        </row>
        <row r="1267">
          <cell r="A1267">
            <v>1267</v>
          </cell>
        </row>
        <row r="1268">
          <cell r="A1268">
            <v>1268</v>
          </cell>
        </row>
        <row r="1269">
          <cell r="A1269">
            <v>1269</v>
          </cell>
        </row>
        <row r="1270">
          <cell r="A1270">
            <v>1270</v>
          </cell>
        </row>
        <row r="1271">
          <cell r="A1271">
            <v>1271</v>
          </cell>
        </row>
        <row r="1272">
          <cell r="A1272">
            <v>1272</v>
          </cell>
        </row>
        <row r="1273">
          <cell r="A1273">
            <v>1273</v>
          </cell>
        </row>
        <row r="1274">
          <cell r="A1274">
            <v>1274</v>
          </cell>
        </row>
        <row r="1275">
          <cell r="A1275">
            <v>1275</v>
          </cell>
        </row>
        <row r="1276">
          <cell r="A1276">
            <v>1276</v>
          </cell>
        </row>
        <row r="1277">
          <cell r="A1277">
            <v>1277</v>
          </cell>
        </row>
        <row r="1278">
          <cell r="A1278">
            <v>1278</v>
          </cell>
        </row>
        <row r="1279">
          <cell r="A1279">
            <v>1279</v>
          </cell>
        </row>
        <row r="1280">
          <cell r="A1280">
            <v>1280</v>
          </cell>
        </row>
        <row r="1281">
          <cell r="A1281">
            <v>1281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sheetData sheetId="269"/>
      <sheetData sheetId="270"/>
      <sheetData sheetId="271"/>
      <sheetData sheetId="272"/>
      <sheetData sheetId="273"/>
      <sheetData sheetId="274"/>
      <sheetData sheetId="275"/>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sheetData sheetId="327"/>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sheetData sheetId="485"/>
      <sheetData sheetId="486" refreshError="1"/>
      <sheetData sheetId="487" refreshError="1"/>
      <sheetData sheetId="488" refreshError="1"/>
      <sheetData sheetId="489" refreshError="1"/>
      <sheetData sheetId="490" refreshError="1"/>
      <sheetData sheetId="491" refreshError="1"/>
      <sheetData sheetId="492"/>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ow r="1">
          <cell r="A1" t="str">
            <v>단  종</v>
          </cell>
        </row>
      </sheetData>
      <sheetData sheetId="559" refreshError="1"/>
      <sheetData sheetId="560" refreshError="1"/>
      <sheetData sheetId="561" refreshError="1"/>
      <sheetData sheetId="562" refreshError="1"/>
      <sheetData sheetId="563"/>
      <sheetData sheetId="564" refreshError="1"/>
      <sheetData sheetId="565" refreshError="1"/>
      <sheetData sheetId="566" refreshError="1"/>
      <sheetData sheetId="567" refreshError="1"/>
      <sheetData sheetId="568"/>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sheetData sheetId="583" refreshError="1"/>
      <sheetData sheetId="584" refreshError="1"/>
      <sheetData sheetId="585" refreshError="1"/>
      <sheetData sheetId="586" refreshError="1"/>
      <sheetData sheetId="587" refreshError="1"/>
      <sheetData sheetId="588"/>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refreshError="1"/>
      <sheetData sheetId="759" refreshError="1"/>
      <sheetData sheetId="760" refreshError="1"/>
      <sheetData sheetId="761" refreshError="1"/>
      <sheetData sheetId="762"/>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sheetData sheetId="870"/>
      <sheetData sheetId="871" refreshError="1"/>
      <sheetData sheetId="872"/>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sheetData sheetId="885"/>
      <sheetData sheetId="886"/>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sheetData sheetId="898"/>
      <sheetData sheetId="899"/>
      <sheetData sheetId="900"/>
      <sheetData sheetId="901"/>
      <sheetData sheetId="902"/>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단가산출"/>
      <sheetName val="esco"/>
      <sheetName val="단가조사서"/>
      <sheetName val="단가"/>
      <sheetName val="Y-WORK"/>
      <sheetName val="sw1"/>
      <sheetName val="NOMUBI"/>
      <sheetName val="노임단가"/>
      <sheetName val="DATA"/>
      <sheetName val="데이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62-X방향 "/>
      <sheetName val="2.단면가정3.모델링"/>
      <sheetName val="8.PILE  (돌출)"/>
      <sheetName val="총괄내역서"/>
      <sheetName val="공사개요"/>
      <sheetName val="포장공(집계)"/>
      <sheetName val="1062-X방향_"/>
      <sheetName val="2_단면가정3_모델링"/>
      <sheetName val="#REF"/>
      <sheetName val="기둥"/>
      <sheetName val="철집"/>
      <sheetName val="1.설계조건"/>
      <sheetName val="8.수량산출 (2)"/>
      <sheetName val="수량산출서"/>
      <sheetName val="DATA"/>
      <sheetName val="연번2-1련(외관조사)"/>
      <sheetName val="연번2-1련손상종류"/>
      <sheetName val="연번2-2련(외관조사)"/>
      <sheetName val="연번2-2련손상종류"/>
      <sheetName val="T형( 파일기초) 공현1교"/>
      <sheetName val="유림골조"/>
      <sheetName val="유림콘도"/>
      <sheetName val="Sheet4"/>
      <sheetName val="집계표"/>
      <sheetName val="L형집계"/>
      <sheetName val="type-1응력검토"/>
      <sheetName val="1.1설계기준"/>
      <sheetName val="1.2해석단면및모델링"/>
      <sheetName val="1.8 결과요약"/>
      <sheetName val="1.7단면력도정리"/>
      <sheetName val="H-PILE"/>
      <sheetName val="3련 BOX"/>
      <sheetName val="슬래브집계(주동교)"/>
      <sheetName val="목표세부명세"/>
      <sheetName val="01"/>
      <sheetName val="COVER"/>
      <sheetName val="교각계산"/>
      <sheetName val="인사자료총집계"/>
      <sheetName val="BID"/>
      <sheetName val="II손익관리"/>
      <sheetName val="단면_(2)"/>
      <sheetName val="단면가정"/>
      <sheetName val="철근단면적"/>
      <sheetName val="BOX(1_5X1_5)"/>
      <sheetName val="역T형"/>
      <sheetName val="1__설계조건_2_단면가정_3__하중계산"/>
      <sheetName val="A1"/>
      <sheetName val="출입구총집계"/>
      <sheetName val="DATA_입력란"/>
      <sheetName val="설계조건"/>
      <sheetName val="중기산출근거기초"/>
      <sheetName val="모형도"/>
      <sheetName val="1_설계기준"/>
      <sheetName val="주beam"/>
      <sheetName val="품셈TABLE"/>
      <sheetName val="말뚝기초"/>
      <sheetName val="입력DATA"/>
      <sheetName val="1_설계조건"/>
      <sheetName val="L_RPTA05_목록"/>
      <sheetName val="5_모델링"/>
      <sheetName val="표층포설및다짐"/>
      <sheetName val="은행"/>
      <sheetName val="단면 (2)"/>
      <sheetName val="PIPE ROOF"/>
      <sheetName val="토류공"/>
      <sheetName val="가설수로공"/>
      <sheetName val="일반총괄"/>
      <sheetName val="토공"/>
      <sheetName val="Tiepdia"/>
      <sheetName val="&lt;&lt;설계입력&gt;&gt;"/>
      <sheetName val="입력자료"/>
      <sheetName val="2.단면가정, 3.구조해석"/>
      <sheetName val="주형지지보"/>
      <sheetName val="입력-----&gt;출력제외"/>
      <sheetName val="수량총괄표"/>
      <sheetName val="3구간수량집계"/>
      <sheetName val="INPUT"/>
      <sheetName val="일반수량집계표"/>
      <sheetName val="2.철근집계"/>
      <sheetName val="철근산출(출력x)"/>
      <sheetName val="데이타"/>
      <sheetName val="3.하중계산"/>
      <sheetName val="2.단면가정"/>
      <sheetName val="3.(상시)구조해석"/>
      <sheetName val="3.바닥판설계"/>
      <sheetName val="예가표"/>
      <sheetName val="노임단가"/>
      <sheetName val="Sheet1"/>
      <sheetName val="공예을"/>
      <sheetName val="L형옹벽철거"/>
      <sheetName val="철근량"/>
      <sheetName val="오수집계"/>
      <sheetName val="표준산식"/>
      <sheetName val="품셈(기초)"/>
      <sheetName val="조명시설"/>
      <sheetName val="woo(mac)"/>
      <sheetName val="찍기"/>
      <sheetName val="총괄표"/>
      <sheetName val="1.토공"/>
      <sheetName val="토량1-1"/>
      <sheetName val="3.공통공사대비"/>
      <sheetName val="내역서"/>
      <sheetName val="도급분설계내역집계표"/>
      <sheetName val="기계경비 (2)"/>
      <sheetName val="노임"/>
      <sheetName val="공사비대비표(자재비포함)"/>
      <sheetName val="6PILE  (돌출)"/>
      <sheetName val="선급금산출"/>
      <sheetName val="Eq. Mobilization"/>
      <sheetName val="입출재고현황 (2)"/>
      <sheetName val="Sheet1 (2)"/>
      <sheetName val="공사비증감"/>
      <sheetName val="1TL종점(1)"/>
      <sheetName val="Footing공-PY1, PY2"/>
      <sheetName val="철근집계"/>
      <sheetName val="자재집계"/>
      <sheetName val="1.표면보수 (기둥)  일위대가호표"/>
      <sheetName val="교각1"/>
      <sheetName val="COPING"/>
      <sheetName val="B"/>
      <sheetName val="cross beam"/>
      <sheetName val="공문"/>
      <sheetName val="수량집계"/>
      <sheetName val="포장공수량집계표"/>
      <sheetName val="총괄"/>
      <sheetName val="간지"/>
      <sheetName val="Sheet2"/>
      <sheetName val="기기리스트"/>
      <sheetName val="강재집계표"/>
      <sheetName val="접합단위수량"/>
      <sheetName val="맨홀조서"/>
      <sheetName val="본체"/>
      <sheetName val="4.2 오수공수량집계"/>
      <sheetName val="차수공개요"/>
      <sheetName val="하중계산"/>
    </sheetNames>
    <sheetDataSet>
      <sheetData sheetId="0">
        <row r="92">
          <cell r="A92" t="str">
            <v>1-2) 사용성 및 축하중 검토</v>
          </cell>
        </row>
        <row r="93">
          <cell r="A93" t="str">
            <v>1-2) 사용성 및 축하중 검토</v>
          </cell>
        </row>
        <row r="94">
          <cell r="A94" t="str">
            <v xml:space="preserve"> ① X-방향</v>
          </cell>
        </row>
        <row r="95">
          <cell r="A95" t="str">
            <v>① X-방향</v>
          </cell>
        </row>
        <row r="96">
          <cell r="A96" t="str">
            <v xml:space="preserve">  a) 단면제원</v>
          </cell>
        </row>
        <row r="101">
          <cell r="A101" t="str">
            <v>a) 단면제원</v>
          </cell>
        </row>
        <row r="102">
          <cell r="A102" t="str">
            <v xml:space="preserve">  b) 세장비</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TOR"/>
      <sheetName val="부하"/>
      <sheetName val="TR용량"/>
      <sheetName val="BATT"/>
      <sheetName val="GENCALC"/>
      <sheetName val="CABLE SIZE CALCULATION SHEET"/>
      <sheetName val="IMPEADENCE MAP "/>
      <sheetName val="IMPEADENCE "/>
      <sheetName val="등가거리"/>
      <sheetName val="MCCCALC"/>
      <sheetName val="CABLECALC"/>
      <sheetName val="DATA"/>
      <sheetName val="DATA1"/>
      <sheetName val="표지"/>
      <sheetName val="원가계산"/>
      <sheetName val="원가계산기준"/>
      <sheetName val="집계표"/>
      <sheetName val="단가산출서"/>
      <sheetName val="수량산출-재료"/>
      <sheetName val="수량산출-노무"/>
      <sheetName val="산출1-전력"/>
      <sheetName val="산출1-분전반"/>
      <sheetName val="산출2-기기동력"/>
      <sheetName val="산출3-동력"/>
      <sheetName val="산출4-접지"/>
      <sheetName val="산출5-피뢰침"/>
      <sheetName val="산출6-전등"/>
      <sheetName val="산출-전등(TRAY)"/>
      <sheetName val="산출7-전열"/>
      <sheetName val="산출8-조명제어"/>
      <sheetName val="산출9-TRAY"/>
      <sheetName val="단가조사-1"/>
      <sheetName val="단가조사-2"/>
      <sheetName val="일위집계"/>
      <sheetName val="일위대가"/>
      <sheetName val="노임단가"/>
      <sheetName val="000000"/>
      <sheetName val="조명율표"/>
      <sheetName val="CABLE"/>
      <sheetName val="전동기수정"/>
      <sheetName val="전동기적용"/>
      <sheetName val="전동기"/>
      <sheetName val="PACKAGE"/>
      <sheetName val="전선"/>
      <sheetName val="전선관"/>
      <sheetName val="허용전류"/>
      <sheetName val="선로정수"/>
      <sheetName val="전선관(1)"/>
      <sheetName val="부하산정"/>
      <sheetName val="케이블선정"/>
      <sheetName val="Sheet9"/>
      <sheetName val="Sheet10"/>
      <sheetName val="Sheet12"/>
      <sheetName val="Sheet11"/>
      <sheetName val="Sheet13"/>
      <sheetName val="Sheet14"/>
      <sheetName val="Sheet15"/>
      <sheetName val="Sheet16"/>
      <sheetName val="견적갑지"/>
      <sheetName val="입찰참가보고 (2)"/>
      <sheetName val="내역"/>
      <sheetName val="부대공II"/>
      <sheetName val="가설사무실"/>
      <sheetName val="조직도"/>
      <sheetName val="카메라"/>
      <sheetName val="토목원가계산서"/>
      <sheetName val="토목원가"/>
      <sheetName val="집계장"/>
      <sheetName val="설계내역"/>
      <sheetName val="제외공종"/>
      <sheetName val="공정현황보고(3.20) (2)"/>
      <sheetName val="추진공정(법인)3.20"/>
      <sheetName val="공정현황보고(3.27) (2)"/>
      <sheetName val="추진공정(법인)3.27"/>
      <sheetName val="공정현황보고(4.2)"/>
      <sheetName val="목차"/>
      <sheetName val="도급내역서"/>
      <sheetName val="1.공사집행계획서"/>
      <sheetName val="2.예산내역검토서"/>
      <sheetName val="3.실행원가내역서"/>
      <sheetName val="4.실행예산단가산출서(단가)"/>
      <sheetName val="4.실행예산단가산출서(금액)"/>
      <sheetName val="5.현장관리비"/>
      <sheetName val="6.공사예정공정표"/>
      <sheetName val="7.인원동원현황"/>
      <sheetName val="8.장비투입현황"/>
      <sheetName val="9.문제점 및 대책"/>
      <sheetName val="10.설계변경 및 추가공사"/>
      <sheetName val="공사수행범위"/>
      <sheetName val="자재투입계획"/>
      <sheetName val="사급자재구입량"/>
      <sheetName val="산출근거"/>
      <sheetName val="사급자재재료표"/>
      <sheetName val="Sheet1"/>
      <sheetName val="공사비"/>
      <sheetName val="단가산출"/>
      <sheetName val="가드레일산근"/>
      <sheetName val="수량집계표"/>
      <sheetName val="수량"/>
      <sheetName val="단가비교"/>
      <sheetName val="적용2002"/>
      <sheetName val="중기"/>
      <sheetName val="설계참고목차"/>
      <sheetName val="수량조서"/>
      <sheetName val="1.철주신설"/>
      <sheetName val="2.철주신설"/>
      <sheetName val="3.철주신설"/>
      <sheetName val="4.비임신설"/>
      <sheetName val="5.기기가대"/>
      <sheetName val="6.철주기초"/>
      <sheetName val="7.기기기초"/>
      <sheetName val="8.기기기초"/>
      <sheetName val="9.기기기초"/>
      <sheetName val="10.단권변압기"/>
      <sheetName val="11.가스절연"/>
      <sheetName val="12.전자식제어반"/>
      <sheetName val="13.고장점표정반"/>
      <sheetName val="14.GP"/>
      <sheetName val="15.전철용RTU"/>
      <sheetName val="16.R-C BANK"/>
      <sheetName val="17.모선배선"/>
      <sheetName val="18.제어및전력케이블"/>
      <sheetName val="19.핏트"/>
      <sheetName val="20.배수로"/>
      <sheetName val="21.스틸그레이팅"/>
      <sheetName val="22.접지장치"/>
      <sheetName val="23.옥외전선관"/>
      <sheetName val="24.옥외외등"/>
      <sheetName val="25.무인화설비"/>
      <sheetName val="26.콘크리트포장"/>
      <sheetName val="27.자갈부설"/>
      <sheetName val="28.휀스"/>
      <sheetName val="29.소내용TR"/>
      <sheetName val="30.고배용VCB"/>
      <sheetName val="31.고배용RTU"/>
      <sheetName val="32.기기기초"/>
      <sheetName val="33.지중케이블"/>
      <sheetName val="34.전력용관로"/>
      <sheetName val="35.장주신설"/>
      <sheetName val="36.맨홀"/>
      <sheetName val="37.운반비"/>
      <sheetName val="운반비(철재류)"/>
      <sheetName val="운반비(전선관)"/>
      <sheetName val="운반비(전선류)"/>
      <sheetName val="호표"/>
      <sheetName val="시중노임표"/>
      <sheetName val="견적단가"/>
      <sheetName val="재료단가"/>
      <sheetName val="단가비교표"/>
      <sheetName val="Chart1"/>
      <sheetName val="내역서"/>
      <sheetName val="단위내역목록"/>
      <sheetName val="단위내역서"/>
      <sheetName val="총괄표"/>
      <sheetName val="원가(1)"/>
      <sheetName val="원가(2)"/>
      <sheetName val="공량산출서"/>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Module1"/>
      <sheetName val="원가계산서"/>
      <sheetName val="설계내역서"/>
      <sheetName val="제어반공량"/>
      <sheetName val="가격조사"/>
      <sheetName val="제어반견적"/>
      <sheetName val="주요물량"/>
      <sheetName val="안영판암원가계산서"/>
      <sheetName val="안영-판암간집계표"/>
      <sheetName val="안영복개집계표"/>
      <sheetName val="안영복개터널옥외변전"/>
      <sheetName val="안영복개터널가로등"/>
      <sheetName val="안영복개터널케이블(할증제외)"/>
      <sheetName val="안영복개터널케이블(할증)"/>
      <sheetName val="안영복개터널조명(할증제외)"/>
      <sheetName val="안영복개터널조명(할증)"/>
      <sheetName val="안영복개터널방재(할증제외)"/>
      <sheetName val="안영복개터널방재(할증)"/>
      <sheetName val="안영복개터널소화기(할증제외)"/>
      <sheetName val="안영복개터널소화기(할증)"/>
      <sheetName val="구완집계표"/>
      <sheetName val="구완터널옥외변전"/>
      <sheetName val="구완터널가로등"/>
      <sheetName val="구완터널케이블(할증제외)"/>
      <sheetName val="구완터널케이블(할증)"/>
      <sheetName val="구완터널조명(할증제외)"/>
      <sheetName val="구완터널조명(할증)"/>
      <sheetName val="구완터널방재(할증제외)"/>
      <sheetName val="구완터널방재(할증)"/>
      <sheetName val="구완터널소화기(할증제외)"/>
      <sheetName val="구완터널소화기(할증)"/>
      <sheetName val="안영영업소집계표"/>
      <sheetName val="안영옥외전기"/>
      <sheetName val="안영옥내전기"/>
      <sheetName val="안영옥내약전설비공사"/>
      <sheetName val="안영소방"/>
      <sheetName val="안영TG설비공사"/>
      <sheetName val="안영지명표지판총괄"/>
      <sheetName val="안영지명표지판"/>
      <sheetName val="안영지명표지판2"/>
      <sheetName val="안영IC집계표"/>
      <sheetName val="안영IC"/>
      <sheetName val="안영IC신호등집계표"/>
      <sheetName val="안영IC신호등"/>
      <sheetName val="남대전JC집계표"/>
      <sheetName val="남대전JC"/>
      <sheetName val="교량집계표(안영-판암감)"/>
      <sheetName val="교량점검등(안영-판암간)"/>
      <sheetName val="지급자재집계표"/>
      <sheetName val="안영복개터널지급자재"/>
      <sheetName val="구완터널지급자재"/>
      <sheetName val="안영영업소지급자재"/>
      <sheetName val="안영IC가로등지급자재"/>
      <sheetName val="남대전JC가로등지급자재"/>
      <sheetName val="공구손료 산출내역"/>
      <sheetName val="적쒩2002"/>
      <sheetName val="단위내엍목록"/>
      <sheetName val="지급자재"/>
      <sheetName val="차액보증"/>
      <sheetName val="일반공사"/>
      <sheetName val="대비"/>
      <sheetName val="WORK"/>
      <sheetName val="ITEM"/>
      <sheetName val="정부노임단가"/>
      <sheetName val="DS-LOAD"/>
      <sheetName val="2F 회의실견적(5_14 일대)"/>
      <sheetName val="CONCRETE"/>
      <sheetName val="D-3503"/>
      <sheetName val="P礔CKAGE"/>
      <sheetName val="운반비(전선륐)"/>
      <sheetName val="공문"/>
      <sheetName val="갑지"/>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Sheet3"/>
      <sheetName val="11.자재단가"/>
      <sheetName val="남양시작동자105노65기1.3화1.2"/>
      <sheetName val="공통비"/>
      <sheetName val="경비"/>
      <sheetName val="데이타"/>
      <sheetName val="A-4"/>
      <sheetName val="날개벽"/>
      <sheetName val="건축내역"/>
      <sheetName val="전기일위대가"/>
      <sheetName val="Y-WORK"/>
      <sheetName val="코드"/>
      <sheetName val="ilch"/>
      <sheetName val="전차선로 물량표"/>
      <sheetName val="환률"/>
      <sheetName val="투찰"/>
      <sheetName val="구조물철거타공정이월"/>
      <sheetName val="31.고_x0000_RTU"/>
      <sheetName val="설계예산내역서"/>
      <sheetName val="노원열병합  건축공사기성내역서"/>
      <sheetName val="공통가설"/>
      <sheetName val="타공종이기"/>
      <sheetName val="소비자가"/>
      <sheetName val="내역분기"/>
      <sheetName val="자재단가"/>
      <sheetName val="일위대가서"/>
      <sheetName val="MCC,분전반"/>
      <sheetName val="PANEL"/>
      <sheetName val="신규단가-00.11.30"/>
      <sheetName val="원가계산서-계약"/>
      <sheetName val="계약내역서"/>
      <sheetName val="단가조서"/>
      <sheetName val="견적단가(조명제어)"/>
      <sheetName val="견적단가(등기구)"/>
      <sheetName val="견적단가(수배전반)"/>
      <sheetName val="중기사용료"/>
      <sheetName val="CODE"/>
      <sheetName val="연결임시"/>
      <sheetName val="Sheet1 (2)"/>
      <sheetName val="BLOCK(1)"/>
      <sheetName val="DATE"/>
      <sheetName val="터널조도"/>
      <sheetName val="결과조달"/>
      <sheetName val="TEL"/>
      <sheetName val="SG"/>
      <sheetName val="부대내역"/>
      <sheetName val="출근부"/>
      <sheetName val="sw1"/>
      <sheetName val="NOMUBI"/>
      <sheetName val="I.설계조건"/>
      <sheetName val="공사비집계"/>
      <sheetName val="VXXXXX"/>
      <sheetName val="전도금청구서"/>
      <sheetName val="전도금청구서 (2)"/>
      <sheetName val="자금분계"/>
      <sheetName val="미지급"/>
      <sheetName val="직영노"/>
      <sheetName val="금전출납 "/>
      <sheetName val="현금출납부"/>
      <sheetName val="식대 "/>
      <sheetName val="장비사용료"/>
      <sheetName val="장비대"/>
      <sheetName val="유류대"/>
      <sheetName val="자재대"/>
      <sheetName val="기성고조서(폐기물) (2)"/>
      <sheetName val="기성고조서(순성토)"/>
      <sheetName val="기성고조서(배수)"/>
      <sheetName val="배수외주내역서"/>
      <sheetName val="Sheet3 (5)"/>
      <sheetName val="Sheet3 (6)"/>
      <sheetName val="단위중량"/>
      <sheetName val="토공(완충)"/>
      <sheetName val="98지급계획"/>
      <sheetName val="CTEMCOST"/>
      <sheetName val="c_balju"/>
      <sheetName val="토공"/>
      <sheetName val="001"/>
      <sheetName val="금액내역서"/>
      <sheetName val="L형옹벽(key)"/>
      <sheetName val="현금"/>
      <sheetName val="총계"/>
      <sheetName val="내역서 "/>
      <sheetName val="준검 내역서"/>
      <sheetName val="기초공"/>
      <sheetName val="기둥(원형)"/>
      <sheetName val="집1"/>
      <sheetName val="8.PILE  (돌출)"/>
      <sheetName val="K1자재(3차등)"/>
      <sheetName val="ABUT수량-A1"/>
      <sheetName val="#REF"/>
      <sheetName val="건축"/>
      <sheetName val="산거각호표"/>
      <sheetName val="BQ"/>
      <sheetName val="수량산출"/>
      <sheetName val="판"/>
      <sheetName val="인건비"/>
      <sheetName val="한강운반비"/>
      <sheetName val="기계내역"/>
      <sheetName val="공통부대비"/>
      <sheetName val="단가조사서"/>
      <sheetName val="견적시담(송포2공구)"/>
      <sheetName val="원형맨홀수량"/>
      <sheetName val="설계산출표지"/>
      <sheetName val="공사원가계산서"/>
      <sheetName val="설계산출기초"/>
      <sheetName val="도급예산내역서총괄표"/>
      <sheetName val="을부담운반비"/>
      <sheetName val="운반비산출"/>
      <sheetName val=" 견적서"/>
      <sheetName val="철거수량"/>
      <sheetName val="중기일위대가"/>
      <sheetName val="관람석제출"/>
      <sheetName val="6호기"/>
      <sheetName val="TOTAL"/>
      <sheetName val="fitting"/>
      <sheetName val="실행예산"/>
      <sheetName val="자재집계"/>
      <sheetName val="최초침전지집계표"/>
      <sheetName val="토공계산서(부체도로)"/>
      <sheetName val="조도계산서 (도서)"/>
      <sheetName val="토목주소"/>
      <sheetName val="프랜트면허"/>
      <sheetName val="B"/>
      <sheetName val="간선계산"/>
      <sheetName val="BJJIN"/>
      <sheetName val="단가"/>
      <sheetName val="시설물일위"/>
      <sheetName val="화재 탐지 설비"/>
      <sheetName val="7.1유효폭"/>
      <sheetName val="일위대가목차"/>
      <sheetName val="실행내역"/>
      <sheetName val="노무비"/>
      <sheetName val="설계조건"/>
      <sheetName val="안정계산"/>
      <sheetName val="단면검토"/>
      <sheetName val="맨홀수량집계"/>
      <sheetName val="BID"/>
      <sheetName val="백호우계수"/>
      <sheetName val="9GNG운반"/>
      <sheetName val="말뚝물량"/>
      <sheetName val="부하계산서"/>
      <sheetName val="일위대가목록"/>
      <sheetName val="단가대비표"/>
      <sheetName val="DATA(BAC)"/>
      <sheetName val="내역서(총)"/>
      <sheetName val="횡배위치"/>
      <sheetName val="손익분석"/>
      <sheetName val="난방열교"/>
      <sheetName val="급탕열교"/>
      <sheetName val="현장지지물물량"/>
      <sheetName val="보합"/>
      <sheetName val="정렬"/>
      <sheetName val="danga"/>
      <sheetName val="Sheet4"/>
      <sheetName val="공사개요"/>
      <sheetName val="eq_data"/>
      <sheetName val="식재수량표"/>
      <sheetName val="일위목록"/>
      <sheetName val="March"/>
      <sheetName val="조경"/>
      <sheetName val="NEWDRAW"/>
      <sheetName val="겉장"/>
      <sheetName val="기성검사원"/>
      <sheetName val="원가"/>
      <sheetName val="토목"/>
      <sheetName val="을"/>
      <sheetName val="31.고"/>
      <sheetName val="3BL공동구 수량"/>
      <sheetName val="여흥"/>
      <sheetName val="Customer Databas"/>
      <sheetName val="몰탈재료산출"/>
      <sheetName val="골조시행"/>
      <sheetName val="단면가정"/>
      <sheetName val="8.자재단가"/>
      <sheetName val="단가비교표_공통1"/>
      <sheetName val="수목단가"/>
      <sheetName val="시설수량표"/>
      <sheetName val="자재단가표"/>
      <sheetName val="설계명세서(선로)"/>
      <sheetName val="수량집계"/>
      <sheetName val="총괄집계표"/>
      <sheetName val="STORAGE"/>
      <sheetName val="토공(우물통,기타) "/>
      <sheetName val="품목"/>
      <sheetName val="전기일위목록"/>
      <sheetName val="노임"/>
      <sheetName val="전신환매도율"/>
      <sheetName val="일위대가표"/>
      <sheetName val="32.銅기기초"/>
      <sheetName val="Explanation for Page 17"/>
      <sheetName val="품질 및 특성 보정계수"/>
      <sheetName val="FACTOR"/>
      <sheetName val="가공비"/>
      <sheetName val="TYPE-B 평균H"/>
      <sheetName val="토공총괄집계"/>
      <sheetName val="JUCK"/>
      <sheetName val="교각1"/>
      <sheetName val="Site Expenses"/>
      <sheetName val="견적서"/>
      <sheetName val="총집계표"/>
      <sheetName val="dtxl"/>
      <sheetName val="35_x000e_장주신설"/>
      <sheetName val="대비표"/>
      <sheetName val="회사99"/>
      <sheetName val="소업1교"/>
      <sheetName val="신공"/>
      <sheetName val="토목내역"/>
      <sheetName val="터파기및재료"/>
      <sheetName val="Dae_Jiju"/>
      <sheetName val="Sikje_ingun"/>
      <sheetName val="TREE_D"/>
      <sheetName val="입력DATA"/>
      <sheetName val="바닥판"/>
      <sheetName val="일위대가 (목록)"/>
      <sheetName val="교각계산"/>
      <sheetName val="입찰"/>
      <sheetName val="현경"/>
      <sheetName val="설변물량"/>
      <sheetName val="점수계산1-2"/>
      <sheetName val="수량산출서"/>
      <sheetName val="woo(mac)"/>
      <sheetName val="총투자비산정"/>
      <sheetName val="ROE(FI)"/>
      <sheetName val="Sens&amp;Anal"/>
      <sheetName val="장문교(대전)"/>
      <sheetName val="건축(충일분)"/>
      <sheetName val="경비2내역"/>
      <sheetName val="2000년1차"/>
      <sheetName val="2000전체분"/>
      <sheetName val="현장"/>
      <sheetName val="Sheet2"/>
      <sheetName val="(2)"/>
      <sheetName val="기계실"/>
      <sheetName val="공종별 집계"/>
      <sheetName val="단면(RW1)"/>
      <sheetName val="EUPDAT2"/>
      <sheetName val="산업개발안내서"/>
      <sheetName val="FRP배관단가(만수)"/>
      <sheetName val="만수배관단가"/>
      <sheetName val="계산근거"/>
      <sheetName val="년"/>
      <sheetName val="금액집계"/>
      <sheetName val="UNIT"/>
      <sheetName val="설계예산서"/>
      <sheetName val="귀래 설계 공내역서"/>
      <sheetName val="한전고리-을"/>
      <sheetName val="내역1"/>
      <sheetName val="실행철강하도"/>
      <sheetName val="2.예산냴역검토서"/>
      <sheetName val="단면 (2)"/>
      <sheetName val="변화치수"/>
      <sheetName val="연수동"/>
      <sheetName val="2.대외공문"/>
      <sheetName val="실시설계"/>
      <sheetName val="아파트건축"/>
      <sheetName val="Indirect Cost"/>
      <sheetName val="전체총괄표"/>
      <sheetName val="요소별"/>
      <sheetName val="전기요금"/>
      <sheetName val="도급대비"/>
      <sheetName val="조건"/>
      <sheetName val="한전위탁공사비2"/>
      <sheetName val="unit 4"/>
      <sheetName val="조건표"/>
      <sheetName val="사용성검토"/>
      <sheetName val="SE-611"/>
      <sheetName val="BASIC (2)"/>
      <sheetName val="Coeffiecient"/>
      <sheetName val="5. COST SCHEDULE PER EXPENSE"/>
      <sheetName val="토 적 표"/>
      <sheetName val="품셈(기초)"/>
      <sheetName val="RAHMEN"/>
      <sheetName val="Sheet5"/>
      <sheetName val="TABLE"/>
      <sheetName val="단중표"/>
      <sheetName val="TYPE1"/>
      <sheetName val="명세서"/>
      <sheetName val="1.수인터널"/>
      <sheetName val="구왤집계표"/>
      <sheetName val="Ⅴ-2.공종별내역"/>
      <sheetName val="계화배수"/>
      <sheetName val="Macro1"/>
      <sheetName val="공틀공사"/>
      <sheetName val="단가산출2"/>
      <sheetName val="총괄내역서"/>
      <sheetName val="부대대비"/>
      <sheetName val="냉연집계"/>
      <sheetName val="구리토평1전기"/>
      <sheetName val="hvac(제어동)"/>
      <sheetName val="#230,#235"/>
      <sheetName val="예산서"/>
      <sheetName val="Model"/>
      <sheetName val="Ⅱ1-0타"/>
      <sheetName val="플랜트 설치"/>
      <sheetName val="직노"/>
      <sheetName val="예산변경사항"/>
      <sheetName val="기계경비"/>
      <sheetName val="단위세대"/>
      <sheetName val="오산갈곳"/>
      <sheetName val="장비집계"/>
      <sheetName val="C &amp; G RHS"/>
      <sheetName val="작성"/>
      <sheetName val="내역총괄표"/>
      <sheetName val="1을"/>
      <sheetName val="BOQ-Summary_Form A2"/>
      <sheetName val="관거공사비"/>
      <sheetName val="하수급견적대비"/>
      <sheetName val="제경비"/>
      <sheetName val="major"/>
      <sheetName val="06-BATCH "/>
      <sheetName val="물량산출근거"/>
      <sheetName val="단가조정"/>
      <sheetName val="입찰안"/>
      <sheetName val="P.M 별"/>
      <sheetName val="증감대비"/>
      <sheetName val="b_balju_cho"/>
      <sheetName val="내역전기"/>
      <sheetName val="자료"/>
      <sheetName val="조도"/>
      <sheetName val="GIS재"/>
      <sheetName val="45,46"/>
      <sheetName val="을지"/>
      <sheetName val="실행내역서"/>
      <sheetName val="IMP(MAIN)"/>
      <sheetName val="IMP (REACTOR)"/>
      <sheetName val="계획"/>
      <sheetName val="계획세부"/>
      <sheetName val="사용내역서"/>
      <sheetName val="항목별내역서"/>
      <sheetName val="안전담당자"/>
      <sheetName val="유도원"/>
      <sheetName val="안전사진"/>
      <sheetName val="입적표"/>
      <sheetName val="별표"/>
      <sheetName val="안정검토"/>
      <sheetName val="코드표"/>
      <sheetName val="관리비"/>
      <sheetName val="Proposal"/>
      <sheetName val="비교표"/>
      <sheetName val="dg"/>
      <sheetName val="단위수량"/>
      <sheetName val="DIAPHRAGM"/>
      <sheetName val="검색"/>
      <sheetName val="산근"/>
      <sheetName val="가설건물"/>
      <sheetName val="IP좌표"/>
      <sheetName val="U-TYPE(1)"/>
      <sheetName val="초"/>
      <sheetName val="견적조건"/>
      <sheetName val="예산M12A"/>
      <sheetName val="현장관리비집계표"/>
      <sheetName val="Qheet3"/>
      <sheetName val="물량표"/>
      <sheetName val="DS-최종"/>
      <sheetName val="96수출"/>
      <sheetName val="국공유지및사유지"/>
      <sheetName val="#4DUCT SUPPORT 체크LIST"/>
      <sheetName val="부대공집계표"/>
      <sheetName val="장비당단가 (1)"/>
      <sheetName val="J直材4"/>
      <sheetName val="전기"/>
      <sheetName val="CIVIL"/>
      <sheetName val="118.세금과공과"/>
      <sheetName val="설계내역(2001)"/>
      <sheetName val="설산1.나"/>
      <sheetName val="본사S"/>
      <sheetName val="비대칭계수"/>
      <sheetName val="CALCULATION"/>
      <sheetName val="정산입력"/>
      <sheetName val="토사(PE)"/>
      <sheetName val="방음벽 기초 일반수량"/>
      <sheetName val="보차도경계석"/>
      <sheetName val="개요"/>
      <sheetName val="단면치수"/>
      <sheetName val="건축원가계산서"/>
      <sheetName val="수량산출근거"/>
      <sheetName val="SLAB"/>
      <sheetName val="SORCE1"/>
      <sheetName val="가시설단위수량"/>
      <sheetName val="COST"/>
      <sheetName val="표지 (2)"/>
      <sheetName val="대비2"/>
      <sheetName val="동원인원산출"/>
      <sheetName val="FRT_O"/>
      <sheetName val="FAB_I"/>
      <sheetName val="BOX"/>
      <sheetName val="5.정산서"/>
      <sheetName val="가시설수량"/>
      <sheetName val="공종분류"/>
      <sheetName val="봉방동근생"/>
      <sheetName val="sum1 (2)"/>
      <sheetName val="말뚝지지력산정"/>
      <sheetName val="원가계산서(남측)"/>
      <sheetName val="진주방향"/>
      <sheetName val="MTR재(한기)"/>
      <sheetName val="GIS.Ry재"/>
      <sheetName val="전동기 SPEC"/>
      <sheetName val="보집계표"/>
      <sheetName val="Despacho (c.civil)"/>
      <sheetName val="보도경계블럭"/>
      <sheetName val="재료집계"/>
      <sheetName val="공사설명서"/>
      <sheetName val="5공철탑검토표"/>
      <sheetName val="4공철탑검토"/>
      <sheetName val="CS2"/>
      <sheetName val="가격조사서"/>
      <sheetName val="FILE1"/>
      <sheetName val="dt0301"/>
      <sheetName val="dtt0301"/>
      <sheetName val="예산내역서"/>
      <sheetName val="월선수금"/>
      <sheetName val="부대공"/>
      <sheetName val="방호벽"/>
      <sheetName val="교통표지"/>
      <sheetName val="낙석방지책"/>
      <sheetName val="총누계"/>
      <sheetName val="쵽괄표"/>
      <sheetName val="쵽물량표"/>
      <sheetName val="정산민량표"/>
      <sheetName val="배수공"/>
      <sheetName val="암거"/>
      <sheetName val="포장공"/>
      <sheetName val="배수공토공"/>
      <sheetName val="설계밇譤0_x0000_"/>
      <sheetName val="설계서"/>
      <sheetName val="일위대가(계측기설치)"/>
      <sheetName val="Budget 2005(DW)"/>
      <sheetName val="ins"/>
      <sheetName val="일"/>
      <sheetName val="98수금사업"/>
      <sheetName val="-15.0"/>
      <sheetName val="골재집계"/>
      <sheetName val="조경일람"/>
      <sheetName val="부대廠_x0013_"/>
      <sheetName val="통합"/>
      <sheetName val="COPING"/>
      <sheetName val="기초견적가"/>
      <sheetName val="MW-S"/>
      <sheetName val="설계명세서"/>
      <sheetName val="NYS"/>
      <sheetName val="MW-BM"/>
      <sheetName val="전압강하계산"/>
      <sheetName val="일용노임단가"/>
      <sheetName val="단가조사"/>
      <sheetName val="건물현황"/>
      <sheetName val="재무가정"/>
      <sheetName val="원가집계"/>
      <sheetName val="골재헾】"/>
      <sheetName val="개별직종노임단가(2003.9)"/>
      <sheetName val="CAPVC"/>
      <sheetName val="부재리스트"/>
      <sheetName val="DESIGN_CRETERIA"/>
      <sheetName val="적현로"/>
      <sheetName val="구조물공"/>
      <sheetName val="Breakdown"/>
      <sheetName val="물가"/>
      <sheetName val="순공사비총괄"/>
      <sheetName val="INPUT"/>
      <sheetName val="Base_Data"/>
      <sheetName val="원본"/>
      <sheetName val="부대공Ⅱ"/>
      <sheetName val="현장관리비내역서"/>
      <sheetName val="내역표지"/>
      <sheetName val="200"/>
      <sheetName val="Page 1A - Proposal Strategy "/>
      <sheetName val="4.실행예산단가삼출서(단갌)"/>
      <sheetName val="4.실행예산단가삼출서(금액)"/>
      <sheetName val="5.현잣관리비"/>
      <sheetName val="VXXX"/>
      <sheetName val="CABLE_SIZE_CALCULATION_SHEET"/>
      <sheetName val="IMPEADENCE_MAP_"/>
      <sheetName val="IMPEADENCE_"/>
      <sheetName val="입찰참가보고_(2)"/>
      <sheetName val="공정현황보고(3_20)_(2)"/>
      <sheetName val="추진공정(법인)3_20"/>
      <sheetName val="공정현황보고(3_27)_(2)"/>
      <sheetName val="투찰내역"/>
      <sheetName val="1.설계조건"/>
      <sheetName val="대전21토목내역서"/>
      <sheetName val="Main"/>
      <sheetName val="양식"/>
      <sheetName val="심사계산"/>
      <sheetName val="심사물량"/>
      <sheetName val="설변내역1"/>
      <sheetName val="가설공사내역"/>
      <sheetName val="견적정보"/>
      <sheetName val="AP1"/>
      <sheetName val="날개벽(시점좌측)"/>
      <sheetName val="타워기초"/>
      <sheetName val="BSD (2)"/>
      <sheetName val="6PILE  (돌출)"/>
      <sheetName val="부재력정리"/>
      <sheetName val="요율"/>
      <sheetName val="실행철강矨_x001e_"/>
      <sheetName val="단가표 "/>
      <sheetName val="견적을지"/>
      <sheetName val="단가(1)"/>
      <sheetName val="3.현장배치"/>
      <sheetName val="본부소개"/>
      <sheetName val="품셈TABLE"/>
      <sheetName val="EQUIPMENT -2"/>
      <sheetName val="KP1590_E"/>
      <sheetName val="FLANGE"/>
      <sheetName val="VALVE"/>
      <sheetName val="합계"/>
      <sheetName val="경비_원본"/>
      <sheetName val="구의33고"/>
      <sheetName val="토공,기초"/>
      <sheetName val="Galaxy 소비자가격표"/>
      <sheetName val="말뚝지ᴀᨈ԰_x0000_"/>
      <sheetName val="인사자료총집계"/>
      <sheetName val="도장수량"/>
      <sheetName val="표지판현황"/>
      <sheetName val="편입토지조서"/>
      <sheetName val="일반맨홀수량집계"/>
      <sheetName val="공사비총괄표"/>
      <sheetName val="L형옹벽"/>
      <sheetName val="단가조๿"/>
      <sheetName val="1-1"/>
      <sheetName val="변경내역"/>
      <sheetName val="사급자재"/>
      <sheetName val="가감수량"/>
      <sheetName val="맨홀수량산출"/>
      <sheetName val="단가표"/>
      <sheetName val="FAB별"/>
      <sheetName val="토&amp;흙"/>
      <sheetName val="내역(원안-대안)"/>
      <sheetName val="design criteria"/>
      <sheetName val="working load at the btm ft."/>
      <sheetName val="plan&amp;section of foundation"/>
      <sheetName val="토사԰_x0000_缀_x0000_"/>
      <sheetName val="갑지(추정)"/>
      <sheetName val="3.건축(현장안)"/>
      <sheetName val="설비내역서"/>
      <sheetName val="건축내역서"/>
      <sheetName val="전기내역서"/>
      <sheetName val="ATS단가"/>
      <sheetName val="세목별"/>
      <sheetName val="기계경비(시간당)"/>
      <sheetName val="남ꌀ전JC"/>
      <sheetName val="D040416"/>
      <sheetName val="비대缀ᨎ԰"/>
      <sheetName val="개԰"/>
      <sheetName val="건축공사"/>
      <sheetName val="추진공정(법인)3_27"/>
      <sheetName val="공정현황보고(4_2)"/>
      <sheetName val="1_공사집행계획서"/>
      <sheetName val="2_예산내역검토서"/>
      <sheetName val="3_실행원가내역서"/>
      <sheetName val="4_실행예산단가산출서(단가)"/>
      <sheetName val="4_실행예산단가산출서(금액)"/>
      <sheetName val="5_현장관리비"/>
      <sheetName val="6_공사예정공정표"/>
      <sheetName val="7_인원동원현황"/>
      <sheetName val="8_장비투입현황"/>
      <sheetName val="9_문제점_및_대책"/>
      <sheetName val="10_설계변경_및_추가공사"/>
      <sheetName val="1_철주신설"/>
      <sheetName val="2_철주신설"/>
      <sheetName val="3_철주신설"/>
      <sheetName val="4_비임신설"/>
      <sheetName val="5_기기가대"/>
      <sheetName val="6_철주기초"/>
      <sheetName val="7_기기기초"/>
      <sheetName val="8_기기기초"/>
      <sheetName val="9_기기기초"/>
      <sheetName val="10_단권변압기"/>
      <sheetName val="11_가스절연"/>
      <sheetName val="12_전자식제어반"/>
      <sheetName val="13_고장점표정반"/>
      <sheetName val="14_GP"/>
      <sheetName val="15_전철용RTU"/>
      <sheetName val="16_R-C_BANK"/>
      <sheetName val="17_모선배선"/>
      <sheetName val="18_제어및전력케이블"/>
      <sheetName val="19_핏트"/>
      <sheetName val="공사기본내용입력"/>
      <sheetName val="산尜"/>
      <sheetName val="토공 토적표"/>
      <sheetName val="6공구전체"/>
      <sheetName val="효성CB 1P기초"/>
      <sheetName val="공통가설공사"/>
      <sheetName val="99총공사내역서"/>
      <sheetName val="대림경상68억"/>
      <sheetName val="가시설(TYPE-A)"/>
      <sheetName val="1-1평균터파기고(1)"/>
      <sheetName val="저"/>
      <sheetName val="BQ-Offsite"/>
      <sheetName val="PipWT"/>
      <sheetName val="배수관공"/>
      <sheetName val="배"/>
      <sheetName val="자판실행"/>
      <sheetName val="견적"/>
      <sheetName val="당초수량"/>
      <sheetName val="맨홀수량"/>
      <sheetName val="기본자료"/>
      <sheetName val="세부내역"/>
      <sheetName val="현장별계약현황('98.10.31)"/>
      <sheetName val="Condition"/>
      <sheetName val="부하LOAD"/>
      <sheetName val="부대"/>
      <sheetName val="RING WALL"/>
      <sheetName val="1.우편집중내역서"/>
      <sheetName val="s"/>
      <sheetName val="Data&amp;Result"/>
      <sheetName val="시행예산"/>
      <sheetName val="표지1"/>
      <sheetName val="교통대책내역"/>
      <sheetName val="현장경비"/>
      <sheetName val="3련 BOX"/>
      <sheetName val="건설성적"/>
      <sheetName val="오산︀폕"/>
      <sheetName val="전기단가조사서"/>
      <sheetName val="단가조사표"/>
      <sheetName val="하조서"/>
      <sheetName val="stability check"/>
      <sheetName val="design load"/>
      <sheetName val="type-F"/>
      <sheetName val="CAT_5"/>
      <sheetName val="PRO_DCI"/>
      <sheetName val="INST_DCI"/>
      <sheetName val="HVAC_DCI"/>
      <sheetName val="PIPE_DCI"/>
      <sheetName val="공사비 내역 (가)"/>
      <sheetName val="Sitec120"/>
      <sheetName val="장비"/>
      <sheetName val="1NYS(당)"/>
      <sheetName val="토류판설치(t=60)"/>
      <sheetName val="SUB일위대가"/>
      <sheetName val="EP0618"/>
      <sheetName val="입력1"/>
      <sheetName val="6동"/>
      <sheetName val="남양내역"/>
      <sheetName val="품의서"/>
      <sheetName val="FLA"/>
      <sheetName val="B토목"/>
      <sheetName val="실행내역서 "/>
      <sheetName val="방송노임"/>
      <sheetName val="투자효율분석"/>
      <sheetName val="계렀቟԰"/>
      <sheetName val="공사내역"/>
      <sheetName val="실행철헾】_x0005_"/>
      <sheetName val="계획세_x0005_"/>
      <sheetName val="계획세喀"/>
      <sheetName val="DS_3Q"/>
      <sheetName val="20_배수로"/>
      <sheetName val="21_스틸그레이팅"/>
      <sheetName val="22_접지장치"/>
      <sheetName val="23_옥외전선관"/>
      <sheetName val="24_옥외외등"/>
      <sheetName val="25_무인화설비"/>
      <sheetName val="26_콘크리트포장"/>
      <sheetName val="27_자갈부설"/>
      <sheetName val="28_휀스"/>
      <sheetName val="29_소내용TR"/>
      <sheetName val="30_고배용VCB"/>
      <sheetName val="31_고배용RTU"/>
      <sheetName val="32_기기기초"/>
      <sheetName val="33_지중케이블"/>
      <sheetName val="34_전력용관로"/>
      <sheetName val="35_장주신설"/>
      <sheetName val="36_맨홀"/>
      <sheetName val="내역(전체)"/>
      <sheetName val="착공내역"/>
      <sheetName val="별첨1"/>
      <sheetName val="일위대가(가설)"/>
      <sheetName val="아파트1"/>
      <sheetName val="기타 정보통신공사"/>
      <sheetName val="1호맨홀토공"/>
      <sheetName val="갑지1"/>
      <sheetName val="참고"/>
      <sheetName val="B767"/>
      <sheetName val="2002년요약"/>
      <sheetName val="99.6"/>
      <sheetName val="연습"/>
      <sheetName val="LOPCALC"/>
      <sheetName val="배수공1"/>
      <sheetName val="사진"/>
      <sheetName val="J直材_x0005_"/>
      <sheetName val=" ԰_x0000_缀"/>
      <sheetName val="00내역서"/>
      <sheetName val="1호맨홀가감수량"/>
      <sheetName val="1호맨홀수량산출"/>
      <sheetName val="BOQ건축"/>
      <sheetName val="DNW"/>
      <sheetName val="입출재고현황 (2)"/>
      <sheetName val="COVER"/>
      <sheetName val="일위단가"/>
      <sheetName val="DESIGN CRETERIA"/>
      <sheetName val="슬래브(유곡)"/>
      <sheetName val="전기簀፰쐀፰"/>
      <sheetName val="D01"/>
      <sheetName val="1.취수장"/>
      <sheetName val="신천교(음성)"/>
      <sheetName val="TB-내역서"/>
      <sheetName val="자료(통합)"/>
      <sheetName val="대상공사(조달청)"/>
      <sheetName val="Mp-team 1"/>
      <sheetName val="L_RPTA05_목록"/>
      <sheetName val="SUMMARY"/>
      <sheetName val="PAINT"/>
      <sheetName val="콘크리트타설집계표"/>
      <sheetName val="일반맨홀수량집계(A-7 LINE)"/>
      <sheetName val="공통"/>
      <sheetName val="물량산〒_x0005_"/>
      <sheetName val="부紀ዱ԰"/>
      <sheetName val="날개벽(좌,우=45도,75도)"/>
      <sheetName val="TCA"/>
      <sheetName val="산출내역서집계표"/>
      <sheetName val="123"/>
      <sheetName val="토공사"/>
      <sheetName val="dg-VTu"/>
      <sheetName val="APT내역"/>
      <sheetName val="부대시설"/>
      <sheetName val="현대물량"/>
      <sheetName val="물︀"/>
      <sheetName val="Testing"/>
      <sheetName val="공사원가_x0005__x0000_"/>
      <sheetName val="총공사비"/>
      <sheetName val="GL연결용"/>
      <sheetName val="Ⅴ-2.공ᛇ᨜԰_x0000_"/>
      <sheetName val="오산갈醜"/>
      <sheetName val="단가조건(02년)"/>
      <sheetName val="단위헾】"/>
      <sheetName val="S1"/>
      <sheetName val="재료"/>
      <sheetName val="_x0000__x0000_"/>
      <sheetName val="건축마감(E)"/>
      <sheetName val="신축수량"/>
      <sheetName val="항목별내역헾"/>
      <sheetName val="1.설계설명서"/>
      <sheetName val="기타공"/>
      <sheetName val="배수집계"/>
      <sheetName val="3.하중산정4.지지력"/>
      <sheetName val="CAL"/>
      <sheetName val="대우단가(풍산)"/>
      <sheetName val="예산M5A"/>
      <sheetName val="포장복구집계"/>
      <sheetName val="산๿"/>
      <sheetName val="재료缀ᨎ"/>
      <sheetName val="품질 및 缀ᨎ԰_x0000_缀_x0000__x0000_"/>
      <sheetName val="명헾】"/>
      <sheetName val="BQ(실행)"/>
      <sheetName val="37_운반비"/>
      <sheetName val="복구량산정_및_전용회선_사용"/>
      <sheetName val="안က_x0000_瀀"/>
      <sheetName val="안/_x0000_ "/>
      <sheetName val="BOM-Form A.1.III"/>
      <sheetName val="기준자료"/>
      <sheetName val="세부내역서(전기)"/>
      <sheetName val="도급및 실행내역"/>
      <sheetName val="내역서(우)"/>
      <sheetName val="sheets"/>
      <sheetName val="전등"/>
      <sheetName val="Baby일위대가"/>
      <sheetName val="전선 및 전선관"/>
      <sheetName val="문학간접"/>
      <sheetName val="NEYOK"/>
      <sheetName val="2공구산출내역"/>
      <sheetName val="각종장비전압강하계산"/>
      <sheetName val="기자재비"/>
      <sheetName val="부대공헾】_x0005_"/>
      <sheetName val="계획세헾"/>
      <sheetName val="4.말뚝설계"/>
      <sheetName val="T진도"/>
      <sheetName val="성토도수로현황"/>
      <sheetName val="DRAIN DRUM PIT D-301"/>
      <sheetName val="단가址&quot;垌"/>
      <sheetName val="을 2"/>
      <sheetName val="CC16-내역서"/>
      <sheetName val="시공측량-을"/>
      <sheetName val="보렀቟԰"/>
      <sheetName val="자재집계표"/>
      <sheetName val="물량산출근䡲"/>
      <sheetName val="보ᰀ፜搀"/>
      <sheetName val="40총괄"/>
      <sheetName val="40집계"/>
      <sheetName val="공사비명세서"/>
      <sheetName val="CRUDE RE-bar"/>
      <sheetName val="호표산출내역"/>
      <sheetName val="제잡비계산"/>
      <sheetName val="국공유԰_x0000_缀_x0000__x0000_"/>
      <sheetName val="MFAB"/>
      <sheetName val="MFRT"/>
      <sheetName val="MPKG"/>
      <sheetName val="MPRD"/>
      <sheetName val="단가산출집계"/>
      <sheetName val="1.설계기준"/>
      <sheetName val="guard(mac)"/>
      <sheetName val="부대헾】"/>
      <sheetName val="백암비스타내역"/>
      <sheetName val="20관리비율"/>
      <sheetName val="기계"/>
      <sheetName val="중기사용료산출근거"/>
      <sheetName val="단가 및 재료비"/>
      <sheetName val="내역서(기성청구)"/>
      <sheetName val="Studio"/>
      <sheetName val="조달요청서"/>
      <sheetName val="공구원가계산"/>
      <sheetName val="집"/>
      <sheetName val="하수급_x0005__x0000__x0000_"/>
      <sheetName val="31.고_x005f_x0000_RTU"/>
      <sheetName val="35_x005f_x000e_장주신설"/>
      <sheetName val="조명시설"/>
      <sheetName val="기성내역서표지"/>
      <sheetName val="5공철탑ⶅ︀"/>
      <sheetName val="공구손료_산출내역"/>
      <sheetName val="2F_회의실견적(5_14_일대)"/>
      <sheetName val="남양시작동자105노65기1_3화1_2"/>
      <sheetName val="1_노무비명세서(해동)"/>
      <sheetName val="1_노무비명세서(토목)"/>
      <sheetName val="2_노무비명세서(해동)"/>
      <sheetName val="2_노무비명세서(수직보호망)"/>
      <sheetName val="2_노무비명세서(난간대)"/>
      <sheetName val="2_사진대지"/>
      <sheetName val="3_사진대지"/>
      <sheetName val="신규단가-00_11_30"/>
      <sheetName val="전차선로_물량표"/>
      <sheetName val="노원열병합__건축공사기성내역서"/>
      <sheetName val="I_설계조건"/>
      <sheetName val="31_고RTU"/>
      <sheetName val="우각부보강"/>
      <sheetName val="조԰"/>
      <sheetName val="조_x0005_"/>
      <sheetName val="하수급㥝〒_x0005__x0000_"/>
      <sheetName val="IMP (REACTO헾⽴"/>
      <sheetName val="비목군단가비교표"/>
      <sheetName val="약품공급2"/>
      <sheetName val="사진대지"/>
      <sheetName val=" 총괄표"/>
      <sheetName val="부대_x0005__x0000_"/>
      <sheetName val="부대尜_x0013_"/>
      <sheetName val="[DS-LOAD.XLS]안/_x0000_ "/>
      <sheetName val="VXXp"/>
      <sheetName val="0"/>
      <sheetName val="관거공ԯ_x0000_"/>
      <sheetName val="표지 렔ጺ頀"/>
      <sheetName val="CABLE_SIZE_CALCULATION_SHEET2"/>
      <sheetName val="IMPEADENCE_MAP_2"/>
      <sheetName val="IMPEADENCE_2"/>
      <sheetName val="입찰참가보고_(2)2"/>
      <sheetName val="공정현황보고(3_20)_(2)2"/>
      <sheetName val="추진공정(법인)3_202"/>
      <sheetName val="공정현황보고(3_27)_(2)2"/>
      <sheetName val="추진공정(법인)3_272"/>
      <sheetName val="공정현황보고(4_2)2"/>
      <sheetName val="1_공사집행계획서2"/>
      <sheetName val="2_예산내역검토서2"/>
      <sheetName val="3_실행원가내역서2"/>
      <sheetName val="4_실행예산단가산출서(단가)2"/>
      <sheetName val="4_실행예산단가산출서(금액)2"/>
      <sheetName val="5_현장관리비2"/>
      <sheetName val="6_공사예정공정표2"/>
      <sheetName val="7_인원동원현황2"/>
      <sheetName val="8_장비투입현황2"/>
      <sheetName val="9_문제점_및_대책2"/>
      <sheetName val="10_설계변경_및_추가공사2"/>
      <sheetName val="1_철주신설2"/>
      <sheetName val="2_철주신설2"/>
      <sheetName val="3_철주신설2"/>
      <sheetName val="4_비임신설2"/>
      <sheetName val="5_기기가대2"/>
      <sheetName val="6_철주기초2"/>
      <sheetName val="7_기기기초2"/>
      <sheetName val="8_기기기초2"/>
      <sheetName val="9_기기기초2"/>
      <sheetName val="10_단권변압기2"/>
      <sheetName val="11_가스절연2"/>
      <sheetName val="12_전자식제어반2"/>
      <sheetName val="13_고장점표정반2"/>
      <sheetName val="14_GP2"/>
      <sheetName val="15_전철용RTU2"/>
      <sheetName val="16_R-C_BANK2"/>
      <sheetName val="17_모선배선2"/>
      <sheetName val="18_제어및전력케이블2"/>
      <sheetName val="19_핏트2"/>
      <sheetName val="20_배수로2"/>
      <sheetName val="21_스틸그레이팅2"/>
      <sheetName val="22_접지장치2"/>
      <sheetName val="23_옥외전선관2"/>
      <sheetName val="24_옥외외등2"/>
      <sheetName val="25_무인화설비2"/>
      <sheetName val="26_콘크리트포장2"/>
      <sheetName val="27_자갈부설2"/>
      <sheetName val="28_휀스2"/>
      <sheetName val="29_소내용TR2"/>
      <sheetName val="30_고배용VCB2"/>
      <sheetName val="31_고배용RTU2"/>
      <sheetName val="32_기기기초2"/>
      <sheetName val="33_지중케이블2"/>
      <sheetName val="34_전력용관로2"/>
      <sheetName val="35_장주신설2"/>
      <sheetName val="36_맨홀2"/>
      <sheetName val="37_운반비2"/>
      <sheetName val="복구량산정_및_전용회선_사용2"/>
      <sheetName val="공구손료_산출내역2"/>
      <sheetName val="2F_회의실견적(5_14_일대)2"/>
      <sheetName val="1_노무비명세서(해동)2"/>
      <sheetName val="1_노무비명세서(토목)2"/>
      <sheetName val="2_노무비명세서(해동)2"/>
      <sheetName val="2_노무비명세서(수직보호망)2"/>
      <sheetName val="2_노무비명세서(난간대)2"/>
      <sheetName val="2_사진대지2"/>
      <sheetName val="3_사진대지2"/>
      <sheetName val="남양시작동자105노65기1_3화1_22"/>
      <sheetName val="전차선로_물량표2"/>
      <sheetName val="노원열병합__건축공사기성내역서2"/>
      <sheetName val="신규단가-00_11_302"/>
      <sheetName val="Sheet1_(2)2"/>
      <sheetName val="11_자재단가2"/>
      <sheetName val="I_설계조건2"/>
      <sheetName val="전도금청구서_(2)2"/>
      <sheetName val="금전출납_2"/>
      <sheetName val="식대_2"/>
      <sheetName val="기성고조서(폐기물)_(2)2"/>
      <sheetName val="Sheet3_(5)2"/>
      <sheetName val="Sheet3_(6)2"/>
      <sheetName val="내역서_2"/>
      <sheetName val="준검_내역서2"/>
      <sheetName val="8_PILE__(돌출)2"/>
      <sheetName val="3BL공동구_수량2"/>
      <sheetName val="32_銅기기초2"/>
      <sheetName val="화재_탐지_설비2"/>
      <sheetName val="조도계산서_(도서)2"/>
      <sheetName val="Site_Expenses2"/>
      <sheetName val="7_1유효폭2"/>
      <sheetName val="TYPE-B_평균H2"/>
      <sheetName val="35장주신설"/>
      <sheetName val="장비당단가_(1)2"/>
      <sheetName val="품질_및_특성_보정계수2"/>
      <sheetName val="31_고2"/>
      <sheetName val="C_&amp;_G_RHS2"/>
      <sheetName val="Customer_Databas2"/>
      <sheetName val="Explanation_for_Page_172"/>
      <sheetName val="단면_(2)2"/>
      <sheetName val="토_적_표2"/>
      <sheetName val="공종별_집계2"/>
      <sheetName val="일위대가_(목록)2"/>
      <sheetName val="귀래_설계_공내역서2"/>
      <sheetName val="unit_42"/>
      <sheetName val="2_예산냴역검토서2"/>
      <sheetName val="토공(우물통,기타)_2"/>
      <sheetName val="1_수인터널2"/>
      <sheetName val="플랜트_설치2"/>
      <sheetName val="BOQ-Summary_Form_A22"/>
      <sheetName val="06-BATCH_2"/>
      <sheetName val="P_M_별2"/>
      <sheetName val="IMP_(REACTOR)2"/>
      <sheetName val="방음벽_기초_일반수량2"/>
      <sheetName val="설산1_나2"/>
      <sheetName val="8_자재단가2"/>
      <sheetName val="5__COST_SCHEDULE_PER_EXPENSE2"/>
      <sheetName val="Sheet1_(2)"/>
      <sheetName val="11_자재단가"/>
      <sheetName val="전도금청구서_(2)"/>
      <sheetName val="금전출납_"/>
      <sheetName val="식대_"/>
      <sheetName val="기성고조서(폐기물)_(2)"/>
      <sheetName val="Sheet3_(5)"/>
      <sheetName val="Sheet3_(6)"/>
      <sheetName val="내역서_"/>
      <sheetName val="준검_내역서"/>
      <sheetName val="8_PILE__(돌출)"/>
      <sheetName val="3BL공동구_수량"/>
      <sheetName val="32_銅기기초"/>
      <sheetName val="화재_탐지_설비"/>
      <sheetName val="조도계산서_(도서)"/>
      <sheetName val="Site_Expenses"/>
      <sheetName val="7_1유효폭"/>
      <sheetName val="TYPE-B_평균H"/>
      <sheetName val="장비당단가_(1)"/>
      <sheetName val="품질_및_특성_보정계수"/>
      <sheetName val="31_고"/>
      <sheetName val="C_&amp;_G_RHS"/>
      <sheetName val="Customer_Databas"/>
      <sheetName val="Explanation_for_Page_17"/>
      <sheetName val="단면_(2)"/>
      <sheetName val="토_적_표"/>
      <sheetName val="공종별_집계"/>
      <sheetName val="일위대가_(목록)"/>
      <sheetName val="귀래_설계_공내역서"/>
      <sheetName val="unit_4"/>
      <sheetName val="2_예산냴역검토서"/>
      <sheetName val="토공(우물통,기타)_"/>
      <sheetName val="1_수인터널"/>
      <sheetName val="플랜트_설치"/>
      <sheetName val="BOQ-Summary_Form_A2"/>
      <sheetName val="06-BATCH_"/>
      <sheetName val="P_M_별"/>
      <sheetName val="IMP_(REACTOR)"/>
      <sheetName val="방음벽_기초_일반수량"/>
      <sheetName val="설산1_나"/>
      <sheetName val="8_자재단가"/>
      <sheetName val="5__COST_SCHEDULE_PER_EXPENSE"/>
      <sheetName val="CABLE_SIZE_CALCULATION_SHEET1"/>
      <sheetName val="IMPEADENCE_MAP_1"/>
      <sheetName val="IMPEADENCE_1"/>
      <sheetName val="입찰참가보고_(2)1"/>
      <sheetName val="공정현황보고(3_20)_(2)1"/>
      <sheetName val="추진공정(법인)3_201"/>
      <sheetName val="공정현황보고(3_27)_(2)1"/>
      <sheetName val="추진공정(법인)3_271"/>
      <sheetName val="공정현황보고(4_2)1"/>
      <sheetName val="1_공사집행계획서1"/>
      <sheetName val="2_예산내역검토서1"/>
      <sheetName val="3_실행원가내역서1"/>
      <sheetName val="4_실행예산단가산출서(단가)1"/>
      <sheetName val="4_실행예산단가산출서(금액)1"/>
      <sheetName val="5_현장관리비1"/>
      <sheetName val="6_공사예정공정표1"/>
      <sheetName val="7_인원동원현황1"/>
      <sheetName val="8_장비투입현황1"/>
      <sheetName val="9_문제점_및_대책1"/>
      <sheetName val="10_설계변경_및_추가공사1"/>
      <sheetName val="1_철주신설1"/>
      <sheetName val="2_철주신설1"/>
      <sheetName val="3_철주신설1"/>
      <sheetName val="4_비임신설1"/>
      <sheetName val="5_기기가대1"/>
      <sheetName val="6_철주기초1"/>
      <sheetName val="7_기기기초1"/>
      <sheetName val="8_기기기초1"/>
      <sheetName val="9_기기기초1"/>
      <sheetName val="10_단권변압기1"/>
      <sheetName val="11_가스절연1"/>
      <sheetName val="12_전자식제어반1"/>
      <sheetName val="13_고장점표정반1"/>
      <sheetName val="14_GP1"/>
      <sheetName val="15_전철용RTU1"/>
      <sheetName val="16_R-C_BANK1"/>
      <sheetName val="17_모선배선1"/>
      <sheetName val="18_제어및전력케이블1"/>
      <sheetName val="19_핏트1"/>
      <sheetName val="20_배수로1"/>
      <sheetName val="21_스틸그레이팅1"/>
      <sheetName val="22_접지장치1"/>
      <sheetName val="23_옥외전선관1"/>
      <sheetName val="24_옥외외등1"/>
      <sheetName val="25_무인화설비1"/>
      <sheetName val="26_콘크리트포장1"/>
      <sheetName val="27_자갈부설1"/>
      <sheetName val="28_휀스1"/>
      <sheetName val="29_소내용TR1"/>
      <sheetName val="30_고배용VCB1"/>
      <sheetName val="31_고배용RTU1"/>
      <sheetName val="32_기기기초1"/>
      <sheetName val="33_지중케이블1"/>
      <sheetName val="34_전력용관로1"/>
      <sheetName val="35_장주신설1"/>
      <sheetName val="36_맨홀1"/>
      <sheetName val="37_운반비1"/>
      <sheetName val="복구량산정_및_전용회선_사용1"/>
      <sheetName val="공구손료_산출내역1"/>
      <sheetName val="2F_회의실견적(5_14_일대)1"/>
      <sheetName val="1_노무비명세서(해동)1"/>
      <sheetName val="1_노무비명세서(토목)1"/>
      <sheetName val="2_노무비명세서(해동)1"/>
      <sheetName val="2_노무비명세서(수직보호망)1"/>
      <sheetName val="2_노무비명세서(난간대)1"/>
      <sheetName val="2_사진대지1"/>
      <sheetName val="3_사진대지1"/>
      <sheetName val="남양시작동자105노65기1_3화1_21"/>
      <sheetName val="전차선로_물량표1"/>
      <sheetName val="노원열병합__건축공사기성내역서1"/>
      <sheetName val="신규단가-00_11_301"/>
      <sheetName val="Sheet1_(2)1"/>
      <sheetName val="11_자재단가1"/>
      <sheetName val="I_설계조건1"/>
      <sheetName val="전도금청구서_(2)1"/>
      <sheetName val="금전출납_1"/>
      <sheetName val="식대_1"/>
      <sheetName val="기성고조서(폐기물)_(2)1"/>
      <sheetName val="Sheet3_(5)1"/>
      <sheetName val="Sheet3_(6)1"/>
      <sheetName val="내역서_1"/>
      <sheetName val="준검_내역서1"/>
      <sheetName val="8_PILE__(돌출)1"/>
      <sheetName val="3BL공동구_수량1"/>
      <sheetName val="32_銅기기초1"/>
      <sheetName val="화재_탐지_설비1"/>
      <sheetName val="조도계산서_(도서)1"/>
      <sheetName val="Site_Expenses1"/>
      <sheetName val="7_1유효폭1"/>
      <sheetName val="TYPE-B_평균H1"/>
      <sheetName val="장비당단가_(1)1"/>
      <sheetName val="품질_및_특성_보정계수1"/>
      <sheetName val="31_고1"/>
      <sheetName val="C_&amp;_G_RHS1"/>
      <sheetName val="Customer_Databas1"/>
      <sheetName val="Explanation_for_Page_171"/>
      <sheetName val="단면_(2)1"/>
      <sheetName val="토_적_표1"/>
      <sheetName val="공종별_집계1"/>
      <sheetName val="일위대가_(목록)1"/>
      <sheetName val="귀래_설계_공내역서1"/>
      <sheetName val="unit_41"/>
      <sheetName val="2_예산냴역검토서1"/>
      <sheetName val="토공(우물통,기타)_1"/>
      <sheetName val="1_수인터널1"/>
      <sheetName val="플랜트_설치1"/>
      <sheetName val="BOQ-Summary_Form_A21"/>
      <sheetName val="06-BATCH_1"/>
      <sheetName val="P_M_별1"/>
      <sheetName val="IMP_(REACTOR)1"/>
      <sheetName val="방음벽_기초_일반수량1"/>
      <sheetName val="설산1_나1"/>
      <sheetName val="8_자재단가1"/>
      <sheetName val="5__COST_SCHEDULE_PER_EXPENSE1"/>
      <sheetName val="瀀"/>
      <sheetName val="을부담_x0000__x0000_頀"/>
      <sheetName val="말뚝지ᘀ᨜԰_x0000_"/>
      <sheetName val="말뚝지怀፵∀ᩃ"/>
      <sheetName val="견적_x0005__x0000_"/>
      <sheetName val="을 1"/>
      <sheetName val="개ᰀ"/>
      <sheetName val="부하(성남)"/>
      <sheetName val="내역(자100%,노100%)기아화성UD동"/>
      <sheetName val="M1"/>
      <sheetName val="비교缀"/>
      <sheetName val="화산경계"/>
      <sheetName val="Ԁ"/>
      <sheetName val="말뚝지怀፵ን"/>
      <sheetName val="오산갈漰"/>
      <sheetName val="오산갈_x0005_"/>
      <sheetName val="사급자재총괄"/>
      <sheetName val="일위산출"/>
      <sheetName val="예산"/>
      <sheetName val="PILE길이산출(DRA)"/>
      <sheetName val="간접비내역-1"/>
      <sheetName val="CAL."/>
      <sheetName val="SILICATE"/>
      <sheetName val="일위대가㢸"/>
      <sheetName val="계摠"/>
      <sheetName val="Ⅴ-2.砀鹅瘂/"/>
      <sheetName val="Ⅴ-2.ᰀ፜搀፜"/>
      <sheetName val="재집"/>
      <sheetName val="J︀ᇕ԰"/>
      <sheetName val="자료입력"/>
      <sheetName val="계획세_x0010_"/>
      <sheetName val="구왤렀቟԰"/>
      <sheetName val="POL6차-PIPING"/>
      <sheetName val="도급양식"/>
      <sheetName val="일위대가(1)"/>
      <sheetName val="SRC CLOUMN 설계"/>
      <sheetName val="총누헾"/>
      <sheetName val="자재단䈀Ὢ"/>
      <sheetName val="직재"/>
      <sheetName val="JUCKEYK"/>
      <sheetName val="MRS세부"/>
      <sheetName val="노임변동률"/>
      <sheetName val="Sheet17"/>
      <sheetName val="채권(하반기)"/>
      <sheetName val="CONTENTS"/>
      <sheetName val="Ⅴ-2.︀ᇕ԰_x0000_缀"/>
      <sheetName val="대로근거"/>
      <sheetName val="지계"/>
      <sheetName val="오ԯ_x0000_缀"/>
      <sheetName val="오砀⦁︀"/>
      <sheetName val="MAT"/>
      <sheetName val="공사비예산서(토목분)"/>
      <sheetName val="맨홀토공수량"/>
      <sheetName val="총괄-1"/>
      <sheetName val="전기공사"/>
      <sheetName val="기계내역서"/>
      <sheetName val="Motor Data"/>
      <sheetName val="설산岘_x001b_幌"/>
      <sheetName val="설산嗸0丵"/>
      <sheetName val="설산_x0000__x0000_嬜"/>
      <sheetName val="TYPE-A"/>
      <sheetName val="단가¬⽘"/>
      <sheetName val="단가֬_x0000_"/>
      <sheetName val="연돌일위집계"/>
      <sheetName val="工완성공사율"/>
      <sheetName val="적용환율"/>
      <sheetName val="1.관로"/>
      <sheetName val="20"/>
      <sheetName val="관리사무소"/>
      <sheetName val="계԰"/>
      <sheetName val="공정코드"/>
      <sheetName val="GI_x0010__x0000_"/>
      <sheetName val="항목별내԰_x0000_"/>
      <sheetName val="적용 기준(환율)-1"/>
      <sheetName val="적용 기준(환율)"/>
      <sheetName val="자재단가 "/>
      <sheetName val="단가산출3"/>
      <sheetName val="단가산출_목록"/>
      <sheetName val="︀ᇕ"/>
      <sheetName val="견ԯ_x0000_缀"/>
      <sheetName val="총누_x0005_"/>
      <sheetName val="설계산출기䀀"/>
      <sheetName val="부翇ᨎ԰"/>
      <sheetName val="부缀ᨎ԰"/>
      <sheetName val="견֮_x0000_缀"/>
      <sheetName val="일반전기"/>
      <sheetName val="총 원가계산"/>
      <sheetName val="입_x0005__x0000_"/>
      <sheetName val="입헾】"/>
      <sheetName val="보԰_x0000_缀"/>
      <sheetName val="말뚝지지0_x0000_怀"/>
      <sheetName val="오산갈墨"/>
      <sheetName val="차수"/>
      <sheetName val="Parts 1 Feb 2004"/>
      <sheetName val="list price"/>
      <sheetName val="예산M︀ᇕ԰"/>
      <sheetName val="ASEM내역"/>
      <sheetName val="데리네이타현황"/>
      <sheetName val="코鰀፰"/>
      <sheetName val="direct"/>
      <sheetName val="wage"/>
      <sheetName val="1,2공구원가계산서"/>
      <sheetName val="1공구산출내역서"/>
      <sheetName val="단면炜_x0013_"/>
      <sheetName val="부Ç_x0000_Ԁ"/>
      <sheetName val="Ⅴ-2.缀ᨎ԰_x0000_缀"/>
      <sheetName val="일반맨԰_x0000_缀_x0000__x0000_"/>
      <sheetName val="분석"/>
      <sheetName val="Ⅴ-2.԰_x0000_缀_x0000__x0000_"/>
      <sheetName val="집수정단"/>
      <sheetName val="총괄내역԰"/>
      <sheetName val="제품목록"/>
      <sheetName val="계丵"/>
      <sheetName val="유도0"/>
      <sheetName val="유도렀"/>
      <sheetName val="유도_x0000_"/>
      <sheetName val="오산갈׃"/>
      <sheetName val="Ⅴ-2.공종별0_x0000_"/>
      <sheetName val="안전쌎ᄅ0"/>
      <sheetName val="오산갈_x0010_"/>
      <sheetName val="8.자재_x0000__x0000_"/>
      <sheetName val="입력"/>
      <sheetName val="단︀ᇕ԰"/>
      <sheetName val="부쌔ᄅ0"/>
      <sheetName val="단က_x0000_　"/>
      <sheetName val="96보완계획7.12"/>
      <sheetName val="산_x0005_"/>
      <sheetName val="배수贘_x0013_릠"/>
      <sheetName val="배수午_x0013_ᡐ"/>
      <sheetName val="총누怸"/>
      <sheetName val="총누_x0010_"/>
      <sheetName val="청제공기계일위대가"/>
      <sheetName val="내역서(total)"/>
      <sheetName val="118.세금丵⼞_x0005_"/>
      <sheetName val="옹벽"/>
      <sheetName val="AS복구"/>
      <sheetName val="중기터파기"/>
      <sheetName val="변수값"/>
      <sheetName val="중기상차"/>
      <sheetName val="증감내역서"/>
      <sheetName val="부ﻇᇕ԰"/>
      <sheetName val="안᐀ባ혀"/>
      <sheetName val="구왤_x0000__x0000_⯐"/>
      <sheetName val="날개벽(TYPE3)"/>
      <sheetName val="wall"/>
      <sheetName val="96작생능"/>
      <sheetName val="공통(20-91)"/>
      <sheetName val="직공비"/>
      <sheetName val="코헾⿾"/>
      <sheetName val="산출"/>
      <sheetName val="EACT10"/>
      <sheetName val="Wt of Mod."/>
      <sheetName val="내역총헾】"/>
      <sheetName val="예가표"/>
      <sheetName val="현장유지관리비"/>
      <sheetName val="자재"/>
      <sheetName val="치수표"/>
      <sheetName val="견頀⢀_xdc00_"/>
      <sheetName val="118.세금Ԉ_x0000_缀"/>
      <sheetName val="일위대가(계측_x0005__x0000__x0000_"/>
      <sheetName val="일위대가(계측垀*闰⼯"/>
      <sheetName val="일위대가(계측闰⽌_x0005__x0000_"/>
      <sheetName val="일위대가(계측埬_x0012_場_x0012_"/>
      <sheetName val="일위대가(계측徸⿚_x0005__x0000_"/>
      <sheetName val="인건비 "/>
      <sheetName val="현장코드"/>
      <sheetName val="해외코드"/>
      <sheetName val="RH-BEAM"/>
      <sheetName val="우석문틀"/>
      <sheetName val="설산1⥸"/>
      <sheetName val="설산1⠀ᡶ"/>
      <sheetName val="설산1찀᎔"/>
      <sheetName val="설산1倀⮓"/>
      <sheetName val="설산1저ᱵ"/>
      <sheetName val="DPRKMHDT"/>
      <sheetName val="직_x0005_"/>
      <sheetName val="118.세금과공簀"/>
      <sheetName val="118.세금과공缀"/>
      <sheetName val="118.세금과공ꠀ"/>
      <sheetName val="기계경비일람"/>
      <sheetName val="단0_x0000_"/>
      <sheetName val="단0_x0000_砀"/>
      <sheetName val="단堀᎟鰀"/>
      <sheetName val="공사입력"/>
      <sheetName val="설계산㔀቎԰"/>
      <sheetName val="11"/>
      <sheetName val="식재"/>
      <sheetName val="시설물"/>
      <sheetName val="식재출력용"/>
      <sheetName val="유지관리"/>
      <sheetName val="설계산砊ⵍ堀"/>
      <sheetName val="설계산砷ⵍ쀀"/>
      <sheetName val="설계산硁ⵍꠀ"/>
      <sheetName val="설계산砊ⵍࠀ"/>
      <sheetName val="c.s"/>
      <sheetName val="투︀ᇕ԰"/>
      <sheetName val="암거공"/>
      <sheetName val="전기︀ᇕ"/>
      <sheetName val="구왤집계徸"/>
      <sheetName val="명԰_x0000_"/>
      <sheetName val="설계가"/>
      <sheetName val="짬뽕최종2-2"/>
      <sheetName val="각형맨홀"/>
      <sheetName val="Parameter"/>
      <sheetName val="비교_x0005_"/>
      <sheetName val="수량산출근窨"/>
      <sheetName val="6-3차"/>
      <sheetName val="봉방동근_x0005_"/>
      <sheetName val="별鰀"/>
      <sheetName val="산揄"/>
      <sheetName val="신우"/>
      <sheetName val="가설_x0005__x0000_"/>
      <sheetName val="안전사尀"/>
      <sheetName val="안전사֬"/>
      <sheetName val="안전사ԯ"/>
      <sheetName val="안전사堀"/>
      <sheetName val="MEXICO-C"/>
      <sheetName val="단讬ᨪ԰"/>
      <sheetName val="단㔀቎԰"/>
      <sheetName val="기초일위"/>
      <sheetName val="시설일위"/>
      <sheetName val="식재일위"/>
      <sheetName val="쵽괄_x0005_"/>
      <sheetName val="쵽괄墌"/>
      <sheetName val="부표총괄"/>
      <sheetName val="안ᰀ፜搀"/>
      <sheetName val="예산ᰀ፜搀"/>
      <sheetName val="안蠱⥐蠀"/>
      <sheetName val="안頴⥞ꠀ"/>
      <sheetName val="전체"/>
      <sheetName val="설계명세서丵〒_x0005__x0000_"/>
      <sheetName val="N賃率-職"/>
      <sheetName val="4)유동표"/>
      <sheetName val="주경기-오배수"/>
      <sheetName val="ꀀፐ"/>
      <sheetName val="1F"/>
      <sheetName val="연령현황"/>
      <sheetName val="7내역"/>
      <sheetName val="2선재"/>
      <sheetName val="작성방법"/>
      <sheetName val="도급예산내역᐀ባ搀腳"/>
      <sheetName val="101동"/>
      <sheetName val="업무처리전"/>
      <sheetName val="L형옹๿"/>
      <sheetName val="L형옹_x0005_"/>
      <sheetName val="L형옹尜"/>
      <sheetName val="archi(본사)"/>
      <sheetName val="공조생기"/>
      <sheetName val="입찰견적보고서"/>
      <sheetName val="DS적용내역서"/>
      <sheetName val="방음벽 기초 尜_x0013_層_x0013_"/>
      <sheetName val="ᰀ፜"/>
      <sheetName val="계화배尜"/>
      <sheetName val="안㔀቎԰"/>
      <sheetName val="기초부재력검토"/>
      <sheetName val="Proposa_x0005_"/>
      <sheetName val="비교尜"/>
      <sheetName val="원가계산 (2)"/>
      <sheetName val="154TW"/>
      <sheetName val="공사원가계산㔀"/>
      <sheetName val="㗇቎"/>
      <sheetName val="방음벽 기초 丵〒_x0005__x0000_"/>
      <sheetName val="노무"/>
      <sheetName val="118.세금과丵〒"/>
      <sheetName val="경상비내역서"/>
      <sheetName val="명단"/>
      <sheetName val="산丵"/>
      <sheetName val="토공정보"/>
      <sheetName val="일반맨홀鲕ԯ_x0000_"/>
      <sheetName val=""/>
      <sheetName val="DATE2001"/>
      <sheetName val="평가데이터"/>
      <sheetName val="오산쀀♖"/>
      <sheetName val="종합"/>
      <sheetName val="BOM"/>
      <sheetName val="Data Vol"/>
      <sheetName val="국공유԰"/>
      <sheetName val="31.䈌"/>
      <sheetName val="방음벽 기초 일반纘$"/>
      <sheetName val="내역서01"/>
      <sheetName val="IMPEADENC_x0000__x0000_"/>
      <sheetName val="2006기계경비산출표"/>
      <sheetName val="환율"/>
      <sheetName val="부대᐀፣"/>
      <sheetName val="XL4Poppy"/>
      <sheetName val="미드수량"/>
      <sheetName val="평균물량산출서"/>
      <sheetName val="구왤䈀ԯ"/>
      <sheetName val="구왤瀀ፒ밀"/>
      <sheetName val="구왤ꀀᙒ"/>
      <sheetName val="구왤ԯ_x0000_缀"/>
      <sheetName val="구왤씀䰖ԯ"/>
      <sheetName val="구왤 ⩘氀"/>
      <sheetName val="3.자재비(총괄)"/>
      <sheetName val="기본"/>
      <sheetName val="입적헾"/>
      <sheetName val="토사(᐀ባ切"/>
      <sheetName val="토사(ꃈፐ"/>
      <sheetName val="J直԰_x0000_"/>
      <sheetName val="1_철주신_x0005_"/>
      <sheetName val="현장관리비๿〚_x0005_"/>
      <sheetName val="현장관리비_x0005__x0000_"/>
      <sheetName val="현장관리비헾】_x0005_"/>
      <sheetName val="1_철주신尜"/>
      <sheetName val="1_철주신徸"/>
      <sheetName val="개렀"/>
      <sheetName val="총괄내역렀"/>
      <sheetName val="비교硐"/>
      <sheetName val="계Ԁ "/>
      <sheetName val="FB25JN"/>
      <sheetName val="견적990322"/>
      <sheetName val="하수급_x0000__x0000__x0005__x0000_"/>
      <sheetName val="MCC제원"/>
      <sheetName val="[DS-LOAD.XLS][DS-LOAD.XLS]안/_x0000_ "/>
      <sheetName val="B부대공"/>
      <sheetName val="재해-호표"/>
      <sheetName val="관거공︀࿕"/>
      <sheetName val="도체종-상수표"/>
      <sheetName val="지표"/>
      <sheetName val=" 견徸〒"/>
      <sheetName val=" 견헾】"/>
      <sheetName val=" 견丵〒"/>
      <sheetName val="Languages"/>
      <sheetName val="조명투자및환수계획"/>
      <sheetName val="제조중간결과"/>
      <sheetName val="재1"/>
      <sheetName val="2001예정공정표 "/>
      <sheetName val="문산방향-교대(A2)"/>
      <sheetName val="물량 산출 통신 맨홀"/>
      <sheetName val="General Data"/>
      <sheetName val="맨홀공 수량집계표"/>
      <sheetName val="코드蚘"/>
      <sheetName val="표지頀ᎆ뤀ᨇ"/>
      <sheetName val="내역頀ᎆ뤀"/>
      <sheetName val="내역︀ᇕ԰"/>
      <sheetName val="계화徸〒"/>
      <sheetName val="KP1590__x0005_"/>
      <sheetName val="방배동내역(리라)"/>
      <sheetName val="부대공사총괄"/>
      <sheetName val="건축공사집계표"/>
      <sheetName val="방배동내역 (총괄)"/>
      <sheetName val="계화_x0005__x0000_"/>
      <sheetName val="계화髜_x0013_"/>
      <sheetName val="토공A"/>
      <sheetName val="도로구조공사비"/>
      <sheetName val="도로토공공사비"/>
      <sheetName val="여수토공사비"/>
      <sheetName val="수지표"/>
      <sheetName val="셀명"/>
      <sheetName val="96수︀"/>
      <sheetName val="Mode¸"/>
      <sheetName val="Modex"/>
      <sheetName val="RAHME"/>
      <sheetName val="예산Mꠀ⹿"/>
      <sheetName val="예산Mᕙ렀"/>
      <sheetName val="예산Mԯ_x0000_缀"/>
      <sheetName val="예산MㅾⰀ"/>
      <sheetName val="예산M룇졟ԯ"/>
      <sheetName val="예산M㠀㑔렀"/>
      <sheetName val="예산M᠀㙖렀"/>
      <sheetName val="깨기"/>
      <sheetName val="공종"/>
      <sheetName val="총괄내역㔀"/>
      <sheetName val="1_철주신丵"/>
      <sheetName val="개㔀"/>
      <sheetName val="전기㔀቎԰_x0000_"/>
      <sheetName val="Ⅴ-2.공종별_x0005__x0000_"/>
      <sheetName val="3) 클레임 반영시"/>
      <sheetName val="남원(내)"/>
      <sheetName val="고려단가"/>
      <sheetName val="일위대가표-3"/>
      <sheetName val="UR2-Calculation"/>
      <sheetName val="제조98"/>
      <sheetName val="하중계산"/>
      <sheetName val="과천MAIN"/>
      <sheetName val="경영상태"/>
      <sheetName val="예산M렀቟԰"/>
      <sheetName val="U-TYPE(15"/>
      <sheetName val="예산Mꠀᕗ䈀"/>
      <sheetName val="예산Mࠀ⩗䈀"/>
      <sheetName val="예산M䈀뉪ԯ"/>
      <sheetName val="예산M栀⡓䈀"/>
      <sheetName val="U-TYPE(1ø"/>
      <sheetName val="실행_x0005__x0000_"/>
      <sheetName val="건축원恽べ_x0000__x0000_"/>
      <sheetName val="건축원_x0000__x0000_Ἐ_x0000_"/>
      <sheetName val="건축원_x0000__x0000_혠_x0000_"/>
      <sheetName val="건축원_x0000__x0000_᫰_x0000_"/>
      <sheetName val="건축원懇⿔_x0000__x0000_"/>
      <sheetName val="수량산唈&amp;橂"/>
      <sheetName val="96수헾"/>
      <sheetName val="설계명세서က_x0000_ꠀ"/>
      <sheetName val="수목데이타"/>
      <sheetName val="수문일1"/>
      <sheetName val="개쌈"/>
      <sheetName val="산徸"/>
      <sheetName val="FILE¸"/>
      <sheetName val="FILE_x0000_"/>
      <sheetName val="c._x0010_"/>
      <sheetName val="c.¨"/>
      <sheetName val="산_x0010_"/>
      <sheetName val="Mobilization"/>
      <sheetName val="Input Table"/>
      <sheetName val="Indirect_Cost"/>
      <sheetName val="Ⅴ-2_공종별내역"/>
      <sheetName val="2_대외공문"/>
      <sheetName val="_견적서"/>
      <sheetName val="Inquiry"/>
      <sheetName val="다이꾸"/>
      <sheetName val="A-11 Steel Str (2)"/>
      <sheetName val="IPL_SCHEDULE"/>
      <sheetName val="Material"/>
      <sheetName val="JOINT1"/>
      <sheetName val="TIE-IN"/>
      <sheetName val="철거수_x0000_"/>
      <sheetName val="역T형"/>
      <sheetName val="부재치수입력"/>
      <sheetName val="진행 DATA (2)"/>
      <sheetName val="부안일위"/>
      <sheetName val="EE-PROP"/>
      <sheetName val="횡배수관"/>
      <sheetName val="공사비내역서"/>
      <sheetName val="봉방동근︀"/>
      <sheetName val=""/>
      <sheetName val="/_x0000_"/>
      <sheetName val="Ⰰὖ"/>
      <sheetName val="䀀⹛"/>
      <sheetName val="국내조달(통합-1)"/>
      <sheetName val="　ፙ"/>
      <sheetName val="Construction"/>
      <sheetName val="d_x0010_"/>
      <sheetName val="자탐수량산출서"/>
      <sheetName val="裁"/>
      <sheetName val="쏁"/>
      <sheetName val="怀"/>
      <sheetName val="쀀ፐ"/>
      <sheetName val="缀ᨎ"/>
      <sheetName val="TRE TABLE"/>
      <sheetName val="#2_일위대가목록"/>
      <sheetName val="倀Ṙ"/>
      <sheetName val=" ㇆"/>
      <sheetName val="က_x0000_"/>
      <sheetName val="정보매체A동"/>
      <sheetName val="견적업체"/>
      <sheetName val="물량산출_x0005__x0000_"/>
      <sheetName val="1"/>
      <sheetName val="Facility Information"/>
      <sheetName val="General"/>
      <sheetName val="Instructions"/>
      <sheetName val="People"/>
      <sheetName val="Quality"/>
      <sheetName val="Risk"/>
      <sheetName val="Training"/>
      <sheetName val="Tot-sum"/>
      <sheetName val="HORI. VESSEL"/>
      <sheetName val="2.설계제원"/>
      <sheetName val="Manpower"/>
      <sheetName val="단위竀7"/>
      <sheetName val="구왤집︀ᇕ"/>
      <sheetName val="설계缀ᨪ԰_x0000_"/>
      <sheetName val="입〒"/>
      <sheetName val="9호관로"/>
      <sheetName val="사통"/>
      <sheetName val="안_x0000__x0000__x0005_"/>
      <sheetName val="설산1Ⰰ⊎"/>
      <sheetName val="설산1蠀⍶"/>
      <sheetName val="설산1ࠀṴ"/>
      <sheetName val="설산1ᵈ"/>
      <sheetName val="부재泬#洴"/>
      <sheetName val="설산1⍬"/>
      <sheetName val="부재_x0005__x0000_"/>
      <sheetName val="설산1_xdc00_ㅭ"/>
      <sheetName val="설산1谀❳"/>
      <sheetName val="설산1氀ᥰ"/>
      <sheetName val="설계명세서韈.헾⿓"/>
      <sheetName val="부재韈.헾"/>
      <sheetName val="설산1䠀ⅷ"/>
      <sheetName val="유_x0010__x0000_"/>
      <sheetName val="단위਀魉"/>
      <sheetName val="자재총집계"/>
      <sheetName val="전체내역서"/>
      <sheetName val="ᰀЀࠀ܀ЀԀЀ؀̀"/>
      <sheetName val="입사시직위"/>
      <sheetName val="전체실적"/>
      <sheetName val="물缀ᨎ"/>
      <sheetName val="계缀ᨎ԰"/>
      <sheetName val="하도금액분계"/>
      <sheetName val="운반헾】_x0005_"/>
      <sheetName val="Macro(전선)"/>
      <sheetName val="2.입력"/>
      <sheetName val="롤러"/>
      <sheetName val="Recording,Phone,Headset,PC"/>
      <sheetName val="기본입력"/>
      <sheetName val="Calcs"/>
      <sheetName val="건԰_x0000_缀"/>
      <sheetName val="건ᰀ፜搀"/>
      <sheetName val="118.세금과丵⼼"/>
      <sheetName val="118.세금과_x0005__x0000_"/>
      <sheetName val="부대tu"/>
      <sheetName val="E총15"/>
      <sheetName val="설계서을"/>
      <sheetName val="DATA-UPS"/>
      <sheetName val="원가서"/>
      <sheetName val="Input Names"/>
      <sheetName val="주요항목별"/>
      <sheetName val="뚝토공"/>
      <sheetName val="member design"/>
      <sheetName val="soil bearing check"/>
      <sheetName val="입적橂"/>
      <sheetName val="물량내역"/>
      <sheetName val="PIPE"/>
      <sheetName val="오산갈橂"/>
      <sheetName val="HRSG SMALL07220"/>
      <sheetName val="품셈"/>
      <sheetName val="수량산๿〚_x0005_"/>
      <sheetName val="구왤집계甌"/>
      <sheetName val="계0_x0000_砀"/>
      <sheetName val="96_x0005__x0000_"/>
      <sheetName val="9က_x0000_堀"/>
      <sheetName val="9က_x0000_倀"/>
      <sheetName val="9က_x0000_退"/>
      <sheetName val="118.세금과_x0000__x0000_"/>
      <sheetName val="9-1차이내역"/>
      <sheetName val="해평견적"/>
      <sheetName val="구왤집䈀ᑪ"/>
      <sheetName val="118.세금劈,橂"/>
      <sheetName val="특수선일위대가"/>
      <sheetName val="예산爋ⱈ0"/>
      <sheetName val="안전壠6"/>
      <sheetName val="목차 "/>
      <sheetName val="단가디비"/>
      <sheetName val="경비실"/>
      <sheetName val="P.԰_x0000_缀"/>
      <sheetName val="광주광역시신청사"/>
      <sheetName val="문정동3차조합"/>
      <sheetName val="연세대국제대학원"/>
      <sheetName val="기안"/>
      <sheetName val="입缀蜎"/>
      <sheetName val="입 ⭷"/>
      <sheetName val="입倀᩵"/>
      <sheetName val="1.수인터翇"/>
      <sheetName val="구왤집Ⰰ⭸"/>
      <sheetName val="계԰_x0000_缀"/>
      <sheetName val="공종분尜"/>
      <sheetName val="차량한계11M (2)"/>
      <sheetName val="전기일ԯ_x0000_缀"/>
      <sheetName val="Code-&gt;No"/>
      <sheetName val="sc0314 Index"/>
      <sheetName val="EQUIP-H"/>
      <sheetName val="공종분徸"/>
      <sheetName val="95WBS"/>
      <sheetName val="국공유지및԰_x0000_缀"/>
      <sheetName val="대치판정"/>
      <sheetName val="말뚝지㰀᎕萀᎕"/>
      <sheetName val="철거丵〒"/>
      <sheetName val="설산1ꠀᑶ"/>
      <sheetName val="설산1ꠀᡳ"/>
      <sheetName val="설산1⠀ᙵ"/>
      <sheetName val="설산1⠀❴"/>
      <sheetName val="설산1ԯ_x0000_"/>
      <sheetName val="설산1저⺗"/>
      <sheetName val="설산1렀⑙"/>
      <sheetName val="계墨"/>
      <sheetName val="계橂"/>
      <sheetName val="계唸"/>
      <sheetName val="계_x0005_"/>
      <sheetName val="계勠"/>
      <sheetName val="도급대԰"/>
      <sheetName val="4.2유효폭의 계산"/>
      <sheetName val="가로등기초"/>
      <sheetName val="기본(98)"/>
      <sheetName val="J直材㥨"/>
      <sheetName val="J直材_x0010_"/>
      <sheetName val="쌌ᄅ"/>
      <sheetName val="계획세׃"/>
      <sheetName val="설산1䈀潪"/>
      <sheetName val="설산1_x0000_艭"/>
      <sheetName val="지장물C"/>
      <sheetName val="관경별우수관집계"/>
      <sheetName val="대차대조표"/>
      <sheetName val="손익계산서"/>
      <sheetName val="전동기 SP԰_x0000_"/>
      <sheetName val="방음벽 기초䈀㉪ԯ_x0000_缀"/>
      <sheetName val="전신환매︀ᇕ"/>
      <sheetName val="간접비"/>
      <sheetName val="공주-교대(A1)"/>
      <sheetName val="5지구단위"/>
      <sheetName val="계화㠀⡿"/>
      <sheetName val="ꠀ፺"/>
      <sheetName val="_x0000_㇇"/>
      <sheetName val="수량산출서-2"/>
      <sheetName val="일석"/>
      <sheetName val="견적대비표"/>
      <sheetName val="노무비계"/>
      <sheetName val="비대ⴀ癆顶"/>
      <sheetName val="단위傡"/>
      <sheetName val="단위_x0000__x0000_"/>
      <sheetName val="견"/>
      <sheetName val="예산변︽ᇕ԰"/>
      <sheetName val="표지 ︀ᇕ԰"/>
      <sheetName val="표지 저፺ఀ"/>
      <sheetName val="안ﺬ_xd9d5_ԯ"/>
      <sheetName val="안⢬㢂氀"/>
      <sheetName val="형상"/>
      <sheetName val="자재԰_x0000_缀"/>
      <sheetName val="현황산출서"/>
      <sheetName val="내역서(삼호)"/>
      <sheetName val="사업부배부A"/>
      <sheetName val="명芘'"/>
      <sheetName val="majo԰"/>
      <sheetName val="관⩿〚"/>
      <sheetName val="배수공炕"/>
      <sheetName val="I一般比"/>
      <sheetName val="SLAB&quot;1&quot;"/>
      <sheetName val="토목공사"/>
      <sheetName val="1_철주신圠"/>
      <sheetName val="방송丵〒"/>
      <sheetName val="Studiþ"/>
      <sheetName val="00하노임"/>
      <sheetName val="PREFACE"/>
      <sheetName val="특2호하천산근"/>
      <sheetName val="특2호부관하천산근"/>
      <sheetName val="일위대가호표"/>
      <sheetName val="단면_x0005__x0000_"/>
      <sheetName val="Indirect Cosþ"/>
      <sheetName val="봉방동헾】"/>
      <sheetName val="Architecture Work"/>
      <sheetName val="건︀ᇕ԰"/>
      <sheetName val="물가시세"/>
      <sheetName val="물량산출ᣇẞ"/>
      <sheetName val="일위집계표"/>
      <sheetName val="특별교실"/>
      <sheetName val="기초코드"/>
      <sheetName val="전산output"/>
      <sheetName val="배수관헾"/>
      <sheetName val="날개벽수량표"/>
      <sheetName val="원형䀀ኀ㠀ኃ"/>
      <sheetName val="원형︀ᇕ԰_x0000_"/>
      <sheetName val="전동기 SP︀ᇕ"/>
      <sheetName val="적聀_x0012_"/>
      <sheetName val="48일위"/>
      <sheetName val="22일위"/>
      <sheetName val="49일위"/>
      <sheetName val="연동 내역서"/>
      <sheetName val="J直材崀"/>
      <sheetName val="설산1餀"/>
      <sheetName val="설계명세서_x0005__x0000__x0000_"/>
      <sheetName val="기초"/>
      <sheetName val="설계예시"/>
      <sheetName val="점공통경비배부"/>
      <sheetName val="토적표"/>
      <sheetName val="건축외주"/>
      <sheetName val="자  재"/>
      <sheetName val="도"/>
      <sheetName val="장비당단가֬_x0000_缀_x0000_"/>
      <sheetName val="품셈1-17"/>
      <sheetName val="총괄내_x0000__x0000_"/>
      <sheetName val="버스운행안내"/>
      <sheetName val="단가԰_x0000_缀"/>
      <sheetName val="계화배׃"/>
      <sheetName val="광속"/>
      <sheetName val="Macro(전등)"/>
      <sheetName val="증감분석"/>
      <sheetName val="평당"/>
      <sheetName val="건㔀቎԰"/>
      <sheetName val="DS-최_x0005_"/>
      <sheetName val="DS-최畠"/>
      <sheetName val="8.자재단가비교표"/>
      <sheetName val="5.수량집계"/>
      <sheetName val="3.일위대가표"/>
      <sheetName val="언어보정"/>
      <sheetName val="품질보정"/>
      <sheetName val="포장직선구간"/>
      <sheetName val="INP킬❨"/>
      <sheetName val="䈀ᅪ"/>
      <sheetName val="건축일위"/>
      <sheetName val="그라우팅일위"/>
      <sheetName val="실행๿〚_x0005_"/>
      <sheetName val="직勨"/>
      <sheetName val="봉방_x0000__x0000_沰"/>
      <sheetName val="봉방䡲る_x0000_"/>
      <sheetName val="코드猂"/>
      <sheetName val="Id"/>
      <sheetName val="Intro2"/>
      <sheetName val="2004SS"/>
      <sheetName val="2004CJ"/>
      <sheetName val="부대浜_x0015_"/>
      <sheetName val="구왤집계闰"/>
      <sheetName val="일위대가(계측기설㔀቎"/>
      <sheetName val="일위대가(계측기설︀ᇕ"/>
      <sheetName val="1.2.1 마루높이결정"/>
      <sheetName val="쵽_x0005__x0000_"/>
      <sheetName val="유도ֹ"/>
      <sheetName val="유도㔀"/>
      <sheetName val="내역_ver1.0"/>
      <sheetName val="안전사Ԁ"/>
      <sheetName val="운반_x0000__x0000_㚐"/>
      <sheetName val="장비당단가ԯ_x0000_缀_x0000_"/>
      <sheetName val="찍기"/>
      <sheetName val="118.세금과迠ዘ"/>
      <sheetName val="118.세금과鐠寑"/>
      <sheetName val="KSTAR-M"/>
      <sheetName val="조도계산"/>
      <sheetName val="관尜_x0013_"/>
      <sheetName val="6공구_x0005__x0000_"/>
      <sheetName val="9ԯ_x0000_缀"/>
      <sheetName val="오산ᰀ፜"/>
      <sheetName val="9ᰀ፜搀"/>
      <sheetName val="을헾"/>
      <sheetName val="구왤집䈀ᅪ"/>
      <sheetName val="오산갈㥝"/>
      <sheetName val="7.PILE  (돌출)"/>
      <sheetName val="1근거"/>
      <sheetName val="일반부표"/>
      <sheetName val="포장공사"/>
      <sheetName val="J"/>
      <sheetName val="45,4H"/>
      <sheetName val="Modeþ"/>
      <sheetName val="Mode_x0000_"/>
      <sheetName val="철거산출근거"/>
      <sheetName val="노단"/>
      <sheetName val="36단가"/>
      <sheetName val="운반비집계"/>
      <sheetName val="공사착공계"/>
      <sheetName val="표지(도서)"/>
      <sheetName val="변압기용량"/>
      <sheetName val="발전기"/>
      <sheetName val="발전기부하"/>
      <sheetName val="축전지"/>
      <sheetName val="전압조건(도서)"/>
      <sheetName val="전압(도서)"/>
      <sheetName val="부하조건(도서)"/>
      <sheetName val="조도계산서 _도서_"/>
      <sheetName val="케이블"/>
      <sheetName val="산#3-1"/>
      <sheetName val="별표 "/>
      <sheetName val="자재테이블"/>
      <sheetName val="외자배분"/>
      <sheetName val="조인트"/>
      <sheetName val="노임단가(0.3)"/>
      <sheetName val="콘크리트 블록 유형별 수량"/>
      <sheetName val="내력서"/>
      <sheetName val="spec1"/>
      <sheetName val="단가표 (2)"/>
      <sheetName val="하수실행"/>
      <sheetName val="단가대비"/>
      <sheetName val="壓降計算基本資料"/>
      <sheetName val="견적접수"/>
      <sheetName val="견적내역서"/>
      <sheetName val="조직"/>
      <sheetName val="MEMBER"/>
      <sheetName val="기본DATA"/>
      <sheetName val="목창호"/>
      <sheetName val="비대칭ׇ_x0000_"/>
      <sheetName val="노무자도장2"/>
      <sheetName val="전체_x0005__x0000_"/>
      <sheetName val="전체헾⼝_x0005_"/>
      <sheetName val="C1ㅇ"/>
      <sheetName val="crude.SLAB RE-bar"/>
      <sheetName val="품질 및 특성 쌞ᄅ0_x0000_"/>
      <sheetName val="별䠍"/>
      <sheetName val="월별자금계획"/>
      <sheetName val="총공사내역서"/>
      <sheetName val="총누_x0000_"/>
      <sheetName val="8월현금흐름표"/>
      <sheetName val="Ⅴ-2.공尜_x0013_層_x0013_"/>
      <sheetName val="Ⅴ-2.공徸〒_x0005__x0000_"/>
      <sheetName val="미지급이자(분쟁대상)"/>
      <sheetName val="JUYO"/>
      <sheetName val="오산԰"/>
      <sheetName val="오산缀"/>
      <sheetName val="오산缀_xdf0e_"/>
      <sheetName val="오산"/>
      <sheetName val="오산뀀⵺"/>
      <sheetName val="오산缀뤎"/>
      <sheetName val="오산　"/>
      <sheetName val="오산뭇"/>
      <sheetName val="감가상각"/>
      <sheetName val="B76_x0005_"/>
      <sheetName val="산怀"/>
      <sheetName val="B76_x001c_"/>
      <sheetName val="물ᘀ᨜"/>
      <sheetName val="오산ꈀ"/>
      <sheetName val="오산Ⰰⵕ"/>
      <sheetName val="C &amp; Ô_x0000_Ԁ_x0000_耀"/>
      <sheetName val="C &amp; Ô_x0000_Ԁ_x0000__x0000_"/>
      <sheetName val="운반비정산"/>
      <sheetName val="정산"/>
      <sheetName val="보차도경계석수량"/>
      <sheetName val="물가대비표"/>
      <sheetName val="STRUCTURAL STEEL"/>
      <sheetName val="개0"/>
      <sheetName val="검사현황"/>
      <sheetName val="5월"/>
      <sheetName val="근태"/>
      <sheetName val="M-EQPT-Z"/>
      <sheetName val="명_x0005__x0000_"/>
      <sheetName val="일반부하"/>
      <sheetName val="Macro2"/>
      <sheetName val="전체도급"/>
      <sheetName val="SUMMARY(S)"/>
      <sheetName val="현장관리비참조"/>
      <sheetName val="단위䈳牪"/>
      <sheetName val="단위䈳奪"/>
      <sheetName val="지질조사"/>
      <sheetName val="䠾㥿"/>
      <sheetName val="BKDN"/>
      <sheetName val="D-3109"/>
      <sheetName val="비용"/>
      <sheetName val="C &amp; G RH_x0000_"/>
      <sheetName val="송중자재"/>
      <sheetName val="Ⅴ-2.︀ԯ_x0000_缀"/>
      <sheetName val="부대僰_x0013_"/>
      <sheetName val="토사(僰_x0013_闰"/>
      <sheetName val="7단가"/>
      <sheetName val="총누荈"/>
      <sheetName val="장비당단가 ︀ᇕ԰"/>
      <sheetName val="[DS-LOAD.XLS]Ⅴ-2.砀鹅瘂/"/>
      <sheetName val="[DS-LOAD.XLS]/_x0000_"/>
      <sheetName val="기계경縸"/>
      <sheetName val="물가단가"/>
      <sheetName val="총괄내畠_x0013_"/>
      <sheetName val="을부담운반헾"/>
      <sheetName val="유도"/>
      <sheetName val="오산갈_x0000_"/>
      <sheetName val="오산갈헾"/>
      <sheetName val="Ⅴ-2.က_x0000_⠀밴쌏"/>
      <sheetName val="설계산출기Ç"/>
      <sheetName val="오산갈壸"/>
      <sheetName val="오산갈嬨"/>
      <sheetName val="오산갈蔈"/>
      <sheetName val="䀀"/>
      <sheetName val="ꠀ蘒"/>
      <sheetName val="안전Ç_x0000_ꠀ"/>
      <sheetName val="안전Ç_x0000_"/>
      <sheetName val="유도栀"/>
      <sheetName val="BID9697"/>
      <sheetName val="배수공Ô澾"/>
      <sheetName val="을橂"/>
      <sheetName val="확약서"/>
      <sheetName val="월선︀ᇕ"/>
      <sheetName val="단면ᘀ᨜"/>
      <sheetName val="118.세금과공︀"/>
      <sheetName val="GI_x0000__x0000_"/>
      <sheetName val="GI0_x0000_"/>
      <sheetName val="견적서-을지"/>
      <sheetName val="H-PILE수량집계"/>
      <sheetName val="토 _x0000__x0000__x0005_"/>
      <sheetName val="부대頀ኗ"/>
      <sheetName val="항목蠀㑗䈀ᝪ"/>
      <sheetName val="항목簀䐼ᨱ"/>
      <sheetName val="P.쀀⊒缀"/>
      <sheetName val="P.尀⊓ꐀ"/>
      <sheetName val="목표세부명세"/>
      <sheetName val=" ︀ו԰"/>
      <sheetName val=" ︀Õ԰"/>
      <sheetName val=" 䠀嚚谀"/>
      <sheetName val=" ꠀ筊가"/>
      <sheetName val=" 䅰㰀"/>
      <sheetName val="공사ࠗ欀"/>
      <sheetName val="공사頀欀"/>
      <sheetName val="장비당단가 (ﺳ諕"/>
      <sheetName val="8&amp;장비투입현황"/>
      <sheetName val="ꕬ완터널조명(할증제외)"/>
      <sheetName val="굤완터널소화기(할증)"/>
      <sheetName val="일밐공사"/>
      <sheetName val="소요자재명세서"/>
      <sheetName val="노무비명세서"/>
      <sheetName val="단가_x0005__x0000_"/>
      <sheetName val="Manual Valve List"/>
      <sheetName val="물량"/>
      <sheetName val="파일의이용"/>
      <sheetName val="상촌2교-일반수량집계"/>
      <sheetName val="산헾"/>
      <sheetName val="계장ANAL"/>
      <sheetName val="전산망"/>
      <sheetName val="발주설계서(당초)"/>
      <sheetName val="2차공사"/>
      <sheetName val="H-pile(298x299)"/>
      <sheetName val="H-pile(250x250)"/>
      <sheetName val="설산1က፭"/>
      <sheetName val="설산1蠀᥮"/>
      <sheetName val="70%"/>
      <sheetName val="Q827"/>
      <sheetName val="입哨_x0013_"/>
      <sheetName val="오산ፔ"/>
      <sheetName val="건축원가계산呠"/>
      <sheetName val="입呠&amp;"/>
      <sheetName val="1차분내역-2"/>
      <sheetName val="오산︀ᇕ"/>
      <sheetName val="조헾"/>
      <sheetName val="조竈"/>
      <sheetName val="설계︀"/>
      <sheetName val="장비당단가 (︀ᇕ"/>
      <sheetName val="단면헾】"/>
      <sheetName val="물헾】"/>
      <sheetName val="조橂"/>
      <sheetName val="오산䈀"/>
      <sheetName val="P&amp;L01-02GR"/>
      <sheetName val="오산/"/>
      <sheetName val="118.세금과공䀀"/>
      <sheetName val="입丵〒"/>
      <sheetName val="입墐 "/>
      <sheetName val="입啐'"/>
      <sheetName val="입ꮸ⾚"/>
      <sheetName val="입呠0"/>
      <sheetName val="입牘!"/>
      <sheetName val="입ꮸ「"/>
      <sheetName val="입盀_x001d_"/>
      <sheetName val="입疰_x001e_"/>
      <sheetName val="오산"/>
      <sheetName val="유통망계획"/>
      <sheetName val="오산픀"/>
      <sheetName val="오산ን"/>
      <sheetName val="오산Ⰰ"/>
      <sheetName val="오산餀ኘ"/>
      <sheetName val="단가견적조사표"/>
      <sheetName val="일위대가(계측기설쀀᝹"/>
      <sheetName val="입력값1"/>
      <sheetName val="안전԰_x0000_缀"/>
      <sheetName val="관리대장(2001장비)"/>
      <sheetName val="견적조ᰀ"/>
      <sheetName val="BOX규격및 설계조건입력"/>
      <sheetName val="다각결합형"/>
      <sheetName val="산근1"/>
      <sheetName val="A-8 PD(도로중앙)"/>
      <sheetName val="현장관리비聀_x0012_茸"/>
      <sheetName val="명세헾"/>
      <sheetName val="현장관리비⩿〚_x0005_"/>
      <sheetName val="공사설ᰀ፜"/>
      <sheetName val="공사설렀቟"/>
      <sheetName val="모델링"/>
      <sheetName val="수로단위수량"/>
      <sheetName val="재료-CODE"/>
      <sheetName val="9.2단가산출서"/>
      <sheetName val="손료"/>
      <sheetName val="예산䠀ད䰁"/>
      <sheetName val="단락전류-A"/>
      <sheetName val="수량산출근헾"/>
      <sheetName val="총누㠀"/>
      <sheetName val="수량산출근_xdaa2_"/>
      <sheetName val="계_x0000_ፓ䰀"/>
      <sheetName val="계_xd800_ᙘ儀"/>
      <sheetName val="단԰_x0000_缀"/>
      <sheetName val="산㔀"/>
      <sheetName val="단栀፿㔀"/>
      <sheetName val="예산_x0000__x0000_Ԁ"/>
      <sheetName val="수량산출서 (2)"/>
      <sheetName val="98수문일위"/>
      <sheetName val="예산䠀⥖䈀"/>
      <sheetName val="2001년 MCC 집계"/>
      <sheetName val="전선(IEC)"/>
      <sheetName val="변䈀ᅪ԰"/>
      <sheetName val="설계내역(2_x0005__x0000__x0000_"/>
      <sheetName val="ASALTOTA"/>
      <sheetName val="견적서을2"/>
      <sheetName val="용수간선"/>
      <sheetName val="CB"/>
      <sheetName val="정읍농소"/>
      <sheetName val="금액"/>
      <sheetName val="경영혁신본부"/>
      <sheetName val="BOJUNGGM"/>
      <sheetName val="계怀⽍렀"/>
      <sheetName val="여과지동"/>
      <sheetName val="내역(중앙)"/>
      <sheetName val="투찰가"/>
      <sheetName val="전체헾】_x0005_"/>
      <sheetName val="3헾】_x0005_"/>
      <sheetName val="내역서(1)"/>
      <sheetName val="예산변ﻔᇕ԰"/>
      <sheetName val=" 閍"/>
      <sheetName val="예산변경ԯ_x0000_"/>
      <sheetName val="예산변경䈀ᅪ"/>
      <sheetName val="소요자재"/>
      <sheetName val="05년5월"/>
      <sheetName val="자재㔰቎԰"/>
      <sheetName val="계화㔀቎"/>
      <sheetName val="자재㗇቎԰"/>
      <sheetName val="자재㗈቎԰"/>
      <sheetName val="자재㔀቎԰"/>
      <sheetName val="자재㕑቎԰"/>
      <sheetName val="견적내용입력"/>
      <sheetName val="발신정보"/>
      <sheetName val="D-ELECT"/>
      <sheetName val="노임(1차)"/>
      <sheetName val="국공유지및사碌,"/>
      <sheetName val="3CHBDC"/>
      <sheetName val="하수급݈╯͔"/>
      <sheetName val="원하대비"/>
      <sheetName val="원도급"/>
      <sheetName val="하도급"/>
      <sheetName val="건물︀ᇕ"/>
      <sheetName val="실행간접비용"/>
      <sheetName val="계양가시설"/>
      <sheetName val="1단계"/>
      <sheetName val="아파트_x0000__x0000_"/>
      <sheetName val="연부97-1"/>
      <sheetName val="부ԯ_x0000_缀"/>
      <sheetName val="당초Ȁ腳"/>
      <sheetName val="공틀⡀"/>
      <sheetName val="외주"/>
      <sheetName val="노무비(DB)"/>
      <sheetName val="부䕇ԯ"/>
      <sheetName val="공정현황보고(3_27呐/䟣⿏_x0005_"/>
      <sheetName val="부倀⽔"/>
      <sheetName val="부僇⽔"/>
      <sheetName val="부က_x0000_렀"/>
      <sheetName val="을齘"/>
      <sheetName val="1.수인터䋇"/>
      <sheetName val="중로근거"/>
      <sheetName val="안정검토(온1)"/>
      <sheetName val="BOQ-Summary_F袹㛿㤂彩ᰀ樼"/>
      <sheetName val="GR"/>
      <sheetName val="OCT.FDN"/>
      <sheetName val="부대栨ǥ"/>
      <sheetName val="부대栨ǂ"/>
      <sheetName val="부대栨ǭ"/>
      <sheetName val="건축원가계산懊"/>
      <sheetName val="건축원가계산懇"/>
      <sheetName val="건축원가계산㡨"/>
      <sheetName val="건축원가계산㛘"/>
      <sheetName val="건축원가계산㧨"/>
      <sheetName val="건축원가계산㏈"/>
      <sheetName val="건축원가계산㒸"/>
      <sheetName val="관거공렀靟"/>
      <sheetName val="계화⪔"/>
      <sheetName val="설계⪔堀"/>
      <sheetName val="NAI"/>
      <sheetName val="장비당단가怀倣԰_x0000_"/>
      <sheetName val="우수"/>
      <sheetName val="식재인부"/>
      <sheetName val="Macro(전기)"/>
      <sheetName val="역T형교대(말뚝기초)"/>
      <sheetName val="관거공⠏᜶"/>
      <sheetName val="관거공䈀ᅪ"/>
      <sheetName val="관거공耀⩩"/>
      <sheetName val="근고 블록 유형별 수량"/>
      <sheetName val="jan"/>
      <sheetName val="매출"/>
      <sheetName val="철근량"/>
      <sheetName val="단"/>
      <sheetName val="GIS_Ry재"/>
      <sheetName val="자단"/>
      <sheetName val="원형1호맨홀토공수량"/>
      <sheetName val="주소록"/>
      <sheetName val="인원계획-미화"/>
      <sheetName val="운영및유지보수"/>
      <sheetName val="ASP"/>
      <sheetName val="총사업비명세"/>
      <sheetName val="DSRA"/>
      <sheetName val="재원조달계획"/>
      <sheetName val="유지관리비외"/>
      <sheetName val="3_2_집기비품교체주기"/>
      <sheetName val="C &amp; Ô"/>
      <sheetName val="토사԰"/>
      <sheetName val="견֮"/>
      <sheetName val="공사원가_x0005_"/>
      <sheetName val="전기일ԯ"/>
      <sheetName val="품질 및 缀ᨎ԰"/>
      <sheetName val="단က"/>
      <sheetName val="계정"/>
      <sheetName val="도급예산내역서ᰖ〚_x0005_"/>
      <sheetName val="항목별蠀᝙㔀"/>
      <sheetName val="항목별㔀艎ԯ"/>
      <sheetName val="항목별ㅊ䈀"/>
      <sheetName val="항목별䈀Ꝫԯ"/>
      <sheetName val="IW-LIST"/>
      <sheetName val="[DS-LOAD.XLS][DS-LOAD.XLS]/_x0000_"/>
      <sheetName val="견䋉ᅪ԰"/>
      <sheetName val="䋇ᅪ"/>
      <sheetName val="변수"/>
      <sheetName val="도장수량(하1)"/>
      <sheetName val="주형"/>
      <sheetName val="#3E1_GCR"/>
      <sheetName val="공사원가계산헾"/>
      <sheetName val="공사원가계산丵"/>
      <sheetName val="부채상환계획"/>
      <sheetName val="DATA (EPS)"/>
      <sheetName val="DATA (TRAY)"/>
      <sheetName val="부대시설-부하계산서"/>
      <sheetName val="SE-退ꩽ܁"/>
      <sheetName val="협조전"/>
      <sheetName val="코徸〒"/>
      <sheetName val="4.동력"/>
      <sheetName val="YES-T"/>
      <sheetName val="설계산렀ꮫԯ"/>
      <sheetName val="입丵⼳"/>
      <sheetName val="입啨/"/>
      <sheetName val="현장설명서"/>
      <sheetName val="BM"/>
      <sheetName val="가시_x0005__x0000_"/>
      <sheetName val="구왤헾】_x0005_"/>
      <sheetName val="주요업체"/>
      <sheetName val="풍하중1"/>
      <sheetName val="AC-01-원본"/>
      <sheetName val="명鉈0"/>
      <sheetName val="Constant"/>
      <sheetName val="[DS-LOAD.XLS]입啨/"/>
      <sheetName val="LOPCAL_x0005_"/>
      <sheetName val="대가근거_입력"/>
      <sheetName val="LKVL-CK-HT-GD1"/>
      <sheetName val="TONGKE-HT"/>
      <sheetName val="유림골조"/>
      <sheetName val="공사원가계산_x0005_"/>
      <sheetName val="오㠀ⶀ簀"/>
      <sheetName val="1_x0005_"/>
      <sheetName val="출력X"/>
      <sheetName val="사방수량근거"/>
      <sheetName val="재료비"/>
      <sheetName val="변전소+TIE POST"/>
      <sheetName val="전차선설비공사"/>
      <sheetName val="공사蠀㑬턀"/>
      <sheetName val="공사ᒎ_x0000_"/>
      <sheetName val="공사倀Ẓ_x0000_"/>
      <sheetName val="공사큁Ợ_x0000_"/>
      <sheetName val="공사偁Ẓ_x0000_"/>
      <sheetName val="공사灁ẋ_x0000_"/>
      <sheetName val="공사衁㑬턀"/>
      <sheetName val="공사ԯ_x0000_缀"/>
      <sheetName val="공사㡁䙱턀"/>
      <sheetName val="2. 공원조도"/>
      <sheetName val="토 닑⿭_x0005_"/>
      <sheetName val="단0_x0000_倀"/>
      <sheetName val="설비"/>
      <sheetName val="관급"/>
      <sheetName val="재료ⵓ"/>
      <sheetName val="Construction Schedule"/>
      <sheetName val="S0"/>
      <sheetName val="본공사"/>
      <sheetName val="분류표"/>
      <sheetName val="20_배_x0005__x0000_"/>
      <sheetName val="을부담_xd800_⑖턀"/>
      <sheetName val="1.수인터ﻇ"/>
      <sheetName val="P.M猂⿻"/>
      <sheetName val="P.M塈_x0016_"/>
      <sheetName val="국공유지및사︀ᇕ"/>
      <sheetName val="IO LIST"/>
      <sheetName val="밸브설치"/>
      <sheetName val="Macro(차단기)"/>
      <sheetName val="자재砀⪜︀"/>
      <sheetName val="4_실행예산단가산출서(단壅Ꮕ"/>
      <sheetName val="중연"/>
      <sheetName val="마산방향"/>
      <sheetName val="ITEMLIST990101"/>
      <sheetName val="비대_x0001__x0000_䀀"/>
      <sheetName val="비대ﴀ汅恵"/>
      <sheetName val="적용률"/>
      <sheetName val="설산㔀቎԰"/>
      <sheetName val="예산礊"/>
      <sheetName val="견적쌐똅"/>
      <sheetName val="도급예산내역서총괄_x0005_"/>
      <sheetName val="도급예산내역서총괄罸"/>
      <sheetName val="설계명세서(怀፵"/>
      <sheetName val="부대공ԯ_x0000_缀"/>
      <sheetName val="설계명세서(԰_x0000_缀"/>
      <sheetName val="총누᠀"/>
      <sheetName val="설계산출기纘"/>
      <sheetName val="2-2.매출분석"/>
      <sheetName val="퀀⡖"/>
      <sheetName val="㔀ｎ"/>
      <sheetName val="주빔의 설계"/>
      <sheetName val="단위별 일위대가표"/>
      <sheetName val="기별수량산출서"/>
      <sheetName val="위치조서"/>
      <sheetName val="별ꠀ"/>
      <sheetName val="별㔀"/>
      <sheetName val="2월"/>
      <sheetName val="DS-최尜"/>
      <sheetName val="우배수"/>
      <sheetName val="개략"/>
      <sheetName val="총누䟣"/>
      <sheetName val="새공통"/>
      <sheetName val="사용자정의"/>
      <sheetName val="제품표준규격"/>
      <sheetName val="TABLE3"/>
      <sheetName val="이익영"/>
      <sheetName val="부대단위수량"/>
      <sheetName val="디자이너"/>
      <sheetName val="GAEYO"/>
      <sheetName val="bearing"/>
      <sheetName val="설비운영"/>
      <sheetName val="쵽午_x0013_"/>
      <sheetName val="쵽䡲る"/>
      <sheetName val="dH"/>
      <sheetName val="3.CCTV설비공사"/>
      <sheetName val="전동기 ⹠敇"/>
      <sheetName val="전동기 ԯ_x0000_缀_x0000_"/>
      <sheetName val="전동기 밀ⱙЀⱚ"/>
      <sheetName val="전동기 퀀Ⱡ袕"/>
      <sheetName val="전동기 축ԯ_x0000_"/>
      <sheetName val="전동기 ԯ_x0000_"/>
      <sheetName val="전동기 _xdc00_⡘␀⡙"/>
      <sheetName val="전동기 ⍡辕"/>
      <sheetName val="전동기 㔀ݎ԰_x0000_"/>
      <sheetName val="전동기 塴㍒렀륟"/>
      <sheetName val="전동기 ︀ԯ_x0000_"/>
      <sheetName val="전동기 㕴㥎ԯ_x0000_"/>
      <sheetName val="전동기 倀䅒鰀䅒"/>
      <sheetName val="Int'l_Price_List"/>
      <sheetName val="전동기 㔀畎ԯ_x0000_"/>
      <sheetName val="전동기 爂版0_x0000_"/>
      <sheetName val="부산"/>
      <sheetName val="고객상담실"/>
      <sheetName val="서부산"/>
      <sheetName val="양산"/>
      <sheetName val="부품기술(1)"/>
      <sheetName val="상용부품"/>
      <sheetName val="상용정비"/>
      <sheetName val="서대구"/>
      <sheetName val="서울서부"/>
      <sheetName val="서울정비"/>
      <sheetName val="승용부품"/>
      <sheetName val="광주정비"/>
      <sheetName val="정비교육"/>
      <sheetName val="인천정비"/>
      <sheetName val="정비기술"/>
      <sheetName val="정비운영팀"/>
      <sheetName val="조달팀"/>
      <sheetName val="기획및경리팀"/>
      <sheetName val="중부부품물류"/>
      <sheetName val="해외서비스담당"/>
      <sheetName val="전주정비"/>
      <sheetName val="관리팀"/>
      <sheetName val="구로"/>
      <sheetName val="국민차"/>
      <sheetName val="대전"/>
      <sheetName val="신탄진"/>
      <sheetName val="동서울"/>
      <sheetName val="원주"/>
      <sheetName val="전동기 렀慟ԯ_x0000_"/>
      <sheetName val="공종분_x0005_"/>
      <sheetName val="공사비산출내역"/>
      <sheetName val="수량이동"/>
      <sheetName val="사무실1"/>
      <sheetName val="별က"/>
      <sheetName val="배수공_x0005__x0000_"/>
      <sheetName val="배수공橂】"/>
      <sheetName val="d"/>
      <sheetName val="배수공토婜"/>
      <sheetName val="배수공토_x0005_"/>
      <sheetName val="1차 내역서"/>
      <sheetName val="공璈ã瓌"/>
      <sheetName val="전 기"/>
      <sheetName val="설계_x0005_"/>
      <sheetName val="내︀ᇕ԰"/>
      <sheetName val="기본사항"/>
      <sheetName val="Front"/>
      <sheetName val="저콙"/>
      <sheetName val="Ⅴ-2.공종별내_x0005_"/>
      <sheetName val="설계명세서렀቟԰_x0000_"/>
      <sheetName val="L형옹丵"/>
      <sheetName val="PRE"/>
      <sheetName val="L형옹呸"/>
      <sheetName val="ModeÄ"/>
      <sheetName val="일위대가표 (2)"/>
      <sheetName val="물량산출근_x0000_"/>
      <sheetName val="물량산출근氐"/>
      <sheetName val="안정缀䜎"/>
      <sheetName val="계緇"/>
      <sheetName val="산"/>
      <sheetName val="공문(신)"/>
      <sheetName val="6공구ମ⽝"/>
      <sheetName val="제경᠀"/>
      <sheetName val="제경렀"/>
      <sheetName val="구왤집ԯ_x0000_"/>
      <sheetName val="예산Mἀ膦ԯ"/>
      <sheetName val="예산Mⵗ㰀"/>
      <sheetName val="공정 (총괄) (2)"/>
      <sheetName val="안缀ᨎ԰"/>
      <sheetName val="안/_x0000_"/>
      <sheetName val="안ࠋ቎蠀"/>
      <sheetName val="안/_x0000_뀀"/>
      <sheetName val="첨부파일"/>
      <sheetName val="수목데이타 "/>
      <sheetName val="P.M _x0000_"/>
      <sheetName val="인건-측정"/>
      <sheetName val="WIND-EQ"/>
      <sheetName val="[DS-LOAD.XLS]오산/"/>
      <sheetName val="기별"/>
      <sheetName val="입喸)"/>
      <sheetName val="구왤집계︀"/>
      <sheetName val="구왤집계䈀"/>
      <sheetName val="1호맨홀䈀ᅪ"/>
      <sheetName val="건축원가계산齘"/>
      <sheetName val="오산렀"/>
      <sheetName val="96수_x0005_"/>
      <sheetName val="방음벽 기초 怀፵ꈀᇚ"/>
      <sheetName val="준공조서갑지"/>
      <sheetName val="계᐀ባ切"/>
      <sheetName val="부_x0000__x0000_Ԁ"/>
      <sheetName val="BQLIST"/>
      <sheetName val="EQUIPMENT"/>
      <sheetName val="Piping"/>
      <sheetName val="WORKING"/>
      <sheetName val="BQ List MNHRS"/>
      <sheetName val="BQ_Equip_Pipe"/>
      <sheetName val="insulation"/>
      <sheetName val="PBS"/>
      <sheetName val="GROUNDING SYSTEM"/>
      <sheetName val="9_문제점_및_대저"/>
      <sheetName val="9_문제점_및_대밅"/>
      <sheetName val="정산표"/>
      <sheetName val="년차계산분"/>
      <sheetName val="비교丵"/>
      <sheetName val="Indirect Cos_x0005_"/>
      <sheetName val="전신환︀ᇕ԰"/>
      <sheetName val="Ⅴ-2.공ﻇᇕ԰_x0000_"/>
      <sheetName val="[DS-LOAD.XLS]공정현황보고(3_27呐/䟣⿏_x0005_"/>
      <sheetName val="P.M_x0005__x0000_"/>
      <sheetName val="계화丵〒"/>
      <sheetName val="DS-LOAD.XLS"/>
      <sheetName val="Moder"/>
      <sheetName val="Mode_x0010_"/>
      <sheetName val="계頀塔攀"/>
      <sheetName val="계Ç_x0000_"/>
      <sheetName val="유도쐂"/>
      <sheetName val="계Ç_x0000_렀"/>
      <sheetName val="조명율데이타"/>
      <sheetName val="기기리스트"/>
      <sheetName val="장비분석"/>
      <sheetName val="예산蔘_x001c_蕜_x001c_"/>
      <sheetName val="예산诘_x001c_谜_x001c_"/>
      <sheetName val="(자가망)일위대가표"/>
      <sheetName val="실행대비"/>
      <sheetName val="집계"/>
      <sheetName val="세부내역서"/>
      <sheetName val="2.대외_x0010__x0000_"/>
      <sheetName val="지사인원"/>
      <sheetName val="Ⅴ-2.공㔀቎԰_x0000_"/>
      <sheetName val="현장관리비집계㔀"/>
      <sheetName val="3.1.4 F-FR8"/>
      <sheetName val="동해title"/>
      <sheetName val="개산공사비"/>
      <sheetName val="남대문빌딩"/>
      <sheetName val="동력부하(도산)"/>
      <sheetName val="중기조종사 단위단가"/>
      <sheetName val="VXXB"/>
      <sheetName val="별ԯ"/>
      <sheetName val="별䋌"/>
      <sheetName val="쵽괄夰"/>
      <sheetName val="DS-장비"/>
      <sheetName val="NW-장비"/>
      <sheetName val="물⩿〚"/>
      <sheetName val="입合¾"/>
      <sheetName val="정산입ᰀ"/>
      <sheetName val="정산입툀"/>
      <sheetName val="정산입㔀"/>
      <sheetName val="하수급︀ᇕ԰_x0000_"/>
      <sheetName val="개정1의 갑"/>
      <sheetName val="213"/>
      <sheetName val="E01-02(EV-1-LBS)"/>
      <sheetName val="구리토헾】_x0005__x0000_"/>
      <sheetName val="소산진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61">
          <cell r="B61" t="str">
            <v>BC 1.6m</v>
          </cell>
        </row>
      </sheetData>
      <sheetData sheetId="14">
        <row r="61">
          <cell r="B61" t="str">
            <v>BC 1.6m</v>
          </cell>
        </row>
      </sheetData>
      <sheetData sheetId="15">
        <row r="61">
          <cell r="B61" t="str">
            <v>BC 1.6m</v>
          </cell>
        </row>
      </sheetData>
      <sheetData sheetId="16"/>
      <sheetData sheetId="17">
        <row r="61">
          <cell r="B61" t="str">
            <v>BC 1.6m</v>
          </cell>
        </row>
      </sheetData>
      <sheetData sheetId="18">
        <row r="61">
          <cell r="B61" t="str">
            <v>BC 1.6m</v>
          </cell>
        </row>
      </sheetData>
      <sheetData sheetId="19">
        <row r="61">
          <cell r="B61" t="str">
            <v>BC 1.6m</v>
          </cell>
        </row>
      </sheetData>
      <sheetData sheetId="20">
        <row r="61">
          <cell r="B61" t="str">
            <v>BC 1.6m</v>
          </cell>
        </row>
      </sheetData>
      <sheetData sheetId="21">
        <row r="61">
          <cell r="B61" t="str">
            <v>BC 1.6m</v>
          </cell>
        </row>
      </sheetData>
      <sheetData sheetId="22">
        <row r="61">
          <cell r="B61" t="str">
            <v>BC 1.6m</v>
          </cell>
        </row>
      </sheetData>
      <sheetData sheetId="23">
        <row r="61">
          <cell r="B61" t="str">
            <v>BC 1.6m</v>
          </cell>
        </row>
      </sheetData>
      <sheetData sheetId="24">
        <row r="61">
          <cell r="B61" t="str">
            <v>BC 1.6m</v>
          </cell>
        </row>
      </sheetData>
      <sheetData sheetId="25">
        <row r="61">
          <cell r="B61" t="str">
            <v>BC 1.6m</v>
          </cell>
        </row>
      </sheetData>
      <sheetData sheetId="26">
        <row r="61">
          <cell r="B61" t="str">
            <v>BC 1.6m</v>
          </cell>
        </row>
      </sheetData>
      <sheetData sheetId="27">
        <row r="61">
          <cell r="B61" t="str">
            <v>BC 1.6m</v>
          </cell>
        </row>
      </sheetData>
      <sheetData sheetId="28">
        <row r="61">
          <cell r="B61" t="str">
            <v>BC 1.6m</v>
          </cell>
        </row>
      </sheetData>
      <sheetData sheetId="29" refreshError="1"/>
      <sheetData sheetId="30" refreshError="1"/>
      <sheetData sheetId="31" refreshError="1"/>
      <sheetData sheetId="32" refreshError="1"/>
      <sheetData sheetId="33" refreshError="1"/>
      <sheetData sheetId="34">
        <row r="61">
          <cell r="B61" t="str">
            <v>BC 1.6m</v>
          </cell>
        </row>
      </sheetData>
      <sheetData sheetId="35">
        <row r="61">
          <cell r="B61" t="str">
            <v>BC 1.6m</v>
          </cell>
        </row>
      </sheetData>
      <sheetData sheetId="36" refreshError="1"/>
      <sheetData sheetId="37" refreshError="1"/>
      <sheetData sheetId="38" refreshError="1"/>
      <sheetData sheetId="39" refreshError="1"/>
      <sheetData sheetId="40" refreshError="1"/>
      <sheetData sheetId="41">
        <row r="61">
          <cell r="B61" t="str">
            <v>BC 1.6m</v>
          </cell>
        </row>
      </sheetData>
      <sheetData sheetId="42">
        <row r="61">
          <cell r="B61" t="str">
            <v>BC 1.6m</v>
          </cell>
        </row>
      </sheetData>
      <sheetData sheetId="43">
        <row r="61">
          <cell r="B61" t="str">
            <v>BC 1.6m</v>
          </cell>
        </row>
      </sheetData>
      <sheetData sheetId="44">
        <row r="61">
          <cell r="B61" t="str">
            <v>BC 1.6m</v>
          </cell>
        </row>
      </sheetData>
      <sheetData sheetId="45">
        <row r="61">
          <cell r="B61" t="str">
            <v>BC 1.6m</v>
          </cell>
        </row>
      </sheetData>
      <sheetData sheetId="46">
        <row r="61">
          <cell r="B61" t="str">
            <v>BC 1.6m</v>
          </cell>
        </row>
      </sheetData>
      <sheetData sheetId="47">
        <row r="61">
          <cell r="B61" t="str">
            <v>BC 1.6m</v>
          </cell>
        </row>
      </sheetData>
      <sheetData sheetId="48">
        <row r="61">
          <cell r="B61" t="str">
            <v>BC 1.6m</v>
          </cell>
        </row>
      </sheetData>
      <sheetData sheetId="49">
        <row r="61">
          <cell r="B61" t="str">
            <v>BC 1.6m</v>
          </cell>
        </row>
      </sheetData>
      <sheetData sheetId="50">
        <row r="61">
          <cell r="B61" t="str">
            <v>BC 1.6m</v>
          </cell>
        </row>
      </sheetData>
      <sheetData sheetId="51">
        <row r="61">
          <cell r="B61" t="str">
            <v>BC 1.6m</v>
          </cell>
        </row>
      </sheetData>
      <sheetData sheetId="52">
        <row r="61">
          <cell r="B61" t="str">
            <v>BC 1.6m</v>
          </cell>
        </row>
      </sheetData>
      <sheetData sheetId="53">
        <row r="61">
          <cell r="B61" t="str">
            <v>BC 1.6m</v>
          </cell>
        </row>
      </sheetData>
      <sheetData sheetId="54">
        <row r="61">
          <cell r="B61" t="str">
            <v>BC 1.6m</v>
          </cell>
        </row>
      </sheetData>
      <sheetData sheetId="55">
        <row r="61">
          <cell r="B61" t="str">
            <v>BC 1.6m</v>
          </cell>
        </row>
      </sheetData>
      <sheetData sheetId="56">
        <row r="61">
          <cell r="B61" t="str">
            <v>BC 1.6m</v>
          </cell>
        </row>
      </sheetData>
      <sheetData sheetId="57">
        <row r="61">
          <cell r="B61" t="str">
            <v>BC 1.6m</v>
          </cell>
        </row>
      </sheetData>
      <sheetData sheetId="58">
        <row r="61">
          <cell r="B61" t="str">
            <v>BC 1.6m</v>
          </cell>
        </row>
      </sheetData>
      <sheetData sheetId="59">
        <row r="61">
          <cell r="B61" t="str">
            <v>BC 1.6m</v>
          </cell>
        </row>
      </sheetData>
      <sheetData sheetId="60">
        <row r="61">
          <cell r="B61" t="str">
            <v>BC 1.6m</v>
          </cell>
        </row>
      </sheetData>
      <sheetData sheetId="61">
        <row r="61">
          <cell r="B61" t="str">
            <v>BC 1.6m</v>
          </cell>
        </row>
      </sheetData>
      <sheetData sheetId="62" refreshError="1"/>
      <sheetData sheetId="63" refreshError="1"/>
      <sheetData sheetId="64" refreshError="1"/>
      <sheetData sheetId="65">
        <row r="61">
          <cell r="B61" t="str">
            <v>BC 1.6m</v>
          </cell>
        </row>
      </sheetData>
      <sheetData sheetId="66">
        <row r="61">
          <cell r="B61" t="str">
            <v>BC 1.6m</v>
          </cell>
        </row>
      </sheetData>
      <sheetData sheetId="67">
        <row r="61">
          <cell r="B61" t="str">
            <v>BC 1.6m</v>
          </cell>
        </row>
      </sheetData>
      <sheetData sheetId="68">
        <row r="61">
          <cell r="B61" t="str">
            <v>BC 1.6m</v>
          </cell>
        </row>
      </sheetData>
      <sheetData sheetId="69">
        <row r="61">
          <cell r="B61" t="str">
            <v>BC 1.6m</v>
          </cell>
        </row>
      </sheetData>
      <sheetData sheetId="70">
        <row r="61">
          <cell r="B61" t="str">
            <v>BC 1.6m</v>
          </cell>
        </row>
      </sheetData>
      <sheetData sheetId="71">
        <row r="61">
          <cell r="B61" t="str">
            <v>BC 1.6m</v>
          </cell>
        </row>
      </sheetData>
      <sheetData sheetId="72">
        <row r="61">
          <cell r="B61" t="str">
            <v>BC 1.6m</v>
          </cell>
        </row>
      </sheetData>
      <sheetData sheetId="73">
        <row r="61">
          <cell r="B61" t="str">
            <v>BC 1.6m</v>
          </cell>
        </row>
      </sheetData>
      <sheetData sheetId="74">
        <row r="61">
          <cell r="B61" t="str">
            <v>BC 1.6m</v>
          </cell>
        </row>
      </sheetData>
      <sheetData sheetId="75" refreshError="1"/>
      <sheetData sheetId="76">
        <row r="61">
          <cell r="B61" t="str">
            <v>BC 1.6m</v>
          </cell>
        </row>
      </sheetData>
      <sheetData sheetId="77">
        <row r="61">
          <cell r="B61" t="str">
            <v>BC 1.6m</v>
          </cell>
        </row>
      </sheetData>
      <sheetData sheetId="78">
        <row r="61">
          <cell r="B61" t="str">
            <v>BC 1.6m</v>
          </cell>
        </row>
      </sheetData>
      <sheetData sheetId="79">
        <row r="61">
          <cell r="B61" t="str">
            <v>BC 1.6m</v>
          </cell>
        </row>
      </sheetData>
      <sheetData sheetId="80">
        <row r="61">
          <cell r="B61" t="str">
            <v>BC 1.6m</v>
          </cell>
        </row>
      </sheetData>
      <sheetData sheetId="81">
        <row r="61">
          <cell r="B61" t="str">
            <v>BC 1.6m</v>
          </cell>
        </row>
      </sheetData>
      <sheetData sheetId="82">
        <row r="61">
          <cell r="B61" t="str">
            <v>BC 1.6m</v>
          </cell>
        </row>
      </sheetData>
      <sheetData sheetId="83">
        <row r="61">
          <cell r="B61" t="str">
            <v>BC 1.6m</v>
          </cell>
        </row>
      </sheetData>
      <sheetData sheetId="84">
        <row r="61">
          <cell r="B61" t="str">
            <v>BC 1.6m</v>
          </cell>
        </row>
      </sheetData>
      <sheetData sheetId="85">
        <row r="61">
          <cell r="B61" t="str">
            <v>BC 1.6m</v>
          </cell>
        </row>
      </sheetData>
      <sheetData sheetId="86">
        <row r="61">
          <cell r="B61" t="str">
            <v>BC 1.6m</v>
          </cell>
        </row>
      </sheetData>
      <sheetData sheetId="87">
        <row r="61">
          <cell r="B61" t="str">
            <v>BC 1.6m</v>
          </cell>
        </row>
      </sheetData>
      <sheetData sheetId="88">
        <row r="61">
          <cell r="B61" t="str">
            <v>BC 1.6m</v>
          </cell>
        </row>
      </sheetData>
      <sheetData sheetId="89">
        <row r="61">
          <cell r="B61" t="str">
            <v>BC 1.6m</v>
          </cell>
        </row>
      </sheetData>
      <sheetData sheetId="90">
        <row r="61">
          <cell r="B61" t="str">
            <v>BC 1.6m</v>
          </cell>
        </row>
      </sheetData>
      <sheetData sheetId="91">
        <row r="61">
          <cell r="B61" t="str">
            <v>BC 1.6m</v>
          </cell>
        </row>
      </sheetData>
      <sheetData sheetId="92">
        <row r="61">
          <cell r="B61" t="str">
            <v>BC 1.6m</v>
          </cell>
        </row>
      </sheetData>
      <sheetData sheetId="93">
        <row r="61">
          <cell r="B61" t="str">
            <v>BC 1.6m</v>
          </cell>
        </row>
      </sheetData>
      <sheetData sheetId="94">
        <row r="61">
          <cell r="B61" t="str">
            <v>BC 1.6m</v>
          </cell>
        </row>
      </sheetData>
      <sheetData sheetId="95">
        <row r="61">
          <cell r="B61" t="str">
            <v>BC 1.6m</v>
          </cell>
        </row>
      </sheetData>
      <sheetData sheetId="96">
        <row r="61">
          <cell r="B61" t="str">
            <v>BC 1.6m</v>
          </cell>
        </row>
      </sheetData>
      <sheetData sheetId="97">
        <row r="61">
          <cell r="B61" t="str">
            <v>BC 1.6m</v>
          </cell>
        </row>
      </sheetData>
      <sheetData sheetId="98">
        <row r="61">
          <cell r="B61" t="str">
            <v>BC 1.6m</v>
          </cell>
        </row>
      </sheetData>
      <sheetData sheetId="99">
        <row r="61">
          <cell r="B61" t="str">
            <v>BC 1.6m</v>
          </cell>
        </row>
      </sheetData>
      <sheetData sheetId="100">
        <row r="61">
          <cell r="B61" t="str">
            <v>BC 1.6m</v>
          </cell>
        </row>
      </sheetData>
      <sheetData sheetId="101">
        <row r="61">
          <cell r="B61" t="str">
            <v>BC 1.6m</v>
          </cell>
        </row>
      </sheetData>
      <sheetData sheetId="102">
        <row r="61">
          <cell r="B61" t="str">
            <v>BC 1.6m</v>
          </cell>
        </row>
      </sheetData>
      <sheetData sheetId="103">
        <row r="61">
          <cell r="B61" t="str">
            <v>BC 1.6m</v>
          </cell>
        </row>
      </sheetData>
      <sheetData sheetId="104">
        <row r="61">
          <cell r="B61" t="str">
            <v>BC 1.6m</v>
          </cell>
        </row>
      </sheetData>
      <sheetData sheetId="105">
        <row r="61">
          <cell r="B61" t="str">
            <v>BC 1.6m</v>
          </cell>
        </row>
      </sheetData>
      <sheetData sheetId="106">
        <row r="61">
          <cell r="B61" t="str">
            <v>BC 1.6m</v>
          </cell>
        </row>
      </sheetData>
      <sheetData sheetId="107">
        <row r="61">
          <cell r="B61" t="str">
            <v>BC 1.6m</v>
          </cell>
        </row>
      </sheetData>
      <sheetData sheetId="108">
        <row r="61">
          <cell r="B61" t="str">
            <v>BC 1.6m</v>
          </cell>
        </row>
      </sheetData>
      <sheetData sheetId="109">
        <row r="61">
          <cell r="B61" t="str">
            <v>BC 1.6m</v>
          </cell>
        </row>
      </sheetData>
      <sheetData sheetId="110">
        <row r="61">
          <cell r="B61" t="str">
            <v>BC 1.6m</v>
          </cell>
        </row>
      </sheetData>
      <sheetData sheetId="111">
        <row r="61">
          <cell r="B61" t="str">
            <v>BC 1.6m</v>
          </cell>
        </row>
      </sheetData>
      <sheetData sheetId="112">
        <row r="61">
          <cell r="B61" t="str">
            <v>BC 1.6m</v>
          </cell>
        </row>
      </sheetData>
      <sheetData sheetId="113">
        <row r="61">
          <cell r="B61" t="str">
            <v>BC 1.6m</v>
          </cell>
        </row>
      </sheetData>
      <sheetData sheetId="114">
        <row r="61">
          <cell r="B61" t="str">
            <v>BC 1.6m</v>
          </cell>
        </row>
      </sheetData>
      <sheetData sheetId="115">
        <row r="61">
          <cell r="B61" t="str">
            <v>BC 1.6m</v>
          </cell>
        </row>
      </sheetData>
      <sheetData sheetId="116">
        <row r="61">
          <cell r="B61" t="str">
            <v>BC 1.6m</v>
          </cell>
        </row>
      </sheetData>
      <sheetData sheetId="117">
        <row r="61">
          <cell r="B61" t="str">
            <v>BC 1.6m</v>
          </cell>
        </row>
      </sheetData>
      <sheetData sheetId="118">
        <row r="61">
          <cell r="B61" t="str">
            <v>BC 1.6m</v>
          </cell>
        </row>
      </sheetData>
      <sheetData sheetId="119">
        <row r="61">
          <cell r="B61" t="str">
            <v>BC 1.6m</v>
          </cell>
        </row>
      </sheetData>
      <sheetData sheetId="120">
        <row r="61">
          <cell r="B61" t="str">
            <v>BC 1.6m</v>
          </cell>
        </row>
      </sheetData>
      <sheetData sheetId="121">
        <row r="61">
          <cell r="B61" t="str">
            <v>BC 1.6m</v>
          </cell>
        </row>
      </sheetData>
      <sheetData sheetId="122">
        <row r="61">
          <cell r="B61" t="str">
            <v>BC 1.6m</v>
          </cell>
        </row>
      </sheetData>
      <sheetData sheetId="123">
        <row r="61">
          <cell r="B61" t="str">
            <v>BC 1.6m</v>
          </cell>
        </row>
      </sheetData>
      <sheetData sheetId="124">
        <row r="61">
          <cell r="B61" t="str">
            <v>BC 1.6m</v>
          </cell>
        </row>
      </sheetData>
      <sheetData sheetId="125">
        <row r="61">
          <cell r="B61" t="str">
            <v>BC 1.6m</v>
          </cell>
        </row>
      </sheetData>
      <sheetData sheetId="126">
        <row r="61">
          <cell r="B61" t="str">
            <v>BC 1.6m</v>
          </cell>
        </row>
      </sheetData>
      <sheetData sheetId="127">
        <row r="61">
          <cell r="B61" t="str">
            <v>BC 1.6m</v>
          </cell>
        </row>
      </sheetData>
      <sheetData sheetId="128">
        <row r="61">
          <cell r="B61" t="str">
            <v>BC 1.6m</v>
          </cell>
        </row>
      </sheetData>
      <sheetData sheetId="129">
        <row r="61">
          <cell r="B61" t="str">
            <v>BC 1.6m</v>
          </cell>
        </row>
      </sheetData>
      <sheetData sheetId="130">
        <row r="61">
          <cell r="B61" t="str">
            <v>BC 1.6m</v>
          </cell>
        </row>
      </sheetData>
      <sheetData sheetId="131">
        <row r="61">
          <cell r="B61" t="str">
            <v>BC 1.6m</v>
          </cell>
        </row>
      </sheetData>
      <sheetData sheetId="132">
        <row r="61">
          <cell r="B61" t="str">
            <v>BC 1.6m</v>
          </cell>
        </row>
      </sheetData>
      <sheetData sheetId="133">
        <row r="61">
          <cell r="B61" t="str">
            <v>BC 1.6m</v>
          </cell>
        </row>
      </sheetData>
      <sheetData sheetId="134">
        <row r="61">
          <cell r="B61" t="str">
            <v>BC 1.6m</v>
          </cell>
        </row>
      </sheetData>
      <sheetData sheetId="135">
        <row r="61">
          <cell r="B61" t="str">
            <v>BC 1.6m</v>
          </cell>
        </row>
      </sheetData>
      <sheetData sheetId="136">
        <row r="61">
          <cell r="B61" t="str">
            <v>BC 1.6m</v>
          </cell>
        </row>
      </sheetData>
      <sheetData sheetId="137">
        <row r="61">
          <cell r="B61" t="str">
            <v>BC 1.6m</v>
          </cell>
        </row>
      </sheetData>
      <sheetData sheetId="138">
        <row r="61">
          <cell r="B61" t="str">
            <v>BC 1.6m</v>
          </cell>
        </row>
      </sheetData>
      <sheetData sheetId="139">
        <row r="61">
          <cell r="B61" t="str">
            <v>BC 1.6m</v>
          </cell>
        </row>
      </sheetData>
      <sheetData sheetId="140">
        <row r="61">
          <cell r="B61" t="str">
            <v>BC 1.6m</v>
          </cell>
        </row>
      </sheetData>
      <sheetData sheetId="141">
        <row r="61">
          <cell r="B61" t="str">
            <v>BC 1.6m</v>
          </cell>
        </row>
      </sheetData>
      <sheetData sheetId="142">
        <row r="61">
          <cell r="B61" t="str">
            <v>BC 1.6m</v>
          </cell>
        </row>
      </sheetData>
      <sheetData sheetId="143">
        <row r="61">
          <cell r="B61" t="str">
            <v>BC 1.6m</v>
          </cell>
        </row>
      </sheetData>
      <sheetData sheetId="144">
        <row r="61">
          <cell r="B61" t="str">
            <v>BC 1.6m</v>
          </cell>
        </row>
      </sheetData>
      <sheetData sheetId="145">
        <row r="61">
          <cell r="B61" t="str">
            <v>BC 1.6m</v>
          </cell>
        </row>
      </sheetData>
      <sheetData sheetId="146">
        <row r="61">
          <cell r="B61" t="str">
            <v>BC 1.6m</v>
          </cell>
        </row>
      </sheetData>
      <sheetData sheetId="147">
        <row r="61">
          <cell r="B61" t="str">
            <v>BC 1.6m</v>
          </cell>
        </row>
      </sheetData>
      <sheetData sheetId="148">
        <row r="61">
          <cell r="B61" t="str">
            <v>BC 1.6m</v>
          </cell>
        </row>
      </sheetData>
      <sheetData sheetId="149">
        <row r="61">
          <cell r="B61" t="str">
            <v>BC 1.6m</v>
          </cell>
        </row>
      </sheetData>
      <sheetData sheetId="150">
        <row r="61">
          <cell r="B61" t="str">
            <v>BC 1.6m</v>
          </cell>
        </row>
      </sheetData>
      <sheetData sheetId="151">
        <row r="61">
          <cell r="B61" t="str">
            <v>BC 1.6m</v>
          </cell>
        </row>
      </sheetData>
      <sheetData sheetId="152">
        <row r="61">
          <cell r="B61" t="str">
            <v>BC 1.6m</v>
          </cell>
        </row>
      </sheetData>
      <sheetData sheetId="153">
        <row r="61">
          <cell r="B61" t="str">
            <v>BC 1.6m</v>
          </cell>
        </row>
      </sheetData>
      <sheetData sheetId="154">
        <row r="61">
          <cell r="B61" t="str">
            <v>BC 1.6m</v>
          </cell>
        </row>
      </sheetData>
      <sheetData sheetId="155">
        <row r="61">
          <cell r="B61" t="str">
            <v>BC 1.6m</v>
          </cell>
        </row>
      </sheetData>
      <sheetData sheetId="156">
        <row r="61">
          <cell r="B61" t="str">
            <v>BC 1.6m</v>
          </cell>
        </row>
      </sheetData>
      <sheetData sheetId="157">
        <row r="61">
          <cell r="B61" t="str">
            <v>BC 1.6m</v>
          </cell>
        </row>
      </sheetData>
      <sheetData sheetId="158">
        <row r="61">
          <cell r="B61" t="str">
            <v>BC 1.6m</v>
          </cell>
        </row>
      </sheetData>
      <sheetData sheetId="159">
        <row r="61">
          <cell r="B61" t="str">
            <v>BC 1.6m</v>
          </cell>
        </row>
      </sheetData>
      <sheetData sheetId="160">
        <row r="61">
          <cell r="B61" t="str">
            <v>BC 1.6m</v>
          </cell>
        </row>
      </sheetData>
      <sheetData sheetId="161">
        <row r="61">
          <cell r="B61" t="str">
            <v>BC 1.6m</v>
          </cell>
        </row>
      </sheetData>
      <sheetData sheetId="162">
        <row r="61">
          <cell r="B61" t="str">
            <v>BC 1.6m</v>
          </cell>
        </row>
      </sheetData>
      <sheetData sheetId="163">
        <row r="61">
          <cell r="B61" t="str">
            <v>BC 1.6m</v>
          </cell>
        </row>
      </sheetData>
      <sheetData sheetId="164">
        <row r="61">
          <cell r="B61" t="str">
            <v>BC 1.6m</v>
          </cell>
        </row>
      </sheetData>
      <sheetData sheetId="165" refreshError="1"/>
      <sheetData sheetId="166" refreshError="1"/>
      <sheetData sheetId="167" refreshError="1"/>
      <sheetData sheetId="168" refreshError="1"/>
      <sheetData sheetId="169" refreshError="1"/>
      <sheetData sheetId="170" refreshError="1"/>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row r="61">
          <cell r="B61" t="str">
            <v>BC 1.6m</v>
          </cell>
        </row>
      </sheetData>
      <sheetData sheetId="186"/>
      <sheetData sheetId="187">
        <row r="61">
          <cell r="B61" t="str">
            <v>BC 1.6m</v>
          </cell>
        </row>
      </sheetData>
      <sheetData sheetId="188"/>
      <sheetData sheetId="189"/>
      <sheetData sheetId="190"/>
      <sheetData sheetId="191">
        <row r="61">
          <cell r="B61" t="str">
            <v>BC 1.6m</v>
          </cell>
        </row>
      </sheetData>
      <sheetData sheetId="192">
        <row r="61">
          <cell r="B61" t="str">
            <v>BC 1.6m</v>
          </cell>
        </row>
      </sheetData>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row r="61">
          <cell r="B61" t="str">
            <v>BC 1.6m</v>
          </cell>
        </row>
      </sheetData>
      <sheetData sheetId="209"/>
      <sheetData sheetId="210"/>
      <sheetData sheetId="211">
        <row r="61">
          <cell r="B61" t="str">
            <v>BC 1.6m</v>
          </cell>
        </row>
      </sheetData>
      <sheetData sheetId="212"/>
      <sheetData sheetId="213">
        <row r="61">
          <cell r="B61" t="str">
            <v>BC 1.6m</v>
          </cell>
        </row>
      </sheetData>
      <sheetData sheetId="214"/>
      <sheetData sheetId="215"/>
      <sheetData sheetId="216"/>
      <sheetData sheetId="217" refreshError="1"/>
      <sheetData sheetId="218" refreshError="1"/>
      <sheetData sheetId="219" refreshError="1"/>
      <sheetData sheetId="220"/>
      <sheetData sheetId="221"/>
      <sheetData sheetId="222" refreshError="1"/>
      <sheetData sheetId="223" refreshError="1"/>
      <sheetData sheetId="224" refreshError="1"/>
      <sheetData sheetId="225" refreshError="1"/>
      <sheetData sheetId="226" refreshError="1"/>
      <sheetData sheetId="227"/>
      <sheetData sheetId="228"/>
      <sheetData sheetId="229" refreshError="1"/>
      <sheetData sheetId="230" refreshError="1"/>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sheetData sheetId="241"/>
      <sheetData sheetId="242"/>
      <sheetData sheetId="243"/>
      <sheetData sheetId="244"/>
      <sheetData sheetId="245"/>
      <sheetData sheetId="246"/>
      <sheetData sheetId="247"/>
      <sheetData sheetId="248" refreshError="1"/>
      <sheetData sheetId="249" refreshError="1"/>
      <sheetData sheetId="250"/>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sheetData sheetId="267" refreshError="1"/>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sheetData sheetId="552" refreshError="1"/>
      <sheetData sheetId="553" refreshError="1"/>
      <sheetData sheetId="554" refreshError="1"/>
      <sheetData sheetId="555" refreshError="1"/>
      <sheetData sheetId="556"/>
      <sheetData sheetId="557" refreshError="1"/>
      <sheetData sheetId="558" refreshError="1"/>
      <sheetData sheetId="559" refreshError="1"/>
      <sheetData sheetId="560"/>
      <sheetData sheetId="561" refreshError="1"/>
      <sheetData sheetId="562" refreshError="1"/>
      <sheetData sheetId="563" refreshError="1"/>
      <sheetData sheetId="564"/>
      <sheetData sheetId="565" refreshError="1"/>
      <sheetData sheetId="566" refreshError="1"/>
      <sheetData sheetId="567" refreshError="1"/>
      <sheetData sheetId="568" refreshError="1"/>
      <sheetData sheetId="569" refreshError="1"/>
      <sheetData sheetId="570"/>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sheetData sheetId="587"/>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refreshError="1"/>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refreshError="1"/>
      <sheetData sheetId="2011" refreshError="1"/>
      <sheetData sheetId="2012" refreshError="1"/>
      <sheetData sheetId="2013" refreshError="1"/>
      <sheetData sheetId="2014" refreshError="1"/>
      <sheetData sheetId="2015" refreshError="1"/>
      <sheetData sheetId="2016" refreshError="1"/>
      <sheetData sheetId="2017" refreshError="1"/>
      <sheetData sheetId="2018" refreshError="1"/>
      <sheetData sheetId="2019" refreshError="1"/>
      <sheetData sheetId="2020" refreshError="1"/>
      <sheetData sheetId="2021" refreshError="1"/>
      <sheetData sheetId="2022" refreshError="1"/>
      <sheetData sheetId="2023" refreshError="1"/>
      <sheetData sheetId="2024" refreshError="1"/>
      <sheetData sheetId="2025" refreshError="1"/>
      <sheetData sheetId="2026" refreshError="1"/>
      <sheetData sheetId="2027" refreshError="1"/>
      <sheetData sheetId="2028" refreshError="1"/>
      <sheetData sheetId="2029" refreshError="1"/>
      <sheetData sheetId="2030" refreshError="1"/>
      <sheetData sheetId="2031" refreshError="1"/>
      <sheetData sheetId="2032" refreshError="1"/>
      <sheetData sheetId="2033" refreshError="1"/>
      <sheetData sheetId="2034" refreshError="1"/>
      <sheetData sheetId="2035" refreshError="1"/>
      <sheetData sheetId="2036" refreshError="1"/>
      <sheetData sheetId="2037" refreshError="1"/>
      <sheetData sheetId="2038" refreshError="1"/>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sheetData sheetId="2213" refreshError="1"/>
      <sheetData sheetId="2214" refreshError="1"/>
      <sheetData sheetId="2215" refreshError="1"/>
      <sheetData sheetId="2216" refreshError="1"/>
      <sheetData sheetId="2217" refreshError="1"/>
      <sheetData sheetId="2218" refreshError="1"/>
      <sheetData sheetId="2219" refreshError="1"/>
      <sheetData sheetId="2220" refreshError="1"/>
      <sheetData sheetId="2221" refreshError="1"/>
      <sheetData sheetId="2222" refreshError="1"/>
      <sheetData sheetId="2223" refreshError="1"/>
      <sheetData sheetId="2224" refreshError="1"/>
      <sheetData sheetId="2225" refreshError="1"/>
      <sheetData sheetId="2226" refreshError="1"/>
      <sheetData sheetId="2227" refreshError="1"/>
      <sheetData sheetId="2228" refreshError="1"/>
      <sheetData sheetId="2229"/>
      <sheetData sheetId="2230" refreshError="1"/>
      <sheetData sheetId="2231" refreshError="1"/>
      <sheetData sheetId="2232" refreshError="1"/>
      <sheetData sheetId="2233" refreshError="1"/>
      <sheetData sheetId="2234" refreshError="1"/>
      <sheetData sheetId="2235" refreshError="1"/>
      <sheetData sheetId="2236" refreshError="1"/>
      <sheetData sheetId="2237" refreshError="1"/>
      <sheetData sheetId="2238" refreshError="1"/>
      <sheetData sheetId="2239" refreshError="1"/>
      <sheetData sheetId="2240" refreshError="1"/>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sheetData sheetId="2370"/>
      <sheetData sheetId="237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sheetData sheetId="2395"/>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refreshError="1"/>
      <sheetData sheetId="2420" refreshError="1"/>
      <sheetData sheetId="2421" refreshError="1"/>
      <sheetData sheetId="2422" refreshError="1"/>
      <sheetData sheetId="2423" refreshError="1"/>
      <sheetData sheetId="2424" refreshError="1"/>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efreshError="1"/>
      <sheetData sheetId="2436" refreshError="1"/>
      <sheetData sheetId="2437" refreshError="1"/>
      <sheetData sheetId="2438" refreshError="1"/>
      <sheetData sheetId="2439" refreshError="1"/>
      <sheetData sheetId="2440" refreshError="1"/>
      <sheetData sheetId="2441" refreshError="1"/>
      <sheetData sheetId="2442"/>
      <sheetData sheetId="2443" refreshError="1"/>
      <sheetData sheetId="2444" refreshError="1"/>
      <sheetData sheetId="2445" refreshError="1"/>
      <sheetData sheetId="2446" refreshError="1"/>
      <sheetData sheetId="2447" refreshError="1"/>
      <sheetData sheetId="2448" refreshError="1"/>
      <sheetData sheetId="2449" refreshError="1"/>
      <sheetData sheetId="2450" refreshError="1"/>
      <sheetData sheetId="2451" refreshError="1"/>
      <sheetData sheetId="2452"/>
      <sheetData sheetId="2453" refreshError="1"/>
      <sheetData sheetId="2454" refreshError="1"/>
      <sheetData sheetId="2455" refreshError="1"/>
      <sheetData sheetId="2456" refreshError="1"/>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refreshError="1"/>
      <sheetData sheetId="2468" refreshError="1"/>
      <sheetData sheetId="2469" refreshError="1"/>
      <sheetData sheetId="2470" refreshError="1"/>
      <sheetData sheetId="2471" refreshError="1"/>
      <sheetData sheetId="2472" refreshError="1"/>
      <sheetData sheetId="2473" refreshError="1"/>
      <sheetData sheetId="2474" refreshError="1"/>
      <sheetData sheetId="2475" refreshError="1"/>
      <sheetData sheetId="2476" refreshError="1"/>
      <sheetData sheetId="2477" refreshError="1"/>
      <sheetData sheetId="2478" refreshError="1"/>
      <sheetData sheetId="2479" refreshError="1"/>
      <sheetData sheetId="2480" refreshError="1"/>
      <sheetData sheetId="2481" refreshError="1"/>
      <sheetData sheetId="2482" refreshError="1"/>
      <sheetData sheetId="2483" refreshError="1"/>
      <sheetData sheetId="2484" refreshError="1"/>
      <sheetData sheetId="2485" refreshError="1"/>
      <sheetData sheetId="2486" refreshError="1"/>
      <sheetData sheetId="2487" refreshError="1"/>
      <sheetData sheetId="2488" refreshError="1"/>
      <sheetData sheetId="2489" refreshError="1"/>
      <sheetData sheetId="2490" refreshError="1"/>
      <sheetData sheetId="2491" refreshError="1"/>
      <sheetData sheetId="2492" refreshError="1"/>
      <sheetData sheetId="2493" refreshError="1"/>
      <sheetData sheetId="2494" refreshError="1"/>
      <sheetData sheetId="2495" refreshError="1"/>
      <sheetData sheetId="2496" refreshError="1"/>
      <sheetData sheetId="2497" refreshError="1"/>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refreshError="1"/>
      <sheetData sheetId="2513" refreshError="1"/>
      <sheetData sheetId="2514" refreshError="1"/>
      <sheetData sheetId="2515" refreshError="1"/>
      <sheetData sheetId="2516" refreshError="1"/>
      <sheetData sheetId="2517" refreshError="1"/>
      <sheetData sheetId="2518" refreshError="1"/>
      <sheetData sheetId="2519" refreshError="1"/>
      <sheetData sheetId="2520" refreshError="1"/>
      <sheetData sheetId="2521" refreshError="1"/>
      <sheetData sheetId="2522" refreshError="1"/>
      <sheetData sheetId="2523" refreshError="1"/>
      <sheetData sheetId="2524" refreshError="1"/>
      <sheetData sheetId="2525" refreshError="1"/>
      <sheetData sheetId="2526" refreshError="1"/>
      <sheetData sheetId="2527" refreshError="1"/>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refreshError="1"/>
      <sheetData sheetId="2646" refreshError="1"/>
      <sheetData sheetId="2647" refreshError="1"/>
      <sheetData sheetId="2648" refreshError="1"/>
      <sheetData sheetId="2649" refreshError="1"/>
      <sheetData sheetId="2650" refreshError="1"/>
      <sheetData sheetId="2651" refreshError="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refreshError="1"/>
      <sheetData sheetId="2661" refreshError="1"/>
      <sheetData sheetId="2662" refreshError="1"/>
      <sheetData sheetId="2663" refreshError="1"/>
      <sheetData sheetId="2664" refreshError="1"/>
      <sheetData sheetId="2665" refreshError="1"/>
      <sheetData sheetId="2666" refreshError="1"/>
      <sheetData sheetId="2667" refreshError="1"/>
      <sheetData sheetId="2668" refreshError="1"/>
      <sheetData sheetId="2669" refreshError="1"/>
      <sheetData sheetId="2670" refreshError="1"/>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refreshError="1"/>
      <sheetData sheetId="2692" refreshError="1"/>
      <sheetData sheetId="2693" refreshError="1"/>
      <sheetData sheetId="2694" refreshError="1"/>
      <sheetData sheetId="2695" refreshError="1"/>
      <sheetData sheetId="2696" refreshError="1"/>
      <sheetData sheetId="2697" refreshError="1"/>
      <sheetData sheetId="2698" refreshError="1"/>
      <sheetData sheetId="2699" refreshError="1"/>
      <sheetData sheetId="2700" refreshError="1"/>
      <sheetData sheetId="2701" refreshError="1"/>
      <sheetData sheetId="2702" refreshError="1"/>
      <sheetData sheetId="2703" refreshError="1"/>
      <sheetData sheetId="2704" refreshError="1"/>
      <sheetData sheetId="2705" refreshError="1"/>
      <sheetData sheetId="2706" refreshError="1"/>
      <sheetData sheetId="2707"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dt"/>
      <sheetName val="공사원가"/>
      <sheetName val="내역서집계표"/>
      <sheetName val="내역서99-4"/>
      <sheetName val="일위대가집계표"/>
      <sheetName val="정부노임단가"/>
      <sheetName val="단가조사서"/>
      <sheetName val="견적중기"/>
      <sheetName val="중기산출근거"/>
      <sheetName val="중기집계표"/>
      <sheetName val="중기계산"/>
      <sheetName val="주입율"/>
      <sheetName val="토공일위"/>
      <sheetName val="공통일위"/>
      <sheetName val="일반토목공통일위"/>
      <sheetName val="LW일위"/>
      <sheetName val="토공-토사"/>
      <sheetName val="풍화암굴착및상차"/>
      <sheetName val="토사운반및사토장정리"/>
      <sheetName val="풍화암운반및사토장정리"/>
      <sheetName val="가시-토사천공"/>
      <sheetName val="가시-풍화암천공"/>
      <sheetName val="가시-연암천공"/>
      <sheetName val="가시-파일박기(디젤햄머)"/>
      <sheetName val="가시-파일뽑기(진동햄머)"/>
      <sheetName val="가시-띠장설치및철거"/>
      <sheetName val="케이싱설치"/>
      <sheetName val="가시-토류판설치-버팀보"/>
      <sheetName val="가시-버팀보3"/>
      <sheetName val="가시-버팀보9"/>
      <sheetName val="RCD-장비운반"/>
      <sheetName val="RCD-STAND파일압입"/>
      <sheetName val="RCD-장비이동및거치"/>
      <sheetName val="RCD-굴착(풍화암)"/>
      <sheetName val="RCD-굴착(기반암)"/>
      <sheetName val="RCD-슬라임처리"/>
      <sheetName val="RCD-말뚝조성공"/>
      <sheetName val="RCD-두부정리"/>
      <sheetName val="어스앵카-천공(토사)"/>
      <sheetName val="어스앵카-천공(풍화암)"/>
      <sheetName val="어스앵카-천공(연암)"/>
      <sheetName val="어스앵커-pc강선"/>
      <sheetName val="어스앵커-그라우팅"/>
      <sheetName val="어스앵커-pc콘"/>
      <sheetName val="이토상차및운반"/>
      <sheetName val="SCW-파일건입(디젤햄머)"/>
      <sheetName val="RCD-STRAND PILE 압입및굴착"/>
      <sheetName val="부대공-강재운반1"/>
      <sheetName val="철근운반"/>
      <sheetName val="부대공-시멘트운반"/>
      <sheetName val="혼합골재포설및다짐"/>
      <sheetName val="노체다짐"/>
      <sheetName val="노상다짐"/>
      <sheetName val="보조기층포설"/>
      <sheetName val="아스콘기층포장"/>
      <sheetName val="아스콘표층포장"/>
      <sheetName val="프라임코팅포설"/>
      <sheetName val="텍코팅포설"/>
      <sheetName val="24"/>
      <sheetName val="교각1"/>
      <sheetName val="일위대가"/>
      <sheetName val="가시-쓰암천공"/>
      <sheetName val="FRT_O"/>
      <sheetName val="FAB_I"/>
      <sheetName val="가시-파으박기(디젤햄머)"/>
      <sheetName val="DATE"/>
      <sheetName val="3BL공동구 수량"/>
      <sheetName val="변화치수"/>
      <sheetName val="단가표"/>
      <sheetName val="경비2내역"/>
      <sheetName val="INPUT"/>
      <sheetName val="가공비"/>
      <sheetName val="말뚝물량"/>
      <sheetName val="데이타"/>
      <sheetName val="식재인부"/>
      <sheetName val="일위대가목차"/>
      <sheetName val="영동(D)"/>
      <sheetName val="BSD (2)"/>
      <sheetName val="Customer Databas"/>
      <sheetName val="99-05-10-서울대관련(내역서-1수정중)"/>
      <sheetName val="계화배수"/>
      <sheetName val="Cover"/>
      <sheetName val="fitting"/>
      <sheetName val="도급양식"/>
      <sheetName val="공사비내역서"/>
      <sheetName val="세부내역"/>
      <sheetName val="내역서"/>
      <sheetName val="교통대책내역"/>
      <sheetName val="Total"/>
      <sheetName val="Proposal"/>
      <sheetName val="대비"/>
      <sheetName val="수량산출서"/>
      <sheetName val="전기일위대가"/>
      <sheetName val="차액보증"/>
      <sheetName val="도급"/>
      <sheetName val="N賃率-職"/>
      <sheetName val="표지"/>
      <sheetName val="관람석제출"/>
      <sheetName val="hvac내역서(제어동)"/>
      <sheetName val="Sheet1"/>
      <sheetName val="JUCKEYK"/>
      <sheetName val="예산M12A"/>
      <sheetName val="내역서(총)"/>
      <sheetName val="full (2)"/>
      <sheetName val="토공사"/>
      <sheetName val="건축집계표"/>
      <sheetName val="단면가정"/>
      <sheetName val="unit 4"/>
      <sheetName val="품셈TABLE"/>
      <sheetName val="입출재고현황 (2)"/>
      <sheetName val="시화점실행"/>
      <sheetName val="간선계산"/>
      <sheetName val="건축내역"/>
      <sheetName val="투찰"/>
      <sheetName val="수량산출"/>
      <sheetName val="공사비 내역 (가)"/>
      <sheetName val="공사비집계"/>
      <sheetName val="RCD-두부정리_x0000_ꘄŤ_x0000__x0004__x0000__x0000__x0000__x0000__x0000__x0000_휰Ť_x0000__x0000__x0000__x0000__x0000__x0000__x0000__x0000_ꐨŤ"/>
      <sheetName val="Sheet2"/>
      <sheetName val="토공(완충)"/>
      <sheetName val="wall"/>
      <sheetName val="CODE"/>
      <sheetName val="단면(RW1)"/>
      <sheetName val="20관리비율"/>
      <sheetName val="금액집계"/>
      <sheetName val="보도경계블럭"/>
      <sheetName val="내역"/>
      <sheetName val="토공계산서(부체도로)"/>
      <sheetName val=" 견적서"/>
      <sheetName val="RCD-두부정리_x0000_ꘄŤ_x0004__x0000_휰ŤꐨŤ&amp;)[99-05-10-서울"/>
      <sheetName val="TB-내역서"/>
      <sheetName val="조명시설"/>
      <sheetName val="공사개요"/>
      <sheetName val="을"/>
      <sheetName val="소비자가"/>
      <sheetName val="물량표"/>
      <sheetName val="BID"/>
      <sheetName val="노임변동률"/>
      <sheetName val="danga"/>
      <sheetName val="ilch"/>
      <sheetName val="견적서"/>
      <sheetName val="가설공사내역"/>
      <sheetName val="GRDBS"/>
      <sheetName val="설계서"/>
      <sheetName val="여과지동"/>
      <sheetName val="기초자료"/>
      <sheetName val="건축원가계산서"/>
      <sheetName val="토목"/>
      <sheetName val="BSD _2_"/>
      <sheetName val="Macro(전선)"/>
      <sheetName val="설계조건"/>
      <sheetName val="안정계산"/>
      <sheetName val="단면검토"/>
      <sheetName val="BLOCK(1)"/>
      <sheetName val="설계개요"/>
      <sheetName val="8월현금흐름표"/>
      <sheetName val="DI1"/>
      <sheetName val="UR2-Calculation"/>
      <sheetName val="Sheet5"/>
      <sheetName val="날개벽"/>
      <sheetName val="type-F"/>
      <sheetName val="기초공"/>
      <sheetName val="기둥(원형)"/>
      <sheetName val="TEL"/>
      <sheetName val="list price"/>
      <sheetName val="준검 내역서"/>
      <sheetName val="전산망"/>
      <sheetName val="영업소실적"/>
      <sheetName val="7.5.2 BOQ Summary "/>
      <sheetName val="factor"/>
      <sheetName val="FB25JN"/>
      <sheetName val="서울대규장각(가시설흙막이)"/>
      <sheetName val="금액내역서"/>
      <sheetName val="공사원가계산서"/>
      <sheetName val="6호기"/>
      <sheetName val="건축내역서"/>
      <sheetName val="Y-WORK"/>
      <sheetName val="단가표 "/>
      <sheetName val="상 부"/>
      <sheetName val="ABUT수량-A1"/>
      <sheetName val="날개벽(좌,우=45도,75도)"/>
      <sheetName val="8.PILE  (돌출)"/>
      <sheetName val="예산서"/>
      <sheetName val="공사비예산서(토목분)"/>
      <sheetName val="옹벽"/>
      <sheetName val="단면치수"/>
      <sheetName val="내역집계표_소방"/>
      <sheetName val="난방열교"/>
      <sheetName val="급탕열교"/>
      <sheetName val="OHU"/>
      <sheetName val="터파기및재료"/>
      <sheetName val="원가"/>
      <sheetName val="RCD-STRAND_PILE_압입및굴착4"/>
      <sheetName val="RCD-STRAND_PILE_압입및굴착"/>
      <sheetName val="RCD-STRAND_PILE_압입및굴착1"/>
      <sheetName val="RCD-STRAND_PILE_압입및굴착2"/>
      <sheetName val="RCD-STRAND_PILE_압입및굴착3"/>
      <sheetName val="#REF"/>
      <sheetName val="DATA"/>
      <sheetName val="건축"/>
      <sheetName val="원가계산"/>
      <sheetName val="직접비"/>
      <sheetName val="시추주상도"/>
      <sheetName val="DR(SUM)"/>
      <sheetName val="TL(SUM)"/>
      <sheetName val="도급잔고내역"/>
      <sheetName val="단가조사-1"/>
      <sheetName val="단가조사-2"/>
      <sheetName val="견"/>
      <sheetName val="공문"/>
      <sheetName val="공통비"/>
      <sheetName val="직공비"/>
      <sheetName val="사용성검토"/>
      <sheetName val="차량구입"/>
      <sheetName val="ELECTRIC"/>
      <sheetName val="분전반"/>
      <sheetName val="광진통합기성내역"/>
      <sheetName val="금액"/>
      <sheetName val="직노"/>
      <sheetName val="단위수량"/>
      <sheetName val="맨홀토공수량"/>
      <sheetName val="연습"/>
      <sheetName val="소방사항"/>
      <sheetName val="h-013211-2"/>
      <sheetName val="실행예산"/>
      <sheetName val="차수"/>
      <sheetName val="PAINT"/>
      <sheetName val="재무가정"/>
      <sheetName val="SUMMARY"/>
      <sheetName val="설변물량"/>
      <sheetName val="1.우편집중내역서"/>
      <sheetName val="부표총괄"/>
      <sheetName val="지장물C"/>
      <sheetName val="출역 "/>
      <sheetName val="부대공"/>
      <sheetName val="갑지(추정)"/>
      <sheetName val="제경비"/>
      <sheetName val="data1"/>
      <sheetName val="SE-611"/>
      <sheetName val="대전월평내역"/>
      <sheetName val="APT내역"/>
      <sheetName val="지급자재"/>
      <sheetName val="말뚝지지력산정"/>
      <sheetName val="RCD-두부정리?ꘄŤ?_x0004_??????휰Ť????????ꐨŤ"/>
      <sheetName val="전기"/>
      <sheetName val="물량표S"/>
      <sheetName val="I.설계조건"/>
      <sheetName val="Sheet3"/>
      <sheetName val="조경"/>
      <sheetName val="노원열병합  건축공사기성내역서"/>
      <sheetName val="단중표"/>
      <sheetName val="시멘트"/>
      <sheetName val="direct"/>
      <sheetName val="wage"/>
      <sheetName val="b_gunmul"/>
      <sheetName val="b_balju (2)"/>
      <sheetName val="재집"/>
      <sheetName val="직재"/>
      <sheetName val="산출내역서집계표"/>
      <sheetName val="공사비총괄표"/>
      <sheetName val="BQ"/>
      <sheetName val="개요"/>
      <sheetName val="CALCULATION"/>
      <sheetName val="DESIGN_CRETERIA"/>
      <sheetName val="2.설계제원"/>
      <sheetName val="3련 BOX"/>
      <sheetName val="1.설계기준"/>
      <sheetName val="을 2"/>
      <sheetName val="표지 (2)"/>
      <sheetName val="을지"/>
      <sheetName val="단가산출"/>
      <sheetName val="대치판정"/>
      <sheetName val="신우"/>
      <sheetName val="을 1"/>
      <sheetName val="손익분석"/>
      <sheetName val="WO"/>
      <sheetName val="설직재-1"/>
      <sheetName val="FAB별"/>
      <sheetName val="A-4"/>
      <sheetName val="입찰안"/>
      <sheetName val="RCD-두부정리?ꘄŤ_x0004_?휰ŤꐨŤ&amp;)[99-05-10-서울"/>
      <sheetName val="EACT10"/>
      <sheetName val="I一般比"/>
      <sheetName val="당초수량"/>
      <sheetName val="원형맨홀수량"/>
      <sheetName val="자재집계표"/>
      <sheetName val="BSD_(2)"/>
      <sheetName val="3BL공동구_수량"/>
      <sheetName val="공사비_내역_(가)"/>
      <sheetName val="Customer_Databas"/>
      <sheetName val="실행내역"/>
      <sheetName val="갑지1"/>
      <sheetName val="수량분배표"/>
      <sheetName val="노임"/>
      <sheetName val="COPING"/>
      <sheetName val="kimre scrubber"/>
      <sheetName val="백암비스타내역"/>
      <sheetName val="CAL"/>
      <sheetName val="WORK"/>
      <sheetName val="화산경계"/>
      <sheetName val="현금"/>
      <sheetName val="GiaVT"/>
      <sheetName val="gVL"/>
      <sheetName val="교육종류"/>
      <sheetName val="퇴비산출근거"/>
      <sheetName val="공통가설"/>
      <sheetName val="사용자정의"/>
      <sheetName val="제품표준규격"/>
      <sheetName val="원가계산서"/>
      <sheetName val="간접비"/>
      <sheetName val="제원.설계조건"/>
      <sheetName val="RCD-두부정리_ꘄŤ__x0004_______휰Ť________ꐨŤ"/>
      <sheetName val="부대대비"/>
      <sheetName val="냉연집계"/>
      <sheetName val="회사99"/>
      <sheetName val="지주목시비량산출서"/>
      <sheetName val="단가조사"/>
      <sheetName val="list_price"/>
      <sheetName val="_견적서"/>
      <sheetName val="상_부"/>
      <sheetName val="BSD__2_"/>
      <sheetName val="준검_내역서"/>
      <sheetName val="full_(2)"/>
      <sheetName val="unit_4"/>
      <sheetName val="단가조사표"/>
      <sheetName val="DATA(BAC)"/>
      <sheetName val="단가대비"/>
      <sheetName val="견적내용입력"/>
      <sheetName val="견적서세부내용"/>
      <sheetName val="문학간접"/>
      <sheetName val="근생APT-신마감"/>
      <sheetName val="복지관_FIART"/>
      <sheetName val="근생APT-FIART"/>
      <sheetName val="근생-FIART"/>
      <sheetName val="통합"/>
      <sheetName val="단가산출서 (2)"/>
      <sheetName val="단가산출서"/>
      <sheetName val="내역표지"/>
      <sheetName val="노무비"/>
      <sheetName val="경산"/>
      <sheetName val="1-1"/>
      <sheetName val="01"/>
      <sheetName val="dg"/>
      <sheetName val="design criteria"/>
      <sheetName val="plan&amp;section of foundation"/>
      <sheetName val="Sheet15"/>
      <sheetName val="실행철강하도"/>
      <sheetName val="토사(PE)"/>
      <sheetName val="일위대가표"/>
      <sheetName val="Area"/>
      <sheetName val="CostData"/>
      <sheetName val="IncomeData"/>
      <sheetName val="PropertyData"/>
      <sheetName val="CAPVC"/>
      <sheetName val="A"/>
      <sheetName val="Project Brief"/>
      <sheetName val="토공사(단지)"/>
      <sheetName val="MOTOR"/>
      <sheetName val="경비"/>
      <sheetName val="터널조도"/>
      <sheetName val="별표 "/>
      <sheetName val="품셈표"/>
      <sheetName val="전체"/>
      <sheetName val="AP1"/>
      <sheetName val="약품공급2"/>
      <sheetName val="관리비"/>
      <sheetName val="공틀공사"/>
      <sheetName val="집계표"/>
      <sheetName val="현황"/>
      <sheetName val="횡배수관토공수량"/>
      <sheetName val="3.일반설비"/>
      <sheetName val="98수문일위"/>
      <sheetName val="(2)"/>
      <sheetName val="발주수량표"/>
      <sheetName val="본사인상전"/>
      <sheetName val="단면 (2)"/>
      <sheetName val="설계명세서"/>
      <sheetName val="대우단가(풍산)"/>
      <sheetName val="NEWDRAW"/>
      <sheetName val="Earthwork"/>
      <sheetName val="자료"/>
      <sheetName val="공사내역서(을)실행"/>
      <sheetName val="설명서"/>
      <sheetName val="예정공정표"/>
      <sheetName val="표지1"/>
      <sheetName val="MM"/>
      <sheetName val="총괄표"/>
      <sheetName val="물가자료"/>
      <sheetName val="전체공사"/>
      <sheetName val="SPEC"/>
      <sheetName val="첨부파일"/>
      <sheetName val="220 (2)"/>
      <sheetName val="해평견적"/>
      <sheetName val="작성"/>
      <sheetName val="기계내역서"/>
      <sheetName val="BRAZIL"/>
      <sheetName val="통신물량"/>
      <sheetName val="REQDELTA"/>
      <sheetName val="단가대비표"/>
      <sheetName val="발신정보"/>
      <sheetName val="90.03실행 "/>
      <sheetName val="CAL."/>
      <sheetName val="PRICE-COMP"/>
      <sheetName val="원가입력"/>
      <sheetName val="세부내역서(전기)"/>
      <sheetName val="토목공종세부집계"/>
      <sheetName val="Macro1"/>
      <sheetName val="노임단가"/>
      <sheetName val="시행예산"/>
      <sheetName val="CONCRETE"/>
      <sheetName val="물량산출근거"/>
      <sheetName val="깨기"/>
      <sheetName val="Indirect Cost"/>
      <sheetName val="간접"/>
      <sheetName val="F4-F7"/>
      <sheetName val="정공공사"/>
      <sheetName val="부재예실"/>
      <sheetName val="지수"/>
      <sheetName val="경비_원본"/>
      <sheetName val="DATA_BAC_"/>
      <sheetName val="1단계"/>
      <sheetName val="본장"/>
      <sheetName val="간이연락"/>
      <sheetName val="W1"/>
      <sheetName val="기본일위"/>
      <sheetName val="설계내역(2001)"/>
      <sheetName val="특2호하천산근"/>
      <sheetName val="특2호부관하천산근"/>
      <sheetName val="ITEM"/>
      <sheetName val="Sheet4"/>
      <sheetName val="SS"/>
      <sheetName val="목공집계"/>
      <sheetName val="공사내역"/>
      <sheetName val="설계예산서"/>
      <sheetName val="ET2TOT"/>
      <sheetName val="노임이"/>
      <sheetName val="9GNG운반"/>
      <sheetName val="3BL공동구_수량1"/>
      <sheetName val="BSD_(2)1"/>
      <sheetName val="Customer_Databas1"/>
      <sheetName val="full_(2)1"/>
      <sheetName val="unit_41"/>
      <sheetName val="_견적서1"/>
      <sheetName val="공사비_내역_(가)1"/>
      <sheetName val="BSD__2_1"/>
      <sheetName val="준검_내역서1"/>
      <sheetName val="단가표_"/>
      <sheetName val="b_balju_(2)"/>
      <sheetName val="RCD-두부정리ꘄŤ휰ŤꐨŤ"/>
      <sheetName val="노원열병합__건축공사기성내역서"/>
      <sheetName val="list_price1"/>
      <sheetName val="상_부1"/>
      <sheetName val="7_5_2_BOQ_Summary_"/>
      <sheetName val="I_설계조건"/>
      <sheetName val="2_설계제원"/>
      <sheetName val="1_우편집중내역서"/>
      <sheetName val="RCD-두부정리ꘄŤ휰ŤꐨŤ&amp;)[99-05-10-서울"/>
      <sheetName val="단가산출서_(2)"/>
      <sheetName val="RCD-두부정리?ꘄŤ???????휰Ť????????ꐨŤ"/>
      <sheetName val="RCD-두부정리?ꘄŤ?휰ŤꐨŤ&amp;)[99-05-10-서울"/>
      <sheetName val="kimre_scrubber"/>
      <sheetName val="출역_"/>
      <sheetName val="을_2"/>
      <sheetName val="표지_(2)"/>
      <sheetName val="을_1"/>
      <sheetName val="내역서 "/>
      <sheetName val="관급단가"/>
      <sheetName val="수원공"/>
      <sheetName val="물가연동제"/>
      <sheetName val="건축(충일분)"/>
      <sheetName val="부하LOAD"/>
      <sheetName val="hvac(제어동)"/>
      <sheetName val="조명율표"/>
      <sheetName val="기타 정보통신공사"/>
      <sheetName val="2F 회의실견적(5_14 일대)"/>
      <sheetName val="AH-1 "/>
      <sheetName val="1.설계조건"/>
      <sheetName val="직접인건비"/>
      <sheetName val="내역(전체)"/>
      <sheetName val="7682LA SKD(12.4)"/>
      <sheetName val="구분자"/>
      <sheetName val="롤러"/>
      <sheetName val="eq_data"/>
      <sheetName val="SUMMARY(S)"/>
      <sheetName val="장비"/>
      <sheetName val="노무"/>
      <sheetName val="퍼스트"/>
      <sheetName val="99노임기준"/>
      <sheetName val="품종별-이름"/>
      <sheetName val="감리을"/>
      <sheetName val="ML"/>
      <sheetName val="협조전"/>
      <sheetName val="목차"/>
      <sheetName val="BAY별 원가표준"/>
      <sheetName val="기본자료(실행)"/>
      <sheetName val="일위목록"/>
      <sheetName val="플랜트 설치"/>
      <sheetName val="TIE-IN"/>
      <sheetName val="2공구산출내역"/>
      <sheetName val="견적대비 견적서"/>
      <sheetName val="RCD-두부정리_ꘄŤ_x0004__휰ŤꐨŤ&amp;)_99-05-10-서울"/>
      <sheetName val="4월조사단가"/>
      <sheetName val="청산공사"/>
      <sheetName val="일위(토목단산)"/>
      <sheetName val="담장산출"/>
      <sheetName val="산출내역서"/>
      <sheetName val="AABS내역"/>
      <sheetName val="가BM"/>
      <sheetName val="기본DATA"/>
      <sheetName val="HW일위"/>
      <sheetName val="설 계"/>
      <sheetName val="RAHMEN"/>
      <sheetName val="주경기-오배수"/>
      <sheetName val="일위대가표(DEEP)"/>
    </sheetNames>
    <sheetDataSet>
      <sheetData sheetId="0" refreshError="1"/>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 sheetId="60" refreshError="1"/>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sheetData sheetId="288"/>
      <sheetData sheetId="289"/>
      <sheetData sheetId="290" refreshError="1"/>
      <sheetData sheetId="291" refreshError="1"/>
      <sheetData sheetId="292" refreshError="1"/>
      <sheetData sheetId="293" refreshError="1"/>
      <sheetData sheetId="294" refreshError="1"/>
      <sheetData sheetId="295" refreshError="1"/>
      <sheetData sheetId="296"/>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기계내역서1"/>
      <sheetName val="일위대가목차"/>
      <sheetName val="#REF"/>
      <sheetName val="금액내역서"/>
      <sheetName val="type-F"/>
      <sheetName val="1단계"/>
      <sheetName val="집계표"/>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신여주대교-종점"/>
      <sheetName val="1.설계조건 "/>
      <sheetName val="설계기준설명 "/>
      <sheetName val="2.단면가정 (BASE)"/>
      <sheetName val="3.하중및토압(탄성,가동)"/>
      <sheetName val="3.하중및토압 (고정)"/>
      <sheetName val="4.작용하중(가동)(탄성)"/>
      <sheetName val="4.작용하중(고정)"/>
      <sheetName val="5.안정검토(가동)(탄성)(풍화암)"/>
      <sheetName val="5.안정검토(가동)(탄성)(연암)"/>
      <sheetName val="5.안정검토(고정)(풍화암)"/>
      <sheetName val="5.안정검토(고정)(연암) "/>
      <sheetName val="6.벽체계산"/>
      <sheetName val="7.흉벽(구식)"/>
      <sheetName val="7.흉벽계산(ASCON)"/>
      <sheetName val="7.흉벽계산 (CON'C)"/>
      <sheetName val="8.FOOTING"/>
      <sheetName val="9.날개벽A"/>
      <sheetName val="9.날개벽A (3)"/>
      <sheetName val="9.날개벽B"/>
      <sheetName val="9.날개벽C"/>
      <sheetName val="10.고정슈교좌면검토"/>
      <sheetName val="10.가동슈교좌면검토 "/>
      <sheetName val="10.탄성슈교좌면검토"/>
      <sheetName val="11.접속슬라브(ASCON)"/>
      <sheetName val="11.접속슬라브CON) "/>
      <sheetName val="주철근조립도"/>
      <sheetName val="Sheet1"/>
      <sheetName val="차액보증"/>
      <sheetName val="1.설계조건"/>
      <sheetName val="1.설계기준"/>
      <sheetName val="6PILE  (돌출)"/>
      <sheetName val="적용기준"/>
      <sheetName val="#REF"/>
      <sheetName val="노임단가"/>
      <sheetName val="설계조건"/>
      <sheetName val="FRT_O"/>
      <sheetName val="FAB_I"/>
      <sheetName val="MFAB"/>
      <sheetName val="MFRT"/>
      <sheetName val="MPKG"/>
      <sheetName val="MPRD"/>
      <sheetName val="전력구구조물산근"/>
      <sheetName val="주식"/>
      <sheetName val="일위"/>
      <sheetName val="ABUT수량-A1"/>
      <sheetName val="Sheet2"/>
      <sheetName val="용수지선토적"/>
      <sheetName val="도로토적"/>
      <sheetName val="플랜트 설치"/>
      <sheetName val="2000전체분"/>
      <sheetName val="2000년1차"/>
      <sheetName val="SYJ-E"/>
      <sheetName val="STEEL BOX 단면설계(SEC.8)"/>
      <sheetName val="단면치수"/>
      <sheetName val="type-F"/>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Sheet17"/>
      <sheetName val="Sheet18"/>
      <sheetName val="Sheet19"/>
      <sheetName val="Sheet20"/>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 val="Sheet51"/>
      <sheetName val="Sheet52"/>
      <sheetName val="Sheet53"/>
      <sheetName val="Sheet54"/>
      <sheetName val="Sheet55"/>
      <sheetName val="Sheet56"/>
      <sheetName val="Sheet57"/>
      <sheetName val="Sheet58"/>
      <sheetName val="Sheet59"/>
      <sheetName val="Sheet60"/>
      <sheetName val="Sheet61"/>
      <sheetName val="Sheet62"/>
      <sheetName val="Sheet63"/>
      <sheetName val="Sheet64"/>
      <sheetName val="Sheet65"/>
      <sheetName val="N賃率-職"/>
      <sheetName val="She塅䕃⹌塅"/>
      <sheetName val="Galaxy 소비자가격표"/>
      <sheetName val="실행내역서"/>
      <sheetName val="일위대가(계측기설치)"/>
      <sheetName val="경율산정.XLS"/>
      <sheetName val="내역"/>
      <sheetName val="금액내역서"/>
      <sheetName val="archi(본사)"/>
      <sheetName val="직재"/>
      <sheetName val="#REF"/>
      <sheetName val="내역서"/>
      <sheetName val="OPT7"/>
      <sheetName val="부표총괄"/>
      <sheetName val=""/>
      <sheetName val="견적대비 견적서"/>
      <sheetName val="부하(성남)"/>
      <sheetName val="부하계산서"/>
      <sheetName val="1ST"/>
      <sheetName val="연결"/>
      <sheetName val="수량산출"/>
      <sheetName val="골조시행"/>
      <sheetName val="노임이"/>
      <sheetName val="일위대가"/>
      <sheetName val="20관리비율"/>
      <sheetName val="지주목시비량산출서"/>
      <sheetName val="건축"/>
      <sheetName val="단가표 "/>
      <sheetName val="ZURRIEQ"/>
      <sheetName val="계화배수"/>
      <sheetName val="일위대가목차"/>
      <sheetName val="횡배수관토공수량"/>
      <sheetName val="J直材4"/>
      <sheetName val="제직재"/>
      <sheetName val="설직재-1"/>
      <sheetName val="제-노임"/>
      <sheetName val="별첨 #1-1. 각기능별개발원가"/>
      <sheetName val="입력변수"/>
      <sheetName val="C-직노1"/>
      <sheetName val="D-경비1"/>
      <sheetName val="노임단가"/>
      <sheetName val="공사내역"/>
      <sheetName val="Oper Amount"/>
      <sheetName val="물량"/>
      <sheetName val="부하"/>
      <sheetName val="시행후면적"/>
      <sheetName val="대비"/>
      <sheetName val="수로단위수량"/>
      <sheetName val="Customer Databas"/>
      <sheetName val="CTEMCOST"/>
      <sheetName val="설계내역서"/>
      <sheetName val="수목데이타 "/>
      <sheetName val="종배수관면벽신"/>
      <sheetName val="표지 (2)"/>
      <sheetName val=" 남대문,중앙 AA지점 인테리어공사.xlsx"/>
      <sheetName val=" 홍릉,장안 AA지점 인테리어공사.xlsx"/>
      <sheetName val="기초공"/>
      <sheetName val="기둥(원형)"/>
      <sheetName val="I一般比"/>
      <sheetName val="업무"/>
      <sheetName val="COVER-P"/>
      <sheetName val="Y-WORK"/>
      <sheetName val="GAEYO"/>
      <sheetName val="소방"/>
      <sheetName val="설계명세서(선로)"/>
      <sheetName val="견적서"/>
      <sheetName val="갑지1"/>
      <sheetName val="직접인건비"/>
      <sheetName val="6PILE  (돌출)"/>
      <sheetName val="을"/>
      <sheetName val="차액보증"/>
      <sheetName val="토목주소"/>
      <sheetName val="진주방향"/>
      <sheetName val="마산방향"/>
      <sheetName val="마산방향철근집계"/>
      <sheetName val="날개벽수량표"/>
      <sheetName val="공사설계서"/>
      <sheetName val="현장관리비"/>
      <sheetName val="wall"/>
      <sheetName val="입찰안"/>
      <sheetName val="PAD TR보호대기초"/>
      <sheetName val="가로등기초"/>
      <sheetName val="HANDHOLE(2)"/>
      <sheetName val="산출2-기기동력"/>
      <sheetName val="BSD (2)"/>
      <sheetName val="갑지(추정)"/>
      <sheetName val="인사자료총집계"/>
      <sheetName val="1.설계조건"/>
      <sheetName val="간선계산"/>
      <sheetName val="DATA"/>
      <sheetName val="단가"/>
      <sheetName val="전기일위대가"/>
      <sheetName val="데이타"/>
      <sheetName val="ITEM"/>
      <sheetName val="Macro(차단기)"/>
      <sheetName val="터널조도"/>
      <sheetName val="도급예산내역서봉투"/>
      <sheetName val="공사원가계산서"/>
      <sheetName val="기계경비(시간당)"/>
      <sheetName val="설계산출기초"/>
      <sheetName val="설계산출표지"/>
      <sheetName val="도급예산내역서총괄표"/>
      <sheetName val="램머"/>
      <sheetName val="단가조사"/>
      <sheetName val="Baby일위대가"/>
      <sheetName val="노임"/>
      <sheetName val="분전함신설"/>
      <sheetName val="단가산출"/>
      <sheetName val="자재단가"/>
      <sheetName val="을부담운반비"/>
      <sheetName val="운반비산출"/>
      <sheetName val="접지1종"/>
      <sheetName val="조명율표"/>
      <sheetName val="VXXXXXXX"/>
      <sheetName val="ECSYSTEM"/>
      <sheetName val="ECSYSTEM_2"/>
      <sheetName val="ECSYSTEM_3"/>
      <sheetName val="원가"/>
      <sheetName val="집계"/>
      <sheetName val="소요량"/>
      <sheetName val="목록"/>
      <sheetName val="일위"/>
      <sheetName val="간노비"/>
      <sheetName val="경비"/>
      <sheetName val="산재"/>
      <sheetName val="산재비율"/>
      <sheetName val="고용"/>
      <sheetName val="배부"/>
      <sheetName val="완성1"/>
      <sheetName val="완성2"/>
      <sheetName val="일반"/>
      <sheetName val="일반비율"/>
      <sheetName val="이윤"/>
      <sheetName val="이윤비율"/>
      <sheetName val="출력제외----"/>
      <sheetName val="안전"/>
      <sheetName val="안전비율"/>
      <sheetName val="내역2"/>
      <sheetName val="목록2"/>
      <sheetName val="단가2"/>
      <sheetName val="일위2"/>
      <sheetName val="준설산출근거"/>
      <sheetName val="퇴직"/>
      <sheetName val="건강"/>
      <sheetName val="연금"/>
      <sheetName val="노인"/>
      <sheetName val="유림골조"/>
      <sheetName val="danga"/>
      <sheetName val="ilch"/>
      <sheetName val="일위대가표"/>
      <sheetName val="FAB별"/>
      <sheetName val="연돌일위집계"/>
      <sheetName val="96월별PL"/>
      <sheetName val="9GNG운반"/>
      <sheetName val="관로공사"/>
      <sheetName val="집계표"/>
      <sheetName val="갑지"/>
      <sheetName val="자금신청서"/>
      <sheetName val="dBase"/>
      <sheetName val="PROJECT BRIEF(EX.NEW)"/>
      <sheetName val="_XLS__XLS__XLS__XLS__XLS__XLS__"/>
      <sheetName val="Bill"/>
      <sheetName val="예산서"/>
      <sheetName val="단가비교표"/>
      <sheetName val="노무비 근거"/>
      <sheetName val="Tables"/>
      <sheetName val="기초일위"/>
      <sheetName val="시설일위"/>
      <sheetName val="조명일위"/>
      <sheetName val="연부97-1"/>
      <sheetName val="공량산출서"/>
      <sheetName val="9567매출"/>
      <sheetName val="납부서"/>
      <sheetName val="APT"/>
      <sheetName val="기본일위"/>
      <sheetName val="직노"/>
      <sheetName val="내역서2안"/>
      <sheetName val="실행내역"/>
      <sheetName val="총괄내역서"/>
      <sheetName val="목차"/>
      <sheetName val="6월"/>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당진"/>
      <sheetName val="말뚝물량"/>
      <sheetName val="낙찰표"/>
      <sheetName val="품셈TABLE"/>
      <sheetName val="교각1"/>
      <sheetName val="danga"/>
      <sheetName val="ilch"/>
      <sheetName val="기초공"/>
      <sheetName val="기둥(원형)"/>
      <sheetName val="건설산출"/>
      <sheetName val="간접재료비산출표-27-30"/>
      <sheetName val="덕전리"/>
      <sheetName val="일위대가"/>
    </sheetNames>
    <sheetDataSet>
      <sheetData sheetId="0"/>
      <sheetData sheetId="1" refreshError="1">
        <row r="10">
          <cell r="D10">
            <v>1.8</v>
          </cell>
        </row>
        <row r="12">
          <cell r="D12">
            <v>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목차"/>
      <sheetName val="비율"/>
      <sheetName val="간지"/>
      <sheetName val="결과"/>
      <sheetName val="총괄"/>
      <sheetName val="재료계"/>
      <sheetName val="직재비"/>
      <sheetName val="소요량"/>
      <sheetName val="소요량 (2)"/>
      <sheetName val="소요량 (3)"/>
      <sheetName val="곡면산"/>
      <sheetName val="제품도면"/>
      <sheetName val="간재"/>
      <sheetName val="소모품배부액"/>
      <sheetName val="작업설"/>
      <sheetName val="수율"/>
      <sheetName val="노무집"/>
      <sheetName val="직간노"/>
      <sheetName val="공수-경계석"/>
      <sheetName val="공수-판재"/>
      <sheetName val="공정별시간 (1)"/>
      <sheetName val="공정별시간(2)"/>
      <sheetName val="작업인원"/>
      <sheetName val="생산량"/>
      <sheetName val="99생산량"/>
      <sheetName val="99생산량 (2)"/>
      <sheetName val="곡면산 (2)"/>
      <sheetName val="노임단가"/>
      <sheetName val="간노율"/>
      <sheetName val="경비집"/>
      <sheetName val="경비"/>
      <sheetName val="천-경배부"/>
      <sheetName val="천-경조정"/>
      <sheetName val="운반비"/>
      <sheetName val="일반관리비율"/>
      <sheetName val="99자료요청"/>
      <sheetName val="2000자료요청"/>
      <sheetName val="천연임금"/>
      <sheetName val="천-소모"/>
      <sheetName val="설직재-1"/>
      <sheetName val="工관리비율"/>
      <sheetName val="工완성공사율"/>
      <sheetName val="N賃率-職"/>
      <sheetName val="20관리비율"/>
      <sheetName val="Sheet1"/>
      <sheetName val="2F 회의실견적(5_14 일대)"/>
      <sheetName val="J直材4"/>
      <sheetName val="명세서"/>
      <sheetName val="부대내역"/>
      <sheetName val="수량산출"/>
      <sheetName val="실행내역"/>
      <sheetName val="직노"/>
      <sheetName val="Dae_Jiju"/>
      <sheetName val="Sikje_ingun"/>
      <sheetName val="TREE_D"/>
      <sheetName val="정부노임단가"/>
      <sheetName val="Sheet3"/>
      <sheetName val="공종별 집계"/>
      <sheetName val="#REF"/>
      <sheetName val="단가표 "/>
      <sheetName val="내역서"/>
      <sheetName val="중기일위대가"/>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갑지"/>
      <sheetName val="이윤"/>
      <sheetName val="기술료"/>
      <sheetName val="국내재료"/>
      <sheetName val="tm외"/>
      <sheetName val="불량감손"/>
      <sheetName val="불량금액"/>
      <sheetName val="불량산출"/>
      <sheetName val="수입재료"/>
      <sheetName val="KIT"/>
      <sheetName val="소재단품"/>
      <sheetName val="포장재료"/>
      <sheetName val="엔진소요"/>
      <sheetName val="출하소요"/>
      <sheetName val="설물"/>
      <sheetName val="설물대당"/>
      <sheetName val="간접재료"/>
      <sheetName val="간접단가"/>
      <sheetName val="직접노무"/>
      <sheetName val="임율총괄"/>
      <sheetName val="감가상각"/>
      <sheetName val="감가단가"/>
      <sheetName val="공수산출"/>
      <sheetName val="MB97가공"/>
      <sheetName val="공수산출 (2)"/>
      <sheetName val="기술도입"/>
      <sheetName val="기술상각"/>
      <sheetName val="기술내역"/>
      <sheetName val="연구개발"/>
      <sheetName val="연구상각"/>
      <sheetName val="연구내역"/>
      <sheetName val="개발OIL"/>
      <sheetName val="외주가공"/>
      <sheetName val="설계내역서"/>
      <sheetName val="3련 BOX"/>
      <sheetName val="내역및총괄"/>
      <sheetName val="공내역"/>
      <sheetName val="건축내역"/>
      <sheetName val="960318-1"/>
      <sheetName val="지수"/>
      <sheetName val="98비정기소모"/>
      <sheetName val="내역서"/>
      <sheetName val="총괄표"/>
      <sheetName val="1.설계조건"/>
      <sheetName val="(C)원내역"/>
      <sheetName val="원형맨홀수량"/>
      <sheetName val="전기일위대가"/>
      <sheetName val="원가갑지"/>
      <sheetName val="부대비율"/>
      <sheetName val="원형1호맨홀토공수량"/>
      <sheetName val="말뚝지지력산정"/>
      <sheetName val="crude.SLAB RE-bar"/>
      <sheetName val="포장공"/>
      <sheetName val="암거"/>
      <sheetName val="기둥(원형)"/>
      <sheetName val="단가비교표"/>
      <sheetName val="sum"/>
      <sheetName val="기계설비"/>
      <sheetName val="수량산출서"/>
      <sheetName val="을"/>
      <sheetName val="우각부보강"/>
      <sheetName val="교각계산"/>
      <sheetName val="FOB발"/>
      <sheetName val="F5"/>
      <sheetName val="밸브설치"/>
      <sheetName val="일위대가"/>
      <sheetName val="수량산출"/>
      <sheetName val="매크로"/>
      <sheetName val="조건표"/>
      <sheetName val="노임단가"/>
      <sheetName val="단면가정"/>
      <sheetName val="진주방향"/>
      <sheetName val="반중력식옹벽"/>
      <sheetName val="노임"/>
      <sheetName val="단가조사서"/>
      <sheetName val="목차"/>
      <sheetName val="직노"/>
      <sheetName val="환률"/>
      <sheetName val="조작대(1연)"/>
      <sheetName val="4.2유효폭의 계산"/>
      <sheetName val="부하계산서"/>
      <sheetName val="작성"/>
      <sheetName val="I.설계조건"/>
      <sheetName val="1.설계기준"/>
      <sheetName val="표지 (2)"/>
      <sheetName val="danga"/>
      <sheetName val="ilch"/>
      <sheetName val="집수정위치별수량"/>
      <sheetName val="건축직영"/>
      <sheetName val="eq_data"/>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sheetName val="MCC순서"/>
      <sheetName val="기계 부하표"/>
      <sheetName val="부하표LIST"/>
      <sheetName val="TR용량"/>
      <sheetName val="CABLE SIZE CALCULATION SHEET"/>
      <sheetName val="CABLECALC"/>
      <sheetName val="IMPEADENCE MAP "/>
      <sheetName val="IMPEADENCE "/>
      <sheetName val="MCCCALC"/>
      <sheetName val="LOPCALC"/>
      <sheetName val="Macro2"/>
      <sheetName val="wall"/>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B별"/>
      <sheetName val="F4-F7"/>
      <sheetName val="정부노임단가"/>
      <sheetName val="공사비내역서"/>
      <sheetName val="도급양식"/>
      <sheetName val="설계조건"/>
      <sheetName val="안정계산"/>
      <sheetName val="단면검토"/>
      <sheetName val="특2호부관하천산근"/>
      <sheetName val="ABUT수량-A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PILE  (돌출)"/>
      <sheetName val="노임단가"/>
      <sheetName val="조명시설"/>
      <sheetName val="단위중량"/>
      <sheetName val="직노"/>
      <sheetName val="반응조"/>
      <sheetName val="갑지"/>
      <sheetName val="소업1교"/>
      <sheetName val="참조"/>
      <sheetName val="사통"/>
      <sheetName val="물가시세"/>
      <sheetName val="터파기및재료"/>
      <sheetName val="가설건물"/>
      <sheetName val="6PILE  _돌출_"/>
      <sheetName val="내역서"/>
      <sheetName val="공사비집계"/>
      <sheetName val="진주방향"/>
      <sheetName val="입찰안"/>
      <sheetName val="토공 갑지"/>
      <sheetName val="Sheet1"/>
      <sheetName val="수지표"/>
      <sheetName val="셀명"/>
      <sheetName val="총괄"/>
      <sheetName val="3BL공동구 수량"/>
      <sheetName val="하도내역 (철콘)"/>
      <sheetName val="SLAB&quot;1&quot;"/>
      <sheetName val="샘플표지"/>
      <sheetName val="최적단면"/>
      <sheetName val="약품설비"/>
      <sheetName val="INPUT"/>
      <sheetName val="총 괄 표"/>
      <sheetName val="금액내역서"/>
      <sheetName val="교각계산"/>
      <sheetName val="#REF"/>
      <sheetName val="SIL98"/>
      <sheetName val="부안일위"/>
      <sheetName val="옹벽조금수정"/>
      <sheetName val="본선 토공 분배표"/>
      <sheetName val="가격조사서"/>
      <sheetName val="업무처리전"/>
      <sheetName val="총괄내역서"/>
      <sheetName val="세대구분"/>
      <sheetName val="6PILE__(돌출)"/>
      <sheetName val="6PILE___돌출_"/>
      <sheetName val="3BL공동구_수량"/>
      <sheetName val="견적의뢰서"/>
      <sheetName val="2000년1차"/>
      <sheetName val="2000전체분"/>
      <sheetName val="200"/>
      <sheetName val="2.단면가정 "/>
      <sheetName val="포장물량집계"/>
      <sheetName val="수로집계"/>
      <sheetName val="S.중기사용료"/>
      <sheetName val="97노임단가"/>
      <sheetName val="입력란"/>
      <sheetName val="U-TYPE(1)"/>
      <sheetName val="8.PILE  (돌출)"/>
      <sheetName val="D200"/>
      <sheetName val="포장공자재집계표"/>
      <sheetName val="DATE"/>
      <sheetName val="집계표(육상)"/>
      <sheetName val="지급자재"/>
      <sheetName val="내역표지"/>
      <sheetName val="빗물받이(910-510-410)"/>
      <sheetName val="인사자료총집계"/>
      <sheetName val="견적서(토공)"/>
      <sheetName val="공사비증감"/>
      <sheetName val="예가표"/>
      <sheetName val="해전배수"/>
      <sheetName val="수문일1"/>
      <sheetName val="결과조달"/>
      <sheetName val="일위대가"/>
      <sheetName val="Sheet2"/>
      <sheetName val="경상비"/>
      <sheetName val="간 지1"/>
      <sheetName val="일위(PN)"/>
      <sheetName val="2호맨홀공제수량"/>
      <sheetName val="산마루측구단위수량"/>
      <sheetName val="원형1호맨홀토공수량"/>
      <sheetName val="안산기계장치"/>
      <sheetName val="제출내역 (2)"/>
      <sheetName val="연돌일위집계"/>
      <sheetName val="슬래브"/>
      <sheetName val="산출근거"/>
      <sheetName val="000000"/>
      <sheetName val="산출내역서"/>
      <sheetName val="실행철강하도"/>
      <sheetName val="1호맨홀토공"/>
      <sheetName val="단면 (2)"/>
      <sheetName val="가도공"/>
      <sheetName val="배수관산출"/>
      <sheetName val="수안보-MBR1"/>
      <sheetName val="3.공통공사대비"/>
      <sheetName val="목표세부명세"/>
      <sheetName val="수량3"/>
      <sheetName val="바닥판"/>
      <sheetName val="오동"/>
      <sheetName val="대조"/>
      <sheetName val="나한"/>
      <sheetName val="자료"/>
      <sheetName val="2공구산출내역"/>
      <sheetName val="1TL종점(1)"/>
      <sheetName val="식재"/>
      <sheetName val="시설물"/>
      <sheetName val="식재출력용"/>
      <sheetName val="유지관리"/>
      <sheetName val="단가"/>
      <sheetName val="장비"/>
      <sheetName val="산근1"/>
      <sheetName val="노무"/>
      <sheetName val="자재"/>
      <sheetName val="Sheet1 (2)"/>
      <sheetName val="간선계산"/>
      <sheetName val="6PILE 과속방지턱집계표!$K$12 (돌출)"/>
      <sheetName val="말뚝지지력산정"/>
      <sheetName val="ELECTRIC"/>
      <sheetName val="SCHEDULE"/>
      <sheetName val="수량집계표"/>
      <sheetName val="밸브설치"/>
      <sheetName val="공문"/>
      <sheetName val="COVER"/>
      <sheetName val="간지(1)"/>
      <sheetName val="1,2,3,4,5단위수량"/>
      <sheetName val="Sheet4"/>
      <sheetName val="DATA입력"/>
      <sheetName val="DATA98"/>
      <sheetName val="원가"/>
      <sheetName val="실정보고"/>
      <sheetName val="갑지1"/>
      <sheetName val="대비"/>
      <sheetName val="bid"/>
      <sheetName val="1062-X방향 "/>
      <sheetName val="발주설계서(당초)"/>
      <sheetName val="고창방향"/>
      <sheetName val="일위대가(계측기설치)"/>
      <sheetName val="기성내역"/>
      <sheetName val="공사내역"/>
      <sheetName val="실행"/>
      <sheetName val="날개벽(시점좌측)"/>
      <sheetName val="ABUT수량-A1"/>
      <sheetName val="단면A-A(TR)"/>
      <sheetName val="4.2유효폭의 계산"/>
      <sheetName val="입찰"/>
      <sheetName val="현경"/>
      <sheetName val="격점수량"/>
      <sheetName val="산근터빈"/>
      <sheetName val="내역"/>
      <sheetName val="6PILE  _돌_x001c__"/>
      <sheetName val="교각정보"/>
      <sheetName val="기기리스트"/>
      <sheetName val="공사비증감(P4) "/>
      <sheetName val="1. 설계조건 2.단면가정 3. 하중계산"/>
      <sheetName val="DATA 입력란"/>
      <sheetName val="DATA2000"/>
      <sheetName val="실행예산"/>
      <sheetName val="주식"/>
      <sheetName val="집계표"/>
      <sheetName val="SG"/>
      <sheetName val="일위대가목차"/>
      <sheetName val="Quantity"/>
      <sheetName val="Sheet15"/>
      <sheetName val="정보"/>
      <sheetName val="신당동집계표"/>
      <sheetName val="공종단가"/>
      <sheetName val="일위대가목록"/>
      <sheetName val="자재집계표"/>
      <sheetName val="6PILE+옹벽집계!$G$6+옹벽집계!$H$10  (돌출"/>
      <sheetName val="수량집계"/>
      <sheetName val="부하계산서"/>
      <sheetName val="지하"/>
      <sheetName val="메서,변+증"/>
      <sheetName val="식생블럭단위수량"/>
      <sheetName val="갑지(추정)"/>
      <sheetName val="노무비"/>
      <sheetName val="EQUIP"/>
      <sheetName val="공량산출서"/>
      <sheetName val="공통비총괄표"/>
      <sheetName val="토목품셈"/>
      <sheetName val="PAD TR보호대기초"/>
      <sheetName val="가로등기초"/>
      <sheetName val="HANDHOLE(2)"/>
      <sheetName val="전차선로 물량표"/>
      <sheetName val="뚝토공"/>
      <sheetName val="70%"/>
      <sheetName val="소비자가"/>
      <sheetName val="공통가설공사"/>
      <sheetName val="DRUM"/>
      <sheetName val="B"/>
      <sheetName val="D-3109"/>
      <sheetName val="CTEMCOST"/>
      <sheetName val="합천내역"/>
      <sheetName val="F-302"/>
      <sheetName val="F301.303"/>
      <sheetName val="plan&amp;section of foundation"/>
      <sheetName val="design load"/>
      <sheetName val="working load at the btm ft."/>
      <sheetName val="stability check"/>
      <sheetName val="design criteria"/>
      <sheetName val="산근"/>
      <sheetName val="Total"/>
      <sheetName val="대비표"/>
      <sheetName val="CAL(1)."/>
      <sheetName val="12CGOU"/>
      <sheetName val="Bend_fact "/>
      <sheetName val="요약배부"/>
      <sheetName val="주관사업"/>
      <sheetName val="STAFF ANALYSIS"/>
      <sheetName val="C"/>
      <sheetName val="AN-01"/>
      <sheetName val="PRICES"/>
      <sheetName val="골조시행"/>
      <sheetName val="inter"/>
      <sheetName val="예상"/>
      <sheetName val="기계경비일람"/>
      <sheetName val="ASP 일반구간_250A"/>
      <sheetName val="단가산출서"/>
      <sheetName val="설계조건"/>
      <sheetName val="내역(전체)"/>
      <sheetName val="수량산출내역1115"/>
      <sheetName val="침하계"/>
      <sheetName val="코드표"/>
      <sheetName val="구조물공"/>
      <sheetName val="토공 total"/>
      <sheetName val="부하(성남)"/>
      <sheetName val="토목"/>
      <sheetName val="기계(집계표)"/>
      <sheetName val="유림골조"/>
      <sheetName val="BOX 본체"/>
      <sheetName val="대로근거"/>
      <sheetName val="경영상태"/>
      <sheetName val="교대(A1-A2)"/>
      <sheetName val="DAILY"/>
      <sheetName val="PROCURE"/>
      <sheetName val="out_prog"/>
      <sheetName val="선적schedule (2)"/>
      <sheetName val="계약용량(서포)"/>
      <sheetName val="1.설계조건"/>
      <sheetName val="3.하중산정4.지지력"/>
      <sheetName val="1.토공"/>
      <sheetName val="가공비"/>
      <sheetName val="수량산출"/>
      <sheetName val="설계산출표지"/>
      <sheetName val="약품공급2"/>
      <sheetName val="토공"/>
      <sheetName val="을 2"/>
      <sheetName val="을 1"/>
      <sheetName val="손익분석"/>
      <sheetName val="TYPE-1"/>
      <sheetName val="4)유동표"/>
      <sheetName val="관로토공집계표"/>
      <sheetName val="01.견적내역서"/>
      <sheetName val="9509"/>
      <sheetName val="우수받이재료집계표"/>
      <sheetName val="type-F"/>
      <sheetName val="기자재비"/>
      <sheetName val="Sheet3"/>
      <sheetName val="토적표(우안)"/>
      <sheetName val="토적표(좌안)"/>
      <sheetName val="2.대외공문"/>
      <sheetName val="갑지(집행)"/>
      <sheetName val="수량명세서"/>
      <sheetName val="대림경상68억"/>
      <sheetName val="인건비"/>
      <sheetName val="TOTAL_BOQ"/>
      <sheetName val="음봉방향"/>
      <sheetName val="포장공"/>
      <sheetName val="당초내역서"/>
      <sheetName val="교통표지판수량집계표"/>
      <sheetName val="본부소개"/>
      <sheetName val="공사비예산서(토목분)"/>
      <sheetName val="단위수량"/>
      <sheetName val="전체변경예정공정표_2012.07.30"/>
      <sheetName val="프랜트면허"/>
      <sheetName val="토목주소"/>
      <sheetName val="archi(본사)"/>
      <sheetName val="2002상반기노임기준"/>
      <sheetName val="단가일람"/>
      <sheetName val="조경일람"/>
      <sheetName val="1NYS(당)"/>
      <sheetName val="본체"/>
      <sheetName val="배수통관(좌)"/>
      <sheetName val="산출근거(S4)"/>
      <sheetName val="건축내역서"/>
      <sheetName val="설비내역서"/>
      <sheetName val="전기내역서"/>
      <sheetName val="견적서"/>
      <sheetName val="도봉2지구"/>
      <sheetName val="비목군분류일위"/>
      <sheetName val="사유서제출현황-2"/>
      <sheetName val="TOWER 10TON"/>
      <sheetName val="TOWER 12TON"/>
      <sheetName val="합의경상"/>
      <sheetName val="배수내역"/>
      <sheetName val="화재 탐지 설비"/>
      <sheetName val="BOX(1.5X1.5)"/>
      <sheetName val="하천하류 철근수량 집계표"/>
      <sheetName val="COPING"/>
      <sheetName val="기본"/>
      <sheetName val="중기사용료"/>
      <sheetName val="일위"/>
      <sheetName val="교량전기"/>
      <sheetName val="배수내역(98년도분)"/>
      <sheetName val="기계경비적용기준"/>
      <sheetName val="방음벽기초"/>
      <sheetName val="간접비"/>
      <sheetName val="시행후면적"/>
      <sheetName val="제수변수량H2.15"/>
      <sheetName val="_공기변수량"/>
      <sheetName val="설계"/>
      <sheetName val="설계내역"/>
      <sheetName val="교각1"/>
      <sheetName val="견적서세부내용"/>
      <sheetName val="견적내용입력"/>
      <sheetName val="★도급내역"/>
      <sheetName val="배수관설치현황"/>
      <sheetName val="좌측"/>
      <sheetName val="_xffff__xffff__xffff__xffff_"/>
      <sheetName val="_x0018__x0000_℀"/>
      <sheetName val="단면B-B(EA)"/>
      <sheetName val="역T형"/>
      <sheetName val="날개벽"/>
      <sheetName val="A-4"/>
      <sheetName val="지장물C"/>
      <sheetName val="전기"/>
      <sheetName val="40총괄"/>
      <sheetName val="40집계"/>
      <sheetName val="민자토목설변1차"/>
      <sheetName val="화전내"/>
      <sheetName val="2.교량(신설)"/>
      <sheetName val="Basic"/>
      <sheetName val="D"/>
      <sheetName val="L"/>
      <sheetName val="M"/>
      <sheetName val="Part AB"/>
      <sheetName val="Part I"/>
      <sheetName val="Part M"/>
      <sheetName val="S"/>
      <sheetName val="E"/>
      <sheetName val="Resource"/>
      <sheetName val="Exrate"/>
      <sheetName val="40단가산출서"/>
      <sheetName val="골재및자재집계표"/>
      <sheetName val="수문보고"/>
      <sheetName val="할증 "/>
      <sheetName val="대운산출"/>
      <sheetName val="정부노임단가"/>
      <sheetName val="견적대비표"/>
      <sheetName val="참고사항"/>
      <sheetName val="근로자자료입력"/>
      <sheetName val="실행내역서"/>
      <sheetName val="DATA"/>
      <sheetName val="수지예산"/>
      <sheetName val="01.인원현황 (계획)"/>
      <sheetName val="대,유,램"/>
      <sheetName val="허용지지력"/>
      <sheetName val="Output"/>
      <sheetName val="직재"/>
      <sheetName val="배수공"/>
      <sheetName val="간지"/>
      <sheetName val="토사(PE)"/>
      <sheetName val="자금신청서"/>
      <sheetName val="96보완계획7.12"/>
      <sheetName val="단위단가"/>
      <sheetName val="대부예산서"/>
      <sheetName val="기초공"/>
      <sheetName val="기둥(원형)"/>
      <sheetName val="마감사양"/>
      <sheetName val="철근량"/>
      <sheetName val="연습"/>
      <sheetName val="2000시행예상"/>
      <sheetName val="차액보증"/>
      <sheetName val="YES-T"/>
      <sheetName val="1을"/>
      <sheetName val="돌담교 상부수량"/>
      <sheetName val="수입"/>
      <sheetName val="부대공"/>
      <sheetName val="CIVIL4"/>
      <sheetName val="1.수인터널"/>
      <sheetName val="설직재-1"/>
      <sheetName val="기초일위"/>
      <sheetName val="수목단가"/>
      <sheetName val="시설수량표"/>
      <sheetName val="시설일위"/>
      <sheetName val="식재수량표"/>
      <sheetName val="식재일위"/>
      <sheetName val="일위목록"/>
      <sheetName val="자재단가"/>
      <sheetName val="중로근거"/>
      <sheetName val="변경집계표"/>
      <sheetName val="I一般比"/>
      <sheetName val="가옥철거"/>
      <sheetName val="J형측구단위수량"/>
      <sheetName val="소산진입"/>
      <sheetName val="Sheet13"/>
      <sheetName val="Sheet14"/>
      <sheetName val="GEN"/>
      <sheetName val="A1(토공)"/>
      <sheetName val="A1(구조물)"/>
      <sheetName val="수량집계(1)"/>
      <sheetName val="철근집계표"/>
      <sheetName val="포장직선구간"/>
      <sheetName val="Sheet17"/>
      <sheetName val="집수정"/>
      <sheetName val="입상내역"/>
      <sheetName val="보차도경계석"/>
      <sheetName val="설비"/>
      <sheetName val="김여중"/>
      <sheetName val="무근깨기"/>
      <sheetName val="횡배날개"/>
      <sheetName val="외주현황.wq1"/>
      <sheetName val="2.단면가정"/>
      <sheetName val="도배공사언고"/>
      <sheetName val="guard(mac)"/>
      <sheetName val="기계경비"/>
      <sheetName val="가설사무소수량집계"/>
      <sheetName val="예정(3)"/>
      <sheetName val="현장관리비"/>
      <sheetName val="계산근거"/>
      <sheetName val="woo(mac)"/>
      <sheetName val="20-6(L)"/>
      <sheetName val="관로조사공"/>
      <sheetName val="본선차로수량집계표"/>
      <sheetName val="의뢰서"/>
      <sheetName val="기초INPUT"/>
      <sheetName val="토공-내역"/>
      <sheetName val="세목전체"/>
      <sheetName val="사리부설"/>
      <sheetName val="여과지동"/>
      <sheetName val="기초자료"/>
      <sheetName val="건축"/>
      <sheetName val="수로단위수량"/>
      <sheetName val="전기혼잡제경비(45)"/>
      <sheetName val="Pier 3"/>
      <sheetName val="용산1(해보)"/>
      <sheetName val="비탈면보호공수량산출"/>
      <sheetName val="국공유지및사유지"/>
      <sheetName val="품셈TABLE"/>
      <sheetName val="일위대가1"/>
      <sheetName val="입출재고현황 (2)"/>
      <sheetName val="단위수량(출력X)"/>
      <sheetName val="맨홀수량산출"/>
      <sheetName val="BOX-1510"/>
      <sheetName val="이토변실(A3-LINE)"/>
      <sheetName val="I.설계조건"/>
      <sheetName val="우수관로단위수량(300)"/>
      <sheetName val="96노임기준"/>
      <sheetName val="6PILE (돌출)"/>
      <sheetName val="원형맨홀수량"/>
      <sheetName val="우수"/>
      <sheetName val="U형측구 표준단면도"/>
      <sheetName val="1단계"/>
      <sheetName val="_x0018_"/>
      <sheetName val="당초"/>
      <sheetName val="낙찰표"/>
      <sheetName val="우수받이"/>
      <sheetName val="데리네이타현황"/>
      <sheetName val="트랜치 집수정 연결관-연장산출서"/>
      <sheetName val="3련 BOX"/>
      <sheetName val="배수장토목공사비"/>
      <sheetName val="일반수량"/>
      <sheetName val="구체"/>
      <sheetName val="좌측날개벽"/>
      <sheetName val="우측날개벽"/>
      <sheetName val="tggwan(mac)"/>
      <sheetName val="흥양2교토공집계표"/>
      <sheetName val="JUCKEYK"/>
      <sheetName val="연결관암거"/>
      <sheetName val="주요자재집계"/>
      <sheetName val="단가조사"/>
      <sheetName val="총수량 (기성)"/>
      <sheetName val="4-1.노무비(직영)"/>
      <sheetName val="2_단면가정_"/>
      <sheetName val="총_괄_표"/>
      <sheetName val="토공_갑지"/>
      <sheetName val="공사비증감(P4)_"/>
      <sheetName val="본선_토공_분배표"/>
      <sheetName val="단면_(2)"/>
      <sheetName val="하도내역_(철콘)"/>
      <sheetName val="부대토목"/>
      <sheetName val="토공계산서(부체도로)"/>
      <sheetName val="L형집계"/>
      <sheetName val="IW-LIST"/>
      <sheetName val="옹벽"/>
      <sheetName val="금융비용"/>
      <sheetName val="노임"/>
      <sheetName val="2.하중산정"/>
      <sheetName val="단면가정"/>
      <sheetName val="일위대가표"/>
      <sheetName val="총괄표"/>
      <sheetName val="DHEQSUPT"/>
      <sheetName val="건설기계_목록"/>
      <sheetName val="운반"/>
      <sheetName val="신표지1"/>
      <sheetName val="관급자재대"/>
      <sheetName val="내역-가"/>
      <sheetName val="가압장구체수량산출서"/>
      <sheetName val="집계표(OPTION)"/>
      <sheetName val="T.T.P 단위수량"/>
      <sheetName val="J01"/>
      <sheetName val="칠산대교 중앙부"/>
      <sheetName val="칠산대교 시종점부"/>
      <sheetName val="우각부보강"/>
      <sheetName val="설계예시"/>
      <sheetName val="전선 및 전선관"/>
      <sheetName val="중기비"/>
      <sheetName val="수량산출서"/>
      <sheetName val="을"/>
      <sheetName val="매립"/>
      <sheetName val="전력구구조물산근"/>
      <sheetName val="F301_303"/>
      <sheetName val="plan&amp;section_of_foundation"/>
      <sheetName val="design_load"/>
      <sheetName val="working_load_at_the_btm_ft_"/>
      <sheetName val="stability_check"/>
      <sheetName val="design_criteria"/>
      <sheetName val="CAL(1)_"/>
      <sheetName val="Bend_fact_"/>
      <sheetName val="STAFF_ANALYSIS"/>
      <sheetName val="Sheet1_(2)"/>
      <sheetName val="BQMPALOC"/>
      <sheetName val="Cash2"/>
      <sheetName val="Z"/>
      <sheetName val="품"/>
      <sheetName val="계화총괄"/>
      <sheetName val="계화배수(3대)"/>
      <sheetName val="우수맨홀공제단위수량"/>
      <sheetName val="관급총괄"/>
      <sheetName val="실행대비"/>
      <sheetName val="건축물터파기"/>
      <sheetName val="일위7"/>
      <sheetName val="일위6"/>
      <sheetName val="일위5"/>
      <sheetName val="노무단가비교표"/>
      <sheetName val="일위1"/>
      <sheetName val="일위2"/>
      <sheetName val="일위3"/>
      <sheetName val="일위4"/>
      <sheetName val="단가대비표"/>
      <sheetName val="일위8"/>
      <sheetName val="일위9"/>
      <sheetName val="철거산출근거"/>
      <sheetName val="목록"/>
      <sheetName val="자재단가표"/>
      <sheetName val="조합일"/>
      <sheetName val="철거일"/>
      <sheetName val="일위대가(1)"/>
      <sheetName val="BOX"/>
      <sheetName val="우수공"/>
      <sheetName val="조건표"/>
      <sheetName val="동원(3)"/>
      <sheetName val="9GNG운반"/>
      <sheetName val="loading"/>
      <sheetName val="설계내역서"/>
      <sheetName val="설계내역(2001)"/>
      <sheetName val="자재(설치)"/>
      <sheetName val="현황"/>
      <sheetName val="N賃率-職"/>
      <sheetName val="부표총괄"/>
      <sheetName val="1.설계기준"/>
      <sheetName val="철집"/>
      <sheetName val="계획서"/>
      <sheetName val="도자"/>
      <sheetName val="덤프총괄"/>
      <sheetName val="순성토운반거리산정"/>
      <sheetName val="임목폐기물파쇄"/>
      <sheetName val="토적집계표"/>
      <sheetName val="벌목공"/>
      <sheetName val="유동(순성_최종)"/>
      <sheetName val="비옥토수거"/>
      <sheetName val="이기(집계)"/>
      <sheetName val="2차토량발생"/>
      <sheetName val="STEEL BOX 단면설계(SEC.8)"/>
      <sheetName val="단위자갈수량1"/>
      <sheetName val="계수시트"/>
      <sheetName val="에너지동"/>
      <sheetName val="중기목록표"/>
      <sheetName val="제직재"/>
      <sheetName val="제-노임"/>
      <sheetName val="인부노임"/>
      <sheetName val="교차구"/>
      <sheetName val="TYPE-A"/>
      <sheetName val="기존-내역"/>
      <sheetName val="토목검측서"/>
      <sheetName val="P.M 별"/>
      <sheetName val="토적계산"/>
      <sheetName val="깨기"/>
      <sheetName val="건축내역"/>
      <sheetName val="옹벽집계표"/>
      <sheetName val="마산방향"/>
      <sheetName val="단위수량산출"/>
      <sheetName val="이름"/>
      <sheetName val="LOB"/>
      <sheetName val="C-직노1"/>
      <sheetName val="이형관격점별수량산출(2)"/>
      <sheetName val="외자배분"/>
      <sheetName val="외자내역"/>
      <sheetName val="수량"/>
      <sheetName val="시멘트 및 골재량 (슬래브)"/>
      <sheetName val="시멘트 및 골재량 (거더)"/>
      <sheetName val="Supplement2"/>
      <sheetName val="포장총괄집계표"/>
      <sheetName val="품의"/>
      <sheetName val="지장물조서"/>
      <sheetName val="CODE"/>
      <sheetName val="MOTOR"/>
      <sheetName val="전기일위대가"/>
      <sheetName val="업체선정"/>
      <sheetName val="6월인원"/>
      <sheetName val="상부공"/>
      <sheetName val="단면검토"/>
      <sheetName val="6공구(당초)"/>
      <sheetName val="내역서(교량)전체"/>
      <sheetName val="표지"/>
      <sheetName val="입찰내역 발주처 양식"/>
      <sheetName val="단가비교"/>
      <sheetName val="보험료산출"/>
      <sheetName val="산출내역(4월)"/>
      <sheetName val="산출내역(5월) (2)"/>
      <sheetName val="REINF."/>
      <sheetName val="찍기"/>
      <sheetName val="단가산출"/>
      <sheetName val="중기목록"/>
      <sheetName val="운반단가"/>
      <sheetName val="공틀공사"/>
      <sheetName val="대목"/>
      <sheetName val="차선도색"/>
      <sheetName val="6PILE_______G_6_______H_10____2"/>
      <sheetName val="직원인원"/>
      <sheetName val="날개수량1.5"/>
      <sheetName val="영동(D)"/>
      <sheetName val="표준단면수량(출력안함)"/>
      <sheetName val="공사개요"/>
      <sheetName val="A1-DATA"/>
      <sheetName val="단면"/>
      <sheetName val="주형"/>
      <sheetName val="배명(단가)"/>
      <sheetName val="INPUTDATA"/>
      <sheetName val="산출근거-S1"/>
      <sheetName val="1련박스"/>
      <sheetName val="일반공사"/>
      <sheetName val="저"/>
      <sheetName val="광주전남"/>
      <sheetName val="평가데이터"/>
      <sheetName val="경산"/>
      <sheetName val="공사명입력"/>
      <sheetName val="참고자료"/>
      <sheetName val="데이타"/>
      <sheetName val="총집계"/>
      <sheetName val="토공산출(시)"/>
      <sheetName val="토공산출(포)"/>
      <sheetName val="토공사"/>
      <sheetName val="모델링"/>
      <sheetName val="하중계산"/>
      <sheetName val="날개벽수량표"/>
      <sheetName val="공종별내역서"/>
      <sheetName val="6PILE__(돌출)1"/>
      <sheetName val="토공_갑지1"/>
      <sheetName val="총_괄_표1"/>
      <sheetName val="1062-X방향_"/>
      <sheetName val="3_공통공사대비"/>
      <sheetName val="제출내역_(2)"/>
      <sheetName val="1_설계조건"/>
      <sheetName val="8_PILE__(돌출)"/>
      <sheetName val="1__설계조건_2_단면가정_3__하중계산"/>
      <sheetName val="DATA_입력란"/>
      <sheetName val="BOX_본체"/>
      <sheetName val="하수급견적대비"/>
      <sheetName val="원가(조경)"/>
      <sheetName val="원가(토목)"/>
      <sheetName val="01. 지사동"/>
      <sheetName val="6PILE_과속방지턱집계표!$K$12_(돌출)"/>
      <sheetName val="선적schedule_(2)"/>
      <sheetName val="4_2유효폭의_계산"/>
      <sheetName val="TOWER_10TON"/>
      <sheetName val="TOWER_12TON"/>
      <sheetName val="PAD_TR보호대기초"/>
      <sheetName val="전차선로_물량표"/>
      <sheetName val="3_하중산정4_지지력"/>
      <sheetName val="Summary "/>
      <sheetName val="Thiet bi"/>
      <sheetName val="DM.ChiPhi"/>
      <sheetName val="MAIN GATE HOUSE"/>
      <sheetName val="escon"/>
      <sheetName val="264"/>
      <sheetName val="6MONTHS"/>
      <sheetName val="증감내역"/>
      <sheetName val="부대내역"/>
      <sheetName val="집수정(600-700)"/>
      <sheetName val="A LINE"/>
      <sheetName val="C.배수관공"/>
      <sheetName val="옹벽식측구단위"/>
      <sheetName val="자재 집계표"/>
      <sheetName val="견적"/>
      <sheetName val="MATERIAL"/>
      <sheetName val="상반기손익차2총괄"/>
      <sheetName val="토공정보"/>
      <sheetName val="3절_CheckList_구분"/>
      <sheetName val="개요"/>
      <sheetName val="입력시트"/>
      <sheetName val="임목폐기물집계"/>
      <sheetName val="부대토공"/>
      <sheetName val="차선위치조서"/>
      <sheetName val="시중노임"/>
      <sheetName val="Finansal tamamlanma Eğrisi"/>
      <sheetName val="TESİSAT"/>
      <sheetName val="Finansal_tamamlanma_Eğrisi"/>
      <sheetName val="구조물철거개소별명세"/>
      <sheetName val="일위대가(가설)"/>
      <sheetName val="GAEYO"/>
      <sheetName val="EP0618"/>
      <sheetName val="일위대가(여기까지)"/>
      <sheetName val="금융"/>
      <sheetName val="내역검토사항"/>
      <sheetName val="간1"/>
      <sheetName val="공사예산서"/>
      <sheetName val="예산서(사급분)"/>
      <sheetName val="설계내역집계표"/>
      <sheetName val="간2"/>
      <sheetName val="총괄자재집계표"/>
      <sheetName val="수량총괄표"/>
      <sheetName val="간3"/>
      <sheetName val="품셈총괄표"/>
      <sheetName val="품셈"/>
      <sheetName val="간4"/>
      <sheetName val="부표총괄표"/>
      <sheetName val="부표"/>
      <sheetName val="간5"/>
      <sheetName val="별표총괄표"/>
      <sheetName val="별표"/>
      <sheetName val="운반거리"/>
      <sheetName val="간6"/>
      <sheetName val="간7"/>
      <sheetName val="도급견적가"/>
      <sheetName val="자재집계"/>
      <sheetName val="6PILE  _돌_x005f_x001c__"/>
      <sheetName val="과속방지턱"/>
      <sheetName val="단가산출2"/>
      <sheetName val="중기사용료산출근거"/>
      <sheetName val="흄관기초"/>
      <sheetName val="6PILE___돌출_1"/>
      <sheetName val="2_단면가정_1"/>
      <sheetName val="3BL공동구_수량1"/>
      <sheetName val="Sheet1_(2)1"/>
      <sheetName val="하도내역_(철콘)1"/>
      <sheetName val="본선_토공_분배표1"/>
      <sheetName val="단면_(2)1"/>
      <sheetName val="공사비증감(P4)_1"/>
      <sheetName val="간_지1"/>
      <sheetName val="Part_AB"/>
      <sheetName val="Part_I"/>
      <sheetName val="Part_M"/>
      <sheetName val="할증_"/>
      <sheetName val="F301_3031"/>
      <sheetName val="plan&amp;section_of_foundation1"/>
      <sheetName val="design_load1"/>
      <sheetName val="working_load_at_the_btm_ft_1"/>
      <sheetName val="stability_check1"/>
      <sheetName val="design_criteria1"/>
      <sheetName val="4-1_노무비(직영)"/>
      <sheetName val="01_인원현황_(계획)"/>
      <sheetName val="을_2"/>
      <sheetName val="을_1"/>
      <sheetName val="S_중기사용료"/>
      <sheetName val="6PILE+옹벽집계!$G$6+옹벽집계!$H$10__(돌출"/>
      <sheetName val="01_견적내역서"/>
      <sheetName val="I_설계조건"/>
      <sheetName val="2_교량(신설)"/>
      <sheetName val="돌담교_상부수량"/>
      <sheetName val="6PILE___돌_"/>
      <sheetName val="1_수인터널"/>
      <sheetName val="CAL(1)_1"/>
      <sheetName val="Bend_fact_1"/>
      <sheetName val="STAFF_ANALYSIS1"/>
      <sheetName val="입출재고현황_(2)"/>
      <sheetName val="칠산대교_중앙부"/>
      <sheetName val="칠산대교_시종점부"/>
      <sheetName val="1_토공"/>
      <sheetName val="2_대외공문"/>
      <sheetName val="3련_BOX"/>
      <sheetName val="총수량_(기성)"/>
      <sheetName val="2_단면가정"/>
      <sheetName val="제수변수량H2_15"/>
      <sheetName val="T_T_P_단위수량"/>
      <sheetName val="BOX(1_5X1_5)"/>
      <sheetName val="전선_및_전선관"/>
      <sheetName val="ASP_일반구간_250A"/>
      <sheetName val="96보완계획7_12"/>
      <sheetName val="전체변경예정공정표_2012_07_30"/>
      <sheetName val="토공_total"/>
      <sheetName val="화재_탐지_설비"/>
      <sheetName val="6PILE_(돌출)"/>
      <sheetName val="외주현황_wq1"/>
      <sheetName val="REINF_"/>
      <sheetName val="P_M_별"/>
      <sheetName val="배수관토공산출"/>
      <sheetName val="타견적(을)"/>
      <sheetName val="98지급계획"/>
      <sheetName val="교대(A1)"/>
      <sheetName val="연결임시"/>
      <sheetName val="95MAKER"/>
      <sheetName val="재료율"/>
      <sheetName val="단가조사표"/>
      <sheetName val="중기"/>
      <sheetName val="추진공"/>
      <sheetName val="맨홀되메우기"/>
      <sheetName val="관로연장산출"/>
      <sheetName val="보고서"/>
      <sheetName val="가시설(TYPE-A)"/>
      <sheetName val="1호맨홀가감수량"/>
      <sheetName val="1-1평균터파기고(1)"/>
      <sheetName val="1호맨홀수량산출"/>
      <sheetName val="연결원본-절대지우지말것"/>
      <sheetName val="0"/>
      <sheetName val="6PILE__(돌출)2"/>
      <sheetName val="토공_갑지2"/>
      <sheetName val="총_괄_표2"/>
      <sheetName val="1062-X방향_1"/>
      <sheetName val="3_공통공사대비1"/>
      <sheetName val="제출내역_(2)1"/>
      <sheetName val="1_설계조건1"/>
      <sheetName val="8_PILE__(돌출)1"/>
      <sheetName val="1__설계조건_2_단면가정_3__하중계산1"/>
      <sheetName val="DATA_입력란1"/>
      <sheetName val="BOX_본체1"/>
      <sheetName val="6PILE_과속방지턱집계표!$K$12_(돌출)1"/>
      <sheetName val="선적schedule_(2)1"/>
      <sheetName val="4_2유효폭의_계산1"/>
      <sheetName val="TOWER_10TON1"/>
      <sheetName val="TOWER_12TON1"/>
      <sheetName val="PAD_TR보호대기초1"/>
      <sheetName val="전차선로_물량표1"/>
      <sheetName val="3_하중산정4_지지력1"/>
      <sheetName val="Summary_"/>
      <sheetName val="Thiet_bi"/>
      <sheetName val="DM_ChiPhi"/>
      <sheetName val="MAIN_GATE_HOUSE"/>
      <sheetName val="dongia (2)"/>
      <sheetName val="負荷集計（断熱不燃）"/>
      <sheetName val="Div26 - Elect"/>
      <sheetName val="RAB AR&amp;STR"/>
      <sheetName val="electrical"/>
      <sheetName val="DANHPHAP"/>
      <sheetName val="MTP"/>
      <sheetName val=" FURNACE현설"/>
      <sheetName val="변경내역대비표(2)"/>
      <sheetName val="각형맨홀"/>
      <sheetName val="요율"/>
      <sheetName val="전체철근집계"/>
      <sheetName val="일위대가-2"/>
      <sheetName val="본실행경비"/>
      <sheetName val="setup"/>
      <sheetName val="선급금신청서"/>
      <sheetName val="특2맨홀(차도)(T-A)"/>
      <sheetName val="특2맨홀(보도)(T-A)"/>
      <sheetName val="맨홀이음부 몰탈수량 집계표"/>
      <sheetName val="99노임단가"/>
      <sheetName val="자판실행"/>
      <sheetName val="INPUT(덕도방향-시점)"/>
      <sheetName val="Eq. Mobilization"/>
      <sheetName val="준검 내역서"/>
      <sheetName val="안정검토"/>
      <sheetName val="소방현물"/>
      <sheetName val="7.PILE  (돌출)"/>
      <sheetName val="작성"/>
      <sheetName val="danga"/>
      <sheetName val="ilch"/>
      <sheetName val="목창호"/>
      <sheetName val="깨؀"/>
      <sheetName val="깨٫"/>
      <sheetName val="breakdown"/>
      <sheetName val="main1"/>
      <sheetName val="RefG"/>
      <sheetName val="IRR sponsor"/>
      <sheetName val="laroux"/>
      <sheetName val="1.설계조건 "/>
      <sheetName val="2.단면1"/>
      <sheetName val="2.단면2"/>
      <sheetName val="3.토압계산"/>
      <sheetName val="4.하중계산"/>
      <sheetName val="5.안정검토"/>
      <sheetName val="5.안정검토 (2)"/>
      <sheetName val="6.벽체계산"/>
      <sheetName val="7.FOOTING 계산(직접기초)"/>
      <sheetName val="7.PILE "/>
      <sheetName val="FOOTING 계산(PILE기초)"/>
      <sheetName val="FOOTING계산(돌출)"/>
      <sheetName val="BM"/>
      <sheetName val="BALAN1"/>
      <sheetName val="(10) Other Costs5"/>
      <sheetName val="LAST UPDATE"/>
      <sheetName val="마감물량"/>
      <sheetName val="h-013211-2"/>
      <sheetName val="Bill summary of cost"/>
      <sheetName val="INTERIOR WALLS"/>
      <sheetName val="LLEGADA"/>
      <sheetName val="GAE8'97"/>
      <sheetName val="CFA"/>
      <sheetName val="Material Price"/>
      <sheetName val="2.223M_due to adj profit"/>
      <sheetName val="Land Dev't. Ph-1"/>
      <sheetName val="Benchmark"/>
      <sheetName val="GESTION FICHE"/>
      <sheetName val="TRADUCTION LISTES"/>
      <sheetName val="Table"/>
      <sheetName val="BQextra"/>
      <sheetName val="TOSHIBA-Structure"/>
      <sheetName val="8-31-98"/>
      <sheetName val="worksheet inchican"/>
      <sheetName val="combined 9-30"/>
      <sheetName val="직공시공계획서"/>
      <sheetName val="포설list원본"/>
      <sheetName val="투입"/>
      <sheetName val="기성집계"/>
      <sheetName val="VS P-Q"/>
      <sheetName val="현장관리비 산출내역"/>
      <sheetName val="Contents"/>
      <sheetName val="Form.A"/>
      <sheetName val="Electrical(ISBL)"/>
      <sheetName val="Form.C"/>
      <sheetName val="Form.D"/>
      <sheetName val="Form.E"/>
      <sheetName val="Form.F"/>
      <sheetName val="Form.G"/>
      <sheetName val="Open"/>
      <sheetName val="일위대가-1"/>
      <sheetName val="횡배수관"/>
      <sheetName val="정공공사"/>
      <sheetName val="datasheet"/>
      <sheetName val="1_설계기준"/>
      <sheetName val="2_하중산정"/>
      <sheetName val="1회기성을"/>
      <sheetName val="STEEL_BOX_단면설계(SEC_8)"/>
      <sheetName val="01__지사동"/>
      <sheetName val="하천하류_철근수량_집계표"/>
      <sheetName val="입찰내역_발주처_양식"/>
      <sheetName val="전계가"/>
      <sheetName val="MANP"/>
      <sheetName val="SYSTEM 945 Air&amp;Nitrogen"/>
      <sheetName val="백분율"/>
      <sheetName val="tifico"/>
      <sheetName val="EQT-ESTN"/>
      <sheetName val="PTdam"/>
      <sheetName val="미생물배양기 기초"/>
      <sheetName val="총괄내역"/>
      <sheetName val="6PILE_______G_6_______H_10____3"/>
      <sheetName val="방송(체육관)"/>
      <sheetName val="격점관로집계"/>
      <sheetName val="지장물현황"/>
      <sheetName val="분묘 총 현황"/>
      <sheetName val="지하매설물조서"/>
      <sheetName val="지장물도면"/>
      <sheetName val="방배2E"/>
      <sheetName val="Y_WORK"/>
      <sheetName val="wall"/>
      <sheetName val="가설대가"/>
      <sheetName val="토공대가"/>
      <sheetName val="구조대가"/>
      <sheetName val="포설대가1"/>
      <sheetName val="부대대가"/>
      <sheetName val="정산"/>
      <sheetName val="ACUNIT"/>
      <sheetName val="PM Demolition "/>
      <sheetName val="USGC"/>
      <sheetName val="Equip."/>
      <sheetName val="산1~6"/>
      <sheetName val="중기조종사 단위단가"/>
      <sheetName val="금액결정"/>
      <sheetName val="6PILE__(돌출)3"/>
      <sheetName val="토공_갑지3"/>
      <sheetName val="총_괄_표3"/>
      <sheetName val="2_단면가정_2"/>
      <sheetName val="3BL공동구_수량2"/>
      <sheetName val="6PILE___돌출_2"/>
      <sheetName val="Summary_1"/>
      <sheetName val="Thiet_bi1"/>
      <sheetName val="DM_ChiPhi1"/>
      <sheetName val="dongia_(2)"/>
      <sheetName val="RAB_AR&amp;STR"/>
      <sheetName val="Div26_-_Elect"/>
      <sheetName val="본선_토공_분배표2"/>
      <sheetName val="Sheet1_(2)2"/>
      <sheetName val="1062-X방향_2"/>
      <sheetName val="3_공통공사대비2"/>
      <sheetName val="제출내역_(2)2"/>
      <sheetName val="1_설계조건2"/>
      <sheetName val="8_PILE__(돌출)2"/>
      <sheetName val="단면_(2)2"/>
      <sheetName val="하도내역_(철콘)2"/>
      <sheetName val="1__설계조건_2_단면가정_3__하중계산2"/>
      <sheetName val="DATA_입력란2"/>
      <sheetName val="공사비증감(P4)_2"/>
      <sheetName val="BOX_본체2"/>
      <sheetName val="6PILE_과속방지턱집계표!$K$12_(돌출)2"/>
      <sheetName val="F301_3032"/>
      <sheetName val="plan&amp;section_of_foundation2"/>
      <sheetName val="design_load2"/>
      <sheetName val="working_load_at_the_btm_ft_2"/>
      <sheetName val="stability_check2"/>
      <sheetName val="design_criteria2"/>
      <sheetName val="선적schedule_(2)2"/>
      <sheetName val="4_2유효폭의_계산2"/>
      <sheetName val="TOWER_10TON2"/>
      <sheetName val="TOWER_12TON2"/>
      <sheetName val="PAD_TR보호대기초2"/>
      <sheetName val="전차선로_물량표2"/>
      <sheetName val="CAL(1)_2"/>
      <sheetName val="Bend_fact_2"/>
      <sheetName val="STAFF_ANALYSIS2"/>
      <sheetName val="3_하중산정4_지지력2"/>
      <sheetName val="간_지11"/>
      <sheetName val="01_견적내역서1"/>
      <sheetName val="Part_AB1"/>
      <sheetName val="Part_I1"/>
      <sheetName val="Part_M1"/>
      <sheetName val="할증_1"/>
      <sheetName val="6PILE+옹벽집계!$G$6+옹벽집계!$H$10__(돌1"/>
      <sheetName val="S_중기사용료1"/>
      <sheetName val="3련_BOX1"/>
      <sheetName val="MAIN_GATE_HOUSE1"/>
      <sheetName val="ASP_일반구간_250A1"/>
      <sheetName val="2_교량(신설)1"/>
      <sheetName val="I_설계조건1"/>
      <sheetName val="01_인원현황_(계획)1"/>
      <sheetName val="돌담교_상부수량1"/>
      <sheetName val="1_수인터널1"/>
      <sheetName val="6PILE___돌_x005f_x001c__"/>
      <sheetName val="Master"/>
      <sheetName val="DGCT"/>
      <sheetName val="Ts"/>
      <sheetName val="TH"/>
      <sheetName val="Bia"/>
      <sheetName val="Vattu"/>
      <sheetName val="XL4Poppy"/>
      <sheetName val="database"/>
      <sheetName val="INFOR-ST"/>
      <sheetName val="6PILE  _돌_x005f_x005f_x005f_x001c__"/>
      <sheetName val="DG duoi"/>
      <sheetName val="TEN CONG TRINH"/>
      <sheetName val="Notes"/>
      <sheetName val="BANG TONG HOP (2)"/>
      <sheetName val="AUTOMATIC SELECT"/>
      <sheetName val="단면치수"/>
      <sheetName val="일용노임단가"/>
      <sheetName val="단위가격"/>
      <sheetName val="98수문일위"/>
      <sheetName val="철근단면적"/>
      <sheetName val="분석"/>
      <sheetName val="이형관"/>
      <sheetName val="갈현동"/>
      <sheetName val="아파트 기성내역서"/>
      <sheetName val="공정"/>
      <sheetName val="dongia_(2)1"/>
      <sheetName val="Div26_-_Elect1"/>
      <sheetName val="RAB_AR&amp;STR1"/>
      <sheetName val="시멘트_및_골재량_(슬래브)"/>
      <sheetName val="시멘트_및_골재량_(거더)"/>
      <sheetName val="IMPEADENCE MAP 취수장"/>
      <sheetName val="횡배위치"/>
      <sheetName val="품셈총_x0000__x0000_"/>
      <sheetName val="NAI"/>
      <sheetName val="HVAC"/>
      <sheetName val="Riesgos y Oportunidades"/>
      <sheetName val="상부하중"/>
      <sheetName val="풍하중1"/>
      <sheetName val="음성방향"/>
      <sheetName val="목차"/>
      <sheetName val="간지1"/>
      <sheetName val="1.사유서"/>
      <sheetName val="부재별산출서"/>
      <sheetName val="CAUDIT"/>
      <sheetName val="우배수"/>
      <sheetName val="수자재단위당"/>
      <sheetName val="능률"/>
      <sheetName val="동력부하계산"/>
      <sheetName val="출입구총집계"/>
      <sheetName val="제경비율"/>
      <sheetName val="잡비계산"/>
      <sheetName val="Y-WORK"/>
      <sheetName val="물가자료"/>
      <sheetName val="토공집계"/>
      <sheetName val="Sheet9"/>
      <sheetName val="전기자료"/>
      <sheetName val="Sheet10"/>
      <sheetName val="시설물기초"/>
      <sheetName val="J直材4"/>
      <sheetName val="제1종배수관"/>
      <sheetName val="제2종배수관"/>
      <sheetName val="제4종배수관"/>
      <sheetName val="평균터파기고(1-2,ASP)"/>
      <sheetName val="0226"/>
      <sheetName val="가로등내역서"/>
      <sheetName val="환경기계공정표 (3)"/>
      <sheetName val="4배"/>
      <sheetName val="6배"/>
      <sheetName val="3배"/>
      <sheetName val="5배"/>
      <sheetName val="1배"/>
      <sheetName val="소도3교"/>
      <sheetName val="개발행위"/>
      <sheetName val="시설물일위"/>
      <sheetName val="관경결정"/>
      <sheetName val="Du lieu ban dau"/>
      <sheetName val="125x125"/>
      <sheetName val="Earthwork"/>
      <sheetName val="149-2"/>
      <sheetName val="Đon gia"/>
      <sheetName val="Duc_bk"/>
      <sheetName val="Đơn Giá "/>
      <sheetName val="Config"/>
      <sheetName val="TH_CPTB"/>
      <sheetName val="CP Khac cuoc VC"/>
      <sheetName val="Rates"/>
      <sheetName val="T.KE CP1"/>
      <sheetName val="CFS3"/>
      <sheetName val="하중산정"/>
      <sheetName val="_x0018_?℀"/>
      <sheetName val="Cash Out Table"/>
      <sheetName val="Net Cash Table"/>
      <sheetName val="SC1"/>
      <sheetName val="2차토량발_x0000_"/>
      <sheetName val="기계공사"/>
      <sheetName val="공사비총"/>
      <sheetName val="T13(P68~72,78)"/>
      <sheetName val="견적 (2)"/>
      <sheetName val="1_토공1"/>
      <sheetName val="S_중기사용료2"/>
      <sheetName val="1_토공2"/>
      <sheetName val="01_견적내역서2"/>
      <sheetName val="6PILE__(돌출)4"/>
      <sheetName val="2_단면가정_3"/>
      <sheetName val="6PILE___돌출_3"/>
      <sheetName val="3BL공동구_수량3"/>
      <sheetName val="하도내역_(철콘)3"/>
      <sheetName val="본선_토공_분배표3"/>
      <sheetName val="Sheet1_(2)3"/>
      <sheetName val="8_PILE__(돌출)3"/>
      <sheetName val="S_중기사용료3"/>
      <sheetName val="단면_(2)3"/>
      <sheetName val="3_공통공사대비3"/>
      <sheetName val="1062-X방향_3"/>
      <sheetName val="공사비증감(P4)_3"/>
      <sheetName val="1__설계조건_2_단면가정_3__하중계산3"/>
      <sheetName val="DATA_입력란3"/>
      <sheetName val="1_토공3"/>
      <sheetName val="01_견적내역서3"/>
      <sheetName val="제출내역_(2)3"/>
      <sheetName val="기본단가"/>
      <sheetName val="인건비단가"/>
      <sheetName val="WORK"/>
      <sheetName val="교사기준면적(초등)"/>
      <sheetName val="유리"/>
      <sheetName val="수목데이타 "/>
      <sheetName val="F4-F7"/>
      <sheetName val="토목공사"/>
      <sheetName val="TEL"/>
      <sheetName val="현장조사"/>
      <sheetName val="맨홀_공사비"/>
      <sheetName val="수목표준대가"/>
      <sheetName val="1공구산출내역서"/>
      <sheetName val="본사인상전"/>
      <sheetName val="1호맨홀가시설토공(2~4)"/>
      <sheetName val="1호맨홀토공 (4)"/>
      <sheetName val="1호맨홀연결관토공 (2)"/>
      <sheetName val="검사원"/>
      <sheetName val="기성요약서"/>
      <sheetName val="원가계산서"/>
      <sheetName val="공종별집계표"/>
      <sheetName val="순공사비산출서"/>
      <sheetName val="#첨부서류"/>
      <sheetName val="보험료정산내역서"/>
      <sheetName val="산갑"/>
      <sheetName val="안전관리비사용내역서(총괄표)"/>
      <sheetName val="품질갑지"/>
      <sheetName val="매몰부검측갑지"/>
      <sheetName val="관급수불부갑지"/>
      <sheetName val="사급수불부갑지"/>
      <sheetName val="노무비지급대장갑지"/>
      <sheetName val="사진대지갑"/>
      <sheetName val="기성사진대지"/>
      <sheetName val="기성검사사진"/>
      <sheetName val="Rekap Addendum"/>
      <sheetName val="Hrg.Sat"/>
      <sheetName val="Sec I ML"/>
      <sheetName val=" PE-F-42 MR 9 Manpower"/>
      <sheetName val="On Time"/>
      <sheetName val="Curup"/>
      <sheetName val="Prabu"/>
      <sheetName val="PESANTREN"/>
      <sheetName val="G"/>
      <sheetName val="A"/>
      <sheetName val="Sheet6"/>
      <sheetName val="임목폐기_x0000_挳ƀ"/>
      <sheetName val="소요자재"/>
      <sheetName val="노무산출서"/>
      <sheetName val="간접1"/>
      <sheetName val="암거날개벽재료집계"/>
      <sheetName val="용산3(영광)"/>
      <sheetName val="총수량_(기성)1"/>
      <sheetName val="4-1_노무비(직영)1"/>
      <sheetName val="을_21"/>
      <sheetName val="을_11"/>
      <sheetName val="2_단면가정1"/>
      <sheetName val="입출재고현황_(2)1"/>
      <sheetName val="제수변수량H2_151"/>
      <sheetName val="T_T_P_단위수량1"/>
      <sheetName val="BOX(1_5X1_5)1"/>
      <sheetName val="칠산대교_중앙부1"/>
      <sheetName val="칠산대교_시종점부1"/>
      <sheetName val="96보완계획7_121"/>
      <sheetName val="전선_및_전선관1"/>
      <sheetName val="2_대외공문1"/>
      <sheetName val="전체변경예정공정표_2012_07_301"/>
      <sheetName val="토공_total1"/>
      <sheetName val="외주현황_wq11"/>
      <sheetName val="6PILE_(돌출)1"/>
      <sheetName val="P_M_별1"/>
      <sheetName val="화재_탐지_설비1"/>
      <sheetName val="자재_집계표"/>
      <sheetName val="REINF_1"/>
      <sheetName val="트랜치_집수정_연결관-연장산출서"/>
      <sheetName val="산출내역(5월)_(2)"/>
      <sheetName val="℀"/>
      <sheetName val="Pier_3"/>
      <sheetName val="Eq__Mobilization"/>
      <sheetName val="IRR_sponsor"/>
      <sheetName val="1_설계조건_"/>
      <sheetName val="2_단면1"/>
      <sheetName val="2_단면2"/>
      <sheetName val="3_토압계산"/>
      <sheetName val="4_하중계산"/>
      <sheetName val="5_안정검토"/>
      <sheetName val="5_안정검토_(2)"/>
      <sheetName val="6_벽체계산"/>
      <sheetName val="7_FOOTING_계산(직접기초)"/>
      <sheetName val="7_PILE_"/>
      <sheetName val="FOOTING_계산(PILE기초)"/>
      <sheetName val="(10)_Other_Costs5"/>
      <sheetName val="LAST_UPDATE"/>
      <sheetName val="Bill_summary_of_cost"/>
      <sheetName val="INTERIOR_WALLS"/>
      <sheetName val="Material_Price"/>
      <sheetName val="2_223M_due_to_adj_profit"/>
      <sheetName val="Land_Dev't__Ph-1"/>
      <sheetName val="GESTION_FICHE"/>
      <sheetName val="TRADUCTION_LISTES"/>
      <sheetName val="_FURNACE현설"/>
      <sheetName val="Finansal_tamamlanma_Eğrisi1"/>
      <sheetName val="A_LINE"/>
      <sheetName val="C_배수관공"/>
      <sheetName val="날개수량1_5"/>
      <sheetName val="맨홀이음부_몰탈수량_집계표"/>
      <sheetName val="U형측구_표준단면도"/>
      <sheetName val="SYSTEM_945_Air&amp;Nitrogen"/>
      <sheetName val="PM_Demolition_"/>
      <sheetName val="Form_A"/>
      <sheetName val="Form_C"/>
      <sheetName val="Form_D"/>
      <sheetName val="Form_E"/>
      <sheetName val="Form_F"/>
      <sheetName val="Form_G"/>
      <sheetName val="현장관리비_산출내역"/>
      <sheetName val="7_PILE__(돌출)"/>
      <sheetName val="분묘_총_현황"/>
      <sheetName val="준검_내역서"/>
      <sheetName val="기계경비(시간당)"/>
      <sheetName val="램머"/>
      <sheetName val="식재인부"/>
      <sheetName val="SLAB"/>
      <sheetName val="BG"/>
      <sheetName val="Parem"/>
      <sheetName val="SEX"/>
      <sheetName val="Takeoff"/>
      <sheetName val="INFO"/>
      <sheetName val="B3A - TOWER A"/>
      <sheetName val="Bill of Qty MEP"/>
      <sheetName val="ctTBA"/>
      <sheetName val="PNT_QUOT__3"/>
      <sheetName val="COAT_WRAP_QIOT__3"/>
      <sheetName val="Nhan cong"/>
      <sheetName val="Gld"/>
      <sheetName val="Gxd"/>
      <sheetName val="QD957"/>
      <sheetName val="공사개요-C"/>
      <sheetName val="Items"/>
      <sheetName val="HESO"/>
      <sheetName val="TOTAL SUMMARY"/>
      <sheetName val="6PILE_옹_____G_6_옹_____H_10____2"/>
      <sheetName val="현장지지물물량"/>
      <sheetName val="도"/>
      <sheetName val="토공_갑지4"/>
      <sheetName val="TOWER_10TON3"/>
      <sheetName val="TOWER_12TON3"/>
      <sheetName val="F301_3033"/>
      <sheetName val="plan&amp;section_of_foundation3"/>
      <sheetName val="design_load3"/>
      <sheetName val="working_load_at_the_btm_ft_3"/>
      <sheetName val="stability_check3"/>
      <sheetName val="design_criteria3"/>
      <sheetName val="선적schedule_(2)3"/>
      <sheetName val="총_괄_표4"/>
      <sheetName val="간_지12"/>
      <sheetName val="BOX_본체3"/>
      <sheetName val="PAD_TR보호대기초3"/>
      <sheetName val="전차선로_물량표3"/>
      <sheetName val="6PILE_과속방지턱집계표!$K$12_(돌출)3"/>
      <sheetName val="6PILE+옹벽집계!$G$6+옹벽집계!$H$10__(돌2"/>
      <sheetName val="3_하중산정4_지지력3"/>
      <sheetName val="4_2유효폭의_계산3"/>
      <sheetName val="01_인원현황_(계획)2"/>
      <sheetName val="2_교량(신설)2"/>
      <sheetName val="I_설계조건2"/>
      <sheetName val="Part_AB2"/>
      <sheetName val="Part_I2"/>
      <sheetName val="Part_M2"/>
      <sheetName val="CAL(1)_3"/>
      <sheetName val="Bend_fact_3"/>
      <sheetName val="STAFF_ANALYSIS3"/>
      <sheetName val="1_설계조건3"/>
      <sheetName val="할증_2"/>
      <sheetName val="돌담교_상부수량2"/>
      <sheetName val="1_수인터널2"/>
      <sheetName val="3련_BOX2"/>
      <sheetName val="ASP_일반구간_250A2"/>
      <sheetName val="2_하중산정1"/>
      <sheetName val="1_설계기준1"/>
      <sheetName val="Form_A1"/>
      <sheetName val="Form_C1"/>
      <sheetName val="Form_D1"/>
      <sheetName val="Form_E1"/>
      <sheetName val="Form_F1"/>
      <sheetName val="Form_G1"/>
      <sheetName val="_FURNACE현설1"/>
      <sheetName val="입찰내역_발주처_양식1"/>
      <sheetName val="하천하류_철근수량_집계표1"/>
      <sheetName val="트랜치_집수정_연결관-연장산출서1"/>
      <sheetName val="Summary_2"/>
      <sheetName val="Thiet_bi2"/>
      <sheetName val="DM_ChiPhi2"/>
      <sheetName val="MAIN_GATE_HOUSE2"/>
      <sheetName val="Pier_31"/>
      <sheetName val="산출내역(5월)_(2)1"/>
      <sheetName val="STEEL_BOX_단면설계(SEC_8)1"/>
      <sheetName val="시멘트_및_골재량_(슬래브)1"/>
      <sheetName val="시멘트_및_골재량_(거더)1"/>
      <sheetName val="자재_집계표1"/>
      <sheetName val="6PILE___돌_x005f_x001c__1"/>
      <sheetName val="Eq__Mobilization1"/>
      <sheetName val="01__지사동1"/>
      <sheetName val="A_LINE1"/>
      <sheetName val="C_배수관공1"/>
      <sheetName val="Finansal_tamamlanma_Eğrisi2"/>
      <sheetName val="공정계획(내부계획25%,내부w.f)"/>
      <sheetName val="AILC004"/>
      <sheetName val="배수공집계표"/>
      <sheetName val="TTL"/>
      <sheetName val="IBASE"/>
      <sheetName val="EARTH WORKS"/>
      <sheetName val="TBVL"/>
      <sheetName val="TLG Type"/>
      <sheetName val="FAB별"/>
      <sheetName val="DESBAST"/>
      <sheetName val="Arch"/>
      <sheetName val="チューブ仕様"/>
      <sheetName val="運転条件一覧"/>
      <sheetName val="투자필요검토서(복수업체추천서 포함)"/>
      <sheetName val="안정계산"/>
      <sheetName val="_x005f_xffff__x005f_xffff__x005f_xffff__x005f_xffff_"/>
      <sheetName val="_x005f_x0018__x005f_x0000_℀"/>
      <sheetName val="8.석축단위(H=1.5M)"/>
      <sheetName val="잡석,기타"/>
      <sheetName val="토공 (3)"/>
      <sheetName val="연장,면적"/>
      <sheetName val="보강토옹벽총계"/>
      <sheetName val="토공 (2)"/>
      <sheetName val="우수공수량총괄"/>
      <sheetName val="오수공총괄"/>
      <sheetName val="상수총괄"/>
      <sheetName val=" 비점오염저감시설"/>
      <sheetName val="세륜장"/>
      <sheetName val="이토변실"/>
      <sheetName val="터널조도"/>
      <sheetName val="L밽P"/>
      <sheetName val="L밽©"/>
      <sheetName val="L_x0002__x0000_"/>
      <sheetName val="노임이"/>
      <sheetName val="내부산출서"/>
      <sheetName val="견적을지"/>
      <sheetName val="XXXXXX"/>
      <sheetName val="도면자료제출일정"/>
      <sheetName val="구성비"/>
      <sheetName val="공예을"/>
      <sheetName val="01"/>
      <sheetName val="공통부대비"/>
      <sheetName val="VC2 8.98"/>
      <sheetName val="적용환율"/>
      <sheetName val="BREAKDOWN(철거설치)"/>
      <sheetName val="경비2내역"/>
      <sheetName val="Item#9.3"/>
      <sheetName val="Item#1.9"/>
      <sheetName val="Item#6.7"/>
      <sheetName val="Item#2.6"/>
      <sheetName val="Item#4.10"/>
      <sheetName val="Item#5.8"/>
      <sheetName val="Item#7.21"/>
      <sheetName val="Item#3.8"/>
      <sheetName val="Item#8.7"/>
      <sheetName val="Insulation_Utl_Off"/>
      <sheetName val="Note_Piping"/>
      <sheetName val="Forecast"/>
      <sheetName val="part j"/>
      <sheetName val="Part B"/>
      <sheetName val="UPA (C)"/>
      <sheetName val="Regenerator  Concrete Structure"/>
      <sheetName val="Ex-Rate"/>
      <sheetName val="WORKER"/>
      <sheetName val="Schedule S-Curve Revision#3"/>
      <sheetName val="Master Data"/>
      <sheetName val="石炭性状"/>
      <sheetName val="PSV2701F"/>
      <sheetName val="DESBASTE"/>
      <sheetName val="IncStat 03-04"/>
      <sheetName val="IncStat 03  "/>
      <sheetName val="Авансы по СНГ"/>
      <sheetName val="LOADDAT"/>
      <sheetName val="UNIT 3"/>
      <sheetName val="Cashflow Analysis"/>
      <sheetName val="G2설비도급"/>
      <sheetName val="Equip_"/>
      <sheetName val="plumbing"/>
      <sheetName val="pro ra op"/>
      <sheetName val="grafik"/>
      <sheetName val="Sch"/>
      <sheetName val="HARGA MATERIAL"/>
      <sheetName val="CH-RANC"/>
      <sheetName val="Competitors"/>
      <sheetName val="VV-REV2"/>
      <sheetName val="DIV.1"/>
      <sheetName val="analisa"/>
      <sheetName val="ALAT"/>
      <sheetName val="BAHAN"/>
      <sheetName val="Analisa Harga"/>
      <sheetName val="BQ"/>
      <sheetName val="hsp-STR-ARS"/>
      <sheetName val="Summary"/>
      <sheetName val="Analisa Harga Satuan"/>
      <sheetName val="Bank"/>
      <sheetName val="Hrg Satuan"/>
      <sheetName val="Public Area"/>
      <sheetName val="analis standar(8m)"/>
      <sheetName val="GRAND TOTAL"/>
      <sheetName val="div2"/>
      <sheetName val="Daf 1"/>
      <sheetName val="EQ_an"/>
      <sheetName val="LISTRIK"/>
      <sheetName val="VA_code"/>
      <sheetName val="Persiapan"/>
      <sheetName val="95삼성급(본사)"/>
      <sheetName val="TB"/>
      <sheetName val="Spec ME"/>
      <sheetName val="Balok"/>
      <sheetName val="Factor"/>
      <sheetName val="BOQ CBM"/>
      <sheetName val="PileCap"/>
      <sheetName val="REQDELTA"/>
      <sheetName val="BAG_2"/>
      <sheetName val="I_KAMAR"/>
      <sheetName val="Analisa HSP"/>
      <sheetName val="Pipe"/>
      <sheetName val="ELEC_DCI"/>
      <sheetName val="INST_DCI"/>
      <sheetName val="RAB"/>
      <sheetName val="PRO_DCI"/>
      <sheetName val="HVAC_DCI"/>
      <sheetName val="PIPE_DCI"/>
      <sheetName val="4-Basic Price"/>
      <sheetName val="villa"/>
      <sheetName val="Harsat Upah"/>
      <sheetName val="Perhitungan Besi"/>
      <sheetName val="ANL"/>
      <sheetName val="Cash Flow bulanan"/>
      <sheetName val="H.Satuan"/>
      <sheetName val="Perm. Test"/>
      <sheetName val="schalt"/>
      <sheetName val="schtng"/>
      <sheetName val="schbhn"/>
      <sheetName val="기안"/>
      <sheetName val="개산공사비"/>
      <sheetName val="시산표"/>
      <sheetName val="역T형(H=6.0) (2)"/>
      <sheetName val="TEST1"/>
      <sheetName val="깨_x0000_"/>
      <sheetName val="worksheet_inchican"/>
      <sheetName val="combined_9-30"/>
      <sheetName val="VS_P-Q"/>
      <sheetName val="미생물배양기_기초"/>
      <sheetName val="IMPEADENCE_MAP_취수장"/>
      <sheetName val="상행-교대(A1-A2)"/>
      <sheetName val="DGchitiet "/>
      <sheetName val="consilidate"/>
      <sheetName val="HS"/>
      <sheetName val="GIAVLIEU"/>
      <sheetName val="C_d"/>
      <sheetName val="dongia_(2)2"/>
      <sheetName val="RAB_AR&amp;STR2"/>
      <sheetName val="Div26_-_Elect2"/>
      <sheetName val="DG_duoi"/>
      <sheetName val="BANG_TONG_HOP_(2)"/>
      <sheetName val="AUTOMATIC_SELECT"/>
      <sheetName val="6PILE___돌_x005f_x005f_x005f_x001c__"/>
      <sheetName val="TEN_CONG_TRINH"/>
      <sheetName val="1_MV"/>
      <sheetName val="Parameter"/>
      <sheetName val="CAPVC"/>
      <sheetName val="6PILE___돌_x001c__"/>
      <sheetName val="Tong du toan"/>
      <sheetName val="GENERAL REQUIREMENTS"/>
      <sheetName val="CIM"/>
      <sheetName val="SP10"/>
      <sheetName val="C-制_x0010__x0000_"/>
      <sheetName val="IGCC査定"/>
      <sheetName val="도로단위당"/>
      <sheetName val="기본단가표"/>
      <sheetName val="방배동내역(리라)"/>
      <sheetName val="마산Z꬀"/>
      <sheetName val="예산총괄표"/>
      <sheetName val="재료비"/>
      <sheetName val="경비총괄표"/>
      <sheetName val="1. 검사비외"/>
      <sheetName val="3.공사운영비"/>
      <sheetName val="2.외주공사비"/>
      <sheetName val="본사공가현황"/>
      <sheetName val="40인공산출서"/>
      <sheetName val="40산출기초"/>
      <sheetName val="40전기실"/>
      <sheetName val="40전력간선"/>
      <sheetName val="40용접기용"/>
      <sheetName val="40전등"/>
      <sheetName val="40RACE WAY"/>
      <sheetName val="40전열"/>
      <sheetName val="30신설일위대가"/>
      <sheetName val="30집계표"/>
      <sheetName val="__"/>
      <sheetName val="단면검_x0000_"/>
      <sheetName val="INSTR"/>
      <sheetName val="trf(36%)"/>
      <sheetName val="6PILE__(돌출)5"/>
      <sheetName val="4_2유효폭의_계산4"/>
      <sheetName val="6PILE___돌출_4"/>
      <sheetName val="토공_갑지5"/>
      <sheetName val="3BL공동구_수량4"/>
      <sheetName val="하도내역_(철콘)4"/>
      <sheetName val="본선_토공_분배표4"/>
      <sheetName val="BOX_본체4"/>
      <sheetName val="Sheet1_(2)4"/>
      <sheetName val="2_단면가정_4"/>
      <sheetName val="1062-X방향_4"/>
      <sheetName val="1__설계조건_2_단면가정_3__하중계산4"/>
      <sheetName val="DATA_입력란4"/>
      <sheetName val="3_공통공사대비4"/>
      <sheetName val="단면_(2)4"/>
      <sheetName val="총_괄_표5"/>
      <sheetName val="6PILE+옹벽집계!$G$6+옹벽집계!$H$10__(돌3"/>
      <sheetName val="8_PILE__(돌출)4"/>
      <sheetName val="TOWER_10TON4"/>
      <sheetName val="TOWER_12TON4"/>
      <sheetName val="공사비증감(P4)_4"/>
      <sheetName val="6PILE_과속방지턱집계표!$K$12_(돌출)4"/>
      <sheetName val="제출내역_(2)4"/>
      <sheetName val="간_지13"/>
      <sheetName val="3_하중산정4_지지력4"/>
      <sheetName val="F301_3034"/>
      <sheetName val="plan&amp;section_of_foundation4"/>
      <sheetName val="design_load4"/>
      <sheetName val="working_load_at_the_btm_ft_4"/>
      <sheetName val="stability_check4"/>
      <sheetName val="design_criteria4"/>
      <sheetName val="선적schedule_(2)4"/>
      <sheetName val="PAD_TR보호대기초4"/>
      <sheetName val="I_설계조건3"/>
      <sheetName val="전차선로_물량표4"/>
      <sheetName val="1_설계조건4"/>
      <sheetName val="칠산대교_중앙부2"/>
      <sheetName val="칠산대교_시종점부2"/>
      <sheetName val="을_22"/>
      <sheetName val="을_12"/>
      <sheetName val="BOX(1_5X1_5)2"/>
      <sheetName val="2_교량(신설)3"/>
      <sheetName val="2_하중산정2"/>
      <sheetName val="Part_AB3"/>
      <sheetName val="Part_I3"/>
      <sheetName val="Part_M3"/>
      <sheetName val="2_단면가정2"/>
      <sheetName val="할증_3"/>
      <sheetName val="CAL(1)_4"/>
      <sheetName val="Bend_fact_4"/>
      <sheetName val="STAFF_ANALYSIS4"/>
      <sheetName val="ASP_일반구간_250A3"/>
      <sheetName val="01_인원현황_(계획)3"/>
      <sheetName val="토공_total2"/>
      <sheetName val="입출재고현황_(2)2"/>
      <sheetName val="돌담교_상부수량3"/>
      <sheetName val="1_수인터널3"/>
      <sheetName val="3련_BOX3"/>
      <sheetName val="총수량_(기성)2"/>
      <sheetName val="4-1_노무비(직영)2"/>
      <sheetName val="전선_및_전선관2"/>
      <sheetName val="제수변수량H2_152"/>
      <sheetName val="전체변경예정공정표_2012_07_302"/>
      <sheetName val="96보완계획7_122"/>
      <sheetName val="P_M_별2"/>
      <sheetName val="1_설계기준2"/>
      <sheetName val="T_T_P_단위수량2"/>
      <sheetName val="2_대외공문2"/>
      <sheetName val="외주현황_wq12"/>
      <sheetName val="화재_탐지_설비2"/>
      <sheetName val="6PILE_(돌출)2"/>
      <sheetName val="입찰내역_발주처_양식2"/>
      <sheetName val="트랜치_집수정_연결관-연장산출서2"/>
      <sheetName val="Summary_3"/>
      <sheetName val="Thiet_bi3"/>
      <sheetName val="DM_ChiPhi3"/>
      <sheetName val="MAIN_GATE_HOUSE3"/>
      <sheetName val="Pier_32"/>
      <sheetName val="하천하류_철근수량_집계표2"/>
      <sheetName val="REINF_2"/>
      <sheetName val="STEEL_BOX_단면설계(SEC_8)2"/>
      <sheetName val="자재_집계표2"/>
      <sheetName val="시멘트_및_골재량_(슬래브)2"/>
      <sheetName val="시멘트_및_골재량_(거더)2"/>
      <sheetName val="A_LINE2"/>
      <sheetName val="C_배수관공2"/>
      <sheetName val="Finansal_tamamlanma_Eğrisi3"/>
      <sheetName val="_FURNACE현설2"/>
      <sheetName val="산출내역(5월)_(2)2"/>
      <sheetName val="01__지사동2"/>
      <sheetName val="Form_A2"/>
      <sheetName val="Form_C2"/>
      <sheetName val="Form_D2"/>
      <sheetName val="Form_E2"/>
      <sheetName val="Form_F2"/>
      <sheetName val="Form_G2"/>
      <sheetName val="6PILE___돌_x005f_x001c__2"/>
      <sheetName val="중기조종사_단위단가"/>
      <sheetName val="Eq__Mobilization2"/>
      <sheetName val="아파트_기성내역서"/>
      <sheetName val="Riesgos_y_Oportunidades"/>
      <sheetName val="?℀"/>
      <sheetName val="투자필요검토서(복수업체추천서_포함)"/>
      <sheetName val="공정계획(내부계획25%,내부w_f)"/>
      <sheetName val="Cash_Out_Table"/>
      <sheetName val="Net_Cash_Table"/>
      <sheetName val="종배수관"/>
      <sheetName val="1,2공구원가계산서"/>
      <sheetName val="집 계 표"/>
      <sheetName val="시멘트 및 골ꍈ┊楀◞_x0000_"/>
      <sheetName val="시멘트 및 골_xdc48_ʉꍈ&gt;㱀ᇈ뮰"/>
      <sheetName val="부서별(배부후)_계획"/>
      <sheetName val="Comps"/>
      <sheetName val="소방현䀀"/>
      <sheetName val="소방현_x0000_"/>
      <sheetName val="Module2"/>
      <sheetName val="EXC-R"/>
      <sheetName val="Bill rekap"/>
      <sheetName val="Rekapitulasi"/>
      <sheetName val="Perhit.Alat"/>
      <sheetName val="I-KAMAR"/>
      <sheetName val="Harga"/>
      <sheetName val="Koordinat"/>
      <sheetName val="TDC Item Dets"/>
      <sheetName val="TDC Item Sumry"/>
      <sheetName val="TDC Key Qty Sumry"/>
      <sheetName val="List - Components"/>
      <sheetName val="List - Equipment"/>
      <sheetName val="Item Sumry - Std Imp"/>
      <sheetName val="Unit Costs - Std Imp"/>
      <sheetName val="Unit MH - Std Imp"/>
      <sheetName val="Proj TIC - Std Imp"/>
      <sheetName val="ENE-CAL 1"/>
      <sheetName val="Cons.Val"/>
      <sheetName val="EQUIPOS"/>
      <sheetName val="33628-Rev. A"/>
      <sheetName val="원형맨_x0000__x0000__x0005_"/>
      <sheetName val="상반기손익차2瓐쓏"/>
      <sheetName val="노무비단가"/>
      <sheetName val="도급"/>
      <sheetName val="수량산출서 갑지"/>
      <sheetName val="상선"/>
      <sheetName val="중동공구"/>
      <sheetName val="슬래브(PF)(하류)"/>
      <sheetName val="상 부"/>
      <sheetName val="설명표지"/>
      <sheetName val="공사설명"/>
      <sheetName val="변경표지"/>
      <sheetName val="변경사유"/>
      <sheetName val="공정증감조서(총괄)"/>
      <sheetName val="공정증감조서(세부)"/>
      <sheetName val="예산표지"/>
      <sheetName val="정산변경예산내역"/>
      <sheetName val="정산변경내역서(한줄)"/>
      <sheetName val="정산변경내역서(두줄)"/>
      <sheetName val="고용보험표지"/>
      <sheetName val="고용보험료가입증명원"/>
      <sheetName val="안전표지"/>
      <sheetName val="안전세부정산내역"/>
      <sheetName val="안전관리비 사용내역-총괄"/>
      <sheetName val="안전관리비 사용내역-세부"/>
      <sheetName val="공사기간표지"/>
      <sheetName val="공사기간"/>
      <sheetName val="소요노력산출근거"/>
      <sheetName val="자재표지"/>
      <sheetName val="사급자재조서"/>
      <sheetName val="신규대가표지"/>
      <sheetName val="신규대가"/>
      <sheetName val="준공도"/>
      <sheetName val="FIXED EQUIPMENT"/>
      <sheetName val="综合概算"/>
      <sheetName val="PERSONNELIST"/>
      <sheetName val="Foglio1"/>
      <sheetName val="외자배_x0000_"/>
      <sheetName val="도급원가"/>
      <sheetName val="토량1-1"/>
      <sheetName val="착공내역서"/>
      <sheetName val="토목내역"/>
      <sheetName val="주차구획선수량"/>
      <sheetName val="빌딩 안내"/>
      <sheetName val="주공 갑지"/>
      <sheetName val="L밽¶"/>
      <sheetName val="9. 예정공정표(전체)"/>
      <sheetName val="법면"/>
      <sheetName val="중기일위대가"/>
      <sheetName val="배수공1"/>
      <sheetName val="SAKUB"/>
      <sheetName val="Chiet tinh dz35"/>
      <sheetName val="손익차총괄2"/>
      <sheetName val="CP HMC"/>
      <sheetName val="Tong hop DT XDCT"/>
      <sheetName val="노임,재료비"/>
      <sheetName val="부표총ం"/>
      <sheetName val="_x0018__℀"/>
      <sheetName val="_℀"/>
      <sheetName val="한강운반비"/>
      <sheetName val="Supplement_x0000_"/>
      <sheetName val="Supplementᐨ"/>
      <sheetName val="C-制_x005f_x0010__x005f_x0000_"/>
      <sheetName val="유동(순성_최종"/>
      <sheetName val="규준틀"/>
      <sheetName val="역T형옹벽(3.0)"/>
      <sheetName val="흙쌓기도수로설치현황"/>
      <sheetName val="맨홀조서"/>
      <sheetName val="Mc1"/>
      <sheetName val="유림콘도"/>
      <sheetName val="조명율표"/>
      <sheetName val="옹벽_x0000__x0000_Ԁ"/>
      <sheetName val="Du_lieu_ban_dau"/>
      <sheetName val="Đon_gia"/>
      <sheetName val="Đơn_Giá_"/>
      <sheetName val="CP_Khac_cuoc_VC"/>
      <sheetName val="T_KE_CP1"/>
      <sheetName val="NOTE"/>
      <sheetName val="FitOutConfCentre"/>
      <sheetName val="LEGEND"/>
      <sheetName val="Sheet7"/>
      <sheetName val="30万表三"/>
      <sheetName val="jj"/>
      <sheetName val="6BPRO"/>
      <sheetName val="方案1表二"/>
      <sheetName val="2010电气概算 价目表"/>
      <sheetName val="gsde06"/>
      <sheetName val="调整系数"/>
      <sheetName val="热力"/>
      <sheetName val="G2TempSheet"/>
      <sheetName val="建筑工程统计表06月份 "/>
      <sheetName val="cespiti cet2 piombino (2)"/>
      <sheetName val="Hac.Lots"/>
      <sheetName val="4-Lane bridge"/>
      <sheetName val="Res.Lots"/>
      <sheetName val="Spine Road"/>
      <sheetName val="CT Thang Mo"/>
      <sheetName val="CT  PL"/>
      <sheetName val="Rekap_Addendum"/>
      <sheetName val="Hrg_Sat"/>
      <sheetName val="Sec_I_ML"/>
      <sheetName val="_PE-F-42_MR_9_Manpower"/>
      <sheetName val="On_Time"/>
      <sheetName val="dongia_(2)3"/>
      <sheetName val="RAB_AR&amp;STR3"/>
      <sheetName val="Div26_-_Elect3"/>
      <sheetName val="6PILE___돌_x005f_x005f_x005f_x001c__1"/>
      <sheetName val="DG_duoi1"/>
      <sheetName val="TEN_CONG_TRINH1"/>
      <sheetName val="Rekap_Addendum1"/>
      <sheetName val="Hrg_Sat1"/>
      <sheetName val="Sec_I_ML1"/>
      <sheetName val="_PE-F-42_MR_9_Manpower1"/>
      <sheetName val="On_Time1"/>
      <sheetName val="BANG_TONG_HOP_(2)1"/>
      <sheetName val="AUTOMATIC_SELECT1"/>
      <sheetName val="Du_lieu_ban_dau1"/>
      <sheetName val="AN-MAJOR"/>
      <sheetName val="LOKASI"/>
      <sheetName val="Bored Pile"/>
      <sheetName val="slipsumpR"/>
      <sheetName val="bridge # 1"/>
      <sheetName val="mat'ls"/>
      <sheetName val="03-13 Anticipated"/>
      <sheetName val="03-13 Approved"/>
      <sheetName val="hauling"/>
      <sheetName val="ﾄﾞﾊﾞｲFUEL GAS追見"/>
      <sheetName val="Inputs"/>
      <sheetName val="BD"/>
      <sheetName val="Others"/>
      <sheetName val="sum mdc"/>
      <sheetName val="0000"/>
      <sheetName val="derive"/>
      <sheetName val="List Equip"/>
      <sheetName val="LabCost"/>
      <sheetName val="MatCost"/>
      <sheetName val="Concrete"/>
      <sheetName val="Process C (1-166)"/>
      <sheetName val="Stl-B"/>
      <sheetName val="eqpmt"/>
      <sheetName val="labor"/>
      <sheetName val="PM"/>
      <sheetName val="MATL"/>
      <sheetName val="Budget"/>
      <sheetName val="Legal Risk Analysis"/>
      <sheetName val="HaulingLine hardware"/>
      <sheetName val="Parameters"/>
      <sheetName val="Front Page"/>
      <sheetName val="March"/>
      <sheetName val="derivation"/>
      <sheetName val="Code 07"/>
      <sheetName val="05. VO Log (Master Data)"/>
      <sheetName val="MANHOLE"/>
      <sheetName val="Named Range"/>
      <sheetName val="TRUCK HAUL CYCLE-waste"/>
      <sheetName val="bill 2"/>
      <sheetName val="2.2 띠장의 설계"/>
      <sheetName val="i112996P6"/>
      <sheetName val="ref"/>
      <sheetName val="lookups"/>
      <sheetName val="BOQ"/>
      <sheetName val="Report"/>
      <sheetName val="revised#1"/>
      <sheetName val="충돌 내용"/>
      <sheetName val="SYSTEM_945_Air&amp;Nitrogen1"/>
      <sheetName val="PM_Demolition_1"/>
      <sheetName val="주현(해보)"/>
      <sheetName val="주현(영광)"/>
      <sheetName val="面雅樹"/>
      <sheetName val="부대공사총괄"/>
      <sheetName val="현장경비"/>
      <sheetName val="건축공사집계표"/>
      <sheetName val="아파트 "/>
      <sheetName val="Sales"/>
      <sheetName val="01_견적내역서4"/>
      <sheetName val="S_중기사용료4"/>
      <sheetName val="1_토공4"/>
      <sheetName val="99년하반기"/>
      <sheetName val="예총"/>
      <sheetName val="6PILE__(돌출)6"/>
      <sheetName val="6PILE___돌출_5"/>
      <sheetName val="토공_갑지6"/>
      <sheetName val="총_괄_표6"/>
      <sheetName val="3BL공동구_수량5"/>
      <sheetName val="Sheet1_(2)5"/>
      <sheetName val="2_단면가정_5"/>
      <sheetName val="본선_토공_분배표5"/>
      <sheetName val="3_하중산정4_지지력5"/>
      <sheetName val="1062-X방향_5"/>
      <sheetName val="하도내역_(철콘)5"/>
      <sheetName val="6PILE_과속방지턱집계표!$K$12_(돌출)5"/>
      <sheetName val="제출내역_(2)5"/>
      <sheetName val="단면_(2)5"/>
      <sheetName val="F301_3035"/>
      <sheetName val="plan&amp;section_of_foundation5"/>
      <sheetName val="design_load5"/>
      <sheetName val="working_load_at_the_btm_ft_5"/>
      <sheetName val="stability_check5"/>
      <sheetName val="design_criteria5"/>
      <sheetName val="선적schedule_(2)5"/>
      <sheetName val="4_2유효폭의_계산5"/>
      <sheetName val="8_PILE__(돌출)5"/>
      <sheetName val="1__설계조건_2_단면가정_3__하중계산5"/>
      <sheetName val="DATA_입력란5"/>
      <sheetName val="간_지14"/>
      <sheetName val="3_공통공사대비5"/>
      <sheetName val="공사비증감(P4)_5"/>
      <sheetName val="TOWER_10TON5"/>
      <sheetName val="TOWER_12TON5"/>
      <sheetName val="CAL(1)_5"/>
      <sheetName val="Bend_fact_5"/>
      <sheetName val="STAFF_ANALYSIS5"/>
      <sheetName val="6PILE+옹벽집계!$G$6+옹벽집계!$H$10__(돌4"/>
      <sheetName val="ASP_일반구간_250A4"/>
      <sheetName val="BOX_본체5"/>
      <sheetName val="을_23"/>
      <sheetName val="을_13"/>
      <sheetName val="2_단면가정3"/>
      <sheetName val="Part_AB4"/>
      <sheetName val="Part_I4"/>
      <sheetName val="Part_M4"/>
      <sheetName val="할증_4"/>
      <sheetName val="돌담교_상부수량4"/>
      <sheetName val="PAD_TR보호대기초5"/>
      <sheetName val="전차선로_물량표5"/>
      <sheetName val="6PILE___돌_1"/>
      <sheetName val="1_수인터널4"/>
      <sheetName val="I_설계조건4"/>
      <sheetName val="01_인원현황_(계획)4"/>
      <sheetName val="1_설계조건5"/>
      <sheetName val="외주현황_wq13"/>
      <sheetName val="Summary_4"/>
      <sheetName val="Thiet_bi4"/>
      <sheetName val="DM_ChiPhi4"/>
      <sheetName val="3련_BOX4"/>
      <sheetName val="MAIN_GATE_HOUSE4"/>
      <sheetName val="2_교량(신설)4"/>
      <sheetName val="전체변경예정공정표_2012_07_303"/>
      <sheetName val="칠산대교_중앙부3"/>
      <sheetName val="칠산대교_시종점부3"/>
      <sheetName val="입출재고현황_(2)3"/>
      <sheetName val="총수량_(기성)3"/>
      <sheetName val="4-1_노무비(직영)3"/>
      <sheetName val="제수변수량H2_153"/>
      <sheetName val="T_T_P_단위수량3"/>
      <sheetName val="BOX(1_5X1_5)3"/>
      <sheetName val="1_설계기준3"/>
      <sheetName val="2_하중산정3"/>
      <sheetName val="96보완계획7_123"/>
      <sheetName val="화재_탐지_설비3"/>
      <sheetName val="2_대외공문3"/>
      <sheetName val="6PILE_(돌출)3"/>
      <sheetName val="전선_및_전선관3"/>
      <sheetName val="P_M_별3"/>
      <sheetName val="REINF_3"/>
      <sheetName val="하천하류_철근수량_집계표3"/>
      <sheetName val="토공_total3"/>
      <sheetName val="입찰내역_발주처_양식3"/>
      <sheetName val="STEEL_BOX_단면설계(SEC_8)3"/>
      <sheetName val="시멘트_및_골재량_(슬래브)3"/>
      <sheetName val="시멘트_및_골재량_(거더)3"/>
      <sheetName val="6PILE___돌_x005f_x001c__3"/>
      <sheetName val="_FURNACE현설3"/>
      <sheetName val="산출내역(5월)_(2)3"/>
      <sheetName val="자재_집계표3"/>
      <sheetName val="Eq__Mobilization3"/>
      <sheetName val="01__지사동3"/>
      <sheetName val="Pier_33"/>
      <sheetName val="트랜치_집수정_연결관-연장산출서3"/>
      <sheetName val="Form_A3"/>
      <sheetName val="Form_C3"/>
      <sheetName val="Form_D3"/>
      <sheetName val="Form_E3"/>
      <sheetName val="Form_F3"/>
      <sheetName val="Form_G3"/>
      <sheetName val="A_LINE3"/>
      <sheetName val="C_배수관공3"/>
      <sheetName val="날개수량1_51"/>
      <sheetName val="Finansal_tamamlanma_Eğrisi4"/>
      <sheetName val="준검_내역서1"/>
      <sheetName val="맨홀이음부_몰탈수량_집계표1"/>
      <sheetName val="7_PILE__(돌출)1"/>
      <sheetName val="U형측구_표준단면도1"/>
      <sheetName val="중기조종사_단위단가1"/>
      <sheetName val="Equip_1"/>
      <sheetName val="아파트_기성내역서1"/>
      <sheetName val="VS_P-Q1"/>
      <sheetName val="현장관리비_산출내역1"/>
      <sheetName val="Cash_Out_Table1"/>
      <sheetName val="Net_Cash_Table1"/>
      <sheetName val="Riesgos_y_Oportunidades1"/>
      <sheetName val="IRR_sponsor1"/>
      <sheetName val="1_설계조건_1"/>
      <sheetName val="2_단면11"/>
      <sheetName val="2_단면21"/>
      <sheetName val="3_토압계산1"/>
      <sheetName val="4_하중계산1"/>
      <sheetName val="5_안정검토1"/>
      <sheetName val="5_안정검토_(2)1"/>
      <sheetName val="6_벽체계산1"/>
      <sheetName val="7_FOOTING_계산(직접기초)1"/>
      <sheetName val="7_PILE_1"/>
      <sheetName val="FOOTING_계산(PILE기초)1"/>
      <sheetName val="(10)_Other_Costs51"/>
      <sheetName val="LAST_UPDATE1"/>
      <sheetName val="Bill_summary_of_cost1"/>
      <sheetName val="INTERIOR_WALLS1"/>
      <sheetName val="Material_Price1"/>
      <sheetName val="2_223M_due_to_adj_profit1"/>
      <sheetName val="Land_Dev't__Ph-11"/>
      <sheetName val="GESTION_FICHE1"/>
      <sheetName val="TRADUCTION_LISTES1"/>
      <sheetName val="worksheet_inchican1"/>
      <sheetName val="combined_9-301"/>
      <sheetName val="분묘_총_현황1"/>
      <sheetName val="미생물배양기_기초1"/>
      <sheetName val="IMPEADENCE_MAP_취수장1"/>
      <sheetName val="견적_(2)"/>
      <sheetName val="수목데이타_"/>
      <sheetName val="EARTH_WORKS"/>
      <sheetName val="B3A_-_TOWER_A"/>
      <sheetName val="Bill_of_Qty_MEP"/>
      <sheetName val="Nhan_cong"/>
      <sheetName val="TLG_Type"/>
      <sheetName val="TOTAL_SUMMARY"/>
      <sheetName val="투자필요검토서(복수업체추천서_포함)1"/>
      <sheetName val="DGchitiet_"/>
      <sheetName val="Tong_du_toan"/>
      <sheetName val="GENERAL_REQUIREMENTS"/>
      <sheetName val="공정계획(내부계획25%,내부w_f)1"/>
      <sheetName val="1호맨홀토공_(4)"/>
      <sheetName val="1호맨홀연결관토공_(2)"/>
      <sheetName val="IncStat_03-04"/>
      <sheetName val="IncStat_03__"/>
      <sheetName val="Авансы_по_СНГ"/>
      <sheetName val="UNIT_3"/>
      <sheetName val="Cashflow_Analysis"/>
      <sheetName val="VC2_8_98"/>
      <sheetName val="Item#9_3"/>
      <sheetName val="Item#1_9"/>
      <sheetName val="Item#6_7"/>
      <sheetName val="Item#2_6"/>
      <sheetName val="Item#4_10"/>
      <sheetName val="Item#5_8"/>
      <sheetName val="Item#7_21"/>
      <sheetName val="Item#3_8"/>
      <sheetName val="Item#8_7"/>
      <sheetName val="part_j"/>
      <sheetName val="Part_B"/>
      <sheetName val="UPA_(C)"/>
      <sheetName val="Regenerator__Concrete_Structure"/>
      <sheetName val="Schedule_S-Curve_Revision#3"/>
      <sheetName val="Master_Data"/>
      <sheetName val="토공_(3)"/>
      <sheetName val="토공_(2)"/>
      <sheetName val="_비점오염저감시설"/>
      <sheetName val="1_사유서"/>
      <sheetName val="역T형(H=6_0)_(2)"/>
      <sheetName val="청산공사"/>
      <sheetName val="1ST"/>
      <sheetName val="Chiet tinh dz22"/>
      <sheetName val="lam-moi"/>
      <sheetName val="Bill No.1.7"/>
      <sheetName val="Bill No.1.3"/>
      <sheetName val="Bill No.1.4"/>
      <sheetName val="Savings"/>
      <sheetName val="Summary Bill No. 1"/>
      <sheetName val="DonGia chetao"/>
      <sheetName val="DonGia VatTuLK"/>
      <sheetName val="제1영업소"/>
      <sheetName val="제2영업소"/>
      <sheetName val="제3영업소"/>
      <sheetName val="CTG"/>
      <sheetName val="Bang phan tich Quy che"/>
      <sheetName val="SENSITIVITAS"/>
      <sheetName val="MAT&amp;LABOR"/>
      <sheetName val="Daftar Harga"/>
      <sheetName val="Daftar Upah"/>
      <sheetName val="BIL"/>
      <sheetName val="gVL"/>
      <sheetName val="FA-LISTING"/>
      <sheetName val="GiaVL"/>
      <sheetName val="PNT-QUOT-#3"/>
      <sheetName val="Chenh lech vat tu"/>
      <sheetName val="gia vt,nc,may"/>
      <sheetName val="vlieu"/>
      <sheetName val="단중표"/>
      <sheetName val="시중노임단가"/>
      <sheetName val="관로토공"/>
      <sheetName val="비옥토수⁂"/>
      <sheetName val="기성청구서(1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sheetData sheetId="169"/>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sheetData sheetId="658"/>
      <sheetData sheetId="659"/>
      <sheetData sheetId="660"/>
      <sheetData sheetId="661"/>
      <sheetData sheetId="662"/>
      <sheetData sheetId="663"/>
      <sheetData sheetId="664"/>
      <sheetData sheetId="665"/>
      <sheetData sheetId="666"/>
      <sheetData sheetId="667" refreshError="1"/>
      <sheetData sheetId="668" refreshError="1"/>
      <sheetData sheetId="669" refreshError="1"/>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sheetData sheetId="706" refreshError="1"/>
      <sheetData sheetId="707" refreshError="1"/>
      <sheetData sheetId="708" refreshError="1"/>
      <sheetData sheetId="709" refreshError="1"/>
      <sheetData sheetId="710" refreshError="1"/>
      <sheetData sheetId="711" refreshError="1"/>
      <sheetData sheetId="712"/>
      <sheetData sheetId="713"/>
      <sheetData sheetId="714"/>
      <sheetData sheetId="715"/>
      <sheetData sheetId="716"/>
      <sheetData sheetId="717"/>
      <sheetData sheetId="718"/>
      <sheetData sheetId="719"/>
      <sheetData sheetId="720"/>
      <sheetData sheetId="721"/>
      <sheetData sheetId="722"/>
      <sheetData sheetId="723"/>
      <sheetData sheetId="724"/>
      <sheetData sheetId="725"/>
      <sheetData sheetId="726"/>
      <sheetData sheetId="727"/>
      <sheetData sheetId="728"/>
      <sheetData sheetId="729"/>
      <sheetData sheetId="730"/>
      <sheetData sheetId="731"/>
      <sheetData sheetId="732" refreshError="1"/>
      <sheetData sheetId="733" refreshError="1"/>
      <sheetData sheetId="734" refreshError="1"/>
      <sheetData sheetId="735" refreshError="1"/>
      <sheetData sheetId="736" refreshError="1"/>
      <sheetData sheetId="737" refreshError="1"/>
      <sheetData sheetId="738" refreshError="1"/>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sheetData sheetId="874" refreshError="1"/>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refreshError="1"/>
      <sheetData sheetId="901"/>
      <sheetData sheetId="902"/>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sheetData sheetId="916"/>
      <sheetData sheetId="917"/>
      <sheetData sheetId="918"/>
      <sheetData sheetId="919"/>
      <sheetData sheetId="920"/>
      <sheetData sheetId="921"/>
      <sheetData sheetId="922"/>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sheetData sheetId="1027"/>
      <sheetData sheetId="1028"/>
      <sheetData sheetId="1029"/>
      <sheetData sheetId="1030"/>
      <sheetData sheetId="1031"/>
      <sheetData sheetId="1032"/>
      <sheetData sheetId="1033" refreshError="1"/>
      <sheetData sheetId="1034" refreshError="1"/>
      <sheetData sheetId="1035"/>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sheetData sheetId="1052"/>
      <sheetData sheetId="1053"/>
      <sheetData sheetId="1054"/>
      <sheetData sheetId="1055"/>
      <sheetData sheetId="1056" refreshError="1"/>
      <sheetData sheetId="1057" refreshError="1"/>
      <sheetData sheetId="1058"/>
      <sheetData sheetId="1059" refreshError="1"/>
      <sheetData sheetId="1060" refreshError="1"/>
      <sheetData sheetId="1061" refreshError="1"/>
      <sheetData sheetId="1062" refreshError="1"/>
      <sheetData sheetId="1063" refreshError="1"/>
      <sheetData sheetId="1064" refreshError="1"/>
      <sheetData sheetId="1065"/>
      <sheetData sheetId="1066"/>
      <sheetData sheetId="1067"/>
      <sheetData sheetId="1068"/>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sheetData sheetId="1125"/>
      <sheetData sheetId="1126" refreshError="1"/>
      <sheetData sheetId="1127"/>
      <sheetData sheetId="1128"/>
      <sheetData sheetId="1129"/>
      <sheetData sheetId="1130"/>
      <sheetData sheetId="1131"/>
      <sheetData sheetId="1132"/>
      <sheetData sheetId="1133"/>
      <sheetData sheetId="1134"/>
      <sheetData sheetId="1135"/>
      <sheetData sheetId="1136" refreshError="1"/>
      <sheetData sheetId="1137"/>
      <sheetData sheetId="1138"/>
      <sheetData sheetId="1139"/>
      <sheetData sheetId="1140"/>
      <sheetData sheetId="1141"/>
      <sheetData sheetId="1142"/>
      <sheetData sheetId="1143" refreshError="1"/>
      <sheetData sheetId="1144" refreshError="1"/>
      <sheetData sheetId="1145"/>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refreshError="1"/>
      <sheetData sheetId="1262"/>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sheetData sheetId="1493"/>
      <sheetData sheetId="1494"/>
      <sheetData sheetId="1495"/>
      <sheetData sheetId="1496" refreshError="1"/>
      <sheetData sheetId="1497" refreshError="1"/>
      <sheetData sheetId="1498" refreshError="1"/>
      <sheetData sheetId="1499" refreshError="1"/>
      <sheetData sheetId="1500" refreshError="1"/>
      <sheetData sheetId="1501" refreshError="1"/>
      <sheetData sheetId="1502"/>
      <sheetData sheetId="1503"/>
      <sheetData sheetId="1504"/>
      <sheetData sheetId="1505"/>
      <sheetData sheetId="1506"/>
      <sheetData sheetId="1507"/>
      <sheetData sheetId="1508"/>
      <sheetData sheetId="1509"/>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sheetData sheetId="1532"/>
      <sheetData sheetId="1533"/>
      <sheetData sheetId="1534"/>
      <sheetData sheetId="1535"/>
      <sheetData sheetId="1536"/>
      <sheetData sheetId="1537"/>
      <sheetData sheetId="1538"/>
      <sheetData sheetId="1539" refreshError="1"/>
      <sheetData sheetId="1540" refreshError="1"/>
      <sheetData sheetId="1541" refreshError="1"/>
      <sheetData sheetId="1542" refreshError="1"/>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sheetData sheetId="1635"/>
      <sheetData sheetId="1636"/>
      <sheetData sheetId="1637"/>
      <sheetData sheetId="1638"/>
      <sheetData sheetId="1639"/>
      <sheetData sheetId="1640"/>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sheetData sheetId="1754"/>
      <sheetData sheetId="1755"/>
      <sheetData sheetId="1756"/>
      <sheetData sheetId="1757"/>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sheetData sheetId="1780"/>
      <sheetData sheetId="1781"/>
      <sheetData sheetId="1782"/>
      <sheetData sheetId="1783"/>
      <sheetData sheetId="1784"/>
      <sheetData sheetId="1785"/>
      <sheetData sheetId="1786"/>
      <sheetData sheetId="1787"/>
      <sheetData sheetId="1788"/>
      <sheetData sheetId="1789"/>
      <sheetData sheetId="1790"/>
      <sheetData sheetId="1791"/>
      <sheetData sheetId="1792"/>
      <sheetData sheetId="1793"/>
      <sheetData sheetId="1794"/>
      <sheetData sheetId="1795"/>
      <sheetData sheetId="1796"/>
      <sheetData sheetId="1797"/>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sheetData sheetId="1846"/>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sheetData sheetId="1856"/>
      <sheetData sheetId="1857"/>
      <sheetData sheetId="1858" refreshError="1"/>
      <sheetData sheetId="1859" refreshError="1"/>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refreshError="1"/>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refreshError="1"/>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refreshError="1"/>
      <sheetData sheetId="2068" refreshError="1"/>
      <sheetData sheetId="2069" refreshError="1"/>
      <sheetData sheetId="2070" refreshError="1"/>
      <sheetData sheetId="207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CE1"/>
      <sheetName val="단위수량"/>
      <sheetName val="가시설단위수량"/>
      <sheetName val="REACTION(USE평시)"/>
      <sheetName val="1.설계기준"/>
      <sheetName val="REACTION(USD지진시)"/>
      <sheetName val="I.설계조건"/>
      <sheetName val="1호맨홀토공"/>
      <sheetName val="원가입력"/>
      <sheetName val="대로근거"/>
      <sheetName val="중로근거"/>
      <sheetName val="단가조건(02년)"/>
      <sheetName val="일위대가"/>
      <sheetName val="데이타"/>
      <sheetName val="8.PILE  (돌출)"/>
      <sheetName val="원형맨홀수량"/>
      <sheetName val="DATE"/>
      <sheetName val="맨홀수량산출"/>
      <sheetName val="말뚝지지력산정"/>
      <sheetName val="3련 BOX"/>
      <sheetName val="우배수"/>
      <sheetName val="역사이펀평균높이"/>
      <sheetName val="sorce"/>
    </sheetNames>
    <sheetDataSet>
      <sheetData sheetId="0" refreshError="1">
        <row r="1">
          <cell r="O1" t="str">
            <v>관경</v>
          </cell>
          <cell r="P1" t="str">
            <v>관두께</v>
          </cell>
          <cell r="Q1" t="str">
            <v>관외경</v>
          </cell>
          <cell r="R1" t="str">
            <v>기초폭</v>
          </cell>
          <cell r="S1" t="str">
            <v>H</v>
          </cell>
          <cell r="T1" t="str">
            <v>h1</v>
          </cell>
          <cell r="U1" t="str">
            <v>h2</v>
          </cell>
          <cell r="V1" t="str">
            <v>모래</v>
          </cell>
          <cell r="AB1" t="str">
            <v>관경</v>
          </cell>
          <cell r="AC1" t="str">
            <v>관두께</v>
          </cell>
          <cell r="AD1" t="str">
            <v>관외경</v>
          </cell>
          <cell r="AE1" t="str">
            <v>기초폭</v>
          </cell>
          <cell r="AF1" t="str">
            <v>H1</v>
          </cell>
          <cell r="AG1" t="str">
            <v>H2</v>
          </cell>
          <cell r="AH1" t="str">
            <v>h1</v>
          </cell>
          <cell r="AI1" t="str">
            <v>h2</v>
          </cell>
          <cell r="AJ1" t="str">
            <v>CON'C</v>
          </cell>
          <cell r="AK1" t="str">
            <v>기초잡석</v>
          </cell>
          <cell r="AO1" t="str">
            <v>굴착폭</v>
          </cell>
          <cell r="AR1" t="str">
            <v>관경</v>
          </cell>
          <cell r="AS1" t="str">
            <v>관두께</v>
          </cell>
          <cell r="AT1" t="str">
            <v>관외경</v>
          </cell>
          <cell r="AU1" t="str">
            <v>기초폭</v>
          </cell>
          <cell r="AV1" t="str">
            <v>H1</v>
          </cell>
          <cell r="AW1" t="str">
            <v>H2</v>
          </cell>
          <cell r="AX1" t="str">
            <v>h1</v>
          </cell>
          <cell r="AY1" t="str">
            <v>h2</v>
          </cell>
          <cell r="AZ1" t="str">
            <v>CON'C</v>
          </cell>
          <cell r="BA1" t="str">
            <v>기초잡석</v>
          </cell>
          <cell r="BE1" t="str">
            <v>굴착폭</v>
          </cell>
        </row>
        <row r="2">
          <cell r="N2">
            <v>1</v>
          </cell>
          <cell r="O2">
            <v>300</v>
          </cell>
          <cell r="P2">
            <v>30</v>
          </cell>
          <cell r="Q2">
            <v>360</v>
          </cell>
          <cell r="R2">
            <v>900</v>
          </cell>
          <cell r="S2">
            <v>280</v>
          </cell>
          <cell r="T2">
            <v>180</v>
          </cell>
          <cell r="U2">
            <v>100</v>
          </cell>
          <cell r="V2">
            <v>0.24</v>
          </cell>
          <cell r="W2" t="str">
            <v>ASP</v>
          </cell>
          <cell r="X2">
            <v>125</v>
          </cell>
          <cell r="Y2">
            <v>300</v>
          </cell>
          <cell r="AA2">
            <v>1</v>
          </cell>
          <cell r="AB2">
            <v>300</v>
          </cell>
          <cell r="AC2">
            <v>30</v>
          </cell>
          <cell r="AD2">
            <v>360</v>
          </cell>
          <cell r="AE2">
            <v>500</v>
          </cell>
          <cell r="AF2">
            <v>190</v>
          </cell>
          <cell r="AG2">
            <v>150</v>
          </cell>
          <cell r="AH2">
            <v>90</v>
          </cell>
          <cell r="AI2">
            <v>100</v>
          </cell>
          <cell r="AJ2">
            <v>7.4999999999999997E-2</v>
          </cell>
          <cell r="AK2">
            <v>0.105</v>
          </cell>
          <cell r="AL2" t="str">
            <v>ASP</v>
          </cell>
          <cell r="AM2">
            <v>125</v>
          </cell>
          <cell r="AN2">
            <v>300</v>
          </cell>
          <cell r="AO2">
            <v>900</v>
          </cell>
          <cell r="AQ2">
            <v>1</v>
          </cell>
          <cell r="AR2">
            <v>300</v>
          </cell>
          <cell r="AS2">
            <v>30</v>
          </cell>
          <cell r="AT2">
            <v>360</v>
          </cell>
          <cell r="AU2">
            <v>500</v>
          </cell>
          <cell r="AV2">
            <v>280</v>
          </cell>
          <cell r="AW2">
            <v>150</v>
          </cell>
          <cell r="AX2">
            <v>180</v>
          </cell>
          <cell r="AY2">
            <v>100</v>
          </cell>
          <cell r="AZ2">
            <v>0.10300000000000001</v>
          </cell>
          <cell r="BA2">
            <v>0.113</v>
          </cell>
          <cell r="BB2" t="str">
            <v>ASP</v>
          </cell>
          <cell r="BC2">
            <v>125</v>
          </cell>
          <cell r="BD2">
            <v>300</v>
          </cell>
          <cell r="BE2">
            <v>90</v>
          </cell>
        </row>
        <row r="3">
          <cell r="N3">
            <v>2</v>
          </cell>
          <cell r="O3">
            <v>400</v>
          </cell>
          <cell r="P3">
            <v>35</v>
          </cell>
          <cell r="Q3">
            <v>470</v>
          </cell>
          <cell r="R3">
            <v>1050</v>
          </cell>
          <cell r="S3">
            <v>335</v>
          </cell>
          <cell r="T3">
            <v>235</v>
          </cell>
          <cell r="U3">
            <v>100</v>
          </cell>
          <cell r="V3">
            <v>0.32</v>
          </cell>
          <cell r="W3" t="str">
            <v>CON'C</v>
          </cell>
          <cell r="X3">
            <v>200</v>
          </cell>
          <cell r="Y3">
            <v>30</v>
          </cell>
          <cell r="AA3">
            <v>2</v>
          </cell>
          <cell r="AB3">
            <v>400</v>
          </cell>
          <cell r="AC3">
            <v>35</v>
          </cell>
          <cell r="AD3">
            <v>470</v>
          </cell>
          <cell r="AE3">
            <v>600</v>
          </cell>
          <cell r="AF3">
            <v>218</v>
          </cell>
          <cell r="AG3">
            <v>150</v>
          </cell>
          <cell r="AH3">
            <v>117.5</v>
          </cell>
          <cell r="AI3">
            <v>100</v>
          </cell>
          <cell r="AJ3">
            <v>9.6999999999999989E-2</v>
          </cell>
          <cell r="AK3">
            <v>0.12</v>
          </cell>
          <cell r="AL3" t="str">
            <v>CON'C</v>
          </cell>
          <cell r="AM3">
            <v>200</v>
          </cell>
          <cell r="AN3">
            <v>30</v>
          </cell>
          <cell r="AO3">
            <v>1050</v>
          </cell>
          <cell r="AQ3">
            <v>2</v>
          </cell>
          <cell r="AR3">
            <v>400</v>
          </cell>
          <cell r="AS3">
            <v>35</v>
          </cell>
          <cell r="AT3">
            <v>470</v>
          </cell>
          <cell r="AU3">
            <v>600</v>
          </cell>
          <cell r="AV3">
            <v>335</v>
          </cell>
          <cell r="AW3">
            <v>150</v>
          </cell>
          <cell r="AX3">
            <v>235</v>
          </cell>
          <cell r="AY3">
            <v>100</v>
          </cell>
          <cell r="AZ3">
            <v>0.13100000000000001</v>
          </cell>
          <cell r="BA3">
            <v>0.128</v>
          </cell>
          <cell r="BB3" t="str">
            <v>CON'C</v>
          </cell>
          <cell r="BC3">
            <v>200</v>
          </cell>
          <cell r="BD3">
            <v>30</v>
          </cell>
          <cell r="BE3">
            <v>1050</v>
          </cell>
        </row>
        <row r="4">
          <cell r="N4">
            <v>3</v>
          </cell>
          <cell r="O4">
            <v>450</v>
          </cell>
          <cell r="P4">
            <v>38</v>
          </cell>
          <cell r="Q4">
            <v>526</v>
          </cell>
          <cell r="R4">
            <v>1100</v>
          </cell>
          <cell r="S4">
            <v>363</v>
          </cell>
          <cell r="T4">
            <v>263</v>
          </cell>
          <cell r="U4">
            <v>100</v>
          </cell>
          <cell r="V4">
            <v>0.36</v>
          </cell>
          <cell r="W4" t="str">
            <v>보도블럭</v>
          </cell>
          <cell r="X4">
            <v>60</v>
          </cell>
          <cell r="Y4">
            <v>30</v>
          </cell>
          <cell r="AA4">
            <v>3</v>
          </cell>
          <cell r="AB4">
            <v>450</v>
          </cell>
          <cell r="AC4">
            <v>38</v>
          </cell>
          <cell r="AD4">
            <v>526</v>
          </cell>
          <cell r="AE4">
            <v>650</v>
          </cell>
          <cell r="AF4">
            <v>232</v>
          </cell>
          <cell r="AG4">
            <v>150</v>
          </cell>
          <cell r="AH4">
            <v>131.5</v>
          </cell>
          <cell r="AI4">
            <v>100</v>
          </cell>
          <cell r="AJ4">
            <v>0.10800000000000001</v>
          </cell>
          <cell r="AK4">
            <v>0.128</v>
          </cell>
          <cell r="AL4" t="str">
            <v>보도블럭</v>
          </cell>
          <cell r="AM4">
            <v>60</v>
          </cell>
          <cell r="AN4">
            <v>30</v>
          </cell>
          <cell r="AO4">
            <v>1100</v>
          </cell>
          <cell r="AQ4">
            <v>3</v>
          </cell>
          <cell r="AR4">
            <v>450</v>
          </cell>
          <cell r="AS4">
            <v>38</v>
          </cell>
          <cell r="AT4">
            <v>526</v>
          </cell>
          <cell r="AU4">
            <v>650</v>
          </cell>
          <cell r="AV4">
            <v>363</v>
          </cell>
          <cell r="AW4">
            <v>150</v>
          </cell>
          <cell r="AX4">
            <v>263</v>
          </cell>
          <cell r="AY4">
            <v>100</v>
          </cell>
          <cell r="AZ4">
            <v>0.16399999999999998</v>
          </cell>
          <cell r="BA4">
            <v>0.14300000000000002</v>
          </cell>
          <cell r="BB4" t="str">
            <v>보도블럭</v>
          </cell>
          <cell r="BC4">
            <v>60</v>
          </cell>
          <cell r="BD4">
            <v>30</v>
          </cell>
          <cell r="BE4">
            <v>1100</v>
          </cell>
        </row>
        <row r="5">
          <cell r="N5">
            <v>4</v>
          </cell>
          <cell r="O5">
            <v>500</v>
          </cell>
          <cell r="P5">
            <v>42</v>
          </cell>
          <cell r="Q5">
            <v>584</v>
          </cell>
          <cell r="R5">
            <v>1150</v>
          </cell>
          <cell r="S5">
            <v>442</v>
          </cell>
          <cell r="T5">
            <v>292</v>
          </cell>
          <cell r="U5">
            <v>150</v>
          </cell>
          <cell r="V5">
            <v>0.47</v>
          </cell>
          <cell r="W5" t="str">
            <v>고압블럭</v>
          </cell>
          <cell r="X5">
            <v>60</v>
          </cell>
          <cell r="Y5">
            <v>30</v>
          </cell>
          <cell r="AA5">
            <v>4</v>
          </cell>
          <cell r="AB5">
            <v>500</v>
          </cell>
          <cell r="AC5">
            <v>42</v>
          </cell>
          <cell r="AD5">
            <v>584</v>
          </cell>
          <cell r="AE5">
            <v>750</v>
          </cell>
          <cell r="AF5">
            <v>296</v>
          </cell>
          <cell r="AG5">
            <v>150</v>
          </cell>
          <cell r="AH5">
            <v>146</v>
          </cell>
          <cell r="AI5">
            <v>150</v>
          </cell>
          <cell r="AJ5">
            <v>0.17</v>
          </cell>
          <cell r="AK5">
            <v>0.14300000000000002</v>
          </cell>
          <cell r="AL5" t="str">
            <v>고압블럭</v>
          </cell>
          <cell r="AM5">
            <v>60</v>
          </cell>
          <cell r="AN5">
            <v>30</v>
          </cell>
          <cell r="AO5">
            <v>1150</v>
          </cell>
          <cell r="AQ5">
            <v>4</v>
          </cell>
          <cell r="AR5">
            <v>500</v>
          </cell>
          <cell r="AS5">
            <v>42</v>
          </cell>
          <cell r="AT5">
            <v>584</v>
          </cell>
          <cell r="AU5">
            <v>750</v>
          </cell>
          <cell r="AV5">
            <v>442</v>
          </cell>
          <cell r="AW5">
            <v>150</v>
          </cell>
          <cell r="AX5">
            <v>292</v>
          </cell>
          <cell r="AY5">
            <v>150</v>
          </cell>
          <cell r="AZ5">
            <v>0.24199999999999999</v>
          </cell>
          <cell r="BA5">
            <v>0.158</v>
          </cell>
          <cell r="BB5" t="str">
            <v>고압블럭</v>
          </cell>
          <cell r="BC5">
            <v>60</v>
          </cell>
          <cell r="BD5">
            <v>30</v>
          </cell>
          <cell r="BE5">
            <v>1150</v>
          </cell>
        </row>
        <row r="6">
          <cell r="N6">
            <v>5</v>
          </cell>
          <cell r="O6">
            <v>600</v>
          </cell>
          <cell r="P6">
            <v>50</v>
          </cell>
          <cell r="Q6">
            <v>700</v>
          </cell>
          <cell r="R6">
            <v>1350</v>
          </cell>
          <cell r="S6">
            <v>500</v>
          </cell>
          <cell r="T6">
            <v>350</v>
          </cell>
          <cell r="U6">
            <v>150</v>
          </cell>
          <cell r="V6">
            <v>0.56999999999999995</v>
          </cell>
          <cell r="AA6">
            <v>5</v>
          </cell>
          <cell r="AB6">
            <v>600</v>
          </cell>
          <cell r="AC6">
            <v>50</v>
          </cell>
          <cell r="AD6">
            <v>700</v>
          </cell>
          <cell r="AE6">
            <v>900</v>
          </cell>
          <cell r="AF6">
            <v>325</v>
          </cell>
          <cell r="AG6">
            <v>150</v>
          </cell>
          <cell r="AH6">
            <v>175</v>
          </cell>
          <cell r="AI6">
            <v>150</v>
          </cell>
          <cell r="AJ6">
            <v>0.217</v>
          </cell>
          <cell r="AK6">
            <v>0.16500000000000001</v>
          </cell>
          <cell r="AO6">
            <v>1350</v>
          </cell>
          <cell r="AQ6">
            <v>5</v>
          </cell>
          <cell r="AR6">
            <v>600</v>
          </cell>
          <cell r="AS6">
            <v>50</v>
          </cell>
          <cell r="AT6">
            <v>700</v>
          </cell>
          <cell r="AU6">
            <v>900</v>
          </cell>
          <cell r="AV6">
            <v>500</v>
          </cell>
          <cell r="AW6">
            <v>150</v>
          </cell>
          <cell r="AX6">
            <v>350</v>
          </cell>
          <cell r="AY6">
            <v>150</v>
          </cell>
          <cell r="AZ6">
            <v>0.308</v>
          </cell>
          <cell r="BA6">
            <v>0.18</v>
          </cell>
          <cell r="BE6">
            <v>1350</v>
          </cell>
        </row>
        <row r="7">
          <cell r="N7">
            <v>6</v>
          </cell>
          <cell r="O7">
            <v>700</v>
          </cell>
          <cell r="P7">
            <v>58</v>
          </cell>
          <cell r="Q7">
            <v>816</v>
          </cell>
          <cell r="R7">
            <v>1450</v>
          </cell>
          <cell r="S7">
            <v>558</v>
          </cell>
          <cell r="T7">
            <v>408</v>
          </cell>
          <cell r="U7">
            <v>150</v>
          </cell>
          <cell r="V7">
            <v>0.7</v>
          </cell>
          <cell r="AA7">
            <v>6</v>
          </cell>
          <cell r="AB7">
            <v>700</v>
          </cell>
          <cell r="AC7">
            <v>58</v>
          </cell>
          <cell r="AD7">
            <v>816</v>
          </cell>
          <cell r="AE7">
            <v>1000</v>
          </cell>
          <cell r="AF7">
            <v>354</v>
          </cell>
          <cell r="AG7">
            <v>150</v>
          </cell>
          <cell r="AH7">
            <v>204</v>
          </cell>
          <cell r="AI7">
            <v>150</v>
          </cell>
          <cell r="AJ7">
            <v>0.252</v>
          </cell>
          <cell r="AK7">
            <v>0.18</v>
          </cell>
          <cell r="AO7">
            <v>1450</v>
          </cell>
          <cell r="AQ7">
            <v>6</v>
          </cell>
          <cell r="AR7">
            <v>700</v>
          </cell>
          <cell r="AS7">
            <v>58</v>
          </cell>
          <cell r="AT7">
            <v>816</v>
          </cell>
          <cell r="AU7">
            <v>1000</v>
          </cell>
          <cell r="AV7">
            <v>558</v>
          </cell>
          <cell r="AW7">
            <v>150</v>
          </cell>
          <cell r="AX7">
            <v>408</v>
          </cell>
          <cell r="AY7">
            <v>150</v>
          </cell>
          <cell r="AZ7">
            <v>0.38</v>
          </cell>
          <cell r="BA7">
            <v>0.20300000000000001</v>
          </cell>
          <cell r="BE7">
            <v>1450</v>
          </cell>
        </row>
        <row r="8">
          <cell r="N8">
            <v>7</v>
          </cell>
          <cell r="O8">
            <v>800</v>
          </cell>
          <cell r="P8">
            <v>66</v>
          </cell>
          <cell r="Q8">
            <v>932</v>
          </cell>
          <cell r="R8">
            <v>1600</v>
          </cell>
          <cell r="S8">
            <v>666</v>
          </cell>
          <cell r="T8">
            <v>466</v>
          </cell>
          <cell r="U8">
            <v>200</v>
          </cell>
          <cell r="V8">
            <v>0.95</v>
          </cell>
          <cell r="AA8">
            <v>7</v>
          </cell>
          <cell r="AB8">
            <v>800</v>
          </cell>
          <cell r="AC8">
            <v>66</v>
          </cell>
          <cell r="AD8">
            <v>932</v>
          </cell>
          <cell r="AE8">
            <v>1150</v>
          </cell>
          <cell r="AF8">
            <v>433</v>
          </cell>
          <cell r="AG8">
            <v>150</v>
          </cell>
          <cell r="AH8">
            <v>233</v>
          </cell>
          <cell r="AI8">
            <v>200</v>
          </cell>
          <cell r="AJ8">
            <v>0.36499999999999999</v>
          </cell>
          <cell r="AK8">
            <v>0.20300000000000001</v>
          </cell>
          <cell r="AO8">
            <v>1600</v>
          </cell>
          <cell r="AQ8">
            <v>7</v>
          </cell>
          <cell r="AR8">
            <v>800</v>
          </cell>
          <cell r="AS8">
            <v>66</v>
          </cell>
          <cell r="AT8">
            <v>932</v>
          </cell>
          <cell r="AU8">
            <v>1150</v>
          </cell>
          <cell r="AV8">
            <v>666</v>
          </cell>
          <cell r="AW8">
            <v>150</v>
          </cell>
          <cell r="AX8">
            <v>466</v>
          </cell>
          <cell r="AY8">
            <v>200</v>
          </cell>
          <cell r="AZ8">
            <v>0.52500000000000002</v>
          </cell>
          <cell r="BA8">
            <v>0.22500000000000001</v>
          </cell>
          <cell r="BE8">
            <v>1600</v>
          </cell>
        </row>
        <row r="9">
          <cell r="N9">
            <v>8</v>
          </cell>
          <cell r="O9">
            <v>900</v>
          </cell>
          <cell r="P9">
            <v>75</v>
          </cell>
          <cell r="Q9">
            <v>1050</v>
          </cell>
          <cell r="R9">
            <v>1750</v>
          </cell>
          <cell r="S9">
            <v>725</v>
          </cell>
          <cell r="T9">
            <v>525</v>
          </cell>
          <cell r="U9">
            <v>200</v>
          </cell>
          <cell r="V9">
            <v>1.1000000000000001</v>
          </cell>
          <cell r="AA9">
            <v>8</v>
          </cell>
          <cell r="AB9">
            <v>900</v>
          </cell>
          <cell r="AC9">
            <v>75</v>
          </cell>
          <cell r="AD9">
            <v>1050</v>
          </cell>
          <cell r="AE9">
            <v>1300</v>
          </cell>
          <cell r="AF9">
            <v>463</v>
          </cell>
          <cell r="AG9">
            <v>150</v>
          </cell>
          <cell r="AH9">
            <v>262.5</v>
          </cell>
          <cell r="AI9">
            <v>200</v>
          </cell>
          <cell r="AJ9">
            <v>0.43200000000000005</v>
          </cell>
          <cell r="AK9">
            <v>0.22500000000000001</v>
          </cell>
          <cell r="AO9">
            <v>1750</v>
          </cell>
          <cell r="AQ9">
            <v>8</v>
          </cell>
          <cell r="AR9">
            <v>900</v>
          </cell>
          <cell r="AS9">
            <v>75</v>
          </cell>
          <cell r="AT9">
            <v>1050</v>
          </cell>
          <cell r="AU9">
            <v>1300</v>
          </cell>
          <cell r="AV9">
            <v>725</v>
          </cell>
          <cell r="AW9">
            <v>150</v>
          </cell>
          <cell r="AX9">
            <v>525</v>
          </cell>
          <cell r="AY9">
            <v>200</v>
          </cell>
          <cell r="AZ9">
            <v>0.61799999999999999</v>
          </cell>
          <cell r="BA9">
            <v>0.248</v>
          </cell>
          <cell r="BE9">
            <v>1750</v>
          </cell>
        </row>
        <row r="10">
          <cell r="N10">
            <v>9</v>
          </cell>
          <cell r="O10">
            <v>1000</v>
          </cell>
          <cell r="P10">
            <v>82</v>
          </cell>
          <cell r="Q10">
            <v>1164</v>
          </cell>
          <cell r="R10">
            <v>1850</v>
          </cell>
          <cell r="S10">
            <v>782</v>
          </cell>
          <cell r="T10">
            <v>582</v>
          </cell>
          <cell r="U10">
            <v>200</v>
          </cell>
          <cell r="V10">
            <v>1.22</v>
          </cell>
          <cell r="AA10">
            <v>9</v>
          </cell>
          <cell r="AB10">
            <v>1000</v>
          </cell>
          <cell r="AC10">
            <v>82</v>
          </cell>
          <cell r="AD10">
            <v>1164</v>
          </cell>
          <cell r="AE10">
            <v>1450</v>
          </cell>
          <cell r="AF10">
            <v>491</v>
          </cell>
          <cell r="AG10">
            <v>150</v>
          </cell>
          <cell r="AH10">
            <v>291</v>
          </cell>
          <cell r="AI10">
            <v>200</v>
          </cell>
          <cell r="AJ10">
            <v>0.504</v>
          </cell>
          <cell r="AK10">
            <v>0.248</v>
          </cell>
          <cell r="AO10">
            <v>1850</v>
          </cell>
          <cell r="AQ10">
            <v>9</v>
          </cell>
          <cell r="AR10">
            <v>1000</v>
          </cell>
          <cell r="AS10">
            <v>82</v>
          </cell>
          <cell r="AT10">
            <v>1164</v>
          </cell>
          <cell r="AU10">
            <v>1450</v>
          </cell>
          <cell r="AV10">
            <v>782</v>
          </cell>
          <cell r="AW10">
            <v>150</v>
          </cell>
          <cell r="AX10">
            <v>582</v>
          </cell>
          <cell r="AY10">
            <v>200</v>
          </cell>
          <cell r="AZ10">
            <v>0.71900000000000008</v>
          </cell>
          <cell r="BA10">
            <v>0.27</v>
          </cell>
          <cell r="BE10">
            <v>1850</v>
          </cell>
        </row>
        <row r="11">
          <cell r="N11">
            <v>10</v>
          </cell>
          <cell r="O11">
            <v>1100</v>
          </cell>
          <cell r="P11">
            <v>88</v>
          </cell>
          <cell r="Q11">
            <v>1276</v>
          </cell>
          <cell r="R11">
            <v>2050</v>
          </cell>
          <cell r="S11">
            <v>888</v>
          </cell>
          <cell r="T11">
            <v>638</v>
          </cell>
          <cell r="U11">
            <v>250</v>
          </cell>
          <cell r="V11">
            <v>1.58</v>
          </cell>
          <cell r="AA11">
            <v>10</v>
          </cell>
          <cell r="AB11">
            <v>1100</v>
          </cell>
          <cell r="AC11">
            <v>88</v>
          </cell>
          <cell r="AD11">
            <v>1276</v>
          </cell>
          <cell r="AE11">
            <v>1550</v>
          </cell>
          <cell r="AF11">
            <v>569</v>
          </cell>
          <cell r="AG11">
            <v>200</v>
          </cell>
          <cell r="AH11">
            <v>319</v>
          </cell>
          <cell r="AI11">
            <v>250</v>
          </cell>
          <cell r="AJ11">
            <v>0.63200000000000001</v>
          </cell>
          <cell r="AK11">
            <v>0.35</v>
          </cell>
          <cell r="AO11">
            <v>2050</v>
          </cell>
          <cell r="AQ11">
            <v>10</v>
          </cell>
          <cell r="AR11">
            <v>1100</v>
          </cell>
          <cell r="AS11">
            <v>88</v>
          </cell>
          <cell r="AT11">
            <v>1276</v>
          </cell>
          <cell r="AU11">
            <v>1550</v>
          </cell>
          <cell r="AV11">
            <v>888</v>
          </cell>
          <cell r="AW11">
            <v>200</v>
          </cell>
          <cell r="AX11">
            <v>638</v>
          </cell>
          <cell r="AY11">
            <v>250</v>
          </cell>
          <cell r="AZ11">
            <v>0.91500000000000004</v>
          </cell>
          <cell r="BA11">
            <v>0.39</v>
          </cell>
          <cell r="BE11">
            <v>2050</v>
          </cell>
        </row>
        <row r="12">
          <cell r="N12">
            <v>11</v>
          </cell>
          <cell r="O12">
            <v>1200</v>
          </cell>
          <cell r="P12">
            <v>95</v>
          </cell>
          <cell r="Q12">
            <v>1390</v>
          </cell>
          <cell r="R12">
            <v>2200</v>
          </cell>
          <cell r="S12">
            <v>945</v>
          </cell>
          <cell r="T12">
            <v>695</v>
          </cell>
          <cell r="U12">
            <v>250</v>
          </cell>
          <cell r="V12">
            <v>1.77</v>
          </cell>
          <cell r="AA12">
            <v>11</v>
          </cell>
          <cell r="AB12">
            <v>1200</v>
          </cell>
          <cell r="AC12">
            <v>95</v>
          </cell>
          <cell r="AD12">
            <v>1390</v>
          </cell>
          <cell r="AE12">
            <v>1700</v>
          </cell>
          <cell r="AF12">
            <v>598</v>
          </cell>
          <cell r="AG12">
            <v>200</v>
          </cell>
          <cell r="AH12">
            <v>347.5</v>
          </cell>
          <cell r="AI12">
            <v>250</v>
          </cell>
          <cell r="AJ12">
            <v>0.71900000000000008</v>
          </cell>
          <cell r="AK12">
            <v>0.38</v>
          </cell>
          <cell r="AO12">
            <v>2200</v>
          </cell>
          <cell r="AQ12">
            <v>11</v>
          </cell>
          <cell r="AR12">
            <v>1200</v>
          </cell>
          <cell r="AS12">
            <v>95</v>
          </cell>
          <cell r="AT12">
            <v>1390</v>
          </cell>
          <cell r="AU12">
            <v>1700</v>
          </cell>
          <cell r="AV12">
            <v>945</v>
          </cell>
          <cell r="AW12">
            <v>200</v>
          </cell>
          <cell r="AX12">
            <v>695</v>
          </cell>
          <cell r="AY12">
            <v>250</v>
          </cell>
          <cell r="AZ12">
            <v>1.0369999999999999</v>
          </cell>
          <cell r="BA12">
            <v>0.42</v>
          </cell>
          <cell r="BE12">
            <v>2200</v>
          </cell>
        </row>
        <row r="13">
          <cell r="N13">
            <v>12</v>
          </cell>
          <cell r="O13">
            <v>1350</v>
          </cell>
          <cell r="P13">
            <v>103</v>
          </cell>
          <cell r="Q13">
            <v>1556</v>
          </cell>
          <cell r="R13">
            <v>2350</v>
          </cell>
          <cell r="S13">
            <v>1078</v>
          </cell>
          <cell r="T13">
            <v>778</v>
          </cell>
          <cell r="U13">
            <v>300</v>
          </cell>
          <cell r="V13">
            <v>2.16</v>
          </cell>
          <cell r="AA13">
            <v>12</v>
          </cell>
          <cell r="AB13">
            <v>1350</v>
          </cell>
          <cell r="AC13">
            <v>103</v>
          </cell>
          <cell r="AD13">
            <v>1556</v>
          </cell>
          <cell r="AE13">
            <v>1900</v>
          </cell>
          <cell r="AF13">
            <v>689</v>
          </cell>
          <cell r="AG13">
            <v>200</v>
          </cell>
          <cell r="AH13">
            <v>389</v>
          </cell>
          <cell r="AI13">
            <v>300</v>
          </cell>
          <cell r="AJ13">
            <v>0.93700000000000006</v>
          </cell>
          <cell r="AK13">
            <v>0.42</v>
          </cell>
          <cell r="AO13">
            <v>2350</v>
          </cell>
          <cell r="AQ13">
            <v>12</v>
          </cell>
          <cell r="AR13">
            <v>1350</v>
          </cell>
          <cell r="AS13">
            <v>103</v>
          </cell>
          <cell r="AT13">
            <v>1556</v>
          </cell>
          <cell r="AU13">
            <v>1900</v>
          </cell>
          <cell r="AV13">
            <v>1078</v>
          </cell>
          <cell r="AW13">
            <v>200</v>
          </cell>
          <cell r="AX13">
            <v>778</v>
          </cell>
          <cell r="AY13">
            <v>300</v>
          </cell>
          <cell r="AZ13">
            <v>1.3130000000000002</v>
          </cell>
          <cell r="BA13">
            <v>0.46</v>
          </cell>
          <cell r="BE13">
            <v>2350</v>
          </cell>
        </row>
        <row r="14">
          <cell r="N14">
            <v>13</v>
          </cell>
          <cell r="O14">
            <v>1500</v>
          </cell>
          <cell r="P14">
            <v>112</v>
          </cell>
          <cell r="Q14">
            <v>1724</v>
          </cell>
          <cell r="R14">
            <v>2450</v>
          </cell>
          <cell r="S14">
            <v>1162</v>
          </cell>
          <cell r="T14">
            <v>862</v>
          </cell>
          <cell r="U14">
            <v>300</v>
          </cell>
          <cell r="V14">
            <v>2.35</v>
          </cell>
          <cell r="AA14">
            <v>13</v>
          </cell>
          <cell r="AB14">
            <v>1500</v>
          </cell>
          <cell r="AC14">
            <v>112</v>
          </cell>
          <cell r="AD14">
            <v>1724</v>
          </cell>
          <cell r="AE14">
            <v>2100</v>
          </cell>
          <cell r="AF14">
            <v>731</v>
          </cell>
          <cell r="AG14">
            <v>200</v>
          </cell>
          <cell r="AH14">
            <v>431</v>
          </cell>
          <cell r="AI14">
            <v>300</v>
          </cell>
          <cell r="AJ14">
            <v>1.079</v>
          </cell>
          <cell r="AK14">
            <v>0.46</v>
          </cell>
          <cell r="AO14">
            <v>2450</v>
          </cell>
          <cell r="AQ14">
            <v>13</v>
          </cell>
          <cell r="AR14">
            <v>1500</v>
          </cell>
          <cell r="AS14">
            <v>112</v>
          </cell>
          <cell r="AT14">
            <v>1724</v>
          </cell>
          <cell r="AU14">
            <v>2100</v>
          </cell>
          <cell r="AV14">
            <v>1162</v>
          </cell>
          <cell r="AW14">
            <v>200</v>
          </cell>
          <cell r="AX14">
            <v>862</v>
          </cell>
          <cell r="AY14">
            <v>300</v>
          </cell>
          <cell r="AZ14">
            <v>1.5049999999999999</v>
          </cell>
          <cell r="BA14">
            <v>0.5</v>
          </cell>
          <cell r="BE14">
            <v>2450</v>
          </cell>
        </row>
        <row r="15">
          <cell r="N15">
            <v>1</v>
          </cell>
          <cell r="O15">
            <v>2</v>
          </cell>
          <cell r="P15">
            <v>3</v>
          </cell>
          <cell r="Q15">
            <v>4</v>
          </cell>
          <cell r="R15">
            <v>5</v>
          </cell>
          <cell r="S15">
            <v>6</v>
          </cell>
          <cell r="T15">
            <v>7</v>
          </cell>
          <cell r="U15">
            <v>8</v>
          </cell>
          <cell r="V15">
            <v>9</v>
          </cell>
          <cell r="W15">
            <v>10</v>
          </cell>
          <cell r="X15">
            <v>11</v>
          </cell>
          <cell r="Y15">
            <v>12</v>
          </cell>
          <cell r="AA15">
            <v>1</v>
          </cell>
          <cell r="AB15">
            <v>2</v>
          </cell>
          <cell r="AC15">
            <v>3</v>
          </cell>
          <cell r="AD15">
            <v>4</v>
          </cell>
          <cell r="AE15">
            <v>5</v>
          </cell>
          <cell r="AF15">
            <v>6</v>
          </cell>
          <cell r="AG15">
            <v>7</v>
          </cell>
          <cell r="AH15">
            <v>8</v>
          </cell>
          <cell r="AI15">
            <v>9</v>
          </cell>
          <cell r="AJ15">
            <v>10</v>
          </cell>
          <cell r="AK15">
            <v>11</v>
          </cell>
          <cell r="AL15">
            <v>12</v>
          </cell>
          <cell r="AM15">
            <v>13</v>
          </cell>
          <cell r="AN15">
            <v>14</v>
          </cell>
          <cell r="AO15">
            <v>15</v>
          </cell>
          <cell r="AQ15">
            <v>1</v>
          </cell>
          <cell r="AR15">
            <v>2</v>
          </cell>
          <cell r="AS15">
            <v>3</v>
          </cell>
          <cell r="AT15">
            <v>4</v>
          </cell>
          <cell r="AU15">
            <v>5</v>
          </cell>
          <cell r="AV15">
            <v>6</v>
          </cell>
          <cell r="AW15">
            <v>7</v>
          </cell>
          <cell r="AX15">
            <v>8</v>
          </cell>
          <cell r="AY15">
            <v>9</v>
          </cell>
          <cell r="AZ15">
            <v>10</v>
          </cell>
          <cell r="BA15">
            <v>11</v>
          </cell>
          <cell r="BB15">
            <v>12</v>
          </cell>
          <cell r="BC15">
            <v>13</v>
          </cell>
          <cell r="BD15">
            <v>14</v>
          </cell>
          <cell r="BE15">
            <v>15</v>
          </cell>
        </row>
        <row r="18">
          <cell r="B18" t="str">
            <v>관경</v>
          </cell>
          <cell r="C18" t="str">
            <v>관두께</v>
          </cell>
          <cell r="D18" t="str">
            <v>관외경</v>
          </cell>
          <cell r="E18" t="str">
            <v>기초폭</v>
          </cell>
          <cell r="F18" t="str">
            <v>H</v>
          </cell>
          <cell r="G18" t="str">
            <v>h1</v>
          </cell>
          <cell r="H18" t="str">
            <v>h2</v>
          </cell>
          <cell r="I18" t="str">
            <v>모래</v>
          </cell>
          <cell r="O18" t="str">
            <v>관경</v>
          </cell>
          <cell r="P18" t="str">
            <v>관두께</v>
          </cell>
          <cell r="Q18" t="str">
            <v>관외경</v>
          </cell>
          <cell r="R18" t="str">
            <v>기초폭</v>
          </cell>
          <cell r="S18" t="str">
            <v>H</v>
          </cell>
          <cell r="T18" t="str">
            <v>h1</v>
          </cell>
          <cell r="U18" t="str">
            <v>h2</v>
          </cell>
          <cell r="V18" t="str">
            <v>모래</v>
          </cell>
        </row>
        <row r="19">
          <cell r="A19">
            <v>1</v>
          </cell>
          <cell r="B19">
            <v>300</v>
          </cell>
          <cell r="C19">
            <v>30</v>
          </cell>
          <cell r="D19">
            <v>360</v>
          </cell>
          <cell r="E19">
            <v>900</v>
          </cell>
          <cell r="F19">
            <v>153</v>
          </cell>
          <cell r="G19">
            <v>53</v>
          </cell>
          <cell r="H19">
            <v>100</v>
          </cell>
          <cell r="I19">
            <v>0.19800000000000001</v>
          </cell>
          <cell r="J19" t="str">
            <v>ASP</v>
          </cell>
          <cell r="K19">
            <v>125</v>
          </cell>
          <cell r="L19">
            <v>300</v>
          </cell>
          <cell r="N19">
            <v>1</v>
          </cell>
          <cell r="O19">
            <v>300</v>
          </cell>
          <cell r="P19">
            <v>30</v>
          </cell>
          <cell r="Q19">
            <v>360</v>
          </cell>
          <cell r="R19">
            <v>900</v>
          </cell>
          <cell r="S19">
            <v>280</v>
          </cell>
          <cell r="T19">
            <v>180</v>
          </cell>
          <cell r="U19">
            <v>100</v>
          </cell>
          <cell r="V19">
            <v>0.33</v>
          </cell>
          <cell r="W19" t="str">
            <v>ASP</v>
          </cell>
          <cell r="X19">
            <v>125</v>
          </cell>
          <cell r="Y19">
            <v>300</v>
          </cell>
        </row>
        <row r="20">
          <cell r="A20">
            <v>2</v>
          </cell>
          <cell r="B20">
            <v>400</v>
          </cell>
          <cell r="C20">
            <v>35</v>
          </cell>
          <cell r="D20">
            <v>470</v>
          </cell>
          <cell r="E20">
            <v>1050</v>
          </cell>
          <cell r="F20">
            <v>169</v>
          </cell>
          <cell r="G20">
            <v>69</v>
          </cell>
          <cell r="H20">
            <v>100</v>
          </cell>
          <cell r="I20">
            <v>0.23200000000000001</v>
          </cell>
          <cell r="J20" t="str">
            <v>CON'C</v>
          </cell>
          <cell r="K20">
            <v>200</v>
          </cell>
          <cell r="L20">
            <v>30</v>
          </cell>
          <cell r="N20">
            <v>2</v>
          </cell>
          <cell r="O20">
            <v>400</v>
          </cell>
          <cell r="P20">
            <v>35</v>
          </cell>
          <cell r="Q20">
            <v>470</v>
          </cell>
          <cell r="R20">
            <v>1050</v>
          </cell>
          <cell r="S20">
            <v>335</v>
          </cell>
          <cell r="T20">
            <v>235</v>
          </cell>
          <cell r="U20">
            <v>100</v>
          </cell>
          <cell r="V20">
            <v>0.40600000000000003</v>
          </cell>
          <cell r="W20" t="str">
            <v>CON'C</v>
          </cell>
          <cell r="X20">
            <v>200</v>
          </cell>
          <cell r="Y20">
            <v>30</v>
          </cell>
        </row>
        <row r="21">
          <cell r="A21">
            <v>3</v>
          </cell>
          <cell r="B21">
            <v>450</v>
          </cell>
          <cell r="C21">
            <v>38</v>
          </cell>
          <cell r="D21">
            <v>526</v>
          </cell>
          <cell r="E21">
            <v>1100</v>
          </cell>
          <cell r="F21">
            <v>177</v>
          </cell>
          <cell r="G21">
            <v>77</v>
          </cell>
          <cell r="H21">
            <v>100</v>
          </cell>
          <cell r="I21">
            <v>0.25</v>
          </cell>
          <cell r="J21" t="str">
            <v>보도블럭</v>
          </cell>
          <cell r="K21">
            <v>60</v>
          </cell>
          <cell r="L21">
            <v>30</v>
          </cell>
          <cell r="N21">
            <v>3</v>
          </cell>
          <cell r="O21">
            <v>450</v>
          </cell>
          <cell r="P21">
            <v>38</v>
          </cell>
          <cell r="Q21">
            <v>526</v>
          </cell>
          <cell r="R21">
            <v>1100</v>
          </cell>
          <cell r="S21">
            <v>363</v>
          </cell>
          <cell r="T21">
            <v>263</v>
          </cell>
          <cell r="U21">
            <v>100</v>
          </cell>
          <cell r="V21">
            <v>0.44500000000000001</v>
          </cell>
          <cell r="W21" t="str">
            <v>보도블럭</v>
          </cell>
          <cell r="X21">
            <v>60</v>
          </cell>
          <cell r="Y21">
            <v>30</v>
          </cell>
        </row>
        <row r="22">
          <cell r="A22">
            <v>4</v>
          </cell>
          <cell r="B22">
            <v>500</v>
          </cell>
          <cell r="C22">
            <v>42</v>
          </cell>
          <cell r="D22">
            <v>584</v>
          </cell>
          <cell r="E22">
            <v>1150</v>
          </cell>
          <cell r="F22">
            <v>235</v>
          </cell>
          <cell r="G22">
            <v>85</v>
          </cell>
          <cell r="H22">
            <v>150</v>
          </cell>
          <cell r="I22">
            <v>0.34799999999999998</v>
          </cell>
          <cell r="J22" t="str">
            <v>고압블럭</v>
          </cell>
          <cell r="K22">
            <v>60</v>
          </cell>
          <cell r="L22">
            <v>30</v>
          </cell>
          <cell r="N22">
            <v>4</v>
          </cell>
          <cell r="O22">
            <v>500</v>
          </cell>
          <cell r="P22">
            <v>42</v>
          </cell>
          <cell r="Q22">
            <v>584</v>
          </cell>
          <cell r="R22">
            <v>1150</v>
          </cell>
          <cell r="S22">
            <v>442</v>
          </cell>
          <cell r="T22">
            <v>292</v>
          </cell>
          <cell r="U22">
            <v>150</v>
          </cell>
          <cell r="V22">
            <v>0.56599999999999995</v>
          </cell>
          <cell r="W22" t="str">
            <v>고압블럭</v>
          </cell>
          <cell r="X22">
            <v>60</v>
          </cell>
          <cell r="Y22">
            <v>30</v>
          </cell>
        </row>
        <row r="23">
          <cell r="A23">
            <v>5</v>
          </cell>
          <cell r="B23">
            <v>600</v>
          </cell>
          <cell r="C23">
            <v>50</v>
          </cell>
          <cell r="D23">
            <v>700</v>
          </cell>
          <cell r="E23">
            <v>1350</v>
          </cell>
          <cell r="F23">
            <v>252</v>
          </cell>
          <cell r="G23">
            <v>102</v>
          </cell>
          <cell r="H23">
            <v>150</v>
          </cell>
          <cell r="I23">
            <v>0.39300000000000002</v>
          </cell>
          <cell r="N23">
            <v>5</v>
          </cell>
          <cell r="O23">
            <v>600</v>
          </cell>
          <cell r="P23">
            <v>50</v>
          </cell>
          <cell r="Q23">
            <v>700</v>
          </cell>
          <cell r="R23">
            <v>1350</v>
          </cell>
          <cell r="S23">
            <v>500</v>
          </cell>
          <cell r="T23">
            <v>350</v>
          </cell>
          <cell r="U23">
            <v>150</v>
          </cell>
          <cell r="V23">
            <v>0.60599999999999998</v>
          </cell>
        </row>
        <row r="24">
          <cell r="A24">
            <v>6</v>
          </cell>
          <cell r="B24">
            <v>700</v>
          </cell>
          <cell r="C24">
            <v>58</v>
          </cell>
          <cell r="D24">
            <v>816</v>
          </cell>
          <cell r="E24">
            <v>1450</v>
          </cell>
          <cell r="F24">
            <v>269</v>
          </cell>
          <cell r="G24">
            <v>119</v>
          </cell>
          <cell r="H24">
            <v>150</v>
          </cell>
          <cell r="I24">
            <v>0.441</v>
          </cell>
          <cell r="N24">
            <v>6</v>
          </cell>
          <cell r="O24">
            <v>700</v>
          </cell>
          <cell r="P24">
            <v>58</v>
          </cell>
          <cell r="Q24">
            <v>816</v>
          </cell>
          <cell r="R24">
            <v>1450</v>
          </cell>
          <cell r="S24">
            <v>558</v>
          </cell>
          <cell r="T24">
            <v>408</v>
          </cell>
          <cell r="U24">
            <v>150</v>
          </cell>
          <cell r="V24">
            <v>0.752</v>
          </cell>
        </row>
        <row r="25">
          <cell r="A25">
            <v>7</v>
          </cell>
          <cell r="B25">
            <v>800</v>
          </cell>
          <cell r="C25">
            <v>66</v>
          </cell>
          <cell r="D25">
            <v>932</v>
          </cell>
          <cell r="E25">
            <v>1600</v>
          </cell>
          <cell r="F25">
            <v>336</v>
          </cell>
          <cell r="G25">
            <v>136</v>
          </cell>
          <cell r="H25">
            <v>200</v>
          </cell>
          <cell r="I25">
            <v>0.58699999999999997</v>
          </cell>
          <cell r="N25">
            <v>7</v>
          </cell>
          <cell r="O25">
            <v>800</v>
          </cell>
          <cell r="P25">
            <v>66</v>
          </cell>
          <cell r="Q25">
            <v>932</v>
          </cell>
          <cell r="R25">
            <v>1600</v>
          </cell>
          <cell r="S25">
            <v>666</v>
          </cell>
          <cell r="T25">
            <v>466</v>
          </cell>
          <cell r="U25">
            <v>200</v>
          </cell>
          <cell r="V25">
            <v>0.94699999999999995</v>
          </cell>
        </row>
        <row r="26">
          <cell r="A26">
            <v>8</v>
          </cell>
          <cell r="B26">
            <v>900</v>
          </cell>
          <cell r="C26">
            <v>75</v>
          </cell>
          <cell r="D26">
            <v>1050</v>
          </cell>
          <cell r="E26">
            <v>1750</v>
          </cell>
          <cell r="F26">
            <v>354</v>
          </cell>
          <cell r="G26">
            <v>154</v>
          </cell>
          <cell r="H26">
            <v>200</v>
          </cell>
          <cell r="I26">
            <v>0.64700000000000002</v>
          </cell>
          <cell r="N26">
            <v>8</v>
          </cell>
          <cell r="O26">
            <v>900</v>
          </cell>
          <cell r="P26">
            <v>75</v>
          </cell>
          <cell r="Q26">
            <v>1050</v>
          </cell>
          <cell r="R26">
            <v>1750</v>
          </cell>
          <cell r="S26">
            <v>725</v>
          </cell>
          <cell r="T26">
            <v>525</v>
          </cell>
          <cell r="U26">
            <v>200</v>
          </cell>
          <cell r="V26">
            <v>1.0529999999999999</v>
          </cell>
        </row>
        <row r="27">
          <cell r="A27">
            <v>9</v>
          </cell>
          <cell r="B27">
            <v>1000</v>
          </cell>
          <cell r="C27">
            <v>82</v>
          </cell>
          <cell r="D27">
            <v>1164</v>
          </cell>
          <cell r="E27">
            <v>1850</v>
          </cell>
          <cell r="F27">
            <v>370</v>
          </cell>
          <cell r="G27">
            <v>170</v>
          </cell>
          <cell r="H27">
            <v>200</v>
          </cell>
          <cell r="I27">
            <v>0.70399999999999996</v>
          </cell>
          <cell r="N27">
            <v>9</v>
          </cell>
          <cell r="O27">
            <v>1000</v>
          </cell>
          <cell r="P27">
            <v>82</v>
          </cell>
          <cell r="Q27">
            <v>1164</v>
          </cell>
          <cell r="R27">
            <v>1850</v>
          </cell>
          <cell r="S27">
            <v>782</v>
          </cell>
          <cell r="T27">
            <v>582</v>
          </cell>
          <cell r="U27">
            <v>200</v>
          </cell>
          <cell r="V27">
            <v>1.1599999999999999</v>
          </cell>
        </row>
        <row r="28">
          <cell r="A28">
            <v>10</v>
          </cell>
          <cell r="B28">
            <v>1100</v>
          </cell>
          <cell r="C28">
            <v>88</v>
          </cell>
          <cell r="D28">
            <v>1276</v>
          </cell>
          <cell r="E28">
            <v>2050</v>
          </cell>
          <cell r="F28">
            <v>437</v>
          </cell>
          <cell r="G28">
            <v>187</v>
          </cell>
          <cell r="H28">
            <v>250</v>
          </cell>
          <cell r="I28">
            <v>0.878</v>
          </cell>
          <cell r="N28">
            <v>10</v>
          </cell>
          <cell r="O28">
            <v>1100</v>
          </cell>
          <cell r="P28">
            <v>88</v>
          </cell>
          <cell r="Q28">
            <v>1276</v>
          </cell>
          <cell r="R28">
            <v>2050</v>
          </cell>
          <cell r="S28">
            <v>888</v>
          </cell>
          <cell r="T28">
            <v>638</v>
          </cell>
          <cell r="U28">
            <v>250</v>
          </cell>
          <cell r="V28">
            <v>1.3819999999999999</v>
          </cell>
        </row>
        <row r="29">
          <cell r="A29">
            <v>11</v>
          </cell>
          <cell r="B29">
            <v>1200</v>
          </cell>
          <cell r="C29">
            <v>95</v>
          </cell>
          <cell r="D29">
            <v>1390</v>
          </cell>
          <cell r="E29">
            <v>2200</v>
          </cell>
          <cell r="F29">
            <v>453</v>
          </cell>
          <cell r="G29">
            <v>203</v>
          </cell>
          <cell r="H29">
            <v>250</v>
          </cell>
          <cell r="I29">
            <v>0.94499999999999995</v>
          </cell>
          <cell r="N29">
            <v>11</v>
          </cell>
          <cell r="O29">
            <v>1200</v>
          </cell>
          <cell r="P29">
            <v>95</v>
          </cell>
          <cell r="Q29">
            <v>1390</v>
          </cell>
          <cell r="R29">
            <v>2200</v>
          </cell>
          <cell r="S29">
            <v>945</v>
          </cell>
          <cell r="T29">
            <v>695</v>
          </cell>
          <cell r="U29">
            <v>250</v>
          </cell>
          <cell r="V29">
            <v>1.5</v>
          </cell>
        </row>
        <row r="30">
          <cell r="A30">
            <v>12</v>
          </cell>
          <cell r="B30">
            <v>1350</v>
          </cell>
          <cell r="C30">
            <v>103</v>
          </cell>
          <cell r="D30">
            <v>1556</v>
          </cell>
          <cell r="E30">
            <v>2350</v>
          </cell>
          <cell r="F30">
            <v>528</v>
          </cell>
          <cell r="G30">
            <v>228</v>
          </cell>
          <cell r="H30">
            <v>300</v>
          </cell>
          <cell r="I30">
            <v>1.177</v>
          </cell>
          <cell r="N30">
            <v>12</v>
          </cell>
          <cell r="O30">
            <v>1350</v>
          </cell>
          <cell r="P30">
            <v>103</v>
          </cell>
          <cell r="Q30">
            <v>1556</v>
          </cell>
          <cell r="R30">
            <v>2350</v>
          </cell>
          <cell r="S30">
            <v>1078</v>
          </cell>
          <cell r="T30">
            <v>778</v>
          </cell>
          <cell r="U30">
            <v>300</v>
          </cell>
          <cell r="V30">
            <v>1.8049999999999999</v>
          </cell>
        </row>
        <row r="31">
          <cell r="A31">
            <v>13</v>
          </cell>
          <cell r="B31">
            <v>1500</v>
          </cell>
          <cell r="C31">
            <v>112</v>
          </cell>
          <cell r="D31">
            <v>1724</v>
          </cell>
          <cell r="E31">
            <v>2450</v>
          </cell>
          <cell r="F31">
            <v>552</v>
          </cell>
          <cell r="G31">
            <v>252</v>
          </cell>
          <cell r="H31">
            <v>300</v>
          </cell>
          <cell r="I31">
            <v>1.292</v>
          </cell>
          <cell r="N31">
            <v>13</v>
          </cell>
          <cell r="O31">
            <v>1500</v>
          </cell>
          <cell r="P31">
            <v>112</v>
          </cell>
          <cell r="Q31">
            <v>1724</v>
          </cell>
          <cell r="R31">
            <v>2450</v>
          </cell>
          <cell r="S31">
            <v>1162</v>
          </cell>
          <cell r="T31">
            <v>862</v>
          </cell>
          <cell r="U31">
            <v>300</v>
          </cell>
          <cell r="V31">
            <v>1.998</v>
          </cell>
        </row>
        <row r="32">
          <cell r="B32">
            <v>1</v>
          </cell>
          <cell r="C32">
            <v>2</v>
          </cell>
          <cell r="D32">
            <v>3</v>
          </cell>
          <cell r="E32">
            <v>4</v>
          </cell>
          <cell r="F32">
            <v>5</v>
          </cell>
          <cell r="G32">
            <v>6</v>
          </cell>
          <cell r="H32">
            <v>7</v>
          </cell>
          <cell r="I32">
            <v>8</v>
          </cell>
          <cell r="O32">
            <v>1</v>
          </cell>
          <cell r="P32">
            <v>2</v>
          </cell>
          <cell r="Q32">
            <v>3</v>
          </cell>
          <cell r="R32">
            <v>4</v>
          </cell>
          <cell r="S32">
            <v>5</v>
          </cell>
          <cell r="T32">
            <v>6</v>
          </cell>
          <cell r="U32">
            <v>7</v>
          </cell>
          <cell r="V32">
            <v>8</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방호시설검토"/>
      <sheetName val="부대내역"/>
      <sheetName val="SORCE1"/>
      <sheetName val="가시설단위수량"/>
      <sheetName val="정부노임단가"/>
      <sheetName val="교각계산"/>
      <sheetName val="우각부보강"/>
      <sheetName val="차액보증"/>
      <sheetName val="ilch"/>
    </sheetNames>
    <sheetDataSet>
      <sheetData sheetId="0"/>
      <sheetData sheetId="1" refreshError="1">
        <row r="2">
          <cell r="C2" t="str">
            <v>영동고속도로8공구</v>
          </cell>
        </row>
        <row r="5">
          <cell r="B5" t="str">
            <v>Ⅰ.</v>
          </cell>
          <cell r="D5" t="str">
            <v>토 공 사</v>
          </cell>
          <cell r="E5" t="str">
            <v>식</v>
          </cell>
          <cell r="F5">
            <v>1</v>
          </cell>
          <cell r="H5">
            <v>8826838650</v>
          </cell>
          <cell r="J5">
            <v>7350118150</v>
          </cell>
          <cell r="L5">
            <v>8410703300</v>
          </cell>
          <cell r="N5">
            <v>7879122180</v>
          </cell>
        </row>
        <row r="6">
          <cell r="B6" t="str">
            <v>Ⅱ.</v>
          </cell>
          <cell r="D6" t="str">
            <v>철근콘크리트공사</v>
          </cell>
          <cell r="E6" t="str">
            <v>식</v>
          </cell>
          <cell r="F6">
            <v>1</v>
          </cell>
          <cell r="H6">
            <v>2529326850</v>
          </cell>
          <cell r="J6">
            <v>2348340300</v>
          </cell>
          <cell r="L6">
            <v>3461730070</v>
          </cell>
          <cell r="N6">
            <v>2905423900</v>
          </cell>
        </row>
        <row r="8">
          <cell r="D8" t="str">
            <v>직접공사비 계</v>
          </cell>
          <cell r="H8">
            <v>11356165500</v>
          </cell>
          <cell r="J8">
            <v>9698458450</v>
          </cell>
          <cell r="L8">
            <v>11872433370</v>
          </cell>
          <cell r="N8">
            <v>10784546080</v>
          </cell>
        </row>
        <row r="11">
          <cell r="D11" t="str">
            <v>안 전 관 리 비</v>
          </cell>
          <cell r="H11">
            <v>187376730.75</v>
          </cell>
          <cell r="J11">
            <v>174000000</v>
          </cell>
        </row>
        <row r="12">
          <cell r="D12" t="str">
            <v>공  과  잡  비</v>
          </cell>
          <cell r="J12">
            <v>485541550</v>
          </cell>
          <cell r="L12">
            <v>717566630</v>
          </cell>
          <cell r="N12">
            <v>689453920</v>
          </cell>
        </row>
        <row r="14">
          <cell r="D14" t="str">
            <v>합   계</v>
          </cell>
          <cell r="H14">
            <v>11543542230.75</v>
          </cell>
          <cell r="J14">
            <v>10358000000</v>
          </cell>
          <cell r="L14">
            <v>12590000000</v>
          </cell>
          <cell r="N14">
            <v>11474000000</v>
          </cell>
        </row>
        <row r="38">
          <cell r="B38" t="str">
            <v>Ⅰ.</v>
          </cell>
          <cell r="D38" t="str">
            <v>토 공 사</v>
          </cell>
        </row>
        <row r="39">
          <cell r="B39" t="str">
            <v xml:space="preserve"> 1</v>
          </cell>
          <cell r="D39" t="str">
            <v>토  공</v>
          </cell>
        </row>
        <row r="40">
          <cell r="B40" t="str">
            <v xml:space="preserve"> 1.01</v>
          </cell>
          <cell r="D40" t="str">
            <v>기존구조물 철거공</v>
          </cell>
          <cell r="E40" t="str">
            <v xml:space="preserve"> </v>
          </cell>
          <cell r="F40" t="str">
            <v xml:space="preserve"> </v>
          </cell>
        </row>
        <row r="41">
          <cell r="B41" t="str">
            <v>a</v>
          </cell>
          <cell r="D41" t="str">
            <v>무근콘크리트 깨기</v>
          </cell>
          <cell r="E41" t="str">
            <v>M3</v>
          </cell>
          <cell r="F41">
            <v>574</v>
          </cell>
          <cell r="G41">
            <v>14000</v>
          </cell>
          <cell r="H41">
            <v>8036000</v>
          </cell>
          <cell r="I41">
            <v>12000</v>
          </cell>
          <cell r="J41">
            <v>6888000</v>
          </cell>
          <cell r="K41">
            <v>8500</v>
          </cell>
          <cell r="L41">
            <v>4879000</v>
          </cell>
          <cell r="M41">
            <v>10000</v>
          </cell>
          <cell r="N41">
            <v>5740000</v>
          </cell>
        </row>
        <row r="42">
          <cell r="B42" t="str">
            <v>b</v>
          </cell>
          <cell r="D42" t="str">
            <v>철근콘크리트 깨기</v>
          </cell>
          <cell r="E42" t="str">
            <v>M3</v>
          </cell>
          <cell r="F42">
            <v>3580</v>
          </cell>
          <cell r="G42">
            <v>18000</v>
          </cell>
          <cell r="H42">
            <v>64440000</v>
          </cell>
          <cell r="I42">
            <v>20000</v>
          </cell>
          <cell r="J42">
            <v>71600000</v>
          </cell>
          <cell r="K42">
            <v>12000</v>
          </cell>
          <cell r="L42">
            <v>42960000</v>
          </cell>
          <cell r="M42">
            <v>16000</v>
          </cell>
          <cell r="N42">
            <v>57280000</v>
          </cell>
        </row>
        <row r="43">
          <cell r="B43" t="str">
            <v>c</v>
          </cell>
          <cell r="D43" t="str">
            <v>석축헐기</v>
          </cell>
          <cell r="E43" t="str">
            <v>M2</v>
          </cell>
          <cell r="F43">
            <v>2031</v>
          </cell>
          <cell r="G43">
            <v>8000</v>
          </cell>
          <cell r="H43">
            <v>16248000</v>
          </cell>
          <cell r="I43">
            <v>8000</v>
          </cell>
          <cell r="J43">
            <v>16248000</v>
          </cell>
          <cell r="K43">
            <v>3500</v>
          </cell>
          <cell r="L43">
            <v>7108500</v>
          </cell>
          <cell r="M43">
            <v>5000</v>
          </cell>
          <cell r="N43">
            <v>10155000</v>
          </cell>
        </row>
        <row r="44">
          <cell r="B44" t="str">
            <v>d</v>
          </cell>
          <cell r="D44" t="str">
            <v>기존포장깨기공</v>
          </cell>
          <cell r="H44">
            <v>0</v>
          </cell>
          <cell r="J44">
            <v>0</v>
          </cell>
          <cell r="L44">
            <v>0</v>
          </cell>
          <cell r="M44">
            <v>0</v>
          </cell>
          <cell r="N44">
            <v>0</v>
          </cell>
        </row>
        <row r="45">
          <cell r="B45" t="str">
            <v xml:space="preserve">  d-1</v>
          </cell>
          <cell r="D45" t="str">
            <v>콘크리트 포장</v>
          </cell>
          <cell r="E45" t="str">
            <v>M3</v>
          </cell>
          <cell r="F45">
            <v>134</v>
          </cell>
          <cell r="G45">
            <v>14000</v>
          </cell>
          <cell r="H45">
            <v>1876000</v>
          </cell>
          <cell r="I45">
            <v>10000</v>
          </cell>
          <cell r="J45">
            <v>1340000</v>
          </cell>
          <cell r="K45">
            <v>8500</v>
          </cell>
          <cell r="L45">
            <v>1139000</v>
          </cell>
          <cell r="M45">
            <v>9000</v>
          </cell>
          <cell r="N45">
            <v>1206000</v>
          </cell>
        </row>
        <row r="46">
          <cell r="B46" t="str">
            <v xml:space="preserve">  d-2</v>
          </cell>
          <cell r="D46" t="str">
            <v>아스팔트 포장</v>
          </cell>
          <cell r="E46" t="str">
            <v>M3</v>
          </cell>
          <cell r="F46">
            <v>2728</v>
          </cell>
          <cell r="G46">
            <v>12000</v>
          </cell>
          <cell r="H46">
            <v>32736000</v>
          </cell>
          <cell r="I46">
            <v>9000</v>
          </cell>
          <cell r="J46">
            <v>24552000</v>
          </cell>
          <cell r="K46">
            <v>8000</v>
          </cell>
          <cell r="L46">
            <v>21824000</v>
          </cell>
          <cell r="M46">
            <v>8000</v>
          </cell>
          <cell r="N46">
            <v>21824000</v>
          </cell>
        </row>
        <row r="47">
          <cell r="B47" t="str">
            <v>e</v>
          </cell>
          <cell r="D47" t="str">
            <v>기계절단공</v>
          </cell>
          <cell r="H47">
            <v>0</v>
          </cell>
          <cell r="J47">
            <v>0</v>
          </cell>
          <cell r="L47">
            <v>0</v>
          </cell>
          <cell r="M47">
            <v>0</v>
          </cell>
          <cell r="N47">
            <v>0</v>
          </cell>
        </row>
        <row r="48">
          <cell r="B48" t="str">
            <v xml:space="preserve">  e-1</v>
          </cell>
          <cell r="D48" t="str">
            <v>콘크리트</v>
          </cell>
          <cell r="E48" t="str">
            <v>M</v>
          </cell>
          <cell r="F48">
            <v>16</v>
          </cell>
          <cell r="G48">
            <v>4000</v>
          </cell>
          <cell r="H48">
            <v>64000</v>
          </cell>
          <cell r="I48">
            <v>1500</v>
          </cell>
          <cell r="J48">
            <v>24000</v>
          </cell>
          <cell r="K48">
            <v>2500</v>
          </cell>
          <cell r="L48">
            <v>40000</v>
          </cell>
          <cell r="M48">
            <v>2000</v>
          </cell>
          <cell r="N48">
            <v>32000</v>
          </cell>
        </row>
        <row r="49">
          <cell r="B49" t="str">
            <v xml:space="preserve">  e-2</v>
          </cell>
          <cell r="D49" t="str">
            <v>아스콘</v>
          </cell>
          <cell r="E49" t="str">
            <v>M</v>
          </cell>
          <cell r="F49">
            <v>1238</v>
          </cell>
          <cell r="G49">
            <v>2000</v>
          </cell>
          <cell r="H49">
            <v>2476000</v>
          </cell>
          <cell r="I49">
            <v>1500</v>
          </cell>
          <cell r="J49">
            <v>1857000</v>
          </cell>
          <cell r="K49">
            <v>2500</v>
          </cell>
          <cell r="L49">
            <v>3095000</v>
          </cell>
          <cell r="M49">
            <v>2000</v>
          </cell>
          <cell r="N49">
            <v>2476000</v>
          </cell>
        </row>
        <row r="50">
          <cell r="B50" t="str">
            <v>f</v>
          </cell>
          <cell r="D50" t="str">
            <v>강교철거</v>
          </cell>
          <cell r="E50" t="str">
            <v>TON</v>
          </cell>
          <cell r="F50" t="str">
            <v xml:space="preserve">      -</v>
          </cell>
          <cell r="H50">
            <v>0</v>
          </cell>
          <cell r="J50">
            <v>0</v>
          </cell>
          <cell r="L50">
            <v>0</v>
          </cell>
          <cell r="M50">
            <v>0</v>
          </cell>
          <cell r="N50">
            <v>0</v>
          </cell>
        </row>
        <row r="51">
          <cell r="B51" t="str">
            <v>g</v>
          </cell>
          <cell r="D51" t="str">
            <v>P.C빔 철거</v>
          </cell>
          <cell r="H51">
            <v>0</v>
          </cell>
          <cell r="J51">
            <v>0</v>
          </cell>
          <cell r="L51">
            <v>0</v>
          </cell>
          <cell r="M51">
            <v>0</v>
          </cell>
          <cell r="N51">
            <v>0</v>
          </cell>
        </row>
        <row r="52">
          <cell r="B52" t="str">
            <v xml:space="preserve">  g-2</v>
          </cell>
          <cell r="D52" t="str">
            <v>L=25 M</v>
          </cell>
          <cell r="E52" t="str">
            <v>본</v>
          </cell>
          <cell r="F52">
            <v>15</v>
          </cell>
          <cell r="G52">
            <v>280000</v>
          </cell>
          <cell r="H52">
            <v>4200000</v>
          </cell>
          <cell r="I52">
            <v>400000</v>
          </cell>
          <cell r="J52">
            <v>6000000</v>
          </cell>
          <cell r="K52">
            <v>650000</v>
          </cell>
          <cell r="L52">
            <v>9750000</v>
          </cell>
          <cell r="M52">
            <v>450000</v>
          </cell>
          <cell r="N52">
            <v>6750000</v>
          </cell>
        </row>
        <row r="53">
          <cell r="B53" t="str">
            <v xml:space="preserve">  g-3</v>
          </cell>
          <cell r="D53" t="str">
            <v>L=30 M</v>
          </cell>
          <cell r="E53" t="str">
            <v>본</v>
          </cell>
          <cell r="F53">
            <v>20</v>
          </cell>
          <cell r="G53">
            <v>350000</v>
          </cell>
          <cell r="H53">
            <v>7000000</v>
          </cell>
          <cell r="I53">
            <v>500000</v>
          </cell>
          <cell r="J53">
            <v>10000000</v>
          </cell>
          <cell r="K53">
            <v>750000</v>
          </cell>
          <cell r="L53">
            <v>15000000</v>
          </cell>
          <cell r="M53">
            <v>600000</v>
          </cell>
          <cell r="N53">
            <v>12000000</v>
          </cell>
        </row>
        <row r="54">
          <cell r="B54" t="str">
            <v xml:space="preserve"> 1.02</v>
          </cell>
          <cell r="D54" t="str">
            <v>토사다이크 축조공</v>
          </cell>
          <cell r="E54" t="str">
            <v>M3</v>
          </cell>
          <cell r="F54">
            <v>164</v>
          </cell>
          <cell r="G54">
            <v>3000</v>
          </cell>
          <cell r="H54">
            <v>492000</v>
          </cell>
          <cell r="I54">
            <v>1500</v>
          </cell>
          <cell r="J54">
            <v>246000</v>
          </cell>
          <cell r="K54">
            <v>3500</v>
          </cell>
          <cell r="L54">
            <v>574000</v>
          </cell>
          <cell r="M54">
            <v>2000</v>
          </cell>
          <cell r="N54">
            <v>328000</v>
          </cell>
        </row>
        <row r="55">
          <cell r="B55" t="str">
            <v xml:space="preserve"> 1.03</v>
          </cell>
          <cell r="D55" t="str">
            <v>답구간 표토제거공</v>
          </cell>
          <cell r="E55" t="str">
            <v>M2</v>
          </cell>
          <cell r="F55">
            <v>36312</v>
          </cell>
          <cell r="G55">
            <v>120</v>
          </cell>
          <cell r="H55">
            <v>4357440</v>
          </cell>
          <cell r="I55">
            <v>150</v>
          </cell>
          <cell r="J55">
            <v>5446800</v>
          </cell>
          <cell r="K55">
            <v>250</v>
          </cell>
          <cell r="L55">
            <v>9078000</v>
          </cell>
          <cell r="M55">
            <v>200</v>
          </cell>
          <cell r="N55">
            <v>7262400</v>
          </cell>
        </row>
        <row r="56">
          <cell r="B56" t="str">
            <v xml:space="preserve"> 1.04</v>
          </cell>
          <cell r="D56" t="str">
            <v>벌개제근공</v>
          </cell>
          <cell r="E56" t="str">
            <v>M2</v>
          </cell>
          <cell r="F56">
            <v>229814</v>
          </cell>
          <cell r="G56">
            <v>160</v>
          </cell>
          <cell r="H56">
            <v>36770240</v>
          </cell>
          <cell r="I56">
            <v>100</v>
          </cell>
          <cell r="J56">
            <v>22981400</v>
          </cell>
          <cell r="K56">
            <v>250</v>
          </cell>
          <cell r="L56">
            <v>57453500</v>
          </cell>
          <cell r="M56">
            <v>200</v>
          </cell>
          <cell r="N56">
            <v>45962800</v>
          </cell>
        </row>
        <row r="57">
          <cell r="B57" t="str">
            <v xml:space="preserve"> 1.05</v>
          </cell>
          <cell r="D57" t="str">
            <v>깍기공</v>
          </cell>
          <cell r="E57" t="str">
            <v xml:space="preserve"> </v>
          </cell>
          <cell r="H57">
            <v>0</v>
          </cell>
          <cell r="J57">
            <v>0</v>
          </cell>
          <cell r="L57">
            <v>0</v>
          </cell>
          <cell r="M57">
            <v>0</v>
          </cell>
          <cell r="N57">
            <v>0</v>
          </cell>
        </row>
        <row r="58">
          <cell r="B58" t="str">
            <v>a</v>
          </cell>
          <cell r="D58" t="str">
            <v>토  사</v>
          </cell>
          <cell r="E58" t="str">
            <v>M3</v>
          </cell>
          <cell r="F58">
            <v>569675</v>
          </cell>
          <cell r="G58">
            <v>350</v>
          </cell>
          <cell r="H58">
            <v>199386250</v>
          </cell>
          <cell r="I58">
            <v>350</v>
          </cell>
          <cell r="J58">
            <v>199386250</v>
          </cell>
          <cell r="K58">
            <v>420</v>
          </cell>
          <cell r="L58">
            <v>239263500</v>
          </cell>
          <cell r="M58">
            <v>400</v>
          </cell>
          <cell r="N58">
            <v>227870000</v>
          </cell>
        </row>
        <row r="59">
          <cell r="B59" t="str">
            <v>b</v>
          </cell>
          <cell r="D59" t="str">
            <v>리핑암</v>
          </cell>
          <cell r="E59" t="str">
            <v>M3</v>
          </cell>
          <cell r="F59">
            <v>684935</v>
          </cell>
          <cell r="G59">
            <v>750</v>
          </cell>
          <cell r="H59">
            <v>513701250</v>
          </cell>
          <cell r="I59">
            <v>680</v>
          </cell>
          <cell r="J59">
            <v>465755800</v>
          </cell>
          <cell r="K59">
            <v>650</v>
          </cell>
          <cell r="L59">
            <v>445207750</v>
          </cell>
          <cell r="M59">
            <v>600</v>
          </cell>
          <cell r="N59">
            <v>410961000</v>
          </cell>
        </row>
        <row r="60">
          <cell r="B60" t="str">
            <v>c</v>
          </cell>
          <cell r="D60" t="str">
            <v>발파암</v>
          </cell>
          <cell r="E60" t="str">
            <v xml:space="preserve"> </v>
          </cell>
          <cell r="F60" t="str">
            <v xml:space="preserve"> </v>
          </cell>
          <cell r="H60">
            <v>0</v>
          </cell>
          <cell r="J60">
            <v>0</v>
          </cell>
          <cell r="L60">
            <v>0</v>
          </cell>
          <cell r="M60">
            <v>0</v>
          </cell>
          <cell r="N60">
            <v>0</v>
          </cell>
        </row>
        <row r="61">
          <cell r="B61" t="str">
            <v xml:space="preserve">  c-1</v>
          </cell>
          <cell r="D61" t="str">
            <v>신설(발파 100%)</v>
          </cell>
          <cell r="E61" t="str">
            <v>M3</v>
          </cell>
          <cell r="F61">
            <v>723623</v>
          </cell>
          <cell r="G61">
            <v>4500</v>
          </cell>
          <cell r="H61">
            <v>3256303500</v>
          </cell>
          <cell r="I61">
            <v>3500</v>
          </cell>
          <cell r="J61">
            <v>2532680500</v>
          </cell>
          <cell r="K61">
            <v>3150</v>
          </cell>
          <cell r="L61">
            <v>2279412450</v>
          </cell>
          <cell r="M61">
            <v>3800</v>
          </cell>
          <cell r="N61">
            <v>2749767400</v>
          </cell>
        </row>
        <row r="62">
          <cell r="B62" t="str">
            <v xml:space="preserve">  c-2</v>
          </cell>
          <cell r="D62" t="str">
            <v>확장(발파 10%, 기계 90%)</v>
          </cell>
          <cell r="E62" t="str">
            <v>M3</v>
          </cell>
          <cell r="F62">
            <v>26853</v>
          </cell>
          <cell r="G62">
            <v>7000</v>
          </cell>
          <cell r="H62">
            <v>187971000</v>
          </cell>
          <cell r="I62">
            <v>5000</v>
          </cell>
          <cell r="J62">
            <v>134265000</v>
          </cell>
          <cell r="K62">
            <v>8500</v>
          </cell>
          <cell r="L62">
            <v>228250500</v>
          </cell>
          <cell r="M62">
            <v>7500</v>
          </cell>
          <cell r="N62">
            <v>201397500</v>
          </cell>
        </row>
        <row r="63">
          <cell r="B63" t="str">
            <v xml:space="preserve"> 1.06</v>
          </cell>
          <cell r="D63" t="str">
            <v>운반공</v>
          </cell>
          <cell r="H63">
            <v>0</v>
          </cell>
          <cell r="J63">
            <v>0</v>
          </cell>
          <cell r="L63">
            <v>0</v>
          </cell>
          <cell r="M63">
            <v>0</v>
          </cell>
          <cell r="N63">
            <v>0</v>
          </cell>
        </row>
        <row r="64">
          <cell r="B64" t="str">
            <v>a</v>
          </cell>
          <cell r="D64" t="str">
            <v>토  사</v>
          </cell>
          <cell r="E64" t="str">
            <v xml:space="preserve"> </v>
          </cell>
          <cell r="H64">
            <v>0</v>
          </cell>
          <cell r="J64">
            <v>0</v>
          </cell>
          <cell r="L64">
            <v>0</v>
          </cell>
          <cell r="M64">
            <v>0</v>
          </cell>
          <cell r="N64">
            <v>0</v>
          </cell>
        </row>
        <row r="65">
          <cell r="B65" t="str">
            <v xml:space="preserve">  a-2</v>
          </cell>
          <cell r="D65" t="str">
            <v>도우저</v>
          </cell>
          <cell r="E65" t="str">
            <v>M3</v>
          </cell>
          <cell r="F65">
            <v>18366</v>
          </cell>
          <cell r="G65">
            <v>300</v>
          </cell>
          <cell r="H65">
            <v>5509800</v>
          </cell>
          <cell r="I65">
            <v>300</v>
          </cell>
          <cell r="J65">
            <v>5509800</v>
          </cell>
          <cell r="K65">
            <v>450</v>
          </cell>
          <cell r="L65">
            <v>8264700</v>
          </cell>
          <cell r="M65">
            <v>400</v>
          </cell>
          <cell r="N65">
            <v>7346400</v>
          </cell>
        </row>
        <row r="66">
          <cell r="B66" t="str">
            <v xml:space="preserve">  a-3</v>
          </cell>
          <cell r="D66" t="str">
            <v>덤프트럭</v>
          </cell>
          <cell r="E66" t="str">
            <v>M3</v>
          </cell>
          <cell r="F66">
            <v>410692</v>
          </cell>
          <cell r="G66">
            <v>630</v>
          </cell>
          <cell r="H66">
            <v>258735960</v>
          </cell>
          <cell r="I66">
            <v>1200</v>
          </cell>
          <cell r="J66">
            <v>492830400</v>
          </cell>
          <cell r="K66">
            <v>950</v>
          </cell>
          <cell r="L66">
            <v>390157400</v>
          </cell>
          <cell r="M66">
            <v>1000</v>
          </cell>
          <cell r="N66">
            <v>410692000</v>
          </cell>
        </row>
        <row r="67">
          <cell r="B67" t="str">
            <v>b</v>
          </cell>
          <cell r="D67" t="str">
            <v>리핑암</v>
          </cell>
          <cell r="H67">
            <v>0</v>
          </cell>
          <cell r="J67">
            <v>0</v>
          </cell>
          <cell r="L67">
            <v>0</v>
          </cell>
          <cell r="M67">
            <v>0</v>
          </cell>
          <cell r="N67">
            <v>0</v>
          </cell>
        </row>
        <row r="68">
          <cell r="B68" t="str">
            <v xml:space="preserve">  b-2</v>
          </cell>
          <cell r="D68" t="str">
            <v>도우저</v>
          </cell>
          <cell r="E68" t="str">
            <v>M3</v>
          </cell>
          <cell r="F68">
            <v>15443</v>
          </cell>
          <cell r="G68">
            <v>500</v>
          </cell>
          <cell r="H68">
            <v>7721500</v>
          </cell>
          <cell r="I68">
            <v>450</v>
          </cell>
          <cell r="J68">
            <v>6949350</v>
          </cell>
          <cell r="K68">
            <v>550</v>
          </cell>
          <cell r="L68">
            <v>8493650</v>
          </cell>
          <cell r="M68">
            <v>500</v>
          </cell>
          <cell r="N68">
            <v>7721500</v>
          </cell>
        </row>
        <row r="69">
          <cell r="B69" t="str">
            <v xml:space="preserve">  b-3</v>
          </cell>
          <cell r="D69" t="str">
            <v>덤프트럭</v>
          </cell>
          <cell r="E69" t="str">
            <v>M3</v>
          </cell>
          <cell r="F69">
            <v>649642</v>
          </cell>
          <cell r="G69">
            <v>990</v>
          </cell>
          <cell r="H69">
            <v>643145580</v>
          </cell>
          <cell r="I69">
            <v>1400</v>
          </cell>
          <cell r="J69">
            <v>909498800</v>
          </cell>
          <cell r="K69">
            <v>1250</v>
          </cell>
          <cell r="L69">
            <v>812052500</v>
          </cell>
          <cell r="M69">
            <v>1200</v>
          </cell>
          <cell r="N69">
            <v>779570400</v>
          </cell>
        </row>
        <row r="70">
          <cell r="B70" t="str">
            <v>c</v>
          </cell>
          <cell r="D70" t="str">
            <v>발파암</v>
          </cell>
          <cell r="E70" t="str">
            <v xml:space="preserve"> </v>
          </cell>
          <cell r="H70">
            <v>0</v>
          </cell>
          <cell r="J70">
            <v>0</v>
          </cell>
          <cell r="L70">
            <v>0</v>
          </cell>
          <cell r="M70">
            <v>0</v>
          </cell>
          <cell r="N70">
            <v>0</v>
          </cell>
        </row>
        <row r="71">
          <cell r="B71" t="str">
            <v xml:space="preserve">  c-2</v>
          </cell>
          <cell r="D71" t="str">
            <v>도우저</v>
          </cell>
          <cell r="E71" t="str">
            <v>M3</v>
          </cell>
          <cell r="F71">
            <v>12766</v>
          </cell>
          <cell r="G71">
            <v>800</v>
          </cell>
          <cell r="H71">
            <v>10212800</v>
          </cell>
          <cell r="I71">
            <v>800</v>
          </cell>
          <cell r="J71">
            <v>10212800</v>
          </cell>
          <cell r="K71">
            <v>750</v>
          </cell>
          <cell r="L71">
            <v>9574500</v>
          </cell>
          <cell r="M71">
            <v>800</v>
          </cell>
          <cell r="N71">
            <v>10212800</v>
          </cell>
        </row>
        <row r="72">
          <cell r="B72" t="str">
            <v xml:space="preserve">  c-3</v>
          </cell>
          <cell r="D72" t="str">
            <v>덤프트럭</v>
          </cell>
          <cell r="E72" t="str">
            <v>M3</v>
          </cell>
          <cell r="F72">
            <v>624167</v>
          </cell>
          <cell r="G72">
            <v>1360</v>
          </cell>
          <cell r="H72">
            <v>848867120</v>
          </cell>
          <cell r="I72">
            <v>1800</v>
          </cell>
          <cell r="J72">
            <v>1123500600</v>
          </cell>
          <cell r="K72">
            <v>2150</v>
          </cell>
          <cell r="L72">
            <v>1341959050</v>
          </cell>
          <cell r="M72">
            <v>1400</v>
          </cell>
          <cell r="N72">
            <v>873833800</v>
          </cell>
        </row>
        <row r="73">
          <cell r="B73" t="str">
            <v>d</v>
          </cell>
          <cell r="D73" t="str">
            <v>순성토</v>
          </cell>
          <cell r="H73">
            <v>0</v>
          </cell>
          <cell r="J73">
            <v>0</v>
          </cell>
          <cell r="L73">
            <v>0</v>
          </cell>
          <cell r="M73">
            <v>0</v>
          </cell>
          <cell r="N73">
            <v>0</v>
          </cell>
        </row>
        <row r="74">
          <cell r="B74" t="str">
            <v xml:space="preserve">   d-1</v>
          </cell>
          <cell r="D74" t="str">
            <v>토사</v>
          </cell>
          <cell r="E74" t="str">
            <v>M3</v>
          </cell>
          <cell r="F74">
            <v>31021</v>
          </cell>
          <cell r="G74">
            <v>1760</v>
          </cell>
          <cell r="H74">
            <v>54596960</v>
          </cell>
          <cell r="I74">
            <v>3000</v>
          </cell>
          <cell r="J74">
            <v>93063000</v>
          </cell>
          <cell r="K74">
            <v>2650</v>
          </cell>
          <cell r="L74">
            <v>82205650</v>
          </cell>
          <cell r="M74">
            <v>2000</v>
          </cell>
          <cell r="N74">
            <v>62042000</v>
          </cell>
        </row>
        <row r="75">
          <cell r="B75" t="str">
            <v>1.07</v>
          </cell>
          <cell r="D75" t="str">
            <v>성토 및 다짐공</v>
          </cell>
          <cell r="E75" t="str">
            <v xml:space="preserve"> </v>
          </cell>
          <cell r="H75">
            <v>0</v>
          </cell>
          <cell r="J75">
            <v>0</v>
          </cell>
          <cell r="L75">
            <v>0</v>
          </cell>
          <cell r="M75">
            <v>0</v>
          </cell>
          <cell r="N75">
            <v>0</v>
          </cell>
        </row>
        <row r="76">
          <cell r="B76" t="str">
            <v>a</v>
          </cell>
          <cell r="D76" t="str">
            <v>노체</v>
          </cell>
          <cell r="E76" t="str">
            <v>M3</v>
          </cell>
          <cell r="F76">
            <v>1825773</v>
          </cell>
          <cell r="G76">
            <v>700</v>
          </cell>
          <cell r="H76">
            <v>1278041100</v>
          </cell>
          <cell r="I76">
            <v>300</v>
          </cell>
          <cell r="J76">
            <v>547731900</v>
          </cell>
          <cell r="K76">
            <v>650</v>
          </cell>
          <cell r="L76">
            <v>1186752450</v>
          </cell>
          <cell r="M76">
            <v>600</v>
          </cell>
          <cell r="N76">
            <v>1095463800</v>
          </cell>
        </row>
        <row r="77">
          <cell r="B77" t="str">
            <v>b</v>
          </cell>
          <cell r="D77" t="str">
            <v>노상</v>
          </cell>
          <cell r="E77" t="str">
            <v>M3</v>
          </cell>
          <cell r="F77">
            <v>236296</v>
          </cell>
          <cell r="G77">
            <v>900</v>
          </cell>
          <cell r="H77">
            <v>212666400</v>
          </cell>
          <cell r="I77">
            <v>550</v>
          </cell>
          <cell r="J77">
            <v>129962800</v>
          </cell>
          <cell r="K77">
            <v>750</v>
          </cell>
          <cell r="L77">
            <v>177222000</v>
          </cell>
          <cell r="M77">
            <v>680</v>
          </cell>
          <cell r="N77">
            <v>160681280</v>
          </cell>
        </row>
        <row r="78">
          <cell r="B78" t="str">
            <v>c</v>
          </cell>
          <cell r="D78" t="str">
            <v>녹지대</v>
          </cell>
          <cell r="E78" t="str">
            <v>M3</v>
          </cell>
          <cell r="F78">
            <v>12206</v>
          </cell>
          <cell r="G78">
            <v>100</v>
          </cell>
          <cell r="H78">
            <v>1220600</v>
          </cell>
          <cell r="I78">
            <v>200</v>
          </cell>
          <cell r="J78">
            <v>2441200</v>
          </cell>
          <cell r="K78">
            <v>250</v>
          </cell>
          <cell r="L78">
            <v>3051500</v>
          </cell>
          <cell r="M78">
            <v>200</v>
          </cell>
          <cell r="N78">
            <v>2441200</v>
          </cell>
        </row>
        <row r="79">
          <cell r="B79" t="str">
            <v>1.08</v>
          </cell>
          <cell r="D79" t="str">
            <v>뒷채움 및 다짐공</v>
          </cell>
          <cell r="E79" t="str">
            <v>M3</v>
          </cell>
          <cell r="F79">
            <v>32380</v>
          </cell>
          <cell r="G79">
            <v>13000</v>
          </cell>
          <cell r="H79">
            <v>420940000</v>
          </cell>
          <cell r="I79">
            <v>2500</v>
          </cell>
          <cell r="J79">
            <v>80950000</v>
          </cell>
          <cell r="K79">
            <v>12500</v>
          </cell>
          <cell r="L79">
            <v>404750000</v>
          </cell>
          <cell r="M79">
            <v>8500</v>
          </cell>
          <cell r="N79">
            <v>275230000</v>
          </cell>
        </row>
        <row r="80">
          <cell r="B80" t="str">
            <v>1.09</v>
          </cell>
          <cell r="D80" t="str">
            <v>노상 준비공</v>
          </cell>
          <cell r="E80" t="str">
            <v>M3</v>
          </cell>
          <cell r="F80">
            <v>67703</v>
          </cell>
          <cell r="G80">
            <v>50</v>
          </cell>
          <cell r="H80">
            <v>3385150</v>
          </cell>
          <cell r="I80">
            <v>150</v>
          </cell>
          <cell r="J80">
            <v>10155450</v>
          </cell>
          <cell r="K80">
            <v>300</v>
          </cell>
          <cell r="L80">
            <v>20310900</v>
          </cell>
          <cell r="M80">
            <v>300</v>
          </cell>
          <cell r="N80">
            <v>20310900</v>
          </cell>
        </row>
        <row r="81">
          <cell r="B81" t="str">
            <v>1.10</v>
          </cell>
          <cell r="D81" t="str">
            <v>법면 보호공</v>
          </cell>
          <cell r="H81">
            <v>0</v>
          </cell>
          <cell r="J81">
            <v>0</v>
          </cell>
          <cell r="L81">
            <v>0</v>
          </cell>
          <cell r="M81">
            <v>0</v>
          </cell>
          <cell r="N81">
            <v>0</v>
          </cell>
        </row>
        <row r="82">
          <cell r="B82" t="str">
            <v>a</v>
          </cell>
          <cell r="D82" t="str">
            <v>절 토 부</v>
          </cell>
          <cell r="H82">
            <v>0</v>
          </cell>
          <cell r="J82">
            <v>0</v>
          </cell>
          <cell r="L82">
            <v>0</v>
          </cell>
          <cell r="M82">
            <v>0</v>
          </cell>
          <cell r="N82">
            <v>0</v>
          </cell>
        </row>
        <row r="83">
          <cell r="B83" t="str">
            <v>a-2</v>
          </cell>
          <cell r="D83" t="str">
            <v>리핑암 면고르기</v>
          </cell>
          <cell r="E83" t="str">
            <v>M2</v>
          </cell>
          <cell r="F83">
            <v>60053</v>
          </cell>
          <cell r="G83">
            <v>1600</v>
          </cell>
          <cell r="H83">
            <v>96084800</v>
          </cell>
          <cell r="I83">
            <v>1500</v>
          </cell>
          <cell r="J83">
            <v>90079500</v>
          </cell>
          <cell r="K83">
            <v>1500</v>
          </cell>
          <cell r="L83">
            <v>90079500</v>
          </cell>
          <cell r="M83">
            <v>1000</v>
          </cell>
          <cell r="N83">
            <v>60053000</v>
          </cell>
        </row>
        <row r="84">
          <cell r="B84" t="str">
            <v>a-3</v>
          </cell>
          <cell r="D84" t="str">
            <v>발파암 면고르기</v>
          </cell>
          <cell r="E84" t="str">
            <v>M2</v>
          </cell>
          <cell r="F84">
            <v>42265</v>
          </cell>
          <cell r="G84">
            <v>2500</v>
          </cell>
          <cell r="H84">
            <v>105662500</v>
          </cell>
          <cell r="I84">
            <v>2000</v>
          </cell>
          <cell r="J84">
            <v>84530000</v>
          </cell>
          <cell r="K84">
            <v>1800</v>
          </cell>
          <cell r="L84">
            <v>76077000</v>
          </cell>
          <cell r="M84">
            <v>1000</v>
          </cell>
          <cell r="N84">
            <v>42265000</v>
          </cell>
        </row>
        <row r="85">
          <cell r="B85" t="str">
            <v>1.11</v>
          </cell>
          <cell r="D85" t="str">
            <v>되메우기 및 다짐공</v>
          </cell>
          <cell r="E85" t="str">
            <v xml:space="preserve">  M3</v>
          </cell>
          <cell r="F85">
            <v>2030</v>
          </cell>
          <cell r="G85">
            <v>2000</v>
          </cell>
          <cell r="H85">
            <v>4060000</v>
          </cell>
          <cell r="I85">
            <v>1000</v>
          </cell>
          <cell r="J85">
            <v>2030000</v>
          </cell>
          <cell r="K85">
            <v>2500</v>
          </cell>
          <cell r="L85">
            <v>5075000</v>
          </cell>
          <cell r="M85">
            <v>1000</v>
          </cell>
          <cell r="N85">
            <v>2030000</v>
          </cell>
        </row>
        <row r="86">
          <cell r="H86">
            <v>0</v>
          </cell>
          <cell r="J86">
            <v>0</v>
          </cell>
          <cell r="L86">
            <v>0</v>
          </cell>
          <cell r="M86">
            <v>0</v>
          </cell>
          <cell r="N86">
            <v>0</v>
          </cell>
        </row>
        <row r="87">
          <cell r="B87" t="str">
            <v>2</v>
          </cell>
          <cell r="D87" t="str">
            <v>배  수  공</v>
          </cell>
          <cell r="H87">
            <v>0</v>
          </cell>
          <cell r="J87">
            <v>0</v>
          </cell>
          <cell r="L87">
            <v>0</v>
          </cell>
          <cell r="M87">
            <v>0</v>
          </cell>
          <cell r="N87">
            <v>0</v>
          </cell>
        </row>
        <row r="88">
          <cell r="B88" t="str">
            <v>A</v>
          </cell>
          <cell r="D88" t="str">
            <v>터파기공</v>
          </cell>
          <cell r="H88">
            <v>0</v>
          </cell>
          <cell r="J88">
            <v>0</v>
          </cell>
          <cell r="L88">
            <v>0</v>
          </cell>
          <cell r="M88">
            <v>0</v>
          </cell>
          <cell r="N88">
            <v>0</v>
          </cell>
        </row>
        <row r="89">
          <cell r="B89" t="str">
            <v>2.01</v>
          </cell>
          <cell r="D89" t="str">
            <v>측구 터파기</v>
          </cell>
          <cell r="H89">
            <v>0</v>
          </cell>
          <cell r="J89">
            <v>0</v>
          </cell>
          <cell r="L89">
            <v>0</v>
          </cell>
          <cell r="M89">
            <v>0</v>
          </cell>
          <cell r="N89">
            <v>0</v>
          </cell>
        </row>
        <row r="90">
          <cell r="B90" t="str">
            <v>a</v>
          </cell>
          <cell r="D90" t="str">
            <v>토사</v>
          </cell>
          <cell r="E90" t="str">
            <v>M3</v>
          </cell>
          <cell r="F90">
            <v>20047</v>
          </cell>
          <cell r="G90">
            <v>1200</v>
          </cell>
          <cell r="H90">
            <v>24056400</v>
          </cell>
          <cell r="I90">
            <v>1500</v>
          </cell>
          <cell r="J90">
            <v>30070500</v>
          </cell>
          <cell r="K90">
            <v>3000</v>
          </cell>
          <cell r="L90">
            <v>60141000</v>
          </cell>
          <cell r="M90">
            <v>2000</v>
          </cell>
          <cell r="N90">
            <v>40094000</v>
          </cell>
        </row>
        <row r="91">
          <cell r="B91" t="str">
            <v>b</v>
          </cell>
          <cell r="D91" t="str">
            <v>리핑암</v>
          </cell>
          <cell r="E91" t="str">
            <v>M3</v>
          </cell>
          <cell r="F91">
            <v>1228</v>
          </cell>
          <cell r="G91">
            <v>10200</v>
          </cell>
          <cell r="H91">
            <v>12525600</v>
          </cell>
          <cell r="I91">
            <v>3000</v>
          </cell>
          <cell r="J91">
            <v>3684000</v>
          </cell>
          <cell r="K91">
            <v>3600</v>
          </cell>
          <cell r="L91">
            <v>4420800</v>
          </cell>
          <cell r="M91">
            <v>3000</v>
          </cell>
          <cell r="N91">
            <v>3684000</v>
          </cell>
        </row>
        <row r="92">
          <cell r="B92" t="str">
            <v>c</v>
          </cell>
          <cell r="D92" t="str">
            <v>발파암</v>
          </cell>
          <cell r="E92" t="str">
            <v>M3</v>
          </cell>
          <cell r="F92">
            <v>1856</v>
          </cell>
          <cell r="G92">
            <v>16000</v>
          </cell>
          <cell r="H92">
            <v>29696000</v>
          </cell>
          <cell r="I92">
            <v>8000</v>
          </cell>
          <cell r="J92">
            <v>14848000</v>
          </cell>
          <cell r="K92">
            <v>8500</v>
          </cell>
          <cell r="L92">
            <v>15776000</v>
          </cell>
          <cell r="M92">
            <v>8000</v>
          </cell>
          <cell r="N92">
            <v>14848000</v>
          </cell>
        </row>
        <row r="93">
          <cell r="B93" t="str">
            <v>2.02</v>
          </cell>
          <cell r="D93" t="str">
            <v>구조물 터파기</v>
          </cell>
          <cell r="E93" t="str">
            <v xml:space="preserve"> </v>
          </cell>
          <cell r="F93" t="str">
            <v xml:space="preserve"> </v>
          </cell>
          <cell r="H93">
            <v>0</v>
          </cell>
          <cell r="J93">
            <v>0</v>
          </cell>
          <cell r="L93">
            <v>0</v>
          </cell>
          <cell r="M93">
            <v>0</v>
          </cell>
          <cell r="N93">
            <v>0</v>
          </cell>
        </row>
        <row r="94">
          <cell r="B94" t="str">
            <v>a</v>
          </cell>
          <cell r="D94" t="str">
            <v>토사</v>
          </cell>
          <cell r="H94">
            <v>0</v>
          </cell>
          <cell r="J94">
            <v>0</v>
          </cell>
          <cell r="L94">
            <v>0</v>
          </cell>
          <cell r="M94">
            <v>0</v>
          </cell>
          <cell r="N94">
            <v>0</v>
          </cell>
        </row>
        <row r="95">
          <cell r="B95" t="str">
            <v>a-1</v>
          </cell>
          <cell r="D95" t="str">
            <v>육상</v>
          </cell>
          <cell r="E95" t="str">
            <v>M3</v>
          </cell>
          <cell r="F95">
            <v>22359</v>
          </cell>
          <cell r="G95">
            <v>1200</v>
          </cell>
          <cell r="H95">
            <v>26830800</v>
          </cell>
          <cell r="I95">
            <v>1000</v>
          </cell>
          <cell r="J95">
            <v>22359000</v>
          </cell>
          <cell r="K95">
            <v>1200</v>
          </cell>
          <cell r="L95">
            <v>26830800</v>
          </cell>
          <cell r="M95">
            <v>1000</v>
          </cell>
          <cell r="N95">
            <v>22359000</v>
          </cell>
        </row>
        <row r="96">
          <cell r="B96" t="str">
            <v>a-2</v>
          </cell>
          <cell r="D96" t="str">
            <v>수중</v>
          </cell>
          <cell r="E96" t="str">
            <v>M3</v>
          </cell>
          <cell r="F96">
            <v>568</v>
          </cell>
          <cell r="G96">
            <v>1800</v>
          </cell>
          <cell r="H96">
            <v>1022400</v>
          </cell>
          <cell r="I96">
            <v>1500</v>
          </cell>
          <cell r="J96">
            <v>852000</v>
          </cell>
          <cell r="K96">
            <v>3000</v>
          </cell>
          <cell r="L96">
            <v>1704000</v>
          </cell>
          <cell r="M96">
            <v>2000</v>
          </cell>
          <cell r="N96">
            <v>1136000</v>
          </cell>
        </row>
        <row r="97">
          <cell r="B97" t="str">
            <v>b</v>
          </cell>
          <cell r="D97" t="str">
            <v>리핑암</v>
          </cell>
          <cell r="E97" t="str">
            <v xml:space="preserve"> </v>
          </cell>
          <cell r="F97" t="str">
            <v xml:space="preserve">   </v>
          </cell>
          <cell r="H97">
            <v>0</v>
          </cell>
          <cell r="J97">
            <v>0</v>
          </cell>
          <cell r="L97">
            <v>0</v>
          </cell>
          <cell r="M97">
            <v>0</v>
          </cell>
          <cell r="N97">
            <v>0</v>
          </cell>
        </row>
        <row r="98">
          <cell r="B98" t="str">
            <v>b-1</v>
          </cell>
          <cell r="D98" t="str">
            <v>육상</v>
          </cell>
          <cell r="E98" t="str">
            <v>M3</v>
          </cell>
          <cell r="F98">
            <v>1692</v>
          </cell>
          <cell r="G98">
            <v>10200</v>
          </cell>
          <cell r="H98">
            <v>17258400</v>
          </cell>
          <cell r="I98">
            <v>2000</v>
          </cell>
          <cell r="J98">
            <v>3384000</v>
          </cell>
          <cell r="K98">
            <v>1500</v>
          </cell>
          <cell r="L98">
            <v>2538000</v>
          </cell>
          <cell r="M98">
            <v>1000</v>
          </cell>
          <cell r="N98">
            <v>1692000</v>
          </cell>
        </row>
        <row r="99">
          <cell r="B99" t="str">
            <v>c</v>
          </cell>
          <cell r="D99" t="str">
            <v>발파암</v>
          </cell>
          <cell r="E99" t="str">
            <v xml:space="preserve"> </v>
          </cell>
          <cell r="F99" t="str">
            <v xml:space="preserve"> </v>
          </cell>
          <cell r="H99">
            <v>0</v>
          </cell>
          <cell r="J99">
            <v>0</v>
          </cell>
          <cell r="L99">
            <v>0</v>
          </cell>
          <cell r="M99">
            <v>0</v>
          </cell>
          <cell r="N99">
            <v>0</v>
          </cell>
        </row>
        <row r="100">
          <cell r="B100" t="str">
            <v>c-1</v>
          </cell>
          <cell r="D100" t="str">
            <v>육 상</v>
          </cell>
          <cell r="E100" t="str">
            <v>M3</v>
          </cell>
          <cell r="F100">
            <v>479</v>
          </cell>
          <cell r="G100">
            <v>18000</v>
          </cell>
          <cell r="H100">
            <v>8622000</v>
          </cell>
          <cell r="I100">
            <v>6500</v>
          </cell>
          <cell r="J100">
            <v>3113500</v>
          </cell>
          <cell r="K100">
            <v>8500</v>
          </cell>
          <cell r="L100">
            <v>4071500</v>
          </cell>
          <cell r="M100">
            <v>7000</v>
          </cell>
          <cell r="N100">
            <v>3353000</v>
          </cell>
        </row>
        <row r="101">
          <cell r="B101" t="str">
            <v>2.03</v>
          </cell>
          <cell r="D101" t="str">
            <v>되메우기 및 다짐공</v>
          </cell>
          <cell r="E101" t="str">
            <v xml:space="preserve"> </v>
          </cell>
          <cell r="F101" t="str">
            <v xml:space="preserve"> </v>
          </cell>
          <cell r="H101">
            <v>0</v>
          </cell>
          <cell r="J101">
            <v>0</v>
          </cell>
          <cell r="L101">
            <v>0</v>
          </cell>
          <cell r="M101">
            <v>0</v>
          </cell>
          <cell r="N101">
            <v>0</v>
          </cell>
        </row>
        <row r="102">
          <cell r="B102" t="str">
            <v>b</v>
          </cell>
          <cell r="D102" t="str">
            <v>기  계</v>
          </cell>
          <cell r="E102" t="str">
            <v>M3</v>
          </cell>
          <cell r="F102">
            <v>18568</v>
          </cell>
          <cell r="G102">
            <v>2000</v>
          </cell>
          <cell r="H102">
            <v>37136000</v>
          </cell>
          <cell r="I102">
            <v>1000</v>
          </cell>
          <cell r="J102">
            <v>18568000</v>
          </cell>
          <cell r="K102">
            <v>2500</v>
          </cell>
          <cell r="L102">
            <v>46420000</v>
          </cell>
          <cell r="M102">
            <v>1000</v>
          </cell>
          <cell r="N102">
            <v>18568000</v>
          </cell>
        </row>
        <row r="103">
          <cell r="B103" t="str">
            <v>3</v>
          </cell>
          <cell r="D103" t="str">
            <v>구조물공</v>
          </cell>
          <cell r="H103">
            <v>0</v>
          </cell>
          <cell r="J103">
            <v>0</v>
          </cell>
          <cell r="L103">
            <v>0</v>
          </cell>
          <cell r="M103">
            <v>0</v>
          </cell>
          <cell r="N103">
            <v>0</v>
          </cell>
        </row>
        <row r="104">
          <cell r="B104" t="str">
            <v>A</v>
          </cell>
          <cell r="D104" t="str">
            <v>교량 및 옹벽공 공통</v>
          </cell>
          <cell r="E104" t="str">
            <v xml:space="preserve"> </v>
          </cell>
          <cell r="F104" t="str">
            <v xml:space="preserve"> </v>
          </cell>
          <cell r="H104">
            <v>0</v>
          </cell>
          <cell r="J104">
            <v>0</v>
          </cell>
          <cell r="L104">
            <v>0</v>
          </cell>
          <cell r="M104">
            <v>0</v>
          </cell>
          <cell r="N104">
            <v>0</v>
          </cell>
        </row>
        <row r="105">
          <cell r="B105" t="str">
            <v>3.01</v>
          </cell>
          <cell r="D105" t="str">
            <v>터파기</v>
          </cell>
          <cell r="H105">
            <v>0</v>
          </cell>
          <cell r="J105">
            <v>0</v>
          </cell>
          <cell r="L105">
            <v>0</v>
          </cell>
          <cell r="M105">
            <v>0</v>
          </cell>
          <cell r="N105">
            <v>0</v>
          </cell>
        </row>
        <row r="106">
          <cell r="B106" t="str">
            <v>a</v>
          </cell>
          <cell r="D106" t="str">
            <v>육상토사</v>
          </cell>
          <cell r="H106">
            <v>0</v>
          </cell>
          <cell r="J106">
            <v>0</v>
          </cell>
          <cell r="L106">
            <v>0</v>
          </cell>
          <cell r="M106">
            <v>0</v>
          </cell>
          <cell r="N106">
            <v>0</v>
          </cell>
        </row>
        <row r="107">
          <cell r="B107" t="str">
            <v>a-1</v>
          </cell>
          <cell r="D107" t="str">
            <v xml:space="preserve"> 0 - 6 M</v>
          </cell>
          <cell r="E107" t="str">
            <v>M3</v>
          </cell>
          <cell r="F107">
            <v>54193</v>
          </cell>
          <cell r="G107">
            <v>1200</v>
          </cell>
          <cell r="H107">
            <v>65031600</v>
          </cell>
          <cell r="I107">
            <v>1000</v>
          </cell>
          <cell r="J107">
            <v>54193000</v>
          </cell>
          <cell r="K107">
            <v>1200</v>
          </cell>
          <cell r="L107">
            <v>65031600</v>
          </cell>
          <cell r="M107">
            <v>1000</v>
          </cell>
          <cell r="N107">
            <v>54193000</v>
          </cell>
        </row>
        <row r="108">
          <cell r="B108" t="str">
            <v>a-2</v>
          </cell>
          <cell r="D108" t="str">
            <v xml:space="preserve"> 6M 이상</v>
          </cell>
          <cell r="E108" t="str">
            <v>M3</v>
          </cell>
          <cell r="F108">
            <v>611</v>
          </cell>
          <cell r="G108">
            <v>1400</v>
          </cell>
          <cell r="H108">
            <v>855400</v>
          </cell>
          <cell r="I108">
            <v>1400</v>
          </cell>
          <cell r="J108">
            <v>855400</v>
          </cell>
          <cell r="K108">
            <v>1800</v>
          </cell>
          <cell r="L108">
            <v>1099800</v>
          </cell>
          <cell r="M108">
            <v>1000</v>
          </cell>
          <cell r="N108">
            <v>611000</v>
          </cell>
        </row>
        <row r="109">
          <cell r="B109" t="str">
            <v>b</v>
          </cell>
          <cell r="D109" t="str">
            <v>수중토사</v>
          </cell>
          <cell r="H109">
            <v>0</v>
          </cell>
          <cell r="J109">
            <v>0</v>
          </cell>
          <cell r="L109">
            <v>0</v>
          </cell>
          <cell r="M109">
            <v>0</v>
          </cell>
          <cell r="N109">
            <v>0</v>
          </cell>
        </row>
        <row r="110">
          <cell r="B110" t="str">
            <v>b-1</v>
          </cell>
          <cell r="D110" t="str">
            <v xml:space="preserve"> 0 - 6 M</v>
          </cell>
          <cell r="E110" t="str">
            <v>M3</v>
          </cell>
          <cell r="F110">
            <v>5752</v>
          </cell>
          <cell r="G110">
            <v>1800</v>
          </cell>
          <cell r="H110">
            <v>10353600</v>
          </cell>
          <cell r="I110">
            <v>1500</v>
          </cell>
          <cell r="J110">
            <v>8628000</v>
          </cell>
          <cell r="K110">
            <v>3000</v>
          </cell>
          <cell r="L110">
            <v>17256000</v>
          </cell>
          <cell r="M110">
            <v>2000</v>
          </cell>
          <cell r="N110">
            <v>11504000</v>
          </cell>
        </row>
        <row r="111">
          <cell r="B111" t="str">
            <v>c</v>
          </cell>
          <cell r="D111" t="str">
            <v>육상풍화암</v>
          </cell>
          <cell r="H111">
            <v>0</v>
          </cell>
          <cell r="J111">
            <v>0</v>
          </cell>
          <cell r="L111">
            <v>0</v>
          </cell>
          <cell r="M111">
            <v>0</v>
          </cell>
          <cell r="N111">
            <v>0</v>
          </cell>
        </row>
        <row r="112">
          <cell r="B112" t="str">
            <v>c-1</v>
          </cell>
          <cell r="D112" t="str">
            <v xml:space="preserve"> 0 - 6 M</v>
          </cell>
          <cell r="E112" t="str">
            <v>M3</v>
          </cell>
          <cell r="F112">
            <v>4219</v>
          </cell>
          <cell r="G112">
            <v>10200</v>
          </cell>
          <cell r="H112">
            <v>43033800</v>
          </cell>
          <cell r="I112">
            <v>2000</v>
          </cell>
          <cell r="J112">
            <v>8438000</v>
          </cell>
          <cell r="K112">
            <v>1500</v>
          </cell>
          <cell r="L112">
            <v>6328500</v>
          </cell>
          <cell r="M112">
            <v>1000</v>
          </cell>
          <cell r="N112">
            <v>4219000</v>
          </cell>
        </row>
        <row r="113">
          <cell r="B113" t="str">
            <v>c-2</v>
          </cell>
          <cell r="D113" t="str">
            <v xml:space="preserve"> 6M 이상</v>
          </cell>
          <cell r="E113" t="str">
            <v>M3</v>
          </cell>
          <cell r="F113">
            <v>54</v>
          </cell>
          <cell r="G113">
            <v>12300</v>
          </cell>
          <cell r="H113">
            <v>664200</v>
          </cell>
          <cell r="I113">
            <v>2600</v>
          </cell>
          <cell r="J113">
            <v>140400</v>
          </cell>
          <cell r="K113">
            <v>2200</v>
          </cell>
          <cell r="L113">
            <v>118800</v>
          </cell>
          <cell r="M113">
            <v>2000</v>
          </cell>
          <cell r="N113">
            <v>108000</v>
          </cell>
        </row>
        <row r="114">
          <cell r="B114" t="str">
            <v>d</v>
          </cell>
          <cell r="D114" t="str">
            <v>수중풍화암</v>
          </cell>
          <cell r="H114">
            <v>0</v>
          </cell>
          <cell r="J114">
            <v>0</v>
          </cell>
          <cell r="L114">
            <v>0</v>
          </cell>
          <cell r="M114">
            <v>0</v>
          </cell>
          <cell r="N114">
            <v>0</v>
          </cell>
        </row>
        <row r="115">
          <cell r="B115" t="str">
            <v>d-1</v>
          </cell>
          <cell r="D115" t="str">
            <v xml:space="preserve"> 0 - 6 M</v>
          </cell>
          <cell r="E115" t="str">
            <v>M3</v>
          </cell>
          <cell r="F115">
            <v>3233</v>
          </cell>
          <cell r="G115">
            <v>15300</v>
          </cell>
          <cell r="H115">
            <v>49464900</v>
          </cell>
          <cell r="I115">
            <v>3000</v>
          </cell>
          <cell r="J115">
            <v>9699000</v>
          </cell>
          <cell r="K115">
            <v>5000</v>
          </cell>
          <cell r="L115">
            <v>16165000</v>
          </cell>
          <cell r="M115">
            <v>4000</v>
          </cell>
          <cell r="N115">
            <v>12932000</v>
          </cell>
        </row>
        <row r="116">
          <cell r="B116" t="str">
            <v>e</v>
          </cell>
          <cell r="D116" t="str">
            <v>육상발파암</v>
          </cell>
          <cell r="H116">
            <v>0</v>
          </cell>
          <cell r="J116">
            <v>0</v>
          </cell>
          <cell r="L116">
            <v>0</v>
          </cell>
          <cell r="M116">
            <v>0</v>
          </cell>
          <cell r="N116">
            <v>0</v>
          </cell>
        </row>
        <row r="117">
          <cell r="B117" t="str">
            <v>e-1</v>
          </cell>
          <cell r="D117" t="str">
            <v xml:space="preserve"> 0 - 6 M</v>
          </cell>
          <cell r="E117" t="str">
            <v>M3</v>
          </cell>
          <cell r="F117">
            <v>5171</v>
          </cell>
          <cell r="G117">
            <v>18000</v>
          </cell>
          <cell r="H117">
            <v>93078000</v>
          </cell>
          <cell r="I117">
            <v>6500</v>
          </cell>
          <cell r="J117">
            <v>33611500</v>
          </cell>
          <cell r="K117">
            <v>8500</v>
          </cell>
          <cell r="L117">
            <v>43953500</v>
          </cell>
          <cell r="M117">
            <v>7000</v>
          </cell>
          <cell r="N117">
            <v>36197000</v>
          </cell>
        </row>
        <row r="118">
          <cell r="B118" t="str">
            <v>e-2</v>
          </cell>
          <cell r="D118" t="str">
            <v xml:space="preserve"> 6M 이상</v>
          </cell>
          <cell r="E118" t="str">
            <v>M3</v>
          </cell>
          <cell r="F118">
            <v>736</v>
          </cell>
          <cell r="G118">
            <v>21600</v>
          </cell>
          <cell r="H118">
            <v>15897600</v>
          </cell>
          <cell r="I118">
            <v>9000</v>
          </cell>
          <cell r="J118">
            <v>6624000</v>
          </cell>
          <cell r="K118">
            <v>12000</v>
          </cell>
          <cell r="L118">
            <v>8832000</v>
          </cell>
          <cell r="M118">
            <v>10000</v>
          </cell>
          <cell r="N118">
            <v>7360000</v>
          </cell>
        </row>
        <row r="119">
          <cell r="B119" t="str">
            <v>e-3</v>
          </cell>
          <cell r="D119" t="str">
            <v>면정리 및 청소</v>
          </cell>
          <cell r="E119" t="str">
            <v>M2</v>
          </cell>
          <cell r="F119">
            <v>1804</v>
          </cell>
          <cell r="G119">
            <v>500</v>
          </cell>
          <cell r="H119">
            <v>902000</v>
          </cell>
          <cell r="I119">
            <v>1500</v>
          </cell>
          <cell r="J119">
            <v>2706000</v>
          </cell>
          <cell r="K119">
            <v>2500</v>
          </cell>
          <cell r="L119">
            <v>4510000</v>
          </cell>
          <cell r="M119">
            <v>2000</v>
          </cell>
          <cell r="N119">
            <v>3608000</v>
          </cell>
        </row>
        <row r="120">
          <cell r="B120" t="str">
            <v>f</v>
          </cell>
          <cell r="D120" t="str">
            <v>수중발파암</v>
          </cell>
          <cell r="H120">
            <v>0</v>
          </cell>
          <cell r="J120">
            <v>0</v>
          </cell>
          <cell r="L120">
            <v>0</v>
          </cell>
          <cell r="M120">
            <v>0</v>
          </cell>
          <cell r="N120">
            <v>0</v>
          </cell>
        </row>
        <row r="121">
          <cell r="B121" t="str">
            <v>f-1</v>
          </cell>
          <cell r="D121" t="str">
            <v xml:space="preserve"> 0 - 6 M</v>
          </cell>
          <cell r="E121" t="str">
            <v>M3</v>
          </cell>
          <cell r="F121">
            <v>3791</v>
          </cell>
          <cell r="G121">
            <v>27000</v>
          </cell>
          <cell r="H121">
            <v>102357000</v>
          </cell>
          <cell r="I121">
            <v>10000</v>
          </cell>
          <cell r="J121">
            <v>37910000</v>
          </cell>
          <cell r="K121">
            <v>20000</v>
          </cell>
          <cell r="L121">
            <v>75820000</v>
          </cell>
          <cell r="M121">
            <v>15000</v>
          </cell>
          <cell r="N121">
            <v>56865000</v>
          </cell>
        </row>
        <row r="122">
          <cell r="B122" t="str">
            <v>f-3</v>
          </cell>
          <cell r="D122" t="str">
            <v>면정리 및 청소</v>
          </cell>
          <cell r="E122" t="str">
            <v>M2</v>
          </cell>
          <cell r="F122">
            <v>1145</v>
          </cell>
          <cell r="G122">
            <v>1000</v>
          </cell>
          <cell r="H122">
            <v>1145000</v>
          </cell>
          <cell r="I122">
            <v>1500</v>
          </cell>
          <cell r="J122">
            <v>1717500</v>
          </cell>
          <cell r="K122">
            <v>25000</v>
          </cell>
          <cell r="L122">
            <v>28625000</v>
          </cell>
          <cell r="M122">
            <v>13000</v>
          </cell>
          <cell r="N122">
            <v>14885000</v>
          </cell>
        </row>
        <row r="136">
          <cell r="D136" t="str">
            <v>토공사 계</v>
          </cell>
          <cell r="H136">
            <v>8826838650</v>
          </cell>
          <cell r="J136">
            <v>7350118150</v>
          </cell>
          <cell r="L136">
            <v>8410703300</v>
          </cell>
          <cell r="N136">
            <v>7879122180</v>
          </cell>
        </row>
        <row r="137">
          <cell r="B137" t="str">
            <v>Ⅱ.</v>
          </cell>
          <cell r="D137" t="str">
            <v>철근콘크리트공사</v>
          </cell>
          <cell r="H137">
            <v>0</v>
          </cell>
          <cell r="J137">
            <v>0</v>
          </cell>
          <cell r="L137">
            <v>0</v>
          </cell>
          <cell r="M137">
            <v>0</v>
          </cell>
          <cell r="N137">
            <v>0</v>
          </cell>
        </row>
        <row r="138">
          <cell r="B138" t="str">
            <v>3</v>
          </cell>
          <cell r="D138" t="str">
            <v>구조물공</v>
          </cell>
          <cell r="H138">
            <v>0</v>
          </cell>
          <cell r="J138">
            <v>0</v>
          </cell>
          <cell r="L138">
            <v>0</v>
          </cell>
          <cell r="M138">
            <v>0</v>
          </cell>
          <cell r="N138">
            <v>0</v>
          </cell>
        </row>
        <row r="139">
          <cell r="B139" t="str">
            <v>A</v>
          </cell>
          <cell r="D139" t="str">
            <v>교량 및 옹벽공 공통</v>
          </cell>
          <cell r="E139" t="str">
            <v xml:space="preserve"> </v>
          </cell>
          <cell r="F139" t="str">
            <v xml:space="preserve"> </v>
          </cell>
          <cell r="H139">
            <v>0</v>
          </cell>
          <cell r="J139">
            <v>0</v>
          </cell>
          <cell r="L139">
            <v>0</v>
          </cell>
          <cell r="M139">
            <v>0</v>
          </cell>
          <cell r="N139">
            <v>0</v>
          </cell>
        </row>
        <row r="140">
          <cell r="B140" t="str">
            <v xml:space="preserve"> 3.10</v>
          </cell>
          <cell r="D140" t="str">
            <v>거푸집공</v>
          </cell>
          <cell r="H140">
            <v>0</v>
          </cell>
          <cell r="J140">
            <v>0</v>
          </cell>
          <cell r="L140">
            <v>0</v>
          </cell>
          <cell r="M140">
            <v>0</v>
          </cell>
          <cell r="N140">
            <v>0</v>
          </cell>
        </row>
        <row r="141">
          <cell r="B141" t="str">
            <v>a</v>
          </cell>
          <cell r="D141" t="str">
            <v>합판거푸집</v>
          </cell>
          <cell r="H141">
            <v>0</v>
          </cell>
          <cell r="J141">
            <v>0</v>
          </cell>
          <cell r="L141">
            <v>0</v>
          </cell>
          <cell r="M141">
            <v>0</v>
          </cell>
          <cell r="N141">
            <v>0</v>
          </cell>
        </row>
        <row r="142">
          <cell r="B142" t="str">
            <v xml:space="preserve">   a-2</v>
          </cell>
          <cell r="D142" t="str">
            <v xml:space="preserve"> 4회</v>
          </cell>
          <cell r="E142" t="str">
            <v>M2</v>
          </cell>
          <cell r="F142">
            <v>7210</v>
          </cell>
          <cell r="G142">
            <v>14000</v>
          </cell>
          <cell r="H142">
            <v>100940000</v>
          </cell>
          <cell r="I142">
            <v>13000</v>
          </cell>
          <cell r="J142">
            <v>93730000</v>
          </cell>
          <cell r="K142">
            <v>15500</v>
          </cell>
          <cell r="L142">
            <v>111755000</v>
          </cell>
          <cell r="M142">
            <v>14000</v>
          </cell>
          <cell r="N142">
            <v>100940000</v>
          </cell>
        </row>
        <row r="143">
          <cell r="B143" t="str">
            <v xml:space="preserve">   a-3</v>
          </cell>
          <cell r="D143" t="str">
            <v xml:space="preserve"> 6회</v>
          </cell>
          <cell r="E143" t="str">
            <v>M2</v>
          </cell>
          <cell r="F143">
            <v>855</v>
          </cell>
          <cell r="G143">
            <v>12000</v>
          </cell>
          <cell r="H143">
            <v>10260000</v>
          </cell>
          <cell r="I143">
            <v>12000</v>
          </cell>
          <cell r="J143">
            <v>10260000</v>
          </cell>
          <cell r="K143">
            <v>13500</v>
          </cell>
          <cell r="L143">
            <v>11542500</v>
          </cell>
          <cell r="M143">
            <v>12000</v>
          </cell>
          <cell r="N143">
            <v>10260000</v>
          </cell>
        </row>
        <row r="144">
          <cell r="B144" t="str">
            <v xml:space="preserve">   a-4</v>
          </cell>
          <cell r="D144" t="str">
            <v xml:space="preserve"> 3회</v>
          </cell>
          <cell r="H144">
            <v>0</v>
          </cell>
          <cell r="J144">
            <v>0</v>
          </cell>
          <cell r="L144">
            <v>0</v>
          </cell>
          <cell r="M144">
            <v>0</v>
          </cell>
          <cell r="N144">
            <v>0</v>
          </cell>
        </row>
        <row r="145">
          <cell r="B145" t="str">
            <v xml:space="preserve">   a-4-a</v>
          </cell>
          <cell r="D145" t="str">
            <v>자 재 비</v>
          </cell>
          <cell r="E145" t="str">
            <v>M2</v>
          </cell>
          <cell r="F145">
            <v>39299</v>
          </cell>
          <cell r="G145">
            <v>5600</v>
          </cell>
          <cell r="H145">
            <v>220074400</v>
          </cell>
          <cell r="I145">
            <v>5800</v>
          </cell>
          <cell r="J145">
            <v>227934200</v>
          </cell>
          <cell r="K145">
            <v>8500</v>
          </cell>
          <cell r="L145">
            <v>334041500</v>
          </cell>
          <cell r="M145">
            <v>8000</v>
          </cell>
          <cell r="N145">
            <v>314392000</v>
          </cell>
        </row>
        <row r="146">
          <cell r="B146" t="str">
            <v xml:space="preserve">   a-4-b</v>
          </cell>
          <cell r="D146" t="str">
            <v>설 치 비</v>
          </cell>
          <cell r="E146" t="str">
            <v>M2</v>
          </cell>
          <cell r="F146">
            <v>39360</v>
          </cell>
          <cell r="G146">
            <v>9400</v>
          </cell>
          <cell r="H146">
            <v>369984000</v>
          </cell>
          <cell r="I146">
            <v>8200</v>
          </cell>
          <cell r="J146">
            <v>322752000</v>
          </cell>
          <cell r="K146">
            <v>12000</v>
          </cell>
          <cell r="L146">
            <v>472320000</v>
          </cell>
          <cell r="M146">
            <v>10000</v>
          </cell>
          <cell r="N146">
            <v>393600000</v>
          </cell>
        </row>
        <row r="147">
          <cell r="B147" t="str">
            <v>b</v>
          </cell>
          <cell r="D147" t="str">
            <v>목재원형거푸집(3회)</v>
          </cell>
          <cell r="H147">
            <v>0</v>
          </cell>
          <cell r="J147">
            <v>0</v>
          </cell>
          <cell r="L147">
            <v>0</v>
          </cell>
          <cell r="M147">
            <v>0</v>
          </cell>
          <cell r="N147">
            <v>0</v>
          </cell>
        </row>
        <row r="148">
          <cell r="B148" t="str">
            <v xml:space="preserve">   b-1</v>
          </cell>
          <cell r="D148" t="str">
            <v>자 재 비</v>
          </cell>
          <cell r="E148" t="str">
            <v>M2</v>
          </cell>
          <cell r="F148">
            <v>589</v>
          </cell>
          <cell r="G148">
            <v>6000</v>
          </cell>
          <cell r="H148">
            <v>3534000</v>
          </cell>
          <cell r="I148">
            <v>7000</v>
          </cell>
          <cell r="J148">
            <v>4123000</v>
          </cell>
          <cell r="K148">
            <v>10000</v>
          </cell>
          <cell r="L148">
            <v>5890000</v>
          </cell>
          <cell r="M148">
            <v>8000</v>
          </cell>
          <cell r="N148">
            <v>4712000</v>
          </cell>
        </row>
        <row r="149">
          <cell r="B149" t="str">
            <v xml:space="preserve">   b-2</v>
          </cell>
          <cell r="D149" t="str">
            <v>설 치 비</v>
          </cell>
          <cell r="E149" t="str">
            <v>M2</v>
          </cell>
          <cell r="F149">
            <v>589</v>
          </cell>
          <cell r="G149">
            <v>14000</v>
          </cell>
          <cell r="H149">
            <v>8246000</v>
          </cell>
          <cell r="I149">
            <v>13000</v>
          </cell>
          <cell r="J149">
            <v>7657000</v>
          </cell>
          <cell r="K149">
            <v>13500</v>
          </cell>
          <cell r="L149">
            <v>7951500</v>
          </cell>
          <cell r="M149">
            <v>13000</v>
          </cell>
          <cell r="N149">
            <v>7657000</v>
          </cell>
        </row>
        <row r="150">
          <cell r="B150" t="str">
            <v>c</v>
          </cell>
          <cell r="D150" t="str">
            <v>강재거푸집</v>
          </cell>
          <cell r="E150" t="str">
            <v>M2</v>
          </cell>
          <cell r="F150">
            <v>5662</v>
          </cell>
          <cell r="G150">
            <v>15000</v>
          </cell>
          <cell r="H150">
            <v>84930000</v>
          </cell>
          <cell r="I150">
            <v>12000</v>
          </cell>
          <cell r="J150">
            <v>67944000</v>
          </cell>
          <cell r="K150">
            <v>19500</v>
          </cell>
          <cell r="L150">
            <v>110409000</v>
          </cell>
          <cell r="M150">
            <v>15000</v>
          </cell>
          <cell r="N150">
            <v>84930000</v>
          </cell>
        </row>
        <row r="151">
          <cell r="B151" t="str">
            <v>d</v>
          </cell>
          <cell r="D151" t="str">
            <v>무늬거푸집</v>
          </cell>
          <cell r="E151" t="str">
            <v xml:space="preserve"> </v>
          </cell>
          <cell r="F151" t="str">
            <v xml:space="preserve"> </v>
          </cell>
          <cell r="H151">
            <v>0</v>
          </cell>
          <cell r="J151">
            <v>0</v>
          </cell>
          <cell r="L151">
            <v>0</v>
          </cell>
          <cell r="M151">
            <v>0</v>
          </cell>
          <cell r="N151">
            <v>0</v>
          </cell>
        </row>
        <row r="152">
          <cell r="B152" t="str">
            <v xml:space="preserve">  d-1</v>
          </cell>
          <cell r="D152" t="str">
            <v>형식-1</v>
          </cell>
          <cell r="E152" t="str">
            <v>M2</v>
          </cell>
          <cell r="F152">
            <v>840</v>
          </cell>
          <cell r="G152">
            <v>6000</v>
          </cell>
          <cell r="H152">
            <v>5040000</v>
          </cell>
          <cell r="I152">
            <v>18000</v>
          </cell>
          <cell r="J152">
            <v>15120000</v>
          </cell>
          <cell r="K152">
            <v>22000</v>
          </cell>
          <cell r="L152">
            <v>18480000</v>
          </cell>
          <cell r="M152">
            <v>20000</v>
          </cell>
          <cell r="N152">
            <v>16800000</v>
          </cell>
        </row>
        <row r="153">
          <cell r="B153" t="str">
            <v>e</v>
          </cell>
          <cell r="D153" t="str">
            <v>코팅거푸집 3회</v>
          </cell>
          <cell r="H153">
            <v>0</v>
          </cell>
          <cell r="J153">
            <v>0</v>
          </cell>
          <cell r="L153">
            <v>0</v>
          </cell>
          <cell r="M153">
            <v>0</v>
          </cell>
          <cell r="N153">
            <v>0</v>
          </cell>
        </row>
        <row r="154">
          <cell r="B154" t="str">
            <v xml:space="preserve">  e-1</v>
          </cell>
          <cell r="D154" t="str">
            <v>자 재 비</v>
          </cell>
          <cell r="E154" t="str">
            <v>M2</v>
          </cell>
          <cell r="F154">
            <v>3729</v>
          </cell>
          <cell r="G154">
            <v>5600</v>
          </cell>
          <cell r="H154">
            <v>20882400</v>
          </cell>
          <cell r="I154">
            <v>7800</v>
          </cell>
          <cell r="J154">
            <v>29086200</v>
          </cell>
          <cell r="K154">
            <v>8500</v>
          </cell>
          <cell r="L154">
            <v>31696500</v>
          </cell>
          <cell r="M154">
            <v>8000</v>
          </cell>
          <cell r="N154">
            <v>29832000</v>
          </cell>
        </row>
        <row r="155">
          <cell r="B155" t="str">
            <v xml:space="preserve">  e-2</v>
          </cell>
          <cell r="D155" t="str">
            <v>설 치 비</v>
          </cell>
          <cell r="E155" t="str">
            <v>M2</v>
          </cell>
          <cell r="F155">
            <v>3729</v>
          </cell>
          <cell r="G155">
            <v>9400</v>
          </cell>
          <cell r="H155">
            <v>35052600</v>
          </cell>
          <cell r="I155">
            <v>8200</v>
          </cell>
          <cell r="J155">
            <v>30577800</v>
          </cell>
          <cell r="K155">
            <v>12000</v>
          </cell>
          <cell r="L155">
            <v>44748000</v>
          </cell>
          <cell r="M155">
            <v>10000</v>
          </cell>
          <cell r="N155">
            <v>37290000</v>
          </cell>
        </row>
        <row r="156">
          <cell r="B156" t="str">
            <v>3.12</v>
          </cell>
          <cell r="D156" t="str">
            <v>동바리공</v>
          </cell>
          <cell r="H156">
            <v>0</v>
          </cell>
          <cell r="J156">
            <v>0</v>
          </cell>
          <cell r="L156">
            <v>0</v>
          </cell>
          <cell r="M156">
            <v>0</v>
          </cell>
          <cell r="N156">
            <v>0</v>
          </cell>
        </row>
        <row r="157">
          <cell r="B157" t="str">
            <v>a</v>
          </cell>
          <cell r="D157" t="str">
            <v>목재 동바리공(4회)</v>
          </cell>
          <cell r="H157">
            <v>0</v>
          </cell>
          <cell r="J157">
            <v>0</v>
          </cell>
          <cell r="L157">
            <v>0</v>
          </cell>
          <cell r="M157">
            <v>0</v>
          </cell>
          <cell r="N157">
            <v>0</v>
          </cell>
        </row>
        <row r="158">
          <cell r="B158" t="str">
            <v xml:space="preserve">   a-1</v>
          </cell>
          <cell r="D158" t="str">
            <v>자 재 비</v>
          </cell>
          <cell r="E158" t="str">
            <v>공M3</v>
          </cell>
          <cell r="F158">
            <v>27138</v>
          </cell>
          <cell r="G158">
            <v>1700</v>
          </cell>
          <cell r="H158">
            <v>46134600</v>
          </cell>
          <cell r="I158">
            <v>1500</v>
          </cell>
          <cell r="J158">
            <v>40707000</v>
          </cell>
          <cell r="K158">
            <v>3500</v>
          </cell>
          <cell r="L158">
            <v>94983000</v>
          </cell>
          <cell r="M158">
            <v>2000</v>
          </cell>
          <cell r="N158">
            <v>54276000</v>
          </cell>
        </row>
        <row r="159">
          <cell r="B159" t="str">
            <v xml:space="preserve">   a-2</v>
          </cell>
          <cell r="D159" t="str">
            <v>설 치 비</v>
          </cell>
          <cell r="E159" t="str">
            <v>공M3</v>
          </cell>
          <cell r="F159">
            <v>27138</v>
          </cell>
          <cell r="G159">
            <v>6800</v>
          </cell>
          <cell r="H159">
            <v>184538400</v>
          </cell>
          <cell r="I159">
            <v>4500</v>
          </cell>
          <cell r="J159">
            <v>122121000</v>
          </cell>
          <cell r="K159">
            <v>5000</v>
          </cell>
          <cell r="L159">
            <v>135690000</v>
          </cell>
          <cell r="M159">
            <v>4000</v>
          </cell>
          <cell r="N159">
            <v>108552000</v>
          </cell>
        </row>
        <row r="160">
          <cell r="B160" t="str">
            <v xml:space="preserve"> b</v>
          </cell>
          <cell r="D160" t="str">
            <v>강관동바리</v>
          </cell>
          <cell r="E160" t="str">
            <v>공M3</v>
          </cell>
          <cell r="F160">
            <v>19707</v>
          </cell>
          <cell r="G160">
            <v>7500</v>
          </cell>
          <cell r="H160">
            <v>147802500</v>
          </cell>
          <cell r="I160">
            <v>5000</v>
          </cell>
          <cell r="J160">
            <v>98535000</v>
          </cell>
          <cell r="K160">
            <v>8500</v>
          </cell>
          <cell r="L160">
            <v>167509500</v>
          </cell>
          <cell r="M160">
            <v>6000</v>
          </cell>
          <cell r="N160">
            <v>118242000</v>
          </cell>
        </row>
        <row r="161">
          <cell r="B161" t="str">
            <v xml:space="preserve"> c</v>
          </cell>
          <cell r="D161" t="str">
            <v>육교용강재동바리(4*8)</v>
          </cell>
          <cell r="E161" t="str">
            <v>M</v>
          </cell>
          <cell r="F161">
            <v>24</v>
          </cell>
          <cell r="G161">
            <v>1500000</v>
          </cell>
          <cell r="H161">
            <v>36000000</v>
          </cell>
          <cell r="I161">
            <v>1600000</v>
          </cell>
          <cell r="J161">
            <v>38400000</v>
          </cell>
          <cell r="K161">
            <v>10000000</v>
          </cell>
          <cell r="L161">
            <v>240000000</v>
          </cell>
          <cell r="M161">
            <v>1900000</v>
          </cell>
          <cell r="N161">
            <v>45600000</v>
          </cell>
        </row>
        <row r="162">
          <cell r="B162" t="str">
            <v xml:space="preserve">  3.13</v>
          </cell>
          <cell r="D162" t="str">
            <v>시공이음(스치로폴)</v>
          </cell>
          <cell r="F162" t="str">
            <v xml:space="preserve"> </v>
          </cell>
          <cell r="H162">
            <v>0</v>
          </cell>
          <cell r="J162">
            <v>0</v>
          </cell>
          <cell r="L162">
            <v>0</v>
          </cell>
          <cell r="M162">
            <v>0</v>
          </cell>
          <cell r="N162">
            <v>0</v>
          </cell>
        </row>
        <row r="163">
          <cell r="B163" t="str">
            <v xml:space="preserve">    a</v>
          </cell>
          <cell r="D163" t="str">
            <v xml:space="preserve"> T=10 m/m</v>
          </cell>
          <cell r="E163" t="str">
            <v>M2</v>
          </cell>
          <cell r="F163">
            <v>576</v>
          </cell>
          <cell r="G163">
            <v>1000</v>
          </cell>
          <cell r="H163">
            <v>576000</v>
          </cell>
          <cell r="I163">
            <v>1200</v>
          </cell>
          <cell r="J163">
            <v>691200</v>
          </cell>
          <cell r="K163">
            <v>1500</v>
          </cell>
          <cell r="L163">
            <v>864000</v>
          </cell>
          <cell r="M163">
            <v>1000</v>
          </cell>
          <cell r="N163">
            <v>576000</v>
          </cell>
        </row>
        <row r="164">
          <cell r="B164" t="str">
            <v xml:space="preserve"> b</v>
          </cell>
          <cell r="D164" t="str">
            <v xml:space="preserve"> T=20 m/m</v>
          </cell>
          <cell r="E164" t="str">
            <v>M2</v>
          </cell>
          <cell r="F164">
            <v>379</v>
          </cell>
          <cell r="G164">
            <v>1500</v>
          </cell>
          <cell r="H164">
            <v>568500</v>
          </cell>
          <cell r="I164">
            <v>2000</v>
          </cell>
          <cell r="J164">
            <v>758000</v>
          </cell>
          <cell r="K164">
            <v>1500</v>
          </cell>
          <cell r="L164">
            <v>568500</v>
          </cell>
          <cell r="M164">
            <v>1000</v>
          </cell>
          <cell r="N164">
            <v>379000</v>
          </cell>
        </row>
        <row r="165">
          <cell r="B165" t="str">
            <v xml:space="preserve">  3.14</v>
          </cell>
          <cell r="D165" t="str">
            <v>물푸기공</v>
          </cell>
          <cell r="E165" t="str">
            <v>HR</v>
          </cell>
          <cell r="F165">
            <v>626</v>
          </cell>
          <cell r="G165">
            <v>9000</v>
          </cell>
          <cell r="H165">
            <v>5634000</v>
          </cell>
          <cell r="I165">
            <v>20000</v>
          </cell>
          <cell r="J165">
            <v>12520000</v>
          </cell>
          <cell r="K165">
            <v>50000</v>
          </cell>
          <cell r="L165">
            <v>31300000</v>
          </cell>
          <cell r="M165">
            <v>41000</v>
          </cell>
          <cell r="N165">
            <v>25666000</v>
          </cell>
        </row>
        <row r="166">
          <cell r="B166" t="str">
            <v>3.15</v>
          </cell>
          <cell r="D166" t="str">
            <v>철근가공 및 조립</v>
          </cell>
          <cell r="E166" t="str">
            <v xml:space="preserve"> </v>
          </cell>
          <cell r="F166" t="str">
            <v xml:space="preserve"> </v>
          </cell>
          <cell r="H166">
            <v>0</v>
          </cell>
          <cell r="J166">
            <v>0</v>
          </cell>
          <cell r="L166">
            <v>0</v>
          </cell>
          <cell r="M166">
            <v>0</v>
          </cell>
          <cell r="N166">
            <v>0</v>
          </cell>
        </row>
        <row r="167">
          <cell r="B167" t="str">
            <v xml:space="preserve"> b</v>
          </cell>
          <cell r="D167" t="str">
            <v>보 통</v>
          </cell>
          <cell r="E167" t="str">
            <v>TON</v>
          </cell>
          <cell r="F167">
            <v>2847.8290000000002</v>
          </cell>
          <cell r="G167">
            <v>170000</v>
          </cell>
          <cell r="H167">
            <v>484130930</v>
          </cell>
          <cell r="I167">
            <v>170000</v>
          </cell>
          <cell r="J167">
            <v>484130930</v>
          </cell>
          <cell r="K167">
            <v>200000</v>
          </cell>
          <cell r="L167">
            <v>569565800</v>
          </cell>
          <cell r="M167">
            <v>210000</v>
          </cell>
          <cell r="N167">
            <v>598044090</v>
          </cell>
        </row>
        <row r="168">
          <cell r="B168" t="str">
            <v xml:space="preserve"> c</v>
          </cell>
          <cell r="D168" t="str">
            <v>복 잡</v>
          </cell>
          <cell r="E168" t="str">
            <v>TON</v>
          </cell>
          <cell r="F168">
            <v>1868.296</v>
          </cell>
          <cell r="G168">
            <v>170000</v>
          </cell>
          <cell r="H168">
            <v>317610320</v>
          </cell>
          <cell r="I168">
            <v>170000</v>
          </cell>
          <cell r="J168">
            <v>317610320</v>
          </cell>
          <cell r="K168">
            <v>220000</v>
          </cell>
          <cell r="L168">
            <v>411025120</v>
          </cell>
          <cell r="M168">
            <v>210000</v>
          </cell>
          <cell r="N168">
            <v>392342160</v>
          </cell>
        </row>
        <row r="169">
          <cell r="B169" t="str">
            <v xml:space="preserve"> d</v>
          </cell>
          <cell r="D169" t="str">
            <v>스페이셔 설치</v>
          </cell>
          <cell r="E169" t="str">
            <v>M2</v>
          </cell>
          <cell r="F169">
            <v>23311</v>
          </cell>
          <cell r="G169">
            <v>200</v>
          </cell>
          <cell r="H169">
            <v>4662200</v>
          </cell>
          <cell r="I169">
            <v>150</v>
          </cell>
          <cell r="J169">
            <v>3496650</v>
          </cell>
          <cell r="K169">
            <v>150</v>
          </cell>
          <cell r="L169">
            <v>3496650</v>
          </cell>
          <cell r="M169">
            <v>150</v>
          </cell>
          <cell r="N169">
            <v>3496650</v>
          </cell>
        </row>
        <row r="170">
          <cell r="B170" t="str">
            <v>3.16</v>
          </cell>
          <cell r="D170" t="str">
            <v>콘크리트 타설공</v>
          </cell>
          <cell r="H170">
            <v>0</v>
          </cell>
          <cell r="J170">
            <v>0</v>
          </cell>
          <cell r="L170">
            <v>0</v>
          </cell>
          <cell r="M170">
            <v>0</v>
          </cell>
          <cell r="N170">
            <v>0</v>
          </cell>
        </row>
        <row r="171">
          <cell r="B171" t="str">
            <v>b</v>
          </cell>
          <cell r="D171" t="str">
            <v>무근콘크리트 (VIB 포함)</v>
          </cell>
          <cell r="E171" t="str">
            <v>M3</v>
          </cell>
          <cell r="F171">
            <v>2264</v>
          </cell>
          <cell r="G171">
            <v>9500</v>
          </cell>
          <cell r="H171">
            <v>21508000</v>
          </cell>
          <cell r="I171">
            <v>9000</v>
          </cell>
          <cell r="J171">
            <v>20376000</v>
          </cell>
          <cell r="K171">
            <v>12000</v>
          </cell>
          <cell r="L171">
            <v>27168000</v>
          </cell>
          <cell r="M171">
            <v>12000</v>
          </cell>
          <cell r="N171">
            <v>27168000</v>
          </cell>
        </row>
        <row r="172">
          <cell r="B172" t="str">
            <v>c</v>
          </cell>
          <cell r="D172" t="str">
            <v>무근콘크리트 (VIB 제외)</v>
          </cell>
          <cell r="E172" t="str">
            <v>M3</v>
          </cell>
          <cell r="F172">
            <v>2586</v>
          </cell>
          <cell r="G172">
            <v>9500</v>
          </cell>
          <cell r="H172">
            <v>24567000</v>
          </cell>
          <cell r="I172">
            <v>9000</v>
          </cell>
          <cell r="J172">
            <v>23274000</v>
          </cell>
          <cell r="K172">
            <v>12000</v>
          </cell>
          <cell r="L172">
            <v>31032000</v>
          </cell>
          <cell r="M172">
            <v>12000</v>
          </cell>
          <cell r="N172">
            <v>31032000</v>
          </cell>
        </row>
        <row r="173">
          <cell r="B173" t="str">
            <v>d</v>
          </cell>
          <cell r="D173" t="str">
            <v>콘크리트타설(펌프카사용)</v>
          </cell>
          <cell r="H173">
            <v>0</v>
          </cell>
          <cell r="J173">
            <v>0</v>
          </cell>
          <cell r="L173">
            <v>0</v>
          </cell>
          <cell r="M173">
            <v>0</v>
          </cell>
          <cell r="N173">
            <v>0</v>
          </cell>
        </row>
        <row r="174">
          <cell r="B174" t="str">
            <v>d-1</v>
          </cell>
          <cell r="D174" t="str">
            <v xml:space="preserve"> 0 - 15 M</v>
          </cell>
          <cell r="E174" t="str">
            <v>M3</v>
          </cell>
          <cell r="F174">
            <v>33720</v>
          </cell>
          <cell r="G174">
            <v>9500</v>
          </cell>
          <cell r="H174">
            <v>320340000</v>
          </cell>
          <cell r="I174">
            <v>9000</v>
          </cell>
          <cell r="J174">
            <v>303480000</v>
          </cell>
          <cell r="K174">
            <v>12000</v>
          </cell>
          <cell r="L174">
            <v>404640000</v>
          </cell>
          <cell r="M174">
            <v>12000</v>
          </cell>
          <cell r="N174">
            <v>404640000</v>
          </cell>
        </row>
        <row r="175">
          <cell r="B175" t="str">
            <v>d-2</v>
          </cell>
          <cell r="D175" t="str">
            <v xml:space="preserve"> 15 M 이상</v>
          </cell>
          <cell r="E175" t="str">
            <v>M3</v>
          </cell>
          <cell r="F175">
            <v>6510</v>
          </cell>
          <cell r="G175">
            <v>9500</v>
          </cell>
          <cell r="H175">
            <v>61845000</v>
          </cell>
          <cell r="I175">
            <v>9000</v>
          </cell>
          <cell r="J175">
            <v>58590000</v>
          </cell>
          <cell r="K175">
            <v>12000</v>
          </cell>
          <cell r="L175">
            <v>78120000</v>
          </cell>
          <cell r="M175">
            <v>12000</v>
          </cell>
          <cell r="N175">
            <v>78120000</v>
          </cell>
        </row>
        <row r="176">
          <cell r="B176" t="str">
            <v>3.17</v>
          </cell>
          <cell r="D176" t="str">
            <v>표면처리</v>
          </cell>
          <cell r="H176">
            <v>0</v>
          </cell>
          <cell r="J176">
            <v>0</v>
          </cell>
          <cell r="L176">
            <v>0</v>
          </cell>
          <cell r="M176">
            <v>0</v>
          </cell>
          <cell r="N176">
            <v>0</v>
          </cell>
        </row>
        <row r="177">
          <cell r="B177" t="str">
            <v>a</v>
          </cell>
          <cell r="D177" t="str">
            <v>슬래브 양생</v>
          </cell>
          <cell r="E177" t="str">
            <v>M2</v>
          </cell>
          <cell r="F177">
            <v>24110</v>
          </cell>
          <cell r="G177">
            <v>300</v>
          </cell>
          <cell r="H177">
            <v>7233000</v>
          </cell>
          <cell r="I177">
            <v>300</v>
          </cell>
          <cell r="J177">
            <v>7233000</v>
          </cell>
          <cell r="K177">
            <v>350</v>
          </cell>
          <cell r="L177">
            <v>8438500</v>
          </cell>
          <cell r="M177">
            <v>300</v>
          </cell>
          <cell r="N177">
            <v>7233000</v>
          </cell>
        </row>
        <row r="178">
          <cell r="B178" t="str">
            <v>b</v>
          </cell>
          <cell r="D178" t="str">
            <v>데크 휘니샤 면고르기</v>
          </cell>
          <cell r="E178" t="str">
            <v>M2</v>
          </cell>
          <cell r="F178">
            <v>24110</v>
          </cell>
          <cell r="G178">
            <v>300</v>
          </cell>
          <cell r="H178">
            <v>7233000</v>
          </cell>
          <cell r="I178">
            <v>300</v>
          </cell>
          <cell r="J178">
            <v>7233000</v>
          </cell>
          <cell r="K178">
            <v>4500</v>
          </cell>
          <cell r="L178">
            <v>108495000</v>
          </cell>
          <cell r="M178">
            <v>400</v>
          </cell>
          <cell r="N178">
            <v>9644000</v>
          </cell>
        </row>
        <row r="179">
          <cell r="H179">
            <v>0</v>
          </cell>
          <cell r="L179">
            <v>0</v>
          </cell>
          <cell r="M179">
            <v>0</v>
          </cell>
          <cell r="N179">
            <v>0</v>
          </cell>
        </row>
        <row r="180">
          <cell r="H180">
            <v>0</v>
          </cell>
          <cell r="L180">
            <v>0</v>
          </cell>
          <cell r="M180">
            <v>0</v>
          </cell>
          <cell r="N180">
            <v>0</v>
          </cell>
        </row>
        <row r="181">
          <cell r="H181">
            <v>0</v>
          </cell>
          <cell r="L181">
            <v>0</v>
          </cell>
          <cell r="M181">
            <v>0</v>
          </cell>
          <cell r="N181">
            <v>0</v>
          </cell>
        </row>
        <row r="182">
          <cell r="H182">
            <v>0</v>
          </cell>
          <cell r="L182">
            <v>0</v>
          </cell>
          <cell r="M182">
            <v>0</v>
          </cell>
          <cell r="N182">
            <v>0</v>
          </cell>
        </row>
        <row r="185">
          <cell r="H185">
            <v>0</v>
          </cell>
          <cell r="L185">
            <v>0</v>
          </cell>
          <cell r="M185">
            <v>0</v>
          </cell>
          <cell r="N185">
            <v>0</v>
          </cell>
        </row>
        <row r="186">
          <cell r="H186">
            <v>0</v>
          </cell>
          <cell r="L186">
            <v>0</v>
          </cell>
          <cell r="M186">
            <v>0</v>
          </cell>
          <cell r="N186">
            <v>0</v>
          </cell>
        </row>
        <row r="199">
          <cell r="H199">
            <v>0</v>
          </cell>
          <cell r="L199">
            <v>0</v>
          </cell>
          <cell r="M199">
            <v>0</v>
          </cell>
          <cell r="N199">
            <v>0</v>
          </cell>
        </row>
        <row r="200">
          <cell r="D200" t="str">
            <v>철근콘크리트공사 계</v>
          </cell>
          <cell r="H200">
            <v>2529326850</v>
          </cell>
          <cell r="J200">
            <v>2348340300</v>
          </cell>
          <cell r="L200">
            <v>3461730070</v>
          </cell>
          <cell r="N200">
            <v>2905423900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명서"/>
      <sheetName val="설계조건"/>
      <sheetName val="안정계산"/>
      <sheetName val="말뚝설계"/>
      <sheetName val="단면검토"/>
      <sheetName val="교좌받침부"/>
      <sheetName val="날개벽(TYPE1)"/>
      <sheetName val="날개벽(TYPE2)"/>
      <sheetName val="날개벽(TYPE3)"/>
      <sheetName val="접속슬래브"/>
      <sheetName val="DATA"/>
      <sheetName val="구조계산서"/>
      <sheetName val="반력산정"/>
      <sheetName val="1표지"/>
      <sheetName val="2계산서서론부"/>
      <sheetName val="3CHBDC"/>
      <sheetName val="4반력산정"/>
      <sheetName val="조도계산서 (도서)"/>
      <sheetName val="WORK"/>
      <sheetName val="type-F"/>
      <sheetName val="MOTOR"/>
      <sheetName val="부대내역"/>
      <sheetName val="3련 BOX"/>
      <sheetName val="djdg_A"/>
      <sheetName val="3BL공동구 수량"/>
      <sheetName val="통합"/>
      <sheetName val="Stem Footing"/>
      <sheetName val="단면(RW1)"/>
      <sheetName val="1.설계조건"/>
      <sheetName val="교각1"/>
      <sheetName val="범례"/>
      <sheetName val="손익분기점 데이터"/>
      <sheetName val="1.포항"/>
      <sheetName val="현황산출서"/>
      <sheetName val="주형"/>
      <sheetName val="입력DATA"/>
      <sheetName val="바닥판"/>
      <sheetName val="사용성검토"/>
      <sheetName val="Pier 3"/>
      <sheetName val="정부노임단가"/>
      <sheetName val="3. 바닥판 (2)"/>
      <sheetName val="재료비"/>
      <sheetName val="동원(3)"/>
      <sheetName val="예정(3)"/>
      <sheetName val="Sheet1 (2)"/>
      <sheetName val="기둥(원형)"/>
      <sheetName val="단가비교표"/>
      <sheetName val="단면가정"/>
      <sheetName val="ABUT수량-A1"/>
      <sheetName val="물가시세"/>
      <sheetName val="02 SLAB"/>
      <sheetName val="05 BOX"/>
      <sheetName val="내역서"/>
      <sheetName val="Sheet2"/>
      <sheetName val="ITEM"/>
      <sheetName val="계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간지"/>
      <sheetName val="설계예산서-2단계"/>
      <sheetName val="공사원가-2단계"/>
      <sheetName val="관급총괄표-2단계"/>
      <sheetName val="총괄표-2단계"/>
      <sheetName val="인입간선-중심시설"/>
      <sheetName val="방송-중심시설"/>
      <sheetName val="수량집계표 (인입간선)"/>
      <sheetName val="수량산출서(인입外)"/>
      <sheetName val="수량집계표 (방송)"/>
      <sheetName val="수량산출서 (방송)"/>
      <sheetName val="기초일위대가집계"/>
      <sheetName val="기초일위대가"/>
      <sheetName val="각종기초산출"/>
      <sheetName val="단가비교표"/>
      <sheetName val="부록단가"/>
      <sheetName val="기계경비산출"/>
      <sheetName val="노임단가"/>
      <sheetName val="설명서"/>
      <sheetName val="2단계(통신)-예산내역서"/>
      <sheetName val="전선 및 전선관"/>
    </sheetNames>
    <definedNames>
      <definedName name="등록_시작"/>
      <definedName name="등록_취소"/>
      <definedName name="메인_시작"/>
      <definedName name="물량집계"/>
      <definedName name="ISO_정렬"/>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원가계산(총괄)"/>
      <sheetName val="잡비계산(총괄)"/>
      <sheetName val="집계표"/>
      <sheetName val="도급공사집계표"/>
      <sheetName val="도급공사"/>
      <sheetName val="관급자재설비"/>
      <sheetName val="일위대가"/>
      <sheetName val="단가비교표"/>
      <sheetName val="공량산출서(1)"/>
      <sheetName val="공량산출서(2)"/>
      <sheetName val="공량산출서(3)"/>
      <sheetName val="Sheet1"/>
      <sheetName val="Sheet2"/>
      <sheetName val="단위별 일위대가표"/>
      <sheetName val="TABLE"/>
      <sheetName val="예산서060316(전기_통합)"/>
      <sheetName val="노무비"/>
      <sheetName val="2F 회의실견적(5_14 일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5">
          <cell r="A5" t="str">
            <v>전선F-GV 4㎟</v>
          </cell>
          <cell r="C5" t="str">
            <v>전선</v>
          </cell>
          <cell r="D5" t="str">
            <v>F-GV 4㎟</v>
          </cell>
          <cell r="E5" t="str">
            <v>m</v>
          </cell>
          <cell r="F5">
            <v>341</v>
          </cell>
          <cell r="G5">
            <v>341</v>
          </cell>
        </row>
        <row r="6">
          <cell r="A6" t="str">
            <v>전선F-GV 6㎟</v>
          </cell>
          <cell r="C6" t="str">
            <v>전선</v>
          </cell>
          <cell r="D6" t="str">
            <v>F-GV 6㎟</v>
          </cell>
          <cell r="E6" t="str">
            <v>m</v>
          </cell>
          <cell r="F6">
            <v>449</v>
          </cell>
          <cell r="G6">
            <v>449</v>
          </cell>
        </row>
        <row r="7">
          <cell r="A7" t="str">
            <v>전선F-GV 10㎟</v>
          </cell>
          <cell r="C7" t="str">
            <v>전선</v>
          </cell>
          <cell r="D7" t="str">
            <v>F-GV 10㎟</v>
          </cell>
          <cell r="E7" t="str">
            <v>m</v>
          </cell>
          <cell r="F7">
            <v>903</v>
          </cell>
          <cell r="G7">
            <v>903</v>
          </cell>
        </row>
        <row r="8">
          <cell r="A8" t="str">
            <v>전선F-GV 50㎟</v>
          </cell>
          <cell r="C8" t="str">
            <v>전선</v>
          </cell>
          <cell r="D8" t="str">
            <v>F-GV 50㎟</v>
          </cell>
          <cell r="E8" t="str">
            <v>m</v>
          </cell>
          <cell r="F8">
            <v>2959</v>
          </cell>
          <cell r="G8">
            <v>2959</v>
          </cell>
        </row>
        <row r="9">
          <cell r="A9" t="str">
            <v>전선F-GV 95㎟</v>
          </cell>
          <cell r="C9" t="str">
            <v>전선</v>
          </cell>
          <cell r="D9" t="str">
            <v>F-GV 95㎟</v>
          </cell>
          <cell r="E9" t="str">
            <v>m</v>
          </cell>
          <cell r="F9">
            <v>5595</v>
          </cell>
          <cell r="G9">
            <v>5595</v>
          </cell>
        </row>
        <row r="10">
          <cell r="A10" t="str">
            <v>전선BC 35㎟</v>
          </cell>
          <cell r="C10" t="str">
            <v>전선</v>
          </cell>
          <cell r="D10" t="str">
            <v>BC 35㎟</v>
          </cell>
          <cell r="E10" t="str">
            <v>m</v>
          </cell>
          <cell r="F10">
            <v>1690</v>
          </cell>
          <cell r="G10">
            <v>1690</v>
          </cell>
        </row>
        <row r="11">
          <cell r="A11" t="str">
            <v>전선BC 70㎟</v>
          </cell>
          <cell r="C11" t="str">
            <v>전선</v>
          </cell>
          <cell r="D11" t="str">
            <v>BC 70㎟</v>
          </cell>
          <cell r="E11" t="str">
            <v>m</v>
          </cell>
          <cell r="F11">
            <v>3184</v>
          </cell>
          <cell r="G11">
            <v>3184</v>
          </cell>
        </row>
        <row r="12">
          <cell r="A12" t="str">
            <v>전선HIV 1.5㎟</v>
          </cell>
          <cell r="C12" t="str">
            <v>전선</v>
          </cell>
          <cell r="D12" t="str">
            <v>HIV 1.5㎟</v>
          </cell>
          <cell r="E12" t="str">
            <v>m</v>
          </cell>
          <cell r="F12">
            <v>155</v>
          </cell>
          <cell r="G12">
            <v>155</v>
          </cell>
        </row>
        <row r="13">
          <cell r="A13" t="str">
            <v>전선HIV 2.5㎟</v>
          </cell>
          <cell r="C13" t="str">
            <v>전선</v>
          </cell>
          <cell r="D13" t="str">
            <v>HIV 2.5㎟</v>
          </cell>
          <cell r="E13" t="str">
            <v>m</v>
          </cell>
          <cell r="F13">
            <v>155</v>
          </cell>
          <cell r="G13">
            <v>155</v>
          </cell>
        </row>
        <row r="14">
          <cell r="A14" t="str">
            <v>케이블FR-3 8C/2.5㎟</v>
          </cell>
          <cell r="C14" t="str">
            <v>케이블</v>
          </cell>
          <cell r="D14" t="str">
            <v>FR-3 8C/2.5㎟</v>
          </cell>
          <cell r="E14" t="str">
            <v>m</v>
          </cell>
          <cell r="F14">
            <v>2054</v>
          </cell>
          <cell r="G14">
            <v>2054</v>
          </cell>
        </row>
        <row r="15">
          <cell r="A15" t="str">
            <v>케이블F-CV 600V 1C/95㎟</v>
          </cell>
          <cell r="C15" t="str">
            <v>케이블</v>
          </cell>
          <cell r="D15" t="str">
            <v>F-CV 600V 1C/95㎟</v>
          </cell>
          <cell r="E15" t="str">
            <v>m</v>
          </cell>
          <cell r="F15">
            <v>5786</v>
          </cell>
          <cell r="G15">
            <v>5786</v>
          </cell>
        </row>
        <row r="16">
          <cell r="A16" t="str">
            <v>케이블F-CV 600V 1C/150㎟</v>
          </cell>
          <cell r="C16" t="str">
            <v>케이블</v>
          </cell>
          <cell r="D16" t="str">
            <v>F-CV 600V 1C/150㎟</v>
          </cell>
          <cell r="E16" t="str">
            <v>m</v>
          </cell>
          <cell r="F16">
            <v>8503</v>
          </cell>
          <cell r="G16">
            <v>8503</v>
          </cell>
        </row>
        <row r="17">
          <cell r="A17" t="str">
            <v>케이블F-CV 600V 2C/4㎟</v>
          </cell>
          <cell r="C17" t="str">
            <v>케이블</v>
          </cell>
          <cell r="D17" t="str">
            <v>F-CV 600V 2C/4㎟</v>
          </cell>
          <cell r="E17" t="str">
            <v>m</v>
          </cell>
          <cell r="F17">
            <v>1034</v>
          </cell>
          <cell r="G17">
            <v>1034</v>
          </cell>
        </row>
        <row r="18">
          <cell r="A18" t="str">
            <v>케이블F-CV 600V 2C/10㎟</v>
          </cell>
          <cell r="C18" t="str">
            <v>케이블</v>
          </cell>
          <cell r="D18" t="str">
            <v>F-CV 600V 2C/10㎟</v>
          </cell>
          <cell r="E18" t="str">
            <v>m</v>
          </cell>
          <cell r="F18">
            <v>1982</v>
          </cell>
          <cell r="G18">
            <v>1982</v>
          </cell>
        </row>
        <row r="19">
          <cell r="A19" t="str">
            <v>케이블F-CV 600V 3C/4㎟</v>
          </cell>
          <cell r="C19" t="str">
            <v>케이블</v>
          </cell>
          <cell r="D19" t="str">
            <v>F-CV 600V 3C/4㎟</v>
          </cell>
          <cell r="E19" t="str">
            <v>m</v>
          </cell>
          <cell r="F19">
            <v>1540</v>
          </cell>
          <cell r="G19">
            <v>1540</v>
          </cell>
        </row>
        <row r="20">
          <cell r="A20" t="str">
            <v>케이블F-CV 600V 3C/6㎟</v>
          </cell>
          <cell r="C20" t="str">
            <v>케이블</v>
          </cell>
          <cell r="D20" t="str">
            <v>F-CV 600V 3C/6㎟</v>
          </cell>
          <cell r="E20" t="str">
            <v>m</v>
          </cell>
          <cell r="F20">
            <v>1791</v>
          </cell>
          <cell r="G20">
            <v>1791</v>
          </cell>
        </row>
        <row r="21">
          <cell r="A21" t="str">
            <v>케이블F-CV 600V 3C/10㎟</v>
          </cell>
          <cell r="C21" t="str">
            <v>케이블</v>
          </cell>
          <cell r="D21" t="str">
            <v>F-CV 600V 3C/10㎟</v>
          </cell>
          <cell r="E21" t="str">
            <v>m</v>
          </cell>
          <cell r="F21">
            <v>2950</v>
          </cell>
          <cell r="G21">
            <v>2950</v>
          </cell>
        </row>
        <row r="22">
          <cell r="A22" t="str">
            <v>케이블F-CV 600V 3C/35㎟</v>
          </cell>
          <cell r="C22" t="str">
            <v>케이블</v>
          </cell>
          <cell r="D22" t="str">
            <v>F-CV 600V 3C/35㎟</v>
          </cell>
          <cell r="E22" t="str">
            <v>m</v>
          </cell>
          <cell r="F22">
            <v>7539</v>
          </cell>
          <cell r="G22">
            <v>7539</v>
          </cell>
        </row>
        <row r="23">
          <cell r="A23" t="str">
            <v>케이블F-CV 600V 4C/4㎟</v>
          </cell>
          <cell r="C23" t="str">
            <v>케이블</v>
          </cell>
          <cell r="D23" t="str">
            <v>F-CV 600V 4C/4㎟</v>
          </cell>
          <cell r="E23" t="str">
            <v>m</v>
          </cell>
          <cell r="F23">
            <v>2046</v>
          </cell>
          <cell r="G23">
            <v>2046</v>
          </cell>
        </row>
        <row r="24">
          <cell r="A24" t="str">
            <v>케이블F-CV 600V 4C/6㎟</v>
          </cell>
          <cell r="C24" t="str">
            <v>케이블</v>
          </cell>
          <cell r="D24" t="str">
            <v>F-CV 600V 4C/6㎟</v>
          </cell>
          <cell r="E24" t="str">
            <v>m</v>
          </cell>
          <cell r="F24">
            <v>2380</v>
          </cell>
          <cell r="G24">
            <v>2380</v>
          </cell>
        </row>
        <row r="25">
          <cell r="A25" t="str">
            <v>케이블F-CV 600V 4C/10㎟</v>
          </cell>
          <cell r="C25" t="str">
            <v>케이블</v>
          </cell>
          <cell r="D25" t="str">
            <v>F-CV 600V 4C/10㎟</v>
          </cell>
          <cell r="E25" t="str">
            <v>m</v>
          </cell>
          <cell r="F25">
            <v>3919</v>
          </cell>
          <cell r="G25">
            <v>3919</v>
          </cell>
        </row>
        <row r="26">
          <cell r="A26" t="str">
            <v>케이블F-CV 600V 4C/16㎟</v>
          </cell>
          <cell r="C26" t="str">
            <v>케이블</v>
          </cell>
          <cell r="D26" t="str">
            <v>F-CV 600V 4C/16㎟</v>
          </cell>
          <cell r="E26" t="str">
            <v>m</v>
          </cell>
          <cell r="F26">
            <v>4745</v>
          </cell>
          <cell r="G26">
            <v>4745</v>
          </cell>
        </row>
        <row r="27">
          <cell r="A27" t="str">
            <v>케이블F-CV 600V 4C/25㎟</v>
          </cell>
          <cell r="C27" t="str">
            <v>케이블</v>
          </cell>
          <cell r="D27" t="str">
            <v>F-CV 600V 4C/25㎟</v>
          </cell>
          <cell r="E27" t="str">
            <v>m</v>
          </cell>
          <cell r="F27">
            <v>7332</v>
          </cell>
          <cell r="G27">
            <v>7332</v>
          </cell>
        </row>
        <row r="28">
          <cell r="A28" t="str">
            <v>케이블F-CVV 2C/2.5㎟</v>
          </cell>
          <cell r="C28" t="str">
            <v>케이블</v>
          </cell>
          <cell r="D28" t="str">
            <v>F-CVV 2C/2.5㎟</v>
          </cell>
          <cell r="E28" t="str">
            <v>m</v>
          </cell>
          <cell r="F28">
            <v>962</v>
          </cell>
          <cell r="G28">
            <v>962</v>
          </cell>
        </row>
        <row r="29">
          <cell r="A29" t="str">
            <v>케이블F-CVV 5C/2.5㎟</v>
          </cell>
          <cell r="C29" t="str">
            <v>케이블</v>
          </cell>
          <cell r="D29" t="str">
            <v>F-CVV 5C/2.5㎟</v>
          </cell>
          <cell r="E29" t="str">
            <v>m</v>
          </cell>
          <cell r="F29">
            <v>1657</v>
          </cell>
          <cell r="G29">
            <v>1657</v>
          </cell>
        </row>
        <row r="30">
          <cell r="A30" t="str">
            <v>케이블F-CVV 10C/2.5㎟</v>
          </cell>
          <cell r="C30" t="str">
            <v>케이블</v>
          </cell>
          <cell r="D30" t="str">
            <v>F-CVV 10C/2.5㎟</v>
          </cell>
          <cell r="E30" t="str">
            <v>m</v>
          </cell>
          <cell r="F30">
            <v>2915</v>
          </cell>
          <cell r="G30">
            <v>2915</v>
          </cell>
        </row>
        <row r="31">
          <cell r="A31" t="str">
            <v>케이블F-CVV 12C/2.5㎟</v>
          </cell>
          <cell r="C31" t="str">
            <v>케이블</v>
          </cell>
          <cell r="D31" t="str">
            <v>F-CVV 12C/2.5㎟</v>
          </cell>
          <cell r="E31" t="str">
            <v>m</v>
          </cell>
          <cell r="F31">
            <v>3336</v>
          </cell>
          <cell r="G31">
            <v>3336</v>
          </cell>
        </row>
        <row r="32">
          <cell r="A32" t="str">
            <v>케이블F-CVV 20C/2.5㎟</v>
          </cell>
          <cell r="C32" t="str">
            <v>케이블</v>
          </cell>
          <cell r="D32" t="str">
            <v>F-CVV 20C/2.5㎟</v>
          </cell>
          <cell r="E32" t="str">
            <v>m</v>
          </cell>
          <cell r="F32">
            <v>5032</v>
          </cell>
          <cell r="G32">
            <v>5032</v>
          </cell>
        </row>
        <row r="33">
          <cell r="A33" t="str">
            <v>케이블F-CVV 30C/2.5㎟</v>
          </cell>
          <cell r="C33" t="str">
            <v>케이블</v>
          </cell>
          <cell r="D33" t="str">
            <v>F-CVV 30C/2.5㎟</v>
          </cell>
          <cell r="E33" t="str">
            <v>m</v>
          </cell>
          <cell r="F33">
            <v>7291</v>
          </cell>
          <cell r="G33">
            <v>7291</v>
          </cell>
        </row>
        <row r="34">
          <cell r="A34" t="str">
            <v>케이블F-CVV-S 2C/2.5㎟</v>
          </cell>
          <cell r="C34" t="str">
            <v>케이블</v>
          </cell>
          <cell r="D34" t="str">
            <v>F-CVV-S 2C/2.5㎟</v>
          </cell>
          <cell r="E34" t="str">
            <v>m</v>
          </cell>
          <cell r="F34">
            <v>1027</v>
          </cell>
          <cell r="G34">
            <v>1027</v>
          </cell>
        </row>
        <row r="35">
          <cell r="A35" t="str">
            <v>케이블F-CVV-S 3C/2.5㎟</v>
          </cell>
          <cell r="C35" t="str">
            <v>케이블</v>
          </cell>
          <cell r="D35" t="str">
            <v>F-CVV-S 3C/2.5㎟</v>
          </cell>
          <cell r="E35" t="str">
            <v>m</v>
          </cell>
          <cell r="F35">
            <v>1415</v>
          </cell>
          <cell r="G35">
            <v>1415</v>
          </cell>
        </row>
        <row r="36">
          <cell r="A36" t="str">
            <v>케이블F-CVV-S 4C/2.5㎟</v>
          </cell>
          <cell r="C36" t="str">
            <v>케이블</v>
          </cell>
          <cell r="D36" t="str">
            <v>F-CVV-S 4C/2.5㎟</v>
          </cell>
          <cell r="E36" t="str">
            <v>m</v>
          </cell>
          <cell r="F36">
            <v>1693</v>
          </cell>
          <cell r="G36">
            <v>1693</v>
          </cell>
        </row>
        <row r="37">
          <cell r="A37" t="str">
            <v>케이블F-CVV-S 8C/2.5㎟</v>
          </cell>
          <cell r="C37" t="str">
            <v>케이블</v>
          </cell>
          <cell r="D37" t="str">
            <v>F-CVV-S 8C/2.5㎟</v>
          </cell>
          <cell r="E37" t="str">
            <v>m</v>
          </cell>
          <cell r="F37">
            <v>2937</v>
          </cell>
          <cell r="G37">
            <v>2937</v>
          </cell>
        </row>
        <row r="38">
          <cell r="A38" t="str">
            <v>케이블UTP CAT.5 25P</v>
          </cell>
          <cell r="C38" t="str">
            <v>케이블</v>
          </cell>
          <cell r="D38" t="str">
            <v>UTP CAT.5 25P</v>
          </cell>
          <cell r="E38" t="str">
            <v>m</v>
          </cell>
          <cell r="F38">
            <v>2040</v>
          </cell>
          <cell r="G38">
            <v>2040</v>
          </cell>
        </row>
        <row r="39">
          <cell r="A39" t="str">
            <v>케이블UTP CAT.5 4P</v>
          </cell>
          <cell r="C39" t="str">
            <v>케이블</v>
          </cell>
          <cell r="D39" t="str">
            <v>UTP CAT.5 4P</v>
          </cell>
          <cell r="E39" t="str">
            <v>m</v>
          </cell>
          <cell r="F39">
            <v>204</v>
          </cell>
          <cell r="G39">
            <v>204</v>
          </cell>
        </row>
        <row r="40">
          <cell r="A40" t="str">
            <v>케이블ECX 7C-2V</v>
          </cell>
          <cell r="C40" t="str">
            <v>케이블</v>
          </cell>
          <cell r="D40" t="str">
            <v>ECX 7C-2V</v>
          </cell>
          <cell r="E40" t="str">
            <v>m</v>
          </cell>
          <cell r="F40">
            <v>780</v>
          </cell>
          <cell r="G40">
            <v>780</v>
          </cell>
        </row>
        <row r="41">
          <cell r="A41" t="str">
            <v>전선관ST 16C</v>
          </cell>
          <cell r="C41" t="str">
            <v>전선관</v>
          </cell>
          <cell r="D41" t="str">
            <v>ST 16C</v>
          </cell>
          <cell r="E41" t="str">
            <v>m</v>
          </cell>
          <cell r="F41">
            <v>1496</v>
          </cell>
          <cell r="G41">
            <v>1496</v>
          </cell>
        </row>
        <row r="42">
          <cell r="A42" t="str">
            <v>전선관ST 22C</v>
          </cell>
          <cell r="C42" t="str">
            <v>전선관</v>
          </cell>
          <cell r="D42" t="str">
            <v>ST 22C</v>
          </cell>
          <cell r="E42" t="str">
            <v>m</v>
          </cell>
          <cell r="F42">
            <v>1922</v>
          </cell>
          <cell r="G42">
            <v>1922</v>
          </cell>
        </row>
        <row r="43">
          <cell r="A43" t="str">
            <v>전선관ST 28C</v>
          </cell>
          <cell r="C43" t="str">
            <v>전선관</v>
          </cell>
          <cell r="D43" t="str">
            <v>ST 28C</v>
          </cell>
          <cell r="E43" t="str">
            <v>m</v>
          </cell>
          <cell r="F43">
            <v>2483</v>
          </cell>
          <cell r="G43">
            <v>2483</v>
          </cell>
        </row>
        <row r="44">
          <cell r="A44" t="str">
            <v>전선관ST 36C</v>
          </cell>
          <cell r="C44" t="str">
            <v>전선관</v>
          </cell>
          <cell r="D44" t="str">
            <v>ST 36C</v>
          </cell>
          <cell r="E44" t="str">
            <v>m</v>
          </cell>
          <cell r="F44">
            <v>3083</v>
          </cell>
          <cell r="G44">
            <v>3083</v>
          </cell>
        </row>
        <row r="45">
          <cell r="A45" t="str">
            <v>전선관ST 42C</v>
          </cell>
          <cell r="C45" t="str">
            <v>전선관</v>
          </cell>
          <cell r="D45" t="str">
            <v>ST 42C</v>
          </cell>
          <cell r="E45" t="str">
            <v>m</v>
          </cell>
          <cell r="F45">
            <v>3575</v>
          </cell>
          <cell r="G45">
            <v>3575</v>
          </cell>
        </row>
        <row r="46">
          <cell r="A46" t="str">
            <v>전선관ST 54C</v>
          </cell>
          <cell r="C46" t="str">
            <v>전선관</v>
          </cell>
          <cell r="D46" t="str">
            <v>ST 54C</v>
          </cell>
          <cell r="E46" t="str">
            <v>m</v>
          </cell>
          <cell r="F46">
            <v>5113</v>
          </cell>
          <cell r="G46">
            <v>5113</v>
          </cell>
        </row>
        <row r="47">
          <cell r="A47" t="str">
            <v>전선관ST 70C</v>
          </cell>
          <cell r="C47" t="str">
            <v>전선관</v>
          </cell>
          <cell r="D47" t="str">
            <v>ST 70C</v>
          </cell>
          <cell r="E47" t="str">
            <v>m</v>
          </cell>
          <cell r="F47">
            <v>6516</v>
          </cell>
          <cell r="G47">
            <v>6516</v>
          </cell>
        </row>
        <row r="48">
          <cell r="A48" t="str">
            <v>후렉시블 전선관1종 방수22C</v>
          </cell>
          <cell r="C48" t="str">
            <v>후렉시블 전선관</v>
          </cell>
          <cell r="D48" t="str">
            <v>1종 방수22C</v>
          </cell>
          <cell r="E48" t="str">
            <v>m</v>
          </cell>
          <cell r="F48">
            <v>1480</v>
          </cell>
          <cell r="G48">
            <v>1480</v>
          </cell>
        </row>
        <row r="49">
          <cell r="A49" t="str">
            <v>후렉시블 전선관1종 방수28C</v>
          </cell>
          <cell r="C49" t="str">
            <v>후렉시블 전선관</v>
          </cell>
          <cell r="D49" t="str">
            <v>1종 방수28C</v>
          </cell>
          <cell r="E49" t="str">
            <v>m</v>
          </cell>
          <cell r="F49">
            <v>2100</v>
          </cell>
          <cell r="G49">
            <v>2100</v>
          </cell>
        </row>
        <row r="50">
          <cell r="A50" t="str">
            <v>후렉시블 전선관1종 방수36C</v>
          </cell>
          <cell r="C50" t="str">
            <v>후렉시블 전선관</v>
          </cell>
          <cell r="D50" t="str">
            <v>1종 방수36C</v>
          </cell>
          <cell r="E50" t="str">
            <v>m</v>
          </cell>
          <cell r="F50">
            <v>2980</v>
          </cell>
          <cell r="G50">
            <v>2980</v>
          </cell>
        </row>
        <row r="51">
          <cell r="A51" t="str">
            <v>후렉시블 전선관1종 방수42C</v>
          </cell>
          <cell r="C51" t="str">
            <v>후렉시블 전선관</v>
          </cell>
          <cell r="D51" t="str">
            <v>1종 방수42C</v>
          </cell>
          <cell r="E51" t="str">
            <v>m</v>
          </cell>
          <cell r="F51">
            <v>3760</v>
          </cell>
          <cell r="G51">
            <v>3760</v>
          </cell>
        </row>
        <row r="52">
          <cell r="A52" t="str">
            <v>후렉시블 전선관1종 방수54C</v>
          </cell>
          <cell r="C52" t="str">
            <v>후렉시블 전선관</v>
          </cell>
          <cell r="D52" t="str">
            <v>1종 방수54C</v>
          </cell>
          <cell r="E52" t="str">
            <v>m</v>
          </cell>
          <cell r="F52">
            <v>5070</v>
          </cell>
          <cell r="G52">
            <v>5070</v>
          </cell>
        </row>
        <row r="53">
          <cell r="A53" t="str">
            <v>후렉시블 전선관1종 방수70C</v>
          </cell>
          <cell r="C53" t="str">
            <v>후렉시블 전선관</v>
          </cell>
          <cell r="D53" t="str">
            <v>1종 방수70C</v>
          </cell>
          <cell r="E53" t="str">
            <v>m</v>
          </cell>
          <cell r="F53">
            <v>9490</v>
          </cell>
          <cell r="G53">
            <v>9490</v>
          </cell>
        </row>
        <row r="54">
          <cell r="A54" t="str">
            <v>전선관PVC 54C</v>
          </cell>
          <cell r="C54" t="str">
            <v>전선관</v>
          </cell>
          <cell r="D54" t="str">
            <v>PVC 54C</v>
          </cell>
          <cell r="E54" t="str">
            <v>m</v>
          </cell>
          <cell r="F54">
            <v>1734</v>
          </cell>
          <cell r="G54">
            <v>1734</v>
          </cell>
        </row>
        <row r="55">
          <cell r="A55" t="str">
            <v>전선관HIPVC 16C</v>
          </cell>
          <cell r="C55" t="str">
            <v>전선관</v>
          </cell>
          <cell r="D55" t="str">
            <v>HIPVC 16C</v>
          </cell>
          <cell r="E55" t="str">
            <v>m</v>
          </cell>
          <cell r="F55">
            <v>280</v>
          </cell>
          <cell r="G55">
            <v>280</v>
          </cell>
        </row>
        <row r="56">
          <cell r="A56" t="str">
            <v>전선관HIPVC 22C</v>
          </cell>
          <cell r="C56" t="str">
            <v>전선관</v>
          </cell>
          <cell r="D56" t="str">
            <v>HIPVC 22C</v>
          </cell>
          <cell r="E56" t="str">
            <v>m</v>
          </cell>
          <cell r="F56">
            <v>332</v>
          </cell>
          <cell r="G56">
            <v>332</v>
          </cell>
        </row>
        <row r="57">
          <cell r="A57" t="str">
            <v>전선관HIPVC 28C</v>
          </cell>
          <cell r="C57" t="str">
            <v>전선관</v>
          </cell>
          <cell r="D57" t="str">
            <v>HIPVC 28C</v>
          </cell>
          <cell r="E57" t="str">
            <v>m</v>
          </cell>
          <cell r="F57">
            <v>643</v>
          </cell>
          <cell r="G57">
            <v>643</v>
          </cell>
        </row>
        <row r="58">
          <cell r="A58" t="str">
            <v>전선관PE 16C</v>
          </cell>
          <cell r="C58" t="str">
            <v>전선관</v>
          </cell>
          <cell r="D58" t="str">
            <v>PE 16C</v>
          </cell>
          <cell r="E58" t="str">
            <v>m</v>
          </cell>
          <cell r="F58">
            <v>187</v>
          </cell>
          <cell r="G58">
            <v>187</v>
          </cell>
        </row>
        <row r="59">
          <cell r="A59" t="str">
            <v>전선관PE 54C</v>
          </cell>
          <cell r="C59" t="str">
            <v>전선관</v>
          </cell>
          <cell r="D59" t="str">
            <v>PE 54C</v>
          </cell>
          <cell r="E59" t="str">
            <v>m</v>
          </cell>
          <cell r="F59">
            <v>1077</v>
          </cell>
          <cell r="G59">
            <v>1077</v>
          </cell>
        </row>
        <row r="60">
          <cell r="A60" t="str">
            <v>전선관ELP 50φ</v>
          </cell>
          <cell r="C60" t="str">
            <v>전선관</v>
          </cell>
          <cell r="D60" t="str">
            <v>ELP 50φ</v>
          </cell>
          <cell r="E60" t="str">
            <v>m</v>
          </cell>
          <cell r="F60">
            <v>620</v>
          </cell>
          <cell r="G60">
            <v>620</v>
          </cell>
        </row>
        <row r="61">
          <cell r="A61" t="str">
            <v>압착단자10㎟</v>
          </cell>
          <cell r="C61" t="str">
            <v>압착단자</v>
          </cell>
          <cell r="D61" t="str">
            <v>10㎟</v>
          </cell>
          <cell r="E61" t="str">
            <v>EA</v>
          </cell>
          <cell r="F61">
            <v>68</v>
          </cell>
          <cell r="G61">
            <v>68</v>
          </cell>
        </row>
        <row r="62">
          <cell r="A62" t="str">
            <v>압착단자16㎟</v>
          </cell>
          <cell r="C62" t="str">
            <v>압착단자</v>
          </cell>
          <cell r="D62" t="str">
            <v>16㎟</v>
          </cell>
          <cell r="E62" t="str">
            <v>EA</v>
          </cell>
          <cell r="F62">
            <v>88</v>
          </cell>
          <cell r="G62">
            <v>88</v>
          </cell>
        </row>
        <row r="63">
          <cell r="A63" t="str">
            <v>압착단자35㎟</v>
          </cell>
          <cell r="C63" t="str">
            <v>압착단자</v>
          </cell>
          <cell r="D63" t="str">
            <v>35㎟</v>
          </cell>
          <cell r="E63" t="str">
            <v>EA</v>
          </cell>
          <cell r="F63">
            <v>200</v>
          </cell>
          <cell r="G63">
            <v>200</v>
          </cell>
        </row>
        <row r="64">
          <cell r="A64" t="str">
            <v>압착단자95㎟</v>
          </cell>
          <cell r="C64" t="str">
            <v>압착단자</v>
          </cell>
          <cell r="D64" t="str">
            <v>95㎟</v>
          </cell>
          <cell r="E64" t="str">
            <v>EA</v>
          </cell>
          <cell r="F64">
            <v>350</v>
          </cell>
          <cell r="G64">
            <v>350</v>
          </cell>
        </row>
        <row r="65">
          <cell r="A65" t="str">
            <v>압착단자150㎟</v>
          </cell>
          <cell r="C65" t="str">
            <v>압착단자</v>
          </cell>
          <cell r="D65" t="str">
            <v>150㎟</v>
          </cell>
          <cell r="E65" t="str">
            <v>EA</v>
          </cell>
          <cell r="F65">
            <v>740</v>
          </cell>
          <cell r="G65">
            <v>740</v>
          </cell>
        </row>
        <row r="66">
          <cell r="A66" t="str">
            <v>노말밴드ST 28C</v>
          </cell>
          <cell r="C66" t="str">
            <v>노말밴드</v>
          </cell>
          <cell r="D66" t="str">
            <v>ST 28C</v>
          </cell>
          <cell r="E66" t="str">
            <v>EA</v>
          </cell>
          <cell r="F66">
            <v>1940</v>
          </cell>
          <cell r="G66">
            <v>1940</v>
          </cell>
        </row>
        <row r="67">
          <cell r="A67" t="str">
            <v>노말밴드ST 36C</v>
          </cell>
          <cell r="C67" t="str">
            <v>노말밴드</v>
          </cell>
          <cell r="D67" t="str">
            <v>ST 36C</v>
          </cell>
          <cell r="E67" t="str">
            <v>EA</v>
          </cell>
          <cell r="F67">
            <v>2590</v>
          </cell>
          <cell r="G67">
            <v>2590</v>
          </cell>
        </row>
        <row r="68">
          <cell r="A68" t="str">
            <v>노말밴드ST 42C</v>
          </cell>
          <cell r="C68" t="str">
            <v>노말밴드</v>
          </cell>
          <cell r="D68" t="str">
            <v>ST 42C</v>
          </cell>
          <cell r="E68" t="str">
            <v>EA</v>
          </cell>
          <cell r="F68">
            <v>3370</v>
          </cell>
          <cell r="G68">
            <v>3370</v>
          </cell>
        </row>
        <row r="69">
          <cell r="A69" t="str">
            <v>노말밴드ST 54C</v>
          </cell>
          <cell r="C69" t="str">
            <v>노말밴드</v>
          </cell>
          <cell r="D69" t="str">
            <v>ST 54C</v>
          </cell>
          <cell r="E69" t="str">
            <v>EA</v>
          </cell>
          <cell r="F69">
            <v>4800</v>
          </cell>
          <cell r="G69">
            <v>4800</v>
          </cell>
        </row>
        <row r="70">
          <cell r="A70" t="str">
            <v>노말밴드ST 70C</v>
          </cell>
          <cell r="C70" t="str">
            <v>노말밴드</v>
          </cell>
          <cell r="D70" t="str">
            <v>ST 70C</v>
          </cell>
          <cell r="E70" t="str">
            <v>EA</v>
          </cell>
          <cell r="F70">
            <v>7770</v>
          </cell>
          <cell r="G70">
            <v>7770</v>
          </cell>
        </row>
        <row r="71">
          <cell r="A71" t="str">
            <v>노말밴드HIPVC 28C</v>
          </cell>
          <cell r="C71" t="str">
            <v>노말밴드</v>
          </cell>
          <cell r="D71" t="str">
            <v>HIPVC 28C</v>
          </cell>
          <cell r="E71" t="str">
            <v>EA</v>
          </cell>
          <cell r="F71">
            <v>960</v>
          </cell>
          <cell r="G71">
            <v>960</v>
          </cell>
        </row>
        <row r="72">
          <cell r="A72" t="str">
            <v>FLX. CONN.1종 방수22C</v>
          </cell>
          <cell r="C72" t="str">
            <v>FLX. CONN.</v>
          </cell>
          <cell r="D72" t="str">
            <v>1종 방수22C</v>
          </cell>
          <cell r="E72" t="str">
            <v>EA</v>
          </cell>
          <cell r="F72">
            <v>850</v>
          </cell>
          <cell r="G72">
            <v>850</v>
          </cell>
        </row>
        <row r="73">
          <cell r="A73" t="str">
            <v>FLX. CONN.1종 방수28C</v>
          </cell>
          <cell r="C73" t="str">
            <v>FLX. CONN.</v>
          </cell>
          <cell r="D73" t="str">
            <v>1종 방수28C</v>
          </cell>
          <cell r="E73" t="str">
            <v>EA</v>
          </cell>
          <cell r="F73">
            <v>1170</v>
          </cell>
          <cell r="G73">
            <v>1170</v>
          </cell>
        </row>
        <row r="74">
          <cell r="A74" t="str">
            <v>FLX. CONN.1종 방수36C</v>
          </cell>
          <cell r="C74" t="str">
            <v>FLX. CONN.</v>
          </cell>
          <cell r="D74" t="str">
            <v>1종 방수36C</v>
          </cell>
          <cell r="E74" t="str">
            <v>EA</v>
          </cell>
          <cell r="F74">
            <v>1940</v>
          </cell>
          <cell r="G74">
            <v>1940</v>
          </cell>
        </row>
        <row r="75">
          <cell r="A75" t="str">
            <v>FLX. CONN.1종 방수42C</v>
          </cell>
          <cell r="C75" t="str">
            <v>FLX. CONN.</v>
          </cell>
          <cell r="D75" t="str">
            <v>1종 방수42C</v>
          </cell>
          <cell r="E75" t="str">
            <v>EA</v>
          </cell>
          <cell r="F75">
            <v>2840</v>
          </cell>
          <cell r="G75">
            <v>2840</v>
          </cell>
        </row>
        <row r="76">
          <cell r="A76" t="str">
            <v>FLX. CONN.1종 방수54C</v>
          </cell>
          <cell r="C76" t="str">
            <v>FLX. CONN.</v>
          </cell>
          <cell r="D76" t="str">
            <v>1종 방수54C</v>
          </cell>
          <cell r="E76" t="str">
            <v>EA</v>
          </cell>
          <cell r="F76">
            <v>3860</v>
          </cell>
          <cell r="G76">
            <v>3860</v>
          </cell>
        </row>
        <row r="77">
          <cell r="A77" t="str">
            <v>FLX. CONN.1종 방수70C</v>
          </cell>
          <cell r="C77" t="str">
            <v>FLX. CONN.</v>
          </cell>
          <cell r="D77" t="str">
            <v>1종 방수70C</v>
          </cell>
          <cell r="E77" t="str">
            <v>EA</v>
          </cell>
          <cell r="F77">
            <v>7240</v>
          </cell>
          <cell r="G77">
            <v>7240</v>
          </cell>
        </row>
        <row r="78">
          <cell r="A78" t="str">
            <v>PIPE CLAMPST 22C</v>
          </cell>
          <cell r="C78" t="str">
            <v>PIPE CLAMP</v>
          </cell>
          <cell r="D78" t="str">
            <v>ST 22C</v>
          </cell>
          <cell r="E78" t="str">
            <v>EA</v>
          </cell>
          <cell r="F78">
            <v>140</v>
          </cell>
          <cell r="G78">
            <v>140</v>
          </cell>
        </row>
        <row r="79">
          <cell r="A79" t="str">
            <v>PIPE CLAMPST 28C</v>
          </cell>
          <cell r="C79" t="str">
            <v>PIPE CLAMP</v>
          </cell>
          <cell r="D79" t="str">
            <v>ST 28C</v>
          </cell>
          <cell r="E79" t="str">
            <v>EA</v>
          </cell>
          <cell r="F79">
            <v>150</v>
          </cell>
          <cell r="G79">
            <v>150</v>
          </cell>
        </row>
        <row r="80">
          <cell r="A80" t="str">
            <v>PIPE CLAMPST 36C</v>
          </cell>
          <cell r="C80" t="str">
            <v>PIPE CLAMP</v>
          </cell>
          <cell r="D80" t="str">
            <v>ST 36C</v>
          </cell>
          <cell r="E80" t="str">
            <v>EA</v>
          </cell>
          <cell r="F80">
            <v>200</v>
          </cell>
          <cell r="G80">
            <v>200</v>
          </cell>
        </row>
        <row r="81">
          <cell r="A81" t="str">
            <v>PIPE CLAMPST 42C</v>
          </cell>
          <cell r="C81" t="str">
            <v>PIPE CLAMP</v>
          </cell>
          <cell r="D81" t="str">
            <v>ST 42C</v>
          </cell>
          <cell r="E81" t="str">
            <v>EA</v>
          </cell>
          <cell r="F81">
            <v>230</v>
          </cell>
          <cell r="G81">
            <v>230</v>
          </cell>
        </row>
        <row r="82">
          <cell r="A82" t="str">
            <v>PIPE CLAMPST 54C</v>
          </cell>
          <cell r="C82" t="str">
            <v>PIPE CLAMP</v>
          </cell>
          <cell r="D82" t="str">
            <v>ST 54C</v>
          </cell>
          <cell r="E82" t="str">
            <v>EA</v>
          </cell>
          <cell r="F82">
            <v>250</v>
          </cell>
          <cell r="G82">
            <v>250</v>
          </cell>
        </row>
        <row r="83">
          <cell r="A83" t="str">
            <v>PIPE CLAMPST 70C</v>
          </cell>
          <cell r="C83" t="str">
            <v>PIPE CLAMP</v>
          </cell>
          <cell r="D83" t="str">
            <v>ST 70C</v>
          </cell>
          <cell r="E83" t="str">
            <v>EA</v>
          </cell>
          <cell r="F83">
            <v>330</v>
          </cell>
          <cell r="G83">
            <v>330</v>
          </cell>
        </row>
        <row r="84">
          <cell r="A84" t="str">
            <v xml:space="preserve">CABLE TRAY300W </v>
          </cell>
          <cell r="C84" t="str">
            <v>CABLE TRAY</v>
          </cell>
          <cell r="D84" t="str">
            <v xml:space="preserve">300W </v>
          </cell>
          <cell r="E84" t="str">
            <v>m</v>
          </cell>
          <cell r="F84">
            <v>8900</v>
          </cell>
          <cell r="G84">
            <v>8900</v>
          </cell>
        </row>
        <row r="85">
          <cell r="A85" t="str">
            <v xml:space="preserve">CABLE TRAY600W </v>
          </cell>
          <cell r="C85" t="str">
            <v>CABLE TRAY</v>
          </cell>
          <cell r="D85" t="str">
            <v xml:space="preserve">600W </v>
          </cell>
          <cell r="E85" t="str">
            <v>m</v>
          </cell>
          <cell r="F85">
            <v>10500</v>
          </cell>
          <cell r="G85">
            <v>10500</v>
          </cell>
        </row>
        <row r="86">
          <cell r="A86" t="str">
            <v xml:space="preserve">TRAY COVER300W </v>
          </cell>
          <cell r="C86" t="str">
            <v>TRAY COVER</v>
          </cell>
          <cell r="D86" t="str">
            <v xml:space="preserve">300W </v>
          </cell>
          <cell r="E86" t="str">
            <v>m</v>
          </cell>
          <cell r="F86">
            <v>7100</v>
          </cell>
          <cell r="G86">
            <v>7100</v>
          </cell>
        </row>
        <row r="87">
          <cell r="A87" t="str">
            <v>90˚Hor.Elbow300W</v>
          </cell>
          <cell r="C87" t="str">
            <v>90˚Hor.Elbow</v>
          </cell>
          <cell r="D87" t="str">
            <v>300W</v>
          </cell>
          <cell r="E87" t="str">
            <v>EA</v>
          </cell>
          <cell r="F87">
            <v>11200</v>
          </cell>
          <cell r="G87">
            <v>11200</v>
          </cell>
        </row>
        <row r="88">
          <cell r="A88" t="str">
            <v>90˚Hor.Elbow600W</v>
          </cell>
          <cell r="C88" t="str">
            <v>90˚Hor.Elbow</v>
          </cell>
          <cell r="D88" t="str">
            <v>600W</v>
          </cell>
          <cell r="E88" t="str">
            <v>EA</v>
          </cell>
          <cell r="F88">
            <v>15700</v>
          </cell>
          <cell r="G88">
            <v>15700</v>
          </cell>
        </row>
        <row r="89">
          <cell r="A89" t="str">
            <v>Hor-Tee300W</v>
          </cell>
          <cell r="C89" t="str">
            <v>Hor-Tee</v>
          </cell>
          <cell r="D89" t="str">
            <v>300W</v>
          </cell>
          <cell r="E89" t="str">
            <v>EA</v>
          </cell>
          <cell r="F89">
            <v>16000</v>
          </cell>
          <cell r="G89">
            <v>16000</v>
          </cell>
        </row>
        <row r="90">
          <cell r="A90" t="str">
            <v>Hor-Tee600W</v>
          </cell>
          <cell r="C90" t="str">
            <v>Hor-Tee</v>
          </cell>
          <cell r="D90" t="str">
            <v>600W</v>
          </cell>
          <cell r="E90" t="str">
            <v>EA</v>
          </cell>
          <cell r="F90">
            <v>18900</v>
          </cell>
          <cell r="G90">
            <v>18900</v>
          </cell>
        </row>
        <row r="91">
          <cell r="A91" t="str">
            <v>90˚VER.Elbow300W</v>
          </cell>
          <cell r="C91" t="str">
            <v>90˚VER.Elbow</v>
          </cell>
          <cell r="D91" t="str">
            <v>300W</v>
          </cell>
          <cell r="E91" t="str">
            <v>EA</v>
          </cell>
          <cell r="F91">
            <v>10850</v>
          </cell>
          <cell r="G91">
            <v>10850</v>
          </cell>
        </row>
        <row r="92">
          <cell r="A92" t="str">
            <v xml:space="preserve">JOINT CONNECTOR </v>
          </cell>
          <cell r="C92" t="str">
            <v>JOINT CONNECTOR</v>
          </cell>
          <cell r="D92" t="str">
            <v xml:space="preserve"> </v>
          </cell>
          <cell r="E92" t="str">
            <v>EA</v>
          </cell>
          <cell r="F92">
            <v>1000</v>
          </cell>
          <cell r="G92">
            <v>1000</v>
          </cell>
        </row>
        <row r="93">
          <cell r="A93" t="str">
            <v xml:space="preserve">SHANK B/N3/8" </v>
          </cell>
          <cell r="C93" t="str">
            <v>SHANK B/N</v>
          </cell>
          <cell r="D93" t="str">
            <v xml:space="preserve">3/8" </v>
          </cell>
          <cell r="E93" t="str">
            <v>EA</v>
          </cell>
          <cell r="F93">
            <v>100</v>
          </cell>
          <cell r="G93">
            <v>100</v>
          </cell>
        </row>
        <row r="94">
          <cell r="A94" t="str">
            <v xml:space="preserve">GROUNDING JUMPER </v>
          </cell>
          <cell r="C94" t="str">
            <v>GROUNDING JUMPER</v>
          </cell>
          <cell r="D94" t="str">
            <v xml:space="preserve"> </v>
          </cell>
          <cell r="E94" t="str">
            <v>EA</v>
          </cell>
          <cell r="F94">
            <v>1900</v>
          </cell>
          <cell r="G94">
            <v>1900</v>
          </cell>
        </row>
        <row r="95">
          <cell r="A95" t="str">
            <v>HOLD DOWN CLAMP</v>
          </cell>
          <cell r="C95" t="str">
            <v>HOLD DOWN CLAMP</v>
          </cell>
          <cell r="E95" t="str">
            <v>EA</v>
          </cell>
          <cell r="F95">
            <v>300</v>
          </cell>
          <cell r="G95">
            <v>300</v>
          </cell>
        </row>
        <row r="96">
          <cell r="A96" t="str">
            <v xml:space="preserve">SPRING B/N3/8" </v>
          </cell>
          <cell r="C96" t="str">
            <v>SPRING B/N</v>
          </cell>
          <cell r="D96" t="str">
            <v xml:space="preserve">3/8" </v>
          </cell>
          <cell r="E96" t="str">
            <v>EA</v>
          </cell>
          <cell r="F96">
            <v>300</v>
          </cell>
          <cell r="G96">
            <v>300</v>
          </cell>
        </row>
        <row r="97">
          <cell r="A97" t="str">
            <v xml:space="preserve">SET ANCHOR3/8" </v>
          </cell>
          <cell r="C97" t="str">
            <v>SET ANCHOR</v>
          </cell>
          <cell r="D97" t="str">
            <v xml:space="preserve">3/8" </v>
          </cell>
          <cell r="E97" t="str">
            <v>EA</v>
          </cell>
          <cell r="F97">
            <v>1000</v>
          </cell>
          <cell r="G97">
            <v>1000</v>
          </cell>
        </row>
        <row r="98">
          <cell r="A98" t="str">
            <v>"U" CHANNEL41x41x2.6t</v>
          </cell>
          <cell r="C98" t="str">
            <v>"U" CHANNEL</v>
          </cell>
          <cell r="D98" t="str">
            <v>41x41x2.6t</v>
          </cell>
          <cell r="E98" t="str">
            <v>M</v>
          </cell>
          <cell r="F98">
            <v>2860</v>
          </cell>
          <cell r="G98">
            <v>2860</v>
          </cell>
        </row>
        <row r="99">
          <cell r="A99" t="str">
            <v xml:space="preserve">INSERT3/8" </v>
          </cell>
          <cell r="C99" t="str">
            <v>INSERT</v>
          </cell>
          <cell r="D99" t="str">
            <v xml:space="preserve">3/8" </v>
          </cell>
          <cell r="E99" t="str">
            <v>EA</v>
          </cell>
          <cell r="F99">
            <v>420</v>
          </cell>
          <cell r="G99">
            <v>420</v>
          </cell>
        </row>
        <row r="100">
          <cell r="A100" t="str">
            <v>달대 BOLTΦ9x1000mm</v>
          </cell>
          <cell r="C100" t="str">
            <v>달대 BOLT</v>
          </cell>
          <cell r="D100" t="str">
            <v>Φ9x1000mm</v>
          </cell>
          <cell r="E100" t="str">
            <v>EA</v>
          </cell>
          <cell r="F100">
            <v>482</v>
          </cell>
          <cell r="G100">
            <v>482</v>
          </cell>
        </row>
        <row r="101">
          <cell r="A101" t="str">
            <v xml:space="preserve">2-HOLE BRACKET300W용 </v>
          </cell>
          <cell r="C101" t="str">
            <v>2-HOLE BRACKET</v>
          </cell>
          <cell r="D101" t="str">
            <v xml:space="preserve">300W용 </v>
          </cell>
          <cell r="E101" t="str">
            <v>EA</v>
          </cell>
          <cell r="F101">
            <v>9130</v>
          </cell>
          <cell r="G101">
            <v>9130</v>
          </cell>
        </row>
        <row r="102">
          <cell r="A102" t="str">
            <v>접지단자함2 CCT</v>
          </cell>
          <cell r="C102" t="str">
            <v>접지단자함</v>
          </cell>
          <cell r="D102" t="str">
            <v>2 CCT</v>
          </cell>
          <cell r="E102" t="str">
            <v>면</v>
          </cell>
          <cell r="F102">
            <v>72000</v>
          </cell>
          <cell r="G102">
            <v>72000</v>
          </cell>
        </row>
        <row r="103">
          <cell r="A103" t="str">
            <v xml:space="preserve">접지봉φ18 x 2400 </v>
          </cell>
          <cell r="C103" t="str">
            <v>접지봉</v>
          </cell>
          <cell r="D103" t="str">
            <v xml:space="preserve">φ18 x 2400 </v>
          </cell>
          <cell r="E103" t="str">
            <v>EA</v>
          </cell>
          <cell r="F103">
            <v>7300</v>
          </cell>
          <cell r="G103">
            <v>7300</v>
          </cell>
        </row>
        <row r="104">
          <cell r="A104" t="str">
            <v>접지동판300x300x2t</v>
          </cell>
          <cell r="C104" t="str">
            <v>접지동판</v>
          </cell>
          <cell r="D104" t="str">
            <v>300x300x2t</v>
          </cell>
          <cell r="E104" t="str">
            <v>EA</v>
          </cell>
          <cell r="F104">
            <v>11500</v>
          </cell>
          <cell r="G104">
            <v>11500</v>
          </cell>
        </row>
        <row r="105">
          <cell r="A105" t="str">
            <v>접지 콘넥터100㎟</v>
          </cell>
          <cell r="C105" t="str">
            <v>접지 콘넥터</v>
          </cell>
          <cell r="D105" t="str">
            <v>100㎟</v>
          </cell>
          <cell r="E105" t="str">
            <v>EA</v>
          </cell>
          <cell r="F105">
            <v>5000</v>
          </cell>
          <cell r="G105">
            <v>5000</v>
          </cell>
        </row>
        <row r="106">
          <cell r="A106" t="str">
            <v>접지봉 콘넥타U 볼트형 Φ19</v>
          </cell>
          <cell r="C106" t="str">
            <v>접지봉 콘넥타</v>
          </cell>
          <cell r="D106" t="str">
            <v>U 볼트형 Φ19</v>
          </cell>
          <cell r="E106" t="str">
            <v>EA</v>
          </cell>
          <cell r="F106">
            <v>4000</v>
          </cell>
          <cell r="G106">
            <v>4000</v>
          </cell>
        </row>
        <row r="107">
          <cell r="A107" t="str">
            <v>OUTLET BOX8각</v>
          </cell>
          <cell r="C107" t="str">
            <v>OUTLET BOX</v>
          </cell>
          <cell r="D107" t="str">
            <v>8각</v>
          </cell>
          <cell r="E107" t="str">
            <v>EA</v>
          </cell>
          <cell r="F107">
            <v>620</v>
          </cell>
          <cell r="G107">
            <v>620</v>
          </cell>
        </row>
        <row r="108">
          <cell r="A108" t="str">
            <v>OUTLET BOX4각</v>
          </cell>
          <cell r="C108" t="str">
            <v>OUTLET BOX</v>
          </cell>
          <cell r="D108" t="str">
            <v>4각</v>
          </cell>
          <cell r="E108" t="str">
            <v>EA</v>
          </cell>
          <cell r="F108">
            <v>832</v>
          </cell>
          <cell r="G108">
            <v>832</v>
          </cell>
        </row>
        <row r="109">
          <cell r="A109" t="str">
            <v>OUTLET BOXS/W 1G</v>
          </cell>
          <cell r="C109" t="str">
            <v>OUTLET BOX</v>
          </cell>
          <cell r="D109" t="str">
            <v>S/W 1G</v>
          </cell>
          <cell r="E109" t="str">
            <v>EA</v>
          </cell>
          <cell r="F109">
            <v>550</v>
          </cell>
          <cell r="G109">
            <v>550</v>
          </cell>
        </row>
        <row r="110">
          <cell r="A110" t="str">
            <v>JUNCTION BOX</v>
          </cell>
          <cell r="C110" t="str">
            <v>JUNCTION BOX</v>
          </cell>
          <cell r="E110" t="str">
            <v>EA</v>
          </cell>
          <cell r="F110">
            <v>8310</v>
          </cell>
          <cell r="G110">
            <v>8310</v>
          </cell>
        </row>
        <row r="111">
          <cell r="A111" t="str">
            <v>BOX COVER8각</v>
          </cell>
          <cell r="C111" t="str">
            <v>BOX COVER</v>
          </cell>
          <cell r="D111" t="str">
            <v>8각</v>
          </cell>
          <cell r="E111" t="str">
            <v>EA</v>
          </cell>
          <cell r="F111">
            <v>115</v>
          </cell>
          <cell r="G111">
            <v>115</v>
          </cell>
        </row>
        <row r="112">
          <cell r="A112" t="str">
            <v>BOX COVER4각</v>
          </cell>
          <cell r="C112" t="str">
            <v>BOX COVER</v>
          </cell>
          <cell r="D112" t="str">
            <v>4각</v>
          </cell>
          <cell r="E112" t="str">
            <v>EA</v>
          </cell>
          <cell r="F112">
            <v>115</v>
          </cell>
          <cell r="G112">
            <v>115</v>
          </cell>
        </row>
        <row r="113">
          <cell r="A113" t="str">
            <v>1로스위치1구(W/플레이트)</v>
          </cell>
          <cell r="C113" t="str">
            <v>1로스위치</v>
          </cell>
          <cell r="D113" t="str">
            <v>1구(W/플레이트)</v>
          </cell>
          <cell r="E113" t="str">
            <v>EA</v>
          </cell>
          <cell r="F113">
            <v>1950</v>
          </cell>
          <cell r="G113">
            <v>1950</v>
          </cell>
        </row>
        <row r="114">
          <cell r="A114" t="str">
            <v>1로스위치2구(W/플레이트)</v>
          </cell>
          <cell r="C114" t="str">
            <v>1로스위치</v>
          </cell>
          <cell r="D114" t="str">
            <v>2구(W/플레이트)</v>
          </cell>
          <cell r="E114" t="str">
            <v>EA</v>
          </cell>
          <cell r="F114">
            <v>2930</v>
          </cell>
          <cell r="G114">
            <v>2930</v>
          </cell>
        </row>
        <row r="115">
          <cell r="A115" t="str">
            <v>콘센트 접지 220V1구2P 15A(W/플레이트)</v>
          </cell>
          <cell r="C115" t="str">
            <v>콘센트 접지 220V</v>
          </cell>
          <cell r="D115" t="str">
            <v>1구2P 15A(W/플레이트)</v>
          </cell>
          <cell r="E115" t="str">
            <v>EA</v>
          </cell>
          <cell r="F115">
            <v>2180</v>
          </cell>
          <cell r="G115">
            <v>2180</v>
          </cell>
        </row>
        <row r="116">
          <cell r="A116" t="str">
            <v>콘센트 접지 220V2구2P 15A(W/플레이트)</v>
          </cell>
          <cell r="C116" t="str">
            <v>콘센트 접지 220V</v>
          </cell>
          <cell r="D116" t="str">
            <v>2구2P 15A(W/플레이트)</v>
          </cell>
          <cell r="E116" t="str">
            <v>EA</v>
          </cell>
          <cell r="F116">
            <v>2186</v>
          </cell>
          <cell r="G116">
            <v>2186</v>
          </cell>
        </row>
        <row r="117">
          <cell r="A117" t="str">
            <v>콘센트 (방수)2구2P 15A(W/플레이트)</v>
          </cell>
          <cell r="C117" t="str">
            <v>콘센트 (방수)</v>
          </cell>
          <cell r="D117" t="str">
            <v>2구2P 15A(W/플레이트)</v>
          </cell>
          <cell r="E117" t="str">
            <v>EA</v>
          </cell>
          <cell r="F117">
            <v>3504</v>
          </cell>
          <cell r="G117">
            <v>3504</v>
          </cell>
        </row>
        <row r="118">
          <cell r="A118" t="str">
            <v>콘센트 접지 480V1구 3P(W/플레이트)</v>
          </cell>
          <cell r="C118" t="str">
            <v>콘센트 접지 480V</v>
          </cell>
          <cell r="D118" t="str">
            <v>1구 3P(W/플레이트)</v>
          </cell>
          <cell r="E118" t="str">
            <v>EA</v>
          </cell>
          <cell r="F118">
            <v>5200</v>
          </cell>
          <cell r="G118">
            <v>5200</v>
          </cell>
        </row>
        <row r="119">
          <cell r="A119" t="str">
            <v>(TYPE FC2)FL 2/32W(P/P)</v>
          </cell>
          <cell r="C119" t="str">
            <v>(TYPE FC2)</v>
          </cell>
          <cell r="D119" t="str">
            <v>FL 2/32W(P/P)</v>
          </cell>
          <cell r="E119" t="str">
            <v>EA</v>
          </cell>
          <cell r="F119">
            <v>56000</v>
          </cell>
          <cell r="G119">
            <v>56000</v>
          </cell>
        </row>
        <row r="120">
          <cell r="A120" t="str">
            <v>(TYPE IC)EF 15W(직부)</v>
          </cell>
          <cell r="C120" t="str">
            <v>(TYPE IC)</v>
          </cell>
          <cell r="D120" t="str">
            <v>EF 15W(직부)</v>
          </cell>
          <cell r="E120" t="str">
            <v>EA</v>
          </cell>
          <cell r="F120">
            <v>15000</v>
          </cell>
          <cell r="G120">
            <v>15000</v>
          </cell>
        </row>
        <row r="121">
          <cell r="A121" t="str">
            <v>(TYPE EF1)EF 15W(벽부)</v>
          </cell>
          <cell r="C121" t="str">
            <v>(TYPE EF1)</v>
          </cell>
          <cell r="D121" t="str">
            <v>EF 15W(벽부)</v>
          </cell>
          <cell r="E121" t="str">
            <v>EA</v>
          </cell>
          <cell r="F121">
            <v>27000</v>
          </cell>
          <cell r="G121">
            <v>27000</v>
          </cell>
        </row>
        <row r="122">
          <cell r="A122" t="str">
            <v>(TYPE EF2)EF 15W(망벽부)</v>
          </cell>
          <cell r="C122" t="str">
            <v>(TYPE EF2)</v>
          </cell>
          <cell r="D122" t="str">
            <v>EF 15W(망벽부)</v>
          </cell>
          <cell r="E122" t="str">
            <v>EA</v>
          </cell>
          <cell r="F122">
            <v>25000</v>
          </cell>
          <cell r="G122">
            <v>25000</v>
          </cell>
        </row>
        <row r="123">
          <cell r="A123" t="str">
            <v>(TYPE MB)MH 175W(투광기-천정형)</v>
          </cell>
          <cell r="C123" t="str">
            <v>(TYPE MB)</v>
          </cell>
          <cell r="D123" t="str">
            <v>MH 175W(투광기-천정형)</v>
          </cell>
          <cell r="E123" t="str">
            <v>EA</v>
          </cell>
          <cell r="F123">
            <v>68000</v>
          </cell>
          <cell r="G123">
            <v>68000</v>
          </cell>
        </row>
        <row r="124">
          <cell r="A124" t="str">
            <v>(TYPE MC)MH 175W(투광기-벽부)</v>
          </cell>
          <cell r="C124" t="str">
            <v>(TYPE MC)</v>
          </cell>
          <cell r="D124" t="str">
            <v>MH 175W(투광기-벽부)</v>
          </cell>
          <cell r="E124" t="str">
            <v>EA</v>
          </cell>
          <cell r="F124">
            <v>67000</v>
          </cell>
          <cell r="G124">
            <v>67000</v>
          </cell>
        </row>
        <row r="125">
          <cell r="A125" t="str">
            <v>분전반LP-100</v>
          </cell>
          <cell r="C125" t="str">
            <v>분전반</v>
          </cell>
          <cell r="D125" t="str">
            <v>LP-100</v>
          </cell>
          <cell r="E125" t="str">
            <v>면</v>
          </cell>
          <cell r="F125">
            <v>579000</v>
          </cell>
          <cell r="G125">
            <v>579000</v>
          </cell>
        </row>
        <row r="126">
          <cell r="A126" t="str">
            <v>메탈램프 신설MH 175W(투광기-천정형)</v>
          </cell>
          <cell r="C126" t="str">
            <v>메탈램프 신설</v>
          </cell>
          <cell r="D126" t="str">
            <v>MH 175W(투광기-천정형)</v>
          </cell>
          <cell r="E126" t="str">
            <v>EA</v>
          </cell>
          <cell r="F126">
            <v>68000</v>
          </cell>
          <cell r="G126">
            <v>68000</v>
          </cell>
        </row>
        <row r="127">
          <cell r="A127" t="str">
            <v>형광등 신설FL 2/32W(P/P)</v>
          </cell>
          <cell r="C127" t="str">
            <v>형광등 신설</v>
          </cell>
          <cell r="D127" t="str">
            <v>FL 2/32W(P/P)</v>
          </cell>
          <cell r="E127" t="str">
            <v>EA</v>
          </cell>
          <cell r="F127">
            <v>56000</v>
          </cell>
          <cell r="G127">
            <v>56000</v>
          </cell>
        </row>
        <row r="128">
          <cell r="A128" t="str">
            <v>TR반 BASE 철거 및 신설침목(2.5x300Wx7EA)</v>
          </cell>
          <cell r="C128" t="str">
            <v>TR반 BASE 철거 및 신설</v>
          </cell>
          <cell r="D128" t="str">
            <v>침목(2.5x300Wx7EA)</v>
          </cell>
          <cell r="E128" t="str">
            <v>면</v>
          </cell>
          <cell r="F128">
            <v>401590</v>
          </cell>
          <cell r="G128">
            <v>401590</v>
          </cell>
        </row>
        <row r="129">
          <cell r="A129" t="str">
            <v xml:space="preserve">스피커천정 3W </v>
          </cell>
          <cell r="C129" t="str">
            <v>스피커</v>
          </cell>
          <cell r="D129" t="str">
            <v xml:space="preserve">천정 3W </v>
          </cell>
          <cell r="E129" t="str">
            <v>EA</v>
          </cell>
          <cell r="F129">
            <v>18000</v>
          </cell>
          <cell r="G129">
            <v>18000</v>
          </cell>
        </row>
        <row r="130">
          <cell r="A130" t="str">
            <v xml:space="preserve">스피커벽부 3W </v>
          </cell>
          <cell r="C130" t="str">
            <v>스피커</v>
          </cell>
          <cell r="D130" t="str">
            <v xml:space="preserve">벽부 3W </v>
          </cell>
          <cell r="E130" t="str">
            <v>EA</v>
          </cell>
          <cell r="F130">
            <v>18000</v>
          </cell>
          <cell r="G130">
            <v>18000</v>
          </cell>
        </row>
        <row r="131">
          <cell r="A131" t="str">
            <v xml:space="preserve">스피커컬럼 10W </v>
          </cell>
          <cell r="C131" t="str">
            <v>스피커</v>
          </cell>
          <cell r="D131" t="str">
            <v xml:space="preserve">컬럼 10W </v>
          </cell>
          <cell r="E131" t="str">
            <v>EA</v>
          </cell>
          <cell r="F131">
            <v>32000</v>
          </cell>
          <cell r="G131">
            <v>32000</v>
          </cell>
        </row>
        <row r="132">
          <cell r="A132" t="str">
            <v>중간 단자함 IDF-1</v>
          </cell>
          <cell r="C132" t="str">
            <v xml:space="preserve">중간 단자함 </v>
          </cell>
          <cell r="D132" t="str">
            <v>IDF-1</v>
          </cell>
          <cell r="E132" t="str">
            <v>EA</v>
          </cell>
          <cell r="F132">
            <v>27200</v>
          </cell>
          <cell r="G132">
            <v>27200</v>
          </cell>
        </row>
        <row r="133">
          <cell r="A133" t="str">
            <v>묘듈러잭2 Port</v>
          </cell>
          <cell r="C133" t="str">
            <v>묘듈러잭</v>
          </cell>
          <cell r="D133" t="str">
            <v>2 Port</v>
          </cell>
          <cell r="E133" t="str">
            <v>EA</v>
          </cell>
          <cell r="F133">
            <v>4200</v>
          </cell>
          <cell r="G133">
            <v>4200</v>
          </cell>
        </row>
        <row r="134">
          <cell r="A134" t="str">
            <v>방송 단자함 10P</v>
          </cell>
          <cell r="C134" t="str">
            <v xml:space="preserve">방송 단자함 </v>
          </cell>
          <cell r="D134" t="str">
            <v>10P</v>
          </cell>
          <cell r="E134" t="str">
            <v>EA</v>
          </cell>
          <cell r="F134">
            <v>23000</v>
          </cell>
          <cell r="G134">
            <v>23000</v>
          </cell>
        </row>
        <row r="135">
          <cell r="A135" t="str">
            <v xml:space="preserve">축광유도표지판통로 </v>
          </cell>
          <cell r="C135" t="str">
            <v>축광유도표지판</v>
          </cell>
          <cell r="D135" t="str">
            <v xml:space="preserve">통로 </v>
          </cell>
          <cell r="E135" t="str">
            <v>EA</v>
          </cell>
          <cell r="F135">
            <v>9000</v>
          </cell>
          <cell r="G135">
            <v>9000</v>
          </cell>
        </row>
        <row r="136">
          <cell r="A136" t="str">
            <v>축광유도표지판피난구</v>
          </cell>
          <cell r="C136" t="str">
            <v>축광유도표지판</v>
          </cell>
          <cell r="D136" t="str">
            <v>피난구</v>
          </cell>
          <cell r="E136" t="str">
            <v>EA</v>
          </cell>
          <cell r="F136">
            <v>9000</v>
          </cell>
          <cell r="G136">
            <v>9000</v>
          </cell>
        </row>
        <row r="137">
          <cell r="A137" t="str">
            <v>외함(SUS)250x650x80(커버포함)</v>
          </cell>
          <cell r="C137" t="str">
            <v>외함(SUS)</v>
          </cell>
          <cell r="D137" t="str">
            <v>250x650x80(커버포함)</v>
          </cell>
          <cell r="E137" t="str">
            <v>SET</v>
          </cell>
          <cell r="F137">
            <v>50000</v>
          </cell>
          <cell r="G137">
            <v>50000</v>
          </cell>
        </row>
        <row r="138">
          <cell r="A138" t="str">
            <v>수동발신기P형 1급</v>
          </cell>
          <cell r="C138" t="str">
            <v>수동발신기</v>
          </cell>
          <cell r="D138" t="str">
            <v>P형 1급</v>
          </cell>
          <cell r="E138" t="str">
            <v>EA</v>
          </cell>
          <cell r="F138">
            <v>4500</v>
          </cell>
          <cell r="G138">
            <v>4500</v>
          </cell>
        </row>
        <row r="139">
          <cell r="A139" t="str">
            <v>경종</v>
          </cell>
          <cell r="C139" t="str">
            <v>경종</v>
          </cell>
          <cell r="E139" t="str">
            <v>EA</v>
          </cell>
          <cell r="F139">
            <v>6000</v>
          </cell>
          <cell r="G139">
            <v>6000</v>
          </cell>
        </row>
        <row r="140">
          <cell r="A140" t="str">
            <v>표시등</v>
          </cell>
          <cell r="C140" t="str">
            <v>표시등</v>
          </cell>
          <cell r="E140" t="str">
            <v>EA</v>
          </cell>
          <cell r="F140">
            <v>1500</v>
          </cell>
          <cell r="G140">
            <v>1500</v>
          </cell>
        </row>
        <row r="141">
          <cell r="A141" t="str">
            <v>TB10P 20A</v>
          </cell>
          <cell r="C141" t="str">
            <v>TB</v>
          </cell>
          <cell r="D141" t="str">
            <v>10P 20A</v>
          </cell>
          <cell r="E141" t="str">
            <v>EA</v>
          </cell>
          <cell r="F141">
            <v>470</v>
          </cell>
          <cell r="G141">
            <v>470</v>
          </cell>
        </row>
        <row r="142">
          <cell r="A142" t="str">
            <v>경고테이프(저압용)2 회선용</v>
          </cell>
          <cell r="C142" t="str">
            <v>경고테이프(저압용)</v>
          </cell>
          <cell r="D142" t="str">
            <v>2 회선용</v>
          </cell>
          <cell r="E142" t="str">
            <v>EA</v>
          </cell>
          <cell r="F142">
            <v>250</v>
          </cell>
          <cell r="G142">
            <v>250</v>
          </cell>
        </row>
        <row r="143">
          <cell r="A143" t="str">
            <v>셋트앵커볼트1/2"x100L</v>
          </cell>
          <cell r="C143" t="str">
            <v>셋트앵커볼트</v>
          </cell>
          <cell r="D143" t="str">
            <v>1/2"x100L</v>
          </cell>
          <cell r="E143" t="str">
            <v>EA</v>
          </cell>
          <cell r="F143">
            <v>450</v>
          </cell>
          <cell r="G143">
            <v>450</v>
          </cell>
        </row>
        <row r="144">
          <cell r="A144" t="str">
            <v>기초앵커볼트1" 500L</v>
          </cell>
          <cell r="C144" t="str">
            <v>기초앵커볼트</v>
          </cell>
          <cell r="D144" t="str">
            <v>1" 500L</v>
          </cell>
          <cell r="E144" t="str">
            <v>EA</v>
          </cell>
          <cell r="F144">
            <v>3480</v>
          </cell>
          <cell r="G144">
            <v>3480</v>
          </cell>
        </row>
        <row r="145">
          <cell r="A145" t="str">
            <v>기초앵커볼트1/2" 200L</v>
          </cell>
          <cell r="C145" t="str">
            <v>기초앵커볼트</v>
          </cell>
          <cell r="D145" t="str">
            <v>1/2" 200L</v>
          </cell>
          <cell r="E145" t="str">
            <v>EA</v>
          </cell>
          <cell r="F145">
            <v>1880</v>
          </cell>
          <cell r="G145">
            <v>1880</v>
          </cell>
        </row>
        <row r="146">
          <cell r="A146" t="str">
            <v>스텐육각너트1" STS</v>
          </cell>
          <cell r="C146" t="str">
            <v>스텐육각너트</v>
          </cell>
          <cell r="D146" t="str">
            <v>1" STS</v>
          </cell>
          <cell r="E146" t="str">
            <v>EA</v>
          </cell>
          <cell r="F146">
            <v>1182</v>
          </cell>
          <cell r="G146">
            <v>1182</v>
          </cell>
        </row>
        <row r="147">
          <cell r="A147" t="str">
            <v>스텐육각너트1/2" STS</v>
          </cell>
          <cell r="C147" t="str">
            <v>스텐육각너트</v>
          </cell>
          <cell r="D147" t="str">
            <v>1/2" STS</v>
          </cell>
          <cell r="E147" t="str">
            <v>EA</v>
          </cell>
          <cell r="F147">
            <v>110</v>
          </cell>
          <cell r="G147">
            <v>110</v>
          </cell>
        </row>
        <row r="148">
          <cell r="A148" t="str">
            <v>스텐육각너트3/8" STS</v>
          </cell>
          <cell r="C148" t="str">
            <v>스텐육각너트</v>
          </cell>
          <cell r="D148" t="str">
            <v>3/8" STS</v>
          </cell>
          <cell r="E148" t="str">
            <v>EA</v>
          </cell>
          <cell r="F148">
            <v>46</v>
          </cell>
          <cell r="G148">
            <v>46</v>
          </cell>
        </row>
        <row r="149">
          <cell r="A149" t="str">
            <v>스텐평와셔1" STS</v>
          </cell>
          <cell r="C149" t="str">
            <v>스텐평와셔</v>
          </cell>
          <cell r="D149" t="str">
            <v>1" STS</v>
          </cell>
          <cell r="E149" t="str">
            <v>EA</v>
          </cell>
          <cell r="F149">
            <v>154</v>
          </cell>
          <cell r="G149">
            <v>154</v>
          </cell>
        </row>
        <row r="150">
          <cell r="A150" t="str">
            <v>스텐평와셔1/2" STS</v>
          </cell>
          <cell r="C150" t="str">
            <v>스텐평와셔</v>
          </cell>
          <cell r="D150" t="str">
            <v>1/2" STS</v>
          </cell>
          <cell r="E150" t="str">
            <v>EA</v>
          </cell>
          <cell r="F150">
            <v>35</v>
          </cell>
          <cell r="G150">
            <v>35</v>
          </cell>
        </row>
        <row r="151">
          <cell r="A151" t="str">
            <v>사각와셔3/8" STS</v>
          </cell>
          <cell r="C151" t="str">
            <v>사각와셔</v>
          </cell>
          <cell r="D151" t="str">
            <v>3/8" STS</v>
          </cell>
          <cell r="E151" t="str">
            <v>EA</v>
          </cell>
          <cell r="F151">
            <v>26</v>
          </cell>
          <cell r="G151">
            <v>26</v>
          </cell>
        </row>
        <row r="152">
          <cell r="A152" t="str">
            <v>지지대(앵글용)75x9x600mm</v>
          </cell>
          <cell r="C152" t="str">
            <v>지지대(앵글용)</v>
          </cell>
          <cell r="D152" t="str">
            <v>75x9x600mm</v>
          </cell>
          <cell r="E152" t="str">
            <v>EA</v>
          </cell>
          <cell r="F152">
            <v>7880</v>
          </cell>
          <cell r="G152">
            <v>7880</v>
          </cell>
        </row>
        <row r="153">
          <cell r="A153" t="str">
            <v>ㄱ형 행거460x50</v>
          </cell>
          <cell r="C153" t="str">
            <v>ㄱ형 행거</v>
          </cell>
          <cell r="D153" t="str">
            <v>460x50</v>
          </cell>
          <cell r="E153" t="str">
            <v>EA</v>
          </cell>
          <cell r="F153">
            <v>6800</v>
          </cell>
          <cell r="G153">
            <v>6800</v>
          </cell>
        </row>
        <row r="154">
          <cell r="A154" t="str">
            <v>ㄱ형 행거300x40</v>
          </cell>
          <cell r="C154" t="str">
            <v>ㄱ형 행거</v>
          </cell>
          <cell r="D154" t="str">
            <v>300x40</v>
          </cell>
          <cell r="E154" t="str">
            <v>EA</v>
          </cell>
          <cell r="F154">
            <v>5500</v>
          </cell>
          <cell r="G154">
            <v>5500</v>
          </cell>
        </row>
        <row r="155">
          <cell r="A155" t="str">
            <v>HOOKT형(100x250)</v>
          </cell>
          <cell r="C155" t="str">
            <v>HOOK</v>
          </cell>
          <cell r="D155" t="str">
            <v>T형(100x250)</v>
          </cell>
          <cell r="E155" t="str">
            <v>EA</v>
          </cell>
          <cell r="F155">
            <v>350</v>
          </cell>
          <cell r="G155">
            <v>350</v>
          </cell>
        </row>
        <row r="156">
          <cell r="A156" t="str">
            <v>발판볼트200x330</v>
          </cell>
          <cell r="C156" t="str">
            <v>발판볼트</v>
          </cell>
          <cell r="D156" t="str">
            <v>200x330</v>
          </cell>
          <cell r="E156" t="str">
            <v>EA</v>
          </cell>
          <cell r="F156">
            <v>2000</v>
          </cell>
          <cell r="G156">
            <v>2000</v>
          </cell>
        </row>
        <row r="157">
          <cell r="A157" t="str">
            <v>지지대(앵글용)75x9x600mm</v>
          </cell>
          <cell r="C157" t="str">
            <v>지지대(앵글용)</v>
          </cell>
          <cell r="D157" t="str">
            <v>75x9x600mm</v>
          </cell>
          <cell r="E157" t="str">
            <v>EA</v>
          </cell>
          <cell r="F157">
            <v>7880</v>
          </cell>
          <cell r="G157">
            <v>7880</v>
          </cell>
        </row>
        <row r="158">
          <cell r="A158" t="str">
            <v>ㄱ형 행거460x50</v>
          </cell>
          <cell r="C158" t="str">
            <v>ㄱ형 행거</v>
          </cell>
          <cell r="D158" t="str">
            <v>460x50</v>
          </cell>
          <cell r="E158" t="str">
            <v>EA</v>
          </cell>
          <cell r="F158">
            <v>6800</v>
          </cell>
          <cell r="G158">
            <v>6800</v>
          </cell>
        </row>
        <row r="159">
          <cell r="A159" t="str">
            <v>ㄱ형 행거300x40</v>
          </cell>
          <cell r="C159" t="str">
            <v>ㄱ형 행거</v>
          </cell>
          <cell r="D159" t="str">
            <v>300x40</v>
          </cell>
          <cell r="E159" t="str">
            <v>EA</v>
          </cell>
          <cell r="F159">
            <v>5500</v>
          </cell>
          <cell r="G159">
            <v>5500</v>
          </cell>
        </row>
        <row r="160">
          <cell r="A160" t="str">
            <v>HOOKT형(100x250)</v>
          </cell>
          <cell r="C160" t="str">
            <v>HOOK</v>
          </cell>
          <cell r="D160" t="str">
            <v>T형(100x250)</v>
          </cell>
          <cell r="E160" t="str">
            <v>EA</v>
          </cell>
          <cell r="F160">
            <v>350</v>
          </cell>
          <cell r="G160">
            <v>350</v>
          </cell>
        </row>
        <row r="161">
          <cell r="A161" t="str">
            <v>발판볼트200x330</v>
          </cell>
          <cell r="C161" t="str">
            <v>발판볼트</v>
          </cell>
          <cell r="D161" t="str">
            <v>200x330</v>
          </cell>
          <cell r="E161" t="str">
            <v>EA</v>
          </cell>
          <cell r="F161">
            <v>2000</v>
          </cell>
          <cell r="G161">
            <v>2000</v>
          </cell>
        </row>
        <row r="162">
          <cell r="A162" t="str">
            <v>ㄷ 형강75x40</v>
          </cell>
          <cell r="C162" t="str">
            <v>ㄷ 형강</v>
          </cell>
          <cell r="D162" t="str">
            <v>75x40</v>
          </cell>
          <cell r="E162" t="str">
            <v>TON</v>
          </cell>
          <cell r="F162">
            <v>580</v>
          </cell>
          <cell r="G162">
            <v>580</v>
          </cell>
        </row>
        <row r="163">
          <cell r="A163" t="str">
            <v>C형 CHANNEL41x41x2.6t</v>
          </cell>
          <cell r="C163" t="str">
            <v>C형 CHANNEL</v>
          </cell>
          <cell r="D163" t="str">
            <v>41x41x2.6t</v>
          </cell>
          <cell r="E163" t="str">
            <v>M</v>
          </cell>
          <cell r="F163">
            <v>2860</v>
          </cell>
          <cell r="G163">
            <v>2860</v>
          </cell>
        </row>
        <row r="164">
          <cell r="A164" t="str">
            <v>스텐레스강판6t</v>
          </cell>
          <cell r="C164" t="str">
            <v>스텐레스강판</v>
          </cell>
          <cell r="D164" t="str">
            <v>6t</v>
          </cell>
          <cell r="E164" t="str">
            <v>Kg</v>
          </cell>
          <cell r="F164">
            <v>400</v>
          </cell>
          <cell r="G164">
            <v>400</v>
          </cell>
        </row>
        <row r="165">
          <cell r="A165" t="str">
            <v>셋트앵커볼트3/8"X70l</v>
          </cell>
          <cell r="C165" t="str">
            <v>셋트앵커볼트</v>
          </cell>
          <cell r="D165" t="str">
            <v>3/8"X70l</v>
          </cell>
          <cell r="E165" t="str">
            <v>EA</v>
          </cell>
          <cell r="F165">
            <v>163</v>
          </cell>
          <cell r="G165">
            <v>163</v>
          </cell>
        </row>
        <row r="166">
          <cell r="A166" t="str">
            <v>인공철개(주철)φ766(내경φ600)</v>
          </cell>
          <cell r="C166" t="str">
            <v>인공철개(주철)</v>
          </cell>
          <cell r="D166" t="str">
            <v>φ766(내경φ600)</v>
          </cell>
          <cell r="E166" t="str">
            <v>EA</v>
          </cell>
          <cell r="F166">
            <v>415000</v>
          </cell>
          <cell r="G166">
            <v>415000</v>
          </cell>
        </row>
        <row r="167">
          <cell r="A167" t="str">
            <v>인공철개(주철)Φ648(주철제)</v>
          </cell>
          <cell r="C167" t="str">
            <v>인공철개(주철)</v>
          </cell>
          <cell r="D167" t="str">
            <v>Φ648(주철제)</v>
          </cell>
          <cell r="E167" t="str">
            <v>EA</v>
          </cell>
          <cell r="F167">
            <v>185000</v>
          </cell>
          <cell r="G167">
            <v>185000</v>
          </cell>
        </row>
        <row r="168">
          <cell r="A168" t="str">
            <v>LV-100MCCB반</v>
          </cell>
          <cell r="C168" t="str">
            <v>LV-100</v>
          </cell>
          <cell r="D168" t="str">
            <v>MCCB반</v>
          </cell>
          <cell r="E168" t="str">
            <v>면</v>
          </cell>
          <cell r="F168">
            <v>9304000</v>
          </cell>
          <cell r="G168">
            <v>9304000</v>
          </cell>
        </row>
        <row r="169">
          <cell r="A169" t="str">
            <v>MCC-1004면</v>
          </cell>
          <cell r="C169" t="str">
            <v>MCC-100</v>
          </cell>
          <cell r="D169" t="str">
            <v>4면</v>
          </cell>
          <cell r="E169" t="str">
            <v>SET</v>
          </cell>
          <cell r="F169">
            <v>18687000</v>
          </cell>
          <cell r="G169">
            <v>18687000</v>
          </cell>
        </row>
        <row r="170">
          <cell r="A170" t="str">
            <v>MCC-2007면</v>
          </cell>
          <cell r="C170" t="str">
            <v>MCC-200</v>
          </cell>
          <cell r="D170" t="str">
            <v>7면</v>
          </cell>
          <cell r="E170" t="str">
            <v>SET</v>
          </cell>
          <cell r="F170">
            <v>43142000</v>
          </cell>
          <cell r="G170">
            <v>43142000</v>
          </cell>
        </row>
        <row r="171">
          <cell r="A171" t="str">
            <v>MCC-2 개량UNIT 2AEA 추가</v>
          </cell>
          <cell r="C171" t="str">
            <v>MCC-2 개량</v>
          </cell>
          <cell r="D171" t="str">
            <v>UNIT 2AEA 추가</v>
          </cell>
          <cell r="E171" t="str">
            <v>SET</v>
          </cell>
          <cell r="F171">
            <v>1539000</v>
          </cell>
          <cell r="G171">
            <v>1539000</v>
          </cell>
        </row>
        <row r="172">
          <cell r="A172" t="str">
            <v>LOP-1032회로</v>
          </cell>
          <cell r="C172" t="str">
            <v>LOP-103</v>
          </cell>
          <cell r="D172" t="str">
            <v>2회로</v>
          </cell>
          <cell r="E172" t="str">
            <v>면</v>
          </cell>
          <cell r="F172">
            <v>871000</v>
          </cell>
          <cell r="G172">
            <v>871000</v>
          </cell>
        </row>
        <row r="173">
          <cell r="A173" t="str">
            <v>LOP-1042회로</v>
          </cell>
          <cell r="C173" t="str">
            <v>LOP-104</v>
          </cell>
          <cell r="D173" t="str">
            <v>2회로</v>
          </cell>
          <cell r="E173" t="str">
            <v>면</v>
          </cell>
          <cell r="F173">
            <v>871000</v>
          </cell>
          <cell r="G173">
            <v>871000</v>
          </cell>
        </row>
        <row r="174">
          <cell r="A174" t="str">
            <v>LOP-1071회로</v>
          </cell>
          <cell r="C174" t="str">
            <v>LOP-107</v>
          </cell>
          <cell r="D174" t="str">
            <v>1회로</v>
          </cell>
          <cell r="E174" t="str">
            <v>면</v>
          </cell>
          <cell r="F174">
            <v>708000</v>
          </cell>
          <cell r="G174">
            <v>708000</v>
          </cell>
        </row>
        <row r="175">
          <cell r="A175" t="str">
            <v>LOP-2021회로</v>
          </cell>
          <cell r="C175" t="str">
            <v>LOP-202</v>
          </cell>
          <cell r="D175" t="str">
            <v>1회로</v>
          </cell>
          <cell r="E175" t="str">
            <v>면</v>
          </cell>
          <cell r="F175">
            <v>708000</v>
          </cell>
          <cell r="G175">
            <v>708000</v>
          </cell>
        </row>
        <row r="176">
          <cell r="A176" t="str">
            <v>LOP-2043회로</v>
          </cell>
          <cell r="C176" t="str">
            <v>LOP-204</v>
          </cell>
          <cell r="D176" t="str">
            <v>3회로</v>
          </cell>
          <cell r="E176" t="str">
            <v>면</v>
          </cell>
          <cell r="F176">
            <v>1022000</v>
          </cell>
          <cell r="G176">
            <v>1022000</v>
          </cell>
        </row>
        <row r="177">
          <cell r="A177" t="str">
            <v>LOP-2052회로</v>
          </cell>
          <cell r="C177" t="str">
            <v>LOP-205</v>
          </cell>
          <cell r="D177" t="str">
            <v>2회로</v>
          </cell>
          <cell r="E177" t="str">
            <v>면</v>
          </cell>
          <cell r="F177">
            <v>871000</v>
          </cell>
          <cell r="G177">
            <v>871000</v>
          </cell>
        </row>
        <row r="178">
          <cell r="A178" t="str">
            <v>LOP-2071회로</v>
          </cell>
          <cell r="C178" t="str">
            <v>LOP-207</v>
          </cell>
          <cell r="D178" t="str">
            <v>1회로</v>
          </cell>
          <cell r="E178" t="str">
            <v>면</v>
          </cell>
          <cell r="F178">
            <v>708000</v>
          </cell>
          <cell r="G178">
            <v>708000</v>
          </cell>
        </row>
        <row r="179">
          <cell r="A179" t="str">
            <v>LOP-2082회로</v>
          </cell>
          <cell r="C179" t="str">
            <v>LOP-208</v>
          </cell>
          <cell r="D179" t="str">
            <v>2회로</v>
          </cell>
          <cell r="E179" t="str">
            <v>면</v>
          </cell>
          <cell r="F179">
            <v>871000</v>
          </cell>
          <cell r="G179">
            <v>871000</v>
          </cell>
        </row>
        <row r="180">
          <cell r="A180" t="str">
            <v>LOP-2131회로</v>
          </cell>
          <cell r="C180" t="str">
            <v>LOP-213</v>
          </cell>
          <cell r="D180" t="str">
            <v>1회로</v>
          </cell>
          <cell r="E180" t="str">
            <v>면</v>
          </cell>
          <cell r="F180">
            <v>708000</v>
          </cell>
          <cell r="G180">
            <v>708000</v>
          </cell>
        </row>
        <row r="181">
          <cell r="A181" t="str">
            <v>LOP-3022회로</v>
          </cell>
          <cell r="C181" t="str">
            <v>LOP-302</v>
          </cell>
          <cell r="D181" t="str">
            <v>2회로</v>
          </cell>
          <cell r="E181" t="str">
            <v>면</v>
          </cell>
          <cell r="F181">
            <v>871000</v>
          </cell>
          <cell r="G181">
            <v>871000</v>
          </cell>
        </row>
        <row r="182">
          <cell r="A182" t="str">
            <v>LOP-3032회로</v>
          </cell>
          <cell r="C182" t="str">
            <v>LOP-303</v>
          </cell>
          <cell r="D182" t="str">
            <v>2회로</v>
          </cell>
          <cell r="E182" t="str">
            <v>면</v>
          </cell>
          <cell r="F182">
            <v>871000</v>
          </cell>
          <cell r="G182">
            <v>871000</v>
          </cell>
        </row>
        <row r="183">
          <cell r="A183" t="str">
            <v>LOP-3042회로</v>
          </cell>
          <cell r="C183" t="str">
            <v>LOP-304</v>
          </cell>
          <cell r="D183" t="str">
            <v>2회로</v>
          </cell>
          <cell r="E183" t="str">
            <v>면</v>
          </cell>
          <cell r="F183">
            <v>871000</v>
          </cell>
          <cell r="G183">
            <v>871000</v>
          </cell>
        </row>
        <row r="184">
          <cell r="A184" t="str">
            <v>LOP-3052회로</v>
          </cell>
          <cell r="C184" t="str">
            <v>LOP-305</v>
          </cell>
          <cell r="D184" t="str">
            <v>2회로</v>
          </cell>
          <cell r="E184" t="str">
            <v>면</v>
          </cell>
          <cell r="F184">
            <v>871000</v>
          </cell>
          <cell r="G184">
            <v>871000</v>
          </cell>
        </row>
        <row r="185">
          <cell r="A185" t="str">
            <v>LOP-4012회로</v>
          </cell>
          <cell r="C185" t="str">
            <v>LOP-401</v>
          </cell>
          <cell r="D185" t="str">
            <v>2회로</v>
          </cell>
          <cell r="E185" t="str">
            <v>면</v>
          </cell>
          <cell r="F185">
            <v>871000</v>
          </cell>
          <cell r="G185">
            <v>871000</v>
          </cell>
        </row>
        <row r="186">
          <cell r="A186" t="str">
            <v>LOP-4052회로</v>
          </cell>
          <cell r="C186" t="str">
            <v>LOP-405</v>
          </cell>
          <cell r="D186" t="str">
            <v>2회로</v>
          </cell>
          <cell r="E186" t="str">
            <v>면</v>
          </cell>
          <cell r="F186">
            <v>871000</v>
          </cell>
          <cell r="G186">
            <v>871000</v>
          </cell>
        </row>
        <row r="187">
          <cell r="A187" t="str">
            <v>유지보수 전원용WP-101</v>
          </cell>
          <cell r="C187" t="str">
            <v>유지보수 전원용</v>
          </cell>
          <cell r="D187" t="str">
            <v>WP-101</v>
          </cell>
          <cell r="E187" t="str">
            <v>면</v>
          </cell>
          <cell r="F187">
            <v>336000</v>
          </cell>
          <cell r="G187">
            <v>336000</v>
          </cell>
        </row>
        <row r="188">
          <cell r="A188" t="str">
            <v>유지보수 전원용WP-102</v>
          </cell>
          <cell r="C188" t="str">
            <v>유지보수 전원용</v>
          </cell>
          <cell r="D188" t="str">
            <v>WP-102</v>
          </cell>
          <cell r="E188" t="str">
            <v>면</v>
          </cell>
          <cell r="F188">
            <v>336000</v>
          </cell>
          <cell r="G188">
            <v>336000</v>
          </cell>
        </row>
        <row r="189">
          <cell r="A189" t="str">
            <v>운반 및 설치</v>
          </cell>
          <cell r="C189" t="str">
            <v>운반 및 설치</v>
          </cell>
          <cell r="E189" t="str">
            <v>식</v>
          </cell>
          <cell r="F189">
            <v>3683000</v>
          </cell>
          <cell r="G189">
            <v>3683000</v>
          </cell>
        </row>
        <row r="190">
          <cell r="A190" t="str">
            <v>예비품전기</v>
          </cell>
          <cell r="C190" t="str">
            <v>예비품</v>
          </cell>
          <cell r="D190" t="str">
            <v>전기</v>
          </cell>
          <cell r="E190" t="str">
            <v>식</v>
          </cell>
          <cell r="F190">
            <v>2820000</v>
          </cell>
          <cell r="G190">
            <v>2820000</v>
          </cell>
        </row>
        <row r="191">
          <cell r="A191" t="str">
            <v>WOS &amp; WES프로그램 변경</v>
          </cell>
          <cell r="C191" t="str">
            <v>WOS &amp; WES</v>
          </cell>
          <cell r="D191" t="str">
            <v>프로그램 변경</v>
          </cell>
          <cell r="E191" t="str">
            <v>식</v>
          </cell>
          <cell r="F191">
            <v>15000000</v>
          </cell>
          <cell r="G191">
            <v>15000000</v>
          </cell>
        </row>
        <row r="192">
          <cell r="A192" t="str">
            <v>RCS-100신설</v>
          </cell>
          <cell r="C192" t="str">
            <v>RCS-100</v>
          </cell>
          <cell r="D192" t="str">
            <v>신설</v>
          </cell>
          <cell r="E192" t="str">
            <v>식</v>
          </cell>
          <cell r="F192">
            <v>31230831</v>
          </cell>
          <cell r="G192">
            <v>31230831</v>
          </cell>
        </row>
        <row r="193">
          <cell r="A193" t="str">
            <v>예비품계측제어</v>
          </cell>
          <cell r="C193" t="str">
            <v>예비품</v>
          </cell>
          <cell r="D193" t="str">
            <v>계측제어</v>
          </cell>
          <cell r="E193" t="str">
            <v>식</v>
          </cell>
          <cell r="F193">
            <v>6367000</v>
          </cell>
          <cell r="G193">
            <v>6367000</v>
          </cell>
        </row>
        <row r="194">
          <cell r="A194" t="str">
            <v>전자식 유량계φ100</v>
          </cell>
          <cell r="C194" t="str">
            <v>전자식 유량계</v>
          </cell>
          <cell r="D194" t="str">
            <v>φ100</v>
          </cell>
          <cell r="E194" t="str">
            <v>SET</v>
          </cell>
          <cell r="F194">
            <v>5896668</v>
          </cell>
          <cell r="G194">
            <v>5896668</v>
          </cell>
        </row>
        <row r="195">
          <cell r="A195" t="str">
            <v>전자식 유량계φ80</v>
          </cell>
          <cell r="C195" t="str">
            <v>전자식 유량계</v>
          </cell>
          <cell r="D195" t="str">
            <v>φ80</v>
          </cell>
          <cell r="E195" t="str">
            <v>SET</v>
          </cell>
          <cell r="F195">
            <v>5396668</v>
          </cell>
          <cell r="G195">
            <v>5396668</v>
          </cell>
        </row>
        <row r="196">
          <cell r="A196" t="str">
            <v>전자식 유량계φ65</v>
          </cell>
          <cell r="C196" t="str">
            <v>전자식 유량계</v>
          </cell>
          <cell r="D196" t="str">
            <v>φ65</v>
          </cell>
          <cell r="E196" t="str">
            <v>SET</v>
          </cell>
          <cell r="F196">
            <v>5296668</v>
          </cell>
          <cell r="G196">
            <v>5296668</v>
          </cell>
        </row>
        <row r="197">
          <cell r="A197" t="str">
            <v xml:space="preserve">수위계초음파 </v>
          </cell>
          <cell r="C197" t="str">
            <v>수위계</v>
          </cell>
          <cell r="D197" t="str">
            <v xml:space="preserve">초음파 </v>
          </cell>
          <cell r="E197" t="str">
            <v>SET</v>
          </cell>
          <cell r="F197">
            <v>3596668</v>
          </cell>
          <cell r="G197">
            <v>3596668</v>
          </cell>
        </row>
        <row r="198">
          <cell r="A198" t="str">
            <v>수위스위치오뚜기식</v>
          </cell>
          <cell r="C198" t="str">
            <v>수위스위치</v>
          </cell>
          <cell r="D198" t="str">
            <v>오뚜기식</v>
          </cell>
          <cell r="E198" t="str">
            <v>SET</v>
          </cell>
          <cell r="F198">
            <v>376669</v>
          </cell>
          <cell r="G198">
            <v>376669</v>
          </cell>
        </row>
        <row r="199">
          <cell r="A199" t="str">
            <v>수위스위치전극봉식</v>
          </cell>
          <cell r="C199" t="str">
            <v>수위스위치</v>
          </cell>
          <cell r="D199" t="str">
            <v>전극봉식</v>
          </cell>
          <cell r="E199" t="str">
            <v>SET</v>
          </cell>
          <cell r="F199">
            <v>1666667</v>
          </cell>
          <cell r="G199">
            <v>1666667</v>
          </cell>
        </row>
        <row r="200">
          <cell r="A200" t="str">
            <v>ORP계금속전극식</v>
          </cell>
          <cell r="C200" t="str">
            <v>ORP계</v>
          </cell>
          <cell r="D200" t="str">
            <v>금속전극식</v>
          </cell>
          <cell r="E200" t="str">
            <v>SET</v>
          </cell>
          <cell r="F200">
            <v>4196668</v>
          </cell>
          <cell r="G200">
            <v>4196668</v>
          </cell>
        </row>
        <row r="201">
          <cell r="A201" t="str">
            <v>DO계폴라로 그라픽법</v>
          </cell>
          <cell r="C201" t="str">
            <v>DO계</v>
          </cell>
          <cell r="D201" t="str">
            <v>폴라로 그라픽법</v>
          </cell>
          <cell r="E201" t="str">
            <v>SET</v>
          </cell>
          <cell r="F201">
            <v>5196668</v>
          </cell>
          <cell r="G201">
            <v>5196668</v>
          </cell>
        </row>
        <row r="202">
          <cell r="A202" t="str">
            <v>관로굴착400Wx750D</v>
          </cell>
          <cell r="C202" t="str">
            <v>관로굴착</v>
          </cell>
          <cell r="D202" t="str">
            <v>400Wx750D</v>
          </cell>
          <cell r="E202" t="str">
            <v>M</v>
          </cell>
          <cell r="F202">
            <v>7762</v>
          </cell>
          <cell r="G202">
            <v>2034</v>
          </cell>
          <cell r="H202">
            <v>5555</v>
          </cell>
          <cell r="I202">
            <v>173</v>
          </cell>
        </row>
        <row r="203">
          <cell r="A203" t="str">
            <v>관로굴착400Wx1350D</v>
          </cell>
          <cell r="C203" t="str">
            <v>관로굴착</v>
          </cell>
          <cell r="D203" t="str">
            <v>400Wx1350D</v>
          </cell>
          <cell r="E203" t="str">
            <v>M</v>
          </cell>
          <cell r="F203">
            <v>12075</v>
          </cell>
          <cell r="G203">
            <v>2261</v>
          </cell>
          <cell r="H203">
            <v>9401</v>
          </cell>
          <cell r="I203">
            <v>413</v>
          </cell>
        </row>
        <row r="204">
          <cell r="A204" t="str">
            <v>MAN HOLE1500x1500x1500</v>
          </cell>
          <cell r="C204" t="str">
            <v>MAN HOLE</v>
          </cell>
          <cell r="D204" t="str">
            <v>1500x1500x1500</v>
          </cell>
          <cell r="E204" t="str">
            <v>개소</v>
          </cell>
          <cell r="F204">
            <v>2618434</v>
          </cell>
          <cell r="G204">
            <v>1310279</v>
          </cell>
          <cell r="H204">
            <v>1291948</v>
          </cell>
          <cell r="I204">
            <v>16207</v>
          </cell>
        </row>
        <row r="205">
          <cell r="A205" t="str">
            <v>HAND HOLE600x600x900</v>
          </cell>
          <cell r="C205" t="str">
            <v>HAND HOLE</v>
          </cell>
          <cell r="D205" t="str">
            <v>600x600x900</v>
          </cell>
          <cell r="E205" t="str">
            <v>개소</v>
          </cell>
          <cell r="F205">
            <v>747235</v>
          </cell>
          <cell r="G205">
            <v>387530</v>
          </cell>
          <cell r="H205">
            <v>352989</v>
          </cell>
          <cell r="I205">
            <v>6716</v>
          </cell>
        </row>
        <row r="206">
          <cell r="A206" t="str">
            <v>CCTV POLE 기초400x800x900</v>
          </cell>
          <cell r="C206" t="str">
            <v>CCTV POLE 기초</v>
          </cell>
          <cell r="D206" t="str">
            <v>400x800x900</v>
          </cell>
          <cell r="E206" t="str">
            <v>개소</v>
          </cell>
          <cell r="F206">
            <v>392463</v>
          </cell>
          <cell r="G206">
            <v>70889</v>
          </cell>
          <cell r="H206">
            <v>317042</v>
          </cell>
          <cell r="I206">
            <v>4532</v>
          </cell>
        </row>
        <row r="207">
          <cell r="A207" t="str">
            <v>현장반기초(옥외)400x600x600</v>
          </cell>
          <cell r="C207" t="str">
            <v>현장반기초(옥외)</v>
          </cell>
          <cell r="D207" t="str">
            <v>400x600x600</v>
          </cell>
          <cell r="E207" t="str">
            <v>개소</v>
          </cell>
          <cell r="F207">
            <v>210285</v>
          </cell>
          <cell r="G207">
            <v>28334</v>
          </cell>
          <cell r="H207">
            <v>179530</v>
          </cell>
          <cell r="I207">
            <v>2421</v>
          </cell>
        </row>
        <row r="208">
          <cell r="A208" t="str">
            <v>현장반기초(옥내)400x400x100</v>
          </cell>
          <cell r="C208" t="str">
            <v>현장반기초(옥내)</v>
          </cell>
          <cell r="D208" t="str">
            <v>400x400x100</v>
          </cell>
          <cell r="E208" t="str">
            <v>개소</v>
          </cell>
          <cell r="F208">
            <v>82256</v>
          </cell>
          <cell r="G208">
            <v>10428</v>
          </cell>
          <cell r="H208">
            <v>70437</v>
          </cell>
          <cell r="I208">
            <v>1391</v>
          </cell>
        </row>
        <row r="209">
          <cell r="A209" t="str">
            <v>접지봉설치접지봉 3개 연결</v>
          </cell>
          <cell r="C209" t="str">
            <v>접지봉설치</v>
          </cell>
          <cell r="D209" t="str">
            <v>접지봉 3개 연결</v>
          </cell>
          <cell r="E209" t="str">
            <v>개소</v>
          </cell>
          <cell r="F209">
            <v>346550</v>
          </cell>
          <cell r="G209">
            <v>113405</v>
          </cell>
          <cell r="H209">
            <v>225106</v>
          </cell>
          <cell r="I209">
            <v>8039</v>
          </cell>
        </row>
        <row r="210">
          <cell r="A210" t="str">
            <v>화재발신기 SET250x650x150</v>
          </cell>
          <cell r="C210" t="str">
            <v>화재발신기 SET</v>
          </cell>
          <cell r="D210" t="str">
            <v>250x650x150</v>
          </cell>
          <cell r="E210" t="str">
            <v>SET</v>
          </cell>
          <cell r="F210">
            <v>67846</v>
          </cell>
          <cell r="G210">
            <v>63730</v>
          </cell>
          <cell r="H210">
            <v>3997</v>
          </cell>
          <cell r="I210">
            <v>119</v>
          </cell>
        </row>
        <row r="211">
          <cell r="A211" t="str">
            <v>전선관 지지대H=1500</v>
          </cell>
          <cell r="C211" t="str">
            <v>전선관 지지대</v>
          </cell>
          <cell r="D211" t="str">
            <v>H=1500</v>
          </cell>
          <cell r="E211" t="str">
            <v>개소</v>
          </cell>
          <cell r="F211">
            <v>177826</v>
          </cell>
          <cell r="G211">
            <v>9913</v>
          </cell>
          <cell r="H211">
            <v>163203</v>
          </cell>
          <cell r="I211">
            <v>4710</v>
          </cell>
        </row>
        <row r="212">
          <cell r="A212" t="str">
            <v>터파기BH 0.7</v>
          </cell>
          <cell r="C212" t="str">
            <v>터파기</v>
          </cell>
          <cell r="D212" t="str">
            <v>BH 0.7</v>
          </cell>
          <cell r="E212" t="str">
            <v>㎥</v>
          </cell>
          <cell r="F212">
            <v>3731</v>
          </cell>
          <cell r="G212">
            <v>169</v>
          </cell>
          <cell r="H212">
            <v>3262</v>
          </cell>
          <cell r="I212">
            <v>300</v>
          </cell>
        </row>
        <row r="213">
          <cell r="A213" t="str">
            <v>모래부설기계</v>
          </cell>
          <cell r="C213" t="str">
            <v>모래부설</v>
          </cell>
          <cell r="D213" t="str">
            <v>기계</v>
          </cell>
          <cell r="E213" t="str">
            <v>㎥</v>
          </cell>
          <cell r="F213">
            <v>36034</v>
          </cell>
          <cell r="G213">
            <v>15000</v>
          </cell>
          <cell r="H213">
            <v>21034</v>
          </cell>
          <cell r="I213">
            <v>0</v>
          </cell>
        </row>
        <row r="214">
          <cell r="A214" t="str">
            <v>되메우기 및 다짐BH 0.7</v>
          </cell>
          <cell r="C214" t="str">
            <v>되메우기 및 다짐</v>
          </cell>
          <cell r="D214" t="str">
            <v>BH 0.7</v>
          </cell>
          <cell r="E214" t="str">
            <v>㎥</v>
          </cell>
          <cell r="F214">
            <v>3247</v>
          </cell>
          <cell r="G214">
            <v>199</v>
          </cell>
          <cell r="H214">
            <v>2960</v>
          </cell>
          <cell r="I214">
            <v>88</v>
          </cell>
        </row>
        <row r="215">
          <cell r="A215" t="str">
            <v>잔토처리현장내</v>
          </cell>
          <cell r="C215" t="str">
            <v>잔토처리</v>
          </cell>
          <cell r="D215" t="str">
            <v>현장내</v>
          </cell>
          <cell r="E215" t="str">
            <v>㎥</v>
          </cell>
          <cell r="F215">
            <v>10618</v>
          </cell>
          <cell r="G215">
            <v>0</v>
          </cell>
          <cell r="H215">
            <v>10618</v>
          </cell>
          <cell r="I215">
            <v>0</v>
          </cell>
        </row>
        <row r="216">
          <cell r="A216" t="str">
            <v>레미콘 타설무근</v>
          </cell>
          <cell r="C216" t="str">
            <v>레미콘 타설</v>
          </cell>
          <cell r="D216" t="str">
            <v>무근</v>
          </cell>
          <cell r="E216" t="str">
            <v>㎥</v>
          </cell>
          <cell r="F216">
            <v>27648</v>
          </cell>
          <cell r="G216">
            <v>0</v>
          </cell>
          <cell r="H216">
            <v>27648</v>
          </cell>
          <cell r="I216">
            <v>0</v>
          </cell>
        </row>
        <row r="217">
          <cell r="A217" t="str">
            <v>레미콘 타설철근</v>
          </cell>
          <cell r="C217" t="str">
            <v>레미콘 타설</v>
          </cell>
          <cell r="D217" t="str">
            <v>철근</v>
          </cell>
          <cell r="E217" t="str">
            <v>㎥</v>
          </cell>
          <cell r="F217">
            <v>30485</v>
          </cell>
          <cell r="G217">
            <v>0</v>
          </cell>
          <cell r="H217">
            <v>30485</v>
          </cell>
          <cell r="I217">
            <v>0</v>
          </cell>
        </row>
        <row r="218">
          <cell r="A218" t="str">
            <v>잡석다짐</v>
          </cell>
          <cell r="C218" t="str">
            <v>잡석다짐</v>
          </cell>
          <cell r="E218" t="str">
            <v>㎥</v>
          </cell>
          <cell r="F218">
            <v>10059</v>
          </cell>
          <cell r="G218">
            <v>7734</v>
          </cell>
          <cell r="H218">
            <v>1942</v>
          </cell>
          <cell r="I218">
            <v>383</v>
          </cell>
        </row>
        <row r="219">
          <cell r="A219" t="str">
            <v>콘크리트기초0.0431018518518519</v>
          </cell>
          <cell r="C219" t="str">
            <v>콘크리트기초</v>
          </cell>
          <cell r="D219">
            <v>4.3101851851851856E-2</v>
          </cell>
          <cell r="E219" t="str">
            <v>㎥</v>
          </cell>
          <cell r="F219">
            <v>152728</v>
          </cell>
          <cell r="G219">
            <v>49811</v>
          </cell>
          <cell r="H219">
            <v>102917</v>
          </cell>
          <cell r="I219">
            <v>0</v>
          </cell>
        </row>
        <row r="220">
          <cell r="A220" t="str">
            <v>합판 거푸집합판4회(1회의 40.1%)</v>
          </cell>
          <cell r="C220" t="str">
            <v>합판 거푸집</v>
          </cell>
          <cell r="D220" t="str">
            <v>합판4회(1회의 40.1%)</v>
          </cell>
          <cell r="E220" t="str">
            <v>㎡</v>
          </cell>
          <cell r="F220">
            <v>24270</v>
          </cell>
          <cell r="G220">
            <v>7683</v>
          </cell>
          <cell r="H220">
            <v>16587</v>
          </cell>
          <cell r="I220">
            <v>0</v>
          </cell>
        </row>
        <row r="221">
          <cell r="A221" t="str">
            <v>철근가공조립보통</v>
          </cell>
          <cell r="C221" t="str">
            <v>철근가공조립</v>
          </cell>
          <cell r="D221" t="str">
            <v>보통</v>
          </cell>
          <cell r="E221" t="str">
            <v>TON</v>
          </cell>
          <cell r="F221">
            <v>493931</v>
          </cell>
          <cell r="G221">
            <v>5642</v>
          </cell>
          <cell r="H221">
            <v>488289</v>
          </cell>
          <cell r="I221">
            <v>0</v>
          </cell>
        </row>
        <row r="222">
          <cell r="A222" t="str">
            <v xml:space="preserve">잡철물 제작설치간단 </v>
          </cell>
          <cell r="C222" t="str">
            <v>잡철물 제작설치</v>
          </cell>
          <cell r="D222" t="str">
            <v xml:space="preserve">간단 </v>
          </cell>
          <cell r="E222" t="str">
            <v>TON</v>
          </cell>
          <cell r="F222">
            <v>5057641</v>
          </cell>
          <cell r="G222">
            <v>165536</v>
          </cell>
          <cell r="H222">
            <v>4756939</v>
          </cell>
          <cell r="I222">
            <v>135166</v>
          </cell>
        </row>
        <row r="223">
          <cell r="A223" t="str">
            <v>에폭시방수내부</v>
          </cell>
          <cell r="C223" t="str">
            <v>에폭시방수</v>
          </cell>
          <cell r="D223" t="str">
            <v>내부</v>
          </cell>
          <cell r="E223" t="str">
            <v>㎡</v>
          </cell>
          <cell r="F223">
            <v>30382</v>
          </cell>
          <cell r="G223">
            <v>12205</v>
          </cell>
          <cell r="H223">
            <v>17657</v>
          </cell>
          <cell r="I223">
            <v>520</v>
          </cell>
        </row>
        <row r="224">
          <cell r="A224" t="str">
            <v>내부방수모체침투성방수</v>
          </cell>
          <cell r="C224" t="str">
            <v>내부방수</v>
          </cell>
          <cell r="D224" t="str">
            <v>모체침투성방수</v>
          </cell>
          <cell r="E224" t="str">
            <v>㎡</v>
          </cell>
          <cell r="F224">
            <v>6979</v>
          </cell>
          <cell r="G224">
            <v>2000</v>
          </cell>
          <cell r="H224">
            <v>4919</v>
          </cell>
          <cell r="I224">
            <v>60</v>
          </cell>
        </row>
        <row r="225">
          <cell r="A225" t="str">
            <v>모르터1:3(내벽 18mm)</v>
          </cell>
          <cell r="C225" t="str">
            <v>모르터</v>
          </cell>
          <cell r="D225" t="str">
            <v>1:3(내벽 18mm)</v>
          </cell>
          <cell r="E225" t="str">
            <v>㎥</v>
          </cell>
          <cell r="F225">
            <v>53090</v>
          </cell>
          <cell r="G225">
            <v>0</v>
          </cell>
          <cell r="H225">
            <v>53090</v>
          </cell>
          <cell r="I225">
            <v>0</v>
          </cell>
        </row>
        <row r="226">
          <cell r="A226" t="str">
            <v>레미콘무근</v>
          </cell>
          <cell r="C226" t="str">
            <v>레미콘</v>
          </cell>
          <cell r="D226" t="str">
            <v>무근</v>
          </cell>
          <cell r="E226" t="str">
            <v>㎥</v>
          </cell>
          <cell r="F226">
            <v>42172</v>
          </cell>
          <cell r="G226">
            <v>42172</v>
          </cell>
          <cell r="H226">
            <v>0</v>
          </cell>
          <cell r="I226">
            <v>0</v>
          </cell>
        </row>
        <row r="227">
          <cell r="A227" t="str">
            <v>레미콘철근</v>
          </cell>
          <cell r="C227" t="str">
            <v>레미콘</v>
          </cell>
          <cell r="D227" t="str">
            <v>철근</v>
          </cell>
          <cell r="E227" t="str">
            <v>㎥</v>
          </cell>
          <cell r="F227">
            <v>42172</v>
          </cell>
          <cell r="G227">
            <v>42172</v>
          </cell>
          <cell r="H227">
            <v>0</v>
          </cell>
          <cell r="I227">
            <v>0</v>
          </cell>
        </row>
        <row r="228">
          <cell r="A228" t="str">
            <v xml:space="preserve">철근D 10 </v>
          </cell>
          <cell r="C228" t="str">
            <v>철근</v>
          </cell>
          <cell r="D228" t="str">
            <v xml:space="preserve">D 10 </v>
          </cell>
          <cell r="E228" t="str">
            <v>TON</v>
          </cell>
          <cell r="F228">
            <v>485454</v>
          </cell>
          <cell r="G228">
            <v>485454</v>
          </cell>
          <cell r="H228">
            <v>0</v>
          </cell>
          <cell r="I228">
            <v>0</v>
          </cell>
        </row>
        <row r="229">
          <cell r="A229" t="str">
            <v>철근D 13</v>
          </cell>
          <cell r="C229" t="str">
            <v>철근</v>
          </cell>
          <cell r="D229" t="str">
            <v>D 13</v>
          </cell>
          <cell r="E229" t="str">
            <v>TON</v>
          </cell>
          <cell r="F229">
            <v>485454</v>
          </cell>
          <cell r="G229">
            <v>485454</v>
          </cell>
          <cell r="H229">
            <v>0</v>
          </cell>
          <cell r="I229">
            <v>0</v>
          </cell>
        </row>
        <row r="230">
          <cell r="A230" t="str">
            <v>내선전공</v>
          </cell>
          <cell r="C230" t="str">
            <v>내선전공</v>
          </cell>
          <cell r="E230" t="str">
            <v>인</v>
          </cell>
          <cell r="F230">
            <v>79955</v>
          </cell>
          <cell r="H230">
            <v>79955</v>
          </cell>
        </row>
        <row r="231">
          <cell r="A231" t="str">
            <v>저압케이블공</v>
          </cell>
          <cell r="C231" t="str">
            <v>저압케이블공</v>
          </cell>
          <cell r="E231" t="str">
            <v>인</v>
          </cell>
          <cell r="F231">
            <v>92825</v>
          </cell>
          <cell r="H231">
            <v>92825</v>
          </cell>
        </row>
        <row r="232">
          <cell r="A232" t="str">
            <v>고압케이블공</v>
          </cell>
          <cell r="C232" t="str">
            <v>고압케이블공</v>
          </cell>
          <cell r="E232" t="str">
            <v>인</v>
          </cell>
          <cell r="F232">
            <v>116146</v>
          </cell>
          <cell r="H232">
            <v>116146</v>
          </cell>
        </row>
        <row r="233">
          <cell r="A233" t="str">
            <v>특고케이블공</v>
          </cell>
          <cell r="C233" t="str">
            <v>특고케이블공</v>
          </cell>
          <cell r="E233" t="str">
            <v>인</v>
          </cell>
          <cell r="F233">
            <v>139318</v>
          </cell>
          <cell r="H233">
            <v>139318</v>
          </cell>
        </row>
        <row r="234">
          <cell r="A234" t="str">
            <v>프랜트전공</v>
          </cell>
          <cell r="C234" t="str">
            <v>프랜트전공</v>
          </cell>
          <cell r="E234" t="str">
            <v>인</v>
          </cell>
          <cell r="F234">
            <v>81360</v>
          </cell>
          <cell r="H234">
            <v>81360</v>
          </cell>
        </row>
        <row r="235">
          <cell r="A235" t="str">
            <v>배전전공</v>
          </cell>
          <cell r="C235" t="str">
            <v>배전전공</v>
          </cell>
          <cell r="E235" t="str">
            <v>인</v>
          </cell>
          <cell r="F235">
            <v>171904</v>
          </cell>
          <cell r="H235">
            <v>171904</v>
          </cell>
        </row>
        <row r="236">
          <cell r="A236" t="str">
            <v>계장공</v>
          </cell>
          <cell r="C236" t="str">
            <v>계장공</v>
          </cell>
          <cell r="E236" t="str">
            <v>인</v>
          </cell>
          <cell r="F236">
            <v>89203</v>
          </cell>
          <cell r="H236">
            <v>89203</v>
          </cell>
        </row>
        <row r="237">
          <cell r="A237" t="str">
            <v>보통인부</v>
          </cell>
          <cell r="C237" t="str">
            <v>보통인부</v>
          </cell>
          <cell r="E237" t="str">
            <v>인</v>
          </cell>
          <cell r="F237">
            <v>53090</v>
          </cell>
          <cell r="H237">
            <v>53090</v>
          </cell>
        </row>
        <row r="238">
          <cell r="A238" t="str">
            <v>통신외선공</v>
          </cell>
          <cell r="C238" t="str">
            <v>통신외선공</v>
          </cell>
          <cell r="E238" t="str">
            <v>인</v>
          </cell>
          <cell r="F238">
            <v>119153</v>
          </cell>
          <cell r="H238">
            <v>119153</v>
          </cell>
        </row>
        <row r="239">
          <cell r="A239" t="str">
            <v>통신내선공</v>
          </cell>
          <cell r="C239" t="str">
            <v>통신내선공</v>
          </cell>
          <cell r="E239" t="str">
            <v>인</v>
          </cell>
          <cell r="F239">
            <v>83906</v>
          </cell>
          <cell r="H239">
            <v>83906</v>
          </cell>
        </row>
        <row r="240">
          <cell r="A240" t="str">
            <v>통신케이블공</v>
          </cell>
          <cell r="C240" t="str">
            <v>통신케이블공</v>
          </cell>
          <cell r="E240" t="str">
            <v>인</v>
          </cell>
          <cell r="F240">
            <v>123626</v>
          </cell>
          <cell r="H240">
            <v>123626</v>
          </cell>
        </row>
        <row r="241">
          <cell r="A241" t="str">
            <v>무선안테나공</v>
          </cell>
          <cell r="C241" t="str">
            <v>무선안테나공</v>
          </cell>
          <cell r="E241" t="str">
            <v>인</v>
          </cell>
          <cell r="F241">
            <v>94851</v>
          </cell>
          <cell r="H241">
            <v>94851</v>
          </cell>
        </row>
        <row r="242">
          <cell r="A242" t="str">
            <v>특별인부</v>
          </cell>
          <cell r="C242" t="str">
            <v>특별인부</v>
          </cell>
          <cell r="E242" t="str">
            <v>인</v>
          </cell>
          <cell r="F242">
            <v>67570</v>
          </cell>
          <cell r="H242">
            <v>67570</v>
          </cell>
        </row>
        <row r="243">
          <cell r="A243" t="str">
            <v>통신설비공</v>
          </cell>
          <cell r="C243" t="str">
            <v>통신설비공</v>
          </cell>
          <cell r="E243" t="str">
            <v>인</v>
          </cell>
          <cell r="F243">
            <v>92803</v>
          </cell>
          <cell r="H243">
            <v>92803</v>
          </cell>
        </row>
        <row r="244">
          <cell r="A244" t="str">
            <v>통신기사2급</v>
          </cell>
          <cell r="C244" t="str">
            <v>통신기사2급</v>
          </cell>
          <cell r="E244" t="str">
            <v>인</v>
          </cell>
          <cell r="F244">
            <v>102108</v>
          </cell>
          <cell r="H244">
            <v>102108</v>
          </cell>
        </row>
        <row r="245">
          <cell r="A245" t="str">
            <v>목도공</v>
          </cell>
          <cell r="C245" t="str">
            <v>목도공</v>
          </cell>
          <cell r="E245" t="str">
            <v>인</v>
          </cell>
          <cell r="F245">
            <v>72756</v>
          </cell>
          <cell r="H245">
            <v>72756</v>
          </cell>
        </row>
        <row r="246">
          <cell r="A246" t="str">
            <v>비계공</v>
          </cell>
          <cell r="C246" t="str">
            <v>비계공</v>
          </cell>
          <cell r="E246" t="str">
            <v>인</v>
          </cell>
          <cell r="F246">
            <v>97356</v>
          </cell>
          <cell r="H246">
            <v>97356</v>
          </cell>
        </row>
      </sheetData>
      <sheetData sheetId="15" refreshError="1"/>
      <sheetData sheetId="16" refreshError="1"/>
      <sheetData sheetId="17" refreshError="1"/>
      <sheetData sheetId="18"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산출내역서집계표"/>
      <sheetName val="원가계산서 (총괄)"/>
      <sheetName val="원가계산서 (건축)"/>
      <sheetName val="(총괄집계)"/>
      <sheetName val="MOTOR"/>
      <sheetName val="YES"/>
      <sheetName val="Sheet1"/>
      <sheetName val="3련 BOX"/>
      <sheetName val="5.정산서"/>
      <sheetName val="전력구구조물산근"/>
      <sheetName val="ⴭⴭⴭⴭ"/>
      <sheetName val="Macro1"/>
      <sheetName val="JUCK"/>
      <sheetName val="부하계산서"/>
      <sheetName val="환률"/>
      <sheetName val="공사비명세서"/>
      <sheetName val="내역서"/>
      <sheetName val="내역"/>
      <sheetName val="기계경비일람"/>
      <sheetName val="DATE"/>
      <sheetName val="정부노임단가"/>
      <sheetName val="대구실행"/>
      <sheetName val="노임단가"/>
      <sheetName val="수목단가"/>
      <sheetName val="시설수량표"/>
      <sheetName val="식재수량표"/>
      <sheetName val="일위목록"/>
      <sheetName val="자재단가"/>
      <sheetName val="일위대가"/>
      <sheetName val="FRT_O"/>
      <sheetName val="FAB_I"/>
      <sheetName val="type-F"/>
      <sheetName val="Y-WORK"/>
      <sheetName val="Sheet17"/>
      <sheetName val="관리비"/>
      <sheetName val="토사(PE)"/>
      <sheetName val="부하(성남)"/>
      <sheetName val="집계표"/>
      <sheetName val="1"/>
      <sheetName val="중기사용료"/>
      <sheetName val="조명율"/>
      <sheetName val="ilch"/>
      <sheetName val="DATA"/>
      <sheetName val="원형맨홀수량"/>
      <sheetName val="WORK"/>
      <sheetName val="1.설계조건"/>
      <sheetName val="집수정(1)"/>
      <sheetName val="#REF"/>
      <sheetName val="건축내역"/>
      <sheetName val="(C)원내역"/>
      <sheetName val="플랜트 설치"/>
      <sheetName val="보집계표"/>
      <sheetName val="입력DATA"/>
      <sheetName val="바닥판"/>
      <sheetName val="INPUT"/>
      <sheetName val="개요"/>
      <sheetName val="LOPCALC"/>
      <sheetName val="실행간접비용"/>
      <sheetName val="STORAGE"/>
      <sheetName val="내역구성"/>
      <sheetName val="4원가"/>
      <sheetName val="임시급식"/>
      <sheetName val="집계"/>
      <sheetName val="옥외가스"/>
      <sheetName val="임시급식 (2)"/>
      <sheetName val="Baby일위대가"/>
      <sheetName val="단가조사"/>
      <sheetName val="안양1공구_건축"/>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특별교실"/>
      <sheetName val="기숙사"/>
      <sheetName val="화장실"/>
      <sheetName val="총집계-1"/>
      <sheetName val="총집계-2"/>
      <sheetName val="원가-1"/>
      <sheetName val="원가-2"/>
      <sheetName val="기안"/>
      <sheetName val="갑지"/>
      <sheetName val="견적서"/>
      <sheetName val="표지"/>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XXXXXX"/>
      <sheetName val="호계"/>
      <sheetName val="제암"/>
      <sheetName val="월마트"/>
      <sheetName val="월드컵"/>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일반공사"/>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입찰안"/>
      <sheetName val="Macro2"/>
      <sheetName val="가설건물"/>
      <sheetName val="견적조건"/>
      <sheetName val="견적조건(을지)"/>
      <sheetName val="N賃率-職"/>
      <sheetName val="표지 (2)"/>
      <sheetName val="간선계산"/>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98지급계획"/>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총괄"/>
      <sheetName val="단가비교표"/>
      <sheetName val="노무비"/>
      <sheetName val="단가산출"/>
      <sheetName val="노무비단가"/>
      <sheetName val="직노"/>
      <sheetName val="실행내역"/>
      <sheetName val="기초단가"/>
      <sheetName val="을지"/>
      <sheetName val="200"/>
      <sheetName val="부대내역"/>
      <sheetName val="0.집계"/>
      <sheetName val="보차도경계석"/>
      <sheetName val="일위대가(가설)"/>
      <sheetName val="제-노임"/>
      <sheetName val="제직재"/>
      <sheetName val="설계예산서"/>
      <sheetName val="가로등부표"/>
      <sheetName val="제경비율"/>
      <sheetName val="ITEM"/>
      <sheetName val="재료"/>
      <sheetName val="조도계산서 (도서)"/>
      <sheetName val="MAIN_TABLE"/>
      <sheetName val="매립"/>
      <sheetName val="3-1.CB"/>
      <sheetName val="내역(설계)"/>
      <sheetName val="인건비"/>
      <sheetName val="식생블럭단위수량"/>
      <sheetName val="말뚝지지력산정"/>
      <sheetName val="일위대가목차"/>
      <sheetName val="수량집계"/>
      <sheetName val="토목"/>
      <sheetName val="가로등내역서"/>
      <sheetName val="수량산출서"/>
      <sheetName val="2000.11월설계내역"/>
      <sheetName val="터파기및재료"/>
      <sheetName val="점수계산1-2"/>
      <sheetName val="BID"/>
      <sheetName val="부대공사비"/>
      <sheetName val="현장관리비집계표"/>
      <sheetName val="입찰보고"/>
      <sheetName val="아산추가1220"/>
      <sheetName val="당초"/>
      <sheetName val="1.수인터널"/>
      <sheetName val="XL4Poppy"/>
      <sheetName val="본공사"/>
      <sheetName val="DANGA"/>
      <sheetName val="BQ"/>
      <sheetName val="토목원가계산서"/>
      <sheetName val="토목원가"/>
      <sheetName val="집계장"/>
      <sheetName val="설계내역"/>
      <sheetName val="제외공종"/>
      <sheetName val="기계원가계산서"/>
      <sheetName val="기계원가"/>
      <sheetName val="가설내역"/>
      <sheetName val="갑지(가로)"/>
      <sheetName val="표지목차간지"/>
      <sheetName val="예산조서-총괄"/>
      <sheetName val="예산조서-신공항1"/>
      <sheetName val="가설물"/>
      <sheetName val="K"/>
      <sheetName val="공사원가계산서)"/>
      <sheetName val="내역집계표"/>
      <sheetName val="전기내역"/>
      <sheetName val="대가집계표"/>
      <sheetName val="대가전기"/>
      <sheetName val="자료"/>
      <sheetName val="집계표(관급)"/>
      <sheetName val="전기내역관급"/>
      <sheetName val="- INFORMATION -"/>
      <sheetName val="Module1"/>
      <sheetName val="Module2"/>
      <sheetName val="Module3"/>
      <sheetName val="Module4"/>
      <sheetName val="Module5"/>
      <sheetName val="Module6"/>
      <sheetName val="Module8"/>
      <sheetName val="Module9"/>
      <sheetName val="Module7"/>
      <sheetName val="목차"/>
      <sheetName val="전선 및 전선관"/>
      <sheetName val="조명율표"/>
      <sheetName val="구역화물"/>
      <sheetName val="단가일람"/>
      <sheetName val="단가"/>
      <sheetName val="총괄표"/>
      <sheetName val="unit 4"/>
      <sheetName val="Summary Sheets"/>
      <sheetName val="요율"/>
      <sheetName val="일위목록-기"/>
      <sheetName val="Module11"/>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6동"/>
      <sheetName val="부대공Ⅱ"/>
      <sheetName val="설계내역서"/>
      <sheetName val="Chart1"/>
      <sheetName val="단위내역목록"/>
      <sheetName val="단위내역서"/>
      <sheetName val="원가(1)"/>
      <sheetName val="원가(2)"/>
      <sheetName val="공량산출서"/>
      <sheetName val="대치판정"/>
      <sheetName val="단면가정"/>
      <sheetName val="교사기준면적(초등)"/>
      <sheetName val="90.03실행 "/>
      <sheetName val="준검 내역서"/>
      <sheetName val="토공"/>
      <sheetName val="001"/>
      <sheetName val="대비"/>
      <sheetName val="총계"/>
      <sheetName val="지급자재"/>
      <sheetName val="99총공사내역서"/>
      <sheetName val="98NS-N"/>
      <sheetName val="설비"/>
      <sheetName val="기계경비(시간당)"/>
      <sheetName val="램머"/>
      <sheetName val="공사원가계산서"/>
      <sheetName val="총내역서"/>
      <sheetName val="관급내역서"/>
      <sheetName val="이전비내역서"/>
      <sheetName val="물량"/>
      <sheetName val="배선설계"/>
      <sheetName val="부하계산"/>
      <sheetName val="기초산출서"/>
      <sheetName val="장비단가산출"/>
      <sheetName val="실행철강하도"/>
      <sheetName val="내역서2안"/>
      <sheetName val="소야공정계획표"/>
      <sheetName val="봉양~조차장간고하개명(신설)"/>
      <sheetName val="주상도"/>
      <sheetName val="하조서"/>
      <sheetName val="보증수수료산출"/>
      <sheetName val="6호기"/>
      <sheetName val="수량산출"/>
      <sheetName val="가로등"/>
      <sheetName val="기계경비"/>
      <sheetName val="공사비예산서(토목분)"/>
      <sheetName val="각형맨홀"/>
      <sheetName val="수목데이타 "/>
      <sheetName val="변압기 및 발전기 용량"/>
      <sheetName val="ASP포장"/>
      <sheetName val="예산변경사항"/>
      <sheetName val="단가산출서(기계)"/>
      <sheetName val="내역서(전기)"/>
      <sheetName val="2000년1차"/>
      <sheetName val="단가 및 재료비"/>
      <sheetName val="에너지동"/>
      <sheetName val="연습"/>
      <sheetName val="3BL공동구 수량"/>
      <sheetName val="일위대가표"/>
      <sheetName val="Total"/>
      <sheetName val="신우"/>
      <sheetName val="ETC"/>
      <sheetName val="돌망태단위수량"/>
      <sheetName val="말뚝물량"/>
      <sheetName val="기계경비시간당손료목록"/>
      <sheetName val="COL"/>
      <sheetName val="1차설계변경내역"/>
      <sheetName val="실행내역서"/>
      <sheetName val="BID-도로"/>
      <sheetName val="내력서"/>
      <sheetName val="본선차로수량집계표"/>
      <sheetName val="데이타"/>
      <sheetName val="율촌법률사무소2내역"/>
      <sheetName val="우배수"/>
      <sheetName val="맨홀"/>
      <sheetName val="일위대가(목록)"/>
      <sheetName val="재료비"/>
      <sheetName val="참고"/>
      <sheetName val="공사개요"/>
      <sheetName val="t형"/>
      <sheetName val="타공종이기"/>
      <sheetName val="수입"/>
      <sheetName val="조건표"/>
      <sheetName val="JJ"/>
      <sheetName val="설계"/>
      <sheetName val="설 계"/>
      <sheetName val="코드표"/>
      <sheetName val="Sheet1 (2)"/>
      <sheetName val="금리계산"/>
      <sheetName val="조명시설"/>
      <sheetName val="공사비"/>
      <sheetName val="가드레일산근"/>
      <sheetName val="수량집계표"/>
      <sheetName val="수량"/>
      <sheetName val="단가비교"/>
      <sheetName val="적용2002"/>
      <sheetName val="중기"/>
      <sheetName val="45,46"/>
      <sheetName val="교대(A1)"/>
      <sheetName val="교대(A1-A2)"/>
      <sheetName val="교각1"/>
      <sheetName val="자재대"/>
      <sheetName val="소요자재"/>
      <sheetName val="노무산출서"/>
      <sheetName val="우수맨홀공제단위수량"/>
      <sheetName val="스톱로그내역"/>
      <sheetName val="수주현황2월"/>
      <sheetName val="단면 (2)"/>
      <sheetName val="토공유동표"/>
      <sheetName val="교각계산"/>
      <sheetName val="기계내역"/>
      <sheetName val="laroux"/>
      <sheetName val="도급예정1199"/>
      <sheetName val="외주대비"/>
      <sheetName val="수정실행"/>
      <sheetName val="단가산출근거"/>
      <sheetName val="현장인원투입"/>
      <sheetName val="장비투입계획"/>
      <sheetName val="현황사진"/>
      <sheetName val="옹벽"/>
      <sheetName val="외주대비-구조물"/>
      <sheetName val="외주대비 -석축"/>
      <sheetName val="외주대비-구조물 (2)"/>
      <sheetName val="견적표지 (3)"/>
      <sheetName val="정태현"/>
      <sheetName val="JUCKEYK"/>
      <sheetName val="전기일위대가"/>
      <sheetName val="단면(RW1)"/>
      <sheetName val="시설물일위"/>
      <sheetName val="비교표"/>
      <sheetName val="소비자가"/>
      <sheetName val="A-4"/>
      <sheetName val="IMP(MAIN)"/>
      <sheetName val="IMP (REACTOR)"/>
      <sheetName val="차액보증"/>
      <sheetName val="오산갈곳"/>
      <sheetName val="맨홀수량집계"/>
      <sheetName val="설계조건"/>
      <sheetName val="날개벽(TYPE3)"/>
      <sheetName val="안정계산"/>
      <sheetName val="단면검토"/>
      <sheetName val="예정(3)"/>
      <sheetName val="동원(3)"/>
      <sheetName val="1.설계기준"/>
      <sheetName val="터널조도"/>
      <sheetName val="주형"/>
      <sheetName val="3차설계"/>
      <sheetName val="노임"/>
      <sheetName val="현황CODE"/>
      <sheetName val="손익현황"/>
      <sheetName val="기둥(원형)"/>
      <sheetName val="ABUT수량-A1"/>
      <sheetName val="밸브설치"/>
      <sheetName val="3.바닥판설계"/>
      <sheetName val="3.공통공사대비"/>
      <sheetName val="자료입력"/>
      <sheetName val="96보완계획7.12"/>
      <sheetName val="원가"/>
      <sheetName val="지진시"/>
      <sheetName val="6PILE  (돌출)"/>
      <sheetName val="토량산출서"/>
      <sheetName val="부대시설"/>
      <sheetName val="Apt내역"/>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Áö"/>
      <sheetName val="°ßÀû¼­"/>
      <sheetName val="³»¿ª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ÀÏÀ§´ë°¡"/>
      <sheetName val="48전력선로일위"/>
      <sheetName val="AIR SHOWER(3인용)"/>
      <sheetName val="2F 회의실견적(5_14 일대)"/>
      <sheetName val="재집"/>
      <sheetName val="직재"/>
      <sheetName val="J直材4"/>
      <sheetName val="연부97-1"/>
      <sheetName val="갑지1"/>
      <sheetName val="CTEMCOST"/>
      <sheetName val="원가계산서"/>
      <sheetName val="손익분석"/>
      <sheetName val="ITB COST"/>
      <sheetName val="금호"/>
      <sheetName val="예산명세서"/>
      <sheetName val="계수시트"/>
      <sheetName val="인사자료총집계"/>
      <sheetName val="물가시세"/>
      <sheetName val="계산식"/>
      <sheetName val="가도공"/>
      <sheetName val="적용공정"/>
      <sheetName val="L_RPTB02_01"/>
      <sheetName val="내역서(토목)"/>
      <sheetName val="적용(기계)"/>
      <sheetName val="일위대가표(유단가)"/>
      <sheetName val="상수도토공집계표"/>
      <sheetName val="공구원가계산"/>
      <sheetName val="입찰결과(DATA)"/>
      <sheetName val="CABLE SIZE-3"/>
      <sheetName val="EQUIP-H"/>
      <sheetName val="경비_원본"/>
      <sheetName val="부속동"/>
      <sheetName val="물가자료"/>
      <sheetName val="품의서"/>
      <sheetName val="SG"/>
      <sheetName val="전신환매도율"/>
      <sheetName val="EACT10"/>
      <sheetName val="건축공사"/>
      <sheetName val="방음벽기초(H=4m)"/>
      <sheetName val="단가조사서"/>
      <sheetName val="동력부하(도산)"/>
      <sheetName val="AS포장복구 "/>
      <sheetName val="¼³°è¿¹»ê¼­"/>
      <sheetName val="¼ö·®Áý°è"/>
      <sheetName val="ÃÑ°ý"/>
      <sheetName val="Åä¸ñ"/>
      <sheetName val="°¡·Îµî³»¿ª¼­"/>
      <sheetName val="¼ö·®»êÃâ¼­"/>
      <sheetName val="2000.11¿ù¼³°è³»¿ª"/>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공종별원가계산"/>
      <sheetName val="말고개터널조명전압강하"/>
      <sheetName val="예산갑지"/>
      <sheetName val="LP-S"/>
      <sheetName val="점검총괄"/>
      <sheetName val="1차증가원가계산"/>
      <sheetName val="9-1차이내역"/>
      <sheetName val="외주"/>
      <sheetName val="부하LOAD"/>
      <sheetName val="간접1"/>
      <sheetName val="2000전체분"/>
      <sheetName val="일반수량"/>
      <sheetName val="VA_code"/>
      <sheetName val="20관리비율"/>
      <sheetName val="통장출금액"/>
      <sheetName val="간접비"/>
      <sheetName val="2006기계경비산출표"/>
      <sheetName val="실행(표지,갑,을)"/>
      <sheetName val="직공비"/>
      <sheetName val="주관사업"/>
      <sheetName val="수문일1"/>
      <sheetName val="발주설계서(당초)"/>
      <sheetName val="자재목록"/>
      <sheetName val="가감수량"/>
      <sheetName val="맨홀수량산출"/>
      <sheetName val="하수급견적대비"/>
      <sheetName val="참조-(1)"/>
      <sheetName val="연결관산출조서"/>
      <sheetName val="°ø»çºñ¿¹»ê¼­(Åä¸ñºÐ)"/>
      <sheetName val="°¢Çü¸ÇÈ¦"/>
      <sheetName val="¼ö¸ñ´Ü°¡"/>
      <sheetName val="½Ã¼³¼ö·®Ç¥"/>
      <sheetName val="½ÄÀç¼ö·®Ç¥"/>
      <sheetName val="ÀÏÀ§¸ñ·Ï"/>
      <sheetName val="ÀÚÀç´Ü°¡"/>
      <sheetName val="°¡·Îµî"/>
      <sheetName val="FAX"/>
      <sheetName val="AILC004"/>
      <sheetName val="Macro(차단기)"/>
      <sheetName val="구조물철거타공정이월"/>
      <sheetName val="약품설비"/>
      <sheetName val="저리조양"/>
      <sheetName val="견적의뢰서"/>
      <sheetName val="BOX전기내역"/>
      <sheetName val="일위집계표"/>
      <sheetName val="정화조방수미장"/>
      <sheetName val="기성"/>
      <sheetName val="기성내역 진짜"/>
      <sheetName val="기성갑지"/>
      <sheetName val="2회기성사정"/>
      <sheetName val="3회기성갑지"/>
      <sheetName val="3회총괄"/>
      <sheetName val="3회기성"/>
      <sheetName val="FOOTING단면력"/>
      <sheetName val="대창(함평)-창열"/>
      <sheetName val="guard(mac)"/>
      <sheetName val="960318-1"/>
      <sheetName val="sum"/>
      <sheetName val="F5"/>
      <sheetName val="토공(우물통,기타) "/>
      <sheetName val="집수정단"/>
      <sheetName val="6È£㥝〒"/>
      <sheetName val="쌍송교"/>
      <sheetName val="원가계산서_(총괄)"/>
      <sheetName val="원가계산서_(건축)"/>
      <sheetName val="3련_BOX"/>
      <sheetName val="5_정산서"/>
      <sheetName val="6È£헾⽴"/>
      <sheetName val="대창(장성)"/>
      <sheetName val=" 상부공통집계(총괄)"/>
      <sheetName val="물량표"/>
      <sheetName val="포장공"/>
      <sheetName val="설직재-1"/>
      <sheetName val="실행예산"/>
      <sheetName val="9GNG운반"/>
      <sheetName val="신공항A-9(원가수정)"/>
      <sheetName val="사전공사"/>
      <sheetName val="REACTION(USD지진시)"/>
      <sheetName val="안정검토"/>
      <sheetName val="REACTION(USE평시)"/>
      <sheetName val="기자재비"/>
      <sheetName val="현장관리비내역서"/>
      <sheetName val="포장복구집계"/>
      <sheetName val="소포내역 (2)"/>
      <sheetName val="암거단위"/>
      <sheetName val="토목주소"/>
      <sheetName val="프랜트면허"/>
      <sheetName val="경산"/>
      <sheetName val="설계명세서"/>
      <sheetName val="자재"/>
      <sheetName val="기초코드"/>
      <sheetName val="품셈"/>
      <sheetName val="설비내역서"/>
      <sheetName val="건축내역서"/>
      <sheetName val="전기내역서"/>
      <sheetName val="인건-측정"/>
      <sheetName val="SLAB&quot;1&quot;"/>
      <sheetName val="역T형교대(말뚝기초)"/>
      <sheetName val="1공구 건정토건 토공"/>
      <sheetName val="전차선로 물량표"/>
      <sheetName val="한강운반비"/>
      <sheetName val="공통(20-91)"/>
      <sheetName val="간접"/>
      <sheetName val="12월31일"/>
      <sheetName val="고분전시관"/>
      <sheetName val="빌딩 안내"/>
      <sheetName val="데리네이타현황"/>
      <sheetName val="총괄내역서"/>
      <sheetName val=" 총괄표"/>
      <sheetName val="EQUIPMENT -2"/>
      <sheetName val="공종별내역서"/>
      <sheetName val="MBR9"/>
      <sheetName val="공비대비"/>
      <sheetName val="96정변2"/>
      <sheetName val="중기일위대가"/>
      <sheetName val="화재 탐지 설비"/>
      <sheetName val="적상기초자료"/>
      <sheetName val="단가(반정1교-원주)"/>
      <sheetName val="철거집계"/>
      <sheetName val="검사원"/>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단위수량"/>
      <sheetName val="맨홀토공수량"/>
      <sheetName val="사원등록"/>
      <sheetName val="호봉 (2)"/>
      <sheetName val="전체"/>
      <sheetName val="자재집계"/>
      <sheetName val="관급총괄"/>
      <sheetName val="품종별-이름"/>
      <sheetName val=" 갑  지 "/>
      <sheetName val="소방사항"/>
      <sheetName val="Y_WORK"/>
      <sheetName val="A갑지"/>
      <sheetName val="노임이"/>
      <sheetName val="변경내역을"/>
      <sheetName val="대외공문"/>
      <sheetName val="전력"/>
      <sheetName val="검사조서"/>
      <sheetName val="집계(총괄)"/>
      <sheetName val="구성비"/>
      <sheetName val="실적보고"/>
      <sheetName val="표준안전집계"/>
      <sheetName val="표준안전내역"/>
      <sheetName val="I一般比"/>
      <sheetName val="주사무실종합"/>
      <sheetName val="토공집계표"/>
      <sheetName val="갑지(추정)"/>
      <sheetName val="1.우편집중내역서"/>
      <sheetName val="대공종"/>
      <sheetName val="전압강하계산"/>
      <sheetName val="토목내역"/>
      <sheetName val="일위대가목록"/>
      <sheetName val="단가대비표"/>
      <sheetName val="경비2내역"/>
      <sheetName val="DATA1"/>
      <sheetName val="D-3503"/>
      <sheetName val="SORCE1"/>
      <sheetName val="가시설단위수량"/>
      <sheetName val="물량산출근거"/>
      <sheetName val="CONCRETE"/>
      <sheetName val="설산1.나"/>
      <sheetName val="본사S"/>
      <sheetName val="일위대가표 (2)"/>
      <sheetName val="차도조도계산"/>
      <sheetName val="TEL"/>
      <sheetName val="NEYOK"/>
      <sheetName val="공통가설"/>
      <sheetName val="옹벽수량집계"/>
      <sheetName val="관로"/>
      <sheetName val="총괄집계표"/>
      <sheetName val="PO-BOQ"/>
      <sheetName val="1SPAN"/>
      <sheetName val="기자재대비표"/>
      <sheetName val="고창터널(고창방향)"/>
      <sheetName val="49-119"/>
      <sheetName val="지주목시비량산출서"/>
      <sheetName val="BOQ"/>
      <sheetName val="일용노임단가"/>
      <sheetName val="sw1"/>
      <sheetName val="NOMUBI"/>
      <sheetName val="1공구(을)"/>
      <sheetName val="산출내역서"/>
      <sheetName val="품셈TABLE"/>
      <sheetName val="품셈표"/>
      <sheetName val="부대대비"/>
      <sheetName val="냉연집계"/>
      <sheetName val="BSD (2)"/>
      <sheetName val="저"/>
      <sheetName val="유첨#2"/>
      <sheetName val="금액집계"/>
      <sheetName val="대비내역"/>
      <sheetName val="약품공급2"/>
      <sheetName val="단  가  대  비  표"/>
      <sheetName val="일  위  대  가  목  록"/>
      <sheetName val="MFAB"/>
      <sheetName val="MFRT"/>
      <sheetName val="MPKG"/>
      <sheetName val="MPRD"/>
      <sheetName val="일위"/>
      <sheetName val="C3"/>
      <sheetName val="자동 철거"/>
      <sheetName val="자동 설치"/>
      <sheetName val="토목 철주"/>
      <sheetName val="철거 일위대가(1-19)"/>
      <sheetName val="철거 일위대가(20-22)"/>
      <sheetName val="설치 일위대가(23-45호)"/>
      <sheetName val="설치 일위대가(46~78호)"/>
      <sheetName val="노원열병합  건축공사기성내역서"/>
      <sheetName val="펌프장수량산출(토)"/>
      <sheetName val="공사내역서(을)실행"/>
      <sheetName val="우수"/>
      <sheetName val="집수정(600-700)"/>
      <sheetName val="일위대가(계측기설치)"/>
      <sheetName val="전기2005"/>
      <sheetName val="통신2005"/>
      <sheetName val="단위단가"/>
      <sheetName val="3.자재비(총괄)"/>
      <sheetName val="철거산출근거"/>
      <sheetName val="접지수량"/>
      <sheetName val="노무비산출"/>
      <sheetName val="경율산정"/>
      <sheetName val="BJJIN"/>
      <sheetName val="전선"/>
      <sheetName val="CABLE"/>
      <sheetName val="단가 "/>
      <sheetName val="관리,공감"/>
      <sheetName val="수로교총재료집계"/>
      <sheetName val="개별직종노임단가(2005.1)"/>
      <sheetName val="노무비 근거"/>
      <sheetName val="맨홀수량"/>
      <sheetName val="단"/>
      <sheetName val="교통대책내역"/>
      <sheetName val="설명"/>
      <sheetName val="실행대비"/>
      <sheetName val="총괄BOQ"/>
      <sheetName val="unit"/>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단면별연장"/>
      <sheetName val="분수공별 면적"/>
      <sheetName val="관로조직표"/>
      <sheetName val="AS복구"/>
      <sheetName val="중기터파기"/>
      <sheetName val="변수값"/>
      <sheetName val="중기상차"/>
      <sheetName val="덕소내역"/>
      <sheetName val="조경일람"/>
      <sheetName val="BASIC (2)"/>
      <sheetName val="아파트기별"/>
      <sheetName val="공리일"/>
      <sheetName val="2000,9월 일위"/>
      <sheetName val="금액내역서"/>
      <sheetName val="2007일위 "/>
      <sheetName val="토목일위 (83~)"/>
      <sheetName val="표지판일위(105~"/>
      <sheetName val="장비일위"/>
      <sheetName val="재료1월호"/>
      <sheetName val="노무비 "/>
      <sheetName val="00000000"/>
      <sheetName val="정화조동내역"/>
      <sheetName val="관리사무소"/>
      <sheetName val="대구-교대(A1-A2)"/>
      <sheetName val="원형1호맨홀토공수량"/>
      <sheetName val="Testing"/>
      <sheetName val="계화배수"/>
      <sheetName val="방음벽 기초 일반수량"/>
      <sheetName val="I.설계조건"/>
      <sheetName val="부재력정리"/>
      <sheetName val="BLOCK(1)"/>
      <sheetName val="단면치수"/>
      <sheetName val="수안보-MBR1"/>
      <sheetName val="°ø»ç¿ø°¡°è»ê¼­"/>
      <sheetName val="ÃÑ³»¿ª¼­"/>
      <sheetName val="°ü±Þ³»¿ª¼­"/>
      <sheetName val="ÀÌÀüºñ³»¿ª¼­"/>
      <sheetName val="¹°·®"/>
      <sheetName val="¹è¼±¼³°è"/>
      <sheetName val="ºÎÇÏ°è»ê"/>
      <sheetName val="±âÃÊ»êÃâ¼­"/>
      <sheetName val="Àåºñ´Ü°¡»êÃâ"/>
      <sheetName val="µ¿¿ø(3)"/>
      <sheetName val="¿¹Á¤(3)"/>
      <sheetName val="ÁÖÇü"/>
      <sheetName val="8. 안정검토"/>
      <sheetName val="건축"/>
      <sheetName val="단가산출서 (2)"/>
      <sheetName val="단가산출서"/>
      <sheetName val="재정비직인"/>
      <sheetName val="재정비내역"/>
      <sheetName val="지적고시내역"/>
      <sheetName val="시공계획"/>
      <sheetName val="공사비집계"/>
      <sheetName val="평교-내역"/>
      <sheetName val="주차구획선수량"/>
      <sheetName val="DATA 입력란"/>
      <sheetName val="1. 설계조건 2.단면가정 3. 하중계산"/>
      <sheetName val="단가목록"/>
      <sheetName val="입출재고현황 (2)"/>
      <sheetName val="변경비교-을"/>
      <sheetName val="몰탈재료산출"/>
      <sheetName val="단위목록"/>
      <sheetName val="기계경비목록"/>
      <sheetName val="관급"/>
      <sheetName val="의왕내역"/>
      <sheetName val="15"/>
      <sheetName val="견적대비"/>
      <sheetName val="접속슬라브"/>
      <sheetName val="인건비 "/>
      <sheetName val="제품별"/>
      <sheetName val="22단가(철거)"/>
      <sheetName val="CIVIL"/>
      <sheetName val="TABLE"/>
      <sheetName val="기기리스트"/>
      <sheetName val="평3"/>
      <sheetName val="기초자료"/>
      <sheetName val="여과지동"/>
      <sheetName val="내역표지"/>
      <sheetName val="가시설흙막이"/>
      <sheetName val="본부소개"/>
      <sheetName val="L_RPTA05_목록"/>
      <sheetName val="연결임시"/>
      <sheetName val="48평단가"/>
      <sheetName val="57단가"/>
      <sheetName val="54평단가"/>
      <sheetName val="66평단가"/>
      <sheetName val="61단가"/>
      <sheetName val="89평단가"/>
      <sheetName val="84평단가"/>
      <sheetName val="Macro(전선)"/>
      <sheetName val="경상직원"/>
      <sheetName val="고등학교"/>
      <sheetName val="ELECTRIC"/>
      <sheetName val="SCHEDULE"/>
      <sheetName val="발신정보"/>
      <sheetName val="보합"/>
      <sheetName val="CA지입"/>
      <sheetName val="U-TYPE(1)"/>
      <sheetName val="내역서 (2)"/>
      <sheetName val="TOT"/>
      <sheetName val="49단가"/>
      <sheetName val="49단가(철거)"/>
      <sheetName val="22단가"/>
      <sheetName val="과천MAIN"/>
      <sheetName val="효성CB 1P기초"/>
      <sheetName val="EQ-R1"/>
      <sheetName val="품목"/>
      <sheetName val="날개벽수량표"/>
      <sheetName val="2000년 공정표"/>
      <sheetName val="교각별철근수량집계표"/>
      <sheetName val="EP0618"/>
      <sheetName val="암거날개벽재료집계"/>
      <sheetName val="NYS"/>
      <sheetName val="총수량집계표"/>
      <sheetName val="연령현황"/>
      <sheetName val="별표"/>
      <sheetName val="현장지지물물량"/>
      <sheetName val="MIJIBI"/>
      <sheetName val="건축직"/>
      <sheetName val="Mc1"/>
      <sheetName val="초기화면"/>
      <sheetName val="이름정의"/>
      <sheetName val="초기화면1"/>
      <sheetName val="교각별수량"/>
      <sheetName val="제수변수량"/>
      <sheetName val="공기변수량"/>
      <sheetName val="b_balju_cho"/>
      <sheetName val="LD일"/>
      <sheetName val="FA설치명세"/>
      <sheetName val="FD"/>
      <sheetName val="일반수량총괄"/>
      <sheetName val="증감대비"/>
      <sheetName val="공종단가"/>
      <sheetName val="교통량조사"/>
      <sheetName val="기본DATA"/>
      <sheetName val="48일위"/>
      <sheetName val="48수량"/>
      <sheetName val="22수량"/>
      <sheetName val="49일위"/>
      <sheetName val="22일위"/>
      <sheetName val="49수량"/>
      <sheetName val="기초자료입력"/>
      <sheetName val="종합기별"/>
      <sheetName val="노무비명세서"/>
      <sheetName val="소요자재명세서"/>
      <sheetName val="역집계1"/>
      <sheetName val="단위가격"/>
      <sheetName val="각종장비전압강하계산"/>
      <sheetName val="메서,변+증"/>
      <sheetName val="백호우계수"/>
      <sheetName val="basic"/>
      <sheetName val="현장관리비"/>
      <sheetName val="표층포설및다짐"/>
      <sheetName val="Customer Databas"/>
      <sheetName val="차수공개요"/>
      <sheetName val="마산방향"/>
      <sheetName val="진주방향"/>
      <sheetName val="교대"/>
      <sheetName val="TYPE-1"/>
      <sheetName val="위치조서"/>
      <sheetName val="용산1(해보)"/>
      <sheetName val="입적표"/>
      <sheetName val="COVER"/>
      <sheetName val="관접합및부설"/>
      <sheetName val="효동"/>
      <sheetName val="노임,자재"/>
      <sheetName val="기계경비(맨홀)"/>
      <sheetName val="토공 total"/>
      <sheetName val="원가산출서"/>
      <sheetName val="Dae_Jiju"/>
      <sheetName val="Sikje_ingun"/>
      <sheetName val="TREE_D"/>
      <sheetName val="공종"/>
      <sheetName val="제품"/>
      <sheetName val="기본일위"/>
      <sheetName val="단중표"/>
      <sheetName val="공사비증감"/>
      <sheetName val="기본설계도급항목"/>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현장설명서"/>
      <sheetName val="견적조건서"/>
      <sheetName val="시공일반사항"/>
      <sheetName val="현장설명서갑지"/>
      <sheetName val="하도급선정의뢰서(습식공사)"/>
      <sheetName val="설계예시"/>
      <sheetName val="건축개요"/>
      <sheetName val="공사별 가중치 산출근거(토목)"/>
      <sheetName val="가중치근거(조경)"/>
      <sheetName val="2공구산출내역"/>
      <sheetName val="4)유동표"/>
      <sheetName val="일위대가(출입)"/>
      <sheetName val="금액결정"/>
      <sheetName val="자재단가표"/>
      <sheetName val="실행갑지"/>
      <sheetName val="36신설수량"/>
      <sheetName val="cost"/>
      <sheetName val="준공평가"/>
      <sheetName val="전기혼잡제경비(45)"/>
      <sheetName val="단가산출목록표"/>
      <sheetName val="지수"/>
      <sheetName val="단가(1)"/>
      <sheetName val="국산화"/>
      <sheetName val="건축공사실행"/>
      <sheetName val="날개벽"/>
      <sheetName val="ARS"/>
      <sheetName val="변화치수"/>
      <sheetName val="적현로"/>
      <sheetName val="장비집계"/>
      <sheetName val="공용시설내역"/>
      <sheetName val="6È£_x0005__x0000_"/>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변경후-SHEET"/>
      <sheetName val="000000"/>
      <sheetName val="6È£_x0000__x0000_"/>
      <sheetName val="가시설수량"/>
      <sheetName val="H-PILE수량집계"/>
      <sheetName val="TYPE-U800"/>
      <sheetName val="공사내역"/>
      <sheetName val="공통비"/>
      <sheetName val="VENDOR LIST"/>
      <sheetName val="소운반"/>
      <sheetName val="일위대가-1"/>
      <sheetName val="배관내역"/>
      <sheetName val="70%"/>
      <sheetName val="설계가"/>
      <sheetName val="plan&amp;section of foundation"/>
      <sheetName val="할증 "/>
      <sheetName val="9811"/>
      <sheetName val="투찰내역"/>
      <sheetName val="COVER-P"/>
      <sheetName val="기본단가"/>
      <sheetName val="영업소실적"/>
      <sheetName val="변경품셈총괄"/>
      <sheetName val="eq_data"/>
      <sheetName val="POWER"/>
      <sheetName val="LEGEND"/>
      <sheetName val="노임변동률"/>
      <sheetName val="조건"/>
      <sheetName val="COMPRESSOR"/>
      <sheetName val="현관"/>
      <sheetName val="개보수공사BM"/>
      <sheetName val="1단계"/>
      <sheetName val="송전재료비"/>
      <sheetName val="환"/>
      <sheetName val="적용기준표(98년상반기)"/>
      <sheetName val="식재인부"/>
      <sheetName val="재료집계"/>
      <sheetName val="견적990322"/>
      <sheetName val="설계기준 및 하중계산"/>
      <sheetName val="입력값"/>
      <sheetName val="토량1-1"/>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일반맨홀수량집계(A-7 LINE)"/>
      <sheetName val="wall"/>
      <sheetName val="목록"/>
      <sheetName val="1.범위"/>
      <sheetName val="2.편성"/>
      <sheetName val="3개요"/>
      <sheetName val="5내역"/>
      <sheetName val="6.GAS"/>
      <sheetName val="7임급실"/>
      <sheetName val="미제출"/>
      <sheetName val="소방1"/>
      <sheetName val="소방2"/>
      <sheetName val="왜UP"/>
      <sheetName val="마장"/>
      <sheetName val="투찰가"/>
      <sheetName val="(A)내역서"/>
      <sheetName val="13LPMCC"/>
      <sheetName val="sub"/>
      <sheetName val="부안일위"/>
      <sheetName val="계림(함평)"/>
      <sheetName val="계림(장성)"/>
      <sheetName val="노임단가(08.01)"/>
      <sheetName val="적용기준"/>
      <sheetName val="MCC제원"/>
      <sheetName val="통합"/>
      <sheetName val="BOX"/>
      <sheetName val="STBOX"/>
      <sheetName val="H PILE수량"/>
      <sheetName val="현금"/>
      <sheetName val="현장"/>
      <sheetName val="TC표지"/>
      <sheetName val="산출(전주P7)"/>
      <sheetName val="공사진행"/>
      <sheetName val="철근량 검토"/>
      <sheetName val="일위대가 집계표"/>
      <sheetName val="횡배수관토공수량"/>
      <sheetName val="하중계산"/>
      <sheetName val="여흥"/>
      <sheetName val="유기공정"/>
      <sheetName val="우각부보강"/>
      <sheetName val="7.1유효폭"/>
      <sheetName val="기준액"/>
      <sheetName val="교량하부공"/>
      <sheetName val="경상비"/>
      <sheetName val="Piping Design Data"/>
      <sheetName val="가공비"/>
      <sheetName val="와동25-3(변경)"/>
      <sheetName val="기계"/>
      <sheetName val="본체"/>
      <sheetName val="견적서(대외) (2)"/>
      <sheetName val="__MAIN"/>
      <sheetName val="T6-6(2)"/>
      <sheetName val="Upgrades pricing"/>
      <sheetName val="공사기본자료"/>
      <sheetName val="°úÃµMAIN"/>
      <sheetName val="ÅÍ³ÎÁ¶µµ"/>
      <sheetName val="1.¼³°è±âÁØ"/>
      <sheetName val="3Â÷¼³°è"/>
      <sheetName val="³ëÀÓ"/>
      <sheetName val="ÇöÈ²CODE"/>
      <sheetName val="¼ÕÀÍÇöÈ²"/>
      <sheetName val="±âµÕ(¿øÇü)"/>
      <sheetName val="¿Ëº®"/>
      <sheetName val="´Ü°¡ºñ±³Ç¥"/>
      <sheetName val="ABUT¼ö·®-A1"/>
      <sheetName val="¹ëºê¼³Ä¡"/>
      <sheetName val="3.¹Ù´ÚÆÇ¼³°è"/>
      <sheetName val="Á¶°Ç"/>
      <sheetName val="¿©Èï"/>
      <sheetName val="tÇü"/>
      <sheetName val="1.¼öº¯Àü¼³ºñ°ø»ç"/>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TYPE-A"/>
      <sheetName val="Ampecity Data"/>
      <sheetName val="시가지우회도로공내역서"/>
      <sheetName val="2"/>
      <sheetName val="1호맨홀토공"/>
      <sheetName val="단위수량산출"/>
      <sheetName val="기본단가표"/>
      <sheetName val="분뇨"/>
      <sheetName val="대포2교접속"/>
      <sheetName val="천방교접속"/>
      <sheetName val="하남내역"/>
      <sheetName val="공사비예산서"/>
      <sheetName val="물량집계"/>
      <sheetName val="관경별내역서"/>
      <sheetName val="은평작업지시대장"/>
      <sheetName val="순공사비"/>
      <sheetName val="경로당내역건축"/>
      <sheetName val="몰탈단가"/>
      <sheetName val="기계공사"/>
      <sheetName val="단가표"/>
      <sheetName val="원가계산(2)"/>
      <sheetName val="아파트"/>
      <sheetName val="기계설비"/>
      <sheetName val="기성부분검사원"/>
      <sheetName val="업체별기성금액"/>
      <sheetName val="2회기성각사별배분표"/>
      <sheetName val="기성공문 (2)"/>
      <sheetName val="기성공문"/>
      <sheetName val="계좌입금의뢰서"/>
      <sheetName val="도급각서"/>
      <sheetName val="철콘기성청구서 (2)"/>
      <sheetName val="공종별집계표(건축) (2)"/>
      <sheetName val="형틀공사기성 (2)"/>
      <sheetName val="철콘기성청구서"/>
      <sheetName val="공종별집계표(건축)"/>
      <sheetName val="형틀공사기성"/>
      <sheetName val="조적기성청구서  "/>
      <sheetName val="공종별집계표(조적) "/>
      <sheetName val="조적공사"/>
      <sheetName val="미장기성청구서 "/>
      <sheetName val="공종별집계표(미장.방수)"/>
      <sheetName val="미장공사"/>
      <sheetName val="하도급각서 (2)"/>
      <sheetName val="하도급계좌입금의뢰서 "/>
      <sheetName val="98비정기소모"/>
      <sheetName val="신천3호용수로"/>
      <sheetName val="부대공사"/>
      <sheetName val="변경내역서"/>
      <sheetName val="97 사업추정(WEKI)"/>
      <sheetName val="4.2유효폭의 계산"/>
      <sheetName val="OPGW기별"/>
      <sheetName val="인부노임"/>
      <sheetName val="남양시작동010313100%"/>
      <sheetName val="도근좌표"/>
      <sheetName val="배수문수량산출(3)"/>
      <sheetName val="건축토목내역"/>
      <sheetName val="combi(wall)"/>
      <sheetName val="샤워실위생"/>
      <sheetName val="을-ATYPE"/>
      <sheetName val="전통건설"/>
      <sheetName val="원가계산하도"/>
      <sheetName val="1호철근량"/>
      <sheetName val="상행-교대(A1-A2)"/>
      <sheetName val="철거단가"/>
      <sheetName val="일위목차"/>
      <sheetName val="토공(우물통,기타)_"/>
      <sheetName val="1_범위"/>
      <sheetName val="2_편성"/>
      <sheetName val="6_GAS"/>
      <sheetName val="노임단가(08_01)"/>
      <sheetName val="기성공문_(2)"/>
      <sheetName val="철콘기성청구서_(2)"/>
      <sheetName val="공종별집계표(건축)_(2)"/>
      <sheetName val="형틀공사기성_(2)"/>
      <sheetName val="조적기성청구서__"/>
      <sheetName val="공종별집계표(조적)_"/>
      <sheetName val="미장기성청구서_"/>
      <sheetName val="공종별집계표(미장_방수)"/>
      <sheetName val="하도급각서_(2)"/>
      <sheetName val="하도급계좌입금의뢰서_"/>
      <sheetName val="토공(우물통,기타)_2"/>
      <sheetName val="1_범위2"/>
      <sheetName val="2_편성2"/>
      <sheetName val="6_GAS2"/>
      <sheetName val="노임단가(08_01)2"/>
      <sheetName val="기성공문_(2)2"/>
      <sheetName val="철콘기성청구서_(2)2"/>
      <sheetName val="공종별집계표(건축)_(2)2"/>
      <sheetName val="형틀공사기성_(2)2"/>
      <sheetName val="조적기성청구서__2"/>
      <sheetName val="공종별집계표(조적)_2"/>
      <sheetName val="미장기성청구서_2"/>
      <sheetName val="공종별집계표(미장_방수)2"/>
      <sheetName val="하도급각서_(2)2"/>
      <sheetName val="하도급계좌입금의뢰서_2"/>
      <sheetName val="토공(우물통,기타)_1"/>
      <sheetName val="1_범위1"/>
      <sheetName val="2_편성1"/>
      <sheetName val="6_GAS1"/>
      <sheetName val="노임단가(08_01)1"/>
      <sheetName val="기성공문_(2)1"/>
      <sheetName val="철콘기성청구서_(2)1"/>
      <sheetName val="공종별집계표(건축)_(2)1"/>
      <sheetName val="형틀공사기성_(2)1"/>
      <sheetName val="조적기성청구서__1"/>
      <sheetName val="공종별집계표(조적)_1"/>
      <sheetName val="미장기성청구서_1"/>
      <sheetName val="공종별집계표(미장_방수)1"/>
      <sheetName val="하도급각서_(2)1"/>
      <sheetName val="하도급계좌입금의뢰서_1"/>
      <sheetName val="내부마감"/>
      <sheetName val="노임조서"/>
      <sheetName val=" 소방공사 산출근거"/>
      <sheetName val="옥내소화전계산서"/>
      <sheetName val="09년실적"/>
      <sheetName val="중사"/>
      <sheetName val="산근"/>
      <sheetName val="직접경비호표"/>
      <sheetName val="코드"/>
      <sheetName val="工완성공사율"/>
      <sheetName val="연습장소"/>
      <sheetName val="Pier 3"/>
      <sheetName val="Stem Footing"/>
      <sheetName val="TYPE-B 평균H"/>
      <sheetName val="기술자료 (연수)"/>
      <sheetName val="원내역서 그대로"/>
      <sheetName val="8.PILE  (돌출)"/>
      <sheetName val="주방환기"/>
      <sheetName val="일위대가내역"/>
      <sheetName val="도로구조공사비"/>
      <sheetName val="도로토공공사비"/>
      <sheetName val="여수토공사비"/>
      <sheetName val="(포장)BOQ-실적공사"/>
      <sheetName val="IP좌표"/>
      <sheetName val="집1"/>
      <sheetName val="토공계산서(부체도로)"/>
      <sheetName val="견적서세부내용"/>
      <sheetName val="견적내용입력"/>
      <sheetName val="설계내역(2001)"/>
      <sheetName val="버스운행안내"/>
      <sheetName val="예방접종계획"/>
      <sheetName val="근태계획서"/>
      <sheetName val="경산(을)"/>
      <sheetName val="新철폐복2"/>
      <sheetName val="新철폐복3"/>
      <sheetName val="관급원내역"/>
      <sheetName val="공내역"/>
      <sheetName val="접속도로1"/>
      <sheetName val="ÀÌÀüºñ³»¿ª¼洂"/>
      <sheetName val="MACRO(전선관)"/>
      <sheetName val="PROCESS"/>
      <sheetName val="투찰"/>
      <sheetName val="일반맨홀수량집계"/>
      <sheetName val="월선수금"/>
      <sheetName val="woo(mac)"/>
      <sheetName val="계산근거"/>
      <sheetName val="담장산출"/>
      <sheetName val="설계명세서(선로)"/>
      <sheetName val="CAL"/>
      <sheetName val="물가"/>
      <sheetName val="2006기계䈌ᅪ԰_x0000_缀"/>
      <sheetName val="치수표"/>
      <sheetName val="투자효율분석"/>
      <sheetName val="단가산출집계"/>
      <sheetName val="Site Expenses"/>
      <sheetName val="지장물C"/>
      <sheetName val="General Data"/>
      <sheetName val="단위세대"/>
      <sheetName val="c_balju"/>
      <sheetName val="sum1 (2)"/>
      <sheetName val="토공(완충)"/>
      <sheetName val="내부부하"/>
      <sheetName val="ATS단가"/>
      <sheetName val="출력-내역서"/>
      <sheetName val="소업1교"/>
      <sheetName val="가설공사"/>
      <sheetName val="전산소모"/>
      <sheetName val="SLAB"/>
      <sheetName val="변경서식"/>
      <sheetName val="원본"/>
      <sheetName val="종배수관"/>
      <sheetName val="사급자재"/>
      <sheetName val="Project Brief"/>
      <sheetName val="확정실적"/>
      <sheetName val="적점"/>
      <sheetName val="PART_DISCOUNT"/>
      <sheetName val="TRE TABLE"/>
      <sheetName val="부산4"/>
      <sheetName val="부대공"/>
      <sheetName val="납부서"/>
      <sheetName val="피벗테이블데이터분석"/>
      <sheetName val="적용단위길이"/>
      <sheetName val="견적"/>
      <sheetName val="조명율데이타"/>
      <sheetName val="품셈집계표"/>
      <sheetName val="자재조사표(참고용)"/>
      <sheetName val="일반부표집계표"/>
      <sheetName val="WEON"/>
      <sheetName val="경상"/>
      <sheetName val="가설"/>
      <sheetName val="직원자료"/>
      <sheetName val="업종분류"/>
      <sheetName val="장비분류"/>
      <sheetName val="6공구(당초)"/>
      <sheetName val="골조시행"/>
      <sheetName val="산근(목록)"/>
      <sheetName val="이형관중량"/>
      <sheetName val="선정요령"/>
      <sheetName val="시멘트"/>
      <sheetName val="명세서"/>
      <sheetName val="목동1절주.bh01"/>
      <sheetName val="E.P.T수량산출서"/>
      <sheetName val="사각맨홀"/>
      <sheetName val="P-산#1-1(WOWA1)"/>
      <sheetName val="가공2원도"/>
      <sheetName val="연결관암거"/>
      <sheetName val="L형옹벽측구"/>
      <sheetName val="48신설수량"/>
      <sheetName val="22-1소단"/>
      <sheetName val="22-2M단"/>
      <sheetName val="01하반기노임"/>
      <sheetName val="공사비총괄표"/>
      <sheetName val="감가상각"/>
      <sheetName val="중기상_x0000_"/>
      <sheetName val="날개벽(시점좌측)"/>
      <sheetName val="3_바닥판설계"/>
      <sheetName val="BQ(실행)"/>
      <sheetName val="토공정보"/>
      <sheetName val="8공구 강재 수량"/>
      <sheetName val="MACRO(MCC)"/>
      <sheetName val="2공구수량"/>
      <sheetName val="2003상반기노임기준"/>
      <sheetName val="중기조종사 단위단가"/>
      <sheetName val="CALCULATION"/>
      <sheetName val="내역(가지)"/>
      <sheetName val="상세내역,전력산출서"/>
      <sheetName val="토공실행"/>
      <sheetName val="(전체발주,금회3차공사)내역서"/>
      <sheetName val="6.2.1 지하차도 조도계산"/>
      <sheetName val="IMPEADENCE MAP 취수장"/>
      <sheetName val="결합부검토"/>
      <sheetName val="파이프"/>
      <sheetName val="토목내역서"/>
      <sheetName val="제진기"/>
      <sheetName val="제수"/>
      <sheetName val="공기"/>
      <sheetName val="일위대가목록(1)"/>
      <sheetName val="단가대비표(1)"/>
      <sheetName val="수질정화시설"/>
      <sheetName val="2.노무비명세서(난간대)"/>
      <sheetName val="2.사진대지"/>
      <sheetName val="3.사진대지"/>
      <sheetName val="노임(1차)"/>
      <sheetName val="인수공총괄"/>
      <sheetName val="구조물공"/>
      <sheetName val="배수공"/>
      <sheetName val="현장관리비 "/>
      <sheetName val="세부내역"/>
      <sheetName val="백암비스타내역"/>
      <sheetName val="자  재"/>
      <sheetName val="HRSG SMALL07220"/>
      <sheetName val="진우+대광"/>
      <sheetName val="부서현황"/>
      <sheetName val="견적율"/>
      <sheetName val="1-1"/>
      <sheetName val="기초일위"/>
      <sheetName val="품셈기준"/>
      <sheetName val="총(신설)"/>
      <sheetName val="수안보-_x0005__x0000__x0000_"/>
      <sheetName val="수안보-徸〒_x0005__x0000_"/>
      <sheetName val="KMT물량"/>
      <sheetName val="J01"/>
      <sheetName val="결과조달"/>
      <sheetName val="정공공사"/>
      <sheetName val="청천내"/>
      <sheetName val="1공구 건정토건 철콘"/>
      <sheetName val="2공구하도급내역서"/>
      <sheetName val="도급내역"/>
      <sheetName val="투찰추정"/>
      <sheetName val="도급내역5+800"/>
      <sheetName val="수목표준대가"/>
      <sheetName val="도급금액"/>
      <sheetName val="재노경"/>
      <sheetName val="일위대가(1)"/>
      <sheetName val="관급자재"/>
      <sheetName val="제경비"/>
      <sheetName val="총공사내역서"/>
      <sheetName val="토공사"/>
      <sheetName val="정렬"/>
      <sheetName val="계약내역서"/>
      <sheetName val="전체도급"/>
      <sheetName val="CODE"/>
      <sheetName val="전기"/>
      <sheetName val="충주"/>
      <sheetName val="본선 토공 분배표"/>
      <sheetName val="1.토공"/>
      <sheetName val="제출내역 (2)"/>
      <sheetName val="산근1"/>
      <sheetName val="입찰"/>
      <sheetName val="1,2공구원가계산서"/>
      <sheetName val="1공구산출내역서"/>
      <sheetName val="현경"/>
      <sheetName val="전화번호DATA (2001)"/>
      <sheetName val="장비"/>
      <sheetName val="노무"/>
      <sheetName val="자압"/>
      <sheetName val="106C0300"/>
      <sheetName val="전체내역서"/>
      <sheetName val="내역(중앙)"/>
      <sheetName val="내역(창신)"/>
      <sheetName val="기성내역서표지"/>
      <sheetName val="집수정"/>
      <sheetName val="과세표준율-2"/>
      <sheetName val="면적분양가"/>
      <sheetName val="분양면적(1123)"/>
      <sheetName val="출력소스"/>
      <sheetName val="전선_및_전선관"/>
      <sheetName val="2000_11월설계내역"/>
      <sheetName val="준검_내역서"/>
      <sheetName val="1_수변전설비공사"/>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1_수인터널"/>
      <sheetName val="수목데이타_"/>
      <sheetName val="변압기_및_발전기_용량"/>
      <sheetName val="단가_및_재료비"/>
      <sheetName val="AS포장복구_"/>
      <sheetName val="3BL공동구_수량"/>
      <sheetName val="복구량산정_및_전용회선_사용"/>
      <sheetName val="4월_실적추정(건축+토목)"/>
      <sheetName val="4월_실적추정(건축)"/>
      <sheetName val="36신설수翇"/>
      <sheetName val="36신설수︀"/>
      <sheetName val="가격조사서"/>
      <sheetName val="견적꓀᥻"/>
      <sheetName val="판"/>
      <sheetName val="집수A"/>
      <sheetName val="공사별 가중치 산출근거(건축)"/>
      <sheetName val="36신설수Ç"/>
      <sheetName val="36신설수資"/>
      <sheetName val="비목군분류일위"/>
      <sheetName val="단면설계"/>
      <sheetName val="Data&amp;Result"/>
      <sheetName val="탑(을지)"/>
      <sheetName val="총집계표"/>
      <sheetName val="대,유,램"/>
      <sheetName val="Piping(Methanol)"/>
      <sheetName val="1공구(입찰내역)"/>
      <sheetName val="영동(D)"/>
      <sheetName val="통합내역"/>
      <sheetName val="건축내역서 (경제상무실)"/>
      <sheetName val="하중산정"/>
      <sheetName val="일위_파일"/>
      <sheetName val="노임,재료비"/>
      <sheetName val="관리,부대비"/>
      <sheetName val="copy"/>
      <sheetName val="서식"/>
      <sheetName val="단위량당중기"/>
      <sheetName val="01"/>
      <sheetName val="중간부"/>
      <sheetName val="L-type"/>
      <sheetName val="자재비"/>
      <sheetName val="장문교(대전)"/>
      <sheetName val="내역서01"/>
      <sheetName val="출력X"/>
      <sheetName val="-_INFORMATION_-"/>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표지_(2)"/>
      <sheetName val="총괄서"/>
      <sheetName val="영구峤"/>
      <sheetName val="단가_x0005__x0000_"/>
      <sheetName val="영구_x0005_"/>
      <sheetName val="영구射"/>
      <sheetName val="영구嶄"/>
      <sheetName val="전기공사"/>
      <sheetName val="내역전기"/>
      <sheetName val="개봉3동하수관"/>
      <sheetName val="지주설치제원"/>
      <sheetName val="접속도로"/>
      <sheetName val="신표지1"/>
      <sheetName val="BEND LOSS"/>
      <sheetName val="횡배위치"/>
      <sheetName val="계산중"/>
      <sheetName val="간선"/>
      <sheetName val="전압"/>
      <sheetName val="조도"/>
      <sheetName val="동력"/>
      <sheetName val="금리׉"/>
      <sheetName val="설계산출표지"/>
      <sheetName val="예산M6-B"/>
      <sheetName val="Option"/>
      <sheetName val="문학간접"/>
      <sheetName val="화해(함평)"/>
      <sheetName val="화해(장성)"/>
      <sheetName val="박스토공"/>
      <sheetName val="기준표"/>
      <sheetName val="단가및재료비"/>
      <sheetName val="보호공"/>
      <sheetName val="주소록"/>
      <sheetName val="조명일위"/>
      <sheetName val="광혁기성"/>
      <sheetName val="건축내역(진해석동)"/>
      <sheetName val="자재조사표"/>
      <sheetName val="G.R300경비"/>
      <sheetName val="자(3.0m)"/>
      <sheetName val="시중노임(공사)"/>
      <sheetName val="하부철근수량"/>
      <sheetName val="앉음벽 (2)"/>
      <sheetName val="4.전기"/>
      <sheetName val="시중노임단가"/>
      <sheetName val="지구단위계획"/>
      <sheetName val="기초및구체공"/>
      <sheetName val="대로근거"/>
      <sheetName val="P1(좌,우)"/>
      <sheetName val="DB"/>
      <sheetName val="DWPM"/>
      <sheetName val="실행예산서"/>
      <sheetName val="유동표(변경)"/>
      <sheetName val="토공산출(주차장)"/>
      <sheetName val="토목공사"/>
      <sheetName val="급명"/>
      <sheetName val="1._x0018_변전설비"/>
      <sheetName val="오동"/>
      <sheetName val="대조"/>
      <sheetName val="나한"/>
      <sheetName val="INPUT(덕도방향-시점)"/>
      <sheetName val="BOX 본체"/>
      <sheetName val="토적계산서"/>
      <sheetName val="Imp-Data"/>
      <sheetName val="전등수량산출"/>
      <sheetName val="13.노임단가"/>
      <sheetName val="각종양식"/>
      <sheetName val="_____________DATABANK_2000____2"/>
      <sheetName val="_____________DATABANK_2000____3"/>
      <sheetName val="품목납기"/>
      <sheetName val="전기설계변경"/>
      <sheetName val="실행내역서 "/>
      <sheetName val="SKETCH"/>
      <sheetName val="working load at the btm ft."/>
      <sheetName val="stability check"/>
      <sheetName val="design criteria"/>
      <sheetName val="Main"/>
      <sheetName val="4차원가계산서"/>
      <sheetName val="FIN TUBE"/>
      <sheetName val="HED. &amp; PIPE"/>
      <sheetName val="도급양식"/>
      <sheetName val="loading"/>
      <sheetName val="96수출"/>
      <sheetName val="설명서 "/>
      <sheetName val="다이꾸"/>
      <sheetName val="MEXICO-C"/>
      <sheetName val="SE-611"/>
      <sheetName val="관람석제출"/>
      <sheetName val="제원.설계조건"/>
      <sheetName val="공통부대비"/>
      <sheetName val="DATA(BAC)"/>
      <sheetName val="현장예산"/>
      <sheetName val="Macro3"/>
      <sheetName val="평가데이터"/>
      <sheetName val="SULKEA"/>
      <sheetName val="아파트건축"/>
      <sheetName val="잔수량(작성)"/>
      <sheetName val="BOQ(전체)"/>
      <sheetName val="전체철근집계"/>
      <sheetName val="본선토량운반계산서(1)0"/>
      <sheetName val="특수기호강도거푸집"/>
      <sheetName val="종배수관면벽신"/>
      <sheetName val="종배수관(신)"/>
      <sheetName val="유림골조"/>
      <sheetName val="성서방향-교대(A2)"/>
      <sheetName val="상행-교대(A1)"/>
      <sheetName val="매매"/>
      <sheetName val="전신"/>
      <sheetName val="기간등록"/>
      <sheetName val="신공"/>
      <sheetName val="tggwan(mac)"/>
      <sheetName val="내역서비교"/>
      <sheetName val="LAB"/>
      <sheetName val="Inquiry"/>
      <sheetName val="기초공"/>
      <sheetName val="현장경비"/>
      <sheetName val="Á¡°ËÃÑ°ý"/>
      <sheetName val="»ó¼öµµÅä°øÁý°èÇ¥"/>
      <sheetName val="°ßÀû´ëºñ"/>
      <sheetName val="ÀÏÀ§´ë°¡Ç¥(À¯´Ü°¡)"/>
      <sheetName val="ÀÚÀç¸ñ·Ï"/>
      <sheetName val="20°ü¸®ºñÀ²"/>
      <sheetName val="구리토평1전기"/>
      <sheetName val="견"/>
      <sheetName val="협조전"/>
      <sheetName val="입찰견적보고서"/>
      <sheetName val="내역서(총)"/>
      <sheetName val="aa"/>
      <sheetName val="현금흐름"/>
      <sheetName val="★도급내역"/>
      <sheetName val="과세내역(세부)"/>
      <sheetName val="기타시설"/>
      <sheetName val="판매시설"/>
      <sheetName val="주민복지관"/>
      <sheetName val="지하주차장"/>
      <sheetName val="금액"/>
      <sheetName val="송우내역서"/>
      <sheetName val="증감분석"/>
      <sheetName val="FAB별"/>
      <sheetName val="산재 안전"/>
      <sheetName val="노무비 경비"/>
      <sheetName val="산정표"/>
      <sheetName val="GI-LIST"/>
      <sheetName val="하도급변경대비표"/>
      <sheetName val="2000용수잠관-수량집계"/>
      <sheetName val="대림경상68억"/>
      <sheetName val="3.내역서"/>
      <sheetName val="통신물량"/>
      <sheetName val="가설공사내역"/>
      <sheetName val="별표 "/>
      <sheetName val="CC16-내역서"/>
      <sheetName val="매입세"/>
      <sheetName val="균열"/>
      <sheetName val="노᠀⁷"/>
      <sheetName val="CB"/>
      <sheetName val="CS2"/>
      <sheetName val=" 견적서"/>
      <sheetName val="const."/>
      <sheetName val="동해title"/>
      <sheetName val="남양구조시험동"/>
      <sheetName val="세목전체"/>
      <sheetName val="CHITIET VL-NC-TT -1p"/>
      <sheetName val="TDTKP1"/>
      <sheetName val="bearing"/>
      <sheetName val="LIST"/>
      <sheetName val="mcc일위대가"/>
      <sheetName val="건축원가계산서"/>
      <sheetName val="노원열병합  건축렀こ렀䡟ԯ_x0000_缀"/>
      <sheetName val="노원열병합  건축렀䡟ԯ_x0000_缀_x0000__x0000_"/>
      <sheetName val="내역(전체)"/>
      <sheetName val="노원열병합  건축︀ᇕ԰_x0000_缀_x0000__x0000_"/>
      <sheetName val="노원열병합  건축ﻕᇕ԰_x0000_缀_x0000__x0000_"/>
      <sheetName val="투입(관수_건축)"/>
      <sheetName val="투입(APT500)"/>
      <sheetName val="투입(분당)"/>
      <sheetName val="작성지침서2)"/>
      <sheetName val="투입스케쥴양식"/>
      <sheetName val="투입(APT1200)"/>
      <sheetName val="투입(평촌)"/>
      <sheetName val="투입(APT1000)"/>
      <sheetName val="계약내역서(을지)"/>
      <sheetName val="빗물받이(910-510-410)"/>
      <sheetName val="CLAUSE"/>
      <sheetName val="약품설︀"/>
      <sheetName val="Working(wo WTs)"/>
      <sheetName val="주조정실"/>
      <sheetName val="Requirements"/>
      <sheetName val="단가보완"/>
      <sheetName val="Rates"/>
      <sheetName val="Front"/>
      <sheetName val="경비"/>
      <sheetName val="연돌일위집계"/>
      <sheetName val="설계기준"/>
      <sheetName val="내역1"/>
      <sheetName val="화설내"/>
      <sheetName val="웅진교-S2"/>
      <sheetName val="배수관토공"/>
      <sheetName val="01AC"/>
      <sheetName val="인공(100P,배선반)"/>
      <sheetName val="설내역서 "/>
      <sheetName val="입력"/>
      <sheetName val="기흥하도용"/>
      <sheetName val="일위대가(여기까지)"/>
      <sheetName val="J"/>
      <sheetName val="단위_xdc00_ὗ␀"/>
      <sheetName val="인상효1"/>
      <sheetName val="수성페인트도장 내역서"/>
      <sheetName val="통로box전기"/>
      <sheetName val="밧데리"/>
      <sheetName val="진접"/>
      <sheetName val="사급자재(1단계)"/>
      <sheetName val="조명투자및환수계획"/>
      <sheetName val="제조중간결과"/>
      <sheetName val="구조물터파기수량집계"/>
      <sheetName val="배수공 시멘트 및 골재량 산출"/>
      <sheetName val="공내ᰖ"/>
      <sheetName val="수량이동"/>
      <sheetName val="단면"/>
      <sheetName val="열린교실"/>
      <sheetName val="경산锼_x0013_閄"/>
      <sheetName val="합의경상"/>
      <sheetName val="단면瑌)"/>
      <sheetName val="22단"/>
      <sheetName val="22단锼"/>
      <sheetName val="기초자료입력및 K치 확인"/>
      <sheetName val="AS_x0005__x0000_"/>
      <sheetName val="8.현장관리비"/>
      <sheetName val="7.안전관리비"/>
      <sheetName val="진주䈀ᅪ"/>
      <sheetName val="BOX(1.5X1.5)"/>
      <sheetName val="2BOX본체"/>
      <sheetName val="도장수량(하1)"/>
      <sheetName val="사업수지"/>
      <sheetName val="기계경비단가"/>
      <sheetName val="CON'C"/>
      <sheetName val="경영상태"/>
      <sheetName val="토공A"/>
      <sheetName val="전체공내역서"/>
      <sheetName val="퍼스트"/>
      <sheetName val="명단원자료(이전)"/>
      <sheetName val="원가서"/>
      <sheetName val="용소리교"/>
      <sheetName val="단가산출1"/>
      <sheetName val="98수문일위"/>
      <sheetName val="삼보지질"/>
      <sheetName val="7.전산해석결과"/>
      <sheetName val="4.하중"/>
      <sheetName val="우각부검토"/>
      <sheetName val="기초입력"/>
      <sheetName val="공주-교대(A1)"/>
      <sheetName val="실행"/>
      <sheetName val="단가조사-1"/>
      <sheetName val="단가조사-2"/>
      <sheetName val="현장별계약현황('98.10.31)"/>
      <sheetName val="현장관리비데이타"/>
      <sheetName val="1)fs"/>
      <sheetName val="구조     ."/>
      <sheetName val="design load"/>
      <sheetName val="견적내역"/>
      <sheetName val="일집"/>
      <sheetName val="COPING"/>
      <sheetName val="보할공정"/>
      <sheetName val="시설일위"/>
      <sheetName val="DATA 입력부"/>
      <sheetName val="승용"/>
      <sheetName val="Recovered_Sheet1"/>
      <sheetName val="원가상세내역"/>
      <sheetName val="2004경영(비목별)"/>
      <sheetName val="2004경영"/>
      <sheetName val="s"/>
      <sheetName val="직원동원SCH"/>
      <sheetName val="계획금액"/>
      <sheetName val="Man Power &amp; Comp"/>
      <sheetName val="차종별"/>
      <sheetName val="손익집계(공장별)"/>
      <sheetName val="보호"/>
      <sheetName val="개소별수량산출"/>
      <sheetName val="성남여성복지내역"/>
      <sheetName val="간지"/>
      <sheetName val="횡배수관"/>
      <sheetName val="단가표 "/>
      <sheetName val="공사비 내역 (가)"/>
      <sheetName val="차수"/>
      <sheetName val="EKOG10건축"/>
      <sheetName val="북방3터널"/>
      <sheetName val="예산서"/>
      <sheetName val="등록업체"/>
      <sheetName val="esc"/>
      <sheetName val="도급예산내역서봉투"/>
      <sheetName val="도급예산내역서총괄표"/>
      <sheetName val="을부담운반비"/>
      <sheetName val="운반비산출"/>
      <sheetName val="방송노임"/>
      <sheetName val="보도경계블럭"/>
      <sheetName val="모델링"/>
      <sheetName val="EUPDAT2"/>
      <sheetName val="hvac내역서(제어동)"/>
      <sheetName val="단락전류-A"/>
      <sheetName val="DPRKMHDT"/>
      <sheetName val="부표총괄"/>
      <sheetName val="Tot-sum"/>
      <sheetName val="영흥TL(UP,DOWN) "/>
      <sheetName val="96작생능"/>
      <sheetName val="sheets"/>
      <sheetName val="강북라우터"/>
      <sheetName val="합천내역"/>
      <sheetName val="220 (2)"/>
      <sheetName val="총인원"/>
      <sheetName val="직급인원"/>
      <sheetName val="관기성공.내"/>
      <sheetName val="중동상가"/>
      <sheetName val="평균높이산출근거"/>
      <sheetName val="횡배수관위치조서"/>
      <sheetName val="공사비내역서"/>
      <sheetName val="2002하반기노임기준"/>
      <sheetName val="본부장"/>
      <sheetName val="구동"/>
      <sheetName val="공조기"/>
      <sheetName val="대림산업"/>
      <sheetName val="내역서(전체)"/>
      <sheetName val="내역(토목)"/>
      <sheetName val="5.공종별예산내역서"/>
      <sheetName val="두앙"/>
      <sheetName val="깨기수량"/>
      <sheetName val="세부견적서(DAS Call Back)"/>
      <sheetName val="단중표-ST"/>
      <sheetName val="PIPE"/>
      <sheetName val="VALVE"/>
      <sheetName val="도로경계블럭단위수량"/>
      <sheetName val="도로경계블럭단위토공"/>
      <sheetName val="L형측구단위수량"/>
      <sheetName val="L형측구연장조서"/>
      <sheetName val="ÀÌÀüºñ³»¿ª¼砆"/>
      <sheetName val="다곡2교"/>
      <sheetName val="1. 가로등 설비 공사(산출)"/>
      <sheetName val="단위중량"/>
      <sheetName val="견적서1"/>
      <sheetName val="대창(함평)"/>
      <sheetName val="공통가설공사"/>
      <sheetName val="사용성검토"/>
      <sheetName val="¼Ò¾ß°øÁ¤°èÈ纘$헾"/>
      <sheetName val="분수장비시설수량"/>
      <sheetName val="보차도경계석수량"/>
      <sheetName val="역T형"/>
      <sheetName val="내역서(삼호)"/>
      <sheetName val="주beam"/>
      <sheetName val="공기압축기실"/>
    </sheetNames>
    <definedNames>
      <definedName name="Macro12"/>
    </defined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sheetData sheetId="212"/>
      <sheetData sheetId="213"/>
      <sheetData sheetId="214"/>
      <sheetData sheetId="215"/>
      <sheetData sheetId="216" refreshError="1"/>
      <sheetData sheetId="217" refreshError="1"/>
      <sheetData sheetId="218" refreshError="1"/>
      <sheetData sheetId="219" refreshError="1"/>
      <sheetData sheetId="220"/>
      <sheetData sheetId="221"/>
      <sheetData sheetId="222"/>
      <sheetData sheetId="223"/>
      <sheetData sheetId="224"/>
      <sheetData sheetId="225" refreshError="1"/>
      <sheetData sheetId="226"/>
      <sheetData sheetId="227"/>
      <sheetData sheetId="228"/>
      <sheetData sheetId="229"/>
      <sheetData sheetId="230"/>
      <sheetData sheetId="231"/>
      <sheetData sheetId="232"/>
      <sheetData sheetId="233"/>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sheetData sheetId="270"/>
      <sheetData sheetId="271"/>
      <sheetData sheetId="272"/>
      <sheetData sheetId="273"/>
      <sheetData sheetId="274"/>
      <sheetData sheetId="275"/>
      <sheetData sheetId="276"/>
      <sheetData sheetId="277"/>
      <sheetData sheetId="278"/>
      <sheetData sheetId="279"/>
      <sheetData sheetId="280"/>
      <sheetData sheetId="281" refreshError="1"/>
      <sheetData sheetId="282" refreshError="1"/>
      <sheetData sheetId="283"/>
      <sheetData sheetId="284"/>
      <sheetData sheetId="285"/>
      <sheetData sheetId="286"/>
      <sheetData sheetId="287"/>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sheetData sheetId="531"/>
      <sheetData sheetId="532"/>
      <sheetData sheetId="533"/>
      <sheetData sheetId="534"/>
      <sheetData sheetId="535"/>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sheetData sheetId="682"/>
      <sheetData sheetId="683"/>
      <sheetData sheetId="684"/>
      <sheetData sheetId="685"/>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sheetData sheetId="1104"/>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sheetData sheetId="1122"/>
      <sheetData sheetId="1123" refreshError="1"/>
      <sheetData sheetId="1124" refreshError="1"/>
      <sheetData sheetId="1125" refreshError="1"/>
      <sheetData sheetId="1126" refreshError="1"/>
      <sheetData sheetId="1127" refreshError="1"/>
      <sheetData sheetId="1128" refreshError="1"/>
      <sheetData sheetId="1129"/>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sheetData sheetId="1207"/>
      <sheetData sheetId="1208"/>
      <sheetData sheetId="1209"/>
      <sheetData sheetId="1210"/>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sheetData sheetId="1631"/>
      <sheetData sheetId="1632"/>
      <sheetData sheetId="1633"/>
      <sheetData sheetId="1634"/>
      <sheetData sheetId="1635" refreshError="1"/>
      <sheetData sheetId="1636" refreshError="1"/>
      <sheetData sheetId="1637" refreshError="1"/>
      <sheetData sheetId="1638" refreshError="1"/>
      <sheetData sheetId="1639" refreshError="1"/>
      <sheetData sheetId="1640"/>
      <sheetData sheetId="164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sheetData sheetId="1713"/>
      <sheetData sheetId="1714"/>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sheetData sheetId="1829"/>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sheetData sheetId="1885"/>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유량조사조서"/>
      <sheetName val="DATE"/>
      <sheetName val="6PILE  (돌출)"/>
      <sheetName val="ABUT수량-A1"/>
      <sheetName val="터파기및재료"/>
      <sheetName val="플랜트 설치"/>
      <sheetName val="토목검측서"/>
      <sheetName val="데이타"/>
      <sheetName val="수안보-MBR1"/>
      <sheetName val="노임단가(2008.상)"/>
      <sheetName val="FOB발"/>
      <sheetName val="토공연장"/>
      <sheetName val="자재"/>
      <sheetName val="당초계약"/>
      <sheetName val="MFAB"/>
      <sheetName val="MFRT"/>
      <sheetName val="MPKG"/>
      <sheetName val="MPRD"/>
      <sheetName val="H-PILE수량집계"/>
      <sheetName val="단위수량"/>
      <sheetName val="가시설수량"/>
      <sheetName val="BID"/>
      <sheetName val="단가적용기준"/>
      <sheetName val="산출내역서집계표"/>
      <sheetName val="하중조건(평상시)"/>
      <sheetName val="광주운남을"/>
      <sheetName val="값"/>
      <sheetName val="식재인부"/>
      <sheetName val="토사(PE)"/>
      <sheetName val="변수값"/>
      <sheetName val="중기상차"/>
      <sheetName val="AS복구"/>
      <sheetName val="중기터파기"/>
      <sheetName val="총괄내역서"/>
      <sheetName val="Total"/>
      <sheetName val="단가"/>
      <sheetName val="5.정산서"/>
      <sheetName val="장비집계"/>
      <sheetName val="수량산출"/>
      <sheetName val="사회복지관"/>
      <sheetName val="원가계산"/>
      <sheetName val="우각부보강"/>
      <sheetName val="계단"/>
      <sheetName val="관접합및부설"/>
      <sheetName val="Sheet1"/>
      <sheetName val="ilch"/>
      <sheetName val="교각계산"/>
      <sheetName val="수량산출(음암)"/>
      <sheetName val="진주방향"/>
      <sheetName val="내역서"/>
      <sheetName val="4.2유효폭의 계산"/>
      <sheetName val="쌍송교"/>
      <sheetName val="5.모델링"/>
      <sheetName val="조견표"/>
      <sheetName val="인건비"/>
      <sheetName val="원형1호맨홀토공수량"/>
      <sheetName val="삼성전기"/>
      <sheetName val="Sheet1 (2)"/>
      <sheetName val="원형맨홀수량"/>
      <sheetName val="설계조건"/>
      <sheetName val="CABLE SIZE-3"/>
      <sheetName val="신길1동"/>
      <sheetName val="입력DATA"/>
      <sheetName val="바닥판"/>
      <sheetName val="지수"/>
      <sheetName val="총괄표"/>
      <sheetName val="집계표"/>
      <sheetName val="POOM_MOTO"/>
      <sheetName val="교각1"/>
      <sheetName val="4차원가계산서"/>
      <sheetName val="설계"/>
      <sheetName val="960318-1"/>
      <sheetName val="F5"/>
      <sheetName val="sum"/>
      <sheetName val="공사비집계"/>
      <sheetName val="환률"/>
      <sheetName val="조명시설"/>
      <sheetName val="Sheet13"/>
      <sheetName val="Sheet14"/>
      <sheetName val="Sheet9"/>
      <sheetName val="차액보증"/>
      <sheetName val="Macro1"/>
      <sheetName val="토공"/>
      <sheetName val="총괄"/>
      <sheetName val="중기기초자료"/>
      <sheetName val="인건비 "/>
      <sheetName val="용역비내역-진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변압기용량"/>
      <sheetName val="전압조건"/>
      <sheetName val="전압(성남)"/>
      <sheetName val="부하조건"/>
      <sheetName val="부하(성남)"/>
      <sheetName val="설계조건"/>
      <sheetName val="조도계산서 (도서)"/>
      <sheetName val="SUNGNAM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WORK"/>
      <sheetName val="STORAGE"/>
      <sheetName val="YES"/>
      <sheetName val="터널조도"/>
      <sheetName val="갑지"/>
      <sheetName val="공사원가계산서"/>
      <sheetName val="총내역서"/>
      <sheetName val="내역서"/>
      <sheetName val="일위대가"/>
      <sheetName val="관급내역서"/>
      <sheetName val="이전비내역서"/>
      <sheetName val="물량"/>
      <sheetName val="배선설계"/>
      <sheetName val="부하계산"/>
      <sheetName val="기초산출서"/>
      <sheetName val="장비단가산출"/>
      <sheetName val="기둥(원형)"/>
      <sheetName val="동원(3)"/>
      <sheetName val="예정(3)"/>
      <sheetName val="주형"/>
      <sheetName val="조명율표"/>
      <sheetName val="WORK"/>
      <sheetName val="MOTOR"/>
      <sheetName val="과천MAIN"/>
      <sheetName val="노무비 근거"/>
      <sheetName val="Sheet2"/>
      <sheetName val="DATA"/>
      <sheetName val="H-PILE수량집계"/>
      <sheetName val="ABUT수량-A1"/>
      <sheetName val="노임"/>
      <sheetName val="데이타"/>
      <sheetName val="Sheet1"/>
      <sheetName val="조도계산서 (도서)"/>
      <sheetName val="1.설계기준"/>
      <sheetName val="현황CODE"/>
      <sheetName val="손익현황"/>
      <sheetName val="3차설계"/>
      <sheetName val="옹벽"/>
      <sheetName val="2000.11월설계내역"/>
      <sheetName val="단가비교표"/>
      <sheetName val="Sheet1 (2)"/>
      <sheetName val="밸브설치"/>
      <sheetName val="3.바닥판설계"/>
      <sheetName val="인건-측정"/>
      <sheetName val="내역"/>
      <sheetName val="JUCK"/>
      <sheetName val="t형"/>
      <sheetName val="XXXXXX"/>
      <sheetName val="표지"/>
      <sheetName val="1.수변전설비공사"/>
      <sheetName val="2. 동력설비 공사"/>
      <sheetName val="3. 조명설비공사"/>
      <sheetName val="4. 접지설비공사"/>
      <sheetName val="5. 통신설비 공사"/>
      <sheetName val="6. 전기방식설비공사"/>
      <sheetName val="6.전기방식 설비공사(2)"/>
      <sheetName val="7.방호설비공사"/>
      <sheetName val="8.가설전기공사"/>
      <sheetName val="산출근거"/>
      <sheetName val="BID"/>
      <sheetName val="점수계산1-2"/>
      <sheetName val="총계"/>
      <sheetName val="°©Áö"/>
      <sheetName val="°ø»ç¿ø°¡°è»ê¼­"/>
      <sheetName val="ÃÑ³»¿ª¼­"/>
      <sheetName val="³»¿ª¼­"/>
      <sheetName val="ÀÏÀ§´ë°¡"/>
      <sheetName val="°ü±Þ³»¿ª¼­"/>
      <sheetName val="ÀÌÀüºñ³»¿ª¼­"/>
      <sheetName val="¹°·®"/>
      <sheetName val="¹è¼±¼³°è"/>
      <sheetName val="ºÎÇÏ°è»ê"/>
      <sheetName val="±âÃÊ»êÃâ¼­"/>
      <sheetName val="Àåºñ´Ü°¡»êÃâ"/>
      <sheetName val="µ¿¿ø(3)"/>
      <sheetName val="¿¹Á¤(3)"/>
      <sheetName val="ÁÖÇü"/>
      <sheetName val="수안보-MBR1"/>
      <sheetName val="입력DATA"/>
      <sheetName val="8. 안정검토"/>
      <sheetName val="정부노임단가"/>
      <sheetName val="통합"/>
      <sheetName val="BOX"/>
      <sheetName val="STBOX"/>
      <sheetName val="6PILE  (돌출)"/>
      <sheetName val="6호기"/>
      <sheetName val="AS포장복구 "/>
      <sheetName val="H PILE수량"/>
      <sheetName val="현금"/>
      <sheetName val="현장"/>
      <sheetName val="조건"/>
      <sheetName val="TC표지"/>
      <sheetName val="산출(전주P7)"/>
      <sheetName val="9GNG운반"/>
      <sheetName val="전기일위대가"/>
      <sheetName val="시공계획"/>
      <sheetName val="설계조건"/>
      <sheetName val="설계예산서"/>
      <sheetName val="수량집계"/>
      <sheetName val="총괄"/>
      <sheetName val="토목"/>
      <sheetName val="가로등내역서"/>
      <sheetName val="수량산출서"/>
      <sheetName val="#REF"/>
      <sheetName val="터파기및재료"/>
      <sheetName val="설계내역서"/>
      <sheetName val="현장관리비집계표"/>
      <sheetName val="Macro1"/>
      <sheetName val="ITEM"/>
      <sheetName val="- INFORMATION -"/>
      <sheetName val="Module1"/>
      <sheetName val="Module2"/>
      <sheetName val="Module3"/>
      <sheetName val="Module4"/>
      <sheetName val="Module5"/>
      <sheetName val="Module6"/>
      <sheetName val="Module8"/>
      <sheetName val="Module9"/>
      <sheetName val="Module7"/>
      <sheetName val="특별교실"/>
      <sheetName val="기숙사"/>
      <sheetName val="화장실"/>
      <sheetName val="총집계-1"/>
      <sheetName val="총집계-2"/>
      <sheetName val="원가-1"/>
      <sheetName val="원가-2"/>
      <sheetName val="총물량표"/>
      <sheetName val="정산물량표"/>
      <sheetName val="정산세부물량1차분실적"/>
      <sheetName val="정산복구량"/>
      <sheetName val="일위대가표(1)"/>
      <sheetName val="일위대가표(2)"/>
      <sheetName val="자재단가비교표"/>
      <sheetName val="복구량산정 및 전용회선 사용"/>
      <sheetName val="노임단가"/>
      <sheetName val="기안"/>
      <sheetName val="견적서"/>
      <sheetName val="호계"/>
      <sheetName val="제암"/>
      <sheetName val="월마트"/>
      <sheetName val="월드컵"/>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 val="변경사유"/>
      <sheetName val="가옥조명원가계"/>
      <sheetName val="가옥조명내역서"/>
      <sheetName val="산출집계"/>
      <sheetName val="산출근거서"/>
      <sheetName val="신규품목"/>
      <sheetName val="수량표지"/>
      <sheetName val="공구손료"/>
      <sheetName val="4월 실적추정(건축+토목)"/>
      <sheetName val="4월 실적추정(건축)"/>
      <sheetName val="내역(설계)"/>
      <sheetName val="예산변경사항"/>
      <sheetName val="Module11"/>
      <sheetName val="집계표"/>
      <sheetName val="단가"/>
      <sheetName val="총괄표"/>
      <sheetName val="말뚝지지력산정"/>
      <sheetName val="전선 및 전선관"/>
      <sheetName val="실행철강하도"/>
      <sheetName val="내역서2안"/>
      <sheetName val="단가산출"/>
      <sheetName val="소야공정계획표"/>
      <sheetName val="입찰안"/>
      <sheetName val="봉양~조차장간고하개명(신설)"/>
      <sheetName val="대비"/>
      <sheetName val="직공비"/>
      <sheetName val="부대공사비"/>
      <sheetName val="수량산출"/>
      <sheetName val="일반공사"/>
      <sheetName val="을"/>
      <sheetName val="FILE1"/>
      <sheetName val="VXXXX"/>
      <sheetName val="VXXXXX"/>
      <sheetName val="1.수변전설비"/>
      <sheetName val="2.전력간선"/>
      <sheetName val="3.동력"/>
      <sheetName val="4.전등"/>
      <sheetName val="5.전열"/>
      <sheetName val="6.약전"/>
      <sheetName val="7.소방"/>
      <sheetName val="8.방송"/>
      <sheetName val="9.조명제어"/>
      <sheetName val="10.철거공사"/>
      <sheetName val="남양시작동자105노65기1.3화1.2"/>
      <sheetName val="직노"/>
      <sheetName val="실행내역"/>
      <sheetName val="200"/>
      <sheetName val="2F 회의실견적(5_14 일대)"/>
      <sheetName val="부하계산서"/>
      <sheetName val="견적조건"/>
      <sheetName val="견적조건(을지)"/>
      <sheetName val="식생블럭단위수량"/>
      <sheetName val="을지"/>
      <sheetName val="간선계산"/>
      <sheetName val="원가계산"/>
      <sheetName val="1.전차선조정"/>
      <sheetName val="2.조가선조정"/>
      <sheetName val="3.급전선신설"/>
      <sheetName val="4.급전선철거"/>
      <sheetName val="5.고배선철거"/>
      <sheetName val="6.고압케이블신설"/>
      <sheetName val="7.비절연선조정"/>
      <sheetName val="8.가동브래키트이설"/>
      <sheetName val="9.H형강주신설(9m)"/>
      <sheetName val="10.강관주신설(9m)"/>
      <sheetName val="11.H강주철거(11m)"/>
      <sheetName val="11.H형강기초"/>
      <sheetName val="13.강관주기초"/>
      <sheetName val="14.장력조정장치신설"/>
      <sheetName val="15.장력조정장치철거   "/>
      <sheetName val="16.콘주철거(9m)"/>
      <sheetName val="17.지선신설(보통)"/>
      <sheetName val="18.지선신설(v형)"/>
      <sheetName val="19.지선철거"/>
      <sheetName val="20.기중개폐기신설"/>
      <sheetName val="기초단가"/>
      <sheetName val="대구실행"/>
      <sheetName val="Baby일위대가"/>
      <sheetName val="0.집계"/>
      <sheetName val="N賃率-職"/>
      <sheetName val="표지 (2)"/>
      <sheetName val="가로등부표"/>
      <sheetName val="001"/>
      <sheetName val="산출내역서집계표"/>
      <sheetName val="노무비"/>
      <sheetName val="본선차로수량집계표"/>
      <sheetName val="준검 내역서"/>
      <sheetName val="기계경비"/>
      <sheetName val="단가 및 재료비"/>
      <sheetName val="주상도"/>
      <sheetName val="INPUT"/>
      <sheetName val="하조서"/>
      <sheetName val="보증수수료산출"/>
      <sheetName val="1.수인터널"/>
      <sheetName val="가로등"/>
      <sheetName val="공사비예산서(토목분)"/>
      <sheetName val="수목데이타 "/>
      <sheetName val="변압기 및 발전기 용량"/>
      <sheetName val="단가조사"/>
      <sheetName val="일위대가(목록)"/>
      <sheetName val="재료비"/>
      <sheetName val="참고"/>
      <sheetName val="공사개요"/>
      <sheetName val="각형맨홀"/>
      <sheetName val="수목단가"/>
      <sheetName val="시설수량표"/>
      <sheetName val="식재수량표"/>
      <sheetName val="일위목록"/>
      <sheetName val="자재단가"/>
      <sheetName val="2000년1차"/>
      <sheetName val="부대내역"/>
      <sheetName val="입찰보고"/>
      <sheetName val="노무비단가"/>
      <sheetName val="매립"/>
      <sheetName val="내력서"/>
      <sheetName val="1.설계조건"/>
      <sheetName val="일위대가목차"/>
      <sheetName val="3-1.CB"/>
      <sheetName val="MAIN_TABLE"/>
      <sheetName val="재료"/>
      <sheetName val="제경비율"/>
      <sheetName val="LOPCALC"/>
      <sheetName val="아산추가1220"/>
      <sheetName val="당초"/>
      <sheetName val="인건비"/>
      <sheetName val="98지급계획"/>
      <sheetName val="XL4Poppy"/>
      <sheetName val="본공사"/>
      <sheetName val="DANGA"/>
      <sheetName val="BQ"/>
      <sheetName val="일위대가(가설)"/>
      <sheetName val="BID-도로"/>
      <sheetName val="실행내역서"/>
      <sheetName val="설 계"/>
      <sheetName val="타공종이기"/>
      <sheetName val="5호광장(낙찰)"/>
      <sheetName val="5호광장"/>
      <sheetName val="5호광장 (만점)"/>
      <sheetName val="인천국제 (만점) (2)"/>
      <sheetName val="선거교가설공사"/>
      <sheetName val="선거교가설공사(만점)"/>
      <sheetName val="낙동강하구둑"/>
      <sheetName val="낙동강하구둑(만점)"/>
      <sheetName val="공원로-우남로"/>
      <sheetName val="공원로-우남로(만점)"/>
      <sheetName val="보림사우회도로"/>
      <sheetName val="보림사우회도로(만점)"/>
      <sheetName val="수입"/>
      <sheetName val="JUCKEYK"/>
      <sheetName val="연습"/>
      <sheetName val="수주현황2월"/>
      <sheetName val="토공유동표"/>
      <sheetName val="교각계산"/>
      <sheetName val="단면 (2)"/>
      <sheetName val="ASP포장"/>
      <sheetName val="단가산출서(기계)"/>
      <sheetName val="내역서(전기)"/>
      <sheetName val="3BL공동구 수량"/>
      <sheetName val="일위대가표"/>
      <sheetName val="에너지동"/>
      <sheetName val="Total"/>
      <sheetName val="스톱로그내역"/>
      <sheetName val="공사원가계산서)"/>
      <sheetName val="내역집계표"/>
      <sheetName val="전기내역"/>
      <sheetName val="대가집계표"/>
      <sheetName val="대가전기"/>
      <sheetName val="자료"/>
      <sheetName val="집계표(관급)"/>
      <sheetName val="전기내역관급"/>
      <sheetName val="기계내역"/>
      <sheetName val="laroux"/>
      <sheetName val="도급예정1199"/>
      <sheetName val="외주대비"/>
      <sheetName val="수정실행"/>
      <sheetName val="단가산출근거"/>
      <sheetName val="현장인원투입"/>
      <sheetName val="장비투입계획"/>
      <sheetName val="현황사진"/>
      <sheetName val="외주대비-구조물"/>
      <sheetName val="외주대비 -석축"/>
      <sheetName val="외주대비-구조물 (2)"/>
      <sheetName val="견적표지 (3)"/>
      <sheetName val="정태현"/>
      <sheetName val="주관사업"/>
      <sheetName val="JJ"/>
      <sheetName val="조건표"/>
      <sheetName val="설계"/>
      <sheetName val="수문일1"/>
      <sheetName val="건축공사"/>
      <sheetName val="1차설계변경내역"/>
      <sheetName val="발주설계서(당초)"/>
      <sheetName val="가설건물"/>
      <sheetName val="토공"/>
      <sheetName val="교각1"/>
      <sheetName val="ETC"/>
      <sheetName val="돌망태단위수량"/>
      <sheetName val="요율"/>
      <sheetName val="자재대"/>
      <sheetName val="소요자재"/>
      <sheetName val="노무산출서"/>
      <sheetName val="코드표"/>
      <sheetName val="공사진행"/>
      <sheetName val="날개벽(TYPE3)"/>
      <sheetName val="비교표"/>
      <sheetName val="대창(함평)-창열"/>
      <sheetName val="대창(장성)"/>
      <sheetName val="공사비"/>
      <sheetName val="가드레일산근"/>
      <sheetName val="수량집계표"/>
      <sheetName val="수량"/>
      <sheetName val="단가비교"/>
      <sheetName val="적용2002"/>
      <sheetName val="중기"/>
      <sheetName val="45,46"/>
      <sheetName val="정화조동내역"/>
      <sheetName val="IMP(MAIN)"/>
      <sheetName val="IMP (REACTOR)"/>
      <sheetName val="시설물일위"/>
      <sheetName val="단면(RW1)"/>
      <sheetName val="소비자가"/>
      <sheetName val="ilch"/>
      <sheetName val="A-4"/>
      <sheetName val="차액보증"/>
      <sheetName val="오산갈곳"/>
      <sheetName val="맨홀수량집계"/>
      <sheetName val="BLOCK(1)"/>
      <sheetName val="철근량 검토"/>
      <sheetName val="원형1호맨홀토공수량"/>
      <sheetName val="설비"/>
      <sheetName val="원가계산서"/>
      <sheetName val="90.03실행 "/>
      <sheetName val="자료입력"/>
      <sheetName val="3.공통공사대비"/>
      <sheetName val="Æ¯º°±³½Ç"/>
      <sheetName val="±â¼÷»ç"/>
      <sheetName val="È­Àå½Ç"/>
      <sheetName val="ÃÑÁý°è-1"/>
      <sheetName val="ÃÑÁý°è-2"/>
      <sheetName val="¿ø°¡-1"/>
      <sheetName val="¿ø°¡-2"/>
      <sheetName val="ÃÑ¹°·®Ç¥"/>
      <sheetName val="Á¤»ê¹°·®Ç¥"/>
      <sheetName val="Á¤»ê¼¼ºÎ¹°·®1Â÷ºÐ½ÇÀû"/>
      <sheetName val="Á¤»êº¹±¸·®"/>
      <sheetName val="ÀÏÀ§´ë°¡Ç¥(1)"/>
      <sheetName val="ÀÏÀ§´ë°¡Ç¥(2)"/>
      <sheetName val="ÀÚÀç´Ü°¡ºñ±³Ç¥"/>
      <sheetName val="º¹±¸·®»êÁ¤ ¹× Àü¿ëÈ¸¼± »ç¿ë"/>
      <sheetName val="³ëÀÓ´Ü°¡"/>
      <sheetName val="±â¾È"/>
      <sheetName val="°ßÀû¼­"/>
      <sheetName val="Ç¥Áö"/>
      <sheetName val="º¯°æ»çÀ¯"/>
      <sheetName val="°¡¿ÁÁ¶¸í¿ø°¡°è"/>
      <sheetName val="°¡¿ÁÁ¶¸í³»¿ª¼­"/>
      <sheetName val="»êÃâÁý°è"/>
      <sheetName val="»êÃâ±Ù°Å¼­"/>
      <sheetName val="½Å±ÔÇ°¸ñ"/>
      <sheetName val="¼ö·®Ç¥Áö"/>
      <sheetName val="°ø±¸¼Õ·á"/>
      <sheetName val="4¿ù ½ÇÀûÃßÁ¤(°ÇÃà+Åä¸ñ)"/>
      <sheetName val="4¿ù ½ÇÀûÃßÁ¤(°ÇÃà)"/>
      <sheetName val="È£°è"/>
      <sheetName val="Á¦¾Ï"/>
      <sheetName val="¿ù¸¶Æ®"/>
      <sheetName val="¿ùµåÄÅ"/>
      <sheetName val="ÀÏ¹Ý°ø»ç"/>
      <sheetName val="안정계산"/>
      <sheetName val="단면검토"/>
      <sheetName val="경비2내역"/>
      <sheetName val="현장관리비내역서"/>
      <sheetName val="포장복구집계"/>
      <sheetName val="조명시설"/>
      <sheetName val="일위대가목록"/>
      <sheetName val="DATA1"/>
      <sheetName val="Testing"/>
      <sheetName val="REACTION(USD지진시)"/>
      <sheetName val="안정검토"/>
      <sheetName val="REACTION(USE평시)"/>
      <sheetName val="단가대비표"/>
      <sheetName val="일위대가표 (2)"/>
      <sheetName val="계화배수"/>
      <sheetName val="I一般比"/>
      <sheetName val="¼³°è¿¹»ê¼­"/>
      <sheetName val="¼ö·®Áý°è"/>
      <sheetName val="ÃÑ°ý"/>
      <sheetName val="Åä¸ñ"/>
      <sheetName val="°¡·Îµî³»¿ª¼­"/>
      <sheetName val="¼ö·®»êÃâ¼­"/>
      <sheetName val="2000.11¿ù¼³°è³»¿ª"/>
      <sheetName val="´Ü°¡"/>
      <sheetName val="ÃÑ°ýÇ¥"/>
      <sheetName val="¸»¶ÒÁöÁö·Â»êÁ¤"/>
      <sheetName val="ÅÍÆÄ±â¹×Àç·á"/>
      <sheetName val="Áý°èÇ¥"/>
      <sheetName val="¼ö·®»êÃâ"/>
      <sheetName val="Àü¼± ¹× Àü¼±°ü"/>
      <sheetName val="½ÇÇàÃ¶°­ÇÏµµ"/>
      <sheetName val="³»¿ª¼­2¾È"/>
      <sheetName val="Á¶¸íÀ²Ç¥"/>
      <sheetName val="6È£±â"/>
      <sheetName val="´Ü°¡»êÃâ"/>
      <sheetName val="¼Ò¾ß°øÁ¤°èÈ¹Ç¥"/>
      <sheetName val="ÀÔÂû¾È"/>
      <sheetName val="ÇÏÁ¶¼­"/>
      <sheetName val="³»¿ª"/>
      <sheetName val="º¸Áõ¼ö¼ö·á»êÃâ"/>
      <sheetName val="ÁØ°Ë ³»¿ª¼­"/>
      <sheetName val="ºÀ¾ç~Á¶Â÷Àå°£°íÇÏ°³¸í(½Å¼³)"/>
      <sheetName val="¼ö¸ñµ¥ÀÌÅ¸ "/>
      <sheetName val="º¯¾Ð±â ¹× ¹ßÀü±â ¿ë·®"/>
      <sheetName val="ASPÆ÷Àå"/>
      <sheetName val="±â°è°æºñ"/>
      <sheetName val="1.¼öÀÎÅÍ³Î"/>
      <sheetName val="¿¹»êº¯°æ»çÇ×"/>
      <sheetName val="기계경비시간당손료목록"/>
      <sheetName val="동력부하(도산)"/>
      <sheetName val="신우"/>
      <sheetName val="말뚝물량"/>
      <sheetName val="우수맨홀공제단위수량"/>
      <sheetName val="공구원가계산"/>
      <sheetName val="2000전체분"/>
      <sheetName val="입찰결과(DATA)"/>
      <sheetName val="일반수량"/>
      <sheetName val="Macro(차단기)"/>
      <sheetName val="일위대가표(유단가)"/>
      <sheetName val="대치판정"/>
      <sheetName val="CABLE SIZE-3"/>
      <sheetName val="EQUIP-H"/>
      <sheetName val="경비_원본"/>
      <sheetName val="가감수량"/>
      <sheetName val="맨홀수량산출"/>
      <sheetName val="기초코드"/>
      <sheetName val="하수급견적대비"/>
      <sheetName val="총괄내역서"/>
      <sheetName val="일위대가 집계표"/>
      <sheetName val="횡배수관토공수량"/>
      <sheetName val="원가"/>
      <sheetName val="품셈TABLE"/>
      <sheetName val="지급자재"/>
      <sheetName val="하중계산"/>
      <sheetName val="여흥"/>
      <sheetName val="DATE"/>
      <sheetName val="유기공정"/>
      <sheetName val="우각부보강"/>
      <sheetName val="nys"/>
      <sheetName val="품셈"/>
      <sheetName val="부안일위"/>
      <sheetName val="7.1유효폭"/>
      <sheetName val="단면치수"/>
      <sheetName val="기준액"/>
      <sheetName val="교량하부공"/>
      <sheetName val="품의서"/>
      <sheetName val="물가시세"/>
      <sheetName val="SG"/>
      <sheetName val="전신환매도율"/>
      <sheetName val="물가자료"/>
      <sheetName val="EACT10"/>
      <sheetName val="원가계산서 (총괄)"/>
      <sheetName val="원가계산서 (건축)"/>
      <sheetName val="(총괄집계)"/>
      <sheetName val="방음벽기초(H=4m)"/>
      <sheetName val="guard(mac)"/>
      <sheetName val="품셈표"/>
      <sheetName val="부대대비"/>
      <sheetName val="냉연집계"/>
      <sheetName val="BSD (2)"/>
      <sheetName val="산출내역서"/>
      <sheetName val="저"/>
      <sheetName val="SLAB&quot;1&quot;"/>
      <sheetName val="경상비"/>
      <sheetName val="70%"/>
      <sheetName val="Piping Design Data"/>
      <sheetName val="가공비"/>
      <sheetName val="NOMUBI"/>
      <sheetName val="sw1"/>
      <sheetName val="wall"/>
      <sheetName val="와동25-3(변경)"/>
      <sheetName val="기계"/>
      <sheetName val="본체"/>
      <sheetName val="현장지지물물량"/>
      <sheetName val="영업소실적"/>
      <sheetName val="견적서(대외) (2)"/>
      <sheetName val="__MAIN"/>
      <sheetName val="T6-6(2)"/>
      <sheetName val="Upgrades pricing"/>
      <sheetName val="공사기본자료"/>
      <sheetName val="°úÃµMAIN"/>
      <sheetName val="ÅÍ³ÎÁ¶µµ"/>
      <sheetName val="1.¼³°è±âÁØ"/>
      <sheetName val="3Â÷¼³°è"/>
      <sheetName val="³ëÀÓ"/>
      <sheetName val="ÇöÈ²CODE"/>
      <sheetName val="¼ÕÀÍÇöÈ²"/>
      <sheetName val="±âµÕ(¿øÇü)"/>
      <sheetName val="¿Ëº®"/>
      <sheetName val="´Ü°¡ºñ±³Ç¥"/>
      <sheetName val="ABUT¼ö·®-A1"/>
      <sheetName val="¹ëºê¼³Ä¡"/>
      <sheetName val="3.¹Ù´ÚÆÇ¼³°è"/>
      <sheetName val="Á¶°Ç"/>
      <sheetName val="¿©Èï"/>
      <sheetName val="tÇü"/>
      <sheetName val="1.¼öº¯Àü¼³ºñ°ø»ç"/>
      <sheetName val="2. µ¿·Â¼³ºñ °ø»ç"/>
      <sheetName val="3. Á¶¸í¼³ºñ°ø»ç"/>
      <sheetName val="4. Á¢Áö¼³ºñ°ø»ç"/>
      <sheetName val="5. Åë½Å¼³ºñ °ø»ç"/>
      <sheetName val="6. Àü±â¹æ½Ä¼³ºñ°ø»ç"/>
      <sheetName val="6.Àü±â¹æ½Ä ¼³ºñ°ø»ç(2)"/>
      <sheetName val="7.¹æÈ£¼³ºñ°ø»ç"/>
      <sheetName val="8.°¡¼³Àü±â°ø»ç"/>
      <sheetName val="»êÃâ±Ù°Å"/>
      <sheetName val="Á¡¼ö°è»ê1-2"/>
      <sheetName val="ÃÑ°è"/>
      <sheetName val="¼ö¾Èº¸-MBR1"/>
      <sheetName val="ÀÔ·ÂDATA"/>
      <sheetName val="8. ¾ÈÁ¤°ËÅä"/>
      <sheetName val="ÇöÀåÁöÁö¹°¹°·®"/>
      <sheetName val="9GNG¿î¹Ý"/>
      <sheetName val="¿µ¾÷¼Ò½ÇÀû"/>
      <sheetName val="°ø»çÁøÇà"/>
      <sheetName val="°ßÀû¼­(´ë¿Ü) (2)"/>
      <sheetName val="ÀÎ°Ç-ÃøÁ¤"/>
      <sheetName val="6PILE  (µ¹Ãâ)"/>
      <sheetName val="TYPE-A"/>
      <sheetName val="예산갑지"/>
      <sheetName val="부속동"/>
      <sheetName val="단가조사서"/>
      <sheetName val="적용(기계)"/>
      <sheetName val="CTEMCOST"/>
      <sheetName val="Mc1"/>
      <sheetName val="2000,9월 일위"/>
      <sheetName val="점검총괄"/>
      <sheetName val="1차증가원가계산"/>
      <sheetName val="물량산출근거"/>
      <sheetName val="토목내역"/>
      <sheetName val="CONCRETE"/>
      <sheetName val="설산1.나"/>
      <sheetName val="본사S"/>
      <sheetName val="전압강하계산"/>
      <sheetName val="D-3503"/>
      <sheetName val="Ampecity Data"/>
      <sheetName val="BASIC (2)"/>
      <sheetName val="MCC제원"/>
      <sheetName val="시가지우회도로공내역서"/>
      <sheetName val="2"/>
      <sheetName val="工완성공사율"/>
      <sheetName val="UNIT"/>
      <sheetName val="48신설수량"/>
      <sheetName val="설직재-1"/>
      <sheetName val="20관리비율"/>
      <sheetName val="2006기계경비산출표"/>
      <sheetName val="2공구수량"/>
      <sheetName val="36신설수량"/>
      <sheetName val="통장출금액"/>
      <sheetName val="상수도토공집계표"/>
      <sheetName val="철거산출근거"/>
      <sheetName val="단가목록"/>
      <sheetName val="물량표"/>
      <sheetName val="자재목록"/>
      <sheetName val="연결관산출조서"/>
      <sheetName val="1단계"/>
      <sheetName val="9811"/>
      <sheetName val="투찰내역"/>
      <sheetName val="기자재대비표"/>
      <sheetName val="1,2공구원가계산서"/>
      <sheetName val="2공구산출내역"/>
      <sheetName val="1공구산출내역서"/>
      <sheetName val="기계경비(시간당)"/>
      <sheetName val="램머"/>
      <sheetName val="기계원가계산서"/>
      <sheetName val="기계원가"/>
      <sheetName val="집계"/>
      <sheetName val="가설내역"/>
      <sheetName val="토목원가계산서"/>
      <sheetName val="토목원가"/>
      <sheetName val="집계장"/>
      <sheetName val="설계내역"/>
      <sheetName val="제외공종"/>
      <sheetName val="갑지(가로)"/>
      <sheetName val="표지목차간지"/>
      <sheetName val="예산조서-총괄"/>
      <sheetName val="예산조서-신공항1"/>
      <sheetName val="가설물"/>
      <sheetName val="MBR9"/>
      <sheetName val="단면"/>
      <sheetName val="단면가정"/>
      <sheetName val="간접1"/>
      <sheetName val="입출재고현황 (2)"/>
      <sheetName val="변경비교-을"/>
      <sheetName val=" 상부공통집계(총괄)"/>
      <sheetName val="총괄집계표"/>
      <sheetName val="BOX전기내역"/>
      <sheetName val="견적의뢰서"/>
      <sheetName val="견적대비"/>
      <sheetName val="9-1차이내역"/>
      <sheetName val="포장공"/>
      <sheetName val="PO-BOQ"/>
      <sheetName val="옹벽수량집계"/>
      <sheetName val="1SPAN"/>
      <sheetName val="의왕내역"/>
      <sheetName val="VA_code"/>
      <sheetName val="공종별원가계산"/>
      <sheetName val="말고개터널조명전압강하"/>
      <sheetName val="외주"/>
      <sheetName val="제품별"/>
      <sheetName val="구조물철거타공정이월"/>
      <sheetName val="단가일람"/>
      <sheetName val="조경일람"/>
      <sheetName val="참조-(1)"/>
      <sheetName val="간접비"/>
      <sheetName val="관급총괄"/>
      <sheetName val="2007일위 "/>
      <sheetName val="토목일위 (83~)"/>
      <sheetName val="표지판일위(105~"/>
      <sheetName val="장비일위"/>
      <sheetName val="재료1월호"/>
      <sheetName val="노무비 "/>
      <sheetName val="00000000"/>
      <sheetName val="일위집계표"/>
      <sheetName val="수로교총재료집계"/>
      <sheetName val="약품설비"/>
      <sheetName val="5.정산서"/>
      <sheetName val="공사별 가중치 산출근거(토목)"/>
      <sheetName val="가중치근거(조경)"/>
      <sheetName val="°ø»çºñ¿¹»ê¼­(Åä¸ñºÐ)"/>
      <sheetName val="°¢Çü¸ÇÈ¦"/>
      <sheetName val="¼ö¸ñ´Ü°¡"/>
      <sheetName val="½Ã¼³¼ö·®Ç¥"/>
      <sheetName val="½ÄÀç¼ö·®Ç¥"/>
      <sheetName val="ÀÏÀ§¸ñ·Ï"/>
      <sheetName val="ÀÚÀç´Ü°¡"/>
      <sheetName val="°¡·Îµî"/>
      <sheetName val="교대(A1)"/>
      <sheetName val="교대(A1-A2)"/>
      <sheetName val="부재력정리"/>
      <sheetName val="제-노임"/>
      <sheetName val="제직재"/>
      <sheetName val="96보완계획7.12"/>
      <sheetName val="지진시"/>
      <sheetName val="98NS-N"/>
      <sheetName val="토량산출서"/>
      <sheetName val="금리계산"/>
      <sheetName val="부대공Ⅱ"/>
      <sheetName val="대구-교대(A1-A2)"/>
      <sheetName val="Sheet17"/>
      <sheetName val="부대시설"/>
      <sheetName val="Apt내역"/>
      <sheetName val="재정비직인"/>
      <sheetName val="재정비내역"/>
      <sheetName val="지적고시내역"/>
      <sheetName val="단위단가"/>
      <sheetName val="현장설명서"/>
      <sheetName val="견적조건서"/>
      <sheetName val="시공일반사항"/>
      <sheetName val="현장설명서갑지"/>
      <sheetName val="하도급선정의뢰서(습식공사)"/>
      <sheetName val="검사조서"/>
      <sheetName val="검사원"/>
      <sheetName val="집계(총괄)"/>
      <sheetName val="구성비"/>
      <sheetName val="실적보고"/>
      <sheetName val="표준안전집계"/>
      <sheetName val="표준안전내역"/>
      <sheetName val="LP-S"/>
      <sheetName val="A갑지"/>
      <sheetName val="목동1절주.bh01"/>
      <sheetName val="48일위"/>
      <sheetName val="인사자료총집계"/>
      <sheetName val="제수변수량"/>
      <sheetName val="공기변수량"/>
      <sheetName val="토량1-1"/>
      <sheetName val="Data&amp;Result"/>
      <sheetName val="계수시트"/>
      <sheetName val="K"/>
      <sheetName val="기기리스트"/>
      <sheetName val="약품공급2"/>
      <sheetName val="CIVIL"/>
      <sheetName val="공통가설"/>
      <sheetName val="TABLE"/>
      <sheetName val="인건비 "/>
      <sheetName val="재료집계"/>
      <sheetName val="b_balju_cho"/>
      <sheetName val="담장산출"/>
      <sheetName val="MACRO(MCC)"/>
      <sheetName val="일위대가(출입)"/>
      <sheetName val="일위대가(계측기설치)"/>
      <sheetName val="전차선로 물량표"/>
      <sheetName val="48수량"/>
      <sheetName val="22수량"/>
      <sheetName val="49일위"/>
      <sheetName val="22일위"/>
      <sheetName val="49수량"/>
      <sheetName val="AILC004"/>
      <sheetName val="노임(1차)"/>
      <sheetName val="전기혼잡제경비(45)"/>
      <sheetName val="공문"/>
      <sheetName val="항목별사용내역"/>
      <sheetName val="항목별사용금액"/>
      <sheetName val="급여명세서(한국)"/>
      <sheetName val="1.노무비명세서(해동)"/>
      <sheetName val="1.노무비명세서(토목)"/>
      <sheetName val="2.노무비명세서(해동)"/>
      <sheetName val="2.노무비명세서(수직보호망)"/>
      <sheetName val="2.노무비명세서(난간대)"/>
      <sheetName val="2.사진대지"/>
      <sheetName val="3.사진대지"/>
      <sheetName val="단가표"/>
      <sheetName val="관로"/>
      <sheetName val="제수"/>
      <sheetName val="공기"/>
      <sheetName val="백호우계수"/>
      <sheetName val="정화조방수미장"/>
      <sheetName val="견적990322"/>
      <sheetName val="설계기준 및 하중계산"/>
      <sheetName val="입력값"/>
      <sheetName val="아파트기별"/>
      <sheetName val="공리일"/>
      <sheetName val="LEGEND"/>
      <sheetName val="기본DATA"/>
      <sheetName val="22단가(철거)"/>
      <sheetName val="49단가"/>
      <sheetName val="49단가(철거)"/>
      <sheetName val="22단가"/>
      <sheetName val="LD일"/>
      <sheetName val="FA설치명세"/>
      <sheetName val="FD"/>
      <sheetName val="증감대비"/>
      <sheetName val="공종단가"/>
      <sheetName val="탑(을지)"/>
      <sheetName val="가시설단위수량"/>
      <sheetName val="SORCE1"/>
      <sheetName val="일반수량총괄"/>
      <sheetName val="금액내역서"/>
      <sheetName val="설계가"/>
      <sheetName val="총집계표"/>
      <sheetName val="48전력선로일위"/>
      <sheetName val="구역화물"/>
      <sheetName val="내역구성"/>
      <sheetName val="4원가"/>
      <sheetName val="임시급식"/>
      <sheetName val="옥외가스"/>
      <sheetName val="임시급식 (2)"/>
      <sheetName val="목차"/>
      <sheetName val="AIR SHOWER(3인용)"/>
      <sheetName val="재집"/>
      <sheetName val="직재"/>
      <sheetName val="손익분석"/>
      <sheetName val="ITB COST"/>
      <sheetName val="unit 4"/>
      <sheetName val="Summary Sheets"/>
      <sheetName val="일위목록-기"/>
      <sheetName val="6동"/>
      <sheetName val="Chart1"/>
      <sheetName val="단위내역목록"/>
      <sheetName val="단위내역서"/>
      <sheetName val="원가(1)"/>
      <sheetName val="원가(2)"/>
      <sheetName val="공량산출서"/>
      <sheetName val="Macro2"/>
      <sheetName val="보차도경계석"/>
      <sheetName val="우배수"/>
      <sheetName val="맨홀"/>
      <sheetName val="금호"/>
      <sheetName val="예산명세서"/>
      <sheetName val="부하(성남)"/>
      <sheetName val="J直材4"/>
      <sheetName val="연부97-1"/>
      <sheetName val="갑지1"/>
      <sheetName val="율촌법률사무소2내역"/>
      <sheetName val="지주목시비량산출서"/>
      <sheetName val="99총공사내역서"/>
      <sheetName val="고등학교"/>
      <sheetName val="제1장"/>
      <sheetName val="제2장"/>
      <sheetName val="제3장"/>
      <sheetName val="제4장"/>
      <sheetName val="5장공내역서"/>
      <sheetName val="제6장"/>
      <sheetName val="직불동의서"/>
      <sheetName val="확약서"/>
      <sheetName val="전자입찰"/>
      <sheetName val="7작업장인수인계서"/>
      <sheetName val="3특기시방서"/>
      <sheetName val="일위대가목록(1)"/>
      <sheetName val="단가대비표(1)"/>
      <sheetName val="수질정화시설"/>
      <sheetName val="버스운행안내"/>
      <sheetName val="예방접종계획"/>
      <sheetName val="사각맨홀"/>
      <sheetName val="몰탈재료산출"/>
      <sheetName val="단위목록"/>
      <sheetName val="기계경비목록"/>
      <sheetName val="관급"/>
      <sheetName val="자재단가표"/>
      <sheetName val="고창터널(고창방향)"/>
      <sheetName val="교통량조사"/>
      <sheetName val="월선수금"/>
      <sheetName val="방송노임"/>
      <sheetName val="노무"/>
      <sheetName val="단가산출집계"/>
      <sheetName val="단가표 "/>
      <sheetName val="일집"/>
      <sheetName val="일위"/>
      <sheetName val="집1"/>
      <sheetName val="토공계산서(부체도로)"/>
      <sheetName val="지장물C"/>
      <sheetName val="소업1교"/>
      <sheetName val="날개벽"/>
      <sheetName val="방음벽 기초 일반수량"/>
      <sheetName val="I.설계조건"/>
      <sheetName val="IP좌표"/>
      <sheetName val="NEYOK"/>
      <sheetName val="woo(mac)"/>
      <sheetName val="General Data"/>
      <sheetName val="단위세대"/>
      <sheetName val="일용노임단가"/>
      <sheetName val="Macro(전선)"/>
      <sheetName val="DATA(BAC)"/>
      <sheetName val="IMPEADENCE MAP 취수장"/>
      <sheetName val="기둥"/>
      <sheetName val="저판(버림100)"/>
      <sheetName val="49-119"/>
      <sheetName val="중기일위대가"/>
      <sheetName val="C3"/>
      <sheetName val="발신정보"/>
      <sheetName val="설계명세서"/>
      <sheetName val="OPGW기별"/>
      <sheetName val="노원열병합  건축공사기성내역서"/>
      <sheetName val="중총괄"/>
      <sheetName val="소총괄"/>
      <sheetName val="사용내역"/>
      <sheetName val="안전세부"/>
      <sheetName val="총급여"/>
      <sheetName val="급여"/>
      <sheetName val="안전사진"/>
      <sheetName val="계좌"/>
      <sheetName val="사진"/>
      <sheetName val="작업일지"/>
      <sheetName val="계획"/>
      <sheetName val="계획세부"/>
      <sheetName val="사용내역서"/>
      <sheetName val="항목별내역서"/>
      <sheetName val="안전담당자"/>
      <sheetName val="유도원"/>
      <sheetName val="경상직원"/>
      <sheetName val="전선"/>
      <sheetName val="CABLE"/>
      <sheetName val="CA지입"/>
      <sheetName val="U-TYPE(1)"/>
      <sheetName val="적용공정"/>
      <sheetName val="L_RPTB02_01"/>
      <sheetName val="기계경비일람"/>
      <sheetName val="설비내역서"/>
      <sheetName val="건축내역서"/>
      <sheetName val="전기내역서"/>
      <sheetName val="본부소개"/>
      <sheetName val="주사무실종합"/>
      <sheetName val="기초자료"/>
      <sheetName val="여과지동"/>
      <sheetName val="내역표지"/>
      <sheetName val="공종별내역서"/>
      <sheetName val="BOQ"/>
      <sheetName val="역T형교대(말뚝기초)"/>
      <sheetName val="한강운반비"/>
      <sheetName val="자재"/>
      <sheetName val="공통(20-91)"/>
      <sheetName val="L_RPTA05_목록"/>
      <sheetName val="연결임시"/>
      <sheetName val="계산식"/>
      <sheetName val="가도공"/>
      <sheetName val="철거집계"/>
      <sheetName val="48평단가"/>
      <sheetName val="57단가"/>
      <sheetName val="54평단가"/>
      <sheetName val="66평단가"/>
      <sheetName val="61단가"/>
      <sheetName val="89평단가"/>
      <sheetName val="84평단가"/>
      <sheetName val="가시설흙막이"/>
      <sheetName val="자동 철거"/>
      <sheetName val="자동 설치"/>
      <sheetName val="토목 철주"/>
      <sheetName val="철거 일위대가(1-19)"/>
      <sheetName val="철거 일위대가(20-22)"/>
      <sheetName val="설치 일위대가(23-45호)"/>
      <sheetName val="설치 일위대가(46~78호)"/>
      <sheetName val="TOT"/>
      <sheetName val="고분전시관"/>
      <sheetName val="빌딩 안내"/>
      <sheetName val="건설장비기초단가"/>
      <sheetName val="1.¼öº¯Àü¼³ºñ"/>
      <sheetName val="2.Àü·Â°£¼±"/>
      <sheetName val="3.µ¿·Â"/>
      <sheetName val="4.Àüµî"/>
      <sheetName val="5.Àü¿­"/>
      <sheetName val="6.¾àÀü"/>
      <sheetName val="7.¼Ò¹æ"/>
      <sheetName val="8.¹æ¼Û"/>
      <sheetName val="9.Á¶¸íÁ¦¾î"/>
      <sheetName val="10.Ã¶°Å°ø»ç"/>
      <sheetName val="³²¾ç½ÃÀÛµ¿ÀÚ105³ë65±â1.3È­1.2"/>
      <sheetName val="À»"/>
      <sheetName val="ºÎÇÏ°è»ê¼­"/>
      <sheetName val="À»Áö"/>
      <sheetName val="Á¶µµ°è»ê¼­ (µµ¼­)"/>
      <sheetName val="°ßÀûÁ¶°Ç"/>
      <sheetName val="°ßÀûÁ¶°Ç(À»Áö)"/>
      <sheetName val="Á÷³ë"/>
      <sheetName val="½ÇÇà³»¿ª"/>
      <sheetName val=" 견적서"/>
      <sheetName val="단가대비"/>
      <sheetName val="접지수량"/>
      <sheetName val="효성CB 1P기초"/>
      <sheetName val="EQ-R1"/>
      <sheetName val="품목"/>
      <sheetName val="세부견적서(DAS Call Back)"/>
      <sheetName val="결과조달"/>
      <sheetName val="건축내역"/>
      <sheetName val="정공공사"/>
      <sheetName val="실행대비"/>
      <sheetName val="청천내"/>
      <sheetName val="1공구 건정토건 철콘"/>
      <sheetName val="2공구하도급내역서"/>
      <sheetName val="도급내역"/>
      <sheetName val="세부내역"/>
      <sheetName val="구조물공"/>
      <sheetName val="투찰추정"/>
      <sheetName val="도급내역5+800"/>
      <sheetName val="수목표준대가"/>
      <sheetName val="부대공"/>
      <sheetName val="도급금액"/>
      <sheetName val="재노경"/>
      <sheetName val="적현로"/>
      <sheetName val="배수공"/>
      <sheetName val="변경내역서"/>
      <sheetName val="1공구 건정토건 토공"/>
      <sheetName val="식재인부"/>
      <sheetName val="일위대가(1)"/>
      <sheetName val="전체"/>
      <sheetName val="관급자재"/>
      <sheetName val="제경비"/>
      <sheetName val="초기화면"/>
      <sheetName val="총공사내역서"/>
      <sheetName val="토공사"/>
      <sheetName val="정렬"/>
      <sheetName val="계약내역서"/>
      <sheetName val="전체도급"/>
      <sheetName val="CODE"/>
      <sheetName val="전기"/>
      <sheetName val="충주"/>
      <sheetName val="공사비집계"/>
      <sheetName val="본선 토공 분배표"/>
      <sheetName val="1.토공"/>
      <sheetName val="제출내역 (2)"/>
      <sheetName val="6공구(당초)"/>
      <sheetName val="산근1"/>
      <sheetName val="투찰"/>
      <sheetName val="관리,공감"/>
      <sheetName val="입찰"/>
      <sheetName val="현경"/>
      <sheetName val="전화번호DATA (2001)"/>
      <sheetName val="장비"/>
      <sheetName val="자압"/>
      <sheetName val="106C0300"/>
      <sheetName val="차도조도계산"/>
      <sheetName val="데리네이타현황"/>
      <sheetName val="영구청"/>
      <sheetName val="영구청이설"/>
      <sheetName val="사당2"/>
      <sheetName val="사당4"/>
      <sheetName val="사당4이설"/>
      <sheetName val="교대2"/>
      <sheetName val="교대2이설"/>
      <sheetName val="교대3"/>
      <sheetName val="교대3이설"/>
      <sheetName val="수서3"/>
      <sheetName val="수서3이설"/>
      <sheetName val="영구청afc"/>
      <sheetName val="ⴭⴭⴭⴭ"/>
      <sheetName val="KMT물량"/>
      <sheetName val="현장관리비 "/>
      <sheetName val="금액결정"/>
      <sheetName val="AS복구"/>
      <sheetName val="중기터파기"/>
      <sheetName val="변수값"/>
      <sheetName val="중기상차"/>
      <sheetName val="실행갑지"/>
      <sheetName val="할증 "/>
      <sheetName val="plan&amp;section of foundation"/>
      <sheetName val="COVER-P"/>
      <sheetName val="기본단가"/>
      <sheetName val="주차구획선수량"/>
      <sheetName val="접속슬라브"/>
      <sheetName val="가격조사서"/>
      <sheetName val="cost"/>
      <sheetName val="산근"/>
      <sheetName val="15"/>
      <sheetName val="기성"/>
      <sheetName val="기성내역 진짜"/>
      <sheetName val="기성갑지"/>
      <sheetName val="FAX"/>
      <sheetName val="1공구(입찰내역)"/>
      <sheetName val="진우+대광"/>
      <sheetName val="내역서01"/>
      <sheetName val="조명일위"/>
      <sheetName val="인상효1"/>
      <sheetName val="간접"/>
      <sheetName val="진주방향"/>
      <sheetName val="마산방향"/>
      <sheetName val="중간부"/>
      <sheetName val="대,유,램"/>
      <sheetName val="보합"/>
      <sheetName val="신공항A-9(원가수정)"/>
      <sheetName val="공내역"/>
      <sheetName val="접속도로1"/>
      <sheetName val="부서현황"/>
      <sheetName val="종합기별"/>
      <sheetName val="노무비명세서"/>
      <sheetName val="소요자재명세서"/>
      <sheetName val="HRSG SMALL07220"/>
      <sheetName val="평교-내역"/>
      <sheetName val="현관"/>
      <sheetName val="기자재비"/>
      <sheetName val="단위수량"/>
      <sheetName val="관리사무소"/>
      <sheetName val="건축"/>
      <sheetName val="단가산출서 (2)"/>
      <sheetName val="단가산출서"/>
      <sheetName val="BJJIN"/>
      <sheetName val="부하LOAD"/>
      <sheetName val=" 총괄표"/>
      <sheetName val="단가견적조사표"/>
      <sheetName val="Working(wo WTs)"/>
      <sheetName val="주조정실"/>
      <sheetName val="경산(을)"/>
      <sheetName val="2000_11월설계내역"/>
      <sheetName val="전선_및_전선관"/>
      <sheetName val="1_수변전설비공사"/>
      <sheetName val="2__동력설비_공사"/>
      <sheetName val="3__조명설비공사"/>
      <sheetName val="4__접지설비공사"/>
      <sheetName val="5__통신설비_공사"/>
      <sheetName val="6__전기방식설비공사"/>
      <sheetName val="6_전기방식_설비공사(2)"/>
      <sheetName val="7_방호설비공사"/>
      <sheetName val="8_가설전기공사"/>
      <sheetName val="복구량산정_및_전용회선_사용"/>
      <sheetName val="4월_실적추정(건축+토목)"/>
      <sheetName val="4월_실적추정(건축)"/>
      <sheetName val="준검_내역서"/>
      <sheetName val="1_수인터널"/>
      <sheetName val="수목데이타_"/>
      <sheetName val="변압기_및_발전기_용량"/>
      <sheetName val="단가_및_재료비"/>
      <sheetName val="-_INFORMATION_-"/>
      <sheetName val="1_수변전설비"/>
      <sheetName val="2_전력간선"/>
      <sheetName val="3_동력"/>
      <sheetName val="4_전등"/>
      <sheetName val="5_전열"/>
      <sheetName val="6_약전"/>
      <sheetName val="7_소방"/>
      <sheetName val="8_방송"/>
      <sheetName val="9_조명제어"/>
      <sheetName val="10_철거공사"/>
      <sheetName val="남양시작동자105노65기1_3화1_2"/>
      <sheetName val="3BL공동구_수량"/>
      <sheetName val="표지_(2)"/>
      <sheetName val="평가내역"/>
      <sheetName val="제진기"/>
      <sheetName val="2회기성사정"/>
      <sheetName val="3회기성갑지"/>
      <sheetName val="3회총괄"/>
      <sheetName val="3회기성"/>
      <sheetName val="Option"/>
      <sheetName val="건축개요"/>
      <sheetName val="기초자료입력"/>
      <sheetName val="수량이동"/>
      <sheetName val="단면설계"/>
      <sheetName val="공용시설내역"/>
      <sheetName val="전등수량산출"/>
      <sheetName val="Pier 3"/>
      <sheetName val="Stem Footing"/>
      <sheetName val="8.PILE  (돌출)"/>
      <sheetName val="변경서식"/>
      <sheetName val="MACRO(전선관)"/>
      <sheetName val="원본"/>
      <sheetName val="노임이"/>
      <sheetName val="연습장소"/>
      <sheetName val="결합부검토"/>
      <sheetName val="5. 차단기 용량계산"/>
      <sheetName val="원가총괄"/>
      <sheetName val="소방사항"/>
      <sheetName val="TRE TABLE"/>
      <sheetName val="PART_DISCOUNT"/>
      <sheetName val="명세서"/>
      <sheetName val="Project Brief"/>
      <sheetName val="확정실적"/>
      <sheetName val="기술자료 (연수)"/>
      <sheetName val="부산4"/>
      <sheetName val="적점"/>
      <sheetName val="기준표"/>
      <sheetName val="날개벽(시점좌측)"/>
      <sheetName val="3_바닥판설계"/>
      <sheetName val="내역(가지)"/>
      <sheetName val="1호맨홀토공"/>
      <sheetName val="종배수관"/>
      <sheetName val="플랜트 설치"/>
      <sheetName val="출력X"/>
      <sheetName val="웅진교-S2"/>
      <sheetName val="Cost bd-&quot;A&quot;"/>
      <sheetName val="전력구구조물산근"/>
      <sheetName val="SLAB"/>
      <sheetName val="공사비총괄표"/>
      <sheetName val="토공정보"/>
      <sheetName val="파이프"/>
      <sheetName val="상세내역,전력산출서"/>
      <sheetName val="0001(arch)"/>
      <sheetName val="등록업체"/>
      <sheetName val="2003상반기노임기준"/>
      <sheetName val="중기조종사 단위단가"/>
      <sheetName val="등록׃】"/>
      <sheetName val="등록_x0010__x0000_"/>
      <sheetName val="사급자재"/>
      <sheetName val="CALCULATION"/>
      <sheetName val="1_설계기준"/>
      <sheetName val="Sheet1_(2)"/>
      <sheetName val="노무비_근거"/>
      <sheetName val="8__안정검토"/>
      <sheetName val="6PILE__(돌출)"/>
      <sheetName val="철근량_검토"/>
      <sheetName val="기술자료_(연수)"/>
      <sheetName val="대창(함평)"/>
      <sheetName val="TYPE-B 평균H"/>
      <sheetName val="ELECTRIC"/>
      <sheetName val="실행비교"/>
      <sheetName val="FO"/>
      <sheetName val="Summary Sheet"/>
      <sheetName val="기계실"/>
      <sheetName val="갑지(추정)"/>
      <sheetName val="IBASE"/>
      <sheetName val="원내역서 그대로"/>
      <sheetName val="특수선일위대가"/>
      <sheetName val="copy"/>
      <sheetName val="개요"/>
      <sheetName val="자  재"/>
      <sheetName val="사전공사"/>
      <sheetName val="소포내역 (2)"/>
      <sheetName val="암거단위"/>
      <sheetName val="본선토량운반계산서(1)0"/>
      <sheetName val="설계예시"/>
      <sheetName val="DATA 입력란"/>
      <sheetName val="회로내역(승인)"/>
      <sheetName val="산재 안전"/>
      <sheetName val="노무비 경비"/>
      <sheetName val="산정표"/>
      <sheetName val="BQ(실행)"/>
      <sheetName val="공통대가"/>
      <sheetName val="(전체발주,금회3차공사)내역서"/>
      <sheetName val="Macro(AT)"/>
      <sheetName val="PW3"/>
      <sheetName val="PW4"/>
      <sheetName val="SC1"/>
      <sheetName val="PE"/>
      <sheetName val="PM"/>
      <sheetName val="TR"/>
      <sheetName val="변경품셈총괄"/>
      <sheetName val="품종별-이름"/>
      <sheetName val=" 갑  지 "/>
      <sheetName val="금긋기 및 절단"/>
      <sheetName val="민감도"/>
      <sheetName val="실행예산"/>
      <sheetName val="3련 BOX"/>
      <sheetName val="토목주소"/>
      <sheetName val="프랜트면허"/>
      <sheetName val="경산"/>
      <sheetName val="12월31일"/>
      <sheetName val="EQUIPMENT -2"/>
      <sheetName val="공비대비"/>
      <sheetName val="96정변2"/>
      <sheetName val="화재 탐지 설비"/>
      <sheetName val="적상기초자료"/>
      <sheetName val="단가(반정1교-원주)"/>
      <sheetName val="노임,재료비"/>
      <sheetName val="1. 설계조건 2.단면가정 3. 하중계산"/>
      <sheetName val="01"/>
      <sheetName val="전기공사"/>
      <sheetName val="조경"/>
      <sheetName val="저리조양"/>
      <sheetName val="문학간접"/>
      <sheetName val="P-산#1-1(WOWA1)"/>
      <sheetName val="유첨#2"/>
      <sheetName val="펌프장수량산출(토)"/>
      <sheetName val="내역서(토목)"/>
      <sheetName val="대외공문"/>
      <sheetName val="SCHEDULE"/>
      <sheetName val="단중표"/>
      <sheetName val="c_balju"/>
      <sheetName val="성서방향-교대(A2)"/>
      <sheetName val="연동내역서"/>
      <sheetName val="시멘트"/>
      <sheetName val="화해(함평)"/>
      <sheetName val="화해(장성)"/>
      <sheetName val="날개벽수량표"/>
      <sheetName val="공사별 가중치 산출근거(건축)"/>
      <sheetName val="집수A"/>
      <sheetName val="감액총괄표"/>
      <sheetName val="근태계획서"/>
      <sheetName val="간선"/>
      <sheetName val="전압"/>
      <sheetName val="조도"/>
      <sheetName val="동력"/>
      <sheetName val="loading"/>
      <sheetName val="J01"/>
      <sheetName val="실행(표지,갑,을)"/>
      <sheetName val="전체내역서"/>
      <sheetName val="수안보-_x0005__x0000__x0000_"/>
      <sheetName val="COVER"/>
      <sheetName val="COPING"/>
      <sheetName val="총수량집계표"/>
      <sheetName val="연령현황"/>
      <sheetName val="집수정(600-700)"/>
      <sheetName val="구리토평1전기"/>
      <sheetName val="부표총괄"/>
      <sheetName val="sum1 (2)"/>
      <sheetName val="SE-611"/>
      <sheetName val="관람석제출"/>
      <sheetName val="제원.설계조건"/>
      <sheetName val="type-F"/>
      <sheetName val="공통부대비"/>
      <sheetName val="토공(완충)"/>
      <sheetName val="mcc일위대가"/>
      <sheetName val="배"/>
      <sheetName val="계산근거"/>
      <sheetName val="내부부하"/>
      <sheetName val="Site Expenses"/>
      <sheetName val="골조시행"/>
      <sheetName val="변화치수"/>
      <sheetName val="기초공"/>
      <sheetName val="내역서(총)"/>
      <sheetName val="가설공사"/>
      <sheetName val="TEL"/>
      <sheetName val="건축원가계산서"/>
      <sheetName val="노원열병합  건축렀䡟ԯ_x0000_缀_x0000__x0000_"/>
      <sheetName val="입찰견적보고서"/>
      <sheetName val="ATS단가"/>
      <sheetName val="내역(전체)"/>
      <sheetName val="노원열병합  건축︀ᇕ԰_x0000_缀_x0000__x0000_"/>
      <sheetName val="노원열병합  건축ﻕᇕ԰_x0000_缀_x0000__x0000_"/>
      <sheetName val="노원열병합  건축렀こ렀䡟ԯ_x0000_缀"/>
      <sheetName val="96수출"/>
      <sheetName val="일반맨홀수량집계"/>
      <sheetName val="일반맨홀수량집계(A-7 LINE)"/>
      <sheetName val="예산서"/>
      <sheetName val="설계내역(2001)"/>
      <sheetName val="횡배수관"/>
      <sheetName val="가설공사내역"/>
      <sheetName val="401"/>
      <sheetName val="광혁기성"/>
      <sheetName val="건축내역서 (경제상무실)"/>
      <sheetName val="금액"/>
      <sheetName val="도로경계블럭단위수량"/>
      <sheetName val="도로경계블럭단위토공"/>
      <sheetName val="L형측구단위수량"/>
      <sheetName val="L형측구연장조서"/>
      <sheetName val="신표지1"/>
      <sheetName val="개보수공사BM"/>
      <sheetName val="메서,변+증"/>
      <sheetName val="1-1"/>
      <sheetName val="하중산정"/>
      <sheetName val="E.P.T수량산출서"/>
      <sheetName val="공제구간조서"/>
      <sheetName val="인수공총괄"/>
      <sheetName val="basic"/>
      <sheetName val="9-1차이내역."/>
      <sheetName val="1호인버트수량"/>
      <sheetName val="석축설면"/>
      <sheetName val="법면단"/>
      <sheetName val="교통대책내역"/>
      <sheetName val="Sheet22"/>
      <sheetName val="준공평가"/>
      <sheetName val="실행간접비용"/>
      <sheetName val="AS포장복구_"/>
      <sheetName val="1안"/>
      <sheetName val="토사(PE)"/>
      <sheetName val="주방환기"/>
      <sheetName val="과세표준율-2"/>
      <sheetName val="면적분양가"/>
      <sheetName val="분양면적(1123)"/>
      <sheetName val="출력소스"/>
      <sheetName val="통합내역"/>
      <sheetName val="BEND LOSS"/>
      <sheetName val="내역전기"/>
      <sheetName val="동원인원산출"/>
      <sheetName val="토공(우물통,기타) "/>
      <sheetName val="우수"/>
      <sheetName val="일위대가 "/>
      <sheetName val="가시설수량"/>
      <sheetName val="장비집계"/>
      <sheetName val="암센터"/>
      <sheetName val="공종목록표"/>
      <sheetName val="2.2.2입적표"/>
      <sheetName val="인부임"/>
      <sheetName val="총괄서"/>
      <sheetName val="특기사항"/>
      <sheetName val="하도내역 (철콘)"/>
      <sheetName val="백암비스타내역"/>
      <sheetName val="중기사용료"/>
      <sheetName val="1._x0018_변전설비"/>
      <sheetName val="DWPM"/>
      <sheetName val="BOQ(전체)"/>
      <sheetName val="유동표(변경)"/>
      <sheetName val="3.내역서"/>
      <sheetName val="내역서 (2)"/>
      <sheetName val="변경내역을"/>
      <sheetName val="TYPE-1"/>
      <sheetName val="전기2005"/>
      <sheetName val="통신2005"/>
      <sheetName val="단가 "/>
      <sheetName val="1공구(을)"/>
      <sheetName val="과세내역(세부)"/>
      <sheetName val="암거날개벽재료집계"/>
      <sheetName val="const."/>
      <sheetName val="건축공사실행"/>
      <sheetName val="MIJIBI"/>
      <sheetName val="건축직"/>
      <sheetName val="별표"/>
      <sheetName val="대림산업"/>
      <sheetName val="WEON"/>
      <sheetName val="경상"/>
      <sheetName val="가설"/>
      <sheetName val="보할공정"/>
      <sheetName val="BabyÀÏÀ§´ë°¡"/>
      <sheetName val="시운전연료"/>
      <sheetName val="현장예산"/>
      <sheetName val="적용단위길이"/>
      <sheetName val="피벗테이블데이터분석"/>
      <sheetName val="특수기호강도거푸집"/>
      <sheetName val="종배수관면벽신"/>
      <sheetName val="종배수관(신)"/>
      <sheetName val="대로근거"/>
      <sheetName val="Macro3"/>
      <sheetName val="3.자재비(총괄)"/>
      <sheetName val="기간등록"/>
      <sheetName val="정화조"/>
      <sheetName val="내역서단가산출용"/>
      <sheetName val="상행-교대(A1)"/>
      <sheetName val="매매"/>
      <sheetName val="전신"/>
      <sheetName val="시중노임단가"/>
      <sheetName val="단  가  대  비  표"/>
      <sheetName val="일  위  대  가  목  록"/>
      <sheetName val="위치조서"/>
      <sheetName val="Customer Databas"/>
      <sheetName val="O＆P"/>
      <sheetName val="결재판(삭제하지말아주세요)"/>
      <sheetName val="교각별철근수량집계표"/>
      <sheetName val="세목전체"/>
      <sheetName val="실행"/>
      <sheetName val="단가조사-1"/>
      <sheetName val="단가조사-2"/>
      <sheetName val="DB"/>
      <sheetName val="단가비교표_공통1"/>
      <sheetName val="일(4)"/>
      <sheetName val="대공종"/>
      <sheetName val="내역서(전체)"/>
      <sheetName val="두앙"/>
      <sheetName val="입적표"/>
      <sheetName val="케이블"/>
      <sheetName val="단면별연장"/>
      <sheetName val="견적"/>
      <sheetName val="2000년 공정표"/>
      <sheetName val="본사인상전"/>
      <sheetName val="도급양식"/>
      <sheetName val="단가산출-기,교"/>
      <sheetName val="당사"/>
      <sheetName val="관접합및부설"/>
      <sheetName val="실행예산서"/>
      <sheetName val="토공산출(주차장)"/>
      <sheetName val="토목공사"/>
      <sheetName val="급명"/>
      <sheetName val="기본단가표"/>
      <sheetName val="오동"/>
      <sheetName val="대조"/>
      <sheetName val="세동별비상"/>
      <sheetName val="단"/>
      <sheetName val="노무비산출"/>
      <sheetName val="Man Power &amp; Comp"/>
      <sheetName val="차종별"/>
      <sheetName val="전기설계변경"/>
      <sheetName val="기본설계도급항목"/>
      <sheetName val="실행(1)"/>
      <sheetName val="유첨䈀ᅪ"/>
      <sheetName val="2002상반기노임기준"/>
      <sheetName val="내역(토목)"/>
      <sheetName val="직원동원SCH"/>
      <sheetName val="계획금액"/>
      <sheetName val="5.공종별예산내역서"/>
      <sheetName val="97 사업추정(WEKI)"/>
      <sheetName val="공종"/>
      <sheetName val="대림경상68억"/>
      <sheetName val="조명율데이타"/>
      <sheetName val="PIPE"/>
      <sheetName val="VALVE"/>
      <sheetName val="EKOG10건축"/>
      <sheetName val="FOOTING단면력"/>
      <sheetName val="구동"/>
      <sheetName val="일위산출"/>
      <sheetName val="업체별기성내역"/>
      <sheetName val="2002하반기노임기준"/>
      <sheetName val="본부장"/>
      <sheetName val="220 (2)"/>
      <sheetName val="교대"/>
      <sheetName val="변압기"/>
      <sheetName val="발전기용량-1"/>
      <sheetName val="발전기용량-2"/>
      <sheetName val="출력전에보세요"/>
      <sheetName val="전력간선(일반)"/>
      <sheetName val="전력간선(동력)"/>
      <sheetName val="MCC-B-A"/>
      <sheetName val="MCC-B-B"/>
      <sheetName val="MCC-B-C"/>
      <sheetName val="ACCOUNT(RECEP)"/>
      <sheetName val="부하(동력)"/>
      <sheetName val="ILLUMINANCE"/>
      <sheetName val="설명"/>
      <sheetName val="계산DATA"/>
      <sheetName val="전류"/>
      <sheetName val="데이터북"/>
      <sheetName val="조명참고자료"/>
      <sheetName val="기계경비및산출근거서"/>
      <sheetName val="Vari by Vendor"/>
      <sheetName val="총인원"/>
      <sheetName val="직급인원"/>
      <sheetName val="노임변동률"/>
      <sheetName val="COMPRESSOR"/>
      <sheetName val="동해title"/>
      <sheetName val="세부내역서"/>
      <sheetName val="MANUFACTORY"/>
      <sheetName val="강북라우터"/>
      <sheetName val="예산조서(무선)"/>
      <sheetName val="합천내역"/>
      <sheetName val="EP0618"/>
      <sheetName val="01AC"/>
      <sheetName val="통신물량"/>
      <sheetName val="중동상가"/>
      <sheetName val="효동"/>
      <sheetName val="토공,기초"/>
      <sheetName val="변경후-SHEET"/>
      <sheetName val="자재 단가표"/>
      <sheetName val="FAB별"/>
      <sheetName val="주간계획"/>
      <sheetName val="PIPING"/>
      <sheetName val="선택"/>
      <sheetName val="위성"/>
      <sheetName val="남양구조시험동"/>
      <sheetName val="교각별수량"/>
      <sheetName val="원가산출서"/>
      <sheetName val="Dae_Jiju"/>
      <sheetName val="Sikje_ingun"/>
      <sheetName val="TREE_D"/>
      <sheetName val="품셈집계표"/>
      <sheetName val="자재조사표(참고용)"/>
      <sheetName val="일반부표집계표"/>
      <sheetName val="분전함신설"/>
      <sheetName val="접지1종"/>
      <sheetName val="총괄원가 "/>
      <sheetName val="Languages"/>
      <sheetName val="NìüëÒ-òÅ"/>
      <sheetName val="°£¼±°è»ê"/>
      <sheetName val="´ë±¸½ÇÇà"/>
      <sheetName val="0.Áý°è"/>
      <sheetName val="Ç¥Áö (2)"/>
      <sheetName val="¸Å¸³"/>
      <sheetName val="¿ø°¡°è»ê"/>
      <sheetName val="1.ÀüÂ÷¼±Á¶Á¤"/>
      <sheetName val="2.Á¶°¡¼±Á¶Á¤"/>
      <sheetName val="3.±ÞÀü¼±½Å¼³"/>
      <sheetName val="4.±ÞÀü¼±Ã¶°Å"/>
      <sheetName val="5.°í¹è¼±Ã¶°Å"/>
      <sheetName val="6.°í¾ÐÄÉÀÌºí½Å¼³"/>
      <sheetName val="7.ºñÀý¿¬¼±Á¶Á¤"/>
      <sheetName val="8.°¡µ¿ºê·¡Å°Æ®ÀÌ¼³"/>
      <sheetName val="9.HÇü°­ÁÖ½Å¼³(9m)"/>
      <sheetName val="10.°­°üÁÖ½Å¼³(9m)"/>
      <sheetName val="11.H°­ÁÖÃ¶°Å(11m)"/>
      <sheetName val="11.HÇü°­±âÃÊ"/>
      <sheetName val="13.°­°üÁÖ±âÃÊ"/>
      <sheetName val="14.Àå·ÂÁ¶Á¤ÀåÄ¡½Å¼³"/>
      <sheetName val="15.Àå·ÂÁ¶Á¤ÀåÄ¡Ã¶°Å   "/>
      <sheetName val="16.ÄÜÁÖÃ¶°Å(9m)"/>
      <sheetName val="17.Áö¼±½Å¼³(º¸Åë)"/>
      <sheetName val="18.Áö¼±½Å¼³(vÇü)"/>
      <sheetName val="19.Áö¼±Ã¶°Å"/>
      <sheetName val="20.±âÁß°³Æó±â½Å¼³"/>
      <sheetName val="±âÃÊ´Ü°¡"/>
      <sheetName val="¾Æ»êÃß°¡1220"/>
      <sheetName val="98Áö±Þ°èÈ¹"/>
      <sheetName val="´çÃÊ"/>
      <sheetName val="1.¼³°èÁ¶°Ç"/>
      <sheetName val="Àç·á"/>
      <sheetName val="°¡·ÎµîºÎÇ¥"/>
      <sheetName val="Á¦°æºñÀ²"/>
      <sheetName val="³»¿ª(¼³°è)"/>
      <sheetName val="½Ä»ýºí·°´ÜÀ§¼ö·®"/>
      <sheetName val="Á¤ºÎ³ëÀÓ´Ü°¡"/>
      <sheetName val="Pricelist TAC AB"/>
      <sheetName val="물가정보자료"/>
      <sheetName val="경비"/>
      <sheetName val="萀⅜"/>
      <sheetName val="MFAB"/>
      <sheetName val="MFRT"/>
      <sheetName val="MPKG"/>
      <sheetName val="MPRD"/>
      <sheetName val="의정부문예회관변경내역"/>
      <sheetName val="화설내"/>
      <sheetName val="배수관토공"/>
      <sheetName val="차수공개요"/>
      <sheetName val="송우내역서"/>
      <sheetName val="사원등록"/>
      <sheetName val="호봉 (2)"/>
      <sheetName val="경율산정"/>
      <sheetName val="POL6차-PIPING"/>
      <sheetName val="토공A"/>
      <sheetName val="깨기수량"/>
      <sheetName val="입고장부 (4)"/>
      <sheetName val="내역서(삼호)"/>
      <sheetName val="견적서1"/>
      <sheetName val="Cable schedule"/>
      <sheetName val="V-data"/>
      <sheetName val="L-data"/>
      <sheetName val="P-data"/>
      <sheetName val="적용토목"/>
      <sheetName val="예산M11A"/>
      <sheetName val="실행내역서 "/>
      <sheetName val="표층포설및다짐"/>
      <sheetName val="공조기"/>
      <sheetName val="MEXICO-C"/>
      <sheetName val="장비당단가 (1)"/>
      <sheetName val="토적표"/>
      <sheetName val="대비내역"/>
      <sheetName val="내역총괄"/>
      <sheetName val="내역총괄2"/>
      <sheetName val="내역총괄3"/>
      <sheetName val="소운반"/>
      <sheetName val="공종구간"/>
      <sheetName val="산출0"/>
      <sheetName val="선정요령"/>
      <sheetName val="산#2-1 (2)"/>
      <sheetName val="원내역서3"/>
      <sheetName val="101동"/>
      <sheetName val="3도로"/>
      <sheetName val="Y_WORK"/>
      <sheetName val="전력"/>
      <sheetName val="토공집계표"/>
      <sheetName val="1.우편집중내역서"/>
      <sheetName val="COL"/>
      <sheetName val="년도별노임표"/>
      <sheetName val="중기목록표"/>
      <sheetName val="E총"/>
      <sheetName val="기초일위"/>
      <sheetName val="시설일위"/>
      <sheetName val="연결관암거"/>
      <sheetName val="SULKEA"/>
      <sheetName val="아파트건축"/>
      <sheetName val="물墸᎟鰀"/>
      <sheetName val="화재 탐지_x0005__x0000_"/>
      <sheetName val="자재테이블"/>
      <sheetName val="샘플표지"/>
      <sheetName val="지하1층"/>
      <sheetName val="가중치"/>
      <sheetName val="DATA-UPS"/>
      <sheetName val="공조기(삭제)"/>
      <sheetName val="다이꾸"/>
      <sheetName val="일위대가(건축)"/>
      <sheetName val="L형옹벽측구"/>
      <sheetName val="골재산출"/>
      <sheetName val="자재목록표"/>
      <sheetName val="나한"/>
      <sheetName val="INPUT(덕도방향-시점)"/>
      <sheetName val="BOX 본체"/>
      <sheetName val="단중聀"/>
      <sheetName val="사급자재총괄"/>
      <sheetName val="당정동경상이수"/>
      <sheetName val="당정동공통이수"/>
      <sheetName val=" 토목 처리장도급내역서 "/>
      <sheetName val="98수문일위"/>
      <sheetName val="차수"/>
      <sheetName val="승용"/>
      <sheetName val="DATA 입력부"/>
      <sheetName val="가CP"/>
      <sheetName val="APT"/>
      <sheetName val="송전재료비"/>
      <sheetName val="eq_data"/>
      <sheetName val="이름정의"/>
      <sheetName val="초기화면1"/>
      <sheetName val="인원"/>
      <sheetName val="TG9504"/>
      <sheetName val="1995년 섹터별 매출"/>
      <sheetName val="평가데이터"/>
      <sheetName val="ROOF(ALKALI)"/>
      <sheetName val="CB"/>
      <sheetName val="CS2"/>
      <sheetName val="貭♘"/>
      <sheetName val="단중표-ST"/>
      <sheetName val="2.펌프장(사급자재)"/>
      <sheetName val="역T형옹벽(3.0)"/>
      <sheetName val="master(total)"/>
      <sheetName val="평3"/>
      <sheetName val="실행(ALT1)"/>
      <sheetName val="자재집계"/>
      <sheetName val="맨홀토공수량"/>
      <sheetName val="99년신청"/>
      <sheetName val="MAT"/>
      <sheetName val="경로,구간현황"/>
      <sheetName val="현장관리비"/>
      <sheetName val="전신환매도徸"/>
      <sheetName val="공통비"/>
      <sheetName val="대가목록"/>
      <sheetName val="보호"/>
      <sheetName val="개소별수량산출"/>
      <sheetName val="성남여성복지내역"/>
      <sheetName val="(A)내역서"/>
      <sheetName val="간지"/>
      <sheetName val="아수배전(1회)"/>
      <sheetName val="인건비_조사"/>
      <sheetName val="변경총괄지(1)"/>
      <sheetName val="Piping(Methanol)"/>
      <sheetName val="CC16-내역서"/>
      <sheetName val="덕소내역"/>
      <sheetName val="관리,부대비"/>
      <sheetName val="DPRKMHDT"/>
      <sheetName val="견적서세부내용"/>
      <sheetName val="견적내용입력"/>
      <sheetName val="원형맨홀수량"/>
      <sheetName val="보도경계블럭"/>
      <sheetName val="견"/>
      <sheetName val="협조전"/>
      <sheetName val="투자효율분석"/>
      <sheetName val="기타시설"/>
      <sheetName val="판매시설"/>
      <sheetName val="아파트"/>
      <sheetName val="주민복지관"/>
      <sheetName val="지하주차장"/>
      <sheetName val="매입세"/>
      <sheetName val="투입(관수_건축)"/>
      <sheetName val="투입(APT500)"/>
      <sheetName val="투입(분당)"/>
      <sheetName val="작성지침서2)"/>
      <sheetName val="투입스케쥴양식"/>
      <sheetName val="RAHMEN"/>
      <sheetName val="전체내역 (2)"/>
      <sheetName val="인원계획"/>
      <sheetName val="내역."/>
      <sheetName val="부대"/>
      <sheetName val="Formulas &amp; Tables"/>
      <sheetName val="시행예산"/>
      <sheetName val="변품8-37"/>
      <sheetName val="자압1"/>
      <sheetName val="감가상각"/>
      <sheetName val="고창방향"/>
      <sheetName val="참조(2)"/>
      <sheetName val="참조"/>
      <sheetName val="현장일보"/>
      <sheetName val="A1_본체_수량산출서"/>
      <sheetName val="UR2-Calculation"/>
      <sheetName val="tggwan(mac)"/>
      <sheetName val="공사내역"/>
      <sheetName val="쌍송교"/>
      <sheetName val="유림골조"/>
      <sheetName val="GI-LIST"/>
      <sheetName val="단위량당중기"/>
      <sheetName val="공정코드"/>
      <sheetName val="공주-교대(A1)"/>
      <sheetName val="구조     ."/>
      <sheetName val="1)fs"/>
      <sheetName val="청구내역(9807)"/>
      <sheetName val="대구-교대(A1)"/>
      <sheetName val="분수공별 면적"/>
      <sheetName val="관로조직표"/>
      <sheetName val="내역(중앙)"/>
      <sheetName val="내역(창신)"/>
      <sheetName val="4.2.1 마루높이 검토"/>
      <sheetName val="이토변실(A3-LINE)"/>
      <sheetName val="통로box전기"/>
      <sheetName val="4)유동표"/>
      <sheetName val="장문교(대전)"/>
      <sheetName val="s"/>
      <sheetName val="견적단가"/>
      <sheetName val="설계기준"/>
      <sheetName val="내역1"/>
      <sheetName val="구조물터파기수량집계"/>
      <sheetName val="배수공 시멘트 및 골재량 산출"/>
      <sheetName val="집수정"/>
      <sheetName val="공내ᰖ"/>
      <sheetName val="열린교실"/>
      <sheetName val="경산锼_x0013_閄"/>
      <sheetName val="합의경상"/>
      <sheetName val="단면瑌)"/>
      <sheetName val="22단"/>
      <sheetName val="22단锼"/>
      <sheetName val="산근(목록)"/>
      <sheetName val="이형관중량"/>
      <sheetName val="판"/>
      <sheetName val="집계표(공종별)"/>
      <sheetName val="NAMES"/>
      <sheetName val="기초자료입력및 K치 확인"/>
      <sheetName val="기성내역서표지"/>
      <sheetName val="기자재׃"/>
      <sheetName val="갑지(0_x0000_"/>
      <sheetName val="단0_x0000_退"/>
      <sheetName val="갑지(렀뚣瘉"/>
      <sheetName val="갑지(_x0000_뎰瘇"/>
      <sheetName val="기자재_x0000_"/>
      <sheetName val="전기 원가계산서"/>
      <sheetName val="단0_x0000__x0000_"/>
      <sheetName val="단ူ_x0000_䠀"/>
      <sheetName val="기자재_x0010_"/>
      <sheetName val="기자재壸"/>
      <sheetName val="기자재嬨"/>
      <sheetName val="기자재蔈"/>
      <sheetName val="견적대ﱀ"/>
      <sheetName val="견적대₨"/>
      <sheetName val="기자재游"/>
      <sheetName val="기자재೨"/>
      <sheetName val="기자재箘"/>
      <sheetName val="기자재"/>
      <sheetName val="기자재à"/>
      <sheetName val="기자재灰"/>
      <sheetName val="건축내역(진해석동)"/>
      <sheetName val="AS_x0005__x0000_"/>
      <sheetName val="전선_및_전선ࠝ"/>
      <sheetName val="제"/>
      <sheetName val="대,怀፵"/>
      <sheetName val="스케즐"/>
      <sheetName val="PAINT"/>
      <sheetName val="22단헾"/>
      <sheetName val="상 부"/>
      <sheetName val="차선도색현황"/>
      <sheetName val="단가적용(터널)"/>
      <sheetName val="단위가격"/>
      <sheetName val="단위가격_할증"/>
      <sheetName val="물가"/>
      <sheetName val="구조물"/>
      <sheetName val="공사설계서"/>
      <sheetName val="제품"/>
      <sheetName val="기존단가 (2)"/>
      <sheetName val="OZ049E"/>
      <sheetName val="하도급변경대비표"/>
      <sheetName val="2000용수잠관-수량집계"/>
      <sheetName val="품셈(기초)"/>
      <sheetName val="단락전류-A"/>
      <sheetName val="출력-내역서"/>
      <sheetName val="날개벽(TYPE1)"/>
      <sheetName val="EUPDAT2"/>
      <sheetName val="주경기-오배수"/>
      <sheetName val="공사비내역서"/>
      <sheetName val="공사비 내역 (가)"/>
      <sheetName val="IMF Code"/>
      <sheetName val="Top PO"/>
      <sheetName val="날개벽(좌,우=45도,75도)"/>
      <sheetName val="Proposal"/>
      <sheetName val="11.자재단가"/>
      <sheetName val="22-1소단"/>
      <sheetName val="22-2M단"/>
      <sheetName val="역집계1"/>
      <sheetName val="각종장비전압강하계산"/>
      <sheetName val="도근좌표"/>
      <sheetName val="납부서"/>
      <sheetName val="직원자료"/>
      <sheetName val="업종분류"/>
      <sheetName val="장비분류"/>
      <sheetName val="단가산출목록표"/>
      <sheetName val="13LPMCC"/>
      <sheetName val="sub"/>
      <sheetName val=" 소방공사 산출근거"/>
      <sheetName val="2006기계䈌ᅪ԰_x0000_缀"/>
      <sheetName val="960318-1"/>
      <sheetName val="설계명세서(선로)"/>
      <sheetName val="CAL"/>
      <sheetName val="FRT_O"/>
      <sheetName val="FAB_I"/>
      <sheetName val="개별직종노임단가(2005.1)"/>
      <sheetName val="맨홀수량"/>
      <sheetName val="노임,자재"/>
      <sheetName val="기계경비(맨홀)"/>
      <sheetName val="용산1(해보)"/>
      <sheetName val="인부노임"/>
      <sheetName val="000000"/>
      <sheetName val="마장"/>
      <sheetName val="투찰가"/>
      <sheetName val="목록"/>
      <sheetName val="1.범위"/>
      <sheetName val="2.편성"/>
      <sheetName val="3개요"/>
      <sheetName val="5내역"/>
      <sheetName val="6.GAS"/>
      <sheetName val="7임급실"/>
      <sheetName val="미제출"/>
      <sheetName val="소방1"/>
      <sheetName val="소방2"/>
      <sheetName val="왜UP"/>
      <sheetName val="계림(함평)"/>
      <sheetName val="계림(장성)"/>
      <sheetName val="노임단가(08.01)"/>
      <sheetName val="적용기준"/>
      <sheetName val="원가계산(2)"/>
      <sheetName val="은평작업지시대장"/>
      <sheetName val="순공사비"/>
      <sheetName val="경로당내역건축"/>
      <sheetName val="몰탈단가"/>
      <sheetName val="기계공사"/>
      <sheetName val="관경별내역서"/>
      <sheetName val="지수"/>
      <sheetName val="분뇨"/>
      <sheetName val="대포2교접속"/>
      <sheetName val="천방교접속"/>
      <sheetName val="옥내소화전계산서"/>
      <sheetName val="공사비예산서"/>
      <sheetName val="하남내역"/>
      <sheetName val="코드"/>
      <sheetName val="1"/>
      <sheetName val="조명율"/>
      <sheetName val="환률"/>
      <sheetName val="보집계표"/>
      <sheetName val="공사비명세서"/>
      <sheetName val="sum"/>
      <sheetName val="F5"/>
      <sheetName val="집수정단"/>
      <sheetName val="가공2원도"/>
      <sheetName val="01하반기노임"/>
      <sheetName val="바닥판"/>
      <sheetName val="중기상_x0000_"/>
      <sheetName val="설계변경내역서"/>
      <sheetName val="케이블류 OLD"/>
      <sheetName val="도"/>
    </sheetNames>
    <definedNames>
      <definedName name="Macro10"/>
      <definedName name="메인_메뉴호출"/>
    </defined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sheetData sheetId="42" refreshError="1"/>
      <sheetData sheetId="43" refreshError="1"/>
      <sheetData sheetId="44" refreshError="1"/>
      <sheetData sheetId="45" refreshError="1"/>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sheetData sheetId="176" refreshError="1"/>
      <sheetData sheetId="177" refreshError="1"/>
      <sheetData sheetId="178" refreshError="1"/>
      <sheetData sheetId="179"/>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sheetData sheetId="242"/>
      <sheetData sheetId="243" refreshError="1"/>
      <sheetData sheetId="244" refreshError="1"/>
      <sheetData sheetId="245"/>
      <sheetData sheetId="246" refreshError="1"/>
      <sheetData sheetId="247" refreshError="1"/>
      <sheetData sheetId="248"/>
      <sheetData sheetId="249"/>
      <sheetData sheetId="250" refreshError="1"/>
      <sheetData sheetId="251"/>
      <sheetData sheetId="252"/>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sheetData sheetId="364"/>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sheetData sheetId="446" refreshError="1"/>
      <sheetData sheetId="447"/>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sheetData sheetId="473"/>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sheetData sheetId="511" refreshError="1"/>
      <sheetData sheetId="512" refreshError="1"/>
      <sheetData sheetId="513" refreshError="1"/>
      <sheetData sheetId="514" refreshError="1"/>
      <sheetData sheetId="515" refreshError="1"/>
      <sheetData sheetId="516" refreshError="1"/>
      <sheetData sheetId="517"/>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sheetData sheetId="585"/>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sheetData sheetId="607"/>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sheetData sheetId="625" refreshError="1"/>
      <sheetData sheetId="626" refreshError="1"/>
      <sheetData sheetId="627" refreshError="1"/>
      <sheetData sheetId="628" refreshError="1"/>
      <sheetData sheetId="629" refreshError="1"/>
      <sheetData sheetId="630" refreshError="1"/>
      <sheetData sheetId="631"/>
      <sheetData sheetId="632"/>
      <sheetData sheetId="633"/>
      <sheetData sheetId="634"/>
      <sheetData sheetId="635"/>
      <sheetData sheetId="636"/>
      <sheetData sheetId="637"/>
      <sheetData sheetId="638"/>
      <sheetData sheetId="639"/>
      <sheetData sheetId="640"/>
      <sheetData sheetId="641" refreshError="1"/>
      <sheetData sheetId="642" refreshError="1"/>
      <sheetData sheetId="643" refreshError="1"/>
      <sheetData sheetId="644" refreshError="1"/>
      <sheetData sheetId="645" refreshError="1"/>
      <sheetData sheetId="646" refreshError="1"/>
      <sheetData sheetId="647" refreshError="1"/>
      <sheetData sheetId="648"/>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sheetData sheetId="664" refreshError="1"/>
      <sheetData sheetId="665" refreshError="1"/>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sheetData sheetId="716"/>
      <sheetData sheetId="717"/>
      <sheetData sheetId="718"/>
      <sheetData sheetId="719"/>
      <sheetData sheetId="720"/>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sheetData sheetId="812"/>
      <sheetData sheetId="813"/>
      <sheetData sheetId="814"/>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sheetData sheetId="865"/>
      <sheetData sheetId="866" refreshError="1"/>
      <sheetData sheetId="867" refreshError="1"/>
      <sheetData sheetId="868" refreshError="1"/>
      <sheetData sheetId="869" refreshError="1"/>
      <sheetData sheetId="870"/>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sheetData sheetId="881"/>
      <sheetData sheetId="882"/>
      <sheetData sheetId="883" refreshError="1"/>
      <sheetData sheetId="884"/>
      <sheetData sheetId="885"/>
      <sheetData sheetId="886"/>
      <sheetData sheetId="887"/>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sheetData sheetId="1044"/>
      <sheetData sheetId="1045" refreshError="1"/>
      <sheetData sheetId="1046" refreshError="1"/>
      <sheetData sheetId="1047" refreshError="1"/>
      <sheetData sheetId="1048" refreshError="1"/>
      <sheetData sheetId="1049"/>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sheetData sheetId="1477"/>
      <sheetData sheetId="1478"/>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賃率-職"/>
      <sheetName val="수량산출"/>
      <sheetName val="인건비"/>
      <sheetName val="2F 회의실견적(5_14 일대)"/>
      <sheetName val="MOTOR"/>
      <sheetName val="조도계산서 (도서)"/>
      <sheetName val="내역서1999.8최종"/>
    </sheetNames>
    <sheetDataSet>
      <sheetData sheetId="0" refreshError="1">
        <row r="5">
          <cell r="I5">
            <v>1</v>
          </cell>
        </row>
        <row r="6">
          <cell r="I6">
            <v>2</v>
          </cell>
        </row>
        <row r="7">
          <cell r="I7">
            <v>3</v>
          </cell>
        </row>
        <row r="8">
          <cell r="I8">
            <v>4</v>
          </cell>
        </row>
        <row r="9">
          <cell r="I9">
            <v>5</v>
          </cell>
        </row>
        <row r="10">
          <cell r="I10">
            <v>6</v>
          </cell>
        </row>
        <row r="11">
          <cell r="I11">
            <v>7</v>
          </cell>
        </row>
        <row r="12">
          <cell r="I12">
            <v>8</v>
          </cell>
        </row>
        <row r="13">
          <cell r="I13">
            <v>9</v>
          </cell>
        </row>
        <row r="14">
          <cell r="I14">
            <v>10</v>
          </cell>
        </row>
        <row r="15">
          <cell r="I15">
            <v>11</v>
          </cell>
        </row>
        <row r="16">
          <cell r="I16">
            <v>12</v>
          </cell>
        </row>
        <row r="17">
          <cell r="I17">
            <v>13</v>
          </cell>
        </row>
        <row r="18">
          <cell r="I18">
            <v>14</v>
          </cell>
        </row>
        <row r="19">
          <cell r="I19">
            <v>15</v>
          </cell>
        </row>
        <row r="20">
          <cell r="I20">
            <v>16</v>
          </cell>
        </row>
        <row r="21">
          <cell r="I21">
            <v>17</v>
          </cell>
        </row>
        <row r="22">
          <cell r="I22">
            <v>18</v>
          </cell>
        </row>
        <row r="23">
          <cell r="I23">
            <v>19</v>
          </cell>
        </row>
        <row r="24">
          <cell r="I24">
            <v>20</v>
          </cell>
        </row>
        <row r="25">
          <cell r="I25">
            <v>21</v>
          </cell>
        </row>
        <row r="26">
          <cell r="I26">
            <v>22</v>
          </cell>
        </row>
        <row r="27">
          <cell r="I27">
            <v>23</v>
          </cell>
        </row>
        <row r="28">
          <cell r="I28">
            <v>24</v>
          </cell>
        </row>
        <row r="29">
          <cell r="I29">
            <v>25</v>
          </cell>
        </row>
        <row r="30">
          <cell r="I30">
            <v>26</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호맨홀가시설토공"/>
      <sheetName val="1호맨홀토공"/>
      <sheetName val="1호맨홀토공 (4)"/>
      <sheetName val="1호맨홀연결관토공 (2)"/>
      <sheetName val="노임"/>
      <sheetName val="DATE"/>
      <sheetName val="토사(PE)"/>
      <sheetName val="옹벽철근"/>
      <sheetName val="15장A-맨홀토공"/>
      <sheetName val="노임단가"/>
      <sheetName val="단위수량(출력X)"/>
      <sheetName val="수량집계"/>
      <sheetName val="IMPEADENCE MAP 취수장"/>
      <sheetName val="물량집계"/>
      <sheetName val="터파기및재료"/>
      <sheetName val="#REF"/>
      <sheetName val="6PILE  (돌출)"/>
      <sheetName val="전선 및 전선관"/>
      <sheetName val="날개벽"/>
      <sheetName val="차선도색현황"/>
      <sheetName val="위치조서"/>
      <sheetName val="가시설(TYPE-A)"/>
      <sheetName val="물질수지(2011)"/>
      <sheetName val="일위대가(계측기설치)"/>
      <sheetName val="총괄표"/>
      <sheetName val="금액내역서"/>
      <sheetName val="평균높이산출근거"/>
      <sheetName val="횡배수관위치조서"/>
      <sheetName val="지급자재"/>
      <sheetName val="각종장비전압강하계산"/>
      <sheetName val="BOX"/>
      <sheetName val="총괄내역서"/>
      <sheetName val="8.PILE  (돌출)"/>
      <sheetName val="3련 BOX"/>
      <sheetName val="데리네이타현황"/>
      <sheetName val="수량산출"/>
      <sheetName val="DATA"/>
      <sheetName val="품셈TABLE"/>
      <sheetName val="가도공"/>
      <sheetName val="유입량"/>
      <sheetName val="설계조건"/>
      <sheetName val="TYPE-A"/>
      <sheetName val="지구단위계획"/>
      <sheetName val="맨홀천공및접합단위수량 (2)"/>
      <sheetName val="ABUT수량-A1"/>
      <sheetName val="guard(mac)"/>
      <sheetName val="배선DATA"/>
      <sheetName val="제수"/>
      <sheetName val="공기"/>
      <sheetName val="낙찰표"/>
      <sheetName val="1-1평균터파기고(1)"/>
      <sheetName val="평균터파기고(1-2,ASP)"/>
      <sheetName val="공문"/>
      <sheetName val="98수문일위"/>
      <sheetName val="간접재료비산출표-27-30"/>
      <sheetName val="맨홀수량"/>
      <sheetName val="Sheet1 (2)"/>
      <sheetName val="단가"/>
      <sheetName val="C.배수관공"/>
      <sheetName val="1호맨홀수량산출"/>
      <sheetName val="설 계"/>
      <sheetName val="흄관기초"/>
      <sheetName val="T1"/>
      <sheetName val="산근1(인건비)"/>
      <sheetName val="부대공(집계)"/>
      <sheetName val="말뚝지지력산정"/>
      <sheetName val="용산1(해보)"/>
      <sheetName val="포장공집계표"/>
      <sheetName val="일위"/>
      <sheetName val="내역서변경성원"/>
      <sheetName val="청산공사"/>
      <sheetName val="집계표"/>
      <sheetName val="단면 (2)"/>
      <sheetName val="맨홀수량산출"/>
      <sheetName val="적용토목"/>
      <sheetName val="값"/>
      <sheetName val="이토변실"/>
      <sheetName val="맨홀"/>
      <sheetName val="기계경비"/>
      <sheetName val="다곡2교"/>
      <sheetName val="소야공정계획표"/>
      <sheetName val="4.장비손료"/>
      <sheetName val="단가일람표"/>
      <sheetName val="조명시설"/>
      <sheetName val="방음벽기초"/>
      <sheetName val="횡배수관 토공량 산출"/>
      <sheetName val="DIAPHRAGM"/>
      <sheetName val="입찰안"/>
      <sheetName val="가시설수량"/>
      <sheetName val="차수공개요"/>
      <sheetName val="간선계산"/>
      <sheetName val="진주방향"/>
      <sheetName val="산출근거"/>
      <sheetName val="일위대가목차"/>
      <sheetName val="대로근거"/>
      <sheetName val="중로근거"/>
      <sheetName val="공사비증감"/>
      <sheetName val="좌측"/>
      <sheetName val="회사정보"/>
      <sheetName val="조건표"/>
      <sheetName val="일위대가(비굴착)"/>
      <sheetName val="단가산출"/>
      <sheetName val="Ⅴ-2.공종별내역"/>
      <sheetName val="D-3109"/>
      <sheetName val="중기비"/>
      <sheetName val="노면표시단위"/>
      <sheetName val="슬래브"/>
      <sheetName val="부대내역"/>
      <sheetName val="일위대가"/>
      <sheetName val="별첨#2_임금"/>
      <sheetName val="수량총괄"/>
      <sheetName val="Sheet1"/>
      <sheetName val="내역서"/>
      <sheetName val="교각계산"/>
      <sheetName val="코드표"/>
      <sheetName val="단위수량"/>
      <sheetName val="총괄표 "/>
      <sheetName val="3지구단위"/>
      <sheetName val="02.개발계획-일위"/>
      <sheetName val="토목공사일반"/>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계산출표지"/>
      <sheetName val="설계산출기초"/>
      <sheetName val="공사원가계산서"/>
      <sheetName val="도급예산내역서봉투"/>
      <sheetName val="도급예산내역서총괄표"/>
      <sheetName val="운반비산출"/>
      <sheetName val="을부담운반비"/>
      <sheetName val="laroux"/>
      <sheetName val="숫자"/>
      <sheetName val="전압강하율"/>
      <sheetName val="개소별명세표 (2)"/>
      <sheetName val="인공"/>
      <sheetName val="도면치수"/>
      <sheetName val="마지막일위대가표"/>
      <sheetName val="도급예산내역서"/>
      <sheetName val="도급예산내역서표지"/>
      <sheetName val="전선가설"/>
      <sheetName val="전선철거"/>
      <sheetName val="가공지선신설"/>
      <sheetName val="가공지선철거"/>
      <sheetName val="가공케이블신설"/>
      <sheetName val="저케VCT2.0신설"/>
      <sheetName val="전주신설"/>
      <sheetName val="전주철거"/>
      <sheetName val="지선신설"/>
      <sheetName val="지선철거"/>
      <sheetName val="전주철거11"/>
      <sheetName val="고정빔철거"/>
      <sheetName val="변압기신설"/>
      <sheetName val="변압기철거"/>
      <sheetName val="개폐기개신"/>
      <sheetName val="옥외등개신"/>
      <sheetName val="옥외등 철거"/>
      <sheetName val="개폐기함신설"/>
      <sheetName val="SENSOR신설"/>
      <sheetName val="단가단출기초 (2)"/>
      <sheetName val="접지1종"/>
      <sheetName val="접지3종"/>
      <sheetName val="수량산출근거"/>
      <sheetName val="단가산출표지"/>
      <sheetName val="단가단출기초"/>
      <sheetName val="수량산출기초표지"/>
      <sheetName val="설계산출기초표지"/>
      <sheetName val="운반비산출표지"/>
      <sheetName val="중량산출기초(전선류)"/>
      <sheetName val="(철재류)"/>
      <sheetName val="(애자류)"/>
      <sheetName val="(비계목류)"/>
      <sheetName val="(시멘근가류)"/>
      <sheetName val="폐기물중량산출표지"/>
      <sheetName val="(폐기물처리중량)"/>
      <sheetName val="(철거발생)"/>
      <sheetName val="철거발생품"/>
      <sheetName val="공사재료사정조서"/>
      <sheetName val="공사재료사정조서 (2)"/>
      <sheetName val="관급자재조서"/>
      <sheetName val="수량조서"/>
      <sheetName val="개소별명세표"/>
      <sheetName val="주포터널"/>
      <sheetName val="원가계산서 "/>
      <sheetName val="입력"/>
      <sheetName val="단가"/>
      <sheetName val="설계조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표지"/>
      <sheetName val="Ⅰ특성"/>
      <sheetName val="Ⅱ시방서"/>
      <sheetName val="Ⅲ대가표지"/>
      <sheetName val="설치표지"/>
      <sheetName val="일위대가1"/>
      <sheetName val="인력,장비품(설치)"/>
      <sheetName val="Ⅳ산출목차"/>
      <sheetName val="보수표지"/>
      <sheetName val="일위대가2(보수)"/>
      <sheetName val="인력,장비품"/>
      <sheetName val="아스콘,폐기물"/>
      <sheetName val="기계경비"/>
      <sheetName val="노임,자재"/>
      <sheetName val="Ⅴ측구목차"/>
      <sheetName val="측구특징"/>
      <sheetName val="측구시방서"/>
      <sheetName val="측구일위대가"/>
      <sheetName val="측구기계경비산출"/>
      <sheetName val="--------"/>
      <sheetName val="C-Ring-일위대가표"/>
    </sheetNames>
    <definedNames>
      <definedName name="M1.더하기"/>
      <definedName name="M1.빼기"/>
      <definedName name="견적사항요약"/>
      <definedName name="결과"/>
      <definedName name="공사비집계표"/>
      <definedName name="노임단가수정완료"/>
      <definedName name="머릿말"/>
      <definedName name="목표실행"/>
      <definedName name="목표원가율품의서"/>
      <definedName name="미리보기"/>
      <definedName name="보할공정표"/>
      <definedName name="부대입찰품의서"/>
      <definedName name="빼기"/>
      <definedName name="숨기기"/>
      <definedName name="숨기지않기"/>
      <definedName name="실행공사비추정대비표"/>
      <definedName name="아래"/>
      <definedName name="아래1"/>
      <definedName name="아사꾸라방식"/>
      <definedName name="예산서1"/>
      <definedName name="예산서총괄1"/>
      <definedName name="외주견적대비"/>
      <definedName name="외주견적의뢰"/>
      <definedName name="외주견적의뢰2"/>
      <definedName name="이전화면"/>
      <definedName name="이전화면1"/>
      <definedName name="인쇄하기"/>
      <definedName name="입찰견적초청현황"/>
      <definedName name="자재단가수정완료"/>
      <definedName name="초기화면"/>
      <definedName name="ᄏᄏᄏᄏᄏᄏᄏᄏᄏᄏᄏᄏᄏᄏᄏᄏ"/>
      <definedName name="토공사현장설명서"/>
      <definedName name="품셈1"/>
      <definedName name="품셈2"/>
      <definedName name="현장명"/>
      <definedName name="현장설명청취보고서"/>
      <definedName name="협력업체목록"/>
      <definedName name="흙막이및토공사견적대비표"/>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Sheet1"/>
      <sheetName val="입력"/>
      <sheetName val="단가"/>
      <sheetName val="쌍송교"/>
      <sheetName val="약품공급2"/>
    </sheetNames>
    <definedNames>
      <definedName name="Macro1"/>
      <definedName name="Macro11"/>
      <definedName name="Macro4"/>
    </defined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ARKEY검토 (2)"/>
      <sheetName val="간지"/>
      <sheetName val="1.설조"/>
      <sheetName val="2.단면가정"/>
      <sheetName val="3.MO "/>
      <sheetName val="4.하중"/>
      <sheetName val="5.내진"/>
      <sheetName val="6.부재력"/>
      <sheetName val="INPUT(상시)"/>
      <sheetName val="USD"/>
      <sheetName val="WSD"/>
      <sheetName val="반력"/>
      <sheetName val="TIRED"/>
      <sheetName val="INPUT(지진시)"/>
      <sheetName val="내진"/>
      <sheetName val="내진반력"/>
      <sheetName val="7.단면력"/>
      <sheetName val="10.1.1 footing 계산"/>
      <sheetName val="10.1.2 footing 계산"/>
      <sheetName val="10.2.1 단면력 산정"/>
      <sheetName val="10.2.1 단면력 산정 (2)"/>
      <sheetName val="단면력 (2)"/>
      <sheetName val="5. Pile검토"/>
      <sheetName val="접"/>
      <sheetName val="Sheet1"/>
      <sheetName val="Sheet2"/>
      <sheetName val="Sheet3"/>
      <sheetName val="수량명세서-구"/>
      <sheetName val="적용"/>
      <sheetName val="예정공정표-SK (2)"/>
      <sheetName val="Sheet4"/>
      <sheetName val="평면도"/>
      <sheetName val="딱지"/>
      <sheetName val="집계표"/>
      <sheetName val="수량산출서 (2)"/>
      <sheetName val="#REF"/>
      <sheetName val="공종자재집계 (2)"/>
      <sheetName val="재료집계표  (2)"/>
      <sheetName val="내역"/>
      <sheetName val="설계표"/>
      <sheetName val="원가계산"/>
      <sheetName val="총괄내역서"/>
      <sheetName val="내역서"/>
      <sheetName val="마운딩산출"/>
      <sheetName val="소형고압면적"/>
      <sheetName val="지주목산출"/>
      <sheetName val="수량산출서"/>
      <sheetName val="식재일위"/>
      <sheetName val="수목운반,상하차비"/>
      <sheetName val="이식자재산출"/>
      <sheetName val=" 단가"/>
      <sheetName val="시설물일위"/>
      <sheetName val="노임단가2000년"/>
      <sheetName val="기계경비목록"/>
      <sheetName val="기계경비"/>
      <sheetName val="시멘트철근"/>
      <sheetName val="골재집계표"/>
      <sheetName val="계약내역 (1)"/>
      <sheetName val="견적갑"/>
      <sheetName val="bm내역서(B공구)"/>
      <sheetName val="변경내역"/>
      <sheetName val="신규단가(A)제작"/>
      <sheetName val="신규단가(B)물가정보"/>
      <sheetName val="견적갑&quot;A&quot;공구"/>
      <sheetName val="견적조건보고서&quot;A&quot;공구"/>
      <sheetName val="A비엠"/>
      <sheetName val="공율산출"/>
      <sheetName val="장안(01.05.30)(2)"/>
      <sheetName val="내쇼날 (01.05.30)"/>
      <sheetName val="장안(01.05.30)"/>
      <sheetName val="진성(01.05.30)"/>
      <sheetName val="3Week(4-3)(보안)"/>
      <sheetName val="전기공정표"/>
      <sheetName val="CABLE(MAIN)"/>
      <sheetName val="전선관수량산출표 (4)"/>
      <sheetName val="변경이유서"/>
      <sheetName val="산출내역"/>
      <sheetName val="집계표 (2)"/>
      <sheetName val="비탈면 돌붙임(형식2)단가산출근거"/>
      <sheetName val="신규단가산출(2002m)"/>
      <sheetName val="변경사유서"/>
      <sheetName val="보조기층현황"/>
      <sheetName val="명림건설"/>
      <sheetName val="세부내역서 "/>
      <sheetName val="제잡비산출근거 (전체)"/>
      <sheetName val="발주제잡비산근(2)"/>
      <sheetName val="보강원심력철근콘크리트관"/>
      <sheetName val="원심력철근콘크리트관하차비"/>
      <sheetName val="표지"/>
      <sheetName val="목차"/>
      <sheetName val="여건사유"/>
      <sheetName val="2001설계예정9.17 (3)"/>
      <sheetName val="사진대지 (5)"/>
      <sheetName val="(방음벽반사형)"/>
      <sheetName val="단가내부"/>
      <sheetName val="단가외부 "/>
      <sheetName val="Book2"/>
      <sheetName val="6공구(당초)"/>
      <sheetName val="제잡비현황"/>
      <sheetName val="물가변동액(전체분)"/>
      <sheetName val="제출내역 (2)"/>
      <sheetName val="70%"/>
      <sheetName val="공사비집계"/>
      <sheetName val="부대내역"/>
      <sheetName val="준검 내역서"/>
      <sheetName val="지급자재"/>
      <sheetName val="비목군분류내역"/>
      <sheetName val="수산출"/>
      <sheetName val="계"/>
      <sheetName val="이월"/>
      <sheetName val="배수자집계"/>
      <sheetName val="전체수량집계"/>
      <sheetName val="투찰"/>
      <sheetName val="식재인부"/>
      <sheetName val="데이타"/>
      <sheetName val="1공구산출내역서"/>
      <sheetName val="1,2공구원가계산서"/>
      <sheetName val="2공구산출내역"/>
      <sheetName val="Macro1"/>
      <sheetName val="Macro2"/>
      <sheetName val="세골재  T2 변경 현황"/>
      <sheetName val="106C0300"/>
      <sheetName val="수량집계"/>
      <sheetName val="토공"/>
      <sheetName val="배수공"/>
      <sheetName val="구조물공"/>
      <sheetName val="포장공"/>
      <sheetName val="부대공"/>
      <sheetName val="3차설계"/>
      <sheetName val="방음벽집계"/>
      <sheetName val="공사내역"/>
      <sheetName val="깨기집계"/>
      <sheetName val="줄파기집"/>
      <sheetName val="전체설계서"/>
      <sheetName val="철근"/>
      <sheetName val="공사비증감"/>
      <sheetName val="results"/>
      <sheetName val="중기노임"/>
      <sheetName val="8.시공현황"/>
      <sheetName val="지급자재명세서 (3)"/>
      <sheetName val="단가산출서(SS)"/>
      <sheetName val="출입로"/>
      <sheetName val="증감내역"/>
      <sheetName val="현황 (3)"/>
      <sheetName val="현황"/>
      <sheetName val="수량산출"/>
      <sheetName val="공제량"/>
      <sheetName val="검토안"/>
      <sheetName val="공사비증감현황(A3)"/>
      <sheetName val="보고"/>
      <sheetName val="예산서"/>
      <sheetName val="집계표 "/>
      <sheetName val="지급자재명세서 (2)"/>
      <sheetName val="통신설계서"/>
      <sheetName val="최종내역"/>
      <sheetName val="변경수량집계"/>
      <sheetName val="철.콘 수량산출 (적용)"/>
      <sheetName val="가도공 수량 집계표"/>
      <sheetName val="가도차도부 수량산출"/>
      <sheetName val="가도길어깨현황1"/>
      <sheetName val="제잡비전체건축(2001)"/>
      <sheetName val="제잡비현황 (건축)"/>
      <sheetName val="5"/>
      <sheetName val="철거집계표(전체)"/>
      <sheetName val="철거집계표(토공)"/>
      <sheetName val="공사량현황"/>
      <sheetName val="지급자재명세서"/>
      <sheetName val="2002년설계서"/>
      <sheetName val="갑지"/>
      <sheetName val="암거집계"/>
      <sheetName val="전체 (2)"/>
      <sheetName val="몰탈"/>
      <sheetName val="부곡교"/>
      <sheetName val="교대철근"/>
      <sheetName val="단가비교표"/>
      <sheetName val="제잡비('02)"/>
      <sheetName val="기타집계"/>
      <sheetName val="2.08"/>
      <sheetName val="단계처리참고"/>
      <sheetName val="C관집"/>
      <sheetName val="타이기"/>
      <sheetName val="변경집계장"/>
      <sheetName val="변경설계서"/>
      <sheetName val="3개분류내역"/>
      <sheetName val="2.10"/>
      <sheetName val="앞집계"/>
      <sheetName val="수량명세서"/>
      <sheetName val="수량집계표"/>
      <sheetName val="단계차선 16-8"/>
      <sheetName val="적용외집계장"/>
      <sheetName val="비목분류 "/>
      <sheetName val="비목별물가지수변동현황"/>
      <sheetName val="k치 "/>
      <sheetName val="BOOK7"/>
      <sheetName val="T2"/>
      <sheetName val="상부공"/>
      <sheetName val="주요자재"/>
      <sheetName val="교각수량"/>
      <sheetName val="측구수량집계"/>
      <sheetName val="배수이월"/>
      <sheetName val="유용유동"/>
      <sheetName val="타공정앞장"/>
      <sheetName val="공구리"/>
      <sheetName val="구미전체집계"/>
      <sheetName val="영업소집계"/>
      <sheetName val="가도집계"/>
      <sheetName val="건축비목분류"/>
      <sheetName val="비목별물가지수"/>
      <sheetName val="교량접속수"/>
      <sheetName val="전체(광21)"/>
      <sheetName val="신광상부"/>
      <sheetName val="타공정"/>
      <sheetName val="5.08차광망"/>
      <sheetName val="방음출입문"/>
      <sheetName val="5.14경계표주"/>
      <sheetName val="5.09가드휀스"/>
      <sheetName val="5.12비탈보호"/>
      <sheetName val="마감면집"/>
      <sheetName val="시추조사"/>
      <sheetName val="5.11방음벽수량집"/>
      <sheetName val="길어깨부"/>
      <sheetName val="5.13보도(구미천)"/>
      <sheetName val="가도공집계"/>
      <sheetName val="강가시설전체"/>
      <sheetName val="sheetpile"/>
      <sheetName val="5.23안전시설목"/>
      <sheetName val="5.26낙하물방지"/>
      <sheetName val="5.29철근"/>
      <sheetName val="5.30시멘트"/>
      <sheetName val="도색산출"/>
      <sheetName val="월드컵안전"/>
      <sheetName val="폐기물"/>
      <sheetName val="사업소보고"/>
      <sheetName val="사진대지"/>
      <sheetName val="사진대지 (2)"/>
      <sheetName val="설계변경 제출(10.5극동)"/>
      <sheetName val="쏠레땅쉬-1월"/>
      <sheetName val="설계변경 제출(4차이후미적용)"/>
      <sheetName val="감사지적"/>
      <sheetName val="방침사항5"/>
      <sheetName val="설계변경 제출(근거서류)-참고"/>
      <sheetName val="타공종이기수량집계"/>
      <sheetName val="Sheet5"/>
      <sheetName val="Sheet6"/>
      <sheetName val="Sheet7"/>
      <sheetName val="Sheet8"/>
      <sheetName val="Sheet9"/>
      <sheetName val="Sheet10"/>
      <sheetName val="내역비교 (2)"/>
      <sheetName val="내역비교 (3)"/>
      <sheetName val="단가산출(적용20)단가적정성"/>
      <sheetName val="단가산출(적용25)단가적정성"/>
      <sheetName val="범양"/>
      <sheetName val="간접비분개"/>
      <sheetName val="전체실행예산(본사양식) (2)"/>
      <sheetName val="감독실현황"/>
      <sheetName val="2001.12"/>
      <sheetName val="장고개내역서"/>
      <sheetName val="SK+극동"/>
      <sheetName val="702"/>
      <sheetName val="직영시행공사비"/>
      <sheetName val="VXXXXX"/>
      <sheetName val="JUP2000"/>
      <sheetName val="laroux"/>
      <sheetName val="2000장비이동현황"/>
      <sheetName val="3-5.인원 수급 계획"/>
      <sheetName val="JUP2001"/>
      <sheetName val="그림"/>
      <sheetName val="2001매출현황"/>
      <sheetName val="2001기성현황"/>
      <sheetName val="2001JUP vs 기성"/>
      <sheetName val="2001년도TO비교"/>
      <sheetName val="쏠레땅쉬원가(02)"/>
      <sheetName val="내역서-sk"/>
      <sheetName val="증감내역서"/>
      <sheetName val="집계표(당초,변경) (2)"/>
      <sheetName val="7차공사4회기성(직공비)"/>
      <sheetName val="7차공사3회기성(직공비)"/>
      <sheetName val="원가계산서(설계변경-세로)"/>
      <sheetName val="수량증감현황 (2)"/>
      <sheetName val="사유서 "/>
      <sheetName val="예정공정표"/>
      <sheetName val="변경사유 (변경)"/>
      <sheetName val="730x500"/>
      <sheetName val="운반2 (2)"/>
      <sheetName val="본사청구1"/>
      <sheetName val="0103"/>
      <sheetName val="강교작업일보용"/>
      <sheetName val="PC2.9 4.142"/>
      <sheetName val="앵카 (33.5)"/>
      <sheetName val="내민식"/>
      <sheetName val="수평배수공(L=3M)"/>
      <sheetName val="수평배수공(L=10M)"/>
      <sheetName val="모래구입(7000)"/>
      <sheetName val="모래구입(6700)"/>
      <sheetName val="포대시멘트"/>
      <sheetName val="차로이탈인식시설"/>
      <sheetName val="갑지(가로)"/>
      <sheetName val="나"/>
      <sheetName val="CB건축(신) (2)"/>
      <sheetName val="CB건축(신)"/>
      <sheetName val="식재단가 (2)"/>
      <sheetName val="자재기성산출서"/>
      <sheetName val="뽑기"/>
      <sheetName val="ㅂㅂ"/>
      <sheetName val="ㅂㅂ (2)"/>
      <sheetName val="ㅂㅂ (3)"/>
      <sheetName val="ㅂㅂ (4)"/>
      <sheetName val="기초일위집게표(7)"/>
      <sheetName val="기초일위대가(8)"/>
      <sheetName val=" 단가대비표"/>
      <sheetName val="인력"/>
      <sheetName val="운반비"/>
      <sheetName val="H빔"/>
      <sheetName val="파일항타"/>
      <sheetName val="암파쇄"/>
      <sheetName val="자재집계표"/>
      <sheetName val="옹벽토공량"/>
      <sheetName val="철근집계표"/>
      <sheetName val="기계시간당경비"/>
      <sheetName val="끝-이하출력(x)"/>
      <sheetName val="옹벽수량표."/>
      <sheetName val="전체3회변경"/>
      <sheetName val="산출근거"/>
      <sheetName val="수량산출서 (3)"/>
      <sheetName val="예산서 (2)"/>
      <sheetName val="계약내내역"/>
      <sheetName val="6차분13회기성요약표"/>
      <sheetName val="토공견적"/>
      <sheetName val="철콘 견적"/>
      <sheetName val="증감대비"/>
      <sheetName val="총괄"/>
      <sheetName val="금차분"/>
      <sheetName val="전체분"/>
      <sheetName val="복통 (10)"/>
      <sheetName val="부"/>
      <sheetName val="수원공(총)"/>
      <sheetName val="SPA SP"/>
      <sheetName val="CRD SP"/>
      <sheetName val="정산"/>
      <sheetName val="품의"/>
      <sheetName val="토지면적+건물면적 (2)"/>
      <sheetName val="12월 판관비실적(배부후)"/>
      <sheetName val="print용(더블) (2)"/>
      <sheetName val="면담일지"/>
      <sheetName val="계획처리"/>
      <sheetName val="COVER (2)"/>
      <sheetName val="▣현대수출"/>
      <sheetName val="▣차종실적"/>
      <sheetName val="▣판매실적 (3)"/>
      <sheetName val="XX경쟁판매 (2)"/>
      <sheetName val="▣익월계획"/>
      <sheetName val="▣익월계획 (3)"/>
      <sheetName val="▣익월계획 (추가)"/>
      <sheetName val="BACKUP 판매실적 (2)"/>
      <sheetName val="▣경쟁판매"/>
      <sheetName val="▣3사수출"/>
      <sheetName val="공정별LAY (4)"/>
      <sheetName val="4.TO 및 현재원"/>
      <sheetName val="Sheet1 (2)"/>
      <sheetName val="PRO(삭제)"/>
      <sheetName val="가동비조사"/>
      <sheetName val="재료POSITION"/>
      <sheetName val="업체별금액"/>
      <sheetName val="원부자재단가LIST"/>
      <sheetName val="과거차종"/>
      <sheetName val="2_BOM관리업무분장"/>
      <sheetName val="작은검사원"/>
      <sheetName val="작은기성(갑)"/>
      <sheetName val="작은기성(을)"/>
      <sheetName val="두원검사원"/>
      <sheetName val="두원기성(갑)"/>
      <sheetName val="두원기성(을)"/>
      <sheetName val="총괄 (집) (2)"/>
      <sheetName val="단가대비표"/>
      <sheetName val="일위집계"/>
      <sheetName val="일위대가 (3)"/>
      <sheetName val="자재가격"/>
      <sheetName val="준설내역"/>
      <sheetName val="준설재료"/>
      <sheetName val="총총괄"/>
      <sheetName val="세부내역서"/>
      <sheetName val="감액산출근거"/>
      <sheetName val="FAX"/>
      <sheetName val="위임장(배상현) (2)"/>
      <sheetName val="총괄표"/>
      <sheetName val="토목내역서(설계변경)"/>
      <sheetName val="도급 "/>
      <sheetName val="내역2안(1구간)"/>
      <sheetName val="내역2안(2구간)"/>
      <sheetName val="세부예정공정표(시례3,4교)"/>
      <sheetName val="4.건별공사비증감내역"/>
      <sheetName val="집계표지(전체분)"/>
      <sheetName val="내역(전체분)"/>
      <sheetName val="집계표지(금회분)"/>
      <sheetName val="내역(금회분)"/>
      <sheetName val="옥산"/>
      <sheetName val="업체별(옥)"/>
      <sheetName val="사정단가  (2)"/>
      <sheetName val="27"/>
      <sheetName val="28"/>
      <sheetName val="8월9~14"/>
      <sheetName val="24"/>
      <sheetName val="25"/>
      <sheetName val="일위대가"/>
      <sheetName val="단가표"/>
      <sheetName val="E-01"/>
      <sheetName val="계약조건"/>
      <sheetName val="총괄집계표"/>
      <sheetName val="공통가설"/>
      <sheetName val="건축공사집계표"/>
      <sheetName val="건축공사(클럽하우스)"/>
      <sheetName val="건축공사(관리동)"/>
      <sheetName val="건축공사(후생동)"/>
      <sheetName val="건축공사(농기구창고)"/>
      <sheetName val="건축공사(정비고)"/>
      <sheetName val="건축공사(스타트하우스)"/>
      <sheetName val="건축공사(그늘집)"/>
      <sheetName val="건축공사(수위실)"/>
      <sheetName val="전기공사집계표"/>
      <sheetName val="전기공사(클럽하우스)"/>
      <sheetName val="전기공사(관리동)"/>
      <sheetName val="전기공사(후생동)"/>
      <sheetName val="전기공사(농기구창고)"/>
      <sheetName val="전기공사(정비고)"/>
      <sheetName val="전기공사(스타트하우스)"/>
      <sheetName val="전기공사(그늘집)"/>
      <sheetName val="전기공사(옥외)"/>
      <sheetName val="설비공사(집계표)"/>
      <sheetName val="설비공사(클럽하우스)"/>
      <sheetName val="설비공사(관리동)"/>
      <sheetName val="설비공사(후생동)"/>
      <sheetName val="설비공사(농기구창고)"/>
      <sheetName val="설비공사(스타트하우스)"/>
      <sheetName val="설비공사(그늘집)"/>
      <sheetName val="덕트,트레이(함평)"/>
      <sheetName val="세부내역서 (2)"/>
      <sheetName val="심사승인공문"/>
      <sheetName val="물량증감대비"/>
      <sheetName val="봉성내역"/>
      <sheetName val="입곡내역"/>
      <sheetName val="총"/>
      <sheetName val="간선총괄 "/>
      <sheetName val="취수탑총괄"/>
      <sheetName val="2002년정산 변경2)"/>
      <sheetName val="격자블럭"/>
      <sheetName val="보강공집계표"/>
      <sheetName val=" 사면수량집계표"/>
      <sheetName val="공제현황"/>
      <sheetName val="공사비요약 "/>
      <sheetName val="4"/>
      <sheetName val="산출근거서 (9800)"/>
      <sheetName val="보완현황(농림부)"/>
      <sheetName val="콘크리트 작업일보2"/>
      <sheetName val="수량이동(사)"/>
      <sheetName val="주요계획보완2003년1차"/>
      <sheetName val="지급자재단가"/>
      <sheetName val="단가조사표"/>
      <sheetName val="견적비교표"/>
      <sheetName val="공정표(출력)"/>
      <sheetName val="3-2-1-다"/>
      <sheetName val="3-2-1-가"/>
      <sheetName val="3-2-2-가"/>
      <sheetName val="3-2-3-가"/>
      <sheetName val="공사원가계산서"/>
      <sheetName val="총괄내역 A+B"/>
      <sheetName val="내역A"/>
      <sheetName val="내역B"/>
      <sheetName val="강서구기별"/>
      <sheetName val="인부산출"/>
      <sheetName val="E0009"/>
      <sheetName val="PIPE"/>
      <sheetName val="관리비 (2)"/>
      <sheetName val="보조기층단가분개"/>
      <sheetName val="창호(12월) (2)"/>
      <sheetName val="0002Mech"/>
      <sheetName val="변경(을)"/>
      <sheetName val="골조도"/>
      <sheetName val="master"/>
      <sheetName val="24일일일출력일보 (2)"/>
      <sheetName val="24일작업일보 (2)"/>
      <sheetName val="29일작업일보"/>
      <sheetName val="29일일일출력일보"/>
      <sheetName val="1.FLG SUMMARY (2)"/>
      <sheetName val="1+100"/>
      <sheetName val="C&amp;CIW"/>
      <sheetName val="회계원가현황(본사)"/>
      <sheetName val="회계원가현황 (현장)"/>
      <sheetName val="174호 (A각)"/>
      <sheetName val="174호(D각)"/>
      <sheetName val="재료1.11 (2)"/>
      <sheetName val="운반산출근거 (2)"/>
      <sheetName val="전선제원"/>
      <sheetName val="Input"/>
      <sheetName val="초기검토"/>
      <sheetName val="제2장력"/>
      <sheetName val="카테나리각"/>
      <sheetName val="실행내역서 "/>
      <sheetName val="계좌입금의뢰서"/>
      <sheetName val="각 서"/>
      <sheetName val="직불합의각서(토공)"/>
      <sheetName val="직불합의각서(수목)"/>
      <sheetName val="직불합의각서(계측)"/>
      <sheetName val="8fc"/>
      <sheetName val="수공2"/>
      <sheetName val="직1호"/>
      <sheetName val="표지 (세)"/>
      <sheetName val="일위목록"/>
      <sheetName val="증감대비표"/>
      <sheetName val="일위(설)"/>
      <sheetName val="토목원가계산서"/>
      <sheetName val="토목집계표"/>
      <sheetName val="토목"/>
      <sheetName val="11(5)"/>
      <sheetName val="중분대용1"/>
      <sheetName val="중분대용2"/>
      <sheetName val="본선"/>
      <sheetName val="본선2"/>
      <sheetName val="본선3"/>
      <sheetName val="R-A(우)"/>
      <sheetName val=" R-A(우2)"/>
      <sheetName val="R-A(좌)"/>
      <sheetName val="R-A(좌2)"/>
      <sheetName val="소분리대 반사판"/>
      <sheetName val="견적서(대외) (2)"/>
    </sheetNames>
    <definedNames>
      <definedName name="Macro10"/>
      <definedName name="Macro12"/>
      <definedName name="Macro13"/>
      <definedName name="Macro14"/>
      <definedName name="Macro5"/>
      <definedName name="Macro6"/>
      <definedName name="Macro8"/>
      <definedName name="Macro9"/>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sheetData sheetId="28" refreshError="1"/>
      <sheetData sheetId="29"/>
      <sheetData sheetId="30" refreshError="1"/>
      <sheetData sheetId="31" refreshError="1"/>
      <sheetData sheetId="32" refreshError="1"/>
      <sheetData sheetId="33" refreshError="1"/>
      <sheetData sheetId="34"/>
      <sheetData sheetId="35" refreshError="1"/>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refreshError="1"/>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refreshError="1"/>
      <sheetData sheetId="79" refreshError="1"/>
      <sheetData sheetId="80"/>
      <sheetData sheetId="81" refreshError="1"/>
      <sheetData sheetId="82"/>
      <sheetData sheetId="83" refreshError="1"/>
      <sheetData sheetId="84"/>
      <sheetData sheetId="85"/>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sheetData sheetId="140" refreshError="1"/>
      <sheetData sheetId="141" refreshError="1"/>
      <sheetData sheetId="142"/>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refreshError="1"/>
      <sheetData sheetId="156" refreshError="1"/>
      <sheetData sheetId="157"/>
      <sheetData sheetId="158"/>
      <sheetData sheetId="159"/>
      <sheetData sheetId="160" refreshError="1"/>
      <sheetData sheetId="161" refreshError="1"/>
      <sheetData sheetId="162" refreshError="1"/>
      <sheetData sheetId="163" refreshError="1"/>
      <sheetData sheetId="164" refreshError="1"/>
      <sheetData sheetId="165" refreshError="1"/>
      <sheetData sheetId="166"/>
      <sheetData sheetId="167"/>
      <sheetData sheetId="168"/>
      <sheetData sheetId="169"/>
      <sheetData sheetId="170"/>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sheetData sheetId="257" refreshError="1"/>
      <sheetData sheetId="258" refreshError="1"/>
      <sheetData sheetId="259" refreshError="1"/>
      <sheetData sheetId="260" refreshError="1"/>
      <sheetData sheetId="261"/>
      <sheetData sheetId="262"/>
      <sheetData sheetId="263" refreshError="1"/>
      <sheetData sheetId="264"/>
      <sheetData sheetId="265"/>
      <sheetData sheetId="266"/>
      <sheetData sheetId="267"/>
      <sheetData sheetId="268"/>
      <sheetData sheetId="269"/>
      <sheetData sheetId="270"/>
      <sheetData sheetId="271"/>
      <sheetData sheetId="272" refreshError="1"/>
      <sheetData sheetId="273" refreshError="1"/>
      <sheetData sheetId="274"/>
      <sheetData sheetId="275"/>
      <sheetData sheetId="276"/>
      <sheetData sheetId="277"/>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sheetData sheetId="287"/>
      <sheetData sheetId="288" refreshError="1"/>
      <sheetData sheetId="289" refreshError="1"/>
      <sheetData sheetId="290" refreshError="1"/>
      <sheetData sheetId="291"/>
      <sheetData sheetId="292"/>
      <sheetData sheetId="293"/>
      <sheetData sheetId="294"/>
      <sheetData sheetId="295"/>
      <sheetData sheetId="296" refreshError="1"/>
      <sheetData sheetId="297" refreshError="1"/>
      <sheetData sheetId="298"/>
      <sheetData sheetId="299"/>
      <sheetData sheetId="300"/>
      <sheetData sheetId="301"/>
      <sheetData sheetId="302" refreshError="1"/>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refreshError="1"/>
      <sheetData sheetId="323" refreshError="1"/>
      <sheetData sheetId="324" refreshError="1"/>
      <sheetData sheetId="325"/>
      <sheetData sheetId="326" refreshError="1"/>
      <sheetData sheetId="327" refreshError="1"/>
      <sheetData sheetId="328"/>
      <sheetData sheetId="329"/>
      <sheetData sheetId="330" refreshError="1"/>
      <sheetData sheetId="331"/>
      <sheetData sheetId="332" refreshError="1"/>
      <sheetData sheetId="333" refreshError="1"/>
      <sheetData sheetId="334"/>
      <sheetData sheetId="335"/>
      <sheetData sheetId="336"/>
      <sheetData sheetId="337" refreshError="1"/>
      <sheetData sheetId="338" refreshError="1"/>
      <sheetData sheetId="339" refreshError="1"/>
      <sheetData sheetId="340" refreshError="1"/>
      <sheetData sheetId="341" refreshError="1"/>
      <sheetData sheetId="342" refreshError="1"/>
      <sheetData sheetId="343"/>
      <sheetData sheetId="344" refreshError="1"/>
      <sheetData sheetId="345"/>
      <sheetData sheetId="346"/>
      <sheetData sheetId="347"/>
      <sheetData sheetId="348"/>
      <sheetData sheetId="349"/>
      <sheetData sheetId="350"/>
      <sheetData sheetId="351"/>
      <sheetData sheetId="352"/>
      <sheetData sheetId="353"/>
      <sheetData sheetId="354"/>
      <sheetData sheetId="355"/>
      <sheetData sheetId="356"/>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sheetData sheetId="374"/>
      <sheetData sheetId="375" refreshError="1"/>
      <sheetData sheetId="376" refreshError="1"/>
      <sheetData sheetId="377" refreshError="1"/>
      <sheetData sheetId="378"/>
      <sheetData sheetId="379"/>
      <sheetData sheetId="380" refreshError="1"/>
      <sheetData sheetId="381" refreshError="1"/>
      <sheetData sheetId="382"/>
      <sheetData sheetId="383" refreshError="1"/>
      <sheetData sheetId="384"/>
      <sheetData sheetId="385" refreshError="1"/>
      <sheetData sheetId="386"/>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입찰참가보고"/>
      <sheetName val="실행갑지"/>
      <sheetName val="내역갑지"/>
      <sheetName val="내역"/>
      <sheetName val="하수급견적대비"/>
      <sheetName val="MFAB"/>
      <sheetName val="MFRT"/>
      <sheetName val="MPKG"/>
      <sheetName val="MPRD"/>
      <sheetName val="설계조건"/>
      <sheetName val="부대공Ⅱ"/>
      <sheetName val="일위"/>
      <sheetName val="6PILE  (돌출)"/>
      <sheetName val="#REF"/>
      <sheetName val="수안보-MBR1"/>
      <sheetName val="설계내역서"/>
      <sheetName val="실행내역"/>
      <sheetName val="(C)원내역"/>
      <sheetName val="H-PILE수량집계"/>
      <sheetName val="원형맨홀수량"/>
      <sheetName val="지수"/>
      <sheetName val="약품설비"/>
      <sheetName val="Sheet3"/>
      <sheetName val="원가계산"/>
      <sheetName val="환률"/>
      <sheetName val="MOTOR"/>
      <sheetName val="FRT_O"/>
      <sheetName val="FAB_I"/>
      <sheetName val="H__My_Documents__________3____2"/>
    </sheetNames>
    <definedNames>
      <definedName name="Macro14"/>
      <definedName name="Macro5"/>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터널조도"/>
      <sheetName val="전압강하-상행"/>
      <sheetName val="전압강하-하행"/>
      <sheetName val="&quot;u&quot; TYPE 구간 조명"/>
      <sheetName val="&quot;U&quot;TYPE 전압강하"/>
      <sheetName val="TR용량"/>
      <sheetName val="TR용량 (2)"/>
      <sheetName val="GEN"/>
      <sheetName val="UPS"/>
      <sheetName val="간선굵기 설명"/>
      <sheetName val="간선굵기"/>
      <sheetName val="접지"/>
      <sheetName val="IMPEADENCE"/>
      <sheetName val="직류전원"/>
      <sheetName val="Sheet5"/>
      <sheetName val="불평형 계산식"/>
      <sheetName val="계산1"/>
      <sheetName val="계산2"/>
      <sheetName val="laroux"/>
      <sheetName val="DATE"/>
      <sheetName val="수안보-MBR1"/>
      <sheetName val="DATA"/>
      <sheetName val="LX-CAL"/>
      <sheetName val="Sheet1"/>
      <sheetName val="우각부보강"/>
      <sheetName val="공종단가"/>
      <sheetName val="Macro(차단기)"/>
      <sheetName val="ELECTRIC"/>
      <sheetName val="Graph (LGEN)"/>
      <sheetName val="out_prog"/>
      <sheetName val="선적schedule (2)"/>
      <sheetName val="감가상각"/>
      <sheetName val="단면치수"/>
      <sheetName val="공사비집계"/>
      <sheetName val="BQ(실행)"/>
      <sheetName val="실행철강하도"/>
      <sheetName val="기기리스트"/>
      <sheetName val="대치판정"/>
      <sheetName val="SELTDATA"/>
      <sheetName val="LOPCALC"/>
      <sheetName val="설계"/>
      <sheetName val="Macro1"/>
      <sheetName val="사용성검토"/>
      <sheetName val="흥양2교토공집계표"/>
      <sheetName val="Y-WORK"/>
      <sheetName val="회로내역(승인)"/>
      <sheetName val="COPING"/>
      <sheetName val="????"/>
      <sheetName val="계수시트"/>
      <sheetName val="원가계산서"/>
      <sheetName val="Cost bd-&quot;A&quot;"/>
      <sheetName val="Pjny"/>
      <sheetName val="Sheet7"/>
      <sheetName val="MOTOR3"/>
      <sheetName val="약품설비"/>
      <sheetName val="소상 &quot;1&quot;"/>
      <sheetName val="Total"/>
      <sheetName val="노임"/>
      <sheetName val="5.모델링"/>
      <sheetName val="외천교"/>
      <sheetName val="내역서"/>
      <sheetName val="동해title"/>
      <sheetName val="기계내역"/>
      <sheetName val="플랜트 설치"/>
      <sheetName val="UNIT"/>
      <sheetName val="총괄내역서"/>
      <sheetName val="집수정단"/>
      <sheetName val="01"/>
      <sheetName val="CONCRETE"/>
      <sheetName val="c_balju"/>
      <sheetName val="매입세"/>
      <sheetName val="공사개요"/>
      <sheetName val="현금"/>
      <sheetName val="PROJECT BRIEF(EX.NEW)"/>
      <sheetName val="준검 내역서"/>
      <sheetName val="자압"/>
      <sheetName val="ÅÍ³ÎÁ¶µµ"/>
      <sheetName val="Àü¾Ð°­ÇÏ-»óÇà"/>
      <sheetName val="Àü¾Ð°­ÇÏ-ÇÏÇà"/>
      <sheetName val="&quot;u&quot; TYPE ±¸°£ Á¶¸í"/>
      <sheetName val="&quot;U&quot;TYPE Àü¾Ð°­ÇÏ"/>
      <sheetName val="TR¿ë·®"/>
      <sheetName val="TR¿ë·® (2)"/>
      <sheetName val="°£¼±±½±â ¼³¸í"/>
      <sheetName val="°£¼±±½±â"/>
      <sheetName val="Á¢Áö"/>
      <sheetName val="Á÷·ùÀü¿ø"/>
      <sheetName val="ºÒÆòÇü °è»ê½Ä"/>
      <sheetName val="°è»ê1"/>
      <sheetName val="°è»ê2"/>
      <sheetName val="»ç¿ë¼º°ËÅä"/>
      <sheetName val="1.설계조건"/>
      <sheetName val="#REF"/>
      <sheetName val="가설건물"/>
      <sheetName val="MOTOR"/>
      <sheetName val="정부노임단가"/>
      <sheetName val="TARGET"/>
      <sheetName val="INPUT"/>
      <sheetName val="유동표(변경)"/>
      <sheetName val="입찰내역서"/>
      <sheetName val="차액보증"/>
      <sheetName val="부대내역"/>
      <sheetName val="일위대가목차"/>
      <sheetName val="Dae_Jiju"/>
      <sheetName val="Sikje_ingun"/>
      <sheetName val="TREE_D"/>
      <sheetName val="와동25-3(변경)"/>
      <sheetName val="교대"/>
      <sheetName val="내역"/>
      <sheetName val="PIPE내역(FCN)"/>
      <sheetName val="JUCKEYK"/>
      <sheetName val="Parem"/>
      <sheetName val="부하(반월)"/>
      <sheetName val="자압1"/>
      <sheetName val="2.손익계산서"/>
      <sheetName val="Factor"/>
      <sheetName val="입고장부 (4)"/>
      <sheetName val="Sheet3"/>
      <sheetName val="2.단면가정"/>
      <sheetName val="본선 토공 분배표"/>
      <sheetName val="공용시설내역"/>
      <sheetName val="환율적용표"/>
      <sheetName val="표지 (2)"/>
      <sheetName val="List(rev.B)"/>
      <sheetName val="Data&amp;Result"/>
      <sheetName val="BID"/>
      <sheetName val="Macro2"/>
      <sheetName val="¼³°è"/>
      <sheetName val="¼ö¾Èº¸-MBR1"/>
      <sheetName val="´Ü¸éÄ¡¼ö"/>
      <sheetName val="°ø»çºñÁý°è"/>
      <sheetName val="BQ(½ÇÇà)"/>
      <sheetName val="¿ì°¢ºÎº¸°­"/>
      <sheetName val="½ÇÇàÃ¶°­ÇÏµµ"/>
      <sheetName val="6PILE  (돌출)"/>
      <sheetName val="S0"/>
      <sheetName val="³»¿ª¼­"/>
      <sheetName val="Çö±Ý"/>
      <sheetName val="±â±â¸®½ºÆ®"/>
      <sheetName val="Èï¾ç2±³Åä°øÁý°èÇ¥"/>
      <sheetName val="°è¼ö½ÃÆ®"/>
      <sheetName val="¿ø°¡°è»ê¼­"/>
      <sheetName val="µ¿ÇØtitle"/>
      <sheetName val="5.¸ðµ¨¸µ"/>
      <sheetName val="¿ÜÃµ±³"/>
      <sheetName val="¼±Àûschedule (2)"/>
      <sheetName val="Macro(Â÷´Ü±â)"/>
      <sheetName val="±â°è³»¿ª"/>
      <sheetName val="¼Ò»ó &quot;1&quot;"/>
      <sheetName val="ÁØ°Ë ³»¿ª¼­"/>
      <sheetName val="ÀÚ¾Ð"/>
      <sheetName val="1.¼³°èÁ¶°Ç"/>
      <sheetName val="°¡¼³°Ç¹°"/>
      <sheetName val="°¨°¡»ó°¢"/>
      <sheetName val="Á¤ºÎ³ëÀÓ´Ü°¡"/>
      <sheetName val="°øÁ¾´Ü°¡"/>
      <sheetName val="PIPE³»¿ª(FCN)"/>
      <sheetName val="교각계산"/>
      <sheetName val="KL HSMT tinh thieu"/>
      <sheetName val="데이타"/>
      <sheetName val="10.1"/>
      <sheetName val="세부내역서"/>
      <sheetName val="NA"/>
      <sheetName val="ITEM"/>
      <sheetName val="JUCK"/>
      <sheetName val="ABUT수량-A1"/>
      <sheetName val="일반공사"/>
      <sheetName val="지급자재"/>
      <sheetName val="동원(3)"/>
      <sheetName val="예정(3)"/>
      <sheetName val="b_balju_cho"/>
      <sheetName val="가도공"/>
      <sheetName val="POOM_MOTO"/>
      <sheetName val="A-4"/>
      <sheetName val="공사기본자료"/>
      <sheetName val="상세내역,전력산출서"/>
      <sheetName val="배수내역"/>
      <sheetName val="명세서"/>
      <sheetName val="입력DATA"/>
      <sheetName val="h-013211-2"/>
      <sheetName val="VESSEL Sh. 1"/>
      <sheetName val="특별교실"/>
      <sheetName val="입찰보고"/>
      <sheetName val="Sheet17"/>
      <sheetName val="G.R300경비"/>
      <sheetName val="경상비"/>
      <sheetName val="말뚝지지력산정"/>
      <sheetName val="부하LOAD"/>
      <sheetName val="배수공 주요자재 집계표"/>
      <sheetName val="포설list원본"/>
      <sheetName val="집수정(600-700)"/>
      <sheetName val="MFAB"/>
      <sheetName val="MFRT"/>
      <sheetName val="MPKG"/>
      <sheetName val="MPRD"/>
      <sheetName val="설계조건"/>
      <sheetName val="1공구(을)"/>
      <sheetName val="6호기"/>
      <sheetName val="목차"/>
      <sheetName val="청구내역(9807)"/>
      <sheetName val="노임단가"/>
      <sheetName val="1-1"/>
      <sheetName val="부하(성남)"/>
      <sheetName val="표지(1)"/>
      <sheetName val="견적사양비교표"/>
      <sheetName val="매입세율"/>
      <sheetName val="BSD (2)"/>
      <sheetName val="EPro"/>
      <sheetName val="부하계산서"/>
      <sheetName val="동력부하(도산)"/>
      <sheetName val="LG제품"/>
      <sheetName val="tggwan(mac)"/>
      <sheetName val="cost"/>
      <sheetName val="Sheet6"/>
      <sheetName val="설계가"/>
      <sheetName val="월선수금"/>
      <sheetName val="수질정화시설"/>
      <sheetName val="일위대가목록"/>
      <sheetName val="단가대비표"/>
      <sheetName val="N賃率-職"/>
      <sheetName val="MAT"/>
      <sheetName val="인원투입계획"/>
      <sheetName val="공사개요(사업승인변경)"/>
      <sheetName val="copy"/>
      <sheetName val="견적정보"/>
      <sheetName val="조정금액결과표 (차수별)"/>
      <sheetName val="Summary - Budget"/>
    </sheetNames>
    <definedNames>
      <definedName name="Macro2"/>
      <definedName name="Macro3"/>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ard(mac)"/>
      <sheetName val="Baby일위대가"/>
      <sheetName val="BUDAE"/>
    </sheetNames>
    <definedNames>
      <definedName name="Macro13"/>
      <definedName name="Macro2"/>
      <definedName name="Macro7"/>
    </definedNames>
    <sheetDataSet>
      <sheetData sheetId="0"/>
      <sheetData sheetId="1" refreshError="1"/>
      <sheetData sheetId="2"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XXXXX"/>
      <sheetName val="원가계산서"/>
      <sheetName val="내역서"/>
      <sheetName val="일위대가집계표"/>
      <sheetName val="일위대가"/>
      <sheetName val="단가비교"/>
      <sheetName val="한전수탁비"/>
      <sheetName val="Sheet5"/>
      <sheetName val="원가계산서(공통)"/>
      <sheetName val="총괄내역서"/>
      <sheetName val="토목총괄내역서"/>
      <sheetName val="일위대가목록표"/>
      <sheetName val="노무비목록표"/>
      <sheetName val="자재단가대비표"/>
      <sheetName val="중기목록표"/>
      <sheetName val="기계경비"/>
      <sheetName val="단가산출근거목록표"/>
      <sheetName val="내역산근"/>
      <sheetName val="#REF"/>
      <sheetName val="터널조도"/>
      <sheetName val="Macro(차단기)"/>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입찰참가보고"/>
      <sheetName val="실행갑지"/>
      <sheetName val="내역갑지"/>
      <sheetName val="내역"/>
      <sheetName val="하수급견적대비"/>
      <sheetName val="실행내역"/>
      <sheetName val="부대공Ⅱ"/>
      <sheetName val="(C)원내역"/>
      <sheetName val="MFAB"/>
      <sheetName val="MFRT"/>
      <sheetName val="MPKG"/>
      <sheetName val="MPRD"/>
      <sheetName val="H-PILE수량집계"/>
      <sheetName val="원형맨홀수량"/>
      <sheetName val="지수"/>
      <sheetName val="약품설비"/>
      <sheetName val="설계조건"/>
      <sheetName val="설계내역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지수_자료"/>
      <sheetName val="지수_합계"/>
      <sheetName val="Sheet1"/>
      <sheetName val="Sheet2"/>
      <sheetName val="Sheet3"/>
      <sheetName val="POOM_MOTO"/>
      <sheetName val="HY_TEST_NEW"/>
      <sheetName val="MOTOR"/>
      <sheetName val="터널조도"/>
      <sheetName val="DATE"/>
      <sheetName val="데이타"/>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Q40"/>
  <sheetViews>
    <sheetView view="pageBreakPreview" topLeftCell="A7" zoomScaleNormal="100" zoomScaleSheetLayoutView="100" workbookViewId="0">
      <selection activeCell="E38" sqref="E38"/>
    </sheetView>
  </sheetViews>
  <sheetFormatPr defaultRowHeight="21.95" customHeight="1"/>
  <cols>
    <col min="1" max="1" width="4" style="175" customWidth="1"/>
    <col min="2" max="2" width="5" style="175" customWidth="1"/>
    <col min="3" max="3" width="21" style="175" customWidth="1"/>
    <col min="4" max="7" width="14.375" style="175" customWidth="1"/>
    <col min="8" max="8" width="9" style="175" hidden="1" customWidth="1"/>
    <col min="9" max="11" width="4.875" style="175" hidden="1" customWidth="1"/>
    <col min="12" max="14" width="9" style="175" hidden="1" customWidth="1"/>
    <col min="15" max="15" width="0" style="175" hidden="1" customWidth="1"/>
    <col min="16" max="16" width="23.375" style="175" hidden="1" customWidth="1"/>
    <col min="17" max="17" width="21.75" style="175" hidden="1" customWidth="1"/>
    <col min="18" max="18" width="0" style="175" hidden="1" customWidth="1"/>
    <col min="19" max="16384" width="9" style="175"/>
  </cols>
  <sheetData>
    <row r="1" spans="1:17" ht="33" customHeight="1">
      <c r="A1" s="448" t="s">
        <v>759</v>
      </c>
      <c r="B1" s="448"/>
      <c r="C1" s="448"/>
      <c r="D1" s="448"/>
      <c r="E1" s="448"/>
      <c r="F1" s="448"/>
      <c r="G1" s="448"/>
    </row>
    <row r="2" spans="1:17" ht="22.5" customHeight="1">
      <c r="A2" s="449" t="s">
        <v>760</v>
      </c>
      <c r="B2" s="449"/>
      <c r="C2" s="450" t="s">
        <v>801</v>
      </c>
      <c r="D2" s="450"/>
      <c r="E2" s="450"/>
      <c r="F2" s="450"/>
      <c r="G2" s="450"/>
    </row>
    <row r="3" spans="1:17" s="180" customFormat="1" ht="20.100000000000001" customHeight="1" thickBot="1">
      <c r="A3" s="451" t="s">
        <v>761</v>
      </c>
      <c r="B3" s="451"/>
      <c r="C3" s="451"/>
      <c r="D3" s="176" t="s">
        <v>762</v>
      </c>
      <c r="E3" s="177" t="s">
        <v>763</v>
      </c>
      <c r="F3" s="178" t="s">
        <v>764</v>
      </c>
      <c r="G3" s="179" t="s">
        <v>765</v>
      </c>
    </row>
    <row r="4" spans="1:17" s="180" customFormat="1" ht="20.100000000000001" customHeight="1" thickTop="1">
      <c r="A4" s="452" t="s">
        <v>766</v>
      </c>
      <c r="B4" s="454" t="s">
        <v>767</v>
      </c>
      <c r="C4" s="181" t="s">
        <v>768</v>
      </c>
      <c r="D4" s="182">
        <f>'원가계산서(심사전)'!G6</f>
        <v>233924805</v>
      </c>
      <c r="E4" s="183" t="e">
        <f>#REF!</f>
        <v>#REF!</v>
      </c>
      <c r="F4" s="184" t="e">
        <f t="shared" ref="F4:F36" si="0">E4-D4</f>
        <v>#REF!</v>
      </c>
      <c r="G4" s="185"/>
      <c r="I4" s="459"/>
      <c r="J4" s="460"/>
      <c r="K4" s="461" t="s">
        <v>28</v>
      </c>
      <c r="L4" s="54"/>
      <c r="M4" s="55" t="s">
        <v>29</v>
      </c>
      <c r="N4" s="56"/>
      <c r="P4" s="224" t="s">
        <v>29</v>
      </c>
      <c r="Q4" s="224" t="s">
        <v>29</v>
      </c>
    </row>
    <row r="5" spans="1:17" s="180" customFormat="1" ht="20.100000000000001" customHeight="1">
      <c r="A5" s="453"/>
      <c r="B5" s="455"/>
      <c r="C5" s="186" t="s">
        <v>769</v>
      </c>
      <c r="D5" s="187">
        <f>'원가계산서(심사전)'!G7</f>
        <v>0</v>
      </c>
      <c r="E5" s="188" t="e">
        <f>#REF!</f>
        <v>#REF!</v>
      </c>
      <c r="F5" s="189" t="e">
        <f t="shared" si="0"/>
        <v>#REF!</v>
      </c>
      <c r="G5" s="190"/>
      <c r="I5" s="463"/>
      <c r="J5" s="464"/>
      <c r="K5" s="461"/>
      <c r="L5" s="191"/>
      <c r="M5" s="192" t="s">
        <v>34</v>
      </c>
      <c r="N5" s="193"/>
      <c r="P5" s="63" t="s">
        <v>34</v>
      </c>
      <c r="Q5" s="63" t="s">
        <v>34</v>
      </c>
    </row>
    <row r="6" spans="1:17" s="180" customFormat="1" ht="20.100000000000001" customHeight="1">
      <c r="A6" s="453"/>
      <c r="B6" s="455"/>
      <c r="C6" s="186" t="s">
        <v>770</v>
      </c>
      <c r="D6" s="187">
        <f>'원가계산서(심사전)'!G8</f>
        <v>233924805</v>
      </c>
      <c r="E6" s="188" t="e">
        <f>#REF!</f>
        <v>#REF!</v>
      </c>
      <c r="F6" s="189" t="e">
        <f t="shared" si="0"/>
        <v>#REF!</v>
      </c>
      <c r="G6" s="190"/>
      <c r="I6" s="463"/>
      <c r="J6" s="464"/>
      <c r="K6" s="462"/>
      <c r="L6" s="191"/>
      <c r="M6" s="192" t="s">
        <v>39</v>
      </c>
      <c r="N6" s="193"/>
      <c r="P6" s="63" t="s">
        <v>39</v>
      </c>
      <c r="Q6" s="63" t="s">
        <v>39</v>
      </c>
    </row>
    <row r="7" spans="1:17" s="180" customFormat="1" ht="20.100000000000001" customHeight="1">
      <c r="A7" s="453"/>
      <c r="B7" s="456" t="s">
        <v>771</v>
      </c>
      <c r="C7" s="186" t="s">
        <v>772</v>
      </c>
      <c r="D7" s="187">
        <f>'원가계산서(심사전)'!G9</f>
        <v>587082384</v>
      </c>
      <c r="E7" s="188" t="e">
        <f>#REF!</f>
        <v>#REF!</v>
      </c>
      <c r="F7" s="189" t="e">
        <f t="shared" si="0"/>
        <v>#REF!</v>
      </c>
      <c r="G7" s="190"/>
      <c r="I7" s="463"/>
      <c r="J7" s="464"/>
      <c r="K7" s="465" t="s">
        <v>44</v>
      </c>
      <c r="L7" s="191"/>
      <c r="M7" s="192" t="s">
        <v>45</v>
      </c>
      <c r="N7" s="193"/>
      <c r="P7" s="63" t="s">
        <v>45</v>
      </c>
      <c r="Q7" s="63" t="s">
        <v>45</v>
      </c>
    </row>
    <row r="8" spans="1:17" s="180" customFormat="1" ht="20.100000000000001" customHeight="1">
      <c r="A8" s="453"/>
      <c r="B8" s="455"/>
      <c r="C8" s="186" t="s">
        <v>773</v>
      </c>
      <c r="D8" s="187">
        <f>'원가계산서(심사전)'!G10</f>
        <v>80430286</v>
      </c>
      <c r="E8" s="188" t="e">
        <f>#REF!</f>
        <v>#REF!</v>
      </c>
      <c r="F8" s="189" t="e">
        <f t="shared" si="0"/>
        <v>#REF!</v>
      </c>
      <c r="G8" s="190"/>
      <c r="I8" s="463"/>
      <c r="J8" s="464"/>
      <c r="K8" s="466"/>
      <c r="L8" s="191"/>
      <c r="M8" s="192" t="s">
        <v>11</v>
      </c>
      <c r="N8" s="193"/>
      <c r="P8" s="63" t="s">
        <v>11</v>
      </c>
      <c r="Q8" s="63" t="s">
        <v>11</v>
      </c>
    </row>
    <row r="9" spans="1:17" s="180" customFormat="1" ht="20.100000000000001" customHeight="1">
      <c r="A9" s="453"/>
      <c r="B9" s="455"/>
      <c r="C9" s="186" t="s">
        <v>770</v>
      </c>
      <c r="D9" s="187">
        <f>'원가계산서(심사전)'!G11</f>
        <v>667512670</v>
      </c>
      <c r="E9" s="188" t="e">
        <f>#REF!</f>
        <v>#REF!</v>
      </c>
      <c r="F9" s="189" t="e">
        <f t="shared" si="0"/>
        <v>#REF!</v>
      </c>
      <c r="G9" s="190"/>
      <c r="I9" s="463" t="s">
        <v>53</v>
      </c>
      <c r="J9" s="464"/>
      <c r="K9" s="467"/>
      <c r="L9" s="191"/>
      <c r="M9" s="192" t="s">
        <v>39</v>
      </c>
      <c r="N9" s="193"/>
      <c r="P9" s="63" t="s">
        <v>39</v>
      </c>
      <c r="Q9" s="63" t="s">
        <v>39</v>
      </c>
    </row>
    <row r="10" spans="1:17" s="180" customFormat="1" ht="20.100000000000001" customHeight="1">
      <c r="A10" s="453"/>
      <c r="B10" s="456" t="s">
        <v>774</v>
      </c>
      <c r="C10" s="186" t="s">
        <v>775</v>
      </c>
      <c r="D10" s="187">
        <f>'원가계산서(심사전)'!G12</f>
        <v>116686829</v>
      </c>
      <c r="E10" s="188" t="e">
        <f>#REF!</f>
        <v>#REF!</v>
      </c>
      <c r="F10" s="189" t="e">
        <f t="shared" si="0"/>
        <v>#REF!</v>
      </c>
      <c r="G10" s="190"/>
      <c r="I10" s="463"/>
      <c r="J10" s="464"/>
      <c r="K10" s="465" t="s">
        <v>60</v>
      </c>
      <c r="L10" s="191"/>
      <c r="M10" s="192" t="s">
        <v>61</v>
      </c>
      <c r="N10" s="193"/>
      <c r="P10" s="63" t="s">
        <v>61</v>
      </c>
      <c r="Q10" s="63" t="s">
        <v>61</v>
      </c>
    </row>
    <row r="11" spans="1:17" s="180" customFormat="1" ht="20.100000000000001" customHeight="1">
      <c r="A11" s="453"/>
      <c r="B11" s="456"/>
      <c r="C11" s="186" t="str">
        <f>P11</f>
        <v>산재보험료</v>
      </c>
      <c r="D11" s="187">
        <f>'원가계산서(심사전)'!G13</f>
        <v>23763451</v>
      </c>
      <c r="E11" s="188" t="e">
        <f>#REF!</f>
        <v>#REF!</v>
      </c>
      <c r="F11" s="189" t="e">
        <f t="shared" si="0"/>
        <v>#REF!</v>
      </c>
      <c r="G11" s="190"/>
      <c r="I11" s="463"/>
      <c r="J11" s="464"/>
      <c r="K11" s="461"/>
      <c r="L11" s="191"/>
      <c r="M11" s="192" t="s">
        <v>78</v>
      </c>
      <c r="N11" s="193"/>
      <c r="P11" s="63" t="s">
        <v>78</v>
      </c>
      <c r="Q11" s="63" t="s">
        <v>78</v>
      </c>
    </row>
    <row r="12" spans="1:17" s="180" customFormat="1" ht="20.100000000000001" customHeight="1">
      <c r="A12" s="453"/>
      <c r="B12" s="456"/>
      <c r="C12" s="186" t="str">
        <f t="shared" ref="C12:C26" si="1">P12</f>
        <v>고용보험료</v>
      </c>
      <c r="D12" s="187">
        <f>'원가계산서(심사전)'!G14</f>
        <v>6741877</v>
      </c>
      <c r="E12" s="188" t="e">
        <f>#REF!</f>
        <v>#REF!</v>
      </c>
      <c r="F12" s="189" t="e">
        <f t="shared" si="0"/>
        <v>#REF!</v>
      </c>
      <c r="G12" s="190"/>
      <c r="I12" s="463" t="s">
        <v>69</v>
      </c>
      <c r="J12" s="464"/>
      <c r="K12" s="466"/>
      <c r="L12" s="191"/>
      <c r="M12" s="192" t="s">
        <v>82</v>
      </c>
      <c r="N12" s="193"/>
      <c r="P12" s="63" t="s">
        <v>82</v>
      </c>
      <c r="Q12" s="63" t="s">
        <v>82</v>
      </c>
    </row>
    <row r="13" spans="1:17" s="180" customFormat="1" ht="20.100000000000001" customHeight="1">
      <c r="A13" s="453"/>
      <c r="B13" s="456"/>
      <c r="C13" s="186" t="str">
        <f t="shared" si="1"/>
        <v>건강보험료</v>
      </c>
      <c r="D13" s="187">
        <f>'원가계산서(심사전)'!G15</f>
        <v>20812070</v>
      </c>
      <c r="E13" s="188" t="e">
        <f>#REF!</f>
        <v>#REF!</v>
      </c>
      <c r="F13" s="189" t="e">
        <f t="shared" si="0"/>
        <v>#REF!</v>
      </c>
      <c r="G13" s="190"/>
      <c r="I13" s="463"/>
      <c r="J13" s="464"/>
      <c r="K13" s="466"/>
      <c r="L13" s="191"/>
      <c r="M13" s="192" t="s">
        <v>86</v>
      </c>
      <c r="N13" s="193"/>
      <c r="P13" s="63" t="s">
        <v>86</v>
      </c>
      <c r="Q13" s="63" t="s">
        <v>86</v>
      </c>
    </row>
    <row r="14" spans="1:17" s="180" customFormat="1" ht="20.100000000000001" customHeight="1">
      <c r="A14" s="453"/>
      <c r="B14" s="456"/>
      <c r="C14" s="186" t="str">
        <f t="shared" si="1"/>
        <v>연금보험료</v>
      </c>
      <c r="D14" s="187">
        <f>'원가계산서(심사전)'!G16</f>
        <v>26418707</v>
      </c>
      <c r="E14" s="188" t="e">
        <f>#REF!</f>
        <v>#REF!</v>
      </c>
      <c r="F14" s="189" t="e">
        <f t="shared" si="0"/>
        <v>#REF!</v>
      </c>
      <c r="G14" s="190"/>
      <c r="I14" s="463"/>
      <c r="J14" s="464"/>
      <c r="K14" s="466"/>
      <c r="L14" s="191"/>
      <c r="M14" s="192" t="s">
        <v>88</v>
      </c>
      <c r="N14" s="193"/>
      <c r="P14" s="63" t="s">
        <v>88</v>
      </c>
      <c r="Q14" s="63" t="s">
        <v>88</v>
      </c>
    </row>
    <row r="15" spans="1:17" s="180" customFormat="1" ht="20.100000000000001" customHeight="1">
      <c r="A15" s="453"/>
      <c r="B15" s="456"/>
      <c r="C15" s="186" t="str">
        <f t="shared" si="1"/>
        <v>노인장기요양보험료</v>
      </c>
      <c r="D15" s="187">
        <f>'원가계산서(심사전)'!G17</f>
        <v>2695163</v>
      </c>
      <c r="E15" s="188" t="e">
        <f>#REF!</f>
        <v>#REF!</v>
      </c>
      <c r="F15" s="189" t="e">
        <f t="shared" si="0"/>
        <v>#REF!</v>
      </c>
      <c r="G15" s="190"/>
      <c r="I15" s="463" t="s">
        <v>81</v>
      </c>
      <c r="J15" s="464"/>
      <c r="K15" s="466"/>
      <c r="L15" s="191"/>
      <c r="M15" s="192" t="s">
        <v>91</v>
      </c>
      <c r="N15" s="193"/>
      <c r="P15" s="63" t="s">
        <v>91</v>
      </c>
      <c r="Q15" s="63" t="s">
        <v>91</v>
      </c>
    </row>
    <row r="16" spans="1:17" s="180" customFormat="1" ht="20.100000000000001" customHeight="1">
      <c r="A16" s="453"/>
      <c r="B16" s="456"/>
      <c r="C16" s="186" t="str">
        <f t="shared" si="1"/>
        <v>퇴직공제부금비</v>
      </c>
      <c r="D16" s="187">
        <f>'원가계산서(심사전)'!G18</f>
        <v>13502894</v>
      </c>
      <c r="E16" s="188" t="e">
        <f>#REF!</f>
        <v>#REF!</v>
      </c>
      <c r="F16" s="189" t="e">
        <f t="shared" si="0"/>
        <v>#REF!</v>
      </c>
      <c r="G16" s="190"/>
      <c r="I16" s="463"/>
      <c r="J16" s="464"/>
      <c r="K16" s="466"/>
      <c r="L16" s="191"/>
      <c r="M16" s="192" t="s">
        <v>92</v>
      </c>
      <c r="N16" s="193"/>
      <c r="P16" s="63" t="s">
        <v>92</v>
      </c>
      <c r="Q16" s="63" t="s">
        <v>92</v>
      </c>
    </row>
    <row r="17" spans="1:17" s="180" customFormat="1" ht="20.100000000000001" customHeight="1">
      <c r="A17" s="453"/>
      <c r="B17" s="456"/>
      <c r="C17" s="186" t="str">
        <f t="shared" si="1"/>
        <v>산업안전보건관리비</v>
      </c>
      <c r="D17" s="187">
        <f>'원가계산서(심사전)'!G19</f>
        <v>24743680</v>
      </c>
      <c r="E17" s="188" t="e">
        <f>#REF!</f>
        <v>#REF!</v>
      </c>
      <c r="F17" s="189" t="e">
        <f t="shared" si="0"/>
        <v>#REF!</v>
      </c>
      <c r="G17" s="190"/>
      <c r="I17" s="463"/>
      <c r="J17" s="464"/>
      <c r="K17" s="466"/>
      <c r="L17" s="191"/>
      <c r="M17" s="192" t="s">
        <v>94</v>
      </c>
      <c r="N17" s="193"/>
      <c r="P17" s="63" t="s">
        <v>94</v>
      </c>
      <c r="Q17" s="63" t="s">
        <v>94</v>
      </c>
    </row>
    <row r="18" spans="1:17" s="180" customFormat="1" ht="20.100000000000001" customHeight="1">
      <c r="A18" s="453"/>
      <c r="B18" s="456"/>
      <c r="C18" s="186" t="str">
        <f t="shared" si="1"/>
        <v>환경보전비</v>
      </c>
      <c r="D18" s="187">
        <f>'원가계산서(심사전)'!G20</f>
        <v>7532891</v>
      </c>
      <c r="E18" s="188" t="e">
        <f>#REF!</f>
        <v>#REF!</v>
      </c>
      <c r="F18" s="189" t="e">
        <f t="shared" si="0"/>
        <v>#REF!</v>
      </c>
      <c r="G18" s="190"/>
      <c r="I18" s="463" t="s">
        <v>90</v>
      </c>
      <c r="J18" s="464"/>
      <c r="K18" s="466"/>
      <c r="L18" s="191"/>
      <c r="M18" s="192" t="s">
        <v>10</v>
      </c>
      <c r="N18" s="193"/>
      <c r="P18" s="63" t="s">
        <v>10</v>
      </c>
      <c r="Q18" s="63" t="s">
        <v>10</v>
      </c>
    </row>
    <row r="19" spans="1:17" s="180" customFormat="1" ht="20.100000000000001" customHeight="1">
      <c r="A19" s="453"/>
      <c r="B19" s="456"/>
      <c r="C19" s="186" t="str">
        <f t="shared" si="1"/>
        <v>기타경비</v>
      </c>
      <c r="D19" s="187">
        <f>'원가계산서(심사전)'!G21</f>
        <v>61297748</v>
      </c>
      <c r="E19" s="188" t="e">
        <f>#REF!</f>
        <v>#REF!</v>
      </c>
      <c r="F19" s="189" t="e">
        <f t="shared" si="0"/>
        <v>#REF!</v>
      </c>
      <c r="G19" s="190"/>
      <c r="I19" s="463"/>
      <c r="J19" s="464"/>
      <c r="K19" s="466"/>
      <c r="L19" s="191"/>
      <c r="M19" s="192" t="s">
        <v>12</v>
      </c>
      <c r="N19" s="193"/>
      <c r="P19" s="63" t="s">
        <v>12</v>
      </c>
      <c r="Q19" s="63" t="s">
        <v>12</v>
      </c>
    </row>
    <row r="20" spans="1:17" s="180" customFormat="1" ht="20.100000000000001" customHeight="1">
      <c r="A20" s="453"/>
      <c r="B20" s="456"/>
      <c r="C20" s="186" t="str">
        <f t="shared" si="1"/>
        <v>하도급대금지급수수료</v>
      </c>
      <c r="D20" s="187">
        <f>'원가계산서(심사전)'!G22</f>
        <v>762705</v>
      </c>
      <c r="E20" s="188" t="e">
        <f>#REF!</f>
        <v>#REF!</v>
      </c>
      <c r="F20" s="189" t="e">
        <f t="shared" si="0"/>
        <v>#REF!</v>
      </c>
      <c r="G20" s="190"/>
      <c r="I20" s="463"/>
      <c r="J20" s="464"/>
      <c r="K20" s="466"/>
      <c r="L20" s="191"/>
      <c r="M20" s="192" t="s">
        <v>102</v>
      </c>
      <c r="N20" s="193"/>
      <c r="P20" s="63" t="s">
        <v>102</v>
      </c>
      <c r="Q20" s="63" t="s">
        <v>102</v>
      </c>
    </row>
    <row r="21" spans="1:17" s="180" customFormat="1" ht="20.100000000000001" customHeight="1">
      <c r="A21" s="453"/>
      <c r="B21" s="456"/>
      <c r="C21" s="186" t="str">
        <f t="shared" si="1"/>
        <v>건설기계대여대금
지급보증서</v>
      </c>
      <c r="D21" s="187">
        <f>'원가계산서(심사전)'!G23</f>
        <v>3750776</v>
      </c>
      <c r="E21" s="188" t="e">
        <f>#REF!</f>
        <v>#REF!</v>
      </c>
      <c r="F21" s="189" t="e">
        <f t="shared" si="0"/>
        <v>#REF!</v>
      </c>
      <c r="G21" s="190"/>
      <c r="I21" s="463" t="s">
        <v>776</v>
      </c>
      <c r="J21" s="464"/>
      <c r="K21" s="466"/>
      <c r="L21" s="191"/>
      <c r="M21" s="194" t="s">
        <v>103</v>
      </c>
      <c r="N21" s="193"/>
      <c r="P21" s="86" t="s">
        <v>103</v>
      </c>
      <c r="Q21" s="86" t="s">
        <v>103</v>
      </c>
    </row>
    <row r="22" spans="1:17" s="180" customFormat="1" ht="20.100000000000001" customHeight="1">
      <c r="A22" s="453"/>
      <c r="B22" s="456"/>
      <c r="C22" s="186" t="str">
        <f t="shared" si="1"/>
        <v>운반비</v>
      </c>
      <c r="D22" s="187">
        <f>'원가계산서(심사전)'!G24</f>
        <v>0</v>
      </c>
      <c r="E22" s="188" t="e">
        <f>#REF!</f>
        <v>#REF!</v>
      </c>
      <c r="F22" s="189" t="e">
        <f t="shared" si="0"/>
        <v>#REF!</v>
      </c>
      <c r="G22" s="190"/>
      <c r="I22" s="463"/>
      <c r="J22" s="464"/>
      <c r="K22" s="466"/>
      <c r="L22" s="191"/>
      <c r="M22" s="195" t="s">
        <v>49</v>
      </c>
      <c r="N22" s="196"/>
      <c r="P22" s="83" t="s">
        <v>49</v>
      </c>
      <c r="Q22" s="63" t="s">
        <v>49</v>
      </c>
    </row>
    <row r="23" spans="1:17" s="180" customFormat="1" ht="20.100000000000001" customHeight="1">
      <c r="A23" s="453"/>
      <c r="B23" s="456"/>
      <c r="C23" s="186" t="str">
        <f t="shared" si="1"/>
        <v>가설사무실및가설창고</v>
      </c>
      <c r="D23" s="187">
        <f>'원가계산서(심사전)'!G25</f>
        <v>3917421</v>
      </c>
      <c r="E23" s="188" t="e">
        <f>#REF!</f>
        <v>#REF!</v>
      </c>
      <c r="F23" s="189" t="e">
        <f t="shared" si="0"/>
        <v>#REF!</v>
      </c>
      <c r="G23" s="190"/>
      <c r="I23" s="463"/>
      <c r="J23" s="464"/>
      <c r="K23" s="466"/>
      <c r="L23" s="191"/>
      <c r="M23" s="195" t="s">
        <v>70</v>
      </c>
      <c r="N23" s="196"/>
      <c r="P23" s="83" t="s">
        <v>70</v>
      </c>
      <c r="Q23" s="63" t="s">
        <v>70</v>
      </c>
    </row>
    <row r="24" spans="1:17" s="180" customFormat="1" ht="20.100000000000001" hidden="1" customHeight="1">
      <c r="A24" s="453"/>
      <c r="B24" s="456"/>
      <c r="C24" s="186" t="str">
        <f t="shared" si="1"/>
        <v>특허권사용료</v>
      </c>
      <c r="D24" s="187">
        <f>'원가계산서(심사전)'!G26</f>
        <v>0</v>
      </c>
      <c r="E24" s="188" t="e">
        <f>#REF!</f>
        <v>#REF!</v>
      </c>
      <c r="F24" s="189" t="e">
        <f t="shared" si="0"/>
        <v>#REF!</v>
      </c>
      <c r="G24" s="190"/>
      <c r="I24" s="463"/>
      <c r="J24" s="464"/>
      <c r="K24" s="466"/>
      <c r="L24" s="191"/>
      <c r="M24" s="197" t="s">
        <v>329</v>
      </c>
      <c r="N24" s="196"/>
      <c r="P24" s="83" t="s">
        <v>74</v>
      </c>
      <c r="Q24" s="63" t="s">
        <v>74</v>
      </c>
    </row>
    <row r="25" spans="1:17" s="180" customFormat="1" ht="20.100000000000001" customHeight="1">
      <c r="A25" s="453"/>
      <c r="B25" s="456"/>
      <c r="C25" s="186" t="str">
        <f t="shared" si="1"/>
        <v>품질시험수수료</v>
      </c>
      <c r="D25" s="187">
        <f>'원가계산서(심사전)'!G27</f>
        <v>2959300</v>
      </c>
      <c r="E25" s="188" t="e">
        <f>#REF!</f>
        <v>#REF!</v>
      </c>
      <c r="F25" s="189" t="e">
        <f t="shared" si="0"/>
        <v>#REF!</v>
      </c>
      <c r="G25" s="190"/>
      <c r="I25" s="173"/>
      <c r="J25" s="174"/>
      <c r="K25" s="466"/>
      <c r="L25" s="191"/>
      <c r="M25" s="197" t="s">
        <v>777</v>
      </c>
      <c r="N25" s="196"/>
      <c r="P25" s="222" t="s">
        <v>329</v>
      </c>
      <c r="Q25" s="86" t="s">
        <v>329</v>
      </c>
    </row>
    <row r="26" spans="1:17" s="180" customFormat="1" ht="20.100000000000001" customHeight="1">
      <c r="A26" s="453"/>
      <c r="B26" s="456"/>
      <c r="C26" s="186" t="str">
        <f t="shared" si="1"/>
        <v>안전관리비</v>
      </c>
      <c r="D26" s="187">
        <f>'원가계산서(심사전)'!G28</f>
        <v>95636616</v>
      </c>
      <c r="E26" s="188" t="e">
        <f>#REF!</f>
        <v>#REF!</v>
      </c>
      <c r="F26" s="189" t="e">
        <f t="shared" si="0"/>
        <v>#REF!</v>
      </c>
      <c r="G26" s="190"/>
      <c r="I26" s="173"/>
      <c r="J26" s="174"/>
      <c r="K26" s="466"/>
      <c r="L26" s="191"/>
      <c r="M26" s="197" t="s">
        <v>778</v>
      </c>
      <c r="N26" s="196"/>
      <c r="P26" s="222" t="s">
        <v>334</v>
      </c>
      <c r="Q26" s="86" t="s">
        <v>334</v>
      </c>
    </row>
    <row r="27" spans="1:17" s="180" customFormat="1" ht="20.100000000000001" customHeight="1">
      <c r="A27" s="453"/>
      <c r="B27" s="456"/>
      <c r="C27" s="220" t="s">
        <v>779</v>
      </c>
      <c r="D27" s="187">
        <f>'원가계산서(심사전)'!G33</f>
        <v>411222128</v>
      </c>
      <c r="E27" s="188" t="e">
        <f>#REF!</f>
        <v>#REF!</v>
      </c>
      <c r="F27" s="189" t="e">
        <f t="shared" si="0"/>
        <v>#REF!</v>
      </c>
      <c r="G27" s="190"/>
      <c r="I27" s="173"/>
      <c r="J27" s="174"/>
      <c r="K27" s="466"/>
      <c r="L27" s="191"/>
      <c r="M27" s="197" t="s">
        <v>780</v>
      </c>
      <c r="N27" s="196"/>
      <c r="P27" s="63" t="s">
        <v>39</v>
      </c>
      <c r="Q27" s="63" t="s">
        <v>39</v>
      </c>
    </row>
    <row r="28" spans="1:17" s="180" customFormat="1" ht="20.100000000000001" customHeight="1">
      <c r="A28" s="453"/>
      <c r="B28" s="457" t="s">
        <v>781</v>
      </c>
      <c r="C28" s="458"/>
      <c r="D28" s="198">
        <f>'원가계산서(심사전)'!G34</f>
        <v>1312659603</v>
      </c>
      <c r="E28" s="199" t="e">
        <f>#REF!</f>
        <v>#REF!</v>
      </c>
      <c r="F28" s="200" t="e">
        <f t="shared" si="0"/>
        <v>#REF!</v>
      </c>
      <c r="G28" s="201"/>
      <c r="I28" s="463"/>
      <c r="J28" s="464"/>
      <c r="K28" s="467"/>
      <c r="L28" s="191"/>
      <c r="M28" s="192" t="s">
        <v>39</v>
      </c>
      <c r="N28" s="193"/>
      <c r="P28" s="100"/>
      <c r="Q28" s="63"/>
    </row>
    <row r="29" spans="1:17" s="180" customFormat="1" ht="20.100000000000001" customHeight="1">
      <c r="A29" s="468" t="s">
        <v>782</v>
      </c>
      <c r="B29" s="468"/>
      <c r="C29" s="468"/>
      <c r="D29" s="221">
        <f>'원가계산서(심사전)'!G35</f>
        <v>78759576</v>
      </c>
      <c r="E29" s="219" t="e">
        <f>#REF!</f>
        <v>#REF!</v>
      </c>
      <c r="F29" s="218" t="e">
        <f t="shared" si="0"/>
        <v>#REF!</v>
      </c>
      <c r="G29" s="202"/>
      <c r="I29" s="469"/>
      <c r="J29" s="470"/>
      <c r="K29" s="471" t="s">
        <v>783</v>
      </c>
      <c r="L29" s="471"/>
      <c r="M29" s="471"/>
      <c r="N29" s="471"/>
    </row>
    <row r="30" spans="1:17" s="180" customFormat="1" ht="20.100000000000001" customHeight="1">
      <c r="A30" s="472" t="s">
        <v>784</v>
      </c>
      <c r="B30" s="472"/>
      <c r="C30" s="472"/>
      <c r="D30" s="203">
        <f>'원가계산서(심사전)'!G36</f>
        <v>173723156</v>
      </c>
      <c r="E30" s="204" t="e">
        <f>#REF!</f>
        <v>#REF!</v>
      </c>
      <c r="F30" s="205" t="e">
        <f t="shared" si="0"/>
        <v>#REF!</v>
      </c>
      <c r="G30" s="206"/>
      <c r="I30" s="207"/>
      <c r="J30" s="473" t="s">
        <v>106</v>
      </c>
      <c r="K30" s="474"/>
      <c r="L30" s="474"/>
      <c r="M30" s="475"/>
      <c r="N30" s="193"/>
    </row>
    <row r="31" spans="1:17" s="180" customFormat="1" ht="20.100000000000001" customHeight="1">
      <c r="A31" s="476" t="s">
        <v>785</v>
      </c>
      <c r="B31" s="476"/>
      <c r="C31" s="476"/>
      <c r="D31" s="187">
        <f>'원가계산서(심사전)'!G38</f>
        <v>1565142335</v>
      </c>
      <c r="E31" s="188" t="e">
        <f>#REF!</f>
        <v>#REF!</v>
      </c>
      <c r="F31" s="189" t="e">
        <f t="shared" si="0"/>
        <v>#REF!</v>
      </c>
      <c r="G31" s="190"/>
      <c r="I31" s="207"/>
      <c r="J31" s="473" t="str">
        <f>CONCATENATE("이윤(",IF(5000000000&gt;U10,BE4,BE5),"%)")</f>
        <v>이윤(%)</v>
      </c>
      <c r="K31" s="474"/>
      <c r="L31" s="474"/>
      <c r="M31" s="475"/>
      <c r="N31" s="193"/>
    </row>
    <row r="32" spans="1:17" s="180" customFormat="1" ht="20.100000000000001" customHeight="1">
      <c r="A32" s="476" t="s">
        <v>786</v>
      </c>
      <c r="B32" s="476"/>
      <c r="C32" s="476"/>
      <c r="D32" s="187">
        <f>'원가계산서(심사전)'!G39</f>
        <v>156514233</v>
      </c>
      <c r="E32" s="188" t="e">
        <f>#REF!</f>
        <v>#REF!</v>
      </c>
      <c r="F32" s="189" t="e">
        <f t="shared" si="0"/>
        <v>#REF!</v>
      </c>
      <c r="G32" s="190"/>
      <c r="I32" s="207"/>
      <c r="J32" s="477" t="s">
        <v>787</v>
      </c>
      <c r="K32" s="478"/>
      <c r="L32" s="478"/>
      <c r="M32" s="479"/>
      <c r="N32" s="193"/>
    </row>
    <row r="33" spans="1:14" s="180" customFormat="1" ht="20.100000000000001" customHeight="1">
      <c r="A33" s="476" t="s">
        <v>788</v>
      </c>
      <c r="B33" s="476"/>
      <c r="C33" s="476"/>
      <c r="D33" s="187">
        <f>'원가계산서(심사전)'!G40</f>
        <v>1721650000</v>
      </c>
      <c r="E33" s="188" t="e">
        <f>#REF!</f>
        <v>#REF!</v>
      </c>
      <c r="F33" s="189" t="e">
        <f t="shared" si="0"/>
        <v>#REF!</v>
      </c>
      <c r="G33" s="190"/>
      <c r="I33" s="207"/>
      <c r="J33" s="477" t="s">
        <v>780</v>
      </c>
      <c r="K33" s="478"/>
      <c r="L33" s="478"/>
      <c r="M33" s="479"/>
      <c r="N33" s="193"/>
    </row>
    <row r="34" spans="1:14" s="180" customFormat="1" ht="20.100000000000001" customHeight="1">
      <c r="A34" s="483" t="s">
        <v>789</v>
      </c>
      <c r="B34" s="483"/>
      <c r="C34" s="483"/>
      <c r="D34" s="187">
        <f>'원가계산서(심사전)'!G41</f>
        <v>594040000</v>
      </c>
      <c r="E34" s="188" t="e">
        <f>#REF!</f>
        <v>#REF!</v>
      </c>
      <c r="F34" s="189" t="e">
        <f t="shared" si="0"/>
        <v>#REF!</v>
      </c>
      <c r="G34" s="190"/>
      <c r="I34" s="207"/>
      <c r="J34" s="484" t="s">
        <v>107</v>
      </c>
      <c r="K34" s="484"/>
      <c r="L34" s="484"/>
      <c r="M34" s="484"/>
      <c r="N34" s="193"/>
    </row>
    <row r="35" spans="1:14" s="180" customFormat="1" ht="20.100000000000001" customHeight="1">
      <c r="A35" s="483" t="s">
        <v>790</v>
      </c>
      <c r="B35" s="483"/>
      <c r="C35" s="483"/>
      <c r="D35" s="187"/>
      <c r="E35" s="188"/>
      <c r="F35" s="189">
        <v>0</v>
      </c>
      <c r="G35" s="190"/>
      <c r="I35" s="207"/>
      <c r="J35" s="473" t="s">
        <v>109</v>
      </c>
      <c r="K35" s="474"/>
      <c r="L35" s="474"/>
      <c r="M35" s="475"/>
      <c r="N35" s="193"/>
    </row>
    <row r="36" spans="1:14" s="180" customFormat="1" ht="20.100000000000001" customHeight="1">
      <c r="A36" s="485" t="s">
        <v>791</v>
      </c>
      <c r="B36" s="485"/>
      <c r="C36" s="485"/>
      <c r="D36" s="187">
        <f>'원가계산서(심사전)'!G42</f>
        <v>2315690000</v>
      </c>
      <c r="E36" s="188" t="e">
        <f>#REF!</f>
        <v>#REF!</v>
      </c>
      <c r="F36" s="200" t="e">
        <f t="shared" si="0"/>
        <v>#REF!</v>
      </c>
      <c r="G36" s="190" t="e">
        <f>F36/D36</f>
        <v>#REF!</v>
      </c>
      <c r="I36" s="207"/>
      <c r="J36" s="473" t="s">
        <v>111</v>
      </c>
      <c r="K36" s="474"/>
      <c r="L36" s="474"/>
      <c r="M36" s="475"/>
      <c r="N36" s="193"/>
    </row>
    <row r="37" spans="1:14" ht="21.95" customHeight="1">
      <c r="I37" s="207"/>
      <c r="J37" s="473" t="s">
        <v>62</v>
      </c>
      <c r="K37" s="474"/>
      <c r="L37" s="474"/>
      <c r="M37" s="475"/>
      <c r="N37" s="193"/>
    </row>
    <row r="38" spans="1:14" ht="21.95" customHeight="1" thickBot="1">
      <c r="D38" s="208"/>
      <c r="I38" s="209"/>
      <c r="J38" s="480" t="s">
        <v>112</v>
      </c>
      <c r="K38" s="481"/>
      <c r="L38" s="481"/>
      <c r="M38" s="482"/>
      <c r="N38" s="210"/>
    </row>
    <row r="40" spans="1:14" ht="21.95" customHeight="1">
      <c r="E40" s="208"/>
    </row>
  </sheetData>
  <mergeCells count="53">
    <mergeCell ref="J37:M37"/>
    <mergeCell ref="J38:M38"/>
    <mergeCell ref="A34:C34"/>
    <mergeCell ref="J34:M34"/>
    <mergeCell ref="A35:C35"/>
    <mergeCell ref="J35:M35"/>
    <mergeCell ref="A36:C36"/>
    <mergeCell ref="J36:M36"/>
    <mergeCell ref="A31:C31"/>
    <mergeCell ref="J31:M31"/>
    <mergeCell ref="A32:C32"/>
    <mergeCell ref="J32:M32"/>
    <mergeCell ref="A33:C33"/>
    <mergeCell ref="J33:M33"/>
    <mergeCell ref="I28:J28"/>
    <mergeCell ref="A29:C29"/>
    <mergeCell ref="I29:J29"/>
    <mergeCell ref="K29:N29"/>
    <mergeCell ref="A30:C30"/>
    <mergeCell ref="J30:M30"/>
    <mergeCell ref="I24:J24"/>
    <mergeCell ref="I10:J10"/>
    <mergeCell ref="K10:K28"/>
    <mergeCell ref="I11:J11"/>
    <mergeCell ref="I12:J12"/>
    <mergeCell ref="I13:J13"/>
    <mergeCell ref="I14:J14"/>
    <mergeCell ref="I15:J15"/>
    <mergeCell ref="I16:J16"/>
    <mergeCell ref="I17:J17"/>
    <mergeCell ref="I18:J18"/>
    <mergeCell ref="I19:J19"/>
    <mergeCell ref="I20:J20"/>
    <mergeCell ref="I21:J21"/>
    <mergeCell ref="I22:J22"/>
    <mergeCell ref="I23:J23"/>
    <mergeCell ref="I4:J4"/>
    <mergeCell ref="K4:K6"/>
    <mergeCell ref="I5:J5"/>
    <mergeCell ref="I6:J6"/>
    <mergeCell ref="B7:B9"/>
    <mergeCell ref="I7:J7"/>
    <mergeCell ref="K7:K9"/>
    <mergeCell ref="I8:J8"/>
    <mergeCell ref="I9:J9"/>
    <mergeCell ref="A1:G1"/>
    <mergeCell ref="A2:B2"/>
    <mergeCell ref="C2:G2"/>
    <mergeCell ref="A3:C3"/>
    <mergeCell ref="A4:A28"/>
    <mergeCell ref="B4:B6"/>
    <mergeCell ref="B10:B27"/>
    <mergeCell ref="B28:C28"/>
  </mergeCells>
  <phoneticPr fontId="4" type="noConversion"/>
  <printOptions horizontalCentered="1" gridLinesSet="0"/>
  <pageMargins left="0.55118110236220474" right="0.55118110236220474" top="0.98425196850393704" bottom="0.59055118110236227" header="0" footer="0"/>
  <pageSetup paperSize="9" scale="9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59999389629810485"/>
  </sheetPr>
  <dimension ref="A1:M72"/>
  <sheetViews>
    <sheetView view="pageBreakPreview" zoomScale="60" zoomScaleNormal="100" workbookViewId="0">
      <selection activeCell="A55" sqref="A55"/>
    </sheetView>
  </sheetViews>
  <sheetFormatPr defaultRowHeight="13.5"/>
  <cols>
    <col min="1" max="1" width="68.375" style="304" customWidth="1"/>
    <col min="2" max="16384" width="9" style="304"/>
  </cols>
  <sheetData>
    <row r="1" spans="1:13" ht="50.1" customHeight="1">
      <c r="A1" s="303" t="s">
        <v>998</v>
      </c>
    </row>
    <row r="4" spans="1:13">
      <c r="E4" s="305"/>
      <c r="F4" s="305"/>
      <c r="G4" s="305"/>
      <c r="H4" s="305"/>
      <c r="I4" s="305"/>
      <c r="J4" s="305"/>
      <c r="K4" s="305"/>
      <c r="L4" s="305"/>
      <c r="M4" s="305"/>
    </row>
    <row r="5" spans="1:13">
      <c r="E5" s="305"/>
      <c r="F5" s="305"/>
      <c r="G5" s="305"/>
      <c r="H5" s="305"/>
      <c r="I5" s="305"/>
      <c r="J5" s="305"/>
      <c r="K5" s="305"/>
      <c r="L5" s="305"/>
      <c r="M5" s="305"/>
    </row>
    <row r="6" spans="1:13">
      <c r="E6" s="305"/>
      <c r="F6" s="305"/>
      <c r="G6" s="305"/>
      <c r="H6" s="305"/>
      <c r="I6" s="305"/>
      <c r="J6" s="305"/>
      <c r="K6" s="305"/>
      <c r="L6" s="305"/>
      <c r="M6" s="305"/>
    </row>
    <row r="7" spans="1:13">
      <c r="E7" s="305"/>
      <c r="F7" s="305"/>
      <c r="G7" s="305"/>
      <c r="H7" s="305"/>
      <c r="I7" s="305"/>
      <c r="J7" s="305"/>
      <c r="K7" s="305"/>
      <c r="L7" s="305"/>
      <c r="M7" s="305"/>
    </row>
    <row r="8" spans="1:13">
      <c r="E8" s="305"/>
      <c r="F8" s="305"/>
      <c r="G8" s="305"/>
      <c r="H8" s="305"/>
      <c r="I8" s="305"/>
      <c r="J8" s="305"/>
      <c r="K8" s="305"/>
      <c r="L8" s="305"/>
      <c r="M8" s="305"/>
    </row>
    <row r="9" spans="1:13">
      <c r="E9" s="305"/>
      <c r="F9" s="305"/>
      <c r="G9" s="305"/>
      <c r="H9" s="305"/>
      <c r="I9" s="305"/>
      <c r="J9" s="305"/>
      <c r="K9" s="305"/>
      <c r="L9" s="305"/>
      <c r="M9" s="305"/>
    </row>
    <row r="10" spans="1:13">
      <c r="E10" s="305"/>
      <c r="F10" s="305"/>
      <c r="G10" s="305"/>
      <c r="H10" s="305"/>
      <c r="I10" s="305"/>
      <c r="J10" s="305"/>
      <c r="K10" s="305"/>
      <c r="L10" s="305"/>
      <c r="M10" s="305"/>
    </row>
    <row r="11" spans="1:13">
      <c r="E11" s="305"/>
      <c r="F11" s="305"/>
      <c r="G11" s="305"/>
      <c r="H11" s="305"/>
      <c r="I11" s="305"/>
      <c r="J11" s="305"/>
      <c r="K11" s="305"/>
      <c r="L11" s="305"/>
      <c r="M11" s="305"/>
    </row>
    <row r="12" spans="1:13">
      <c r="E12" s="305"/>
      <c r="F12" s="305"/>
      <c r="G12" s="305"/>
      <c r="H12" s="305"/>
      <c r="I12" s="305"/>
      <c r="J12" s="305"/>
      <c r="K12" s="305"/>
      <c r="L12" s="305"/>
      <c r="M12" s="305"/>
    </row>
    <row r="13" spans="1:13">
      <c r="E13" s="305"/>
      <c r="F13" s="305"/>
      <c r="G13" s="305"/>
      <c r="H13" s="305"/>
      <c r="I13" s="305"/>
      <c r="J13" s="305"/>
      <c r="K13" s="305"/>
      <c r="L13" s="305"/>
      <c r="M13" s="305"/>
    </row>
    <row r="14" spans="1:13">
      <c r="E14" s="305"/>
      <c r="F14" s="305"/>
      <c r="G14" s="305"/>
      <c r="H14" s="305"/>
      <c r="I14" s="305"/>
      <c r="J14" s="305"/>
      <c r="K14" s="305"/>
      <c r="L14" s="305"/>
      <c r="M14" s="305"/>
    </row>
    <row r="15" spans="1:13">
      <c r="E15" s="305"/>
      <c r="F15" s="305"/>
      <c r="G15" s="305"/>
      <c r="H15" s="305"/>
      <c r="I15" s="305"/>
      <c r="J15" s="305"/>
      <c r="K15" s="305"/>
      <c r="L15" s="305"/>
      <c r="M15" s="305"/>
    </row>
    <row r="16" spans="1:13">
      <c r="E16" s="305"/>
      <c r="F16" s="305"/>
      <c r="G16" s="305"/>
      <c r="H16" s="305"/>
      <c r="I16" s="305"/>
      <c r="J16" s="305"/>
      <c r="K16" s="305"/>
      <c r="L16" s="305"/>
      <c r="M16" s="305"/>
    </row>
    <row r="17" spans="5:13">
      <c r="E17" s="305"/>
      <c r="F17" s="305"/>
      <c r="G17" s="305"/>
      <c r="H17" s="305"/>
      <c r="I17" s="305"/>
      <c r="J17" s="305"/>
      <c r="K17" s="305"/>
      <c r="L17" s="305"/>
      <c r="M17" s="305"/>
    </row>
    <row r="18" spans="5:13">
      <c r="E18" s="305"/>
      <c r="F18" s="305"/>
      <c r="G18" s="305"/>
      <c r="H18" s="305"/>
      <c r="I18" s="305"/>
      <c r="J18" s="305"/>
      <c r="K18" s="305"/>
      <c r="L18" s="305"/>
      <c r="M18" s="305"/>
    </row>
    <row r="19" spans="5:13">
      <c r="E19" s="305"/>
      <c r="F19" s="305"/>
      <c r="G19" s="305"/>
      <c r="H19" s="305"/>
      <c r="I19" s="305"/>
      <c r="J19" s="305"/>
      <c r="K19" s="305"/>
      <c r="L19" s="305"/>
      <c r="M19" s="305"/>
    </row>
    <row r="20" spans="5:13">
      <c r="E20" s="305"/>
      <c r="F20" s="305"/>
      <c r="G20" s="305"/>
      <c r="H20" s="305"/>
      <c r="I20" s="305"/>
      <c r="J20" s="305"/>
      <c r="K20" s="305"/>
      <c r="L20" s="305"/>
      <c r="M20" s="305"/>
    </row>
    <row r="21" spans="5:13">
      <c r="E21" s="305"/>
      <c r="F21" s="305"/>
      <c r="G21" s="305"/>
      <c r="H21" s="305"/>
      <c r="I21" s="305"/>
      <c r="J21" s="305"/>
      <c r="K21" s="305"/>
      <c r="L21" s="305"/>
      <c r="M21" s="305"/>
    </row>
    <row r="22" spans="5:13">
      <c r="E22" s="305"/>
      <c r="F22" s="305"/>
      <c r="G22" s="305"/>
      <c r="H22" s="305"/>
      <c r="I22" s="305"/>
      <c r="J22" s="305"/>
      <c r="K22" s="305"/>
      <c r="L22" s="305"/>
      <c r="M22" s="305"/>
    </row>
    <row r="23" spans="5:13">
      <c r="E23" s="305"/>
      <c r="F23" s="305"/>
      <c r="G23" s="305"/>
      <c r="H23" s="305"/>
      <c r="I23" s="305"/>
      <c r="J23" s="305"/>
      <c r="K23" s="305"/>
      <c r="L23" s="305"/>
      <c r="M23" s="305"/>
    </row>
    <row r="24" spans="5:13">
      <c r="E24" s="305"/>
      <c r="F24" s="305"/>
      <c r="G24" s="305"/>
      <c r="H24" s="305"/>
      <c r="I24" s="305"/>
      <c r="J24" s="305"/>
      <c r="K24" s="305"/>
      <c r="L24" s="305"/>
      <c r="M24" s="305"/>
    </row>
    <row r="25" spans="5:13">
      <c r="E25" s="305"/>
      <c r="F25" s="305"/>
      <c r="G25" s="305"/>
      <c r="H25" s="305"/>
      <c r="I25" s="305"/>
      <c r="J25" s="305"/>
      <c r="K25" s="305"/>
      <c r="L25" s="305"/>
      <c r="M25" s="305"/>
    </row>
    <row r="26" spans="5:13">
      <c r="E26" s="305"/>
      <c r="F26" s="305"/>
      <c r="G26" s="305"/>
      <c r="H26" s="305"/>
      <c r="I26" s="305"/>
      <c r="J26" s="305"/>
      <c r="K26" s="305"/>
      <c r="L26" s="305"/>
      <c r="M26" s="305"/>
    </row>
    <row r="27" spans="5:13">
      <c r="E27" s="305"/>
      <c r="F27" s="305"/>
      <c r="G27" s="305"/>
      <c r="H27" s="305"/>
      <c r="I27" s="305"/>
      <c r="J27" s="305"/>
      <c r="K27" s="305"/>
      <c r="L27" s="305"/>
      <c r="M27" s="305"/>
    </row>
    <row r="28" spans="5:13">
      <c r="E28" s="305"/>
      <c r="F28" s="305"/>
      <c r="G28" s="305"/>
      <c r="H28" s="305"/>
      <c r="I28" s="305"/>
      <c r="J28" s="305"/>
      <c r="K28" s="305"/>
      <c r="L28" s="305"/>
      <c r="M28" s="305"/>
    </row>
    <row r="29" spans="5:13">
      <c r="E29" s="305"/>
      <c r="F29" s="305"/>
      <c r="G29" s="305"/>
      <c r="H29" s="305"/>
      <c r="I29" s="305"/>
      <c r="J29" s="305"/>
      <c r="K29" s="305"/>
      <c r="L29" s="305"/>
      <c r="M29" s="305"/>
    </row>
    <row r="30" spans="5:13">
      <c r="E30" s="305"/>
      <c r="F30" s="305"/>
      <c r="G30" s="305"/>
      <c r="H30" s="305"/>
      <c r="I30" s="305"/>
      <c r="J30" s="305"/>
      <c r="K30" s="305"/>
      <c r="L30" s="305"/>
      <c r="M30" s="305"/>
    </row>
    <row r="31" spans="5:13">
      <c r="E31" s="305"/>
      <c r="F31" s="305"/>
      <c r="G31" s="305"/>
      <c r="H31" s="305"/>
      <c r="I31" s="305"/>
      <c r="J31" s="305"/>
      <c r="K31" s="305"/>
      <c r="L31" s="305"/>
      <c r="M31" s="305"/>
    </row>
    <row r="32" spans="5:13">
      <c r="E32" s="305"/>
      <c r="F32" s="305"/>
      <c r="G32" s="305"/>
      <c r="H32" s="305"/>
      <c r="I32" s="305"/>
      <c r="J32" s="305"/>
      <c r="K32" s="305"/>
      <c r="L32" s="305"/>
      <c r="M32" s="305"/>
    </row>
    <row r="33" spans="5:13">
      <c r="E33" s="305"/>
      <c r="F33" s="305"/>
      <c r="G33" s="305"/>
      <c r="H33" s="305"/>
      <c r="I33" s="305"/>
      <c r="J33" s="305"/>
      <c r="K33" s="305"/>
      <c r="L33" s="305"/>
      <c r="M33" s="305"/>
    </row>
    <row r="34" spans="5:13">
      <c r="E34" s="305"/>
      <c r="F34" s="305"/>
      <c r="G34" s="305"/>
      <c r="H34" s="305"/>
      <c r="I34" s="305"/>
      <c r="J34" s="305"/>
      <c r="K34" s="305"/>
      <c r="L34" s="305"/>
      <c r="M34" s="305"/>
    </row>
    <row r="35" spans="5:13">
      <c r="E35" s="305"/>
      <c r="F35" s="305"/>
      <c r="G35" s="305"/>
      <c r="H35" s="305"/>
      <c r="I35" s="305"/>
      <c r="J35" s="305"/>
      <c r="K35" s="305"/>
      <c r="L35" s="305"/>
      <c r="M35" s="305"/>
    </row>
    <row r="36" spans="5:13">
      <c r="E36" s="305"/>
      <c r="F36" s="305"/>
      <c r="G36" s="305"/>
      <c r="H36" s="305"/>
      <c r="I36" s="305"/>
      <c r="J36" s="305"/>
      <c r="K36" s="305"/>
      <c r="L36" s="305"/>
      <c r="M36" s="305"/>
    </row>
    <row r="37" spans="5:13">
      <c r="E37" s="305"/>
      <c r="F37" s="305"/>
      <c r="G37" s="305"/>
      <c r="H37" s="305"/>
      <c r="I37" s="305"/>
      <c r="J37" s="305"/>
      <c r="K37" s="305"/>
      <c r="L37" s="305"/>
      <c r="M37" s="305"/>
    </row>
    <row r="38" spans="5:13">
      <c r="E38" s="305"/>
      <c r="F38" s="305"/>
      <c r="G38" s="305"/>
      <c r="H38" s="305"/>
      <c r="I38" s="305"/>
      <c r="J38" s="305"/>
      <c r="K38" s="305"/>
      <c r="L38" s="305"/>
      <c r="M38" s="305"/>
    </row>
    <row r="39" spans="5:13">
      <c r="E39" s="305"/>
      <c r="F39" s="305"/>
      <c r="G39" s="305"/>
      <c r="H39" s="305"/>
      <c r="I39" s="305"/>
      <c r="J39" s="305"/>
      <c r="K39" s="305"/>
      <c r="L39" s="305"/>
      <c r="M39" s="305"/>
    </row>
    <row r="40" spans="5:13">
      <c r="E40" s="305"/>
      <c r="F40" s="305"/>
      <c r="G40" s="305"/>
      <c r="H40" s="305"/>
      <c r="I40" s="305"/>
      <c r="J40" s="305"/>
      <c r="K40" s="305"/>
      <c r="L40" s="305"/>
      <c r="M40" s="305"/>
    </row>
    <row r="41" spans="5:13">
      <c r="E41" s="305"/>
      <c r="F41" s="305"/>
      <c r="G41" s="305"/>
      <c r="H41" s="305"/>
      <c r="I41" s="305"/>
      <c r="J41" s="305"/>
      <c r="K41" s="305"/>
      <c r="L41" s="305"/>
      <c r="M41" s="305"/>
    </row>
    <row r="42" spans="5:13">
      <c r="E42" s="305"/>
      <c r="F42" s="305"/>
      <c r="G42" s="305"/>
      <c r="H42" s="305"/>
      <c r="I42" s="305"/>
      <c r="J42" s="305"/>
      <c r="K42" s="305"/>
      <c r="L42" s="305"/>
      <c r="M42" s="305"/>
    </row>
    <row r="43" spans="5:13">
      <c r="E43" s="305"/>
      <c r="F43" s="305"/>
      <c r="G43" s="305"/>
      <c r="H43" s="305"/>
      <c r="I43" s="305"/>
      <c r="J43" s="305"/>
      <c r="K43" s="305"/>
      <c r="L43" s="305"/>
      <c r="M43" s="305"/>
    </row>
    <row r="44" spans="5:13">
      <c r="E44" s="305"/>
      <c r="F44" s="305"/>
      <c r="G44" s="305"/>
      <c r="H44" s="305"/>
      <c r="I44" s="305"/>
      <c r="J44" s="305"/>
      <c r="K44" s="305"/>
      <c r="L44" s="305"/>
      <c r="M44" s="305"/>
    </row>
    <row r="45" spans="5:13">
      <c r="E45" s="305"/>
      <c r="F45" s="305"/>
      <c r="G45" s="305"/>
      <c r="H45" s="305"/>
      <c r="I45" s="305"/>
      <c r="J45" s="305"/>
      <c r="K45" s="305"/>
      <c r="L45" s="305"/>
      <c r="M45" s="305"/>
    </row>
    <row r="46" spans="5:13">
      <c r="E46" s="305"/>
      <c r="F46" s="305"/>
      <c r="G46" s="305"/>
      <c r="H46" s="305"/>
      <c r="I46" s="305"/>
      <c r="J46" s="305"/>
      <c r="K46" s="305"/>
      <c r="L46" s="305"/>
      <c r="M46" s="305"/>
    </row>
    <row r="47" spans="5:13">
      <c r="E47" s="305"/>
      <c r="F47" s="305"/>
      <c r="G47" s="305"/>
      <c r="H47" s="305"/>
      <c r="I47" s="305"/>
      <c r="J47" s="305"/>
      <c r="K47" s="305"/>
      <c r="L47" s="305"/>
      <c r="M47" s="305"/>
    </row>
    <row r="48" spans="5:13">
      <c r="E48" s="305"/>
      <c r="F48" s="305"/>
      <c r="G48" s="305"/>
      <c r="H48" s="305"/>
      <c r="I48" s="305"/>
      <c r="J48" s="305"/>
      <c r="K48" s="305"/>
      <c r="L48" s="305"/>
      <c r="M48" s="305"/>
    </row>
    <row r="49" spans="5:13">
      <c r="E49" s="305"/>
      <c r="F49" s="305"/>
      <c r="G49" s="305"/>
      <c r="H49" s="305"/>
      <c r="I49" s="305"/>
      <c r="J49" s="305"/>
      <c r="K49" s="305"/>
      <c r="L49" s="305"/>
      <c r="M49" s="305"/>
    </row>
    <row r="50" spans="5:13">
      <c r="E50" s="305"/>
      <c r="F50" s="305"/>
      <c r="G50" s="305"/>
      <c r="H50" s="305"/>
      <c r="I50" s="305"/>
      <c r="J50" s="305"/>
      <c r="K50" s="305"/>
      <c r="L50" s="305"/>
      <c r="M50" s="305"/>
    </row>
    <row r="51" spans="5:13">
      <c r="E51" s="305"/>
      <c r="F51" s="305"/>
      <c r="G51" s="305"/>
      <c r="H51" s="305"/>
      <c r="I51" s="305"/>
      <c r="J51" s="305"/>
      <c r="K51" s="305"/>
      <c r="L51" s="305"/>
      <c r="M51" s="305"/>
    </row>
    <row r="52" spans="5:13">
      <c r="E52" s="305"/>
      <c r="F52" s="305"/>
      <c r="G52" s="305"/>
      <c r="H52" s="305"/>
      <c r="I52" s="305"/>
      <c r="J52" s="305"/>
      <c r="K52" s="305"/>
      <c r="L52" s="305"/>
      <c r="M52" s="305"/>
    </row>
    <row r="53" spans="5:13">
      <c r="E53" s="305"/>
      <c r="F53" s="305"/>
      <c r="G53" s="305"/>
      <c r="H53" s="305"/>
      <c r="I53" s="305"/>
      <c r="J53" s="305"/>
      <c r="K53" s="305"/>
      <c r="L53" s="305"/>
      <c r="M53" s="305"/>
    </row>
    <row r="54" spans="5:13">
      <c r="E54" s="305"/>
      <c r="F54" s="305"/>
      <c r="G54" s="305"/>
      <c r="H54" s="305"/>
      <c r="I54" s="305"/>
      <c r="J54" s="305"/>
      <c r="K54" s="305"/>
      <c r="L54" s="305"/>
      <c r="M54" s="305"/>
    </row>
    <row r="55" spans="5:13">
      <c r="E55" s="305"/>
      <c r="F55" s="305"/>
      <c r="G55" s="305"/>
      <c r="H55" s="305"/>
      <c r="I55" s="305"/>
      <c r="J55" s="305"/>
      <c r="K55" s="305"/>
      <c r="L55" s="305"/>
      <c r="M55" s="305"/>
    </row>
    <row r="56" spans="5:13">
      <c r="E56" s="305"/>
      <c r="F56" s="305"/>
      <c r="G56" s="305"/>
      <c r="H56" s="305"/>
      <c r="I56" s="305"/>
      <c r="J56" s="305"/>
      <c r="K56" s="305"/>
      <c r="L56" s="305"/>
      <c r="M56" s="305"/>
    </row>
    <row r="57" spans="5:13">
      <c r="E57" s="305"/>
      <c r="F57" s="305"/>
      <c r="G57" s="305"/>
      <c r="H57" s="305"/>
      <c r="I57" s="305"/>
      <c r="J57" s="305"/>
      <c r="K57" s="305"/>
      <c r="L57" s="305"/>
      <c r="M57" s="305"/>
    </row>
    <row r="58" spans="5:13">
      <c r="E58" s="305"/>
      <c r="F58" s="305"/>
      <c r="G58" s="305"/>
      <c r="H58" s="305"/>
      <c r="I58" s="305"/>
      <c r="J58" s="305"/>
      <c r="K58" s="305"/>
      <c r="L58" s="305"/>
      <c r="M58" s="305"/>
    </row>
    <row r="59" spans="5:13">
      <c r="E59" s="305"/>
      <c r="F59" s="305"/>
      <c r="G59" s="305"/>
      <c r="H59" s="305"/>
      <c r="I59" s="305"/>
      <c r="J59" s="305"/>
      <c r="K59" s="305"/>
      <c r="L59" s="305"/>
      <c r="M59" s="305"/>
    </row>
    <row r="60" spans="5:13">
      <c r="E60" s="305"/>
      <c r="F60" s="305"/>
      <c r="G60" s="305"/>
      <c r="H60" s="305"/>
      <c r="I60" s="305"/>
      <c r="J60" s="305"/>
      <c r="K60" s="305"/>
      <c r="L60" s="305"/>
      <c r="M60" s="305"/>
    </row>
    <row r="61" spans="5:13">
      <c r="E61" s="305"/>
      <c r="F61" s="305"/>
      <c r="G61" s="305"/>
      <c r="H61" s="305"/>
      <c r="I61" s="305"/>
      <c r="J61" s="305"/>
      <c r="K61" s="305"/>
      <c r="L61" s="305"/>
      <c r="M61" s="305"/>
    </row>
    <row r="62" spans="5:13">
      <c r="E62" s="305"/>
      <c r="F62" s="305"/>
      <c r="G62" s="305"/>
      <c r="H62" s="305"/>
      <c r="I62" s="305"/>
      <c r="J62" s="305"/>
      <c r="K62" s="305"/>
      <c r="L62" s="305"/>
      <c r="M62" s="305"/>
    </row>
    <row r="63" spans="5:13">
      <c r="E63" s="305"/>
      <c r="F63" s="305"/>
      <c r="G63" s="305"/>
      <c r="H63" s="305"/>
      <c r="I63" s="305"/>
      <c r="J63" s="305"/>
      <c r="K63" s="305"/>
      <c r="L63" s="305"/>
      <c r="M63" s="305"/>
    </row>
    <row r="64" spans="5:13">
      <c r="E64" s="305"/>
      <c r="F64" s="305"/>
      <c r="G64" s="305"/>
      <c r="H64" s="305"/>
      <c r="I64" s="305"/>
      <c r="J64" s="305"/>
      <c r="K64" s="305"/>
      <c r="L64" s="305"/>
      <c r="M64" s="305"/>
    </row>
    <row r="65" spans="5:13">
      <c r="E65" s="305"/>
      <c r="F65" s="305"/>
      <c r="G65" s="305"/>
      <c r="H65" s="305"/>
      <c r="I65" s="305"/>
      <c r="J65" s="305"/>
      <c r="K65" s="305"/>
      <c r="L65" s="305"/>
      <c r="M65" s="305"/>
    </row>
    <row r="66" spans="5:13">
      <c r="E66" s="305"/>
      <c r="F66" s="305"/>
      <c r="G66" s="305"/>
      <c r="H66" s="305"/>
      <c r="I66" s="305"/>
      <c r="J66" s="305"/>
      <c r="K66" s="305"/>
      <c r="L66" s="305"/>
      <c r="M66" s="305"/>
    </row>
    <row r="67" spans="5:13">
      <c r="E67" s="305"/>
      <c r="F67" s="305"/>
      <c r="G67" s="305"/>
      <c r="H67" s="305"/>
      <c r="I67" s="305"/>
      <c r="J67" s="305"/>
      <c r="K67" s="305"/>
      <c r="L67" s="305"/>
      <c r="M67" s="305"/>
    </row>
    <row r="68" spans="5:13">
      <c r="E68" s="305"/>
      <c r="F68" s="305"/>
      <c r="G68" s="305"/>
      <c r="H68" s="305"/>
      <c r="I68" s="305"/>
      <c r="J68" s="305"/>
      <c r="K68" s="305"/>
      <c r="L68" s="305"/>
      <c r="M68" s="305"/>
    </row>
    <row r="69" spans="5:13">
      <c r="E69" s="305"/>
      <c r="F69" s="305"/>
      <c r="G69" s="305"/>
      <c r="H69" s="305"/>
      <c r="I69" s="305"/>
      <c r="J69" s="305"/>
      <c r="K69" s="305"/>
      <c r="L69" s="305"/>
      <c r="M69" s="305"/>
    </row>
    <row r="70" spans="5:13">
      <c r="E70" s="305"/>
      <c r="F70" s="305"/>
      <c r="G70" s="305"/>
      <c r="H70" s="305"/>
      <c r="I70" s="305"/>
      <c r="J70" s="305"/>
      <c r="K70" s="305"/>
      <c r="L70" s="305"/>
      <c r="M70" s="305"/>
    </row>
    <row r="71" spans="5:13">
      <c r="E71" s="305"/>
      <c r="F71" s="305"/>
      <c r="G71" s="305"/>
      <c r="H71" s="305"/>
      <c r="I71" s="305"/>
      <c r="J71" s="305"/>
      <c r="K71" s="305"/>
      <c r="L71" s="305"/>
      <c r="M71" s="305"/>
    </row>
    <row r="72" spans="5:13">
      <c r="E72" s="305"/>
      <c r="F72" s="305"/>
      <c r="G72" s="305"/>
      <c r="H72" s="305"/>
      <c r="I72" s="305"/>
      <c r="J72" s="305"/>
      <c r="K72" s="305"/>
      <c r="L72" s="305"/>
      <c r="M72" s="305"/>
    </row>
  </sheetData>
  <phoneticPr fontId="4" type="noConversion"/>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59999389629810485"/>
  </sheetPr>
  <dimension ref="A1:BI41"/>
  <sheetViews>
    <sheetView view="pageBreakPreview" topLeftCell="A19" zoomScaleNormal="100" zoomScaleSheetLayoutView="100" workbookViewId="0">
      <selection activeCell="B19" sqref="B19"/>
    </sheetView>
  </sheetViews>
  <sheetFormatPr defaultRowHeight="18.399999999999999" customHeight="1"/>
  <cols>
    <col min="1" max="1" width="18.75" style="307" customWidth="1"/>
    <col min="2" max="2" width="15" style="307" customWidth="1"/>
    <col min="3" max="3" width="6" style="307" customWidth="1"/>
    <col min="4" max="4" width="3.75" style="307" customWidth="1"/>
    <col min="5" max="12" width="9.75" style="307" customWidth="1"/>
    <col min="13" max="13" width="7.5" style="307" customWidth="1"/>
    <col min="14" max="59" width="0" style="307" hidden="1" customWidth="1"/>
    <col min="60" max="256" width="9" style="307"/>
    <col min="257" max="257" width="18.75" style="307" customWidth="1"/>
    <col min="258" max="258" width="15" style="307" customWidth="1"/>
    <col min="259" max="259" width="6" style="307" customWidth="1"/>
    <col min="260" max="260" width="3.75" style="307" customWidth="1"/>
    <col min="261" max="268" width="9.75" style="307" customWidth="1"/>
    <col min="269" max="269" width="7.5" style="307" customWidth="1"/>
    <col min="270" max="315" width="0" style="307" hidden="1" customWidth="1"/>
    <col min="316" max="512" width="9" style="307"/>
    <col min="513" max="513" width="18.75" style="307" customWidth="1"/>
    <col min="514" max="514" width="15" style="307" customWidth="1"/>
    <col min="515" max="515" width="6" style="307" customWidth="1"/>
    <col min="516" max="516" width="3.75" style="307" customWidth="1"/>
    <col min="517" max="524" width="9.75" style="307" customWidth="1"/>
    <col min="525" max="525" width="7.5" style="307" customWidth="1"/>
    <col min="526" max="571" width="0" style="307" hidden="1" customWidth="1"/>
    <col min="572" max="768" width="9" style="307"/>
    <col min="769" max="769" width="18.75" style="307" customWidth="1"/>
    <col min="770" max="770" width="15" style="307" customWidth="1"/>
    <col min="771" max="771" width="6" style="307" customWidth="1"/>
    <col min="772" max="772" width="3.75" style="307" customWidth="1"/>
    <col min="773" max="780" width="9.75" style="307" customWidth="1"/>
    <col min="781" max="781" width="7.5" style="307" customWidth="1"/>
    <col min="782" max="827" width="0" style="307" hidden="1" customWidth="1"/>
    <col min="828" max="1024" width="9" style="307"/>
    <col min="1025" max="1025" width="18.75" style="307" customWidth="1"/>
    <col min="1026" max="1026" width="15" style="307" customWidth="1"/>
    <col min="1027" max="1027" width="6" style="307" customWidth="1"/>
    <col min="1028" max="1028" width="3.75" style="307" customWidth="1"/>
    <col min="1029" max="1036" width="9.75" style="307" customWidth="1"/>
    <col min="1037" max="1037" width="7.5" style="307" customWidth="1"/>
    <col min="1038" max="1083" width="0" style="307" hidden="1" customWidth="1"/>
    <col min="1084" max="1280" width="9" style="307"/>
    <col min="1281" max="1281" width="18.75" style="307" customWidth="1"/>
    <col min="1282" max="1282" width="15" style="307" customWidth="1"/>
    <col min="1283" max="1283" width="6" style="307" customWidth="1"/>
    <col min="1284" max="1284" width="3.75" style="307" customWidth="1"/>
    <col min="1285" max="1292" width="9.75" style="307" customWidth="1"/>
    <col min="1293" max="1293" width="7.5" style="307" customWidth="1"/>
    <col min="1294" max="1339" width="0" style="307" hidden="1" customWidth="1"/>
    <col min="1340" max="1536" width="9" style="307"/>
    <col min="1537" max="1537" width="18.75" style="307" customWidth="1"/>
    <col min="1538" max="1538" width="15" style="307" customWidth="1"/>
    <col min="1539" max="1539" width="6" style="307" customWidth="1"/>
    <col min="1540" max="1540" width="3.75" style="307" customWidth="1"/>
    <col min="1541" max="1548" width="9.75" style="307" customWidth="1"/>
    <col min="1549" max="1549" width="7.5" style="307" customWidth="1"/>
    <col min="1550" max="1595" width="0" style="307" hidden="1" customWidth="1"/>
    <col min="1596" max="1792" width="9" style="307"/>
    <col min="1793" max="1793" width="18.75" style="307" customWidth="1"/>
    <col min="1794" max="1794" width="15" style="307" customWidth="1"/>
    <col min="1795" max="1795" width="6" style="307" customWidth="1"/>
    <col min="1796" max="1796" width="3.75" style="307" customWidth="1"/>
    <col min="1797" max="1804" width="9.75" style="307" customWidth="1"/>
    <col min="1805" max="1805" width="7.5" style="307" customWidth="1"/>
    <col min="1806" max="1851" width="0" style="307" hidden="1" customWidth="1"/>
    <col min="1852" max="2048" width="9" style="307"/>
    <col min="2049" max="2049" width="18.75" style="307" customWidth="1"/>
    <col min="2050" max="2050" width="15" style="307" customWidth="1"/>
    <col min="2051" max="2051" width="6" style="307" customWidth="1"/>
    <col min="2052" max="2052" width="3.75" style="307" customWidth="1"/>
    <col min="2053" max="2060" width="9.75" style="307" customWidth="1"/>
    <col min="2061" max="2061" width="7.5" style="307" customWidth="1"/>
    <col min="2062" max="2107" width="0" style="307" hidden="1" customWidth="1"/>
    <col min="2108" max="2304" width="9" style="307"/>
    <col min="2305" max="2305" width="18.75" style="307" customWidth="1"/>
    <col min="2306" max="2306" width="15" style="307" customWidth="1"/>
    <col min="2307" max="2307" width="6" style="307" customWidth="1"/>
    <col min="2308" max="2308" width="3.75" style="307" customWidth="1"/>
    <col min="2309" max="2316" width="9.75" style="307" customWidth="1"/>
    <col min="2317" max="2317" width="7.5" style="307" customWidth="1"/>
    <col min="2318" max="2363" width="0" style="307" hidden="1" customWidth="1"/>
    <col min="2364" max="2560" width="9" style="307"/>
    <col min="2561" max="2561" width="18.75" style="307" customWidth="1"/>
    <col min="2562" max="2562" width="15" style="307" customWidth="1"/>
    <col min="2563" max="2563" width="6" style="307" customWidth="1"/>
    <col min="2564" max="2564" width="3.75" style="307" customWidth="1"/>
    <col min="2565" max="2572" width="9.75" style="307" customWidth="1"/>
    <col min="2573" max="2573" width="7.5" style="307" customWidth="1"/>
    <col min="2574" max="2619" width="0" style="307" hidden="1" customWidth="1"/>
    <col min="2620" max="2816" width="9" style="307"/>
    <col min="2817" max="2817" width="18.75" style="307" customWidth="1"/>
    <col min="2818" max="2818" width="15" style="307" customWidth="1"/>
    <col min="2819" max="2819" width="6" style="307" customWidth="1"/>
    <col min="2820" max="2820" width="3.75" style="307" customWidth="1"/>
    <col min="2821" max="2828" width="9.75" style="307" customWidth="1"/>
    <col min="2829" max="2829" width="7.5" style="307" customWidth="1"/>
    <col min="2830" max="2875" width="0" style="307" hidden="1" customWidth="1"/>
    <col min="2876" max="3072" width="9" style="307"/>
    <col min="3073" max="3073" width="18.75" style="307" customWidth="1"/>
    <col min="3074" max="3074" width="15" style="307" customWidth="1"/>
    <col min="3075" max="3075" width="6" style="307" customWidth="1"/>
    <col min="3076" max="3076" width="3.75" style="307" customWidth="1"/>
    <col min="3077" max="3084" width="9.75" style="307" customWidth="1"/>
    <col min="3085" max="3085" width="7.5" style="307" customWidth="1"/>
    <col min="3086" max="3131" width="0" style="307" hidden="1" customWidth="1"/>
    <col min="3132" max="3328" width="9" style="307"/>
    <col min="3329" max="3329" width="18.75" style="307" customWidth="1"/>
    <col min="3330" max="3330" width="15" style="307" customWidth="1"/>
    <col min="3331" max="3331" width="6" style="307" customWidth="1"/>
    <col min="3332" max="3332" width="3.75" style="307" customWidth="1"/>
    <col min="3333" max="3340" width="9.75" style="307" customWidth="1"/>
    <col min="3341" max="3341" width="7.5" style="307" customWidth="1"/>
    <col min="3342" max="3387" width="0" style="307" hidden="1" customWidth="1"/>
    <col min="3388" max="3584" width="9" style="307"/>
    <col min="3585" max="3585" width="18.75" style="307" customWidth="1"/>
    <col min="3586" max="3586" width="15" style="307" customWidth="1"/>
    <col min="3587" max="3587" width="6" style="307" customWidth="1"/>
    <col min="3588" max="3588" width="3.75" style="307" customWidth="1"/>
    <col min="3589" max="3596" width="9.75" style="307" customWidth="1"/>
    <col min="3597" max="3597" width="7.5" style="307" customWidth="1"/>
    <col min="3598" max="3643" width="0" style="307" hidden="1" customWidth="1"/>
    <col min="3644" max="3840" width="9" style="307"/>
    <col min="3841" max="3841" width="18.75" style="307" customWidth="1"/>
    <col min="3842" max="3842" width="15" style="307" customWidth="1"/>
    <col min="3843" max="3843" width="6" style="307" customWidth="1"/>
    <col min="3844" max="3844" width="3.75" style="307" customWidth="1"/>
    <col min="3845" max="3852" width="9.75" style="307" customWidth="1"/>
    <col min="3853" max="3853" width="7.5" style="307" customWidth="1"/>
    <col min="3854" max="3899" width="0" style="307" hidden="1" customWidth="1"/>
    <col min="3900" max="4096" width="9" style="307"/>
    <col min="4097" max="4097" width="18.75" style="307" customWidth="1"/>
    <col min="4098" max="4098" width="15" style="307" customWidth="1"/>
    <col min="4099" max="4099" width="6" style="307" customWidth="1"/>
    <col min="4100" max="4100" width="3.75" style="307" customWidth="1"/>
    <col min="4101" max="4108" width="9.75" style="307" customWidth="1"/>
    <col min="4109" max="4109" width="7.5" style="307" customWidth="1"/>
    <col min="4110" max="4155" width="0" style="307" hidden="1" customWidth="1"/>
    <col min="4156" max="4352" width="9" style="307"/>
    <col min="4353" max="4353" width="18.75" style="307" customWidth="1"/>
    <col min="4354" max="4354" width="15" style="307" customWidth="1"/>
    <col min="4355" max="4355" width="6" style="307" customWidth="1"/>
    <col min="4356" max="4356" width="3.75" style="307" customWidth="1"/>
    <col min="4357" max="4364" width="9.75" style="307" customWidth="1"/>
    <col min="4365" max="4365" width="7.5" style="307" customWidth="1"/>
    <col min="4366" max="4411" width="0" style="307" hidden="1" customWidth="1"/>
    <col min="4412" max="4608" width="9" style="307"/>
    <col min="4609" max="4609" width="18.75" style="307" customWidth="1"/>
    <col min="4610" max="4610" width="15" style="307" customWidth="1"/>
    <col min="4611" max="4611" width="6" style="307" customWidth="1"/>
    <col min="4612" max="4612" width="3.75" style="307" customWidth="1"/>
    <col min="4613" max="4620" width="9.75" style="307" customWidth="1"/>
    <col min="4621" max="4621" width="7.5" style="307" customWidth="1"/>
    <col min="4622" max="4667" width="0" style="307" hidden="1" customWidth="1"/>
    <col min="4668" max="4864" width="9" style="307"/>
    <col min="4865" max="4865" width="18.75" style="307" customWidth="1"/>
    <col min="4866" max="4866" width="15" style="307" customWidth="1"/>
    <col min="4867" max="4867" width="6" style="307" customWidth="1"/>
    <col min="4868" max="4868" width="3.75" style="307" customWidth="1"/>
    <col min="4869" max="4876" width="9.75" style="307" customWidth="1"/>
    <col min="4877" max="4877" width="7.5" style="307" customWidth="1"/>
    <col min="4878" max="4923" width="0" style="307" hidden="1" customWidth="1"/>
    <col min="4924" max="5120" width="9" style="307"/>
    <col min="5121" max="5121" width="18.75" style="307" customWidth="1"/>
    <col min="5122" max="5122" width="15" style="307" customWidth="1"/>
    <col min="5123" max="5123" width="6" style="307" customWidth="1"/>
    <col min="5124" max="5124" width="3.75" style="307" customWidth="1"/>
    <col min="5125" max="5132" width="9.75" style="307" customWidth="1"/>
    <col min="5133" max="5133" width="7.5" style="307" customWidth="1"/>
    <col min="5134" max="5179" width="0" style="307" hidden="1" customWidth="1"/>
    <col min="5180" max="5376" width="9" style="307"/>
    <col min="5377" max="5377" width="18.75" style="307" customWidth="1"/>
    <col min="5378" max="5378" width="15" style="307" customWidth="1"/>
    <col min="5379" max="5379" width="6" style="307" customWidth="1"/>
    <col min="5380" max="5380" width="3.75" style="307" customWidth="1"/>
    <col min="5381" max="5388" width="9.75" style="307" customWidth="1"/>
    <col min="5389" max="5389" width="7.5" style="307" customWidth="1"/>
    <col min="5390" max="5435" width="0" style="307" hidden="1" customWidth="1"/>
    <col min="5436" max="5632" width="9" style="307"/>
    <col min="5633" max="5633" width="18.75" style="307" customWidth="1"/>
    <col min="5634" max="5634" width="15" style="307" customWidth="1"/>
    <col min="5635" max="5635" width="6" style="307" customWidth="1"/>
    <col min="5636" max="5636" width="3.75" style="307" customWidth="1"/>
    <col min="5637" max="5644" width="9.75" style="307" customWidth="1"/>
    <col min="5645" max="5645" width="7.5" style="307" customWidth="1"/>
    <col min="5646" max="5691" width="0" style="307" hidden="1" customWidth="1"/>
    <col min="5692" max="5888" width="9" style="307"/>
    <col min="5889" max="5889" width="18.75" style="307" customWidth="1"/>
    <col min="5890" max="5890" width="15" style="307" customWidth="1"/>
    <col min="5891" max="5891" width="6" style="307" customWidth="1"/>
    <col min="5892" max="5892" width="3.75" style="307" customWidth="1"/>
    <col min="5893" max="5900" width="9.75" style="307" customWidth="1"/>
    <col min="5901" max="5901" width="7.5" style="307" customWidth="1"/>
    <col min="5902" max="5947" width="0" style="307" hidden="1" customWidth="1"/>
    <col min="5948" max="6144" width="9" style="307"/>
    <col min="6145" max="6145" width="18.75" style="307" customWidth="1"/>
    <col min="6146" max="6146" width="15" style="307" customWidth="1"/>
    <col min="6147" max="6147" width="6" style="307" customWidth="1"/>
    <col min="6148" max="6148" width="3.75" style="307" customWidth="1"/>
    <col min="6149" max="6156" width="9.75" style="307" customWidth="1"/>
    <col min="6157" max="6157" width="7.5" style="307" customWidth="1"/>
    <col min="6158" max="6203" width="0" style="307" hidden="1" customWidth="1"/>
    <col min="6204" max="6400" width="9" style="307"/>
    <col min="6401" max="6401" width="18.75" style="307" customWidth="1"/>
    <col min="6402" max="6402" width="15" style="307" customWidth="1"/>
    <col min="6403" max="6403" width="6" style="307" customWidth="1"/>
    <col min="6404" max="6404" width="3.75" style="307" customWidth="1"/>
    <col min="6405" max="6412" width="9.75" style="307" customWidth="1"/>
    <col min="6413" max="6413" width="7.5" style="307" customWidth="1"/>
    <col min="6414" max="6459" width="0" style="307" hidden="1" customWidth="1"/>
    <col min="6460" max="6656" width="9" style="307"/>
    <col min="6657" max="6657" width="18.75" style="307" customWidth="1"/>
    <col min="6658" max="6658" width="15" style="307" customWidth="1"/>
    <col min="6659" max="6659" width="6" style="307" customWidth="1"/>
    <col min="6660" max="6660" width="3.75" style="307" customWidth="1"/>
    <col min="6661" max="6668" width="9.75" style="307" customWidth="1"/>
    <col min="6669" max="6669" width="7.5" style="307" customWidth="1"/>
    <col min="6670" max="6715" width="0" style="307" hidden="1" customWidth="1"/>
    <col min="6716" max="6912" width="9" style="307"/>
    <col min="6913" max="6913" width="18.75" style="307" customWidth="1"/>
    <col min="6914" max="6914" width="15" style="307" customWidth="1"/>
    <col min="6915" max="6915" width="6" style="307" customWidth="1"/>
    <col min="6916" max="6916" width="3.75" style="307" customWidth="1"/>
    <col min="6917" max="6924" width="9.75" style="307" customWidth="1"/>
    <col min="6925" max="6925" width="7.5" style="307" customWidth="1"/>
    <col min="6926" max="6971" width="0" style="307" hidden="1" customWidth="1"/>
    <col min="6972" max="7168" width="9" style="307"/>
    <col min="7169" max="7169" width="18.75" style="307" customWidth="1"/>
    <col min="7170" max="7170" width="15" style="307" customWidth="1"/>
    <col min="7171" max="7171" width="6" style="307" customWidth="1"/>
    <col min="7172" max="7172" width="3.75" style="307" customWidth="1"/>
    <col min="7173" max="7180" width="9.75" style="307" customWidth="1"/>
    <col min="7181" max="7181" width="7.5" style="307" customWidth="1"/>
    <col min="7182" max="7227" width="0" style="307" hidden="1" customWidth="1"/>
    <col min="7228" max="7424" width="9" style="307"/>
    <col min="7425" max="7425" width="18.75" style="307" customWidth="1"/>
    <col min="7426" max="7426" width="15" style="307" customWidth="1"/>
    <col min="7427" max="7427" width="6" style="307" customWidth="1"/>
    <col min="7428" max="7428" width="3.75" style="307" customWidth="1"/>
    <col min="7429" max="7436" width="9.75" style="307" customWidth="1"/>
    <col min="7437" max="7437" width="7.5" style="307" customWidth="1"/>
    <col min="7438" max="7483" width="0" style="307" hidden="1" customWidth="1"/>
    <col min="7484" max="7680" width="9" style="307"/>
    <col min="7681" max="7681" width="18.75" style="307" customWidth="1"/>
    <col min="7682" max="7682" width="15" style="307" customWidth="1"/>
    <col min="7683" max="7683" width="6" style="307" customWidth="1"/>
    <col min="7684" max="7684" width="3.75" style="307" customWidth="1"/>
    <col min="7685" max="7692" width="9.75" style="307" customWidth="1"/>
    <col min="7693" max="7693" width="7.5" style="307" customWidth="1"/>
    <col min="7694" max="7739" width="0" style="307" hidden="1" customWidth="1"/>
    <col min="7740" max="7936" width="9" style="307"/>
    <col min="7937" max="7937" width="18.75" style="307" customWidth="1"/>
    <col min="7938" max="7938" width="15" style="307" customWidth="1"/>
    <col min="7939" max="7939" width="6" style="307" customWidth="1"/>
    <col min="7940" max="7940" width="3.75" style="307" customWidth="1"/>
    <col min="7941" max="7948" width="9.75" style="307" customWidth="1"/>
    <col min="7949" max="7949" width="7.5" style="307" customWidth="1"/>
    <col min="7950" max="7995" width="0" style="307" hidden="1" customWidth="1"/>
    <col min="7996" max="8192" width="9" style="307"/>
    <col min="8193" max="8193" width="18.75" style="307" customWidth="1"/>
    <col min="8194" max="8194" width="15" style="307" customWidth="1"/>
    <col min="8195" max="8195" width="6" style="307" customWidth="1"/>
    <col min="8196" max="8196" width="3.75" style="307" customWidth="1"/>
    <col min="8197" max="8204" width="9.75" style="307" customWidth="1"/>
    <col min="8205" max="8205" width="7.5" style="307" customWidth="1"/>
    <col min="8206" max="8251" width="0" style="307" hidden="1" customWidth="1"/>
    <col min="8252" max="8448" width="9" style="307"/>
    <col min="8449" max="8449" width="18.75" style="307" customWidth="1"/>
    <col min="8450" max="8450" width="15" style="307" customWidth="1"/>
    <col min="8451" max="8451" width="6" style="307" customWidth="1"/>
    <col min="8452" max="8452" width="3.75" style="307" customWidth="1"/>
    <col min="8453" max="8460" width="9.75" style="307" customWidth="1"/>
    <col min="8461" max="8461" width="7.5" style="307" customWidth="1"/>
    <col min="8462" max="8507" width="0" style="307" hidden="1" customWidth="1"/>
    <col min="8508" max="8704" width="9" style="307"/>
    <col min="8705" max="8705" width="18.75" style="307" customWidth="1"/>
    <col min="8706" max="8706" width="15" style="307" customWidth="1"/>
    <col min="8707" max="8707" width="6" style="307" customWidth="1"/>
    <col min="8708" max="8708" width="3.75" style="307" customWidth="1"/>
    <col min="8709" max="8716" width="9.75" style="307" customWidth="1"/>
    <col min="8717" max="8717" width="7.5" style="307" customWidth="1"/>
    <col min="8718" max="8763" width="0" style="307" hidden="1" customWidth="1"/>
    <col min="8764" max="8960" width="9" style="307"/>
    <col min="8961" max="8961" width="18.75" style="307" customWidth="1"/>
    <col min="8962" max="8962" width="15" style="307" customWidth="1"/>
    <col min="8963" max="8963" width="6" style="307" customWidth="1"/>
    <col min="8964" max="8964" width="3.75" style="307" customWidth="1"/>
    <col min="8965" max="8972" width="9.75" style="307" customWidth="1"/>
    <col min="8973" max="8973" width="7.5" style="307" customWidth="1"/>
    <col min="8974" max="9019" width="0" style="307" hidden="1" customWidth="1"/>
    <col min="9020" max="9216" width="9" style="307"/>
    <col min="9217" max="9217" width="18.75" style="307" customWidth="1"/>
    <col min="9218" max="9218" width="15" style="307" customWidth="1"/>
    <col min="9219" max="9219" width="6" style="307" customWidth="1"/>
    <col min="9220" max="9220" width="3.75" style="307" customWidth="1"/>
    <col min="9221" max="9228" width="9.75" style="307" customWidth="1"/>
    <col min="9229" max="9229" width="7.5" style="307" customWidth="1"/>
    <col min="9230" max="9275" width="0" style="307" hidden="1" customWidth="1"/>
    <col min="9276" max="9472" width="9" style="307"/>
    <col min="9473" max="9473" width="18.75" style="307" customWidth="1"/>
    <col min="9474" max="9474" width="15" style="307" customWidth="1"/>
    <col min="9475" max="9475" width="6" style="307" customWidth="1"/>
    <col min="9476" max="9476" width="3.75" style="307" customWidth="1"/>
    <col min="9477" max="9484" width="9.75" style="307" customWidth="1"/>
    <col min="9485" max="9485" width="7.5" style="307" customWidth="1"/>
    <col min="9486" max="9531" width="0" style="307" hidden="1" customWidth="1"/>
    <col min="9532" max="9728" width="9" style="307"/>
    <col min="9729" max="9729" width="18.75" style="307" customWidth="1"/>
    <col min="9730" max="9730" width="15" style="307" customWidth="1"/>
    <col min="9731" max="9731" width="6" style="307" customWidth="1"/>
    <col min="9732" max="9732" width="3.75" style="307" customWidth="1"/>
    <col min="9733" max="9740" width="9.75" style="307" customWidth="1"/>
    <col min="9741" max="9741" width="7.5" style="307" customWidth="1"/>
    <col min="9742" max="9787" width="0" style="307" hidden="1" customWidth="1"/>
    <col min="9788" max="9984" width="9" style="307"/>
    <col min="9985" max="9985" width="18.75" style="307" customWidth="1"/>
    <col min="9986" max="9986" width="15" style="307" customWidth="1"/>
    <col min="9987" max="9987" width="6" style="307" customWidth="1"/>
    <col min="9988" max="9988" width="3.75" style="307" customWidth="1"/>
    <col min="9989" max="9996" width="9.75" style="307" customWidth="1"/>
    <col min="9997" max="9997" width="7.5" style="307" customWidth="1"/>
    <col min="9998" max="10043" width="0" style="307" hidden="1" customWidth="1"/>
    <col min="10044" max="10240" width="9" style="307"/>
    <col min="10241" max="10241" width="18.75" style="307" customWidth="1"/>
    <col min="10242" max="10242" width="15" style="307" customWidth="1"/>
    <col min="10243" max="10243" width="6" style="307" customWidth="1"/>
    <col min="10244" max="10244" width="3.75" style="307" customWidth="1"/>
    <col min="10245" max="10252" width="9.75" style="307" customWidth="1"/>
    <col min="10253" max="10253" width="7.5" style="307" customWidth="1"/>
    <col min="10254" max="10299" width="0" style="307" hidden="1" customWidth="1"/>
    <col min="10300" max="10496" width="9" style="307"/>
    <col min="10497" max="10497" width="18.75" style="307" customWidth="1"/>
    <col min="10498" max="10498" width="15" style="307" customWidth="1"/>
    <col min="10499" max="10499" width="6" style="307" customWidth="1"/>
    <col min="10500" max="10500" width="3.75" style="307" customWidth="1"/>
    <col min="10501" max="10508" width="9.75" style="307" customWidth="1"/>
    <col min="10509" max="10509" width="7.5" style="307" customWidth="1"/>
    <col min="10510" max="10555" width="0" style="307" hidden="1" customWidth="1"/>
    <col min="10556" max="10752" width="9" style="307"/>
    <col min="10753" max="10753" width="18.75" style="307" customWidth="1"/>
    <col min="10754" max="10754" width="15" style="307" customWidth="1"/>
    <col min="10755" max="10755" width="6" style="307" customWidth="1"/>
    <col min="10756" max="10756" width="3.75" style="307" customWidth="1"/>
    <col min="10757" max="10764" width="9.75" style="307" customWidth="1"/>
    <col min="10765" max="10765" width="7.5" style="307" customWidth="1"/>
    <col min="10766" max="10811" width="0" style="307" hidden="1" customWidth="1"/>
    <col min="10812" max="11008" width="9" style="307"/>
    <col min="11009" max="11009" width="18.75" style="307" customWidth="1"/>
    <col min="11010" max="11010" width="15" style="307" customWidth="1"/>
    <col min="11011" max="11011" width="6" style="307" customWidth="1"/>
    <col min="11012" max="11012" width="3.75" style="307" customWidth="1"/>
    <col min="11013" max="11020" width="9.75" style="307" customWidth="1"/>
    <col min="11021" max="11021" width="7.5" style="307" customWidth="1"/>
    <col min="11022" max="11067" width="0" style="307" hidden="1" customWidth="1"/>
    <col min="11068" max="11264" width="9" style="307"/>
    <col min="11265" max="11265" width="18.75" style="307" customWidth="1"/>
    <col min="11266" max="11266" width="15" style="307" customWidth="1"/>
    <col min="11267" max="11267" width="6" style="307" customWidth="1"/>
    <col min="11268" max="11268" width="3.75" style="307" customWidth="1"/>
    <col min="11269" max="11276" width="9.75" style="307" customWidth="1"/>
    <col min="11277" max="11277" width="7.5" style="307" customWidth="1"/>
    <col min="11278" max="11323" width="0" style="307" hidden="1" customWidth="1"/>
    <col min="11324" max="11520" width="9" style="307"/>
    <col min="11521" max="11521" width="18.75" style="307" customWidth="1"/>
    <col min="11522" max="11522" width="15" style="307" customWidth="1"/>
    <col min="11523" max="11523" width="6" style="307" customWidth="1"/>
    <col min="11524" max="11524" width="3.75" style="307" customWidth="1"/>
    <col min="11525" max="11532" width="9.75" style="307" customWidth="1"/>
    <col min="11533" max="11533" width="7.5" style="307" customWidth="1"/>
    <col min="11534" max="11579" width="0" style="307" hidden="1" customWidth="1"/>
    <col min="11580" max="11776" width="9" style="307"/>
    <col min="11777" max="11777" width="18.75" style="307" customWidth="1"/>
    <col min="11778" max="11778" width="15" style="307" customWidth="1"/>
    <col min="11779" max="11779" width="6" style="307" customWidth="1"/>
    <col min="11780" max="11780" width="3.75" style="307" customWidth="1"/>
    <col min="11781" max="11788" width="9.75" style="307" customWidth="1"/>
    <col min="11789" max="11789" width="7.5" style="307" customWidth="1"/>
    <col min="11790" max="11835" width="0" style="307" hidden="1" customWidth="1"/>
    <col min="11836" max="12032" width="9" style="307"/>
    <col min="12033" max="12033" width="18.75" style="307" customWidth="1"/>
    <col min="12034" max="12034" width="15" style="307" customWidth="1"/>
    <col min="12035" max="12035" width="6" style="307" customWidth="1"/>
    <col min="12036" max="12036" width="3.75" style="307" customWidth="1"/>
    <col min="12037" max="12044" width="9.75" style="307" customWidth="1"/>
    <col min="12045" max="12045" width="7.5" style="307" customWidth="1"/>
    <col min="12046" max="12091" width="0" style="307" hidden="1" customWidth="1"/>
    <col min="12092" max="12288" width="9" style="307"/>
    <col min="12289" max="12289" width="18.75" style="307" customWidth="1"/>
    <col min="12290" max="12290" width="15" style="307" customWidth="1"/>
    <col min="12291" max="12291" width="6" style="307" customWidth="1"/>
    <col min="12292" max="12292" width="3.75" style="307" customWidth="1"/>
    <col min="12293" max="12300" width="9.75" style="307" customWidth="1"/>
    <col min="12301" max="12301" width="7.5" style="307" customWidth="1"/>
    <col min="12302" max="12347" width="0" style="307" hidden="1" customWidth="1"/>
    <col min="12348" max="12544" width="9" style="307"/>
    <col min="12545" max="12545" width="18.75" style="307" customWidth="1"/>
    <col min="12546" max="12546" width="15" style="307" customWidth="1"/>
    <col min="12547" max="12547" width="6" style="307" customWidth="1"/>
    <col min="12548" max="12548" width="3.75" style="307" customWidth="1"/>
    <col min="12549" max="12556" width="9.75" style="307" customWidth="1"/>
    <col min="12557" max="12557" width="7.5" style="307" customWidth="1"/>
    <col min="12558" max="12603" width="0" style="307" hidden="1" customWidth="1"/>
    <col min="12604" max="12800" width="9" style="307"/>
    <col min="12801" max="12801" width="18.75" style="307" customWidth="1"/>
    <col min="12802" max="12802" width="15" style="307" customWidth="1"/>
    <col min="12803" max="12803" width="6" style="307" customWidth="1"/>
    <col min="12804" max="12804" width="3.75" style="307" customWidth="1"/>
    <col min="12805" max="12812" width="9.75" style="307" customWidth="1"/>
    <col min="12813" max="12813" width="7.5" style="307" customWidth="1"/>
    <col min="12814" max="12859" width="0" style="307" hidden="1" customWidth="1"/>
    <col min="12860" max="13056" width="9" style="307"/>
    <col min="13057" max="13057" width="18.75" style="307" customWidth="1"/>
    <col min="13058" max="13058" width="15" style="307" customWidth="1"/>
    <col min="13059" max="13059" width="6" style="307" customWidth="1"/>
    <col min="13060" max="13060" width="3.75" style="307" customWidth="1"/>
    <col min="13061" max="13068" width="9.75" style="307" customWidth="1"/>
    <col min="13069" max="13069" width="7.5" style="307" customWidth="1"/>
    <col min="13070" max="13115" width="0" style="307" hidden="1" customWidth="1"/>
    <col min="13116" max="13312" width="9" style="307"/>
    <col min="13313" max="13313" width="18.75" style="307" customWidth="1"/>
    <col min="13314" max="13314" width="15" style="307" customWidth="1"/>
    <col min="13315" max="13315" width="6" style="307" customWidth="1"/>
    <col min="13316" max="13316" width="3.75" style="307" customWidth="1"/>
    <col min="13317" max="13324" width="9.75" style="307" customWidth="1"/>
    <col min="13325" max="13325" width="7.5" style="307" customWidth="1"/>
    <col min="13326" max="13371" width="0" style="307" hidden="1" customWidth="1"/>
    <col min="13372" max="13568" width="9" style="307"/>
    <col min="13569" max="13569" width="18.75" style="307" customWidth="1"/>
    <col min="13570" max="13570" width="15" style="307" customWidth="1"/>
    <col min="13571" max="13571" width="6" style="307" customWidth="1"/>
    <col min="13572" max="13572" width="3.75" style="307" customWidth="1"/>
    <col min="13573" max="13580" width="9.75" style="307" customWidth="1"/>
    <col min="13581" max="13581" width="7.5" style="307" customWidth="1"/>
    <col min="13582" max="13627" width="0" style="307" hidden="1" customWidth="1"/>
    <col min="13628" max="13824" width="9" style="307"/>
    <col min="13825" max="13825" width="18.75" style="307" customWidth="1"/>
    <col min="13826" max="13826" width="15" style="307" customWidth="1"/>
    <col min="13827" max="13827" width="6" style="307" customWidth="1"/>
    <col min="13828" max="13828" width="3.75" style="307" customWidth="1"/>
    <col min="13829" max="13836" width="9.75" style="307" customWidth="1"/>
    <col min="13837" max="13837" width="7.5" style="307" customWidth="1"/>
    <col min="13838" max="13883" width="0" style="307" hidden="1" customWidth="1"/>
    <col min="13884" max="14080" width="9" style="307"/>
    <col min="14081" max="14081" width="18.75" style="307" customWidth="1"/>
    <col min="14082" max="14082" width="15" style="307" customWidth="1"/>
    <col min="14083" max="14083" width="6" style="307" customWidth="1"/>
    <col min="14084" max="14084" width="3.75" style="307" customWidth="1"/>
    <col min="14085" max="14092" width="9.75" style="307" customWidth="1"/>
    <col min="14093" max="14093" width="7.5" style="307" customWidth="1"/>
    <col min="14094" max="14139" width="0" style="307" hidden="1" customWidth="1"/>
    <col min="14140" max="14336" width="9" style="307"/>
    <col min="14337" max="14337" width="18.75" style="307" customWidth="1"/>
    <col min="14338" max="14338" width="15" style="307" customWidth="1"/>
    <col min="14339" max="14339" width="6" style="307" customWidth="1"/>
    <col min="14340" max="14340" width="3.75" style="307" customWidth="1"/>
    <col min="14341" max="14348" width="9.75" style="307" customWidth="1"/>
    <col min="14349" max="14349" width="7.5" style="307" customWidth="1"/>
    <col min="14350" max="14395" width="0" style="307" hidden="1" customWidth="1"/>
    <col min="14396" max="14592" width="9" style="307"/>
    <col min="14593" max="14593" width="18.75" style="307" customWidth="1"/>
    <col min="14594" max="14594" width="15" style="307" customWidth="1"/>
    <col min="14595" max="14595" width="6" style="307" customWidth="1"/>
    <col min="14596" max="14596" width="3.75" style="307" customWidth="1"/>
    <col min="14597" max="14604" width="9.75" style="307" customWidth="1"/>
    <col min="14605" max="14605" width="7.5" style="307" customWidth="1"/>
    <col min="14606" max="14651" width="0" style="307" hidden="1" customWidth="1"/>
    <col min="14652" max="14848" width="9" style="307"/>
    <col min="14849" max="14849" width="18.75" style="307" customWidth="1"/>
    <col min="14850" max="14850" width="15" style="307" customWidth="1"/>
    <col min="14851" max="14851" width="6" style="307" customWidth="1"/>
    <col min="14852" max="14852" width="3.75" style="307" customWidth="1"/>
    <col min="14853" max="14860" width="9.75" style="307" customWidth="1"/>
    <col min="14861" max="14861" width="7.5" style="307" customWidth="1"/>
    <col min="14862" max="14907" width="0" style="307" hidden="1" customWidth="1"/>
    <col min="14908" max="15104" width="9" style="307"/>
    <col min="15105" max="15105" width="18.75" style="307" customWidth="1"/>
    <col min="15106" max="15106" width="15" style="307" customWidth="1"/>
    <col min="15107" max="15107" width="6" style="307" customWidth="1"/>
    <col min="15108" max="15108" width="3.75" style="307" customWidth="1"/>
    <col min="15109" max="15116" width="9.75" style="307" customWidth="1"/>
    <col min="15117" max="15117" width="7.5" style="307" customWidth="1"/>
    <col min="15118" max="15163" width="0" style="307" hidden="1" customWidth="1"/>
    <col min="15164" max="15360" width="9" style="307"/>
    <col min="15361" max="15361" width="18.75" style="307" customWidth="1"/>
    <col min="15362" max="15362" width="15" style="307" customWidth="1"/>
    <col min="15363" max="15363" width="6" style="307" customWidth="1"/>
    <col min="15364" max="15364" width="3.75" style="307" customWidth="1"/>
    <col min="15365" max="15372" width="9.75" style="307" customWidth="1"/>
    <col min="15373" max="15373" width="7.5" style="307" customWidth="1"/>
    <col min="15374" max="15419" width="0" style="307" hidden="1" customWidth="1"/>
    <col min="15420" max="15616" width="9" style="307"/>
    <col min="15617" max="15617" width="18.75" style="307" customWidth="1"/>
    <col min="15618" max="15618" width="15" style="307" customWidth="1"/>
    <col min="15619" max="15619" width="6" style="307" customWidth="1"/>
    <col min="15620" max="15620" width="3.75" style="307" customWidth="1"/>
    <col min="15621" max="15628" width="9.75" style="307" customWidth="1"/>
    <col min="15629" max="15629" width="7.5" style="307" customWidth="1"/>
    <col min="15630" max="15675" width="0" style="307" hidden="1" customWidth="1"/>
    <col min="15676" max="15872" width="9" style="307"/>
    <col min="15873" max="15873" width="18.75" style="307" customWidth="1"/>
    <col min="15874" max="15874" width="15" style="307" customWidth="1"/>
    <col min="15875" max="15875" width="6" style="307" customWidth="1"/>
    <col min="15876" max="15876" width="3.75" style="307" customWidth="1"/>
    <col min="15877" max="15884" width="9.75" style="307" customWidth="1"/>
    <col min="15885" max="15885" width="7.5" style="307" customWidth="1"/>
    <col min="15886" max="15931" width="0" style="307" hidden="1" customWidth="1"/>
    <col min="15932" max="16128" width="9" style="307"/>
    <col min="16129" max="16129" width="18.75" style="307" customWidth="1"/>
    <col min="16130" max="16130" width="15" style="307" customWidth="1"/>
    <col min="16131" max="16131" width="6" style="307" customWidth="1"/>
    <col min="16132" max="16132" width="3.75" style="307" customWidth="1"/>
    <col min="16133" max="16140" width="9.75" style="307" customWidth="1"/>
    <col min="16141" max="16141" width="7.5" style="307" customWidth="1"/>
    <col min="16142" max="16187" width="0" style="307" hidden="1" customWidth="1"/>
    <col min="16188" max="16384" width="9" style="307"/>
  </cols>
  <sheetData>
    <row r="1" spans="1:61" ht="18.399999999999999" customHeight="1" thickBot="1">
      <c r="A1" s="307" t="s">
        <v>527</v>
      </c>
    </row>
    <row r="2" spans="1:61" ht="18.399999999999999" customHeight="1">
      <c r="A2" s="635" t="s">
        <v>113</v>
      </c>
      <c r="B2" s="632" t="s">
        <v>114</v>
      </c>
      <c r="C2" s="632" t="s">
        <v>115</v>
      </c>
      <c r="D2" s="632" t="s">
        <v>116</v>
      </c>
      <c r="E2" s="632" t="s">
        <v>117</v>
      </c>
      <c r="F2" s="632" t="s">
        <v>118</v>
      </c>
      <c r="G2" s="632" t="s">
        <v>119</v>
      </c>
      <c r="H2" s="632" t="s">
        <v>118</v>
      </c>
      <c r="I2" s="632" t="s">
        <v>120</v>
      </c>
      <c r="J2" s="632" t="s">
        <v>118</v>
      </c>
      <c r="K2" s="632" t="s">
        <v>121</v>
      </c>
      <c r="L2" s="632" t="s">
        <v>118</v>
      </c>
      <c r="M2" s="633" t="s">
        <v>122</v>
      </c>
    </row>
    <row r="3" spans="1:61" ht="18.399999999999999" customHeight="1" thickBot="1">
      <c r="A3" s="636" t="s">
        <v>118</v>
      </c>
      <c r="B3" s="637" t="s">
        <v>118</v>
      </c>
      <c r="C3" s="637" t="s">
        <v>118</v>
      </c>
      <c r="D3" s="637" t="s">
        <v>118</v>
      </c>
      <c r="E3" s="439" t="s">
        <v>123</v>
      </c>
      <c r="F3" s="439" t="s">
        <v>124</v>
      </c>
      <c r="G3" s="439" t="s">
        <v>123</v>
      </c>
      <c r="H3" s="439" t="s">
        <v>124</v>
      </c>
      <c r="I3" s="439" t="s">
        <v>123</v>
      </c>
      <c r="J3" s="439" t="s">
        <v>124</v>
      </c>
      <c r="K3" s="439" t="s">
        <v>123</v>
      </c>
      <c r="L3" s="439" t="s">
        <v>124</v>
      </c>
      <c r="M3" s="634" t="s">
        <v>118</v>
      </c>
      <c r="S3" s="373" t="s">
        <v>125</v>
      </c>
      <c r="T3" s="373" t="s">
        <v>126</v>
      </c>
      <c r="U3" s="373" t="s">
        <v>127</v>
      </c>
      <c r="V3" s="373" t="s">
        <v>128</v>
      </c>
      <c r="W3" s="373" t="s">
        <v>129</v>
      </c>
      <c r="X3" s="373" t="s">
        <v>130</v>
      </c>
      <c r="Y3" s="373" t="s">
        <v>131</v>
      </c>
    </row>
    <row r="4" spans="1:61" ht="18.399999999999999" customHeight="1">
      <c r="A4" s="440" t="s">
        <v>1013</v>
      </c>
      <c r="B4" s="374" t="s">
        <v>118</v>
      </c>
      <c r="C4" s="374">
        <v>1</v>
      </c>
      <c r="D4" s="374" t="s">
        <v>132</v>
      </c>
      <c r="F4" s="441">
        <f>H4+J4+L4</f>
        <v>155607920</v>
      </c>
      <c r="H4" s="441">
        <f>TRUNC(H5+H6,0)</f>
        <v>26290504</v>
      </c>
      <c r="J4" s="441">
        <f>TRUNC(J5+J6,0)</f>
        <v>108531784</v>
      </c>
      <c r="L4" s="441">
        <f>TRUNC(L5+L6,0)</f>
        <v>20785632</v>
      </c>
      <c r="M4" s="442" t="s">
        <v>118</v>
      </c>
      <c r="N4" s="307" t="s">
        <v>118</v>
      </c>
      <c r="O4" s="307" t="s">
        <v>133</v>
      </c>
    </row>
    <row r="5" spans="1:61" ht="18.399999999999999" customHeight="1">
      <c r="A5" s="440" t="s">
        <v>134</v>
      </c>
      <c r="B5" s="374" t="s">
        <v>118</v>
      </c>
      <c r="C5" s="374">
        <v>1</v>
      </c>
      <c r="D5" s="374" t="s">
        <v>132</v>
      </c>
      <c r="E5" s="441">
        <f>G5+I5+K5</f>
        <v>155018743</v>
      </c>
      <c r="F5" s="441">
        <f>H5+J5+L5</f>
        <v>155018743</v>
      </c>
      <c r="G5" s="441">
        <f>H9</f>
        <v>26290504</v>
      </c>
      <c r="H5" s="441">
        <f>TRUNC(G5*C5,0)</f>
        <v>26290504</v>
      </c>
      <c r="I5" s="441">
        <f>J9</f>
        <v>108531784</v>
      </c>
      <c r="J5" s="441">
        <f>TRUNC(I5*C5,0)</f>
        <v>108531784</v>
      </c>
      <c r="K5" s="441">
        <f>L9</f>
        <v>20196455</v>
      </c>
      <c r="L5" s="441">
        <f>TRUNC(K5*C5,0)</f>
        <v>20196455</v>
      </c>
      <c r="M5" s="442" t="s">
        <v>118</v>
      </c>
      <c r="N5" s="307" t="s">
        <v>118</v>
      </c>
      <c r="P5" s="307" t="s">
        <v>135</v>
      </c>
      <c r="Q5" s="307" t="s">
        <v>118</v>
      </c>
      <c r="R5" s="307" t="s">
        <v>995</v>
      </c>
      <c r="BI5" s="438" t="str">
        <f>HYPERLINK("#내역서!A9","B0210 →")</f>
        <v>B0210 →</v>
      </c>
    </row>
    <row r="6" spans="1:61" ht="18.399999999999999" customHeight="1">
      <c r="A6" s="440" t="s">
        <v>1014</v>
      </c>
      <c r="B6" s="374" t="s">
        <v>118</v>
      </c>
      <c r="C6" s="374">
        <v>1</v>
      </c>
      <c r="D6" s="374" t="s">
        <v>132</v>
      </c>
      <c r="E6" s="441">
        <f>G6+I6+K6</f>
        <v>589177</v>
      </c>
      <c r="F6" s="441">
        <f>H6+J6+L6</f>
        <v>589177</v>
      </c>
      <c r="G6" s="441">
        <f>H38</f>
        <v>0</v>
      </c>
      <c r="H6" s="441">
        <f>TRUNC(G6*C6,0)</f>
        <v>0</v>
      </c>
      <c r="I6" s="441">
        <f>J38</f>
        <v>0</v>
      </c>
      <c r="J6" s="441">
        <f>TRUNC(I6*C6,0)</f>
        <v>0</v>
      </c>
      <c r="K6" s="441">
        <f>L38</f>
        <v>589177</v>
      </c>
      <c r="L6" s="441">
        <f>TRUNC(K6*C6,0)</f>
        <v>589177</v>
      </c>
      <c r="M6" s="442" t="s">
        <v>118</v>
      </c>
      <c r="N6" s="307" t="s">
        <v>118</v>
      </c>
      <c r="P6" s="307" t="s">
        <v>1041</v>
      </c>
      <c r="Q6" s="307" t="s">
        <v>118</v>
      </c>
      <c r="R6" s="307" t="s">
        <v>996</v>
      </c>
      <c r="BI6" s="438" t="str">
        <f>HYPERLINK("#내역서!A38","B0250 →")</f>
        <v>B0250 →</v>
      </c>
    </row>
    <row r="7" spans="1:61" ht="18.399999999999999" customHeight="1">
      <c r="A7" s="440" t="s">
        <v>138</v>
      </c>
      <c r="B7" s="374" t="s">
        <v>118</v>
      </c>
      <c r="C7" s="374"/>
      <c r="D7" s="374" t="s">
        <v>118</v>
      </c>
      <c r="E7" s="441">
        <f>G7+I7+K7</f>
        <v>0</v>
      </c>
      <c r="F7" s="441">
        <f>H7+J7+L7</f>
        <v>0</v>
      </c>
      <c r="G7" s="373"/>
      <c r="H7" s="441">
        <v>0</v>
      </c>
      <c r="I7" s="373"/>
      <c r="J7" s="441">
        <v>0</v>
      </c>
      <c r="K7" s="373"/>
      <c r="L7" s="441">
        <v>0</v>
      </c>
      <c r="M7" s="442" t="s">
        <v>118</v>
      </c>
      <c r="N7" s="307" t="s">
        <v>118</v>
      </c>
      <c r="P7" s="307" t="s">
        <v>798</v>
      </c>
      <c r="Q7" s="307" t="s">
        <v>140</v>
      </c>
      <c r="R7" s="307" t="s">
        <v>118</v>
      </c>
    </row>
    <row r="8" spans="1:61" ht="18.399999999999999" customHeight="1">
      <c r="A8" s="443"/>
      <c r="B8" s="373"/>
      <c r="C8" s="373"/>
      <c r="D8" s="373"/>
      <c r="E8" s="373"/>
      <c r="F8" s="373"/>
      <c r="G8" s="373"/>
      <c r="H8" s="373"/>
      <c r="I8" s="373"/>
      <c r="J8" s="373"/>
      <c r="K8" s="373"/>
      <c r="L8" s="373"/>
      <c r="M8" s="444"/>
    </row>
    <row r="9" spans="1:61" ht="18.399999999999999" customHeight="1">
      <c r="A9" s="440" t="s">
        <v>141</v>
      </c>
      <c r="B9" s="374" t="s">
        <v>118</v>
      </c>
      <c r="C9" s="374">
        <v>1</v>
      </c>
      <c r="D9" s="374" t="s">
        <v>132</v>
      </c>
      <c r="F9" s="441">
        <f>H9+J9+L9</f>
        <v>155018743</v>
      </c>
      <c r="H9" s="441">
        <f>TRUNC(H10+H11+H12,0)</f>
        <v>26290504</v>
      </c>
      <c r="J9" s="441">
        <f>TRUNC(J10+J11+J12,0)</f>
        <v>108531784</v>
      </c>
      <c r="L9" s="441">
        <f>TRUNC(L10+L11+L12,0)</f>
        <v>20196455</v>
      </c>
      <c r="M9" s="442" t="s">
        <v>118</v>
      </c>
      <c r="N9" s="307" t="s">
        <v>118</v>
      </c>
      <c r="O9" s="307" t="s">
        <v>995</v>
      </c>
    </row>
    <row r="10" spans="1:61" ht="18.399999999999999" customHeight="1">
      <c r="A10" s="440" t="s">
        <v>1015</v>
      </c>
      <c r="B10" s="374" t="s">
        <v>118</v>
      </c>
      <c r="C10" s="374">
        <v>1</v>
      </c>
      <c r="D10" s="374" t="s">
        <v>132</v>
      </c>
      <c r="E10" s="441">
        <f>G10+I10+K10</f>
        <v>136076435</v>
      </c>
      <c r="F10" s="441">
        <f>H10+J10+L10</f>
        <v>136076435</v>
      </c>
      <c r="G10" s="441">
        <f>H15</f>
        <v>17272928</v>
      </c>
      <c r="H10" s="441">
        <f>TRUNC(G10*C10,0)</f>
        <v>17272928</v>
      </c>
      <c r="I10" s="441">
        <f>J15</f>
        <v>98607052</v>
      </c>
      <c r="J10" s="441">
        <f>TRUNC(I10*C10,0)</f>
        <v>98607052</v>
      </c>
      <c r="K10" s="441">
        <f>L15</f>
        <v>20196455</v>
      </c>
      <c r="L10" s="441">
        <f>TRUNC(K10*C10,0)</f>
        <v>20196455</v>
      </c>
      <c r="M10" s="442" t="s">
        <v>118</v>
      </c>
      <c r="N10" s="307" t="s">
        <v>118</v>
      </c>
      <c r="P10" s="307" t="s">
        <v>142</v>
      </c>
      <c r="Q10" s="307" t="s">
        <v>118</v>
      </c>
      <c r="R10" s="307" t="s">
        <v>410</v>
      </c>
      <c r="BI10" s="438" t="str">
        <f>HYPERLINK("#내역서!A15","B0213 →")</f>
        <v>B0213 →</v>
      </c>
    </row>
    <row r="11" spans="1:61" ht="18.399999999999999" customHeight="1">
      <c r="A11" s="440" t="s">
        <v>1016</v>
      </c>
      <c r="B11" s="374" t="s">
        <v>118</v>
      </c>
      <c r="C11" s="374">
        <v>1</v>
      </c>
      <c r="D11" s="374" t="s">
        <v>132</v>
      </c>
      <c r="E11" s="441">
        <f>G11+I11+K11</f>
        <v>10718708</v>
      </c>
      <c r="F11" s="441">
        <f>H11+J11+L11</f>
        <v>10718708</v>
      </c>
      <c r="G11" s="441">
        <f>H28</f>
        <v>793976</v>
      </c>
      <c r="H11" s="441">
        <f>TRUNC(G11*C11,0)</f>
        <v>793976</v>
      </c>
      <c r="I11" s="441">
        <f>J28</f>
        <v>9924732</v>
      </c>
      <c r="J11" s="441">
        <f>TRUNC(I11*C11,0)</f>
        <v>9924732</v>
      </c>
      <c r="K11" s="441">
        <f>L28</f>
        <v>0</v>
      </c>
      <c r="L11" s="441">
        <f>TRUNC(K11*C11,0)</f>
        <v>0</v>
      </c>
      <c r="M11" s="442" t="s">
        <v>118</v>
      </c>
      <c r="N11" s="307" t="s">
        <v>118</v>
      </c>
      <c r="P11" s="307" t="s">
        <v>145</v>
      </c>
      <c r="Q11" s="307" t="s">
        <v>118</v>
      </c>
      <c r="R11" s="307" t="s">
        <v>413</v>
      </c>
      <c r="BI11" s="438" t="str">
        <f>HYPERLINK("#내역서!A28","B0216 →")</f>
        <v>B0216 →</v>
      </c>
    </row>
    <row r="12" spans="1:61" ht="18.399999999999999" customHeight="1">
      <c r="A12" s="440" t="s">
        <v>1017</v>
      </c>
      <c r="B12" s="374" t="s">
        <v>118</v>
      </c>
      <c r="C12" s="374">
        <v>1</v>
      </c>
      <c r="D12" s="374" t="s">
        <v>132</v>
      </c>
      <c r="E12" s="441">
        <f>G12+I12+K12</f>
        <v>8223600</v>
      </c>
      <c r="F12" s="441">
        <f>H12+J12+L12</f>
        <v>8223600</v>
      </c>
      <c r="G12" s="441">
        <f>H33</f>
        <v>8223600</v>
      </c>
      <c r="H12" s="441">
        <f>TRUNC(G12*C12,0)</f>
        <v>8223600</v>
      </c>
      <c r="I12" s="441">
        <f>J33</f>
        <v>0</v>
      </c>
      <c r="J12" s="441">
        <f>TRUNC(I12*C12,0)</f>
        <v>0</v>
      </c>
      <c r="K12" s="441">
        <f>L33</f>
        <v>0</v>
      </c>
      <c r="L12" s="441">
        <f>TRUNC(K12*C12,0)</f>
        <v>0</v>
      </c>
      <c r="M12" s="442" t="s">
        <v>118</v>
      </c>
      <c r="N12" s="307" t="s">
        <v>118</v>
      </c>
      <c r="P12" s="307" t="s">
        <v>184</v>
      </c>
      <c r="Q12" s="307" t="s">
        <v>118</v>
      </c>
      <c r="R12" s="307" t="s">
        <v>414</v>
      </c>
      <c r="BI12" s="438" t="str">
        <f>HYPERLINK("#내역서!A33","B0217 →")</f>
        <v>B0217 →</v>
      </c>
    </row>
    <row r="13" spans="1:61" ht="18.399999999999999" customHeight="1">
      <c r="A13" s="440" t="s">
        <v>138</v>
      </c>
      <c r="B13" s="374" t="s">
        <v>118</v>
      </c>
      <c r="C13" s="374"/>
      <c r="D13" s="374" t="s">
        <v>118</v>
      </c>
      <c r="E13" s="441">
        <f>G13+I13+K13</f>
        <v>0</v>
      </c>
      <c r="F13" s="441">
        <f>H13+J13+L13</f>
        <v>0</v>
      </c>
      <c r="G13" s="373"/>
      <c r="H13" s="441">
        <v>0</v>
      </c>
      <c r="I13" s="373"/>
      <c r="J13" s="441">
        <v>0</v>
      </c>
      <c r="K13" s="373"/>
      <c r="L13" s="441">
        <v>0</v>
      </c>
      <c r="M13" s="442" t="s">
        <v>118</v>
      </c>
      <c r="N13" s="307" t="s">
        <v>118</v>
      </c>
      <c r="P13" s="307" t="s">
        <v>156</v>
      </c>
      <c r="Q13" s="307" t="s">
        <v>118</v>
      </c>
      <c r="R13" s="307" t="s">
        <v>118</v>
      </c>
    </row>
    <row r="14" spans="1:61" ht="18.399999999999999" customHeight="1">
      <c r="A14" s="443"/>
      <c r="B14" s="373"/>
      <c r="C14" s="373"/>
      <c r="D14" s="373"/>
      <c r="E14" s="373"/>
      <c r="F14" s="373"/>
      <c r="G14" s="373"/>
      <c r="H14" s="373"/>
      <c r="I14" s="373"/>
      <c r="J14" s="373"/>
      <c r="K14" s="373"/>
      <c r="L14" s="373"/>
      <c r="M14" s="444"/>
    </row>
    <row r="15" spans="1:61" ht="18.399999999999999" customHeight="1">
      <c r="A15" s="440" t="s">
        <v>1018</v>
      </c>
      <c r="B15" s="374" t="s">
        <v>118</v>
      </c>
      <c r="C15" s="374">
        <v>1</v>
      </c>
      <c r="D15" s="374" t="s">
        <v>132</v>
      </c>
      <c r="F15" s="441">
        <f t="shared" ref="F15:F26" si="0">H15+J15+L15</f>
        <v>136076435</v>
      </c>
      <c r="H15" s="441">
        <f>TRUNC(H17+H19+H21+H23+H25,0)</f>
        <v>17272928</v>
      </c>
      <c r="J15" s="441">
        <f>TRUNC(J17+J19+J21+J23+J25,0)</f>
        <v>98607052</v>
      </c>
      <c r="L15" s="441">
        <f>TRUNC(L17+L19+L21+L23+L25,0)</f>
        <v>20196455</v>
      </c>
      <c r="M15" s="442" t="s">
        <v>118</v>
      </c>
      <c r="N15" s="307" t="s">
        <v>118</v>
      </c>
      <c r="O15" s="307" t="s">
        <v>410</v>
      </c>
    </row>
    <row r="16" spans="1:61" ht="18.399999999999999" customHeight="1">
      <c r="A16" s="440" t="s">
        <v>1019</v>
      </c>
      <c r="B16" s="374" t="s">
        <v>118</v>
      </c>
      <c r="C16" s="374"/>
      <c r="D16" s="374" t="s">
        <v>118</v>
      </c>
      <c r="E16" s="441">
        <f t="shared" ref="E16:E26" si="1">G16+I16+K16</f>
        <v>0</v>
      </c>
      <c r="F16" s="441">
        <f t="shared" si="0"/>
        <v>244084</v>
      </c>
      <c r="G16" s="373"/>
      <c r="H16" s="441">
        <f>TRUNC(H17,0)</f>
        <v>59492</v>
      </c>
      <c r="I16" s="373"/>
      <c r="J16" s="441">
        <f>TRUNC(J17,0)</f>
        <v>174028</v>
      </c>
      <c r="K16" s="373"/>
      <c r="L16" s="441">
        <f>TRUNC(L17,0)</f>
        <v>10564</v>
      </c>
      <c r="M16" s="442" t="s">
        <v>118</v>
      </c>
      <c r="N16" s="307" t="s">
        <v>118</v>
      </c>
      <c r="P16" s="307" t="s">
        <v>135</v>
      </c>
      <c r="Q16" s="307" t="s">
        <v>118</v>
      </c>
      <c r="R16" s="307" t="s">
        <v>118</v>
      </c>
    </row>
    <row r="17" spans="1:61" ht="18.399999999999999" customHeight="1">
      <c r="A17" s="440" t="s">
        <v>1020</v>
      </c>
      <c r="B17" s="374" t="s">
        <v>1003</v>
      </c>
      <c r="C17" s="374">
        <v>556</v>
      </c>
      <c r="D17" s="374" t="s">
        <v>373</v>
      </c>
      <c r="E17" s="441">
        <f t="shared" si="1"/>
        <v>439</v>
      </c>
      <c r="F17" s="441">
        <f t="shared" si="0"/>
        <v>244084</v>
      </c>
      <c r="G17" s="441">
        <f>[337]일위대가목록!F4</f>
        <v>107</v>
      </c>
      <c r="H17" s="441">
        <f>TRUNC(G17*C17,0)</f>
        <v>59492</v>
      </c>
      <c r="I17" s="441">
        <f>[337]일위대가목록!G4</f>
        <v>313</v>
      </c>
      <c r="J17" s="441">
        <f>TRUNC(I17*C17,0)</f>
        <v>174028</v>
      </c>
      <c r="K17" s="441">
        <f>[337]일위대가목록!H4</f>
        <v>19</v>
      </c>
      <c r="L17" s="441">
        <f>TRUNC(K17*C17,0)</f>
        <v>10564</v>
      </c>
      <c r="M17" s="442" t="s">
        <v>150</v>
      </c>
      <c r="N17" s="307" t="s">
        <v>118</v>
      </c>
      <c r="P17" s="307" t="s">
        <v>142</v>
      </c>
      <c r="Q17" s="307" t="s">
        <v>118</v>
      </c>
      <c r="R17" s="307" t="s">
        <v>1042</v>
      </c>
      <c r="T17" s="307" t="s">
        <v>797</v>
      </c>
      <c r="BI17" s="438" t="str">
        <f>HYPERLINK("#일위대가목록!A4","SA07310 →")</f>
        <v>SA07310 →</v>
      </c>
    </row>
    <row r="18" spans="1:61" ht="18.399999999999999" customHeight="1">
      <c r="A18" s="440" t="s">
        <v>1021</v>
      </c>
      <c r="B18" s="374" t="s">
        <v>118</v>
      </c>
      <c r="C18" s="374"/>
      <c r="D18" s="374" t="s">
        <v>118</v>
      </c>
      <c r="E18" s="441">
        <f t="shared" si="1"/>
        <v>0</v>
      </c>
      <c r="F18" s="441">
        <f t="shared" si="0"/>
        <v>128828109</v>
      </c>
      <c r="G18" s="373"/>
      <c r="H18" s="441">
        <f>TRUNC(H19,0)</f>
        <v>16002801</v>
      </c>
      <c r="I18" s="373"/>
      <c r="J18" s="441">
        <f>TRUNC(J19,0)</f>
        <v>94750098</v>
      </c>
      <c r="K18" s="373"/>
      <c r="L18" s="441">
        <f>TRUNC(L19,0)</f>
        <v>18075210</v>
      </c>
      <c r="M18" s="442" t="s">
        <v>118</v>
      </c>
      <c r="N18" s="307" t="s">
        <v>118</v>
      </c>
      <c r="P18" s="307" t="s">
        <v>137</v>
      </c>
      <c r="Q18" s="307" t="s">
        <v>118</v>
      </c>
      <c r="R18" s="307" t="s">
        <v>118</v>
      </c>
    </row>
    <row r="19" spans="1:61" ht="18.399999999999999" customHeight="1">
      <c r="A19" s="440" t="s">
        <v>1038</v>
      </c>
      <c r="B19" s="374" t="s">
        <v>1037</v>
      </c>
      <c r="C19" s="374">
        <v>849</v>
      </c>
      <c r="D19" s="374" t="s">
        <v>373</v>
      </c>
      <c r="E19" s="441">
        <f t="shared" si="1"/>
        <v>151741</v>
      </c>
      <c r="F19" s="441">
        <f t="shared" si="0"/>
        <v>128828109</v>
      </c>
      <c r="G19" s="441">
        <f>[337]일위대가목록!F5</f>
        <v>18849</v>
      </c>
      <c r="H19" s="441">
        <f>TRUNC(G19*C19,0)</f>
        <v>16002801</v>
      </c>
      <c r="I19" s="441">
        <f>[337]일위대가목록!G5</f>
        <v>111602</v>
      </c>
      <c r="J19" s="441">
        <f>TRUNC(I19*C19,0)</f>
        <v>94750098</v>
      </c>
      <c r="K19" s="441">
        <f>[337]일위대가목록!H5</f>
        <v>21290</v>
      </c>
      <c r="L19" s="441">
        <f>TRUNC(K19*C19,0)</f>
        <v>18075210</v>
      </c>
      <c r="M19" s="442" t="s">
        <v>152</v>
      </c>
      <c r="N19" s="307" t="s">
        <v>118</v>
      </c>
      <c r="P19" s="307" t="s">
        <v>798</v>
      </c>
      <c r="Q19" s="307" t="s">
        <v>118</v>
      </c>
      <c r="R19" s="307" t="s">
        <v>1043</v>
      </c>
      <c r="T19" s="307" t="s">
        <v>797</v>
      </c>
      <c r="BI19" s="438" t="str">
        <f>HYPERLINK("#일위대가목록!A5","SC02800 →")</f>
        <v>SC02800 →</v>
      </c>
    </row>
    <row r="20" spans="1:61" ht="18.399999999999999" customHeight="1">
      <c r="A20" s="440" t="s">
        <v>1022</v>
      </c>
      <c r="B20" s="374" t="s">
        <v>118</v>
      </c>
      <c r="C20" s="374"/>
      <c r="D20" s="374" t="s">
        <v>118</v>
      </c>
      <c r="E20" s="441">
        <f t="shared" si="1"/>
        <v>0</v>
      </c>
      <c r="F20" s="441">
        <f t="shared" si="0"/>
        <v>6254430</v>
      </c>
      <c r="G20" s="373"/>
      <c r="H20" s="441">
        <f>TRUNC(H21,0)</f>
        <v>1033995</v>
      </c>
      <c r="I20" s="373"/>
      <c r="J20" s="441">
        <f>TRUNC(J21,0)</f>
        <v>3279465</v>
      </c>
      <c r="K20" s="373"/>
      <c r="L20" s="441">
        <f>TRUNC(L21,0)</f>
        <v>1940970</v>
      </c>
      <c r="M20" s="442" t="s">
        <v>118</v>
      </c>
      <c r="N20" s="307" t="s">
        <v>118</v>
      </c>
      <c r="P20" s="307" t="s">
        <v>188</v>
      </c>
      <c r="Q20" s="307" t="s">
        <v>118</v>
      </c>
      <c r="R20" s="307" t="s">
        <v>118</v>
      </c>
    </row>
    <row r="21" spans="1:61" ht="18.399999999999999" customHeight="1">
      <c r="A21" s="440" t="s">
        <v>1023</v>
      </c>
      <c r="B21" s="374" t="s">
        <v>1024</v>
      </c>
      <c r="C21" s="374">
        <v>435</v>
      </c>
      <c r="D21" s="374" t="s">
        <v>997</v>
      </c>
      <c r="E21" s="441">
        <f t="shared" si="1"/>
        <v>14378</v>
      </c>
      <c r="F21" s="441">
        <f t="shared" si="0"/>
        <v>6254430</v>
      </c>
      <c r="G21" s="441">
        <f>[337]일위대가목록!F6</f>
        <v>2377</v>
      </c>
      <c r="H21" s="441">
        <f>TRUNC(G21*C21,0)</f>
        <v>1033995</v>
      </c>
      <c r="I21" s="441">
        <f>[337]일위대가목록!G6</f>
        <v>7539</v>
      </c>
      <c r="J21" s="441">
        <f>TRUNC(I21*C21,0)</f>
        <v>3279465</v>
      </c>
      <c r="K21" s="441">
        <f>[337]일위대가목록!H6</f>
        <v>4462</v>
      </c>
      <c r="L21" s="441">
        <f>TRUNC(K21*C21,0)</f>
        <v>1940970</v>
      </c>
      <c r="M21" s="442" t="s">
        <v>155</v>
      </c>
      <c r="N21" s="307" t="s">
        <v>118</v>
      </c>
      <c r="P21" s="307" t="s">
        <v>190</v>
      </c>
      <c r="Q21" s="307" t="s">
        <v>118</v>
      </c>
      <c r="R21" s="307" t="s">
        <v>1044</v>
      </c>
      <c r="T21" s="307" t="s">
        <v>797</v>
      </c>
      <c r="BI21" s="438" t="str">
        <f>HYPERLINK("#일위대가목록!A6","SA03900-1 →")</f>
        <v>SA03900-1 →</v>
      </c>
    </row>
    <row r="22" spans="1:61" ht="18.399999999999999" customHeight="1">
      <c r="A22" s="440" t="s">
        <v>1039</v>
      </c>
      <c r="B22" s="374" t="s">
        <v>118</v>
      </c>
      <c r="C22" s="374"/>
      <c r="D22" s="374" t="s">
        <v>118</v>
      </c>
      <c r="E22" s="441">
        <f t="shared" si="1"/>
        <v>0</v>
      </c>
      <c r="F22" s="441">
        <f t="shared" si="0"/>
        <v>320199</v>
      </c>
      <c r="G22" s="373"/>
      <c r="H22" s="441">
        <f>TRUNC(H23,0)</f>
        <v>100358</v>
      </c>
      <c r="I22" s="373"/>
      <c r="J22" s="441">
        <f>TRUNC(J23,0)</f>
        <v>143225</v>
      </c>
      <c r="K22" s="373"/>
      <c r="L22" s="441">
        <f>TRUNC(L23,0)</f>
        <v>76616</v>
      </c>
      <c r="M22" s="442" t="s">
        <v>118</v>
      </c>
      <c r="N22" s="307" t="s">
        <v>118</v>
      </c>
      <c r="P22" s="307" t="s">
        <v>212</v>
      </c>
      <c r="Q22" s="307" t="s">
        <v>118</v>
      </c>
      <c r="R22" s="307" t="s">
        <v>118</v>
      </c>
    </row>
    <row r="23" spans="1:61" ht="18.399999999999999" customHeight="1">
      <c r="A23" s="440" t="s">
        <v>1025</v>
      </c>
      <c r="B23" s="374" t="s">
        <v>431</v>
      </c>
      <c r="C23" s="374">
        <v>55.6</v>
      </c>
      <c r="D23" s="374" t="s">
        <v>154</v>
      </c>
      <c r="E23" s="441">
        <f t="shared" si="1"/>
        <v>5759</v>
      </c>
      <c r="F23" s="441">
        <f t="shared" si="0"/>
        <v>320199</v>
      </c>
      <c r="G23" s="441">
        <f>[337]일위대가목록!F7</f>
        <v>1805</v>
      </c>
      <c r="H23" s="441">
        <f>TRUNC(G23*C23,0)</f>
        <v>100358</v>
      </c>
      <c r="I23" s="441">
        <f>[337]일위대가목록!G7</f>
        <v>2576</v>
      </c>
      <c r="J23" s="441">
        <f>TRUNC(I23*C23,0)</f>
        <v>143225</v>
      </c>
      <c r="K23" s="441">
        <f>[337]일위대가목록!H7</f>
        <v>1378</v>
      </c>
      <c r="L23" s="441">
        <f>TRUNC(K23*C23,0)</f>
        <v>76616</v>
      </c>
      <c r="M23" s="442" t="s">
        <v>158</v>
      </c>
      <c r="N23" s="307" t="s">
        <v>118</v>
      </c>
      <c r="P23" s="307" t="s">
        <v>160</v>
      </c>
      <c r="Q23" s="307" t="s">
        <v>118</v>
      </c>
      <c r="R23" s="307" t="s">
        <v>173</v>
      </c>
      <c r="T23" s="307" t="s">
        <v>797</v>
      </c>
      <c r="BI23" s="438" t="str">
        <f>HYPERLINK("#일위대가목록!A7","K110500-01070 →")</f>
        <v>K110500-01070 →</v>
      </c>
    </row>
    <row r="24" spans="1:61" ht="18.399999999999999" customHeight="1">
      <c r="A24" s="440" t="s">
        <v>1045</v>
      </c>
      <c r="B24" s="374" t="s">
        <v>118</v>
      </c>
      <c r="C24" s="374"/>
      <c r="D24" s="374" t="s">
        <v>118</v>
      </c>
      <c r="E24" s="441">
        <f t="shared" si="1"/>
        <v>0</v>
      </c>
      <c r="F24" s="441">
        <f t="shared" si="0"/>
        <v>429613</v>
      </c>
      <c r="G24" s="373"/>
      <c r="H24" s="441">
        <f>TRUNC(H25,0)</f>
        <v>76282</v>
      </c>
      <c r="I24" s="373"/>
      <c r="J24" s="441">
        <f>TRUNC(J25,0)</f>
        <v>260236</v>
      </c>
      <c r="K24" s="373"/>
      <c r="L24" s="441">
        <f>TRUNC(L25,0)</f>
        <v>93095</v>
      </c>
      <c r="M24" s="442" t="s">
        <v>118</v>
      </c>
      <c r="N24" s="307" t="s">
        <v>118</v>
      </c>
      <c r="P24" s="307" t="s">
        <v>226</v>
      </c>
      <c r="Q24" s="307" t="s">
        <v>118</v>
      </c>
      <c r="R24" s="307" t="s">
        <v>118</v>
      </c>
    </row>
    <row r="25" spans="1:61" ht="18.399999999999999" customHeight="1">
      <c r="A25" s="440" t="s">
        <v>1046</v>
      </c>
      <c r="B25" s="374" t="s">
        <v>1047</v>
      </c>
      <c r="C25" s="374">
        <v>43</v>
      </c>
      <c r="D25" s="374" t="s">
        <v>997</v>
      </c>
      <c r="E25" s="441">
        <f t="shared" si="1"/>
        <v>9991</v>
      </c>
      <c r="F25" s="441">
        <f t="shared" si="0"/>
        <v>429613</v>
      </c>
      <c r="G25" s="441">
        <f>[337]일위대가목록!F8</f>
        <v>1774</v>
      </c>
      <c r="H25" s="441">
        <f>TRUNC(G25*C25,0)</f>
        <v>76282</v>
      </c>
      <c r="I25" s="441">
        <f>[337]일위대가목록!G8</f>
        <v>6052</v>
      </c>
      <c r="J25" s="441">
        <f>TRUNC(I25*C25,0)</f>
        <v>260236</v>
      </c>
      <c r="K25" s="441">
        <f>[337]일위대가목록!H8</f>
        <v>2165</v>
      </c>
      <c r="L25" s="441">
        <f>TRUNC(K25*C25,0)</f>
        <v>93095</v>
      </c>
      <c r="M25" s="442" t="s">
        <v>162</v>
      </c>
      <c r="N25" s="307" t="s">
        <v>118</v>
      </c>
      <c r="P25" s="307" t="s">
        <v>229</v>
      </c>
      <c r="Q25" s="307" t="s">
        <v>118</v>
      </c>
      <c r="R25" s="307" t="s">
        <v>1048</v>
      </c>
      <c r="T25" s="307" t="s">
        <v>797</v>
      </c>
      <c r="BI25" s="438" t="str">
        <f>HYPERLINK("#일위대가목록!A8","SD00500 →")</f>
        <v>SD00500 →</v>
      </c>
    </row>
    <row r="26" spans="1:61" ht="18.399999999999999" customHeight="1">
      <c r="A26" s="440" t="s">
        <v>138</v>
      </c>
      <c r="B26" s="374" t="s">
        <v>118</v>
      </c>
      <c r="C26" s="374"/>
      <c r="D26" s="374" t="s">
        <v>118</v>
      </c>
      <c r="E26" s="441">
        <f t="shared" si="1"/>
        <v>0</v>
      </c>
      <c r="F26" s="441">
        <f t="shared" si="0"/>
        <v>0</v>
      </c>
      <c r="G26" s="373"/>
      <c r="H26" s="441">
        <v>0</v>
      </c>
      <c r="I26" s="373"/>
      <c r="J26" s="441">
        <v>0</v>
      </c>
      <c r="K26" s="373"/>
      <c r="L26" s="441">
        <v>0</v>
      </c>
      <c r="M26" s="442" t="s">
        <v>118</v>
      </c>
      <c r="N26" s="307" t="s">
        <v>118</v>
      </c>
      <c r="P26" s="307" t="s">
        <v>1049</v>
      </c>
      <c r="Q26" s="307" t="s">
        <v>140</v>
      </c>
      <c r="R26" s="307" t="s">
        <v>118</v>
      </c>
    </row>
    <row r="27" spans="1:61" ht="18.399999999999999" customHeight="1">
      <c r="A27" s="443"/>
      <c r="B27" s="373"/>
      <c r="C27" s="373"/>
      <c r="D27" s="373"/>
      <c r="E27" s="373"/>
      <c r="F27" s="373"/>
      <c r="G27" s="373"/>
      <c r="H27" s="373"/>
      <c r="I27" s="373"/>
      <c r="J27" s="373"/>
      <c r="K27" s="373"/>
      <c r="L27" s="373"/>
      <c r="M27" s="444"/>
    </row>
    <row r="28" spans="1:61" ht="18.399999999999999" customHeight="1">
      <c r="A28" s="440" t="s">
        <v>1026</v>
      </c>
      <c r="B28" s="374" t="s">
        <v>118</v>
      </c>
      <c r="C28" s="374">
        <v>1</v>
      </c>
      <c r="D28" s="374" t="s">
        <v>132</v>
      </c>
      <c r="F28" s="441">
        <f>H28+J28+L28</f>
        <v>10718708</v>
      </c>
      <c r="H28" s="441">
        <f>TRUNC(H30,0)</f>
        <v>793976</v>
      </c>
      <c r="J28" s="441">
        <f>TRUNC(J30,0)</f>
        <v>9924732</v>
      </c>
      <c r="L28" s="441">
        <f>TRUNC(L30,0)</f>
        <v>0</v>
      </c>
      <c r="M28" s="442" t="s">
        <v>118</v>
      </c>
      <c r="N28" s="307" t="s">
        <v>118</v>
      </c>
      <c r="O28" s="307" t="s">
        <v>413</v>
      </c>
    </row>
    <row r="29" spans="1:61" ht="18.399999999999999" customHeight="1">
      <c r="A29" s="440" t="s">
        <v>1027</v>
      </c>
      <c r="B29" s="374" t="s">
        <v>118</v>
      </c>
      <c r="C29" s="374"/>
      <c r="D29" s="374" t="s">
        <v>118</v>
      </c>
      <c r="E29" s="441">
        <f>G29+I29+K29</f>
        <v>0</v>
      </c>
      <c r="F29" s="441">
        <f>H29+J29+L29</f>
        <v>10718708</v>
      </c>
      <c r="G29" s="373"/>
      <c r="H29" s="441">
        <f>TRUNC(H30,0)</f>
        <v>793976</v>
      </c>
      <c r="I29" s="373"/>
      <c r="J29" s="441">
        <f>TRUNC(J30,0)</f>
        <v>9924732</v>
      </c>
      <c r="K29" s="373"/>
      <c r="L29" s="441">
        <f>TRUNC(L30,0)</f>
        <v>0</v>
      </c>
      <c r="M29" s="442" t="s">
        <v>118</v>
      </c>
      <c r="N29" s="307" t="s">
        <v>118</v>
      </c>
      <c r="P29" s="307" t="s">
        <v>142</v>
      </c>
      <c r="Q29" s="307" t="s">
        <v>118</v>
      </c>
      <c r="R29" s="307" t="s">
        <v>118</v>
      </c>
    </row>
    <row r="30" spans="1:61" ht="18.399999999999999" customHeight="1">
      <c r="A30" s="440" t="s">
        <v>1028</v>
      </c>
      <c r="B30" s="374" t="s">
        <v>1029</v>
      </c>
      <c r="C30" s="374">
        <v>1.62</v>
      </c>
      <c r="D30" s="374" t="s">
        <v>389</v>
      </c>
      <c r="E30" s="441">
        <f>G30+I30+K30</f>
        <v>6616487</v>
      </c>
      <c r="F30" s="441">
        <f>H30+J30+L30</f>
        <v>10718708</v>
      </c>
      <c r="G30" s="441">
        <f>[337]일위대가목록!F9</f>
        <v>490109</v>
      </c>
      <c r="H30" s="441">
        <f>TRUNC(G30*C30,0)</f>
        <v>793976</v>
      </c>
      <c r="I30" s="441">
        <f>[337]일위대가목록!G9</f>
        <v>6126378</v>
      </c>
      <c r="J30" s="441">
        <f>TRUNC(I30*C30,0)</f>
        <v>9924732</v>
      </c>
      <c r="K30" s="441">
        <f>[337]일위대가목록!H9</f>
        <v>0</v>
      </c>
      <c r="L30" s="441">
        <f>TRUNC(K30*C30,0)</f>
        <v>0</v>
      </c>
      <c r="M30" s="442" t="s">
        <v>164</v>
      </c>
      <c r="N30" s="307" t="s">
        <v>118</v>
      </c>
      <c r="P30" s="307" t="s">
        <v>137</v>
      </c>
      <c r="Q30" s="307" t="s">
        <v>118</v>
      </c>
      <c r="R30" s="307" t="s">
        <v>1050</v>
      </c>
      <c r="T30" s="307" t="s">
        <v>797</v>
      </c>
      <c r="BI30" s="438" t="str">
        <f>HYPERLINK("#일위대가목록!A9","SB08700 →")</f>
        <v>SB08700 →</v>
      </c>
    </row>
    <row r="31" spans="1:61" ht="18.399999999999999" customHeight="1">
      <c r="A31" s="440" t="s">
        <v>138</v>
      </c>
      <c r="B31" s="374" t="s">
        <v>118</v>
      </c>
      <c r="C31" s="374"/>
      <c r="D31" s="374" t="s">
        <v>118</v>
      </c>
      <c r="E31" s="441">
        <f>G31+I31+K31</f>
        <v>0</v>
      </c>
      <c r="F31" s="441">
        <f>H31+J31+L31</f>
        <v>0</v>
      </c>
      <c r="G31" s="373"/>
      <c r="H31" s="441">
        <v>0</v>
      </c>
      <c r="I31" s="373"/>
      <c r="J31" s="441">
        <v>0</v>
      </c>
      <c r="K31" s="373"/>
      <c r="L31" s="441">
        <v>0</v>
      </c>
      <c r="M31" s="442" t="s">
        <v>118</v>
      </c>
      <c r="N31" s="307" t="s">
        <v>118</v>
      </c>
      <c r="P31" s="307" t="s">
        <v>139</v>
      </c>
      <c r="Q31" s="307" t="s">
        <v>118</v>
      </c>
      <c r="R31" s="307" t="s">
        <v>118</v>
      </c>
    </row>
    <row r="32" spans="1:61" ht="18.399999999999999" customHeight="1">
      <c r="A32" s="443"/>
      <c r="B32" s="373"/>
      <c r="C32" s="373"/>
      <c r="D32" s="373"/>
      <c r="E32" s="373"/>
      <c r="F32" s="373"/>
      <c r="G32" s="373"/>
      <c r="H32" s="373"/>
      <c r="I32" s="373"/>
      <c r="J32" s="373"/>
      <c r="K32" s="373"/>
      <c r="L32" s="373"/>
      <c r="M32" s="444"/>
    </row>
    <row r="33" spans="1:61" ht="18.399999999999999" customHeight="1">
      <c r="A33" s="440" t="s">
        <v>1030</v>
      </c>
      <c r="B33" s="374" t="s">
        <v>118</v>
      </c>
      <c r="C33" s="374">
        <v>1</v>
      </c>
      <c r="D33" s="374" t="s">
        <v>132</v>
      </c>
      <c r="F33" s="441">
        <f>H33+J33+L33</f>
        <v>8223600</v>
      </c>
      <c r="H33" s="441">
        <f>TRUNC(H35,0)</f>
        <v>8223600</v>
      </c>
      <c r="J33" s="441">
        <f>TRUNC(J35,0)</f>
        <v>0</v>
      </c>
      <c r="L33" s="441">
        <f>TRUNC(L35,0)</f>
        <v>0</v>
      </c>
      <c r="M33" s="442" t="s">
        <v>118</v>
      </c>
      <c r="N33" s="307" t="s">
        <v>118</v>
      </c>
      <c r="O33" s="307" t="s">
        <v>414</v>
      </c>
    </row>
    <row r="34" spans="1:61" ht="18.399999999999999" customHeight="1">
      <c r="A34" s="440" t="s">
        <v>1031</v>
      </c>
      <c r="B34" s="374" t="s">
        <v>118</v>
      </c>
      <c r="C34" s="374"/>
      <c r="D34" s="374" t="s">
        <v>118</v>
      </c>
      <c r="E34" s="441">
        <f>G34+I34+K34</f>
        <v>0</v>
      </c>
      <c r="F34" s="441">
        <f>H34+J34+L34</f>
        <v>8223600</v>
      </c>
      <c r="G34" s="373"/>
      <c r="H34" s="441">
        <f>TRUNC(H35,0)</f>
        <v>8223600</v>
      </c>
      <c r="I34" s="373"/>
      <c r="J34" s="441">
        <f>TRUNC(J35,0)</f>
        <v>0</v>
      </c>
      <c r="K34" s="373"/>
      <c r="L34" s="441">
        <f>TRUNC(L35,0)</f>
        <v>0</v>
      </c>
      <c r="M34" s="442" t="s">
        <v>118</v>
      </c>
      <c r="N34" s="307" t="s">
        <v>118</v>
      </c>
      <c r="P34" s="307" t="s">
        <v>483</v>
      </c>
      <c r="Q34" s="307" t="s">
        <v>118</v>
      </c>
      <c r="R34" s="307" t="s">
        <v>118</v>
      </c>
    </row>
    <row r="35" spans="1:61" ht="18.399999999999999" customHeight="1">
      <c r="A35" s="440" t="s">
        <v>1032</v>
      </c>
      <c r="B35" s="374" t="s">
        <v>1033</v>
      </c>
      <c r="C35" s="374">
        <v>1.78</v>
      </c>
      <c r="D35" s="374" t="s">
        <v>1004</v>
      </c>
      <c r="E35" s="441">
        <f>G35+I35+K35</f>
        <v>4620000</v>
      </c>
      <c r="F35" s="441">
        <f>H35+J35+L35</f>
        <v>8223600</v>
      </c>
      <c r="G35" s="441">
        <f>[337]자재조서!E6</f>
        <v>4620000</v>
      </c>
      <c r="H35" s="441">
        <f>TRUNC(G35*C35,0)</f>
        <v>8223600</v>
      </c>
      <c r="I35" s="441">
        <v>0</v>
      </c>
      <c r="J35" s="441"/>
      <c r="K35" s="441">
        <v>0</v>
      </c>
      <c r="L35" s="441"/>
      <c r="M35" s="442" t="s">
        <v>1034</v>
      </c>
      <c r="N35" s="307" t="s">
        <v>118</v>
      </c>
      <c r="P35" s="307" t="s">
        <v>1051</v>
      </c>
      <c r="Q35" s="307" t="s">
        <v>118</v>
      </c>
      <c r="R35" s="307" t="s">
        <v>1034</v>
      </c>
      <c r="BI35" s="438" t="str">
        <f>HYPERLINK("#자재조서!A6","MG9200250-4 →")</f>
        <v>MG9200250-4 →</v>
      </c>
    </row>
    <row r="36" spans="1:61" ht="18.399999999999999" customHeight="1">
      <c r="A36" s="440" t="s">
        <v>138</v>
      </c>
      <c r="B36" s="374" t="s">
        <v>118</v>
      </c>
      <c r="C36" s="374"/>
      <c r="D36" s="374" t="s">
        <v>118</v>
      </c>
      <c r="E36" s="441">
        <f>G36+I36+K36</f>
        <v>0</v>
      </c>
      <c r="F36" s="441">
        <f>H36+J36+L36</f>
        <v>0</v>
      </c>
      <c r="G36" s="373"/>
      <c r="H36" s="441">
        <v>0</v>
      </c>
      <c r="I36" s="373"/>
      <c r="J36" s="441">
        <v>0</v>
      </c>
      <c r="K36" s="373"/>
      <c r="L36" s="441">
        <v>0</v>
      </c>
      <c r="M36" s="442" t="s">
        <v>118</v>
      </c>
      <c r="N36" s="307" t="s">
        <v>118</v>
      </c>
      <c r="P36" s="307" t="s">
        <v>1052</v>
      </c>
      <c r="Q36" s="307" t="s">
        <v>118</v>
      </c>
      <c r="R36" s="307" t="s">
        <v>118</v>
      </c>
    </row>
    <row r="37" spans="1:61" ht="18.399999999999999" customHeight="1">
      <c r="A37" s="443"/>
      <c r="B37" s="373"/>
      <c r="C37" s="373"/>
      <c r="D37" s="373"/>
      <c r="E37" s="373"/>
      <c r="F37" s="373"/>
      <c r="G37" s="373"/>
      <c r="H37" s="373"/>
      <c r="I37" s="373"/>
      <c r="J37" s="373"/>
      <c r="K37" s="373"/>
      <c r="L37" s="373"/>
      <c r="M37" s="444"/>
    </row>
    <row r="38" spans="1:61" ht="18.399999999999999" customHeight="1">
      <c r="A38" s="440" t="s">
        <v>792</v>
      </c>
      <c r="B38" s="374" t="s">
        <v>118</v>
      </c>
      <c r="C38" s="374">
        <v>1</v>
      </c>
      <c r="D38" s="374" t="s">
        <v>132</v>
      </c>
      <c r="F38" s="441">
        <f>H38+J38+L38</f>
        <v>589177</v>
      </c>
      <c r="H38" s="441">
        <f>TRUNC(H40,0)</f>
        <v>0</v>
      </c>
      <c r="J38" s="441">
        <f>TRUNC(J40,0)</f>
        <v>0</v>
      </c>
      <c r="L38" s="441">
        <f>TRUNC(L40,0)</f>
        <v>589177</v>
      </c>
      <c r="M38" s="442" t="s">
        <v>118</v>
      </c>
      <c r="N38" s="307" t="s">
        <v>118</v>
      </c>
      <c r="O38" s="307" t="s">
        <v>996</v>
      </c>
    </row>
    <row r="39" spans="1:61" ht="18.399999999999999" customHeight="1">
      <c r="A39" s="440" t="s">
        <v>1035</v>
      </c>
      <c r="B39" s="374" t="s">
        <v>118</v>
      </c>
      <c r="C39" s="374"/>
      <c r="D39" s="374" t="s">
        <v>118</v>
      </c>
      <c r="E39" s="441">
        <f>G39+I39+K39</f>
        <v>0</v>
      </c>
      <c r="F39" s="441">
        <f>H39+J39+L39</f>
        <v>589177</v>
      </c>
      <c r="G39" s="373"/>
      <c r="H39" s="441">
        <f>TRUNC(H40,0)</f>
        <v>0</v>
      </c>
      <c r="I39" s="373"/>
      <c r="J39" s="441">
        <f>TRUNC(J40,0)</f>
        <v>0</v>
      </c>
      <c r="K39" s="373"/>
      <c r="L39" s="441">
        <f>TRUNC(L40,0)</f>
        <v>589177</v>
      </c>
      <c r="M39" s="442" t="s">
        <v>118</v>
      </c>
      <c r="N39" s="307" t="s">
        <v>118</v>
      </c>
      <c r="P39" s="307" t="s">
        <v>1053</v>
      </c>
      <c r="Q39" s="307" t="s">
        <v>118</v>
      </c>
      <c r="R39" s="307" t="s">
        <v>118</v>
      </c>
    </row>
    <row r="40" spans="1:61" ht="18.399999999999999" customHeight="1">
      <c r="A40" s="440" t="s">
        <v>1036</v>
      </c>
      <c r="B40" s="374" t="s">
        <v>118</v>
      </c>
      <c r="C40" s="374">
        <v>1</v>
      </c>
      <c r="D40" s="374" t="s">
        <v>132</v>
      </c>
      <c r="E40" s="441">
        <f>G40+I40+K40</f>
        <v>589177</v>
      </c>
      <c r="F40" s="441">
        <f>H40+J40+L40</f>
        <v>589177</v>
      </c>
      <c r="G40" s="441">
        <f>[337]일위대가목록!F3</f>
        <v>0</v>
      </c>
      <c r="H40" s="441">
        <f>TRUNC(G40*C40,0)</f>
        <v>0</v>
      </c>
      <c r="I40" s="441">
        <f>[337]일위대가목록!G3</f>
        <v>0</v>
      </c>
      <c r="J40" s="441">
        <f>TRUNC(I40*C40,0)</f>
        <v>0</v>
      </c>
      <c r="K40" s="441">
        <f>[337]일위대가목록!H3</f>
        <v>589177</v>
      </c>
      <c r="L40" s="441">
        <f>TRUNC(K40*C40,0)</f>
        <v>589177</v>
      </c>
      <c r="M40" s="442" t="s">
        <v>295</v>
      </c>
      <c r="N40" s="307" t="s">
        <v>118</v>
      </c>
      <c r="P40" s="307" t="s">
        <v>450</v>
      </c>
      <c r="Q40" s="307" t="s">
        <v>118</v>
      </c>
      <c r="R40" s="307" t="s">
        <v>235</v>
      </c>
      <c r="T40" s="307" t="s">
        <v>797</v>
      </c>
      <c r="BI40" s="438" t="str">
        <f>HYPERLINK("#일위대가목록!A3","KT00104-Y10 →")</f>
        <v>KT00104-Y10 →</v>
      </c>
    </row>
    <row r="41" spans="1:61" ht="18.399999999999999" customHeight="1" thickBot="1">
      <c r="A41" s="445"/>
      <c r="B41" s="446"/>
      <c r="C41" s="446"/>
      <c r="D41" s="446"/>
      <c r="E41" s="446"/>
      <c r="F41" s="446"/>
      <c r="G41" s="446"/>
      <c r="H41" s="446"/>
      <c r="I41" s="446"/>
      <c r="J41" s="446"/>
      <c r="K41" s="446"/>
      <c r="L41" s="446"/>
      <c r="M41" s="447"/>
    </row>
  </sheetData>
  <mergeCells count="9">
    <mergeCell ref="I2:J2"/>
    <mergeCell ref="K2:L2"/>
    <mergeCell ref="M2:M3"/>
    <mergeCell ref="A2:A3"/>
    <mergeCell ref="B2:B3"/>
    <mergeCell ref="C2:C3"/>
    <mergeCell ref="D2:D3"/>
    <mergeCell ref="E2:F2"/>
    <mergeCell ref="G2:H2"/>
  </mergeCells>
  <phoneticPr fontId="4" type="noConversion"/>
  <printOptions horizontalCentered="1"/>
  <pageMargins left="0.31496062992125984" right="0.31496062992125984" top="0.39370078740157483" bottom="0.39370078740157483" header="0.51181102362204722" footer="0.51181102362204722"/>
  <pageSetup paperSize="9" scale="90" orientation="landscape" r:id="rId1"/>
  <headerFooter alignWithMargins="0">
    <oddHeader>&amp;RPage : &amp;P/&amp;N</oddHeader>
  </headerFooter>
  <rowBreaks count="1" manualBreakCount="1">
    <brk id="30" max="5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Q21"/>
  <sheetViews>
    <sheetView view="pageBreakPreview" zoomScaleNormal="100" workbookViewId="0">
      <selection activeCell="E38" sqref="E38"/>
    </sheetView>
  </sheetViews>
  <sheetFormatPr defaultColWidth="8" defaultRowHeight="12"/>
  <cols>
    <col min="1" max="1" width="28.25" style="1" customWidth="1"/>
    <col min="2" max="2" width="9.375" style="1" customWidth="1"/>
    <col min="3" max="3" width="14.5" style="1" customWidth="1"/>
    <col min="4" max="4" width="2.5" style="1" customWidth="1"/>
    <col min="5" max="5" width="7.75" style="1" customWidth="1"/>
    <col min="6" max="6" width="14.5" style="1" customWidth="1"/>
    <col min="7" max="7" width="9.375" style="1" customWidth="1"/>
    <col min="8" max="8" width="14.5" style="1" customWidth="1"/>
    <col min="9" max="9" width="9.375" style="1" customWidth="1"/>
    <col min="10" max="10" width="14.5" style="1" customWidth="1"/>
    <col min="11" max="11" width="11.875" style="1" customWidth="1"/>
    <col min="12" max="12" width="12.375" style="1" customWidth="1"/>
    <col min="13" max="13" width="8" style="1"/>
    <col min="14" max="14" width="9.375" style="1" bestFit="1" customWidth="1"/>
    <col min="15" max="15" width="12" style="1" customWidth="1"/>
    <col min="16" max="16" width="14" style="1" customWidth="1"/>
    <col min="17" max="17" width="10.25" style="1" bestFit="1" customWidth="1"/>
    <col min="18" max="256" width="8" style="1"/>
    <col min="257" max="257" width="28.25" style="1" customWidth="1"/>
    <col min="258" max="258" width="9.375" style="1" customWidth="1"/>
    <col min="259" max="259" width="14.5" style="1" customWidth="1"/>
    <col min="260" max="260" width="2.5" style="1" customWidth="1"/>
    <col min="261" max="261" width="7.75" style="1" customWidth="1"/>
    <col min="262" max="262" width="14.5" style="1" customWidth="1"/>
    <col min="263" max="263" width="9.375" style="1" customWidth="1"/>
    <col min="264" max="264" width="14.5" style="1" customWidth="1"/>
    <col min="265" max="265" width="9.375" style="1" customWidth="1"/>
    <col min="266" max="266" width="14.5" style="1" customWidth="1"/>
    <col min="267" max="267" width="8" style="1" customWidth="1"/>
    <col min="268" max="268" width="12.375" style="1" customWidth="1"/>
    <col min="269" max="512" width="8" style="1"/>
    <col min="513" max="513" width="28.25" style="1" customWidth="1"/>
    <col min="514" max="514" width="9.375" style="1" customWidth="1"/>
    <col min="515" max="515" width="14.5" style="1" customWidth="1"/>
    <col min="516" max="516" width="2.5" style="1" customWidth="1"/>
    <col min="517" max="517" width="7.75" style="1" customWidth="1"/>
    <col min="518" max="518" width="14.5" style="1" customWidth="1"/>
    <col min="519" max="519" width="9.375" style="1" customWidth="1"/>
    <col min="520" max="520" width="14.5" style="1" customWidth="1"/>
    <col min="521" max="521" width="9.375" style="1" customWidth="1"/>
    <col min="522" max="522" width="14.5" style="1" customWidth="1"/>
    <col min="523" max="523" width="8" style="1" customWidth="1"/>
    <col min="524" max="524" width="12.375" style="1" customWidth="1"/>
    <col min="525" max="768" width="8" style="1"/>
    <col min="769" max="769" width="28.25" style="1" customWidth="1"/>
    <col min="770" max="770" width="9.375" style="1" customWidth="1"/>
    <col min="771" max="771" width="14.5" style="1" customWidth="1"/>
    <col min="772" max="772" width="2.5" style="1" customWidth="1"/>
    <col min="773" max="773" width="7.75" style="1" customWidth="1"/>
    <col min="774" max="774" width="14.5" style="1" customWidth="1"/>
    <col min="775" max="775" width="9.375" style="1" customWidth="1"/>
    <col min="776" max="776" width="14.5" style="1" customWidth="1"/>
    <col min="777" max="777" width="9.375" style="1" customWidth="1"/>
    <col min="778" max="778" width="14.5" style="1" customWidth="1"/>
    <col min="779" max="779" width="8" style="1" customWidth="1"/>
    <col min="780" max="780" width="12.375" style="1" customWidth="1"/>
    <col min="781" max="1024" width="8" style="1"/>
    <col min="1025" max="1025" width="28.25" style="1" customWidth="1"/>
    <col min="1026" max="1026" width="9.375" style="1" customWidth="1"/>
    <col min="1027" max="1027" width="14.5" style="1" customWidth="1"/>
    <col min="1028" max="1028" width="2.5" style="1" customWidth="1"/>
    <col min="1029" max="1029" width="7.75" style="1" customWidth="1"/>
    <col min="1030" max="1030" width="14.5" style="1" customWidth="1"/>
    <col min="1031" max="1031" width="9.375" style="1" customWidth="1"/>
    <col min="1032" max="1032" width="14.5" style="1" customWidth="1"/>
    <col min="1033" max="1033" width="9.375" style="1" customWidth="1"/>
    <col min="1034" max="1034" width="14.5" style="1" customWidth="1"/>
    <col min="1035" max="1035" width="8" style="1" customWidth="1"/>
    <col min="1036" max="1036" width="12.375" style="1" customWidth="1"/>
    <col min="1037" max="1280" width="8" style="1"/>
    <col min="1281" max="1281" width="28.25" style="1" customWidth="1"/>
    <col min="1282" max="1282" width="9.375" style="1" customWidth="1"/>
    <col min="1283" max="1283" width="14.5" style="1" customWidth="1"/>
    <col min="1284" max="1284" width="2.5" style="1" customWidth="1"/>
    <col min="1285" max="1285" width="7.75" style="1" customWidth="1"/>
    <col min="1286" max="1286" width="14.5" style="1" customWidth="1"/>
    <col min="1287" max="1287" width="9.375" style="1" customWidth="1"/>
    <col min="1288" max="1288" width="14.5" style="1" customWidth="1"/>
    <col min="1289" max="1289" width="9.375" style="1" customWidth="1"/>
    <col min="1290" max="1290" width="14.5" style="1" customWidth="1"/>
    <col min="1291" max="1291" width="8" style="1" customWidth="1"/>
    <col min="1292" max="1292" width="12.375" style="1" customWidth="1"/>
    <col min="1293" max="1536" width="8" style="1"/>
    <col min="1537" max="1537" width="28.25" style="1" customWidth="1"/>
    <col min="1538" max="1538" width="9.375" style="1" customWidth="1"/>
    <col min="1539" max="1539" width="14.5" style="1" customWidth="1"/>
    <col min="1540" max="1540" width="2.5" style="1" customWidth="1"/>
    <col min="1541" max="1541" width="7.75" style="1" customWidth="1"/>
    <col min="1542" max="1542" width="14.5" style="1" customWidth="1"/>
    <col min="1543" max="1543" width="9.375" style="1" customWidth="1"/>
    <col min="1544" max="1544" width="14.5" style="1" customWidth="1"/>
    <col min="1545" max="1545" width="9.375" style="1" customWidth="1"/>
    <col min="1546" max="1546" width="14.5" style="1" customWidth="1"/>
    <col min="1547" max="1547" width="8" style="1" customWidth="1"/>
    <col min="1548" max="1548" width="12.375" style="1" customWidth="1"/>
    <col min="1549" max="1792" width="8" style="1"/>
    <col min="1793" max="1793" width="28.25" style="1" customWidth="1"/>
    <col min="1794" max="1794" width="9.375" style="1" customWidth="1"/>
    <col min="1795" max="1795" width="14.5" style="1" customWidth="1"/>
    <col min="1796" max="1796" width="2.5" style="1" customWidth="1"/>
    <col min="1797" max="1797" width="7.75" style="1" customWidth="1"/>
    <col min="1798" max="1798" width="14.5" style="1" customWidth="1"/>
    <col min="1799" max="1799" width="9.375" style="1" customWidth="1"/>
    <col min="1800" max="1800" width="14.5" style="1" customWidth="1"/>
    <col min="1801" max="1801" width="9.375" style="1" customWidth="1"/>
    <col min="1802" max="1802" width="14.5" style="1" customWidth="1"/>
    <col min="1803" max="1803" width="8" style="1" customWidth="1"/>
    <col min="1804" max="1804" width="12.375" style="1" customWidth="1"/>
    <col min="1805" max="2048" width="8" style="1"/>
    <col min="2049" max="2049" width="28.25" style="1" customWidth="1"/>
    <col min="2050" max="2050" width="9.375" style="1" customWidth="1"/>
    <col min="2051" max="2051" width="14.5" style="1" customWidth="1"/>
    <col min="2052" max="2052" width="2.5" style="1" customWidth="1"/>
    <col min="2053" max="2053" width="7.75" style="1" customWidth="1"/>
    <col min="2054" max="2054" width="14.5" style="1" customWidth="1"/>
    <col min="2055" max="2055" width="9.375" style="1" customWidth="1"/>
    <col min="2056" max="2056" width="14.5" style="1" customWidth="1"/>
    <col min="2057" max="2057" width="9.375" style="1" customWidth="1"/>
    <col min="2058" max="2058" width="14.5" style="1" customWidth="1"/>
    <col min="2059" max="2059" width="8" style="1" customWidth="1"/>
    <col min="2060" max="2060" width="12.375" style="1" customWidth="1"/>
    <col min="2061" max="2304" width="8" style="1"/>
    <col min="2305" max="2305" width="28.25" style="1" customWidth="1"/>
    <col min="2306" max="2306" width="9.375" style="1" customWidth="1"/>
    <col min="2307" max="2307" width="14.5" style="1" customWidth="1"/>
    <col min="2308" max="2308" width="2.5" style="1" customWidth="1"/>
    <col min="2309" max="2309" width="7.75" style="1" customWidth="1"/>
    <col min="2310" max="2310" width="14.5" style="1" customWidth="1"/>
    <col min="2311" max="2311" width="9.375" style="1" customWidth="1"/>
    <col min="2312" max="2312" width="14.5" style="1" customWidth="1"/>
    <col min="2313" max="2313" width="9.375" style="1" customWidth="1"/>
    <col min="2314" max="2314" width="14.5" style="1" customWidth="1"/>
    <col min="2315" max="2315" width="8" style="1" customWidth="1"/>
    <col min="2316" max="2316" width="12.375" style="1" customWidth="1"/>
    <col min="2317" max="2560" width="8" style="1"/>
    <col min="2561" max="2561" width="28.25" style="1" customWidth="1"/>
    <col min="2562" max="2562" width="9.375" style="1" customWidth="1"/>
    <col min="2563" max="2563" width="14.5" style="1" customWidth="1"/>
    <col min="2564" max="2564" width="2.5" style="1" customWidth="1"/>
    <col min="2565" max="2565" width="7.75" style="1" customWidth="1"/>
    <col min="2566" max="2566" width="14.5" style="1" customWidth="1"/>
    <col min="2567" max="2567" width="9.375" style="1" customWidth="1"/>
    <col min="2568" max="2568" width="14.5" style="1" customWidth="1"/>
    <col min="2569" max="2569" width="9.375" style="1" customWidth="1"/>
    <col min="2570" max="2570" width="14.5" style="1" customWidth="1"/>
    <col min="2571" max="2571" width="8" style="1" customWidth="1"/>
    <col min="2572" max="2572" width="12.375" style="1" customWidth="1"/>
    <col min="2573" max="2816" width="8" style="1"/>
    <col min="2817" max="2817" width="28.25" style="1" customWidth="1"/>
    <col min="2818" max="2818" width="9.375" style="1" customWidth="1"/>
    <col min="2819" max="2819" width="14.5" style="1" customWidth="1"/>
    <col min="2820" max="2820" width="2.5" style="1" customWidth="1"/>
    <col min="2821" max="2821" width="7.75" style="1" customWidth="1"/>
    <col min="2822" max="2822" width="14.5" style="1" customWidth="1"/>
    <col min="2823" max="2823" width="9.375" style="1" customWidth="1"/>
    <col min="2824" max="2824" width="14.5" style="1" customWidth="1"/>
    <col min="2825" max="2825" width="9.375" style="1" customWidth="1"/>
    <col min="2826" max="2826" width="14.5" style="1" customWidth="1"/>
    <col min="2827" max="2827" width="8" style="1" customWidth="1"/>
    <col min="2828" max="2828" width="12.375" style="1" customWidth="1"/>
    <col min="2829" max="3072" width="8" style="1"/>
    <col min="3073" max="3073" width="28.25" style="1" customWidth="1"/>
    <col min="3074" max="3074" width="9.375" style="1" customWidth="1"/>
    <col min="3075" max="3075" width="14.5" style="1" customWidth="1"/>
    <col min="3076" max="3076" width="2.5" style="1" customWidth="1"/>
    <col min="3077" max="3077" width="7.75" style="1" customWidth="1"/>
    <col min="3078" max="3078" width="14.5" style="1" customWidth="1"/>
    <col min="3079" max="3079" width="9.375" style="1" customWidth="1"/>
    <col min="3080" max="3080" width="14.5" style="1" customWidth="1"/>
    <col min="3081" max="3081" width="9.375" style="1" customWidth="1"/>
    <col min="3082" max="3082" width="14.5" style="1" customWidth="1"/>
    <col min="3083" max="3083" width="8" style="1" customWidth="1"/>
    <col min="3084" max="3084" width="12.375" style="1" customWidth="1"/>
    <col min="3085" max="3328" width="8" style="1"/>
    <col min="3329" max="3329" width="28.25" style="1" customWidth="1"/>
    <col min="3330" max="3330" width="9.375" style="1" customWidth="1"/>
    <col min="3331" max="3331" width="14.5" style="1" customWidth="1"/>
    <col min="3332" max="3332" width="2.5" style="1" customWidth="1"/>
    <col min="3333" max="3333" width="7.75" style="1" customWidth="1"/>
    <col min="3334" max="3334" width="14.5" style="1" customWidth="1"/>
    <col min="3335" max="3335" width="9.375" style="1" customWidth="1"/>
    <col min="3336" max="3336" width="14.5" style="1" customWidth="1"/>
    <col min="3337" max="3337" width="9.375" style="1" customWidth="1"/>
    <col min="3338" max="3338" width="14.5" style="1" customWidth="1"/>
    <col min="3339" max="3339" width="8" style="1" customWidth="1"/>
    <col min="3340" max="3340" width="12.375" style="1" customWidth="1"/>
    <col min="3341" max="3584" width="8" style="1"/>
    <col min="3585" max="3585" width="28.25" style="1" customWidth="1"/>
    <col min="3586" max="3586" width="9.375" style="1" customWidth="1"/>
    <col min="3587" max="3587" width="14.5" style="1" customWidth="1"/>
    <col min="3588" max="3588" width="2.5" style="1" customWidth="1"/>
    <col min="3589" max="3589" width="7.75" style="1" customWidth="1"/>
    <col min="3590" max="3590" width="14.5" style="1" customWidth="1"/>
    <col min="3591" max="3591" width="9.375" style="1" customWidth="1"/>
    <col min="3592" max="3592" width="14.5" style="1" customWidth="1"/>
    <col min="3593" max="3593" width="9.375" style="1" customWidth="1"/>
    <col min="3594" max="3594" width="14.5" style="1" customWidth="1"/>
    <col min="3595" max="3595" width="8" style="1" customWidth="1"/>
    <col min="3596" max="3596" width="12.375" style="1" customWidth="1"/>
    <col min="3597" max="3840" width="8" style="1"/>
    <col min="3841" max="3841" width="28.25" style="1" customWidth="1"/>
    <col min="3842" max="3842" width="9.375" style="1" customWidth="1"/>
    <col min="3843" max="3843" width="14.5" style="1" customWidth="1"/>
    <col min="3844" max="3844" width="2.5" style="1" customWidth="1"/>
    <col min="3845" max="3845" width="7.75" style="1" customWidth="1"/>
    <col min="3846" max="3846" width="14.5" style="1" customWidth="1"/>
    <col min="3847" max="3847" width="9.375" style="1" customWidth="1"/>
    <col min="3848" max="3848" width="14.5" style="1" customWidth="1"/>
    <col min="3849" max="3849" width="9.375" style="1" customWidth="1"/>
    <col min="3850" max="3850" width="14.5" style="1" customWidth="1"/>
    <col min="3851" max="3851" width="8" style="1" customWidth="1"/>
    <col min="3852" max="3852" width="12.375" style="1" customWidth="1"/>
    <col min="3853" max="4096" width="8" style="1"/>
    <col min="4097" max="4097" width="28.25" style="1" customWidth="1"/>
    <col min="4098" max="4098" width="9.375" style="1" customWidth="1"/>
    <col min="4099" max="4099" width="14.5" style="1" customWidth="1"/>
    <col min="4100" max="4100" width="2.5" style="1" customWidth="1"/>
    <col min="4101" max="4101" width="7.75" style="1" customWidth="1"/>
    <col min="4102" max="4102" width="14.5" style="1" customWidth="1"/>
    <col min="4103" max="4103" width="9.375" style="1" customWidth="1"/>
    <col min="4104" max="4104" width="14.5" style="1" customWidth="1"/>
    <col min="4105" max="4105" width="9.375" style="1" customWidth="1"/>
    <col min="4106" max="4106" width="14.5" style="1" customWidth="1"/>
    <col min="4107" max="4107" width="8" style="1" customWidth="1"/>
    <col min="4108" max="4108" width="12.375" style="1" customWidth="1"/>
    <col min="4109" max="4352" width="8" style="1"/>
    <col min="4353" max="4353" width="28.25" style="1" customWidth="1"/>
    <col min="4354" max="4354" width="9.375" style="1" customWidth="1"/>
    <col min="4355" max="4355" width="14.5" style="1" customWidth="1"/>
    <col min="4356" max="4356" width="2.5" style="1" customWidth="1"/>
    <col min="4357" max="4357" width="7.75" style="1" customWidth="1"/>
    <col min="4358" max="4358" width="14.5" style="1" customWidth="1"/>
    <col min="4359" max="4359" width="9.375" style="1" customWidth="1"/>
    <col min="4360" max="4360" width="14.5" style="1" customWidth="1"/>
    <col min="4361" max="4361" width="9.375" style="1" customWidth="1"/>
    <col min="4362" max="4362" width="14.5" style="1" customWidth="1"/>
    <col min="4363" max="4363" width="8" style="1" customWidth="1"/>
    <col min="4364" max="4364" width="12.375" style="1" customWidth="1"/>
    <col min="4365" max="4608" width="8" style="1"/>
    <col min="4609" max="4609" width="28.25" style="1" customWidth="1"/>
    <col min="4610" max="4610" width="9.375" style="1" customWidth="1"/>
    <col min="4611" max="4611" width="14.5" style="1" customWidth="1"/>
    <col min="4612" max="4612" width="2.5" style="1" customWidth="1"/>
    <col min="4613" max="4613" width="7.75" style="1" customWidth="1"/>
    <col min="4614" max="4614" width="14.5" style="1" customWidth="1"/>
    <col min="4615" max="4615" width="9.375" style="1" customWidth="1"/>
    <col min="4616" max="4616" width="14.5" style="1" customWidth="1"/>
    <col min="4617" max="4617" width="9.375" style="1" customWidth="1"/>
    <col min="4618" max="4618" width="14.5" style="1" customWidth="1"/>
    <col min="4619" max="4619" width="8" style="1" customWidth="1"/>
    <col min="4620" max="4620" width="12.375" style="1" customWidth="1"/>
    <col min="4621" max="4864" width="8" style="1"/>
    <col min="4865" max="4865" width="28.25" style="1" customWidth="1"/>
    <col min="4866" max="4866" width="9.375" style="1" customWidth="1"/>
    <col min="4867" max="4867" width="14.5" style="1" customWidth="1"/>
    <col min="4868" max="4868" width="2.5" style="1" customWidth="1"/>
    <col min="4869" max="4869" width="7.75" style="1" customWidth="1"/>
    <col min="4870" max="4870" width="14.5" style="1" customWidth="1"/>
    <col min="4871" max="4871" width="9.375" style="1" customWidth="1"/>
    <col min="4872" max="4872" width="14.5" style="1" customWidth="1"/>
    <col min="4873" max="4873" width="9.375" style="1" customWidth="1"/>
    <col min="4874" max="4874" width="14.5" style="1" customWidth="1"/>
    <col min="4875" max="4875" width="8" style="1" customWidth="1"/>
    <col min="4876" max="4876" width="12.375" style="1" customWidth="1"/>
    <col min="4877" max="5120" width="8" style="1"/>
    <col min="5121" max="5121" width="28.25" style="1" customWidth="1"/>
    <col min="5122" max="5122" width="9.375" style="1" customWidth="1"/>
    <col min="5123" max="5123" width="14.5" style="1" customWidth="1"/>
    <col min="5124" max="5124" width="2.5" style="1" customWidth="1"/>
    <col min="5125" max="5125" width="7.75" style="1" customWidth="1"/>
    <col min="5126" max="5126" width="14.5" style="1" customWidth="1"/>
    <col min="5127" max="5127" width="9.375" style="1" customWidth="1"/>
    <col min="5128" max="5128" width="14.5" style="1" customWidth="1"/>
    <col min="5129" max="5129" width="9.375" style="1" customWidth="1"/>
    <col min="5130" max="5130" width="14.5" style="1" customWidth="1"/>
    <col min="5131" max="5131" width="8" style="1" customWidth="1"/>
    <col min="5132" max="5132" width="12.375" style="1" customWidth="1"/>
    <col min="5133" max="5376" width="8" style="1"/>
    <col min="5377" max="5377" width="28.25" style="1" customWidth="1"/>
    <col min="5378" max="5378" width="9.375" style="1" customWidth="1"/>
    <col min="5379" max="5379" width="14.5" style="1" customWidth="1"/>
    <col min="5380" max="5380" width="2.5" style="1" customWidth="1"/>
    <col min="5381" max="5381" width="7.75" style="1" customWidth="1"/>
    <col min="5382" max="5382" width="14.5" style="1" customWidth="1"/>
    <col min="5383" max="5383" width="9.375" style="1" customWidth="1"/>
    <col min="5384" max="5384" width="14.5" style="1" customWidth="1"/>
    <col min="5385" max="5385" width="9.375" style="1" customWidth="1"/>
    <col min="5386" max="5386" width="14.5" style="1" customWidth="1"/>
    <col min="5387" max="5387" width="8" style="1" customWidth="1"/>
    <col min="5388" max="5388" width="12.375" style="1" customWidth="1"/>
    <col min="5389" max="5632" width="8" style="1"/>
    <col min="5633" max="5633" width="28.25" style="1" customWidth="1"/>
    <col min="5634" max="5634" width="9.375" style="1" customWidth="1"/>
    <col min="5635" max="5635" width="14.5" style="1" customWidth="1"/>
    <col min="5636" max="5636" width="2.5" style="1" customWidth="1"/>
    <col min="5637" max="5637" width="7.75" style="1" customWidth="1"/>
    <col min="5638" max="5638" width="14.5" style="1" customWidth="1"/>
    <col min="5639" max="5639" width="9.375" style="1" customWidth="1"/>
    <col min="5640" max="5640" width="14.5" style="1" customWidth="1"/>
    <col min="5641" max="5641" width="9.375" style="1" customWidth="1"/>
    <col min="5642" max="5642" width="14.5" style="1" customWidth="1"/>
    <col min="5643" max="5643" width="8" style="1" customWidth="1"/>
    <col min="5644" max="5644" width="12.375" style="1" customWidth="1"/>
    <col min="5645" max="5888" width="8" style="1"/>
    <col min="5889" max="5889" width="28.25" style="1" customWidth="1"/>
    <col min="5890" max="5890" width="9.375" style="1" customWidth="1"/>
    <col min="5891" max="5891" width="14.5" style="1" customWidth="1"/>
    <col min="5892" max="5892" width="2.5" style="1" customWidth="1"/>
    <col min="5893" max="5893" width="7.75" style="1" customWidth="1"/>
    <col min="5894" max="5894" width="14.5" style="1" customWidth="1"/>
    <col min="5895" max="5895" width="9.375" style="1" customWidth="1"/>
    <col min="5896" max="5896" width="14.5" style="1" customWidth="1"/>
    <col min="5897" max="5897" width="9.375" style="1" customWidth="1"/>
    <col min="5898" max="5898" width="14.5" style="1" customWidth="1"/>
    <col min="5899" max="5899" width="8" style="1" customWidth="1"/>
    <col min="5900" max="5900" width="12.375" style="1" customWidth="1"/>
    <col min="5901" max="6144" width="8" style="1"/>
    <col min="6145" max="6145" width="28.25" style="1" customWidth="1"/>
    <col min="6146" max="6146" width="9.375" style="1" customWidth="1"/>
    <col min="6147" max="6147" width="14.5" style="1" customWidth="1"/>
    <col min="6148" max="6148" width="2.5" style="1" customWidth="1"/>
    <col min="6149" max="6149" width="7.75" style="1" customWidth="1"/>
    <col min="6150" max="6150" width="14.5" style="1" customWidth="1"/>
    <col min="6151" max="6151" width="9.375" style="1" customWidth="1"/>
    <col min="6152" max="6152" width="14.5" style="1" customWidth="1"/>
    <col min="6153" max="6153" width="9.375" style="1" customWidth="1"/>
    <col min="6154" max="6154" width="14.5" style="1" customWidth="1"/>
    <col min="6155" max="6155" width="8" style="1" customWidth="1"/>
    <col min="6156" max="6156" width="12.375" style="1" customWidth="1"/>
    <col min="6157" max="6400" width="8" style="1"/>
    <col min="6401" max="6401" width="28.25" style="1" customWidth="1"/>
    <col min="6402" max="6402" width="9.375" style="1" customWidth="1"/>
    <col min="6403" max="6403" width="14.5" style="1" customWidth="1"/>
    <col min="6404" max="6404" width="2.5" style="1" customWidth="1"/>
    <col min="6405" max="6405" width="7.75" style="1" customWidth="1"/>
    <col min="6406" max="6406" width="14.5" style="1" customWidth="1"/>
    <col min="6407" max="6407" width="9.375" style="1" customWidth="1"/>
    <col min="6408" max="6408" width="14.5" style="1" customWidth="1"/>
    <col min="6409" max="6409" width="9.375" style="1" customWidth="1"/>
    <col min="6410" max="6410" width="14.5" style="1" customWidth="1"/>
    <col min="6411" max="6411" width="8" style="1" customWidth="1"/>
    <col min="6412" max="6412" width="12.375" style="1" customWidth="1"/>
    <col min="6413" max="6656" width="8" style="1"/>
    <col min="6657" max="6657" width="28.25" style="1" customWidth="1"/>
    <col min="6658" max="6658" width="9.375" style="1" customWidth="1"/>
    <col min="6659" max="6659" width="14.5" style="1" customWidth="1"/>
    <col min="6660" max="6660" width="2.5" style="1" customWidth="1"/>
    <col min="6661" max="6661" width="7.75" style="1" customWidth="1"/>
    <col min="6662" max="6662" width="14.5" style="1" customWidth="1"/>
    <col min="6663" max="6663" width="9.375" style="1" customWidth="1"/>
    <col min="6664" max="6664" width="14.5" style="1" customWidth="1"/>
    <col min="6665" max="6665" width="9.375" style="1" customWidth="1"/>
    <col min="6666" max="6666" width="14.5" style="1" customWidth="1"/>
    <col min="6667" max="6667" width="8" style="1" customWidth="1"/>
    <col min="6668" max="6668" width="12.375" style="1" customWidth="1"/>
    <col min="6669" max="6912" width="8" style="1"/>
    <col min="6913" max="6913" width="28.25" style="1" customWidth="1"/>
    <col min="6914" max="6914" width="9.375" style="1" customWidth="1"/>
    <col min="6915" max="6915" width="14.5" style="1" customWidth="1"/>
    <col min="6916" max="6916" width="2.5" style="1" customWidth="1"/>
    <col min="6917" max="6917" width="7.75" style="1" customWidth="1"/>
    <col min="6918" max="6918" width="14.5" style="1" customWidth="1"/>
    <col min="6919" max="6919" width="9.375" style="1" customWidth="1"/>
    <col min="6920" max="6920" width="14.5" style="1" customWidth="1"/>
    <col min="6921" max="6921" width="9.375" style="1" customWidth="1"/>
    <col min="6922" max="6922" width="14.5" style="1" customWidth="1"/>
    <col min="6923" max="6923" width="8" style="1" customWidth="1"/>
    <col min="6924" max="6924" width="12.375" style="1" customWidth="1"/>
    <col min="6925" max="7168" width="8" style="1"/>
    <col min="7169" max="7169" width="28.25" style="1" customWidth="1"/>
    <col min="7170" max="7170" width="9.375" style="1" customWidth="1"/>
    <col min="7171" max="7171" width="14.5" style="1" customWidth="1"/>
    <col min="7172" max="7172" width="2.5" style="1" customWidth="1"/>
    <col min="7173" max="7173" width="7.75" style="1" customWidth="1"/>
    <col min="7174" max="7174" width="14.5" style="1" customWidth="1"/>
    <col min="7175" max="7175" width="9.375" style="1" customWidth="1"/>
    <col min="7176" max="7176" width="14.5" style="1" customWidth="1"/>
    <col min="7177" max="7177" width="9.375" style="1" customWidth="1"/>
    <col min="7178" max="7178" width="14.5" style="1" customWidth="1"/>
    <col min="7179" max="7179" width="8" style="1" customWidth="1"/>
    <col min="7180" max="7180" width="12.375" style="1" customWidth="1"/>
    <col min="7181" max="7424" width="8" style="1"/>
    <col min="7425" max="7425" width="28.25" style="1" customWidth="1"/>
    <col min="7426" max="7426" width="9.375" style="1" customWidth="1"/>
    <col min="7427" max="7427" width="14.5" style="1" customWidth="1"/>
    <col min="7428" max="7428" width="2.5" style="1" customWidth="1"/>
    <col min="7429" max="7429" width="7.75" style="1" customWidth="1"/>
    <col min="7430" max="7430" width="14.5" style="1" customWidth="1"/>
    <col min="7431" max="7431" width="9.375" style="1" customWidth="1"/>
    <col min="7432" max="7432" width="14.5" style="1" customWidth="1"/>
    <col min="7433" max="7433" width="9.375" style="1" customWidth="1"/>
    <col min="7434" max="7434" width="14.5" style="1" customWidth="1"/>
    <col min="7435" max="7435" width="8" style="1" customWidth="1"/>
    <col min="7436" max="7436" width="12.375" style="1" customWidth="1"/>
    <col min="7437" max="7680" width="8" style="1"/>
    <col min="7681" max="7681" width="28.25" style="1" customWidth="1"/>
    <col min="7682" max="7682" width="9.375" style="1" customWidth="1"/>
    <col min="7683" max="7683" width="14.5" style="1" customWidth="1"/>
    <col min="7684" max="7684" width="2.5" style="1" customWidth="1"/>
    <col min="7685" max="7685" width="7.75" style="1" customWidth="1"/>
    <col min="7686" max="7686" width="14.5" style="1" customWidth="1"/>
    <col min="7687" max="7687" width="9.375" style="1" customWidth="1"/>
    <col min="7688" max="7688" width="14.5" style="1" customWidth="1"/>
    <col min="7689" max="7689" width="9.375" style="1" customWidth="1"/>
    <col min="7690" max="7690" width="14.5" style="1" customWidth="1"/>
    <col min="7691" max="7691" width="8" style="1" customWidth="1"/>
    <col min="7692" max="7692" width="12.375" style="1" customWidth="1"/>
    <col min="7693" max="7936" width="8" style="1"/>
    <col min="7937" max="7937" width="28.25" style="1" customWidth="1"/>
    <col min="7938" max="7938" width="9.375" style="1" customWidth="1"/>
    <col min="7939" max="7939" width="14.5" style="1" customWidth="1"/>
    <col min="7940" max="7940" width="2.5" style="1" customWidth="1"/>
    <col min="7941" max="7941" width="7.75" style="1" customWidth="1"/>
    <col min="7942" max="7942" width="14.5" style="1" customWidth="1"/>
    <col min="7943" max="7943" width="9.375" style="1" customWidth="1"/>
    <col min="7944" max="7944" width="14.5" style="1" customWidth="1"/>
    <col min="7945" max="7945" width="9.375" style="1" customWidth="1"/>
    <col min="7946" max="7946" width="14.5" style="1" customWidth="1"/>
    <col min="7947" max="7947" width="8" style="1" customWidth="1"/>
    <col min="7948" max="7948" width="12.375" style="1" customWidth="1"/>
    <col min="7949" max="8192" width="8" style="1"/>
    <col min="8193" max="8193" width="28.25" style="1" customWidth="1"/>
    <col min="8194" max="8194" width="9.375" style="1" customWidth="1"/>
    <col min="8195" max="8195" width="14.5" style="1" customWidth="1"/>
    <col min="8196" max="8196" width="2.5" style="1" customWidth="1"/>
    <col min="8197" max="8197" width="7.75" style="1" customWidth="1"/>
    <col min="8198" max="8198" width="14.5" style="1" customWidth="1"/>
    <col min="8199" max="8199" width="9.375" style="1" customWidth="1"/>
    <col min="8200" max="8200" width="14.5" style="1" customWidth="1"/>
    <col min="8201" max="8201" width="9.375" style="1" customWidth="1"/>
    <col min="8202" max="8202" width="14.5" style="1" customWidth="1"/>
    <col min="8203" max="8203" width="8" style="1" customWidth="1"/>
    <col min="8204" max="8204" width="12.375" style="1" customWidth="1"/>
    <col min="8205" max="8448" width="8" style="1"/>
    <col min="8449" max="8449" width="28.25" style="1" customWidth="1"/>
    <col min="8450" max="8450" width="9.375" style="1" customWidth="1"/>
    <col min="8451" max="8451" width="14.5" style="1" customWidth="1"/>
    <col min="8452" max="8452" width="2.5" style="1" customWidth="1"/>
    <col min="8453" max="8453" width="7.75" style="1" customWidth="1"/>
    <col min="8454" max="8454" width="14.5" style="1" customWidth="1"/>
    <col min="8455" max="8455" width="9.375" style="1" customWidth="1"/>
    <col min="8456" max="8456" width="14.5" style="1" customWidth="1"/>
    <col min="8457" max="8457" width="9.375" style="1" customWidth="1"/>
    <col min="8458" max="8458" width="14.5" style="1" customWidth="1"/>
    <col min="8459" max="8459" width="8" style="1" customWidth="1"/>
    <col min="8460" max="8460" width="12.375" style="1" customWidth="1"/>
    <col min="8461" max="8704" width="8" style="1"/>
    <col min="8705" max="8705" width="28.25" style="1" customWidth="1"/>
    <col min="8706" max="8706" width="9.375" style="1" customWidth="1"/>
    <col min="8707" max="8707" width="14.5" style="1" customWidth="1"/>
    <col min="8708" max="8708" width="2.5" style="1" customWidth="1"/>
    <col min="8709" max="8709" width="7.75" style="1" customWidth="1"/>
    <col min="8710" max="8710" width="14.5" style="1" customWidth="1"/>
    <col min="8711" max="8711" width="9.375" style="1" customWidth="1"/>
    <col min="8712" max="8712" width="14.5" style="1" customWidth="1"/>
    <col min="8713" max="8713" width="9.375" style="1" customWidth="1"/>
    <col min="8714" max="8714" width="14.5" style="1" customWidth="1"/>
    <col min="8715" max="8715" width="8" style="1" customWidth="1"/>
    <col min="8716" max="8716" width="12.375" style="1" customWidth="1"/>
    <col min="8717" max="8960" width="8" style="1"/>
    <col min="8961" max="8961" width="28.25" style="1" customWidth="1"/>
    <col min="8962" max="8962" width="9.375" style="1" customWidth="1"/>
    <col min="8963" max="8963" width="14.5" style="1" customWidth="1"/>
    <col min="8964" max="8964" width="2.5" style="1" customWidth="1"/>
    <col min="8965" max="8965" width="7.75" style="1" customWidth="1"/>
    <col min="8966" max="8966" width="14.5" style="1" customWidth="1"/>
    <col min="8967" max="8967" width="9.375" style="1" customWidth="1"/>
    <col min="8968" max="8968" width="14.5" style="1" customWidth="1"/>
    <col min="8969" max="8969" width="9.375" style="1" customWidth="1"/>
    <col min="8970" max="8970" width="14.5" style="1" customWidth="1"/>
    <col min="8971" max="8971" width="8" style="1" customWidth="1"/>
    <col min="8972" max="8972" width="12.375" style="1" customWidth="1"/>
    <col min="8973" max="9216" width="8" style="1"/>
    <col min="9217" max="9217" width="28.25" style="1" customWidth="1"/>
    <col min="9218" max="9218" width="9.375" style="1" customWidth="1"/>
    <col min="9219" max="9219" width="14.5" style="1" customWidth="1"/>
    <col min="9220" max="9220" width="2.5" style="1" customWidth="1"/>
    <col min="9221" max="9221" width="7.75" style="1" customWidth="1"/>
    <col min="9222" max="9222" width="14.5" style="1" customWidth="1"/>
    <col min="9223" max="9223" width="9.375" style="1" customWidth="1"/>
    <col min="9224" max="9224" width="14.5" style="1" customWidth="1"/>
    <col min="9225" max="9225" width="9.375" style="1" customWidth="1"/>
    <col min="9226" max="9226" width="14.5" style="1" customWidth="1"/>
    <col min="9227" max="9227" width="8" style="1" customWidth="1"/>
    <col min="9228" max="9228" width="12.375" style="1" customWidth="1"/>
    <col min="9229" max="9472" width="8" style="1"/>
    <col min="9473" max="9473" width="28.25" style="1" customWidth="1"/>
    <col min="9474" max="9474" width="9.375" style="1" customWidth="1"/>
    <col min="9475" max="9475" width="14.5" style="1" customWidth="1"/>
    <col min="9476" max="9476" width="2.5" style="1" customWidth="1"/>
    <col min="9477" max="9477" width="7.75" style="1" customWidth="1"/>
    <col min="9478" max="9478" width="14.5" style="1" customWidth="1"/>
    <col min="9479" max="9479" width="9.375" style="1" customWidth="1"/>
    <col min="9480" max="9480" width="14.5" style="1" customWidth="1"/>
    <col min="9481" max="9481" width="9.375" style="1" customWidth="1"/>
    <col min="9482" max="9482" width="14.5" style="1" customWidth="1"/>
    <col min="9483" max="9483" width="8" style="1" customWidth="1"/>
    <col min="9484" max="9484" width="12.375" style="1" customWidth="1"/>
    <col min="9485" max="9728" width="8" style="1"/>
    <col min="9729" max="9729" width="28.25" style="1" customWidth="1"/>
    <col min="9730" max="9730" width="9.375" style="1" customWidth="1"/>
    <col min="9731" max="9731" width="14.5" style="1" customWidth="1"/>
    <col min="9732" max="9732" width="2.5" style="1" customWidth="1"/>
    <col min="9733" max="9733" width="7.75" style="1" customWidth="1"/>
    <col min="9734" max="9734" width="14.5" style="1" customWidth="1"/>
    <col min="9735" max="9735" width="9.375" style="1" customWidth="1"/>
    <col min="9736" max="9736" width="14.5" style="1" customWidth="1"/>
    <col min="9737" max="9737" width="9.375" style="1" customWidth="1"/>
    <col min="9738" max="9738" width="14.5" style="1" customWidth="1"/>
    <col min="9739" max="9739" width="8" style="1" customWidth="1"/>
    <col min="9740" max="9740" width="12.375" style="1" customWidth="1"/>
    <col min="9741" max="9984" width="8" style="1"/>
    <col min="9985" max="9985" width="28.25" style="1" customWidth="1"/>
    <col min="9986" max="9986" width="9.375" style="1" customWidth="1"/>
    <col min="9987" max="9987" width="14.5" style="1" customWidth="1"/>
    <col min="9988" max="9988" width="2.5" style="1" customWidth="1"/>
    <col min="9989" max="9989" width="7.75" style="1" customWidth="1"/>
    <col min="9990" max="9990" width="14.5" style="1" customWidth="1"/>
    <col min="9991" max="9991" width="9.375" style="1" customWidth="1"/>
    <col min="9992" max="9992" width="14.5" style="1" customWidth="1"/>
    <col min="9993" max="9993" width="9.375" style="1" customWidth="1"/>
    <col min="9994" max="9994" width="14.5" style="1" customWidth="1"/>
    <col min="9995" max="9995" width="8" style="1" customWidth="1"/>
    <col min="9996" max="9996" width="12.375" style="1" customWidth="1"/>
    <col min="9997" max="10240" width="8" style="1"/>
    <col min="10241" max="10241" width="28.25" style="1" customWidth="1"/>
    <col min="10242" max="10242" width="9.375" style="1" customWidth="1"/>
    <col min="10243" max="10243" width="14.5" style="1" customWidth="1"/>
    <col min="10244" max="10244" width="2.5" style="1" customWidth="1"/>
    <col min="10245" max="10245" width="7.75" style="1" customWidth="1"/>
    <col min="10246" max="10246" width="14.5" style="1" customWidth="1"/>
    <col min="10247" max="10247" width="9.375" style="1" customWidth="1"/>
    <col min="10248" max="10248" width="14.5" style="1" customWidth="1"/>
    <col min="10249" max="10249" width="9.375" style="1" customWidth="1"/>
    <col min="10250" max="10250" width="14.5" style="1" customWidth="1"/>
    <col min="10251" max="10251" width="8" style="1" customWidth="1"/>
    <col min="10252" max="10252" width="12.375" style="1" customWidth="1"/>
    <col min="10253" max="10496" width="8" style="1"/>
    <col min="10497" max="10497" width="28.25" style="1" customWidth="1"/>
    <col min="10498" max="10498" width="9.375" style="1" customWidth="1"/>
    <col min="10499" max="10499" width="14.5" style="1" customWidth="1"/>
    <col min="10500" max="10500" width="2.5" style="1" customWidth="1"/>
    <col min="10501" max="10501" width="7.75" style="1" customWidth="1"/>
    <col min="10502" max="10502" width="14.5" style="1" customWidth="1"/>
    <col min="10503" max="10503" width="9.375" style="1" customWidth="1"/>
    <col min="10504" max="10504" width="14.5" style="1" customWidth="1"/>
    <col min="10505" max="10505" width="9.375" style="1" customWidth="1"/>
    <col min="10506" max="10506" width="14.5" style="1" customWidth="1"/>
    <col min="10507" max="10507" width="8" style="1" customWidth="1"/>
    <col min="10508" max="10508" width="12.375" style="1" customWidth="1"/>
    <col min="10509" max="10752" width="8" style="1"/>
    <col min="10753" max="10753" width="28.25" style="1" customWidth="1"/>
    <col min="10754" max="10754" width="9.375" style="1" customWidth="1"/>
    <col min="10755" max="10755" width="14.5" style="1" customWidth="1"/>
    <col min="10756" max="10756" width="2.5" style="1" customWidth="1"/>
    <col min="10757" max="10757" width="7.75" style="1" customWidth="1"/>
    <col min="10758" max="10758" width="14.5" style="1" customWidth="1"/>
    <col min="10759" max="10759" width="9.375" style="1" customWidth="1"/>
    <col min="10760" max="10760" width="14.5" style="1" customWidth="1"/>
    <col min="10761" max="10761" width="9.375" style="1" customWidth="1"/>
    <col min="10762" max="10762" width="14.5" style="1" customWidth="1"/>
    <col min="10763" max="10763" width="8" style="1" customWidth="1"/>
    <col min="10764" max="10764" width="12.375" style="1" customWidth="1"/>
    <col min="10765" max="11008" width="8" style="1"/>
    <col min="11009" max="11009" width="28.25" style="1" customWidth="1"/>
    <col min="11010" max="11010" width="9.375" style="1" customWidth="1"/>
    <col min="11011" max="11011" width="14.5" style="1" customWidth="1"/>
    <col min="11012" max="11012" width="2.5" style="1" customWidth="1"/>
    <col min="11013" max="11013" width="7.75" style="1" customWidth="1"/>
    <col min="11014" max="11014" width="14.5" style="1" customWidth="1"/>
    <col min="11015" max="11015" width="9.375" style="1" customWidth="1"/>
    <col min="11016" max="11016" width="14.5" style="1" customWidth="1"/>
    <col min="11017" max="11017" width="9.375" style="1" customWidth="1"/>
    <col min="11018" max="11018" width="14.5" style="1" customWidth="1"/>
    <col min="11019" max="11019" width="8" style="1" customWidth="1"/>
    <col min="11020" max="11020" width="12.375" style="1" customWidth="1"/>
    <col min="11021" max="11264" width="8" style="1"/>
    <col min="11265" max="11265" width="28.25" style="1" customWidth="1"/>
    <col min="11266" max="11266" width="9.375" style="1" customWidth="1"/>
    <col min="11267" max="11267" width="14.5" style="1" customWidth="1"/>
    <col min="11268" max="11268" width="2.5" style="1" customWidth="1"/>
    <col min="11269" max="11269" width="7.75" style="1" customWidth="1"/>
    <col min="11270" max="11270" width="14.5" style="1" customWidth="1"/>
    <col min="11271" max="11271" width="9.375" style="1" customWidth="1"/>
    <col min="11272" max="11272" width="14.5" style="1" customWidth="1"/>
    <col min="11273" max="11273" width="9.375" style="1" customWidth="1"/>
    <col min="11274" max="11274" width="14.5" style="1" customWidth="1"/>
    <col min="11275" max="11275" width="8" style="1" customWidth="1"/>
    <col min="11276" max="11276" width="12.375" style="1" customWidth="1"/>
    <col min="11277" max="11520" width="8" style="1"/>
    <col min="11521" max="11521" width="28.25" style="1" customWidth="1"/>
    <col min="11522" max="11522" width="9.375" style="1" customWidth="1"/>
    <col min="11523" max="11523" width="14.5" style="1" customWidth="1"/>
    <col min="11524" max="11524" width="2.5" style="1" customWidth="1"/>
    <col min="11525" max="11525" width="7.75" style="1" customWidth="1"/>
    <col min="11526" max="11526" width="14.5" style="1" customWidth="1"/>
    <col min="11527" max="11527" width="9.375" style="1" customWidth="1"/>
    <col min="11528" max="11528" width="14.5" style="1" customWidth="1"/>
    <col min="11529" max="11529" width="9.375" style="1" customWidth="1"/>
    <col min="11530" max="11530" width="14.5" style="1" customWidth="1"/>
    <col min="11531" max="11531" width="8" style="1" customWidth="1"/>
    <col min="11532" max="11532" width="12.375" style="1" customWidth="1"/>
    <col min="11533" max="11776" width="8" style="1"/>
    <col min="11777" max="11777" width="28.25" style="1" customWidth="1"/>
    <col min="11778" max="11778" width="9.375" style="1" customWidth="1"/>
    <col min="11779" max="11779" width="14.5" style="1" customWidth="1"/>
    <col min="11780" max="11780" width="2.5" style="1" customWidth="1"/>
    <col min="11781" max="11781" width="7.75" style="1" customWidth="1"/>
    <col min="11782" max="11782" width="14.5" style="1" customWidth="1"/>
    <col min="11783" max="11783" width="9.375" style="1" customWidth="1"/>
    <col min="11784" max="11784" width="14.5" style="1" customWidth="1"/>
    <col min="11785" max="11785" width="9.375" style="1" customWidth="1"/>
    <col min="11786" max="11786" width="14.5" style="1" customWidth="1"/>
    <col min="11787" max="11787" width="8" style="1" customWidth="1"/>
    <col min="11788" max="11788" width="12.375" style="1" customWidth="1"/>
    <col min="11789" max="12032" width="8" style="1"/>
    <col min="12033" max="12033" width="28.25" style="1" customWidth="1"/>
    <col min="12034" max="12034" width="9.375" style="1" customWidth="1"/>
    <col min="12035" max="12035" width="14.5" style="1" customWidth="1"/>
    <col min="12036" max="12036" width="2.5" style="1" customWidth="1"/>
    <col min="12037" max="12037" width="7.75" style="1" customWidth="1"/>
    <col min="12038" max="12038" width="14.5" style="1" customWidth="1"/>
    <col min="12039" max="12039" width="9.375" style="1" customWidth="1"/>
    <col min="12040" max="12040" width="14.5" style="1" customWidth="1"/>
    <col min="12041" max="12041" width="9.375" style="1" customWidth="1"/>
    <col min="12042" max="12042" width="14.5" style="1" customWidth="1"/>
    <col min="12043" max="12043" width="8" style="1" customWidth="1"/>
    <col min="12044" max="12044" width="12.375" style="1" customWidth="1"/>
    <col min="12045" max="12288" width="8" style="1"/>
    <col min="12289" max="12289" width="28.25" style="1" customWidth="1"/>
    <col min="12290" max="12290" width="9.375" style="1" customWidth="1"/>
    <col min="12291" max="12291" width="14.5" style="1" customWidth="1"/>
    <col min="12292" max="12292" width="2.5" style="1" customWidth="1"/>
    <col min="12293" max="12293" width="7.75" style="1" customWidth="1"/>
    <col min="12294" max="12294" width="14.5" style="1" customWidth="1"/>
    <col min="12295" max="12295" width="9.375" style="1" customWidth="1"/>
    <col min="12296" max="12296" width="14.5" style="1" customWidth="1"/>
    <col min="12297" max="12297" width="9.375" style="1" customWidth="1"/>
    <col min="12298" max="12298" width="14.5" style="1" customWidth="1"/>
    <col min="12299" max="12299" width="8" style="1" customWidth="1"/>
    <col min="12300" max="12300" width="12.375" style="1" customWidth="1"/>
    <col min="12301" max="12544" width="8" style="1"/>
    <col min="12545" max="12545" width="28.25" style="1" customWidth="1"/>
    <col min="12546" max="12546" width="9.375" style="1" customWidth="1"/>
    <col min="12547" max="12547" width="14.5" style="1" customWidth="1"/>
    <col min="12548" max="12548" width="2.5" style="1" customWidth="1"/>
    <col min="12549" max="12549" width="7.75" style="1" customWidth="1"/>
    <col min="12550" max="12550" width="14.5" style="1" customWidth="1"/>
    <col min="12551" max="12551" width="9.375" style="1" customWidth="1"/>
    <col min="12552" max="12552" width="14.5" style="1" customWidth="1"/>
    <col min="12553" max="12553" width="9.375" style="1" customWidth="1"/>
    <col min="12554" max="12554" width="14.5" style="1" customWidth="1"/>
    <col min="12555" max="12555" width="8" style="1" customWidth="1"/>
    <col min="12556" max="12556" width="12.375" style="1" customWidth="1"/>
    <col min="12557" max="12800" width="8" style="1"/>
    <col min="12801" max="12801" width="28.25" style="1" customWidth="1"/>
    <col min="12802" max="12802" width="9.375" style="1" customWidth="1"/>
    <col min="12803" max="12803" width="14.5" style="1" customWidth="1"/>
    <col min="12804" max="12804" width="2.5" style="1" customWidth="1"/>
    <col min="12805" max="12805" width="7.75" style="1" customWidth="1"/>
    <col min="12806" max="12806" width="14.5" style="1" customWidth="1"/>
    <col min="12807" max="12807" width="9.375" style="1" customWidth="1"/>
    <col min="12808" max="12808" width="14.5" style="1" customWidth="1"/>
    <col min="12809" max="12809" width="9.375" style="1" customWidth="1"/>
    <col min="12810" max="12810" width="14.5" style="1" customWidth="1"/>
    <col min="12811" max="12811" width="8" style="1" customWidth="1"/>
    <col min="12812" max="12812" width="12.375" style="1" customWidth="1"/>
    <col min="12813" max="13056" width="8" style="1"/>
    <col min="13057" max="13057" width="28.25" style="1" customWidth="1"/>
    <col min="13058" max="13058" width="9.375" style="1" customWidth="1"/>
    <col min="13059" max="13059" width="14.5" style="1" customWidth="1"/>
    <col min="13060" max="13060" width="2.5" style="1" customWidth="1"/>
    <col min="13061" max="13061" width="7.75" style="1" customWidth="1"/>
    <col min="13062" max="13062" width="14.5" style="1" customWidth="1"/>
    <col min="13063" max="13063" width="9.375" style="1" customWidth="1"/>
    <col min="13064" max="13064" width="14.5" style="1" customWidth="1"/>
    <col min="13065" max="13065" width="9.375" style="1" customWidth="1"/>
    <col min="13066" max="13066" width="14.5" style="1" customWidth="1"/>
    <col min="13067" max="13067" width="8" style="1" customWidth="1"/>
    <col min="13068" max="13068" width="12.375" style="1" customWidth="1"/>
    <col min="13069" max="13312" width="8" style="1"/>
    <col min="13313" max="13313" width="28.25" style="1" customWidth="1"/>
    <col min="13314" max="13314" width="9.375" style="1" customWidth="1"/>
    <col min="13315" max="13315" width="14.5" style="1" customWidth="1"/>
    <col min="13316" max="13316" width="2.5" style="1" customWidth="1"/>
    <col min="13317" max="13317" width="7.75" style="1" customWidth="1"/>
    <col min="13318" max="13318" width="14.5" style="1" customWidth="1"/>
    <col min="13319" max="13319" width="9.375" style="1" customWidth="1"/>
    <col min="13320" max="13320" width="14.5" style="1" customWidth="1"/>
    <col min="13321" max="13321" width="9.375" style="1" customWidth="1"/>
    <col min="13322" max="13322" width="14.5" style="1" customWidth="1"/>
    <col min="13323" max="13323" width="8" style="1" customWidth="1"/>
    <col min="13324" max="13324" width="12.375" style="1" customWidth="1"/>
    <col min="13325" max="13568" width="8" style="1"/>
    <col min="13569" max="13569" width="28.25" style="1" customWidth="1"/>
    <col min="13570" max="13570" width="9.375" style="1" customWidth="1"/>
    <col min="13571" max="13571" width="14.5" style="1" customWidth="1"/>
    <col min="13572" max="13572" width="2.5" style="1" customWidth="1"/>
    <col min="13573" max="13573" width="7.75" style="1" customWidth="1"/>
    <col min="13574" max="13574" width="14.5" style="1" customWidth="1"/>
    <col min="13575" max="13575" width="9.375" style="1" customWidth="1"/>
    <col min="13576" max="13576" width="14.5" style="1" customWidth="1"/>
    <col min="13577" max="13577" width="9.375" style="1" customWidth="1"/>
    <col min="13578" max="13578" width="14.5" style="1" customWidth="1"/>
    <col min="13579" max="13579" width="8" style="1" customWidth="1"/>
    <col min="13580" max="13580" width="12.375" style="1" customWidth="1"/>
    <col min="13581" max="13824" width="8" style="1"/>
    <col min="13825" max="13825" width="28.25" style="1" customWidth="1"/>
    <col min="13826" max="13826" width="9.375" style="1" customWidth="1"/>
    <col min="13827" max="13827" width="14.5" style="1" customWidth="1"/>
    <col min="13828" max="13828" width="2.5" style="1" customWidth="1"/>
    <col min="13829" max="13829" width="7.75" style="1" customWidth="1"/>
    <col min="13830" max="13830" width="14.5" style="1" customWidth="1"/>
    <col min="13831" max="13831" width="9.375" style="1" customWidth="1"/>
    <col min="13832" max="13832" width="14.5" style="1" customWidth="1"/>
    <col min="13833" max="13833" width="9.375" style="1" customWidth="1"/>
    <col min="13834" max="13834" width="14.5" style="1" customWidth="1"/>
    <col min="13835" max="13835" width="8" style="1" customWidth="1"/>
    <col min="13836" max="13836" width="12.375" style="1" customWidth="1"/>
    <col min="13837" max="14080" width="8" style="1"/>
    <col min="14081" max="14081" width="28.25" style="1" customWidth="1"/>
    <col min="14082" max="14082" width="9.375" style="1" customWidth="1"/>
    <col min="14083" max="14083" width="14.5" style="1" customWidth="1"/>
    <col min="14084" max="14084" width="2.5" style="1" customWidth="1"/>
    <col min="14085" max="14085" width="7.75" style="1" customWidth="1"/>
    <col min="14086" max="14086" width="14.5" style="1" customWidth="1"/>
    <col min="14087" max="14087" width="9.375" style="1" customWidth="1"/>
    <col min="14088" max="14088" width="14.5" style="1" customWidth="1"/>
    <col min="14089" max="14089" width="9.375" style="1" customWidth="1"/>
    <col min="14090" max="14090" width="14.5" style="1" customWidth="1"/>
    <col min="14091" max="14091" width="8" style="1" customWidth="1"/>
    <col min="14092" max="14092" width="12.375" style="1" customWidth="1"/>
    <col min="14093" max="14336" width="8" style="1"/>
    <col min="14337" max="14337" width="28.25" style="1" customWidth="1"/>
    <col min="14338" max="14338" width="9.375" style="1" customWidth="1"/>
    <col min="14339" max="14339" width="14.5" style="1" customWidth="1"/>
    <col min="14340" max="14340" width="2.5" style="1" customWidth="1"/>
    <col min="14341" max="14341" width="7.75" style="1" customWidth="1"/>
    <col min="14342" max="14342" width="14.5" style="1" customWidth="1"/>
    <col min="14343" max="14343" width="9.375" style="1" customWidth="1"/>
    <col min="14344" max="14344" width="14.5" style="1" customWidth="1"/>
    <col min="14345" max="14345" width="9.375" style="1" customWidth="1"/>
    <col min="14346" max="14346" width="14.5" style="1" customWidth="1"/>
    <col min="14347" max="14347" width="8" style="1" customWidth="1"/>
    <col min="14348" max="14348" width="12.375" style="1" customWidth="1"/>
    <col min="14349" max="14592" width="8" style="1"/>
    <col min="14593" max="14593" width="28.25" style="1" customWidth="1"/>
    <col min="14594" max="14594" width="9.375" style="1" customWidth="1"/>
    <col min="14595" max="14595" width="14.5" style="1" customWidth="1"/>
    <col min="14596" max="14596" width="2.5" style="1" customWidth="1"/>
    <col min="14597" max="14597" width="7.75" style="1" customWidth="1"/>
    <col min="14598" max="14598" width="14.5" style="1" customWidth="1"/>
    <col min="14599" max="14599" width="9.375" style="1" customWidth="1"/>
    <col min="14600" max="14600" width="14.5" style="1" customWidth="1"/>
    <col min="14601" max="14601" width="9.375" style="1" customWidth="1"/>
    <col min="14602" max="14602" width="14.5" style="1" customWidth="1"/>
    <col min="14603" max="14603" width="8" style="1" customWidth="1"/>
    <col min="14604" max="14604" width="12.375" style="1" customWidth="1"/>
    <col min="14605" max="14848" width="8" style="1"/>
    <col min="14849" max="14849" width="28.25" style="1" customWidth="1"/>
    <col min="14850" max="14850" width="9.375" style="1" customWidth="1"/>
    <col min="14851" max="14851" width="14.5" style="1" customWidth="1"/>
    <col min="14852" max="14852" width="2.5" style="1" customWidth="1"/>
    <col min="14853" max="14853" width="7.75" style="1" customWidth="1"/>
    <col min="14854" max="14854" width="14.5" style="1" customWidth="1"/>
    <col min="14855" max="14855" width="9.375" style="1" customWidth="1"/>
    <col min="14856" max="14856" width="14.5" style="1" customWidth="1"/>
    <col min="14857" max="14857" width="9.375" style="1" customWidth="1"/>
    <col min="14858" max="14858" width="14.5" style="1" customWidth="1"/>
    <col min="14859" max="14859" width="8" style="1" customWidth="1"/>
    <col min="14860" max="14860" width="12.375" style="1" customWidth="1"/>
    <col min="14861" max="15104" width="8" style="1"/>
    <col min="15105" max="15105" width="28.25" style="1" customWidth="1"/>
    <col min="15106" max="15106" width="9.375" style="1" customWidth="1"/>
    <col min="15107" max="15107" width="14.5" style="1" customWidth="1"/>
    <col min="15108" max="15108" width="2.5" style="1" customWidth="1"/>
    <col min="15109" max="15109" width="7.75" style="1" customWidth="1"/>
    <col min="15110" max="15110" width="14.5" style="1" customWidth="1"/>
    <col min="15111" max="15111" width="9.375" style="1" customWidth="1"/>
    <col min="15112" max="15112" width="14.5" style="1" customWidth="1"/>
    <col min="15113" max="15113" width="9.375" style="1" customWidth="1"/>
    <col min="15114" max="15114" width="14.5" style="1" customWidth="1"/>
    <col min="15115" max="15115" width="8" style="1" customWidth="1"/>
    <col min="15116" max="15116" width="12.375" style="1" customWidth="1"/>
    <col min="15117" max="15360" width="8" style="1"/>
    <col min="15361" max="15361" width="28.25" style="1" customWidth="1"/>
    <col min="15362" max="15362" width="9.375" style="1" customWidth="1"/>
    <col min="15363" max="15363" width="14.5" style="1" customWidth="1"/>
    <col min="15364" max="15364" width="2.5" style="1" customWidth="1"/>
    <col min="15365" max="15365" width="7.75" style="1" customWidth="1"/>
    <col min="15366" max="15366" width="14.5" style="1" customWidth="1"/>
    <col min="15367" max="15367" width="9.375" style="1" customWidth="1"/>
    <col min="15368" max="15368" width="14.5" style="1" customWidth="1"/>
    <col min="15369" max="15369" width="9.375" style="1" customWidth="1"/>
    <col min="15370" max="15370" width="14.5" style="1" customWidth="1"/>
    <col min="15371" max="15371" width="8" style="1" customWidth="1"/>
    <col min="15372" max="15372" width="12.375" style="1" customWidth="1"/>
    <col min="15373" max="15616" width="8" style="1"/>
    <col min="15617" max="15617" width="28.25" style="1" customWidth="1"/>
    <col min="15618" max="15618" width="9.375" style="1" customWidth="1"/>
    <col min="15619" max="15619" width="14.5" style="1" customWidth="1"/>
    <col min="15620" max="15620" width="2.5" style="1" customWidth="1"/>
    <col min="15621" max="15621" width="7.75" style="1" customWidth="1"/>
    <col min="15622" max="15622" width="14.5" style="1" customWidth="1"/>
    <col min="15623" max="15623" width="9.375" style="1" customWidth="1"/>
    <col min="15624" max="15624" width="14.5" style="1" customWidth="1"/>
    <col min="15625" max="15625" width="9.375" style="1" customWidth="1"/>
    <col min="15626" max="15626" width="14.5" style="1" customWidth="1"/>
    <col min="15627" max="15627" width="8" style="1" customWidth="1"/>
    <col min="15628" max="15628" width="12.375" style="1" customWidth="1"/>
    <col min="15629" max="15872" width="8" style="1"/>
    <col min="15873" max="15873" width="28.25" style="1" customWidth="1"/>
    <col min="15874" max="15874" width="9.375" style="1" customWidth="1"/>
    <col min="15875" max="15875" width="14.5" style="1" customWidth="1"/>
    <col min="15876" max="15876" width="2.5" style="1" customWidth="1"/>
    <col min="15877" max="15877" width="7.75" style="1" customWidth="1"/>
    <col min="15878" max="15878" width="14.5" style="1" customWidth="1"/>
    <col min="15879" max="15879" width="9.375" style="1" customWidth="1"/>
    <col min="15880" max="15880" width="14.5" style="1" customWidth="1"/>
    <col min="15881" max="15881" width="9.375" style="1" customWidth="1"/>
    <col min="15882" max="15882" width="14.5" style="1" customWidth="1"/>
    <col min="15883" max="15883" width="8" style="1" customWidth="1"/>
    <col min="15884" max="15884" width="12.375" style="1" customWidth="1"/>
    <col min="15885" max="16128" width="8" style="1"/>
    <col min="16129" max="16129" width="28.25" style="1" customWidth="1"/>
    <col min="16130" max="16130" width="9.375" style="1" customWidth="1"/>
    <col min="16131" max="16131" width="14.5" style="1" customWidth="1"/>
    <col min="16132" max="16132" width="2.5" style="1" customWidth="1"/>
    <col min="16133" max="16133" width="7.75" style="1" customWidth="1"/>
    <col min="16134" max="16134" width="14.5" style="1" customWidth="1"/>
    <col min="16135" max="16135" width="9.375" style="1" customWidth="1"/>
    <col min="16136" max="16136" width="14.5" style="1" customWidth="1"/>
    <col min="16137" max="16137" width="9.375" style="1" customWidth="1"/>
    <col min="16138" max="16138" width="14.5" style="1" customWidth="1"/>
    <col min="16139" max="16139" width="8" style="1" customWidth="1"/>
    <col min="16140" max="16140" width="12.375" style="1" customWidth="1"/>
    <col min="16141" max="16384" width="8" style="1"/>
  </cols>
  <sheetData>
    <row r="1" spans="1:17" ht="25.5" customHeight="1" thickBot="1">
      <c r="A1" s="487" t="s">
        <v>570</v>
      </c>
      <c r="B1" s="488"/>
      <c r="C1" s="488"/>
      <c r="D1" s="488"/>
      <c r="E1" s="491" t="s">
        <v>401</v>
      </c>
      <c r="F1" s="491"/>
      <c r="G1" s="492" t="s">
        <v>402</v>
      </c>
      <c r="H1" s="492"/>
      <c r="I1" s="491" t="s">
        <v>403</v>
      </c>
      <c r="J1" s="493"/>
    </row>
    <row r="2" spans="1:17" s="2" customFormat="1" ht="45.75" customHeight="1" thickTop="1" thickBot="1">
      <c r="A2" s="489"/>
      <c r="B2" s="490"/>
      <c r="C2" s="490"/>
      <c r="D2" s="490"/>
      <c r="E2" s="494"/>
      <c r="F2" s="494"/>
      <c r="G2" s="495"/>
      <c r="H2" s="495"/>
      <c r="I2" s="495"/>
      <c r="J2" s="496"/>
      <c r="O2" s="133" t="s">
        <v>335</v>
      </c>
      <c r="P2" s="136">
        <v>50660000</v>
      </c>
    </row>
    <row r="3" spans="1:17" s="7" customFormat="1" ht="18.75" customHeight="1" thickTop="1" thickBot="1">
      <c r="A3" s="3"/>
      <c r="B3" s="4"/>
      <c r="C3" s="4"/>
      <c r="D3" s="4"/>
      <c r="E3" s="5"/>
      <c r="F3" s="5"/>
      <c r="G3" s="5"/>
      <c r="H3" s="5"/>
      <c r="I3" s="5"/>
      <c r="J3" s="6"/>
      <c r="O3" s="134" t="s">
        <v>336</v>
      </c>
      <c r="P3" s="137">
        <v>367300000</v>
      </c>
    </row>
    <row r="4" spans="1:17" s="11" customFormat="1" ht="21" customHeight="1" thickBot="1">
      <c r="A4" s="8"/>
      <c r="B4" s="9"/>
      <c r="C4" s="9"/>
      <c r="D4" s="9"/>
      <c r="E4" s="9"/>
      <c r="F4" s="9"/>
      <c r="G4" s="9"/>
      <c r="H4" s="9"/>
      <c r="I4" s="9"/>
      <c r="J4" s="10"/>
      <c r="O4" s="135" t="s">
        <v>337</v>
      </c>
      <c r="P4" s="138">
        <v>87690000</v>
      </c>
    </row>
    <row r="5" spans="1:17" ht="32.25" customHeight="1" thickBot="1">
      <c r="A5" s="12"/>
      <c r="B5" s="13"/>
      <c r="C5" s="13"/>
      <c r="D5" s="13"/>
      <c r="E5" s="13"/>
      <c r="F5" s="13"/>
      <c r="G5" s="13"/>
      <c r="H5" s="13"/>
      <c r="I5" s="14"/>
      <c r="J5" s="15"/>
      <c r="O5" s="135" t="s">
        <v>338</v>
      </c>
      <c r="P5" s="138">
        <v>454690000</v>
      </c>
    </row>
    <row r="6" spans="1:17" s="16" customFormat="1" ht="38.25" customHeight="1" thickBot="1">
      <c r="A6" s="497" t="s">
        <v>571</v>
      </c>
      <c r="B6" s="498"/>
      <c r="C6" s="498"/>
      <c r="D6" s="498"/>
      <c r="E6" s="498"/>
      <c r="F6" s="498"/>
      <c r="G6" s="498"/>
      <c r="H6" s="498"/>
      <c r="I6" s="498"/>
      <c r="J6" s="499"/>
      <c r="O6" s="135" t="s">
        <v>339</v>
      </c>
      <c r="P6" s="138">
        <v>17096000</v>
      </c>
    </row>
    <row r="7" spans="1:17" s="18" customFormat="1" ht="32.25" customHeight="1" thickBot="1">
      <c r="A7" s="17"/>
      <c r="B7" s="117" t="s">
        <v>572</v>
      </c>
      <c r="C7" s="21"/>
      <c r="D7" s="14"/>
      <c r="E7" s="19"/>
      <c r="F7" s="20"/>
      <c r="G7" s="21"/>
      <c r="H7" s="19"/>
      <c r="I7" s="21"/>
      <c r="J7" s="22"/>
      <c r="O7" s="135" t="s">
        <v>340</v>
      </c>
      <c r="P7" s="138">
        <v>14980000</v>
      </c>
    </row>
    <row r="8" spans="1:17" s="23" customFormat="1" ht="32.25" customHeight="1" thickBot="1">
      <c r="A8" s="12"/>
      <c r="B8" s="145" t="s">
        <v>573</v>
      </c>
      <c r="C8" s="14"/>
      <c r="D8" s="24"/>
      <c r="E8" s="25"/>
      <c r="F8" s="14"/>
      <c r="G8" s="13"/>
      <c r="H8" s="14"/>
      <c r="I8" s="14"/>
      <c r="J8" s="15"/>
      <c r="O8" s="135" t="s">
        <v>341</v>
      </c>
      <c r="P8" s="138">
        <v>5434000</v>
      </c>
    </row>
    <row r="9" spans="1:17" ht="25.5" customHeight="1">
      <c r="A9" s="12"/>
      <c r="B9" s="500"/>
      <c r="C9" s="500"/>
      <c r="D9" s="500"/>
      <c r="E9" s="500"/>
      <c r="F9" s="500"/>
      <c r="G9" s="500"/>
      <c r="H9" s="500"/>
      <c r="I9" s="500"/>
      <c r="J9" s="501"/>
    </row>
    <row r="10" spans="1:17" ht="25.5" customHeight="1">
      <c r="A10" s="12"/>
      <c r="B10" s="500"/>
      <c r="C10" s="500"/>
      <c r="D10" s="500"/>
      <c r="E10" s="500"/>
      <c r="F10" s="500"/>
      <c r="G10" s="500"/>
      <c r="H10" s="500"/>
      <c r="I10" s="500"/>
      <c r="J10" s="501"/>
    </row>
    <row r="11" spans="1:17" ht="17.25" customHeight="1">
      <c r="A11" s="12"/>
      <c r="B11" s="13"/>
      <c r="C11" s="13"/>
      <c r="D11" s="13"/>
      <c r="E11" s="20"/>
      <c r="F11" s="13"/>
      <c r="G11" s="13"/>
      <c r="H11" s="13"/>
      <c r="I11" s="20"/>
      <c r="J11" s="15"/>
    </row>
    <row r="12" spans="1:17" ht="32.25" customHeight="1">
      <c r="A12" s="12"/>
      <c r="B12" s="13"/>
      <c r="C12" s="13"/>
      <c r="D12" s="13"/>
      <c r="E12" s="13"/>
      <c r="F12" s="13"/>
      <c r="G12" s="13"/>
      <c r="H12" s="13"/>
      <c r="I12" s="13"/>
      <c r="J12" s="26"/>
    </row>
    <row r="13" spans="1:17" ht="30" customHeight="1">
      <c r="A13" s="12"/>
      <c r="B13" s="13"/>
      <c r="C13" s="27" t="s">
        <v>0</v>
      </c>
      <c r="D13" s="140" t="s">
        <v>1</v>
      </c>
      <c r="E13" s="486" t="str">
        <f>"금 "&amp;FIXED(L13,0)&amp;" 원"</f>
        <v>금 2,315,690,000 원</v>
      </c>
      <c r="F13" s="486"/>
      <c r="G13" s="28" t="str">
        <f xml:space="preserve">   "(금 "&amp;NUMBERSTRING(L13,1)&amp;"원)"</f>
        <v>(금 이십삼억일천오백육십구만원)</v>
      </c>
      <c r="H13" s="28"/>
      <c r="I13" s="28"/>
      <c r="J13" s="29"/>
      <c r="L13" s="30">
        <f>'원가계산서(심사전)'!G42</f>
        <v>2315690000</v>
      </c>
      <c r="N13" s="1">
        <v>462740000</v>
      </c>
      <c r="P13" s="131">
        <f>N13-L13</f>
        <v>-1852950000</v>
      </c>
      <c r="Q13" s="132">
        <f>P13/N13</f>
        <v>-4.0043004711068848</v>
      </c>
    </row>
    <row r="14" spans="1:17" s="33" customFormat="1" ht="30" customHeight="1">
      <c r="A14" s="31"/>
      <c r="B14" s="32"/>
      <c r="C14" s="27" t="s">
        <v>2</v>
      </c>
      <c r="D14" s="140" t="s">
        <v>1</v>
      </c>
      <c r="E14" s="486" t="str">
        <f>"금 "&amp;FIXED(L14,0)&amp;" 원"</f>
        <v>금 1,721,650,000 원</v>
      </c>
      <c r="F14" s="486"/>
      <c r="G14" s="28" t="str">
        <f xml:space="preserve">   "(금 "&amp;NUMBERSTRING(L14,1)&amp;"원)"</f>
        <v>(금 일십칠억이천일백육십오만원)</v>
      </c>
      <c r="H14" s="28"/>
      <c r="I14" s="28"/>
      <c r="J14" s="29"/>
      <c r="L14" s="34">
        <f>'원가계산서(심사전)'!G40</f>
        <v>1721650000</v>
      </c>
      <c r="N14" s="33">
        <v>375350000</v>
      </c>
      <c r="P14" s="131">
        <f t="shared" ref="P14:P15" si="0">N14-L14</f>
        <v>-1346300000</v>
      </c>
    </row>
    <row r="15" spans="1:17" s="33" customFormat="1" ht="30" customHeight="1">
      <c r="A15" s="31"/>
      <c r="B15" s="32"/>
      <c r="C15" s="27" t="s">
        <v>296</v>
      </c>
      <c r="D15" s="140" t="s">
        <v>1</v>
      </c>
      <c r="E15" s="486" t="str">
        <f>"금 "&amp;FIXED(L15,0)&amp;" 원"</f>
        <v>금 594,040,000 원</v>
      </c>
      <c r="F15" s="486"/>
      <c r="G15" s="28" t="str">
        <f xml:space="preserve">   "(금 "&amp;NUMBERSTRING(L15,1)&amp;"원)"</f>
        <v>(금 오억구천사백사만원)</v>
      </c>
      <c r="H15" s="28"/>
      <c r="I15" s="28"/>
      <c r="J15" s="29"/>
      <c r="L15" s="34">
        <f>'원가계산서(심사전)'!G41</f>
        <v>594040000</v>
      </c>
      <c r="N15" s="33">
        <v>87390000</v>
      </c>
      <c r="P15" s="131">
        <f t="shared" si="0"/>
        <v>-506650000</v>
      </c>
    </row>
    <row r="16" spans="1:17" ht="44.25" customHeight="1" thickBot="1">
      <c r="A16" s="35"/>
      <c r="B16" s="36"/>
      <c r="C16" s="36"/>
      <c r="D16" s="36"/>
      <c r="E16" s="36"/>
      <c r="F16" s="36"/>
      <c r="G16" s="36"/>
      <c r="H16" s="36"/>
      <c r="I16" s="36"/>
      <c r="J16" s="37"/>
    </row>
    <row r="21" spans="5:5" ht="14.25">
      <c r="E21" s="28"/>
    </row>
  </sheetData>
  <mergeCells count="13">
    <mergeCell ref="E15:F15"/>
    <mergeCell ref="A1:D2"/>
    <mergeCell ref="E1:F1"/>
    <mergeCell ref="G1:H1"/>
    <mergeCell ref="I1:J1"/>
    <mergeCell ref="E2:F2"/>
    <mergeCell ref="G2:H2"/>
    <mergeCell ref="I2:J2"/>
    <mergeCell ref="A6:J6"/>
    <mergeCell ref="B9:J9"/>
    <mergeCell ref="B10:J10"/>
    <mergeCell ref="E13:F13"/>
    <mergeCell ref="E14:F14"/>
  </mergeCells>
  <phoneticPr fontId="4" type="noConversion"/>
  <printOptions horizontalCentered="1"/>
  <pageMargins left="0.39370078740157483" right="0.39370078740157483" top="0.98425196850393704" bottom="0.31496062992125984" header="0.51181102362204722" footer="0.1968503937007874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499984740745262"/>
  </sheetPr>
  <dimension ref="A1:L35"/>
  <sheetViews>
    <sheetView view="pageBreakPreview" zoomScale="115" zoomScaleNormal="100" zoomScaleSheetLayoutView="115" workbookViewId="0">
      <selection activeCell="B19" sqref="B19"/>
    </sheetView>
  </sheetViews>
  <sheetFormatPr defaultRowHeight="16.5"/>
  <cols>
    <col min="1" max="1" width="9" style="286"/>
    <col min="2" max="2" width="21.25" style="286" customWidth="1"/>
    <col min="3" max="3" width="6.125" style="286" customWidth="1"/>
    <col min="4" max="8" width="16" style="286" customWidth="1"/>
    <col min="9" max="16384" width="9" style="286"/>
  </cols>
  <sheetData>
    <row r="1" spans="1:12" ht="24" customHeight="1">
      <c r="A1" s="506" t="s">
        <v>966</v>
      </c>
      <c r="B1" s="506"/>
      <c r="C1" s="506"/>
      <c r="D1" s="506"/>
      <c r="E1" s="506"/>
      <c r="F1" s="506"/>
      <c r="G1" s="506"/>
      <c r="H1" s="506"/>
    </row>
    <row r="2" spans="1:12" ht="12" customHeight="1">
      <c r="A2" s="285"/>
      <c r="B2" s="285"/>
      <c r="C2" s="284"/>
      <c r="D2" s="284"/>
      <c r="E2" s="285"/>
      <c r="F2" s="285"/>
      <c r="G2" s="285"/>
      <c r="H2" s="285"/>
    </row>
    <row r="3" spans="1:12" ht="31.5" customHeight="1">
      <c r="A3" s="509" t="s">
        <v>315</v>
      </c>
      <c r="B3" s="510"/>
      <c r="C3" s="308" t="s">
        <v>316</v>
      </c>
      <c r="D3" s="308" t="s">
        <v>806</v>
      </c>
      <c r="E3" s="308" t="s">
        <v>807</v>
      </c>
      <c r="F3" s="308" t="s">
        <v>964</v>
      </c>
      <c r="G3" s="385" t="s">
        <v>965</v>
      </c>
      <c r="H3" s="308" t="s">
        <v>321</v>
      </c>
    </row>
    <row r="4" spans="1:12" ht="31.5" customHeight="1">
      <c r="A4" s="511" t="s">
        <v>808</v>
      </c>
      <c r="B4" s="512"/>
      <c r="C4" s="288" t="s">
        <v>323</v>
      </c>
      <c r="D4" s="289">
        <f>D5+D6+D7+D8+D9</f>
        <v>385772023.68000001</v>
      </c>
      <c r="E4" s="289">
        <f t="shared" ref="E4:G4" si="0">E5+E6+E7+E8+E9</f>
        <v>306031000</v>
      </c>
      <c r="F4" s="289">
        <f t="shared" si="0"/>
        <v>53839000</v>
      </c>
      <c r="G4" s="289">
        <f t="shared" si="0"/>
        <v>440000</v>
      </c>
      <c r="H4" s="290"/>
    </row>
    <row r="5" spans="1:12" ht="31.5" customHeight="1">
      <c r="A5" s="507" t="s">
        <v>803</v>
      </c>
      <c r="B5" s="508"/>
      <c r="C5" s="291" t="s">
        <v>323</v>
      </c>
      <c r="D5" s="292">
        <f>E5+F5</f>
        <v>280478000</v>
      </c>
      <c r="E5" s="292">
        <f>표지!L14</f>
        <v>280478000</v>
      </c>
      <c r="F5" s="292">
        <f>표지!L15</f>
        <v>0</v>
      </c>
      <c r="G5" s="375"/>
      <c r="H5" s="294"/>
    </row>
    <row r="6" spans="1:12" ht="31.5" customHeight="1">
      <c r="A6" s="507" t="s">
        <v>804</v>
      </c>
      <c r="B6" s="508"/>
      <c r="C6" s="291" t="s">
        <v>323</v>
      </c>
      <c r="D6" s="292">
        <f>E6+F6+G6</f>
        <v>79832000</v>
      </c>
      <c r="E6" s="299">
        <v>25553000</v>
      </c>
      <c r="F6" s="299">
        <v>53839000</v>
      </c>
      <c r="G6" s="376">
        <v>440000</v>
      </c>
      <c r="H6" s="300"/>
    </row>
    <row r="7" spans="1:12" ht="31.5" customHeight="1">
      <c r="A7" s="507" t="s">
        <v>805</v>
      </c>
      <c r="B7" s="508"/>
      <c r="C7" s="291" t="s">
        <v>323</v>
      </c>
      <c r="D7" s="292">
        <v>16956000</v>
      </c>
      <c r="E7" s="295"/>
      <c r="F7" s="295"/>
      <c r="G7" s="386"/>
      <c r="H7" s="294"/>
    </row>
    <row r="8" spans="1:12" ht="31.5" customHeight="1">
      <c r="A8" s="507" t="s">
        <v>982</v>
      </c>
      <c r="B8" s="508"/>
      <c r="C8" s="291" t="s">
        <v>323</v>
      </c>
      <c r="D8" s="292">
        <f>C23</f>
        <v>718023.68000000005</v>
      </c>
      <c r="E8" s="295"/>
      <c r="F8" s="295"/>
      <c r="G8" s="386"/>
      <c r="H8" s="294"/>
    </row>
    <row r="9" spans="1:12" ht="31.5" customHeight="1">
      <c r="A9" s="507" t="s">
        <v>987</v>
      </c>
      <c r="B9" s="508"/>
      <c r="C9" s="291" t="s">
        <v>323</v>
      </c>
      <c r="D9" s="292">
        <v>7788000</v>
      </c>
      <c r="E9" s="295"/>
      <c r="F9" s="295"/>
      <c r="G9" s="386"/>
      <c r="H9" s="294"/>
    </row>
    <row r="10" spans="1:12">
      <c r="D10" s="296"/>
    </row>
    <row r="12" spans="1:12">
      <c r="A12" s="405" t="s">
        <v>983</v>
      </c>
      <c r="B12" s="406"/>
      <c r="C12" s="407"/>
      <c r="D12" s="408"/>
      <c r="E12" s="409"/>
      <c r="F12" s="409"/>
      <c r="G12" s="409"/>
      <c r="H12" s="409"/>
      <c r="I12" s="409"/>
      <c r="J12" s="409"/>
      <c r="K12" s="409"/>
      <c r="L12" s="410"/>
    </row>
    <row r="13" spans="1:12">
      <c r="A13" s="391" t="s">
        <v>967</v>
      </c>
      <c r="B13" s="387"/>
      <c r="C13" s="388"/>
      <c r="D13" s="389"/>
      <c r="E13" s="390"/>
      <c r="F13" s="390"/>
      <c r="G13" s="390"/>
      <c r="H13" s="390"/>
      <c r="I13" s="390"/>
      <c r="J13" s="390"/>
      <c r="K13" s="390"/>
      <c r="L13" s="411"/>
    </row>
    <row r="14" spans="1:12">
      <c r="A14" s="391" t="s">
        <v>968</v>
      </c>
      <c r="B14" s="389"/>
      <c r="C14" s="504">
        <f>D5</f>
        <v>280478000</v>
      </c>
      <c r="D14" s="504"/>
      <c r="E14" s="504"/>
      <c r="F14" s="392"/>
      <c r="G14" s="393"/>
      <c r="H14" s="394"/>
      <c r="I14" s="394"/>
      <c r="J14" s="395"/>
      <c r="K14" s="396"/>
      <c r="L14" s="412"/>
    </row>
    <row r="15" spans="1:12">
      <c r="A15" s="391" t="s">
        <v>980</v>
      </c>
      <c r="B15" s="387"/>
      <c r="C15" s="388"/>
      <c r="D15" s="389"/>
      <c r="E15" s="394"/>
      <c r="F15" s="394"/>
      <c r="G15" s="394"/>
      <c r="H15" s="394"/>
      <c r="I15" s="394"/>
      <c r="J15" s="394"/>
      <c r="K15" s="394"/>
      <c r="L15" s="412"/>
    </row>
    <row r="16" spans="1:12">
      <c r="A16" s="391" t="s">
        <v>981</v>
      </c>
      <c r="B16" s="387"/>
      <c r="C16" s="388"/>
      <c r="D16" s="389"/>
      <c r="E16" s="394"/>
      <c r="F16" s="397"/>
      <c r="G16" s="394"/>
      <c r="H16" s="394"/>
      <c r="I16" s="394"/>
      <c r="J16" s="394"/>
      <c r="K16" s="394"/>
      <c r="L16" s="412"/>
    </row>
    <row r="17" spans="1:12">
      <c r="A17" s="391"/>
      <c r="B17" s="387" t="s">
        <v>969</v>
      </c>
      <c r="C17" s="388"/>
      <c r="D17" s="389"/>
      <c r="E17" s="394"/>
      <c r="F17" s="394"/>
      <c r="G17" s="394"/>
      <c r="H17" s="394"/>
      <c r="I17" s="394"/>
      <c r="J17" s="394"/>
      <c r="K17" s="394"/>
      <c r="L17" s="412"/>
    </row>
    <row r="18" spans="1:12">
      <c r="A18" s="391"/>
      <c r="B18" s="387" t="str">
        <f>"      =   "&amp;J21*100&amp;"% － [ ( "&amp;E20&amp;"원 － "&amp;E22&amp;"원 )  /  ( "&amp;E21&amp;"원 － "&amp;E22&amp;"원 ) ]   ×   ( "&amp;J21*100&amp;"% － "&amp;J22*100&amp;"% )"</f>
        <v xml:space="preserve">      =   0.27% － [ ( 280478000원 － 5000000000원 )  /  ( 10000000000원 － 5000000000원 ) ]   ×   ( 0.27% － 0.25% )</v>
      </c>
      <c r="C18" s="388"/>
      <c r="D18" s="389"/>
      <c r="E18" s="394"/>
      <c r="F18" s="394"/>
      <c r="G18" s="394"/>
      <c r="H18" s="394"/>
      <c r="I18" s="394"/>
      <c r="J18" s="394"/>
      <c r="K18" s="394"/>
      <c r="L18" s="412"/>
    </row>
    <row r="19" spans="1:12">
      <c r="A19" s="391"/>
      <c r="B19" s="398" t="str">
        <f>"      =   "&amp;ROUNDDOWN((J21-((E20-E22)/(E21-E22))*(J21-J22))*100,3)&amp;"%"</f>
        <v xml:space="preserve">      =   0.288%</v>
      </c>
      <c r="C19" s="402" t="s">
        <v>970</v>
      </c>
      <c r="D19" s="403"/>
      <c r="E19" s="404">
        <v>2.5600000000000002E-3</v>
      </c>
      <c r="F19" s="394"/>
      <c r="G19" s="394"/>
      <c r="H19" s="394"/>
      <c r="I19" s="394"/>
      <c r="J19" s="399"/>
      <c r="K19" s="394"/>
      <c r="L19" s="412"/>
    </row>
    <row r="20" spans="1:12">
      <c r="A20" s="391"/>
      <c r="B20" s="387" t="s">
        <v>971</v>
      </c>
      <c r="C20" s="388"/>
      <c r="D20" s="389"/>
      <c r="E20" s="400">
        <f>ROUND(C14,0)</f>
        <v>280478000</v>
      </c>
      <c r="F20" s="400"/>
      <c r="G20" s="394" t="s">
        <v>972</v>
      </c>
      <c r="H20" s="387" t="s">
        <v>973</v>
      </c>
      <c r="I20" s="394"/>
      <c r="J20" s="401">
        <f>E19</f>
        <v>2.5600000000000002E-3</v>
      </c>
      <c r="K20" s="394" t="s">
        <v>974</v>
      </c>
      <c r="L20" s="412"/>
    </row>
    <row r="21" spans="1:12">
      <c r="A21" s="391"/>
      <c r="B21" s="387" t="s">
        <v>975</v>
      </c>
      <c r="C21" s="388"/>
      <c r="D21" s="389"/>
      <c r="E21" s="420">
        <v>10000000000</v>
      </c>
      <c r="F21" s="400"/>
      <c r="G21" s="394" t="s">
        <v>976</v>
      </c>
      <c r="H21" s="387" t="s">
        <v>977</v>
      </c>
      <c r="I21" s="394"/>
      <c r="J21" s="401">
        <v>2.7000000000000001E-3</v>
      </c>
      <c r="K21" s="394" t="s">
        <v>972</v>
      </c>
      <c r="L21" s="412"/>
    </row>
    <row r="22" spans="1:12">
      <c r="A22" s="391"/>
      <c r="B22" s="387" t="s">
        <v>978</v>
      </c>
      <c r="C22" s="388"/>
      <c r="D22" s="389"/>
      <c r="E22" s="420">
        <v>5000000000</v>
      </c>
      <c r="F22" s="400"/>
      <c r="G22" s="394" t="s">
        <v>972</v>
      </c>
      <c r="H22" s="387" t="s">
        <v>979</v>
      </c>
      <c r="I22" s="394"/>
      <c r="J22" s="401">
        <v>2.5000000000000001E-3</v>
      </c>
      <c r="K22" s="394" t="s">
        <v>976</v>
      </c>
      <c r="L22" s="412"/>
    </row>
    <row r="23" spans="1:12">
      <c r="A23" s="413" t="s">
        <v>984</v>
      </c>
      <c r="B23" s="414"/>
      <c r="C23" s="502">
        <f>E20*E19</f>
        <v>718023.68000000005</v>
      </c>
      <c r="D23" s="503"/>
      <c r="E23" s="415"/>
      <c r="F23" s="416"/>
      <c r="G23" s="416"/>
      <c r="H23" s="505"/>
      <c r="I23" s="505"/>
      <c r="J23" s="417"/>
      <c r="K23" s="418"/>
      <c r="L23" s="419"/>
    </row>
    <row r="24" spans="1:12">
      <c r="A24" s="405" t="s">
        <v>985</v>
      </c>
      <c r="B24" s="406"/>
      <c r="C24" s="407"/>
      <c r="D24" s="408"/>
      <c r="E24" s="409"/>
      <c r="F24" s="409"/>
      <c r="G24" s="409"/>
      <c r="H24" s="409"/>
      <c r="I24" s="409"/>
      <c r="J24" s="409"/>
      <c r="K24" s="409"/>
      <c r="L24" s="410"/>
    </row>
    <row r="25" spans="1:12">
      <c r="A25" s="391" t="s">
        <v>967</v>
      </c>
      <c r="B25" s="387"/>
      <c r="C25" s="388"/>
      <c r="D25" s="389"/>
      <c r="E25" s="390"/>
      <c r="F25" s="390"/>
      <c r="G25" s="390"/>
      <c r="H25" s="390"/>
      <c r="I25" s="390"/>
      <c r="J25" s="390"/>
      <c r="K25" s="390"/>
      <c r="L25" s="411"/>
    </row>
    <row r="26" spans="1:12">
      <c r="A26" s="391" t="s">
        <v>968</v>
      </c>
      <c r="B26" s="389"/>
      <c r="C26" s="504">
        <f>C14</f>
        <v>280478000</v>
      </c>
      <c r="D26" s="504"/>
      <c r="E26" s="504"/>
      <c r="F26" s="392"/>
      <c r="G26" s="393"/>
      <c r="H26" s="394"/>
      <c r="I26" s="394"/>
      <c r="J26" s="395"/>
      <c r="K26" s="396"/>
      <c r="L26" s="412"/>
    </row>
    <row r="27" spans="1:12">
      <c r="A27" s="391" t="s">
        <v>980</v>
      </c>
      <c r="B27" s="387"/>
      <c r="C27" s="388"/>
      <c r="D27" s="389"/>
      <c r="E27" s="394"/>
      <c r="F27" s="394"/>
      <c r="G27" s="394"/>
      <c r="H27" s="394"/>
      <c r="I27" s="394"/>
      <c r="J27" s="394"/>
      <c r="K27" s="394"/>
      <c r="L27" s="412"/>
    </row>
    <row r="28" spans="1:12">
      <c r="A28" s="391" t="s">
        <v>981</v>
      </c>
      <c r="B28" s="387"/>
      <c r="C28" s="388"/>
      <c r="D28" s="389"/>
      <c r="E28" s="394"/>
      <c r="F28" s="397"/>
      <c r="G28" s="394"/>
      <c r="H28" s="394"/>
      <c r="I28" s="394"/>
      <c r="J28" s="394"/>
      <c r="K28" s="394"/>
      <c r="L28" s="412"/>
    </row>
    <row r="29" spans="1:12">
      <c r="A29" s="391"/>
      <c r="B29" s="387" t="s">
        <v>969</v>
      </c>
      <c r="C29" s="388"/>
      <c r="D29" s="389"/>
      <c r="E29" s="394"/>
      <c r="F29" s="394"/>
      <c r="G29" s="394"/>
      <c r="H29" s="394"/>
      <c r="I29" s="394"/>
      <c r="J29" s="394"/>
      <c r="K29" s="394"/>
      <c r="L29" s="412"/>
    </row>
    <row r="30" spans="1:12">
      <c r="A30" s="391"/>
      <c r="B30" s="387" t="str">
        <f>"      =   "&amp;J33*100&amp;"% － [ ( "&amp;E32&amp;"원 － "&amp;E34&amp;"원 )  /  ( "&amp;E33&amp;"원 － "&amp;E34&amp;"원 ) ]   ×   ( "&amp;J33*100&amp;"% － "&amp;J34*100&amp;"% )"</f>
        <v xml:space="preserve">      =   12.81% － [ ( 280478000원 － 7000000000원 )  /  ( 10000000000원 － 7000000000원 ) ]   ×   ( 12.81% － 11.8% )</v>
      </c>
      <c r="C30" s="388"/>
      <c r="D30" s="389"/>
      <c r="E30" s="394"/>
      <c r="F30" s="394"/>
      <c r="G30" s="394"/>
      <c r="H30" s="394"/>
      <c r="I30" s="394"/>
      <c r="J30" s="394"/>
      <c r="K30" s="394"/>
      <c r="L30" s="412"/>
    </row>
    <row r="31" spans="1:12">
      <c r="A31" s="391"/>
      <c r="B31" s="398" t="str">
        <f>"      =   "&amp;ROUNDDOWN((J33-((E32-E34)/(E33-E34))*(J33-J34))*100,3)&amp;"%"</f>
        <v xml:space="preserve">      =   15.072%</v>
      </c>
      <c r="C31" s="402" t="s">
        <v>970</v>
      </c>
      <c r="D31" s="403"/>
      <c r="E31" s="404">
        <v>0.12313</v>
      </c>
      <c r="F31" s="394"/>
      <c r="G31" s="394"/>
      <c r="H31" s="394"/>
      <c r="I31" s="394"/>
      <c r="J31" s="399"/>
      <c r="K31" s="394"/>
      <c r="L31" s="412"/>
    </row>
    <row r="32" spans="1:12">
      <c r="A32" s="391"/>
      <c r="B32" s="387" t="s">
        <v>971</v>
      </c>
      <c r="C32" s="388"/>
      <c r="D32" s="389"/>
      <c r="E32" s="400">
        <f>ROUND(C26,0)</f>
        <v>280478000</v>
      </c>
      <c r="F32" s="400"/>
      <c r="G32" s="394" t="s">
        <v>972</v>
      </c>
      <c r="H32" s="387" t="s">
        <v>973</v>
      </c>
      <c r="I32" s="394"/>
      <c r="J32" s="401">
        <f>E31</f>
        <v>0.12313</v>
      </c>
      <c r="K32" s="394" t="s">
        <v>974</v>
      </c>
      <c r="L32" s="412"/>
    </row>
    <row r="33" spans="1:12">
      <c r="A33" s="391"/>
      <c r="B33" s="387" t="s">
        <v>975</v>
      </c>
      <c r="C33" s="388"/>
      <c r="D33" s="389"/>
      <c r="E33" s="420">
        <v>10000000000</v>
      </c>
      <c r="F33" s="400"/>
      <c r="G33" s="394" t="s">
        <v>976</v>
      </c>
      <c r="H33" s="387" t="s">
        <v>977</v>
      </c>
      <c r="I33" s="394"/>
      <c r="J33" s="401">
        <v>0.12809999999999999</v>
      </c>
      <c r="K33" s="394" t="s">
        <v>972</v>
      </c>
      <c r="L33" s="412"/>
    </row>
    <row r="34" spans="1:12">
      <c r="A34" s="391"/>
      <c r="B34" s="387" t="s">
        <v>978</v>
      </c>
      <c r="C34" s="388"/>
      <c r="D34" s="389"/>
      <c r="E34" s="420">
        <v>7000000000</v>
      </c>
      <c r="F34" s="400"/>
      <c r="G34" s="394" t="s">
        <v>972</v>
      </c>
      <c r="H34" s="387" t="s">
        <v>979</v>
      </c>
      <c r="I34" s="394"/>
      <c r="J34" s="401">
        <v>0.11799999999999999</v>
      </c>
      <c r="K34" s="394" t="s">
        <v>976</v>
      </c>
      <c r="L34" s="412"/>
    </row>
    <row r="35" spans="1:12">
      <c r="A35" s="413" t="s">
        <v>986</v>
      </c>
      <c r="B35" s="414"/>
      <c r="C35" s="502">
        <f>E32*E31</f>
        <v>34535256.140000001</v>
      </c>
      <c r="D35" s="503"/>
      <c r="E35" s="415"/>
      <c r="F35" s="416"/>
      <c r="G35" s="416"/>
      <c r="H35" s="505"/>
      <c r="I35" s="505"/>
      <c r="J35" s="417"/>
      <c r="K35" s="418"/>
      <c r="L35" s="419"/>
    </row>
  </sheetData>
  <mergeCells count="14">
    <mergeCell ref="C23:D23"/>
    <mergeCell ref="C26:E26"/>
    <mergeCell ref="C35:D35"/>
    <mergeCell ref="H35:I35"/>
    <mergeCell ref="A1:H1"/>
    <mergeCell ref="A7:B7"/>
    <mergeCell ref="A8:B8"/>
    <mergeCell ref="C14:E14"/>
    <mergeCell ref="H23:I23"/>
    <mergeCell ref="A3:B3"/>
    <mergeCell ref="A4:B4"/>
    <mergeCell ref="A5:B5"/>
    <mergeCell ref="A6:B6"/>
    <mergeCell ref="A9:B9"/>
  </mergeCells>
  <phoneticPr fontId="4" type="noConversion"/>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249977111117893"/>
  </sheetPr>
  <dimension ref="A1:Q21"/>
  <sheetViews>
    <sheetView tabSelected="1" view="pageBreakPreview" zoomScaleNormal="100" workbookViewId="0">
      <selection activeCell="E5" sqref="E5"/>
    </sheetView>
  </sheetViews>
  <sheetFormatPr defaultColWidth="8" defaultRowHeight="13.5"/>
  <cols>
    <col min="1" max="1" width="28.25" style="236" customWidth="1"/>
    <col min="2" max="2" width="7.875" style="236" customWidth="1"/>
    <col min="3" max="3" width="14.5" style="236" customWidth="1"/>
    <col min="4" max="4" width="2.5" style="236" customWidth="1"/>
    <col min="5" max="5" width="9" style="236" customWidth="1"/>
    <col min="6" max="6" width="16" style="236" customWidth="1"/>
    <col min="7" max="7" width="9" style="236" customWidth="1"/>
    <col min="8" max="8" width="16" style="236" customWidth="1"/>
    <col min="9" max="9" width="9" style="236" customWidth="1"/>
    <col min="10" max="10" width="16" style="236" customWidth="1"/>
    <col min="11" max="11" width="11.875" style="236" customWidth="1"/>
    <col min="12" max="12" width="12.375" style="236" customWidth="1"/>
    <col min="13" max="13" width="8.5" style="236" bestFit="1" customWidth="1"/>
    <col min="14" max="14" width="9.375" style="236" bestFit="1" customWidth="1"/>
    <col min="15" max="15" width="12" style="236" customWidth="1"/>
    <col min="16" max="16" width="14" style="236" customWidth="1"/>
    <col min="17" max="17" width="10.25" style="236" bestFit="1" customWidth="1"/>
    <col min="18" max="256" width="8" style="236"/>
    <col min="257" max="257" width="28.25" style="236" customWidth="1"/>
    <col min="258" max="258" width="9.375" style="236" customWidth="1"/>
    <col min="259" max="259" width="14.5" style="236" customWidth="1"/>
    <col min="260" max="260" width="2.5" style="236" customWidth="1"/>
    <col min="261" max="261" width="7.75" style="236" customWidth="1"/>
    <col min="262" max="262" width="14.5" style="236" customWidth="1"/>
    <col min="263" max="263" width="9.375" style="236" customWidth="1"/>
    <col min="264" max="264" width="14.5" style="236" customWidth="1"/>
    <col min="265" max="265" width="9.375" style="236" customWidth="1"/>
    <col min="266" max="266" width="14.5" style="236" customWidth="1"/>
    <col min="267" max="267" width="8" style="236" customWidth="1"/>
    <col min="268" max="268" width="12.375" style="236" customWidth="1"/>
    <col min="269" max="512" width="8" style="236"/>
    <col min="513" max="513" width="28.25" style="236" customWidth="1"/>
    <col min="514" max="514" width="9.375" style="236" customWidth="1"/>
    <col min="515" max="515" width="14.5" style="236" customWidth="1"/>
    <col min="516" max="516" width="2.5" style="236" customWidth="1"/>
    <col min="517" max="517" width="7.75" style="236" customWidth="1"/>
    <col min="518" max="518" width="14.5" style="236" customWidth="1"/>
    <col min="519" max="519" width="9.375" style="236" customWidth="1"/>
    <col min="520" max="520" width="14.5" style="236" customWidth="1"/>
    <col min="521" max="521" width="9.375" style="236" customWidth="1"/>
    <col min="522" max="522" width="14.5" style="236" customWidth="1"/>
    <col min="523" max="523" width="8" style="236" customWidth="1"/>
    <col min="524" max="524" width="12.375" style="236" customWidth="1"/>
    <col min="525" max="768" width="8" style="236"/>
    <col min="769" max="769" width="28.25" style="236" customWidth="1"/>
    <col min="770" max="770" width="9.375" style="236" customWidth="1"/>
    <col min="771" max="771" width="14.5" style="236" customWidth="1"/>
    <col min="772" max="772" width="2.5" style="236" customWidth="1"/>
    <col min="773" max="773" width="7.75" style="236" customWidth="1"/>
    <col min="774" max="774" width="14.5" style="236" customWidth="1"/>
    <col min="775" max="775" width="9.375" style="236" customWidth="1"/>
    <col min="776" max="776" width="14.5" style="236" customWidth="1"/>
    <col min="777" max="777" width="9.375" style="236" customWidth="1"/>
    <col min="778" max="778" width="14.5" style="236" customWidth="1"/>
    <col min="779" max="779" width="8" style="236" customWidth="1"/>
    <col min="780" max="780" width="12.375" style="236" customWidth="1"/>
    <col min="781" max="1024" width="8" style="236"/>
    <col min="1025" max="1025" width="28.25" style="236" customWidth="1"/>
    <col min="1026" max="1026" width="9.375" style="236" customWidth="1"/>
    <col min="1027" max="1027" width="14.5" style="236" customWidth="1"/>
    <col min="1028" max="1028" width="2.5" style="236" customWidth="1"/>
    <col min="1029" max="1029" width="7.75" style="236" customWidth="1"/>
    <col min="1030" max="1030" width="14.5" style="236" customWidth="1"/>
    <col min="1031" max="1031" width="9.375" style="236" customWidth="1"/>
    <col min="1032" max="1032" width="14.5" style="236" customWidth="1"/>
    <col min="1033" max="1033" width="9.375" style="236" customWidth="1"/>
    <col min="1034" max="1034" width="14.5" style="236" customWidth="1"/>
    <col min="1035" max="1035" width="8" style="236" customWidth="1"/>
    <col min="1036" max="1036" width="12.375" style="236" customWidth="1"/>
    <col min="1037" max="1280" width="8" style="236"/>
    <col min="1281" max="1281" width="28.25" style="236" customWidth="1"/>
    <col min="1282" max="1282" width="9.375" style="236" customWidth="1"/>
    <col min="1283" max="1283" width="14.5" style="236" customWidth="1"/>
    <col min="1284" max="1284" width="2.5" style="236" customWidth="1"/>
    <col min="1285" max="1285" width="7.75" style="236" customWidth="1"/>
    <col min="1286" max="1286" width="14.5" style="236" customWidth="1"/>
    <col min="1287" max="1287" width="9.375" style="236" customWidth="1"/>
    <col min="1288" max="1288" width="14.5" style="236" customWidth="1"/>
    <col min="1289" max="1289" width="9.375" style="236" customWidth="1"/>
    <col min="1290" max="1290" width="14.5" style="236" customWidth="1"/>
    <col min="1291" max="1291" width="8" style="236" customWidth="1"/>
    <col min="1292" max="1292" width="12.375" style="236" customWidth="1"/>
    <col min="1293" max="1536" width="8" style="236"/>
    <col min="1537" max="1537" width="28.25" style="236" customWidth="1"/>
    <col min="1538" max="1538" width="9.375" style="236" customWidth="1"/>
    <col min="1539" max="1539" width="14.5" style="236" customWidth="1"/>
    <col min="1540" max="1540" width="2.5" style="236" customWidth="1"/>
    <col min="1541" max="1541" width="7.75" style="236" customWidth="1"/>
    <col min="1542" max="1542" width="14.5" style="236" customWidth="1"/>
    <col min="1543" max="1543" width="9.375" style="236" customWidth="1"/>
    <col min="1544" max="1544" width="14.5" style="236" customWidth="1"/>
    <col min="1545" max="1545" width="9.375" style="236" customWidth="1"/>
    <col min="1546" max="1546" width="14.5" style="236" customWidth="1"/>
    <col min="1547" max="1547" width="8" style="236" customWidth="1"/>
    <col min="1548" max="1548" width="12.375" style="236" customWidth="1"/>
    <col min="1549" max="1792" width="8" style="236"/>
    <col min="1793" max="1793" width="28.25" style="236" customWidth="1"/>
    <col min="1794" max="1794" width="9.375" style="236" customWidth="1"/>
    <col min="1795" max="1795" width="14.5" style="236" customWidth="1"/>
    <col min="1796" max="1796" width="2.5" style="236" customWidth="1"/>
    <col min="1797" max="1797" width="7.75" style="236" customWidth="1"/>
    <col min="1798" max="1798" width="14.5" style="236" customWidth="1"/>
    <col min="1799" max="1799" width="9.375" style="236" customWidth="1"/>
    <col min="1800" max="1800" width="14.5" style="236" customWidth="1"/>
    <col min="1801" max="1801" width="9.375" style="236" customWidth="1"/>
    <col min="1802" max="1802" width="14.5" style="236" customWidth="1"/>
    <col min="1803" max="1803" width="8" style="236" customWidth="1"/>
    <col min="1804" max="1804" width="12.375" style="236" customWidth="1"/>
    <col min="1805" max="2048" width="8" style="236"/>
    <col min="2049" max="2049" width="28.25" style="236" customWidth="1"/>
    <col min="2050" max="2050" width="9.375" style="236" customWidth="1"/>
    <col min="2051" max="2051" width="14.5" style="236" customWidth="1"/>
    <col min="2052" max="2052" width="2.5" style="236" customWidth="1"/>
    <col min="2053" max="2053" width="7.75" style="236" customWidth="1"/>
    <col min="2054" max="2054" width="14.5" style="236" customWidth="1"/>
    <col min="2055" max="2055" width="9.375" style="236" customWidth="1"/>
    <col min="2056" max="2056" width="14.5" style="236" customWidth="1"/>
    <col min="2057" max="2057" width="9.375" style="236" customWidth="1"/>
    <col min="2058" max="2058" width="14.5" style="236" customWidth="1"/>
    <col min="2059" max="2059" width="8" style="236" customWidth="1"/>
    <col min="2060" max="2060" width="12.375" style="236" customWidth="1"/>
    <col min="2061" max="2304" width="8" style="236"/>
    <col min="2305" max="2305" width="28.25" style="236" customWidth="1"/>
    <col min="2306" max="2306" width="9.375" style="236" customWidth="1"/>
    <col min="2307" max="2307" width="14.5" style="236" customWidth="1"/>
    <col min="2308" max="2308" width="2.5" style="236" customWidth="1"/>
    <col min="2309" max="2309" width="7.75" style="236" customWidth="1"/>
    <col min="2310" max="2310" width="14.5" style="236" customWidth="1"/>
    <col min="2311" max="2311" width="9.375" style="236" customWidth="1"/>
    <col min="2312" max="2312" width="14.5" style="236" customWidth="1"/>
    <col min="2313" max="2313" width="9.375" style="236" customWidth="1"/>
    <col min="2314" max="2314" width="14.5" style="236" customWidth="1"/>
    <col min="2315" max="2315" width="8" style="236" customWidth="1"/>
    <col min="2316" max="2316" width="12.375" style="236" customWidth="1"/>
    <col min="2317" max="2560" width="8" style="236"/>
    <col min="2561" max="2561" width="28.25" style="236" customWidth="1"/>
    <col min="2562" max="2562" width="9.375" style="236" customWidth="1"/>
    <col min="2563" max="2563" width="14.5" style="236" customWidth="1"/>
    <col min="2564" max="2564" width="2.5" style="236" customWidth="1"/>
    <col min="2565" max="2565" width="7.75" style="236" customWidth="1"/>
    <col min="2566" max="2566" width="14.5" style="236" customWidth="1"/>
    <col min="2567" max="2567" width="9.375" style="236" customWidth="1"/>
    <col min="2568" max="2568" width="14.5" style="236" customWidth="1"/>
    <col min="2569" max="2569" width="9.375" style="236" customWidth="1"/>
    <col min="2570" max="2570" width="14.5" style="236" customWidth="1"/>
    <col min="2571" max="2571" width="8" style="236" customWidth="1"/>
    <col min="2572" max="2572" width="12.375" style="236" customWidth="1"/>
    <col min="2573" max="2816" width="8" style="236"/>
    <col min="2817" max="2817" width="28.25" style="236" customWidth="1"/>
    <col min="2818" max="2818" width="9.375" style="236" customWidth="1"/>
    <col min="2819" max="2819" width="14.5" style="236" customWidth="1"/>
    <col min="2820" max="2820" width="2.5" style="236" customWidth="1"/>
    <col min="2821" max="2821" width="7.75" style="236" customWidth="1"/>
    <col min="2822" max="2822" width="14.5" style="236" customWidth="1"/>
    <col min="2823" max="2823" width="9.375" style="236" customWidth="1"/>
    <col min="2824" max="2824" width="14.5" style="236" customWidth="1"/>
    <col min="2825" max="2825" width="9.375" style="236" customWidth="1"/>
    <col min="2826" max="2826" width="14.5" style="236" customWidth="1"/>
    <col min="2827" max="2827" width="8" style="236" customWidth="1"/>
    <col min="2828" max="2828" width="12.375" style="236" customWidth="1"/>
    <col min="2829" max="3072" width="8" style="236"/>
    <col min="3073" max="3073" width="28.25" style="236" customWidth="1"/>
    <col min="3074" max="3074" width="9.375" style="236" customWidth="1"/>
    <col min="3075" max="3075" width="14.5" style="236" customWidth="1"/>
    <col min="3076" max="3076" width="2.5" style="236" customWidth="1"/>
    <col min="3077" max="3077" width="7.75" style="236" customWidth="1"/>
    <col min="3078" max="3078" width="14.5" style="236" customWidth="1"/>
    <col min="3079" max="3079" width="9.375" style="236" customWidth="1"/>
    <col min="3080" max="3080" width="14.5" style="236" customWidth="1"/>
    <col min="3081" max="3081" width="9.375" style="236" customWidth="1"/>
    <col min="3082" max="3082" width="14.5" style="236" customWidth="1"/>
    <col min="3083" max="3083" width="8" style="236" customWidth="1"/>
    <col min="3084" max="3084" width="12.375" style="236" customWidth="1"/>
    <col min="3085" max="3328" width="8" style="236"/>
    <col min="3329" max="3329" width="28.25" style="236" customWidth="1"/>
    <col min="3330" max="3330" width="9.375" style="236" customWidth="1"/>
    <col min="3331" max="3331" width="14.5" style="236" customWidth="1"/>
    <col min="3332" max="3332" width="2.5" style="236" customWidth="1"/>
    <col min="3333" max="3333" width="7.75" style="236" customWidth="1"/>
    <col min="3334" max="3334" width="14.5" style="236" customWidth="1"/>
    <col min="3335" max="3335" width="9.375" style="236" customWidth="1"/>
    <col min="3336" max="3336" width="14.5" style="236" customWidth="1"/>
    <col min="3337" max="3337" width="9.375" style="236" customWidth="1"/>
    <col min="3338" max="3338" width="14.5" style="236" customWidth="1"/>
    <col min="3339" max="3339" width="8" style="236" customWidth="1"/>
    <col min="3340" max="3340" width="12.375" style="236" customWidth="1"/>
    <col min="3341" max="3584" width="8" style="236"/>
    <col min="3585" max="3585" width="28.25" style="236" customWidth="1"/>
    <col min="3586" max="3586" width="9.375" style="236" customWidth="1"/>
    <col min="3587" max="3587" width="14.5" style="236" customWidth="1"/>
    <col min="3588" max="3588" width="2.5" style="236" customWidth="1"/>
    <col min="3589" max="3589" width="7.75" style="236" customWidth="1"/>
    <col min="3590" max="3590" width="14.5" style="236" customWidth="1"/>
    <col min="3591" max="3591" width="9.375" style="236" customWidth="1"/>
    <col min="3592" max="3592" width="14.5" style="236" customWidth="1"/>
    <col min="3593" max="3593" width="9.375" style="236" customWidth="1"/>
    <col min="3594" max="3594" width="14.5" style="236" customWidth="1"/>
    <col min="3595" max="3595" width="8" style="236" customWidth="1"/>
    <col min="3596" max="3596" width="12.375" style="236" customWidth="1"/>
    <col min="3597" max="3840" width="8" style="236"/>
    <col min="3841" max="3841" width="28.25" style="236" customWidth="1"/>
    <col min="3842" max="3842" width="9.375" style="236" customWidth="1"/>
    <col min="3843" max="3843" width="14.5" style="236" customWidth="1"/>
    <col min="3844" max="3844" width="2.5" style="236" customWidth="1"/>
    <col min="3845" max="3845" width="7.75" style="236" customWidth="1"/>
    <col min="3846" max="3846" width="14.5" style="236" customWidth="1"/>
    <col min="3847" max="3847" width="9.375" style="236" customWidth="1"/>
    <col min="3848" max="3848" width="14.5" style="236" customWidth="1"/>
    <col min="3849" max="3849" width="9.375" style="236" customWidth="1"/>
    <col min="3850" max="3850" width="14.5" style="236" customWidth="1"/>
    <col min="3851" max="3851" width="8" style="236" customWidth="1"/>
    <col min="3852" max="3852" width="12.375" style="236" customWidth="1"/>
    <col min="3853" max="4096" width="8" style="236"/>
    <col min="4097" max="4097" width="28.25" style="236" customWidth="1"/>
    <col min="4098" max="4098" width="9.375" style="236" customWidth="1"/>
    <col min="4099" max="4099" width="14.5" style="236" customWidth="1"/>
    <col min="4100" max="4100" width="2.5" style="236" customWidth="1"/>
    <col min="4101" max="4101" width="7.75" style="236" customWidth="1"/>
    <col min="4102" max="4102" width="14.5" style="236" customWidth="1"/>
    <col min="4103" max="4103" width="9.375" style="236" customWidth="1"/>
    <col min="4104" max="4104" width="14.5" style="236" customWidth="1"/>
    <col min="4105" max="4105" width="9.375" style="236" customWidth="1"/>
    <col min="4106" max="4106" width="14.5" style="236" customWidth="1"/>
    <col min="4107" max="4107" width="8" style="236" customWidth="1"/>
    <col min="4108" max="4108" width="12.375" style="236" customWidth="1"/>
    <col min="4109" max="4352" width="8" style="236"/>
    <col min="4353" max="4353" width="28.25" style="236" customWidth="1"/>
    <col min="4354" max="4354" width="9.375" style="236" customWidth="1"/>
    <col min="4355" max="4355" width="14.5" style="236" customWidth="1"/>
    <col min="4356" max="4356" width="2.5" style="236" customWidth="1"/>
    <col min="4357" max="4357" width="7.75" style="236" customWidth="1"/>
    <col min="4358" max="4358" width="14.5" style="236" customWidth="1"/>
    <col min="4359" max="4359" width="9.375" style="236" customWidth="1"/>
    <col min="4360" max="4360" width="14.5" style="236" customWidth="1"/>
    <col min="4361" max="4361" width="9.375" style="236" customWidth="1"/>
    <col min="4362" max="4362" width="14.5" style="236" customWidth="1"/>
    <col min="4363" max="4363" width="8" style="236" customWidth="1"/>
    <col min="4364" max="4364" width="12.375" style="236" customWidth="1"/>
    <col min="4365" max="4608" width="8" style="236"/>
    <col min="4609" max="4609" width="28.25" style="236" customWidth="1"/>
    <col min="4610" max="4610" width="9.375" style="236" customWidth="1"/>
    <col min="4611" max="4611" width="14.5" style="236" customWidth="1"/>
    <col min="4612" max="4612" width="2.5" style="236" customWidth="1"/>
    <col min="4613" max="4613" width="7.75" style="236" customWidth="1"/>
    <col min="4614" max="4614" width="14.5" style="236" customWidth="1"/>
    <col min="4615" max="4615" width="9.375" style="236" customWidth="1"/>
    <col min="4616" max="4616" width="14.5" style="236" customWidth="1"/>
    <col min="4617" max="4617" width="9.375" style="236" customWidth="1"/>
    <col min="4618" max="4618" width="14.5" style="236" customWidth="1"/>
    <col min="4619" max="4619" width="8" style="236" customWidth="1"/>
    <col min="4620" max="4620" width="12.375" style="236" customWidth="1"/>
    <col min="4621" max="4864" width="8" style="236"/>
    <col min="4865" max="4865" width="28.25" style="236" customWidth="1"/>
    <col min="4866" max="4866" width="9.375" style="236" customWidth="1"/>
    <col min="4867" max="4867" width="14.5" style="236" customWidth="1"/>
    <col min="4868" max="4868" width="2.5" style="236" customWidth="1"/>
    <col min="4869" max="4869" width="7.75" style="236" customWidth="1"/>
    <col min="4870" max="4870" width="14.5" style="236" customWidth="1"/>
    <col min="4871" max="4871" width="9.375" style="236" customWidth="1"/>
    <col min="4872" max="4872" width="14.5" style="236" customWidth="1"/>
    <col min="4873" max="4873" width="9.375" style="236" customWidth="1"/>
    <col min="4874" max="4874" width="14.5" style="236" customWidth="1"/>
    <col min="4875" max="4875" width="8" style="236" customWidth="1"/>
    <col min="4876" max="4876" width="12.375" style="236" customWidth="1"/>
    <col min="4877" max="5120" width="8" style="236"/>
    <col min="5121" max="5121" width="28.25" style="236" customWidth="1"/>
    <col min="5122" max="5122" width="9.375" style="236" customWidth="1"/>
    <col min="5123" max="5123" width="14.5" style="236" customWidth="1"/>
    <col min="5124" max="5124" width="2.5" style="236" customWidth="1"/>
    <col min="5125" max="5125" width="7.75" style="236" customWidth="1"/>
    <col min="5126" max="5126" width="14.5" style="236" customWidth="1"/>
    <col min="5127" max="5127" width="9.375" style="236" customWidth="1"/>
    <col min="5128" max="5128" width="14.5" style="236" customWidth="1"/>
    <col min="5129" max="5129" width="9.375" style="236" customWidth="1"/>
    <col min="5130" max="5130" width="14.5" style="236" customWidth="1"/>
    <col min="5131" max="5131" width="8" style="236" customWidth="1"/>
    <col min="5132" max="5132" width="12.375" style="236" customWidth="1"/>
    <col min="5133" max="5376" width="8" style="236"/>
    <col min="5377" max="5377" width="28.25" style="236" customWidth="1"/>
    <col min="5378" max="5378" width="9.375" style="236" customWidth="1"/>
    <col min="5379" max="5379" width="14.5" style="236" customWidth="1"/>
    <col min="5380" max="5380" width="2.5" style="236" customWidth="1"/>
    <col min="5381" max="5381" width="7.75" style="236" customWidth="1"/>
    <col min="5382" max="5382" width="14.5" style="236" customWidth="1"/>
    <col min="5383" max="5383" width="9.375" style="236" customWidth="1"/>
    <col min="5384" max="5384" width="14.5" style="236" customWidth="1"/>
    <col min="5385" max="5385" width="9.375" style="236" customWidth="1"/>
    <col min="5386" max="5386" width="14.5" style="236" customWidth="1"/>
    <col min="5387" max="5387" width="8" style="236" customWidth="1"/>
    <col min="5388" max="5388" width="12.375" style="236" customWidth="1"/>
    <col min="5389" max="5632" width="8" style="236"/>
    <col min="5633" max="5633" width="28.25" style="236" customWidth="1"/>
    <col min="5634" max="5634" width="9.375" style="236" customWidth="1"/>
    <col min="5635" max="5635" width="14.5" style="236" customWidth="1"/>
    <col min="5636" max="5636" width="2.5" style="236" customWidth="1"/>
    <col min="5637" max="5637" width="7.75" style="236" customWidth="1"/>
    <col min="5638" max="5638" width="14.5" style="236" customWidth="1"/>
    <col min="5639" max="5639" width="9.375" style="236" customWidth="1"/>
    <col min="5640" max="5640" width="14.5" style="236" customWidth="1"/>
    <col min="5641" max="5641" width="9.375" style="236" customWidth="1"/>
    <col min="5642" max="5642" width="14.5" style="236" customWidth="1"/>
    <col min="5643" max="5643" width="8" style="236" customWidth="1"/>
    <col min="5644" max="5644" width="12.375" style="236" customWidth="1"/>
    <col min="5645" max="5888" width="8" style="236"/>
    <col min="5889" max="5889" width="28.25" style="236" customWidth="1"/>
    <col min="5890" max="5890" width="9.375" style="236" customWidth="1"/>
    <col min="5891" max="5891" width="14.5" style="236" customWidth="1"/>
    <col min="5892" max="5892" width="2.5" style="236" customWidth="1"/>
    <col min="5893" max="5893" width="7.75" style="236" customWidth="1"/>
    <col min="5894" max="5894" width="14.5" style="236" customWidth="1"/>
    <col min="5895" max="5895" width="9.375" style="236" customWidth="1"/>
    <col min="5896" max="5896" width="14.5" style="236" customWidth="1"/>
    <col min="5897" max="5897" width="9.375" style="236" customWidth="1"/>
    <col min="5898" max="5898" width="14.5" style="236" customWidth="1"/>
    <col min="5899" max="5899" width="8" style="236" customWidth="1"/>
    <col min="5900" max="5900" width="12.375" style="236" customWidth="1"/>
    <col min="5901" max="6144" width="8" style="236"/>
    <col min="6145" max="6145" width="28.25" style="236" customWidth="1"/>
    <col min="6146" max="6146" width="9.375" style="236" customWidth="1"/>
    <col min="6147" max="6147" width="14.5" style="236" customWidth="1"/>
    <col min="6148" max="6148" width="2.5" style="236" customWidth="1"/>
    <col min="6149" max="6149" width="7.75" style="236" customWidth="1"/>
    <col min="6150" max="6150" width="14.5" style="236" customWidth="1"/>
    <col min="6151" max="6151" width="9.375" style="236" customWidth="1"/>
    <col min="6152" max="6152" width="14.5" style="236" customWidth="1"/>
    <col min="6153" max="6153" width="9.375" style="236" customWidth="1"/>
    <col min="6154" max="6154" width="14.5" style="236" customWidth="1"/>
    <col min="6155" max="6155" width="8" style="236" customWidth="1"/>
    <col min="6156" max="6156" width="12.375" style="236" customWidth="1"/>
    <col min="6157" max="6400" width="8" style="236"/>
    <col min="6401" max="6401" width="28.25" style="236" customWidth="1"/>
    <col min="6402" max="6402" width="9.375" style="236" customWidth="1"/>
    <col min="6403" max="6403" width="14.5" style="236" customWidth="1"/>
    <col min="6404" max="6404" width="2.5" style="236" customWidth="1"/>
    <col min="6405" max="6405" width="7.75" style="236" customWidth="1"/>
    <col min="6406" max="6406" width="14.5" style="236" customWidth="1"/>
    <col min="6407" max="6407" width="9.375" style="236" customWidth="1"/>
    <col min="6408" max="6408" width="14.5" style="236" customWidth="1"/>
    <col min="6409" max="6409" width="9.375" style="236" customWidth="1"/>
    <col min="6410" max="6410" width="14.5" style="236" customWidth="1"/>
    <col min="6411" max="6411" width="8" style="236" customWidth="1"/>
    <col min="6412" max="6412" width="12.375" style="236" customWidth="1"/>
    <col min="6413" max="6656" width="8" style="236"/>
    <col min="6657" max="6657" width="28.25" style="236" customWidth="1"/>
    <col min="6658" max="6658" width="9.375" style="236" customWidth="1"/>
    <col min="6659" max="6659" width="14.5" style="236" customWidth="1"/>
    <col min="6660" max="6660" width="2.5" style="236" customWidth="1"/>
    <col min="6661" max="6661" width="7.75" style="236" customWidth="1"/>
    <col min="6662" max="6662" width="14.5" style="236" customWidth="1"/>
    <col min="6663" max="6663" width="9.375" style="236" customWidth="1"/>
    <col min="6664" max="6664" width="14.5" style="236" customWidth="1"/>
    <col min="6665" max="6665" width="9.375" style="236" customWidth="1"/>
    <col min="6666" max="6666" width="14.5" style="236" customWidth="1"/>
    <col min="6667" max="6667" width="8" style="236" customWidth="1"/>
    <col min="6668" max="6668" width="12.375" style="236" customWidth="1"/>
    <col min="6669" max="6912" width="8" style="236"/>
    <col min="6913" max="6913" width="28.25" style="236" customWidth="1"/>
    <col min="6914" max="6914" width="9.375" style="236" customWidth="1"/>
    <col min="6915" max="6915" width="14.5" style="236" customWidth="1"/>
    <col min="6916" max="6916" width="2.5" style="236" customWidth="1"/>
    <col min="6917" max="6917" width="7.75" style="236" customWidth="1"/>
    <col min="6918" max="6918" width="14.5" style="236" customWidth="1"/>
    <col min="6919" max="6919" width="9.375" style="236" customWidth="1"/>
    <col min="6920" max="6920" width="14.5" style="236" customWidth="1"/>
    <col min="6921" max="6921" width="9.375" style="236" customWidth="1"/>
    <col min="6922" max="6922" width="14.5" style="236" customWidth="1"/>
    <col min="6923" max="6923" width="8" style="236" customWidth="1"/>
    <col min="6924" max="6924" width="12.375" style="236" customWidth="1"/>
    <col min="6925" max="7168" width="8" style="236"/>
    <col min="7169" max="7169" width="28.25" style="236" customWidth="1"/>
    <col min="7170" max="7170" width="9.375" style="236" customWidth="1"/>
    <col min="7171" max="7171" width="14.5" style="236" customWidth="1"/>
    <col min="7172" max="7172" width="2.5" style="236" customWidth="1"/>
    <col min="7173" max="7173" width="7.75" style="236" customWidth="1"/>
    <col min="7174" max="7174" width="14.5" style="236" customWidth="1"/>
    <col min="7175" max="7175" width="9.375" style="236" customWidth="1"/>
    <col min="7176" max="7176" width="14.5" style="236" customWidth="1"/>
    <col min="7177" max="7177" width="9.375" style="236" customWidth="1"/>
    <col min="7178" max="7178" width="14.5" style="236" customWidth="1"/>
    <col min="7179" max="7179" width="8" style="236" customWidth="1"/>
    <col min="7180" max="7180" width="12.375" style="236" customWidth="1"/>
    <col min="7181" max="7424" width="8" style="236"/>
    <col min="7425" max="7425" width="28.25" style="236" customWidth="1"/>
    <col min="7426" max="7426" width="9.375" style="236" customWidth="1"/>
    <col min="7427" max="7427" width="14.5" style="236" customWidth="1"/>
    <col min="7428" max="7428" width="2.5" style="236" customWidth="1"/>
    <col min="7429" max="7429" width="7.75" style="236" customWidth="1"/>
    <col min="7430" max="7430" width="14.5" style="236" customWidth="1"/>
    <col min="7431" max="7431" width="9.375" style="236" customWidth="1"/>
    <col min="7432" max="7432" width="14.5" style="236" customWidth="1"/>
    <col min="7433" max="7433" width="9.375" style="236" customWidth="1"/>
    <col min="7434" max="7434" width="14.5" style="236" customWidth="1"/>
    <col min="7435" max="7435" width="8" style="236" customWidth="1"/>
    <col min="7436" max="7436" width="12.375" style="236" customWidth="1"/>
    <col min="7437" max="7680" width="8" style="236"/>
    <col min="7681" max="7681" width="28.25" style="236" customWidth="1"/>
    <col min="7682" max="7682" width="9.375" style="236" customWidth="1"/>
    <col min="7683" max="7683" width="14.5" style="236" customWidth="1"/>
    <col min="7684" max="7684" width="2.5" style="236" customWidth="1"/>
    <col min="7685" max="7685" width="7.75" style="236" customWidth="1"/>
    <col min="7686" max="7686" width="14.5" style="236" customWidth="1"/>
    <col min="7687" max="7687" width="9.375" style="236" customWidth="1"/>
    <col min="7688" max="7688" width="14.5" style="236" customWidth="1"/>
    <col min="7689" max="7689" width="9.375" style="236" customWidth="1"/>
    <col min="7690" max="7690" width="14.5" style="236" customWidth="1"/>
    <col min="7691" max="7691" width="8" style="236" customWidth="1"/>
    <col min="7692" max="7692" width="12.375" style="236" customWidth="1"/>
    <col min="7693" max="7936" width="8" style="236"/>
    <col min="7937" max="7937" width="28.25" style="236" customWidth="1"/>
    <col min="7938" max="7938" width="9.375" style="236" customWidth="1"/>
    <col min="7939" max="7939" width="14.5" style="236" customWidth="1"/>
    <col min="7940" max="7940" width="2.5" style="236" customWidth="1"/>
    <col min="7941" max="7941" width="7.75" style="236" customWidth="1"/>
    <col min="7942" max="7942" width="14.5" style="236" customWidth="1"/>
    <col min="7943" max="7943" width="9.375" style="236" customWidth="1"/>
    <col min="7944" max="7944" width="14.5" style="236" customWidth="1"/>
    <col min="7945" max="7945" width="9.375" style="236" customWidth="1"/>
    <col min="7946" max="7946" width="14.5" style="236" customWidth="1"/>
    <col min="7947" max="7947" width="8" style="236" customWidth="1"/>
    <col min="7948" max="7948" width="12.375" style="236" customWidth="1"/>
    <col min="7949" max="8192" width="8" style="236"/>
    <col min="8193" max="8193" width="28.25" style="236" customWidth="1"/>
    <col min="8194" max="8194" width="9.375" style="236" customWidth="1"/>
    <col min="8195" max="8195" width="14.5" style="236" customWidth="1"/>
    <col min="8196" max="8196" width="2.5" style="236" customWidth="1"/>
    <col min="8197" max="8197" width="7.75" style="236" customWidth="1"/>
    <col min="8198" max="8198" width="14.5" style="236" customWidth="1"/>
    <col min="8199" max="8199" width="9.375" style="236" customWidth="1"/>
    <col min="8200" max="8200" width="14.5" style="236" customWidth="1"/>
    <col min="8201" max="8201" width="9.375" style="236" customWidth="1"/>
    <col min="8202" max="8202" width="14.5" style="236" customWidth="1"/>
    <col min="8203" max="8203" width="8" style="236" customWidth="1"/>
    <col min="8204" max="8204" width="12.375" style="236" customWidth="1"/>
    <col min="8205" max="8448" width="8" style="236"/>
    <col min="8449" max="8449" width="28.25" style="236" customWidth="1"/>
    <col min="8450" max="8450" width="9.375" style="236" customWidth="1"/>
    <col min="8451" max="8451" width="14.5" style="236" customWidth="1"/>
    <col min="8452" max="8452" width="2.5" style="236" customWidth="1"/>
    <col min="8453" max="8453" width="7.75" style="236" customWidth="1"/>
    <col min="8454" max="8454" width="14.5" style="236" customWidth="1"/>
    <col min="8455" max="8455" width="9.375" style="236" customWidth="1"/>
    <col min="8456" max="8456" width="14.5" style="236" customWidth="1"/>
    <col min="8457" max="8457" width="9.375" style="236" customWidth="1"/>
    <col min="8458" max="8458" width="14.5" style="236" customWidth="1"/>
    <col min="8459" max="8459" width="8" style="236" customWidth="1"/>
    <col min="8460" max="8460" width="12.375" style="236" customWidth="1"/>
    <col min="8461" max="8704" width="8" style="236"/>
    <col min="8705" max="8705" width="28.25" style="236" customWidth="1"/>
    <col min="8706" max="8706" width="9.375" style="236" customWidth="1"/>
    <col min="8707" max="8707" width="14.5" style="236" customWidth="1"/>
    <col min="8708" max="8708" width="2.5" style="236" customWidth="1"/>
    <col min="8709" max="8709" width="7.75" style="236" customWidth="1"/>
    <col min="8710" max="8710" width="14.5" style="236" customWidth="1"/>
    <col min="8711" max="8711" width="9.375" style="236" customWidth="1"/>
    <col min="8712" max="8712" width="14.5" style="236" customWidth="1"/>
    <col min="8713" max="8713" width="9.375" style="236" customWidth="1"/>
    <col min="8714" max="8714" width="14.5" style="236" customWidth="1"/>
    <col min="8715" max="8715" width="8" style="236" customWidth="1"/>
    <col min="8716" max="8716" width="12.375" style="236" customWidth="1"/>
    <col min="8717" max="8960" width="8" style="236"/>
    <col min="8961" max="8961" width="28.25" style="236" customWidth="1"/>
    <col min="8962" max="8962" width="9.375" style="236" customWidth="1"/>
    <col min="8963" max="8963" width="14.5" style="236" customWidth="1"/>
    <col min="8964" max="8964" width="2.5" style="236" customWidth="1"/>
    <col min="8965" max="8965" width="7.75" style="236" customWidth="1"/>
    <col min="8966" max="8966" width="14.5" style="236" customWidth="1"/>
    <col min="8967" max="8967" width="9.375" style="236" customWidth="1"/>
    <col min="8968" max="8968" width="14.5" style="236" customWidth="1"/>
    <col min="8969" max="8969" width="9.375" style="236" customWidth="1"/>
    <col min="8970" max="8970" width="14.5" style="236" customWidth="1"/>
    <col min="8971" max="8971" width="8" style="236" customWidth="1"/>
    <col min="8972" max="8972" width="12.375" style="236" customWidth="1"/>
    <col min="8973" max="9216" width="8" style="236"/>
    <col min="9217" max="9217" width="28.25" style="236" customWidth="1"/>
    <col min="9218" max="9218" width="9.375" style="236" customWidth="1"/>
    <col min="9219" max="9219" width="14.5" style="236" customWidth="1"/>
    <col min="9220" max="9220" width="2.5" style="236" customWidth="1"/>
    <col min="9221" max="9221" width="7.75" style="236" customWidth="1"/>
    <col min="9222" max="9222" width="14.5" style="236" customWidth="1"/>
    <col min="9223" max="9223" width="9.375" style="236" customWidth="1"/>
    <col min="9224" max="9224" width="14.5" style="236" customWidth="1"/>
    <col min="9225" max="9225" width="9.375" style="236" customWidth="1"/>
    <col min="9226" max="9226" width="14.5" style="236" customWidth="1"/>
    <col min="9227" max="9227" width="8" style="236" customWidth="1"/>
    <col min="9228" max="9228" width="12.375" style="236" customWidth="1"/>
    <col min="9229" max="9472" width="8" style="236"/>
    <col min="9473" max="9473" width="28.25" style="236" customWidth="1"/>
    <col min="9474" max="9474" width="9.375" style="236" customWidth="1"/>
    <col min="9475" max="9475" width="14.5" style="236" customWidth="1"/>
    <col min="9476" max="9476" width="2.5" style="236" customWidth="1"/>
    <col min="9477" max="9477" width="7.75" style="236" customWidth="1"/>
    <col min="9478" max="9478" width="14.5" style="236" customWidth="1"/>
    <col min="9479" max="9479" width="9.375" style="236" customWidth="1"/>
    <col min="9480" max="9480" width="14.5" style="236" customWidth="1"/>
    <col min="9481" max="9481" width="9.375" style="236" customWidth="1"/>
    <col min="9482" max="9482" width="14.5" style="236" customWidth="1"/>
    <col min="9483" max="9483" width="8" style="236" customWidth="1"/>
    <col min="9484" max="9484" width="12.375" style="236" customWidth="1"/>
    <col min="9485" max="9728" width="8" style="236"/>
    <col min="9729" max="9729" width="28.25" style="236" customWidth="1"/>
    <col min="9730" max="9730" width="9.375" style="236" customWidth="1"/>
    <col min="9731" max="9731" width="14.5" style="236" customWidth="1"/>
    <col min="9732" max="9732" width="2.5" style="236" customWidth="1"/>
    <col min="9733" max="9733" width="7.75" style="236" customWidth="1"/>
    <col min="9734" max="9734" width="14.5" style="236" customWidth="1"/>
    <col min="9735" max="9735" width="9.375" style="236" customWidth="1"/>
    <col min="9736" max="9736" width="14.5" style="236" customWidth="1"/>
    <col min="9737" max="9737" width="9.375" style="236" customWidth="1"/>
    <col min="9738" max="9738" width="14.5" style="236" customWidth="1"/>
    <col min="9739" max="9739" width="8" style="236" customWidth="1"/>
    <col min="9740" max="9740" width="12.375" style="236" customWidth="1"/>
    <col min="9741" max="9984" width="8" style="236"/>
    <col min="9985" max="9985" width="28.25" style="236" customWidth="1"/>
    <col min="9986" max="9986" width="9.375" style="236" customWidth="1"/>
    <col min="9987" max="9987" width="14.5" style="236" customWidth="1"/>
    <col min="9988" max="9988" width="2.5" style="236" customWidth="1"/>
    <col min="9989" max="9989" width="7.75" style="236" customWidth="1"/>
    <col min="9990" max="9990" width="14.5" style="236" customWidth="1"/>
    <col min="9991" max="9991" width="9.375" style="236" customWidth="1"/>
    <col min="9992" max="9992" width="14.5" style="236" customWidth="1"/>
    <col min="9993" max="9993" width="9.375" style="236" customWidth="1"/>
    <col min="9994" max="9994" width="14.5" style="236" customWidth="1"/>
    <col min="9995" max="9995" width="8" style="236" customWidth="1"/>
    <col min="9996" max="9996" width="12.375" style="236" customWidth="1"/>
    <col min="9997" max="10240" width="8" style="236"/>
    <col min="10241" max="10241" width="28.25" style="236" customWidth="1"/>
    <col min="10242" max="10242" width="9.375" style="236" customWidth="1"/>
    <col min="10243" max="10243" width="14.5" style="236" customWidth="1"/>
    <col min="10244" max="10244" width="2.5" style="236" customWidth="1"/>
    <col min="10245" max="10245" width="7.75" style="236" customWidth="1"/>
    <col min="10246" max="10246" width="14.5" style="236" customWidth="1"/>
    <col min="10247" max="10247" width="9.375" style="236" customWidth="1"/>
    <col min="10248" max="10248" width="14.5" style="236" customWidth="1"/>
    <col min="10249" max="10249" width="9.375" style="236" customWidth="1"/>
    <col min="10250" max="10250" width="14.5" style="236" customWidth="1"/>
    <col min="10251" max="10251" width="8" style="236" customWidth="1"/>
    <col min="10252" max="10252" width="12.375" style="236" customWidth="1"/>
    <col min="10253" max="10496" width="8" style="236"/>
    <col min="10497" max="10497" width="28.25" style="236" customWidth="1"/>
    <col min="10498" max="10498" width="9.375" style="236" customWidth="1"/>
    <col min="10499" max="10499" width="14.5" style="236" customWidth="1"/>
    <col min="10500" max="10500" width="2.5" style="236" customWidth="1"/>
    <col min="10501" max="10501" width="7.75" style="236" customWidth="1"/>
    <col min="10502" max="10502" width="14.5" style="236" customWidth="1"/>
    <col min="10503" max="10503" width="9.375" style="236" customWidth="1"/>
    <col min="10504" max="10504" width="14.5" style="236" customWidth="1"/>
    <col min="10505" max="10505" width="9.375" style="236" customWidth="1"/>
    <col min="10506" max="10506" width="14.5" style="236" customWidth="1"/>
    <col min="10507" max="10507" width="8" style="236" customWidth="1"/>
    <col min="10508" max="10508" width="12.375" style="236" customWidth="1"/>
    <col min="10509" max="10752" width="8" style="236"/>
    <col min="10753" max="10753" width="28.25" style="236" customWidth="1"/>
    <col min="10754" max="10754" width="9.375" style="236" customWidth="1"/>
    <col min="10755" max="10755" width="14.5" style="236" customWidth="1"/>
    <col min="10756" max="10756" width="2.5" style="236" customWidth="1"/>
    <col min="10757" max="10757" width="7.75" style="236" customWidth="1"/>
    <col min="10758" max="10758" width="14.5" style="236" customWidth="1"/>
    <col min="10759" max="10759" width="9.375" style="236" customWidth="1"/>
    <col min="10760" max="10760" width="14.5" style="236" customWidth="1"/>
    <col min="10761" max="10761" width="9.375" style="236" customWidth="1"/>
    <col min="10762" max="10762" width="14.5" style="236" customWidth="1"/>
    <col min="10763" max="10763" width="8" style="236" customWidth="1"/>
    <col min="10764" max="10764" width="12.375" style="236" customWidth="1"/>
    <col min="10765" max="11008" width="8" style="236"/>
    <col min="11009" max="11009" width="28.25" style="236" customWidth="1"/>
    <col min="11010" max="11010" width="9.375" style="236" customWidth="1"/>
    <col min="11011" max="11011" width="14.5" style="236" customWidth="1"/>
    <col min="11012" max="11012" width="2.5" style="236" customWidth="1"/>
    <col min="11013" max="11013" width="7.75" style="236" customWidth="1"/>
    <col min="11014" max="11014" width="14.5" style="236" customWidth="1"/>
    <col min="11015" max="11015" width="9.375" style="236" customWidth="1"/>
    <col min="11016" max="11016" width="14.5" style="236" customWidth="1"/>
    <col min="11017" max="11017" width="9.375" style="236" customWidth="1"/>
    <col min="11018" max="11018" width="14.5" style="236" customWidth="1"/>
    <col min="11019" max="11019" width="8" style="236" customWidth="1"/>
    <col min="11020" max="11020" width="12.375" style="236" customWidth="1"/>
    <col min="11021" max="11264" width="8" style="236"/>
    <col min="11265" max="11265" width="28.25" style="236" customWidth="1"/>
    <col min="11266" max="11266" width="9.375" style="236" customWidth="1"/>
    <col min="11267" max="11267" width="14.5" style="236" customWidth="1"/>
    <col min="11268" max="11268" width="2.5" style="236" customWidth="1"/>
    <col min="11269" max="11269" width="7.75" style="236" customWidth="1"/>
    <col min="11270" max="11270" width="14.5" style="236" customWidth="1"/>
    <col min="11271" max="11271" width="9.375" style="236" customWidth="1"/>
    <col min="11272" max="11272" width="14.5" style="236" customWidth="1"/>
    <col min="11273" max="11273" width="9.375" style="236" customWidth="1"/>
    <col min="11274" max="11274" width="14.5" style="236" customWidth="1"/>
    <col min="11275" max="11275" width="8" style="236" customWidth="1"/>
    <col min="11276" max="11276" width="12.375" style="236" customWidth="1"/>
    <col min="11277" max="11520" width="8" style="236"/>
    <col min="11521" max="11521" width="28.25" style="236" customWidth="1"/>
    <col min="11522" max="11522" width="9.375" style="236" customWidth="1"/>
    <col min="11523" max="11523" width="14.5" style="236" customWidth="1"/>
    <col min="11524" max="11524" width="2.5" style="236" customWidth="1"/>
    <col min="11525" max="11525" width="7.75" style="236" customWidth="1"/>
    <col min="11526" max="11526" width="14.5" style="236" customWidth="1"/>
    <col min="11527" max="11527" width="9.375" style="236" customWidth="1"/>
    <col min="11528" max="11528" width="14.5" style="236" customWidth="1"/>
    <col min="11529" max="11529" width="9.375" style="236" customWidth="1"/>
    <col min="11530" max="11530" width="14.5" style="236" customWidth="1"/>
    <col min="11531" max="11531" width="8" style="236" customWidth="1"/>
    <col min="11532" max="11532" width="12.375" style="236" customWidth="1"/>
    <col min="11533" max="11776" width="8" style="236"/>
    <col min="11777" max="11777" width="28.25" style="236" customWidth="1"/>
    <col min="11778" max="11778" width="9.375" style="236" customWidth="1"/>
    <col min="11779" max="11779" width="14.5" style="236" customWidth="1"/>
    <col min="11780" max="11780" width="2.5" style="236" customWidth="1"/>
    <col min="11781" max="11781" width="7.75" style="236" customWidth="1"/>
    <col min="11782" max="11782" width="14.5" style="236" customWidth="1"/>
    <col min="11783" max="11783" width="9.375" style="236" customWidth="1"/>
    <col min="11784" max="11784" width="14.5" style="236" customWidth="1"/>
    <col min="11785" max="11785" width="9.375" style="236" customWidth="1"/>
    <col min="11786" max="11786" width="14.5" style="236" customWidth="1"/>
    <col min="11787" max="11787" width="8" style="236" customWidth="1"/>
    <col min="11788" max="11788" width="12.375" style="236" customWidth="1"/>
    <col min="11789" max="12032" width="8" style="236"/>
    <col min="12033" max="12033" width="28.25" style="236" customWidth="1"/>
    <col min="12034" max="12034" width="9.375" style="236" customWidth="1"/>
    <col min="12035" max="12035" width="14.5" style="236" customWidth="1"/>
    <col min="12036" max="12036" width="2.5" style="236" customWidth="1"/>
    <col min="12037" max="12037" width="7.75" style="236" customWidth="1"/>
    <col min="12038" max="12038" width="14.5" style="236" customWidth="1"/>
    <col min="12039" max="12039" width="9.375" style="236" customWidth="1"/>
    <col min="12040" max="12040" width="14.5" style="236" customWidth="1"/>
    <col min="12041" max="12041" width="9.375" style="236" customWidth="1"/>
    <col min="12042" max="12042" width="14.5" style="236" customWidth="1"/>
    <col min="12043" max="12043" width="8" style="236" customWidth="1"/>
    <col min="12044" max="12044" width="12.375" style="236" customWidth="1"/>
    <col min="12045" max="12288" width="8" style="236"/>
    <col min="12289" max="12289" width="28.25" style="236" customWidth="1"/>
    <col min="12290" max="12290" width="9.375" style="236" customWidth="1"/>
    <col min="12291" max="12291" width="14.5" style="236" customWidth="1"/>
    <col min="12292" max="12292" width="2.5" style="236" customWidth="1"/>
    <col min="12293" max="12293" width="7.75" style="236" customWidth="1"/>
    <col min="12294" max="12294" width="14.5" style="236" customWidth="1"/>
    <col min="12295" max="12295" width="9.375" style="236" customWidth="1"/>
    <col min="12296" max="12296" width="14.5" style="236" customWidth="1"/>
    <col min="12297" max="12297" width="9.375" style="236" customWidth="1"/>
    <col min="12298" max="12298" width="14.5" style="236" customWidth="1"/>
    <col min="12299" max="12299" width="8" style="236" customWidth="1"/>
    <col min="12300" max="12300" width="12.375" style="236" customWidth="1"/>
    <col min="12301" max="12544" width="8" style="236"/>
    <col min="12545" max="12545" width="28.25" style="236" customWidth="1"/>
    <col min="12546" max="12546" width="9.375" style="236" customWidth="1"/>
    <col min="12547" max="12547" width="14.5" style="236" customWidth="1"/>
    <col min="12548" max="12548" width="2.5" style="236" customWidth="1"/>
    <col min="12549" max="12549" width="7.75" style="236" customWidth="1"/>
    <col min="12550" max="12550" width="14.5" style="236" customWidth="1"/>
    <col min="12551" max="12551" width="9.375" style="236" customWidth="1"/>
    <col min="12552" max="12552" width="14.5" style="236" customWidth="1"/>
    <col min="12553" max="12553" width="9.375" style="236" customWidth="1"/>
    <col min="12554" max="12554" width="14.5" style="236" customWidth="1"/>
    <col min="12555" max="12555" width="8" style="236" customWidth="1"/>
    <col min="12556" max="12556" width="12.375" style="236" customWidth="1"/>
    <col min="12557" max="12800" width="8" style="236"/>
    <col min="12801" max="12801" width="28.25" style="236" customWidth="1"/>
    <col min="12802" max="12802" width="9.375" style="236" customWidth="1"/>
    <col min="12803" max="12803" width="14.5" style="236" customWidth="1"/>
    <col min="12804" max="12804" width="2.5" style="236" customWidth="1"/>
    <col min="12805" max="12805" width="7.75" style="236" customWidth="1"/>
    <col min="12806" max="12806" width="14.5" style="236" customWidth="1"/>
    <col min="12807" max="12807" width="9.375" style="236" customWidth="1"/>
    <col min="12808" max="12808" width="14.5" style="236" customWidth="1"/>
    <col min="12809" max="12809" width="9.375" style="236" customWidth="1"/>
    <col min="12810" max="12810" width="14.5" style="236" customWidth="1"/>
    <col min="12811" max="12811" width="8" style="236" customWidth="1"/>
    <col min="12812" max="12812" width="12.375" style="236" customWidth="1"/>
    <col min="12813" max="13056" width="8" style="236"/>
    <col min="13057" max="13057" width="28.25" style="236" customWidth="1"/>
    <col min="13058" max="13058" width="9.375" style="236" customWidth="1"/>
    <col min="13059" max="13059" width="14.5" style="236" customWidth="1"/>
    <col min="13060" max="13060" width="2.5" style="236" customWidth="1"/>
    <col min="13061" max="13061" width="7.75" style="236" customWidth="1"/>
    <col min="13062" max="13062" width="14.5" style="236" customWidth="1"/>
    <col min="13063" max="13063" width="9.375" style="236" customWidth="1"/>
    <col min="13064" max="13064" width="14.5" style="236" customWidth="1"/>
    <col min="13065" max="13065" width="9.375" style="236" customWidth="1"/>
    <col min="13066" max="13066" width="14.5" style="236" customWidth="1"/>
    <col min="13067" max="13067" width="8" style="236" customWidth="1"/>
    <col min="13068" max="13068" width="12.375" style="236" customWidth="1"/>
    <col min="13069" max="13312" width="8" style="236"/>
    <col min="13313" max="13313" width="28.25" style="236" customWidth="1"/>
    <col min="13314" max="13314" width="9.375" style="236" customWidth="1"/>
    <col min="13315" max="13315" width="14.5" style="236" customWidth="1"/>
    <col min="13316" max="13316" width="2.5" style="236" customWidth="1"/>
    <col min="13317" max="13317" width="7.75" style="236" customWidth="1"/>
    <col min="13318" max="13318" width="14.5" style="236" customWidth="1"/>
    <col min="13319" max="13319" width="9.375" style="236" customWidth="1"/>
    <col min="13320" max="13320" width="14.5" style="236" customWidth="1"/>
    <col min="13321" max="13321" width="9.375" style="236" customWidth="1"/>
    <col min="13322" max="13322" width="14.5" style="236" customWidth="1"/>
    <col min="13323" max="13323" width="8" style="236" customWidth="1"/>
    <col min="13324" max="13324" width="12.375" style="236" customWidth="1"/>
    <col min="13325" max="13568" width="8" style="236"/>
    <col min="13569" max="13569" width="28.25" style="236" customWidth="1"/>
    <col min="13570" max="13570" width="9.375" style="236" customWidth="1"/>
    <col min="13571" max="13571" width="14.5" style="236" customWidth="1"/>
    <col min="13572" max="13572" width="2.5" style="236" customWidth="1"/>
    <col min="13573" max="13573" width="7.75" style="236" customWidth="1"/>
    <col min="13574" max="13574" width="14.5" style="236" customWidth="1"/>
    <col min="13575" max="13575" width="9.375" style="236" customWidth="1"/>
    <col min="13576" max="13576" width="14.5" style="236" customWidth="1"/>
    <col min="13577" max="13577" width="9.375" style="236" customWidth="1"/>
    <col min="13578" max="13578" width="14.5" style="236" customWidth="1"/>
    <col min="13579" max="13579" width="8" style="236" customWidth="1"/>
    <col min="13580" max="13580" width="12.375" style="236" customWidth="1"/>
    <col min="13581" max="13824" width="8" style="236"/>
    <col min="13825" max="13825" width="28.25" style="236" customWidth="1"/>
    <col min="13826" max="13826" width="9.375" style="236" customWidth="1"/>
    <col min="13827" max="13827" width="14.5" style="236" customWidth="1"/>
    <col min="13828" max="13828" width="2.5" style="236" customWidth="1"/>
    <col min="13829" max="13829" width="7.75" style="236" customWidth="1"/>
    <col min="13830" max="13830" width="14.5" style="236" customWidth="1"/>
    <col min="13831" max="13831" width="9.375" style="236" customWidth="1"/>
    <col min="13832" max="13832" width="14.5" style="236" customWidth="1"/>
    <col min="13833" max="13833" width="9.375" style="236" customWidth="1"/>
    <col min="13834" max="13834" width="14.5" style="236" customWidth="1"/>
    <col min="13835" max="13835" width="8" style="236" customWidth="1"/>
    <col min="13836" max="13836" width="12.375" style="236" customWidth="1"/>
    <col min="13837" max="14080" width="8" style="236"/>
    <col min="14081" max="14081" width="28.25" style="236" customWidth="1"/>
    <col min="14082" max="14082" width="9.375" style="236" customWidth="1"/>
    <col min="14083" max="14083" width="14.5" style="236" customWidth="1"/>
    <col min="14084" max="14084" width="2.5" style="236" customWidth="1"/>
    <col min="14085" max="14085" width="7.75" style="236" customWidth="1"/>
    <col min="14086" max="14086" width="14.5" style="236" customWidth="1"/>
    <col min="14087" max="14087" width="9.375" style="236" customWidth="1"/>
    <col min="14088" max="14088" width="14.5" style="236" customWidth="1"/>
    <col min="14089" max="14089" width="9.375" style="236" customWidth="1"/>
    <col min="14090" max="14090" width="14.5" style="236" customWidth="1"/>
    <col min="14091" max="14091" width="8" style="236" customWidth="1"/>
    <col min="14092" max="14092" width="12.375" style="236" customWidth="1"/>
    <col min="14093" max="14336" width="8" style="236"/>
    <col min="14337" max="14337" width="28.25" style="236" customWidth="1"/>
    <col min="14338" max="14338" width="9.375" style="236" customWidth="1"/>
    <col min="14339" max="14339" width="14.5" style="236" customWidth="1"/>
    <col min="14340" max="14340" width="2.5" style="236" customWidth="1"/>
    <col min="14341" max="14341" width="7.75" style="236" customWidth="1"/>
    <col min="14342" max="14342" width="14.5" style="236" customWidth="1"/>
    <col min="14343" max="14343" width="9.375" style="236" customWidth="1"/>
    <col min="14344" max="14344" width="14.5" style="236" customWidth="1"/>
    <col min="14345" max="14345" width="9.375" style="236" customWidth="1"/>
    <col min="14346" max="14346" width="14.5" style="236" customWidth="1"/>
    <col min="14347" max="14347" width="8" style="236" customWidth="1"/>
    <col min="14348" max="14348" width="12.375" style="236" customWidth="1"/>
    <col min="14349" max="14592" width="8" style="236"/>
    <col min="14593" max="14593" width="28.25" style="236" customWidth="1"/>
    <col min="14594" max="14594" width="9.375" style="236" customWidth="1"/>
    <col min="14595" max="14595" width="14.5" style="236" customWidth="1"/>
    <col min="14596" max="14596" width="2.5" style="236" customWidth="1"/>
    <col min="14597" max="14597" width="7.75" style="236" customWidth="1"/>
    <col min="14598" max="14598" width="14.5" style="236" customWidth="1"/>
    <col min="14599" max="14599" width="9.375" style="236" customWidth="1"/>
    <col min="14600" max="14600" width="14.5" style="236" customWidth="1"/>
    <col min="14601" max="14601" width="9.375" style="236" customWidth="1"/>
    <col min="14602" max="14602" width="14.5" style="236" customWidth="1"/>
    <col min="14603" max="14603" width="8" style="236" customWidth="1"/>
    <col min="14604" max="14604" width="12.375" style="236" customWidth="1"/>
    <col min="14605" max="14848" width="8" style="236"/>
    <col min="14849" max="14849" width="28.25" style="236" customWidth="1"/>
    <col min="14850" max="14850" width="9.375" style="236" customWidth="1"/>
    <col min="14851" max="14851" width="14.5" style="236" customWidth="1"/>
    <col min="14852" max="14852" width="2.5" style="236" customWidth="1"/>
    <col min="14853" max="14853" width="7.75" style="236" customWidth="1"/>
    <col min="14854" max="14854" width="14.5" style="236" customWidth="1"/>
    <col min="14855" max="14855" width="9.375" style="236" customWidth="1"/>
    <col min="14856" max="14856" width="14.5" style="236" customWidth="1"/>
    <col min="14857" max="14857" width="9.375" style="236" customWidth="1"/>
    <col min="14858" max="14858" width="14.5" style="236" customWidth="1"/>
    <col min="14859" max="14859" width="8" style="236" customWidth="1"/>
    <col min="14860" max="14860" width="12.375" style="236" customWidth="1"/>
    <col min="14861" max="15104" width="8" style="236"/>
    <col min="15105" max="15105" width="28.25" style="236" customWidth="1"/>
    <col min="15106" max="15106" width="9.375" style="236" customWidth="1"/>
    <col min="15107" max="15107" width="14.5" style="236" customWidth="1"/>
    <col min="15108" max="15108" width="2.5" style="236" customWidth="1"/>
    <col min="15109" max="15109" width="7.75" style="236" customWidth="1"/>
    <col min="15110" max="15110" width="14.5" style="236" customWidth="1"/>
    <col min="15111" max="15111" width="9.375" style="236" customWidth="1"/>
    <col min="15112" max="15112" width="14.5" style="236" customWidth="1"/>
    <col min="15113" max="15113" width="9.375" style="236" customWidth="1"/>
    <col min="15114" max="15114" width="14.5" style="236" customWidth="1"/>
    <col min="15115" max="15115" width="8" style="236" customWidth="1"/>
    <col min="15116" max="15116" width="12.375" style="236" customWidth="1"/>
    <col min="15117" max="15360" width="8" style="236"/>
    <col min="15361" max="15361" width="28.25" style="236" customWidth="1"/>
    <col min="15362" max="15362" width="9.375" style="236" customWidth="1"/>
    <col min="15363" max="15363" width="14.5" style="236" customWidth="1"/>
    <col min="15364" max="15364" width="2.5" style="236" customWidth="1"/>
    <col min="15365" max="15365" width="7.75" style="236" customWidth="1"/>
    <col min="15366" max="15366" width="14.5" style="236" customWidth="1"/>
    <col min="15367" max="15367" width="9.375" style="236" customWidth="1"/>
    <col min="15368" max="15368" width="14.5" style="236" customWidth="1"/>
    <col min="15369" max="15369" width="9.375" style="236" customWidth="1"/>
    <col min="15370" max="15370" width="14.5" style="236" customWidth="1"/>
    <col min="15371" max="15371" width="8" style="236" customWidth="1"/>
    <col min="15372" max="15372" width="12.375" style="236" customWidth="1"/>
    <col min="15373" max="15616" width="8" style="236"/>
    <col min="15617" max="15617" width="28.25" style="236" customWidth="1"/>
    <col min="15618" max="15618" width="9.375" style="236" customWidth="1"/>
    <col min="15619" max="15619" width="14.5" style="236" customWidth="1"/>
    <col min="15620" max="15620" width="2.5" style="236" customWidth="1"/>
    <col min="15621" max="15621" width="7.75" style="236" customWidth="1"/>
    <col min="15622" max="15622" width="14.5" style="236" customWidth="1"/>
    <col min="15623" max="15623" width="9.375" style="236" customWidth="1"/>
    <col min="15624" max="15624" width="14.5" style="236" customWidth="1"/>
    <col min="15625" max="15625" width="9.375" style="236" customWidth="1"/>
    <col min="15626" max="15626" width="14.5" style="236" customWidth="1"/>
    <col min="15627" max="15627" width="8" style="236" customWidth="1"/>
    <col min="15628" max="15628" width="12.375" style="236" customWidth="1"/>
    <col min="15629" max="15872" width="8" style="236"/>
    <col min="15873" max="15873" width="28.25" style="236" customWidth="1"/>
    <col min="15874" max="15874" width="9.375" style="236" customWidth="1"/>
    <col min="15875" max="15875" width="14.5" style="236" customWidth="1"/>
    <col min="15876" max="15876" width="2.5" style="236" customWidth="1"/>
    <col min="15877" max="15877" width="7.75" style="236" customWidth="1"/>
    <col min="15878" max="15878" width="14.5" style="236" customWidth="1"/>
    <col min="15879" max="15879" width="9.375" style="236" customWidth="1"/>
    <col min="15880" max="15880" width="14.5" style="236" customWidth="1"/>
    <col min="15881" max="15881" width="9.375" style="236" customWidth="1"/>
    <col min="15882" max="15882" width="14.5" style="236" customWidth="1"/>
    <col min="15883" max="15883" width="8" style="236" customWidth="1"/>
    <col min="15884" max="15884" width="12.375" style="236" customWidth="1"/>
    <col min="15885" max="16128" width="8" style="236"/>
    <col min="16129" max="16129" width="28.25" style="236" customWidth="1"/>
    <col min="16130" max="16130" width="9.375" style="236" customWidth="1"/>
    <col min="16131" max="16131" width="14.5" style="236" customWidth="1"/>
    <col min="16132" max="16132" width="2.5" style="236" customWidth="1"/>
    <col min="16133" max="16133" width="7.75" style="236" customWidth="1"/>
    <col min="16134" max="16134" width="14.5" style="236" customWidth="1"/>
    <col min="16135" max="16135" width="9.375" style="236" customWidth="1"/>
    <col min="16136" max="16136" width="14.5" style="236" customWidth="1"/>
    <col min="16137" max="16137" width="9.375" style="236" customWidth="1"/>
    <col min="16138" max="16138" width="14.5" style="236" customWidth="1"/>
    <col min="16139" max="16139" width="8" style="236" customWidth="1"/>
    <col min="16140" max="16140" width="12.375" style="236" customWidth="1"/>
    <col min="16141" max="16384" width="8" style="236"/>
  </cols>
  <sheetData>
    <row r="1" spans="1:17" ht="25.5" customHeight="1">
      <c r="A1" s="514" t="s">
        <v>1008</v>
      </c>
      <c r="B1" s="515"/>
      <c r="C1" s="515"/>
      <c r="D1" s="515"/>
      <c r="E1" s="491" t="s">
        <v>401</v>
      </c>
      <c r="F1" s="491"/>
      <c r="G1" s="492" t="s">
        <v>402</v>
      </c>
      <c r="H1" s="492"/>
      <c r="I1" s="491" t="s">
        <v>403</v>
      </c>
      <c r="J1" s="493"/>
    </row>
    <row r="2" spans="1:17" s="237" customFormat="1" ht="45.75" customHeight="1">
      <c r="A2" s="516"/>
      <c r="B2" s="517"/>
      <c r="C2" s="517"/>
      <c r="D2" s="517"/>
      <c r="E2" s="518"/>
      <c r="F2" s="518"/>
      <c r="G2" s="519"/>
      <c r="H2" s="519"/>
      <c r="I2" s="519"/>
      <c r="J2" s="520"/>
    </row>
    <row r="3" spans="1:17" s="242" customFormat="1" ht="18.75" customHeight="1">
      <c r="A3" s="238"/>
      <c r="B3" s="239"/>
      <c r="C3" s="239"/>
      <c r="D3" s="239"/>
      <c r="E3" s="240"/>
      <c r="F3" s="240"/>
      <c r="G3" s="240"/>
      <c r="H3" s="240"/>
      <c r="I3" s="240"/>
      <c r="J3" s="241"/>
    </row>
    <row r="4" spans="1:17" s="246" customFormat="1" ht="21" customHeight="1">
      <c r="A4" s="243"/>
      <c r="B4" s="244"/>
      <c r="C4" s="244"/>
      <c r="D4" s="244"/>
      <c r="E4" s="244"/>
      <c r="F4" s="244"/>
      <c r="G4" s="244"/>
      <c r="H4" s="244"/>
      <c r="I4" s="244"/>
      <c r="J4" s="245"/>
    </row>
    <row r="5" spans="1:17" ht="32.25" customHeight="1">
      <c r="A5" s="247"/>
      <c r="B5" s="248"/>
      <c r="C5" s="248"/>
      <c r="D5" s="248"/>
      <c r="E5" s="248"/>
      <c r="F5" s="248"/>
      <c r="G5" s="248"/>
      <c r="H5" s="248"/>
      <c r="I5" s="249"/>
      <c r="J5" s="250"/>
    </row>
    <row r="6" spans="1:17" s="251" customFormat="1" ht="38.25" customHeight="1">
      <c r="A6" s="521" t="s">
        <v>1009</v>
      </c>
      <c r="B6" s="522"/>
      <c r="C6" s="522"/>
      <c r="D6" s="522"/>
      <c r="E6" s="522"/>
      <c r="F6" s="522"/>
      <c r="G6" s="522"/>
      <c r="H6" s="522"/>
      <c r="I6" s="522"/>
      <c r="J6" s="523"/>
    </row>
    <row r="7" spans="1:17" s="258" customFormat="1" ht="32.25" customHeight="1">
      <c r="A7" s="252"/>
      <c r="B7" s="253" t="s">
        <v>1012</v>
      </c>
      <c r="C7" s="254"/>
      <c r="D7" s="249"/>
      <c r="E7" s="255"/>
      <c r="F7" s="256"/>
      <c r="G7" s="254"/>
      <c r="H7" s="255"/>
      <c r="I7" s="254"/>
      <c r="J7" s="257"/>
    </row>
    <row r="8" spans="1:17" s="261" customFormat="1" ht="32.25" customHeight="1">
      <c r="A8" s="247"/>
      <c r="B8" s="302" t="s">
        <v>1040</v>
      </c>
      <c r="C8" s="249"/>
      <c r="D8" s="259"/>
      <c r="E8" s="260"/>
      <c r="F8" s="249"/>
      <c r="G8" s="248"/>
      <c r="H8" s="249"/>
      <c r="I8" s="249"/>
      <c r="J8" s="250"/>
    </row>
    <row r="9" spans="1:17" ht="25.5" customHeight="1">
      <c r="A9" s="247"/>
      <c r="B9" s="263"/>
      <c r="C9" s="263"/>
      <c r="D9" s="263"/>
      <c r="F9" s="263"/>
      <c r="G9" s="263"/>
      <c r="H9" s="263"/>
      <c r="I9" s="263"/>
      <c r="J9" s="264"/>
    </row>
    <row r="10" spans="1:17" ht="25.5" customHeight="1">
      <c r="A10" s="247"/>
      <c r="B10" s="263"/>
      <c r="C10" s="263"/>
      <c r="D10" s="263"/>
      <c r="F10" s="263"/>
      <c r="G10" s="263"/>
      <c r="H10" s="263"/>
      <c r="I10" s="263"/>
      <c r="J10" s="264"/>
    </row>
    <row r="11" spans="1:17" ht="25.5" customHeight="1">
      <c r="A11" s="247"/>
      <c r="B11" s="248"/>
      <c r="C11" s="263"/>
      <c r="D11" s="248"/>
      <c r="E11" s="256"/>
      <c r="F11" s="248"/>
      <c r="G11" s="248"/>
      <c r="H11" s="248"/>
      <c r="I11" s="256"/>
      <c r="J11" s="250"/>
    </row>
    <row r="12" spans="1:17" ht="32.25" customHeight="1">
      <c r="A12" s="247"/>
      <c r="B12" s="248"/>
      <c r="C12" s="248"/>
      <c r="D12" s="248"/>
      <c r="E12" s="248"/>
      <c r="F12" s="248"/>
      <c r="G12" s="248"/>
      <c r="H12" s="248"/>
      <c r="I12" s="248"/>
      <c r="J12" s="262"/>
      <c r="L12" s="436" t="s">
        <v>1006</v>
      </c>
      <c r="M12" s="436" t="s">
        <v>1005</v>
      </c>
      <c r="N12" s="436" t="s">
        <v>1007</v>
      </c>
    </row>
    <row r="13" spans="1:17" ht="30" customHeight="1">
      <c r="A13" s="247"/>
      <c r="B13" s="513" t="s">
        <v>799</v>
      </c>
      <c r="C13" s="513"/>
      <c r="D13" s="274" t="s">
        <v>1</v>
      </c>
      <c r="E13" s="513" t="str">
        <f>"금 "&amp;FIXED(L13,0)&amp;" 원"</f>
        <v>금 280,478,000 원</v>
      </c>
      <c r="F13" s="513"/>
      <c r="G13" s="263" t="str">
        <f xml:space="preserve">   "(금 "&amp;NUMBERSTRING(L13,1)&amp;"원)"</f>
        <v>(금 이억팔천사십칠만팔천원)</v>
      </c>
      <c r="H13" s="263"/>
      <c r="I13" s="263"/>
      <c r="J13" s="264"/>
      <c r="L13" s="437">
        <f>원가계산서!H44</f>
        <v>280478000</v>
      </c>
      <c r="M13" s="436"/>
      <c r="N13" s="437">
        <f>L13+M13</f>
        <v>280478000</v>
      </c>
      <c r="P13" s="265"/>
      <c r="Q13" s="266"/>
    </row>
    <row r="14" spans="1:17" s="270" customFormat="1" ht="30" customHeight="1">
      <c r="A14" s="267"/>
      <c r="B14" s="268" t="s">
        <v>796</v>
      </c>
      <c r="C14" s="269" t="s">
        <v>795</v>
      </c>
      <c r="D14" s="274" t="s">
        <v>1</v>
      </c>
      <c r="E14" s="513" t="str">
        <f>"금 "&amp;FIXED(L14,0)&amp;" 원"</f>
        <v>금 280,478,000 원</v>
      </c>
      <c r="F14" s="513"/>
      <c r="G14" s="263" t="str">
        <f xml:space="preserve">   "(금 "&amp;NUMBERSTRING(L14,1)&amp;"원)"</f>
        <v>(금 이억팔천사십칠만팔천원)</v>
      </c>
      <c r="H14" s="263"/>
      <c r="I14" s="263"/>
      <c r="J14" s="264"/>
      <c r="L14" s="434">
        <f>원가계산서!H42</f>
        <v>280478000</v>
      </c>
      <c r="M14" s="435"/>
      <c r="N14" s="435"/>
      <c r="P14" s="265"/>
    </row>
    <row r="15" spans="1:17" s="270" customFormat="1" ht="30" customHeight="1">
      <c r="A15" s="267"/>
      <c r="B15" s="268" t="s">
        <v>796</v>
      </c>
      <c r="C15" s="269" t="s">
        <v>296</v>
      </c>
      <c r="D15" s="274" t="s">
        <v>1</v>
      </c>
      <c r="E15" s="513" t="str">
        <f>"금 "&amp;FIXED(L15,0)&amp;" 원"</f>
        <v>금 0 원</v>
      </c>
      <c r="F15" s="513"/>
      <c r="G15" s="263" t="str">
        <f xml:space="preserve">   "(금 "&amp;NUMBERSTRING(L15,1)&amp;"원)"</f>
        <v>(금 영원)</v>
      </c>
      <c r="H15" s="263"/>
      <c r="I15" s="263"/>
      <c r="J15" s="264"/>
      <c r="L15" s="434">
        <f>원가계산서!H43</f>
        <v>0</v>
      </c>
      <c r="M15" s="435"/>
      <c r="N15" s="435"/>
      <c r="P15" s="265"/>
    </row>
    <row r="16" spans="1:17" ht="39.75" customHeight="1" thickBot="1">
      <c r="A16" s="271"/>
      <c r="B16" s="272"/>
      <c r="C16" s="272"/>
      <c r="D16" s="272"/>
      <c r="E16" s="272"/>
      <c r="F16" s="272"/>
      <c r="G16" s="272"/>
      <c r="H16" s="272"/>
      <c r="I16" s="272"/>
      <c r="J16" s="273"/>
    </row>
    <row r="21" spans="5:5" ht="17.25">
      <c r="E21" s="263"/>
    </row>
  </sheetData>
  <mergeCells count="12">
    <mergeCell ref="E15:F15"/>
    <mergeCell ref="A1:D2"/>
    <mergeCell ref="E1:F1"/>
    <mergeCell ref="G1:H1"/>
    <mergeCell ref="I1:J1"/>
    <mergeCell ref="E2:F2"/>
    <mergeCell ref="G2:H2"/>
    <mergeCell ref="I2:J2"/>
    <mergeCell ref="A6:J6"/>
    <mergeCell ref="E13:F13"/>
    <mergeCell ref="E14:F14"/>
    <mergeCell ref="B13:C13"/>
  </mergeCells>
  <phoneticPr fontId="4" type="noConversion"/>
  <printOptions horizontalCentered="1"/>
  <pageMargins left="0.39370078740157483" right="0.39370078740157483" top="0.98425196850393704" bottom="0.31496062992125984" header="0.51181102362204722" footer="0.19685039370078741"/>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BK47"/>
  <sheetViews>
    <sheetView showZeros="0" view="pageBreakPreview" topLeftCell="A20" zoomScaleNormal="100" zoomScaleSheetLayoutView="100" workbookViewId="0">
      <selection activeCell="E38" sqref="E38"/>
    </sheetView>
  </sheetViews>
  <sheetFormatPr defaultColWidth="10" defaultRowHeight="24.95" customHeight="1"/>
  <cols>
    <col min="1" max="1" width="2" style="38" customWidth="1"/>
    <col min="2" max="2" width="3.375" style="38" customWidth="1"/>
    <col min="3" max="3" width="6.25" style="38" customWidth="1"/>
    <col min="4" max="4" width="1.125" style="38" customWidth="1"/>
    <col min="5" max="5" width="22.375" style="39" customWidth="1"/>
    <col min="6" max="6" width="1" style="38" customWidth="1"/>
    <col min="7" max="7" width="14.25" style="38" customWidth="1"/>
    <col min="8" max="8" width="6.5" style="38" customWidth="1"/>
    <col min="9" max="9" width="33.375" style="38" customWidth="1"/>
    <col min="10" max="10" width="13.875" style="38" hidden="1" customWidth="1"/>
    <col min="11" max="11" width="15.625" style="38" hidden="1" customWidth="1"/>
    <col min="12" max="12" width="11.125" style="38" hidden="1" customWidth="1"/>
    <col min="13" max="13" width="15.875" style="38" hidden="1" customWidth="1"/>
    <col min="14" max="14" width="25" style="38" hidden="1" customWidth="1"/>
    <col min="15" max="15" width="5.375" style="38" hidden="1" customWidth="1"/>
    <col min="16" max="29" width="4.25" style="38" hidden="1" customWidth="1"/>
    <col min="30" max="30" width="22.125" style="38" hidden="1" customWidth="1"/>
    <col min="31" max="46" width="4.25" style="38" hidden="1" customWidth="1"/>
    <col min="47" max="48" width="9.875" style="38" hidden="1" customWidth="1"/>
    <col min="49" max="53" width="4.25" style="38" hidden="1" customWidth="1"/>
    <col min="54" max="54" width="23" style="38" hidden="1" customWidth="1"/>
    <col min="55" max="55" width="8.125" style="38" hidden="1" customWidth="1"/>
    <col min="56" max="56" width="16.125" style="38" hidden="1" customWidth="1"/>
    <col min="57" max="59" width="10" style="38" hidden="1" customWidth="1"/>
    <col min="60" max="60" width="10" style="38" customWidth="1"/>
    <col min="61" max="61" width="18.75" style="141" customWidth="1"/>
    <col min="62" max="62" width="18.375" style="38" customWidth="1"/>
    <col min="63" max="63" width="17.75" style="38" customWidth="1"/>
    <col min="64" max="111" width="10" style="38" customWidth="1"/>
    <col min="112" max="16384" width="10" style="38"/>
  </cols>
  <sheetData>
    <row r="1" spans="1:58" ht="24.95" hidden="1" customHeight="1">
      <c r="A1" s="38" t="s">
        <v>405</v>
      </c>
      <c r="K1" s="38" t="s">
        <v>3</v>
      </c>
    </row>
    <row r="2" spans="1:58" ht="24.95" customHeight="1">
      <c r="A2" s="547" t="s">
        <v>404</v>
      </c>
      <c r="B2" s="547"/>
      <c r="C2" s="547"/>
      <c r="D2" s="547"/>
      <c r="E2" s="547"/>
      <c r="F2" s="547"/>
      <c r="G2" s="547"/>
      <c r="H2" s="547"/>
      <c r="I2" s="547"/>
      <c r="J2" s="155"/>
      <c r="K2" s="38" t="s">
        <v>5</v>
      </c>
      <c r="L2" s="38">
        <f>IF(K2="토목",1,5)</f>
        <v>1</v>
      </c>
      <c r="BD2" s="40"/>
      <c r="BE2" s="548" t="s">
        <v>6</v>
      </c>
      <c r="BF2" s="548"/>
    </row>
    <row r="3" spans="1:58" ht="14.25" customHeight="1">
      <c r="A3" s="41"/>
      <c r="B3" s="41"/>
      <c r="C3" s="41"/>
      <c r="D3" s="41"/>
      <c r="E3" s="41"/>
      <c r="F3" s="41"/>
      <c r="G3" s="41"/>
      <c r="H3" s="41"/>
      <c r="I3" s="41"/>
      <c r="J3" s="38" t="s">
        <v>4</v>
      </c>
      <c r="K3" s="42" t="s">
        <v>7</v>
      </c>
      <c r="L3" s="38">
        <f>IF(K3="전문",1,0)+18</f>
        <v>18</v>
      </c>
      <c r="N3" s="43"/>
      <c r="BD3" s="40"/>
      <c r="BE3" s="40" t="s">
        <v>8</v>
      </c>
      <c r="BF3" s="40" t="s">
        <v>9</v>
      </c>
    </row>
    <row r="4" spans="1:58" ht="18" customHeight="1" thickBot="1">
      <c r="A4" s="44"/>
      <c r="B4" s="45"/>
      <c r="C4" s="45"/>
      <c r="D4" s="45"/>
      <c r="E4" s="45"/>
      <c r="F4" s="45"/>
      <c r="G4" s="45"/>
      <c r="H4" s="45"/>
      <c r="I4" s="46">
        <f>K6</f>
        <v>15</v>
      </c>
      <c r="J4" s="47" t="s">
        <v>10</v>
      </c>
      <c r="K4" s="48" t="s">
        <v>557</v>
      </c>
      <c r="AC4" s="153"/>
      <c r="AD4" s="156"/>
      <c r="AE4" s="549" t="s">
        <v>11</v>
      </c>
      <c r="AF4" s="549"/>
      <c r="AG4" s="549"/>
      <c r="AH4" s="549"/>
      <c r="AI4" s="549"/>
      <c r="AJ4" s="549"/>
      <c r="AK4" s="549"/>
      <c r="AL4" s="549"/>
      <c r="AM4" s="549" t="s">
        <v>12</v>
      </c>
      <c r="AN4" s="549"/>
      <c r="AO4" s="549"/>
      <c r="AP4" s="549"/>
      <c r="AQ4" s="549"/>
      <c r="AR4" s="549"/>
      <c r="AS4" s="549"/>
      <c r="AT4" s="549"/>
      <c r="AU4" s="550" t="s">
        <v>13</v>
      </c>
      <c r="AV4" s="550"/>
      <c r="AW4" s="551" t="s">
        <v>14</v>
      </c>
      <c r="AX4" s="551"/>
      <c r="AY4" s="551"/>
      <c r="AZ4" s="551"/>
      <c r="BB4" s="156" t="s">
        <v>15</v>
      </c>
      <c r="BC4" s="156">
        <v>0.9</v>
      </c>
      <c r="BD4" s="40" t="s">
        <v>16</v>
      </c>
      <c r="BE4" s="40">
        <v>0.4</v>
      </c>
      <c r="BF4" s="40">
        <v>0.56000000000000005</v>
      </c>
    </row>
    <row r="5" spans="1:58" ht="29.25" customHeight="1" thickBot="1">
      <c r="A5" s="552" t="s">
        <v>17</v>
      </c>
      <c r="B5" s="553"/>
      <c r="C5" s="553"/>
      <c r="D5" s="49"/>
      <c r="E5" s="50" t="s">
        <v>18</v>
      </c>
      <c r="F5" s="51"/>
      <c r="G5" s="158" t="s">
        <v>19</v>
      </c>
      <c r="H5" s="158" t="s">
        <v>20</v>
      </c>
      <c r="I5" s="52" t="s">
        <v>21</v>
      </c>
      <c r="J5" s="53" t="s">
        <v>22</v>
      </c>
      <c r="K5" s="47" t="s">
        <v>557</v>
      </c>
      <c r="M5" s="38" t="s">
        <v>23</v>
      </c>
      <c r="AC5" s="153"/>
      <c r="AD5" s="156"/>
      <c r="AE5" s="549" t="s">
        <v>5</v>
      </c>
      <c r="AF5" s="549"/>
      <c r="AG5" s="549"/>
      <c r="AH5" s="549"/>
      <c r="AI5" s="549" t="s">
        <v>24</v>
      </c>
      <c r="AJ5" s="549"/>
      <c r="AK5" s="549"/>
      <c r="AL5" s="549"/>
      <c r="AM5" s="549" t="s">
        <v>5</v>
      </c>
      <c r="AN5" s="549"/>
      <c r="AO5" s="549"/>
      <c r="AP5" s="549"/>
      <c r="AQ5" s="549" t="s">
        <v>24</v>
      </c>
      <c r="AR5" s="549"/>
      <c r="AS5" s="549"/>
      <c r="AT5" s="549"/>
      <c r="AU5" s="157" t="s">
        <v>25</v>
      </c>
      <c r="AV5" s="157" t="s">
        <v>9</v>
      </c>
      <c r="AW5" s="551"/>
      <c r="AX5" s="551"/>
      <c r="AY5" s="551"/>
      <c r="AZ5" s="551"/>
      <c r="BB5" s="156" t="s">
        <v>26</v>
      </c>
      <c r="BC5" s="156">
        <v>0.4</v>
      </c>
      <c r="BD5" s="40" t="s">
        <v>27</v>
      </c>
      <c r="BE5" s="40">
        <f t="shared" ref="BE5:BE16" si="0">BE4</f>
        <v>0.4</v>
      </c>
      <c r="BF5" s="40">
        <v>0.56000000000000005</v>
      </c>
    </row>
    <row r="6" spans="1:58" ht="19.5" customHeight="1" thickTop="1">
      <c r="A6" s="459"/>
      <c r="B6" s="460"/>
      <c r="C6" s="461" t="s">
        <v>28</v>
      </c>
      <c r="D6" s="54"/>
      <c r="E6" s="55" t="s">
        <v>29</v>
      </c>
      <c r="F6" s="56"/>
      <c r="G6" s="57">
        <f>K7</f>
        <v>233924805</v>
      </c>
      <c r="H6" s="58"/>
      <c r="I6" s="59"/>
      <c r="J6" s="53" t="s">
        <v>30</v>
      </c>
      <c r="K6" s="60">
        <v>15</v>
      </c>
      <c r="AC6" s="153"/>
      <c r="AD6" s="154" t="s">
        <v>31</v>
      </c>
      <c r="AE6" s="61">
        <v>12.7</v>
      </c>
      <c r="AF6" s="61">
        <v>13</v>
      </c>
      <c r="AG6" s="61">
        <v>13</v>
      </c>
      <c r="AH6" s="61">
        <v>12.9</v>
      </c>
      <c r="AI6" s="61">
        <v>11.5</v>
      </c>
      <c r="AJ6" s="61">
        <v>11.8</v>
      </c>
      <c r="AK6" s="61">
        <v>11.8</v>
      </c>
      <c r="AL6" s="61">
        <v>11.7</v>
      </c>
      <c r="AM6" s="61">
        <v>8.8000000000000007</v>
      </c>
      <c r="AN6" s="61">
        <v>9.1</v>
      </c>
      <c r="AO6" s="61">
        <v>10</v>
      </c>
      <c r="AP6" s="61">
        <v>105</v>
      </c>
      <c r="AQ6" s="61">
        <v>7.8</v>
      </c>
      <c r="AR6" s="61">
        <v>8.1</v>
      </c>
      <c r="AS6" s="61">
        <v>9</v>
      </c>
      <c r="AT6" s="61">
        <v>9.5</v>
      </c>
      <c r="AU6" s="157">
        <v>6</v>
      </c>
      <c r="AW6" s="157">
        <v>15</v>
      </c>
      <c r="BB6" s="156" t="s">
        <v>32</v>
      </c>
      <c r="BC6" s="156">
        <v>0.5</v>
      </c>
      <c r="BD6" s="40" t="s">
        <v>33</v>
      </c>
      <c r="BE6" s="40">
        <f t="shared" si="0"/>
        <v>0.4</v>
      </c>
      <c r="BF6" s="40">
        <v>0.49</v>
      </c>
    </row>
    <row r="7" spans="1:58" ht="19.5" customHeight="1">
      <c r="A7" s="463"/>
      <c r="B7" s="464"/>
      <c r="C7" s="461"/>
      <c r="D7" s="62"/>
      <c r="E7" s="63" t="s">
        <v>34</v>
      </c>
      <c r="F7" s="64"/>
      <c r="G7" s="65">
        <v>0</v>
      </c>
      <c r="H7" s="66"/>
      <c r="I7" s="67"/>
      <c r="J7" s="68" t="s">
        <v>35</v>
      </c>
      <c r="K7" s="69">
        <f>'공사비 집계(심사전)'!E4</f>
        <v>233924805</v>
      </c>
      <c r="AC7" s="153"/>
      <c r="AD7" s="154" t="s">
        <v>36</v>
      </c>
      <c r="AE7" s="61">
        <v>12.7</v>
      </c>
      <c r="AF7" s="61">
        <v>12.9</v>
      </c>
      <c r="AG7" s="61">
        <v>13</v>
      </c>
      <c r="AH7" s="61">
        <v>12.9</v>
      </c>
      <c r="AI7" s="61">
        <v>11.5</v>
      </c>
      <c r="AJ7" s="61">
        <v>11.8</v>
      </c>
      <c r="AK7" s="61">
        <v>11.8</v>
      </c>
      <c r="AL7" s="61">
        <v>11.7</v>
      </c>
      <c r="AM7" s="61">
        <v>10.199999999999999</v>
      </c>
      <c r="AN7" s="61">
        <v>10.5</v>
      </c>
      <c r="AO7" s="61">
        <v>11.4</v>
      </c>
      <c r="AP7" s="61">
        <v>11.9</v>
      </c>
      <c r="AQ7" s="61">
        <v>9.1999999999999993</v>
      </c>
      <c r="AR7" s="61">
        <v>9.5</v>
      </c>
      <c r="AS7" s="61">
        <v>10.4</v>
      </c>
      <c r="AT7" s="61">
        <v>10.9</v>
      </c>
      <c r="AU7" s="157">
        <v>5.5</v>
      </c>
      <c r="AW7" s="157">
        <v>12</v>
      </c>
      <c r="AX7" s="156"/>
      <c r="AY7" s="156"/>
      <c r="AZ7" s="156"/>
      <c r="BB7" s="156" t="s">
        <v>37</v>
      </c>
      <c r="BC7" s="156">
        <v>1.5</v>
      </c>
      <c r="BD7" s="40" t="s">
        <v>38</v>
      </c>
      <c r="BE7" s="40">
        <f t="shared" si="0"/>
        <v>0.4</v>
      </c>
      <c r="BF7" s="40">
        <v>0.49</v>
      </c>
    </row>
    <row r="8" spans="1:58" ht="19.5" customHeight="1">
      <c r="A8" s="463"/>
      <c r="B8" s="464"/>
      <c r="C8" s="462"/>
      <c r="D8" s="62"/>
      <c r="E8" s="63" t="s">
        <v>39</v>
      </c>
      <c r="F8" s="64"/>
      <c r="G8" s="65">
        <f>SUM(G6:G7)</f>
        <v>233924805</v>
      </c>
      <c r="H8" s="66"/>
      <c r="I8" s="67"/>
      <c r="J8" s="68" t="s">
        <v>40</v>
      </c>
      <c r="K8" s="69">
        <f>'공사비 집계(심사전)'!F4</f>
        <v>587082384</v>
      </c>
      <c r="AC8" s="153"/>
      <c r="AD8" s="154" t="s">
        <v>41</v>
      </c>
      <c r="AE8" s="61">
        <v>12.5</v>
      </c>
      <c r="AF8" s="61">
        <v>12.7</v>
      </c>
      <c r="AG8" s="61">
        <v>12.8</v>
      </c>
      <c r="AH8" s="61">
        <v>12.7</v>
      </c>
      <c r="AI8" s="61">
        <v>11.3</v>
      </c>
      <c r="AJ8" s="61">
        <v>11.6</v>
      </c>
      <c r="AK8" s="61">
        <v>11.6</v>
      </c>
      <c r="AL8" s="61">
        <v>11.5</v>
      </c>
      <c r="AM8" s="61">
        <v>9.1</v>
      </c>
      <c r="AN8" s="61">
        <v>9.4</v>
      </c>
      <c r="AO8" s="61">
        <v>10.3</v>
      </c>
      <c r="AP8" s="61">
        <v>10.8</v>
      </c>
      <c r="AQ8" s="61">
        <v>8.1</v>
      </c>
      <c r="AR8" s="61">
        <v>8.4</v>
      </c>
      <c r="AS8" s="61">
        <v>9.3000000000000007</v>
      </c>
      <c r="AT8" s="61">
        <v>9.8000000000000007</v>
      </c>
      <c r="AU8" s="157">
        <v>5</v>
      </c>
      <c r="AW8" s="157">
        <v>10</v>
      </c>
      <c r="AX8" s="156"/>
      <c r="AY8" s="156"/>
      <c r="AZ8" s="156"/>
      <c r="BB8" s="156" t="s">
        <v>42</v>
      </c>
      <c r="BC8" s="156">
        <v>0.5</v>
      </c>
      <c r="BD8" s="40" t="s">
        <v>43</v>
      </c>
      <c r="BE8" s="40">
        <f t="shared" si="0"/>
        <v>0.4</v>
      </c>
      <c r="BF8" s="40">
        <v>0.49</v>
      </c>
    </row>
    <row r="9" spans="1:58" ht="19.5" customHeight="1">
      <c r="A9" s="463"/>
      <c r="B9" s="464"/>
      <c r="C9" s="545" t="s">
        <v>44</v>
      </c>
      <c r="D9" s="62"/>
      <c r="E9" s="63" t="s">
        <v>45</v>
      </c>
      <c r="F9" s="64"/>
      <c r="G9" s="70">
        <f>K8</f>
        <v>587082384</v>
      </c>
      <c r="H9" s="58"/>
      <c r="I9" s="67"/>
      <c r="J9" s="68" t="s">
        <v>46</v>
      </c>
      <c r="K9" s="69">
        <f>'공사비 집계(심사전)'!G4</f>
        <v>116686829</v>
      </c>
      <c r="M9" s="71"/>
      <c r="Q9" s="72"/>
      <c r="AC9" s="153"/>
      <c r="AD9" s="154" t="s">
        <v>47</v>
      </c>
      <c r="AE9" s="61">
        <v>11.8</v>
      </c>
      <c r="AF9" s="61">
        <v>12.1</v>
      </c>
      <c r="AG9" s="61">
        <v>12.1</v>
      </c>
      <c r="AH9" s="61">
        <v>12</v>
      </c>
      <c r="AI9" s="61">
        <v>10.7</v>
      </c>
      <c r="AJ9" s="61">
        <v>10.9</v>
      </c>
      <c r="AK9" s="61">
        <v>11</v>
      </c>
      <c r="AL9" s="61">
        <v>10.9</v>
      </c>
      <c r="AM9" s="61">
        <v>8.1</v>
      </c>
      <c r="AN9" s="61">
        <v>8.4</v>
      </c>
      <c r="AO9" s="61">
        <v>9.3000000000000007</v>
      </c>
      <c r="AP9" s="61">
        <v>9.8000000000000007</v>
      </c>
      <c r="AQ9" s="61">
        <v>7.1</v>
      </c>
      <c r="AR9" s="61">
        <v>7.4</v>
      </c>
      <c r="AS9" s="61">
        <v>8.3000000000000007</v>
      </c>
      <c r="AT9" s="61">
        <v>8.8000000000000007</v>
      </c>
      <c r="AU9" s="157">
        <v>4.5</v>
      </c>
      <c r="AW9" s="157">
        <v>9</v>
      </c>
      <c r="AX9" s="156"/>
      <c r="AY9" s="156"/>
      <c r="AZ9" s="156"/>
      <c r="BB9" s="156" t="s">
        <v>48</v>
      </c>
      <c r="BC9" s="156">
        <v>1.8</v>
      </c>
      <c r="BD9" s="40" t="s">
        <v>42</v>
      </c>
      <c r="BE9" s="40">
        <f t="shared" si="0"/>
        <v>0.4</v>
      </c>
      <c r="BF9" s="40">
        <v>0.49</v>
      </c>
    </row>
    <row r="10" spans="1:58" ht="19.5" customHeight="1">
      <c r="A10" s="463"/>
      <c r="B10" s="464"/>
      <c r="C10" s="466"/>
      <c r="D10" s="62"/>
      <c r="E10" s="63" t="s">
        <v>11</v>
      </c>
      <c r="F10" s="64"/>
      <c r="G10" s="65">
        <f>ROUNDDOWN(G9*I10/100,0)</f>
        <v>80430286</v>
      </c>
      <c r="H10" s="58"/>
      <c r="I10" s="104">
        <v>13.7</v>
      </c>
      <c r="J10" s="68" t="s">
        <v>49</v>
      </c>
      <c r="K10" s="69"/>
      <c r="M10" s="71"/>
      <c r="AC10" s="153"/>
      <c r="AD10" s="153"/>
      <c r="AE10" s="153"/>
      <c r="AF10" s="153"/>
      <c r="AG10" s="153"/>
      <c r="AH10" s="153"/>
      <c r="AI10" s="153"/>
      <c r="AJ10" s="153"/>
      <c r="AK10" s="153"/>
      <c r="AL10" s="153"/>
      <c r="AM10" s="153"/>
      <c r="AN10" s="153"/>
      <c r="AO10" s="153"/>
      <c r="AP10" s="153"/>
      <c r="AQ10" s="153"/>
      <c r="AR10" s="153"/>
      <c r="AS10" s="153"/>
      <c r="AT10" s="546" t="s">
        <v>50</v>
      </c>
      <c r="AU10" s="154" t="s">
        <v>31</v>
      </c>
      <c r="AV10" s="157">
        <v>6</v>
      </c>
      <c r="AW10" s="153" t="str">
        <f>IF(M12&lt;5000000000,"50억미만",IF(30000000000&gt;M12,"50-300억",IF(100000000000&gt;M12,"300-1000억","1000억이상")))</f>
        <v>50억미만</v>
      </c>
      <c r="AX10" s="153"/>
      <c r="AY10" s="153"/>
      <c r="AZ10" s="153"/>
      <c r="BB10" s="156" t="s">
        <v>51</v>
      </c>
      <c r="BC10" s="156">
        <v>0.8</v>
      </c>
      <c r="BD10" s="40" t="s">
        <v>52</v>
      </c>
      <c r="BE10" s="40">
        <f t="shared" si="0"/>
        <v>0.4</v>
      </c>
      <c r="BF10" s="40">
        <v>0.39</v>
      </c>
    </row>
    <row r="11" spans="1:58" ht="19.5" customHeight="1">
      <c r="A11" s="463" t="s">
        <v>53</v>
      </c>
      <c r="B11" s="464"/>
      <c r="C11" s="467"/>
      <c r="D11" s="62"/>
      <c r="E11" s="63" t="s">
        <v>39</v>
      </c>
      <c r="F11" s="64"/>
      <c r="G11" s="65">
        <f>SUM(G9:G10)</f>
        <v>667512670</v>
      </c>
      <c r="H11" s="66"/>
      <c r="I11" s="73"/>
      <c r="J11" s="68" t="s">
        <v>54</v>
      </c>
      <c r="K11" s="69"/>
      <c r="L11" s="153" t="s">
        <v>55</v>
      </c>
      <c r="M11" s="74">
        <f>K14*1.6+K12</f>
        <v>2094352246.8000002</v>
      </c>
      <c r="N11" s="153" t="str">
        <f>IF(M12&lt;5000000000,"50억미만",IF(30000000000&gt;M12,"50-300억",IF(100000000000&gt;M12,"300-1000억","1000억이상")))</f>
        <v>50억미만</v>
      </c>
      <c r="AD11" s="38" t="s">
        <v>56</v>
      </c>
      <c r="AE11" s="38" t="s">
        <v>57</v>
      </c>
      <c r="AF11" s="75"/>
      <c r="AG11" s="153"/>
      <c r="AH11" s="153"/>
      <c r="AI11" s="153"/>
      <c r="AJ11" s="153"/>
      <c r="AK11" s="153"/>
      <c r="AL11" s="153"/>
      <c r="AM11" s="153"/>
      <c r="AN11" s="153"/>
      <c r="AO11" s="153"/>
      <c r="AP11" s="153"/>
      <c r="AQ11" s="153"/>
      <c r="AR11" s="153"/>
      <c r="AS11" s="153"/>
      <c r="AT11" s="546"/>
      <c r="AU11" s="154" t="s">
        <v>36</v>
      </c>
      <c r="AV11" s="157">
        <v>5.5</v>
      </c>
      <c r="AW11" s="153"/>
      <c r="AX11" s="153"/>
      <c r="AY11" s="153"/>
      <c r="AZ11" s="153"/>
      <c r="BB11" s="156" t="s">
        <v>58</v>
      </c>
      <c r="BC11" s="156">
        <v>1.1000000000000001</v>
      </c>
      <c r="BD11" s="40" t="s">
        <v>59</v>
      </c>
      <c r="BE11" s="40">
        <f t="shared" si="0"/>
        <v>0.4</v>
      </c>
      <c r="BF11" s="40">
        <v>0.39</v>
      </c>
    </row>
    <row r="12" spans="1:58" ht="19.5" customHeight="1">
      <c r="A12" s="463"/>
      <c r="B12" s="464"/>
      <c r="C12" s="545" t="s">
        <v>60</v>
      </c>
      <c r="D12" s="62"/>
      <c r="E12" s="63" t="s">
        <v>61</v>
      </c>
      <c r="F12" s="64"/>
      <c r="G12" s="65">
        <f>K9</f>
        <v>116686829</v>
      </c>
      <c r="H12" s="58"/>
      <c r="I12" s="73"/>
      <c r="J12" s="53" t="s">
        <v>62</v>
      </c>
      <c r="K12" s="69">
        <f>'공사비 집계(심사전)'!D8</f>
        <v>594041818</v>
      </c>
      <c r="L12" s="153" t="s">
        <v>63</v>
      </c>
      <c r="M12" s="74">
        <f>ROUND((K14*1.6/1.1),0)</f>
        <v>1363918572</v>
      </c>
      <c r="N12" s="153" t="str">
        <f>IF(M12&lt;5000000000,"50억미만",IF(30000000000&gt;M12,"50-300억",IF(100000000000&gt;M12,"300-1000억","1000억이상")))</f>
        <v>50억미만</v>
      </c>
      <c r="AC12" s="153"/>
      <c r="AD12" s="153"/>
      <c r="AE12" s="38" t="s">
        <v>9</v>
      </c>
      <c r="AF12" s="153"/>
      <c r="AG12" s="153"/>
      <c r="AH12" s="153"/>
      <c r="AI12" s="153"/>
      <c r="AJ12" s="153"/>
      <c r="AK12" s="153"/>
      <c r="AL12" s="153"/>
      <c r="AM12" s="153"/>
      <c r="AN12" s="153"/>
      <c r="AO12" s="153"/>
      <c r="AP12" s="153"/>
      <c r="AQ12" s="153"/>
      <c r="AR12" s="153"/>
      <c r="AS12" s="153"/>
      <c r="AT12" s="546"/>
      <c r="AU12" s="154" t="s">
        <v>41</v>
      </c>
      <c r="AV12" s="157">
        <v>5</v>
      </c>
      <c r="AW12" s="153"/>
      <c r="AX12" s="153"/>
      <c r="AY12" s="153"/>
      <c r="AZ12" s="153"/>
      <c r="BB12" s="156" t="s">
        <v>64</v>
      </c>
      <c r="BC12" s="156">
        <v>0.6</v>
      </c>
      <c r="BD12" s="40" t="s">
        <v>65</v>
      </c>
      <c r="BE12" s="40">
        <f t="shared" si="0"/>
        <v>0.4</v>
      </c>
      <c r="BF12" s="40">
        <v>0.39</v>
      </c>
    </row>
    <row r="13" spans="1:58" ht="19.5" customHeight="1">
      <c r="A13" s="463"/>
      <c r="B13" s="464"/>
      <c r="C13" s="461"/>
      <c r="D13" s="62"/>
      <c r="E13" s="63" t="s">
        <v>78</v>
      </c>
      <c r="F13" s="64"/>
      <c r="G13" s="65">
        <f>ROUNDDOWN(I13*G11/100,0)</f>
        <v>23763451</v>
      </c>
      <c r="H13" s="58"/>
      <c r="I13" s="105">
        <v>3.56</v>
      </c>
      <c r="J13" s="53" t="s">
        <v>66</v>
      </c>
      <c r="K13" s="69">
        <v>0</v>
      </c>
      <c r="N13" s="153" t="str">
        <f>IF(M12&lt;500000000,"5억원미만",IF(3000000000&gt;M12,"5억-30억",IF(10000000000&gt;M12,"30-100억",IF(100000000000&gt;M12,"30-100억","100억이상"))))</f>
        <v>5억-30억</v>
      </c>
      <c r="O13" s="534">
        <f>ROUNDDOWN(IF(500000000&gt;N21,N21*(2.48/100)*1.2,IF(N21&lt;500000000,(N21*1.81/100+3294000)*1.2,N21*1.88/100*1.2)),0)</f>
        <v>18521922</v>
      </c>
      <c r="P13" s="534">
        <f>ROUNDDOWN(IF(500000000&gt;N21,N21*(2.48/100)*1.2,(N21*(1.81/100)+3294000)*1.2),0)</f>
        <v>21785076</v>
      </c>
      <c r="Q13" s="534"/>
      <c r="AC13" s="153"/>
      <c r="AD13" s="153"/>
      <c r="AE13" s="153"/>
      <c r="AF13" s="153"/>
      <c r="AG13" s="153"/>
      <c r="AH13" s="153"/>
      <c r="AI13" s="153"/>
      <c r="AJ13" s="153"/>
      <c r="AK13" s="153"/>
      <c r="AL13" s="153"/>
      <c r="AM13" s="153"/>
      <c r="AN13" s="153"/>
      <c r="AO13" s="153"/>
      <c r="AP13" s="153"/>
      <c r="AQ13" s="153"/>
      <c r="AR13" s="153"/>
      <c r="AS13" s="153"/>
      <c r="AT13" s="546"/>
      <c r="AU13" s="154" t="s">
        <v>41</v>
      </c>
      <c r="AV13" s="157">
        <v>4.5</v>
      </c>
      <c r="AW13" s="153"/>
      <c r="AX13" s="153"/>
      <c r="AY13" s="153"/>
      <c r="AZ13" s="153"/>
      <c r="BB13" s="156" t="s">
        <v>67</v>
      </c>
      <c r="BC13" s="156">
        <v>0.7</v>
      </c>
      <c r="BD13" s="40" t="s">
        <v>68</v>
      </c>
      <c r="BE13" s="40">
        <f t="shared" si="0"/>
        <v>0.4</v>
      </c>
      <c r="BF13" s="40">
        <v>0.39</v>
      </c>
    </row>
    <row r="14" spans="1:58" ht="19.5" customHeight="1">
      <c r="A14" s="463" t="s">
        <v>69</v>
      </c>
      <c r="B14" s="464"/>
      <c r="C14" s="466"/>
      <c r="D14" s="62"/>
      <c r="E14" s="63" t="s">
        <v>82</v>
      </c>
      <c r="F14" s="64"/>
      <c r="G14" s="65">
        <f>ROUNDDOWN(I14*G11/100,0)</f>
        <v>6741877</v>
      </c>
      <c r="H14" s="58"/>
      <c r="I14" s="105">
        <f>IF(M11&lt;13000000000,1.01,IF(M11&lt;20000000000,0.88,IF(M11&lt;36000000000,0.89,IF(M11&lt;50000000000,0.92,IF(M11&lt;8500000000,0.97,IF(M11&lt;150000000000,1.17,1.39))))))</f>
        <v>1.01</v>
      </c>
      <c r="J14" s="53" t="s">
        <v>71</v>
      </c>
      <c r="K14" s="76">
        <f>K7+K8+K9</f>
        <v>937694018</v>
      </c>
      <c r="L14" s="38">
        <f>K15+8</f>
        <v>12</v>
      </c>
      <c r="M14" s="71"/>
      <c r="AC14" s="153"/>
      <c r="AD14" s="153"/>
      <c r="AE14" s="153"/>
      <c r="AF14" s="153"/>
      <c r="AG14" s="153"/>
      <c r="AH14" s="153"/>
      <c r="AI14" s="153"/>
      <c r="AJ14" s="153"/>
      <c r="AK14" s="153"/>
      <c r="AL14" s="153"/>
      <c r="AM14" s="153"/>
      <c r="AN14" s="153"/>
      <c r="AO14" s="153"/>
      <c r="AP14" s="153"/>
      <c r="AQ14" s="153"/>
      <c r="AR14" s="153"/>
      <c r="AS14" s="153"/>
      <c r="AT14" s="546"/>
      <c r="AU14" s="154" t="s">
        <v>47</v>
      </c>
      <c r="AV14" s="157">
        <v>4.5</v>
      </c>
      <c r="AW14" s="153"/>
      <c r="AX14" s="153"/>
      <c r="AY14" s="153"/>
      <c r="AZ14" s="153"/>
      <c r="BB14" s="156" t="s">
        <v>72</v>
      </c>
      <c r="BC14" s="156">
        <v>0.3</v>
      </c>
      <c r="BD14" s="40" t="s">
        <v>73</v>
      </c>
      <c r="BE14" s="40">
        <f t="shared" si="0"/>
        <v>0.4</v>
      </c>
      <c r="BF14" s="40">
        <v>0.39</v>
      </c>
    </row>
    <row r="15" spans="1:58" ht="19.5" customHeight="1">
      <c r="A15" s="463"/>
      <c r="B15" s="464"/>
      <c r="C15" s="466"/>
      <c r="D15" s="62"/>
      <c r="E15" s="63" t="s">
        <v>86</v>
      </c>
      <c r="F15" s="64"/>
      <c r="G15" s="65">
        <f>ROUNDDOWN((I15*(G9/100)),0)</f>
        <v>20812070</v>
      </c>
      <c r="H15" s="58"/>
      <c r="I15" s="106">
        <v>3.5449999999999999</v>
      </c>
      <c r="J15" s="38" t="s">
        <v>30</v>
      </c>
      <c r="K15" s="38">
        <f>IF(K6&lt;7,1,IF(13&gt;K6,2,IF(K6&lt;37,3,4)))+L2</f>
        <v>4</v>
      </c>
      <c r="M15" s="71"/>
      <c r="AC15" s="153"/>
      <c r="AD15" s="153"/>
      <c r="AE15" s="153"/>
      <c r="AF15" s="153"/>
      <c r="AG15" s="153"/>
      <c r="AH15" s="153"/>
      <c r="AI15" s="153"/>
      <c r="AJ15" s="153"/>
      <c r="AK15" s="153"/>
      <c r="AL15" s="153"/>
      <c r="AM15" s="153"/>
      <c r="AN15" s="153"/>
      <c r="AO15" s="153"/>
      <c r="AP15" s="153"/>
      <c r="AQ15" s="153"/>
      <c r="AR15" s="153"/>
      <c r="AS15" s="153"/>
      <c r="AT15" s="540" t="s">
        <v>50</v>
      </c>
      <c r="AU15" s="75" t="s">
        <v>75</v>
      </c>
      <c r="AV15" s="157">
        <v>6</v>
      </c>
      <c r="AW15" s="153"/>
      <c r="AX15" s="153"/>
      <c r="AY15" s="153"/>
      <c r="AZ15" s="153"/>
      <c r="BB15" s="156" t="s">
        <v>76</v>
      </c>
      <c r="BC15" s="156">
        <v>0.5</v>
      </c>
      <c r="BD15" s="40" t="s">
        <v>77</v>
      </c>
      <c r="BE15" s="40">
        <f t="shared" si="0"/>
        <v>0.4</v>
      </c>
      <c r="BF15" s="40">
        <v>0.28000000000000003</v>
      </c>
    </row>
    <row r="16" spans="1:58" ht="19.5" customHeight="1">
      <c r="A16" s="463"/>
      <c r="B16" s="464"/>
      <c r="C16" s="466"/>
      <c r="D16" s="62"/>
      <c r="E16" s="63" t="s">
        <v>88</v>
      </c>
      <c r="F16" s="64"/>
      <c r="G16" s="65">
        <f>ROUNDDOWN(I16*G9/100,0)</f>
        <v>26418707</v>
      </c>
      <c r="H16" s="58"/>
      <c r="I16" s="104">
        <v>4.5</v>
      </c>
      <c r="J16" s="38" t="s">
        <v>71</v>
      </c>
      <c r="K16" s="38" t="str">
        <f>IF(K14&lt;5000000000,"50억미만",IF(30000000000&gt;K14,"50-300억",IF(100000000000&gt;K14,"300-1000억","1000억이상")))</f>
        <v>50억미만</v>
      </c>
      <c r="M16" s="71"/>
      <c r="AC16" s="153"/>
      <c r="AD16" s="153"/>
      <c r="AE16" s="153"/>
      <c r="AF16" s="153"/>
      <c r="AG16" s="153"/>
      <c r="AH16" s="153"/>
      <c r="AI16" s="153"/>
      <c r="AJ16" s="153"/>
      <c r="AK16" s="153"/>
      <c r="AL16" s="153"/>
      <c r="AM16" s="153"/>
      <c r="AN16" s="153"/>
      <c r="AO16" s="153"/>
      <c r="AP16" s="153"/>
      <c r="AQ16" s="153"/>
      <c r="AR16" s="153"/>
      <c r="AS16" s="153"/>
      <c r="AT16" s="541"/>
      <c r="AU16" s="75" t="s">
        <v>79</v>
      </c>
      <c r="AV16" s="157">
        <v>5.5</v>
      </c>
      <c r="AW16" s="153"/>
      <c r="AX16" s="153"/>
      <c r="AY16" s="153"/>
      <c r="AZ16" s="153"/>
      <c r="BB16" s="156" t="s">
        <v>24</v>
      </c>
      <c r="BC16" s="156">
        <v>0.3</v>
      </c>
      <c r="BD16" s="40" t="s">
        <v>80</v>
      </c>
      <c r="BE16" s="40">
        <f t="shared" si="0"/>
        <v>0.4</v>
      </c>
      <c r="BF16" s="40">
        <v>0.28000000000000003</v>
      </c>
    </row>
    <row r="17" spans="1:61" ht="19.5" customHeight="1">
      <c r="A17" s="463" t="s">
        <v>81</v>
      </c>
      <c r="B17" s="464"/>
      <c r="C17" s="466"/>
      <c r="D17" s="62"/>
      <c r="E17" s="63" t="s">
        <v>91</v>
      </c>
      <c r="F17" s="64"/>
      <c r="G17" s="65">
        <f>ROUNDDOWN(I17*G15/100,0)</f>
        <v>2695163</v>
      </c>
      <c r="H17" s="58"/>
      <c r="I17" s="107">
        <v>12.95</v>
      </c>
      <c r="J17" s="38" t="s">
        <v>22</v>
      </c>
      <c r="K17" s="38">
        <f>IF(K3="일반",2,3)</f>
        <v>2</v>
      </c>
      <c r="M17" s="153"/>
      <c r="N17" s="153"/>
      <c r="O17" s="534">
        <f>IF("토목"=K2,O21,O29)</f>
        <v>24743680</v>
      </c>
      <c r="P17" s="534"/>
      <c r="Q17" s="534"/>
      <c r="R17" s="77" t="str">
        <f>IF("토목"=K2,R21,R29)</f>
        <v xml:space="preserve"> {(재료비+직노)×1.86%+5,349천원}×1.2배</v>
      </c>
      <c r="S17" s="149"/>
      <c r="T17" s="149"/>
      <c r="U17" s="153"/>
      <c r="V17" s="153"/>
      <c r="W17" s="153"/>
      <c r="X17" s="153"/>
      <c r="Y17" s="153"/>
      <c r="Z17" s="153"/>
      <c r="AT17" s="541"/>
      <c r="AU17" s="75" t="s">
        <v>83</v>
      </c>
      <c r="AV17" s="157">
        <v>5</v>
      </c>
      <c r="BB17" s="38" t="s">
        <v>84</v>
      </c>
      <c r="BC17" s="38">
        <v>0.8</v>
      </c>
      <c r="BD17" s="40" t="s">
        <v>85</v>
      </c>
      <c r="BE17" s="40">
        <v>0.41</v>
      </c>
      <c r="BF17" s="40">
        <v>0.11</v>
      </c>
    </row>
    <row r="18" spans="1:61" ht="19.5" customHeight="1">
      <c r="A18" s="463"/>
      <c r="B18" s="464"/>
      <c r="C18" s="466"/>
      <c r="D18" s="62"/>
      <c r="E18" s="63" t="s">
        <v>92</v>
      </c>
      <c r="F18" s="64"/>
      <c r="G18" s="65">
        <f>ROUNDDOWN(I18*G9/100,0)</f>
        <v>13502894</v>
      </c>
      <c r="H18" s="58"/>
      <c r="I18" s="108">
        <v>2.2999999999999998</v>
      </c>
      <c r="M18" s="78"/>
      <c r="N18" s="153"/>
      <c r="O18" s="534">
        <f>IF("토목"=K2,O22,O30)</f>
        <v>30664440</v>
      </c>
      <c r="P18" s="534"/>
      <c r="Q18" s="534"/>
      <c r="R18" s="77" t="str">
        <f>IF("토목"=K2,R22,R30)</f>
        <v xml:space="preserve"> (재료비+직접노무비+관급비) ×1.86%+5,349천원</v>
      </c>
      <c r="S18" s="149"/>
      <c r="T18" s="149"/>
      <c r="U18" s="153"/>
      <c r="V18" s="153"/>
      <c r="W18" s="153"/>
      <c r="X18" s="153"/>
      <c r="Y18" s="153"/>
      <c r="Z18" s="153"/>
      <c r="AD18" s="38">
        <f>N21*(2.48/100)*1.2</f>
        <v>24433173.944639999</v>
      </c>
      <c r="AT18" s="541"/>
      <c r="AU18" s="75" t="s">
        <v>87</v>
      </c>
      <c r="AV18" s="157">
        <v>4.5</v>
      </c>
      <c r="BB18" s="38" t="s">
        <v>85</v>
      </c>
      <c r="BC18" s="38">
        <v>0.8</v>
      </c>
    </row>
    <row r="19" spans="1:61" ht="19.5" customHeight="1">
      <c r="A19" s="463"/>
      <c r="B19" s="464"/>
      <c r="C19" s="466"/>
      <c r="D19" s="62"/>
      <c r="E19" s="63" t="s">
        <v>94</v>
      </c>
      <c r="F19" s="64"/>
      <c r="G19" s="65">
        <f>IF(M11&gt;40000000,IF((O17-O18)&lt;0,O17,O18),0)</f>
        <v>24743680</v>
      </c>
      <c r="H19" s="58"/>
      <c r="I19" s="73" t="str">
        <f>IF(M11&gt;40000000,IF(O21&gt;O22,R18,R17),)</f>
        <v xml:space="preserve"> {(재료비+직노)×1.86%+5,349천원}×1.2배</v>
      </c>
      <c r="K19" s="79"/>
      <c r="M19" s="543" t="s">
        <v>89</v>
      </c>
      <c r="N19" s="153" t="str">
        <f>IF(500000000&gt;N21,"×2.93%",IF(N21&lt;5000000000,"×1.86%+5,349천원","×1.97%"))</f>
        <v>×1.86%+5,349천원</v>
      </c>
      <c r="O19" s="153"/>
      <c r="P19" s="80"/>
      <c r="Q19" s="153"/>
      <c r="R19" s="153"/>
      <c r="S19" s="153"/>
      <c r="T19" s="153"/>
      <c r="U19" s="153"/>
      <c r="V19" s="153"/>
      <c r="W19" s="153"/>
      <c r="X19" s="153"/>
      <c r="Y19" s="153"/>
      <c r="Z19" s="153"/>
      <c r="AD19" s="38">
        <f>(N21*1.81/100+3294000)*1.2</f>
        <v>21785076.14508</v>
      </c>
      <c r="AT19" s="542"/>
      <c r="AU19" s="75" t="s">
        <v>87</v>
      </c>
      <c r="AV19" s="157">
        <v>4.5</v>
      </c>
    </row>
    <row r="20" spans="1:61" ht="19.5" customHeight="1">
      <c r="A20" s="463" t="s">
        <v>90</v>
      </c>
      <c r="B20" s="464"/>
      <c r="C20" s="466"/>
      <c r="D20" s="62"/>
      <c r="E20" s="63" t="s">
        <v>10</v>
      </c>
      <c r="F20" s="64"/>
      <c r="G20" s="65">
        <f>ROUNDDOWN((G6+G9+G12+G24+G25)*I20/100,0)</f>
        <v>7532891</v>
      </c>
      <c r="H20" s="58"/>
      <c r="I20" s="110">
        <v>0.8</v>
      </c>
      <c r="M20" s="543"/>
      <c r="N20" s="153" t="str">
        <f>IF(500000000&gt;N22,"×2.93%",IF(N22&lt;5000000000,"×1.86%+5,349천원","×1.97%"))</f>
        <v>×1.86%+5,349천원</v>
      </c>
      <c r="O20" s="153"/>
      <c r="P20" s="80"/>
      <c r="Q20" s="153"/>
      <c r="R20" s="153"/>
      <c r="S20" s="153"/>
      <c r="T20" s="153"/>
      <c r="U20" s="153"/>
      <c r="V20" s="153"/>
      <c r="W20" s="153"/>
      <c r="X20" s="153"/>
      <c r="Y20" s="153"/>
      <c r="Z20" s="153"/>
      <c r="AD20" s="43">
        <f>N21*1.88/100*1.2</f>
        <v>18521922.183839999</v>
      </c>
    </row>
    <row r="21" spans="1:61" ht="19.5" customHeight="1">
      <c r="A21" s="463"/>
      <c r="B21" s="464"/>
      <c r="C21" s="466"/>
      <c r="D21" s="62"/>
      <c r="E21" s="63" t="s">
        <v>12</v>
      </c>
      <c r="F21" s="64"/>
      <c r="G21" s="65">
        <f>ROUNDDOWN((G8+G11)*I21/100,0)</f>
        <v>61297748</v>
      </c>
      <c r="H21" s="58"/>
      <c r="I21" s="111">
        <v>6.8</v>
      </c>
      <c r="M21" s="150" t="s">
        <v>93</v>
      </c>
      <c r="N21" s="149">
        <f>(K7+K8)</f>
        <v>821007189</v>
      </c>
      <c r="O21" s="534">
        <f>ROUNDDOWN(IF(500000000&gt;N21,N21*(2.93/100)*1.2,IF(N21&lt;5000000000,(N21*1.86/100+5349000)*1.2,N21*1.97/100*1.2)),0)</f>
        <v>24743680</v>
      </c>
      <c r="P21" s="534"/>
      <c r="Q21" s="534"/>
      <c r="R21" s="81" t="str">
        <f>CONCATENATE(" {(",M21,")",N19,"}×1.2배")</f>
        <v xml:space="preserve"> {(재료비+직노)×1.86%+5,349천원}×1.2배</v>
      </c>
      <c r="S21" s="81"/>
      <c r="T21" s="81"/>
      <c r="U21" s="81"/>
      <c r="V21" s="81"/>
      <c r="W21" s="81"/>
      <c r="X21" s="81"/>
      <c r="Y21" s="81"/>
      <c r="Z21" s="81"/>
      <c r="AA21" s="82"/>
      <c r="AB21" s="82"/>
      <c r="BB21" s="82"/>
    </row>
    <row r="22" spans="1:61" ht="19.5" customHeight="1">
      <c r="A22" s="463"/>
      <c r="B22" s="464"/>
      <c r="C22" s="466"/>
      <c r="D22" s="62"/>
      <c r="E22" s="63" t="s">
        <v>102</v>
      </c>
      <c r="F22" s="64"/>
      <c r="G22" s="65">
        <f>ROUNDDOWN((G6+G9+G12+G24+G25)*I22/100,0)</f>
        <v>762705</v>
      </c>
      <c r="H22" s="58"/>
      <c r="I22" s="112">
        <v>8.1000000000000003E-2</v>
      </c>
      <c r="M22" s="150" t="s">
        <v>95</v>
      </c>
      <c r="N22" s="149">
        <f>(K7+K8+K12/1.1)</f>
        <v>1361045205.3636365</v>
      </c>
      <c r="O22" s="534">
        <f>ROUNDDOWN(IF(500000000&gt;N22,N22*(2.93/100),IF(N22&lt;5000000000,N22*(1.86/100)+5349000,N22*1.97/100)),0)</f>
        <v>30664440</v>
      </c>
      <c r="P22" s="534"/>
      <c r="Q22" s="534"/>
      <c r="R22" s="81" t="str">
        <f>CONCATENATE(" (",M22,") ",N20)</f>
        <v xml:space="preserve"> (재료비+직접노무비+관급비) ×1.86%+5,349천원</v>
      </c>
      <c r="S22" s="153"/>
      <c r="T22" s="153"/>
      <c r="U22" s="153"/>
      <c r="V22" s="153"/>
      <c r="W22" s="153"/>
      <c r="X22" s="153"/>
      <c r="Y22" s="153"/>
      <c r="Z22" s="153"/>
    </row>
    <row r="23" spans="1:61" ht="19.5" customHeight="1">
      <c r="A23" s="463" t="s">
        <v>96</v>
      </c>
      <c r="B23" s="464"/>
      <c r="C23" s="466"/>
      <c r="D23" s="62"/>
      <c r="E23" s="86" t="s">
        <v>103</v>
      </c>
      <c r="F23" s="64"/>
      <c r="G23" s="65">
        <f>TRUNC(K14*I23/100,0)</f>
        <v>3750776</v>
      </c>
      <c r="H23" s="58"/>
      <c r="I23" s="112">
        <v>0.4</v>
      </c>
      <c r="M23" s="150"/>
      <c r="N23" s="149"/>
      <c r="O23" s="149"/>
      <c r="P23" s="149"/>
      <c r="Q23" s="149"/>
      <c r="R23" s="81"/>
      <c r="S23" s="153"/>
      <c r="T23" s="153"/>
      <c r="U23" s="153"/>
      <c r="V23" s="153"/>
      <c r="W23" s="153"/>
      <c r="X23" s="153"/>
      <c r="Y23" s="153"/>
      <c r="Z23" s="153"/>
    </row>
    <row r="24" spans="1:61" s="217" customFormat="1" ht="19.5" customHeight="1">
      <c r="A24" s="233"/>
      <c r="B24" s="234"/>
      <c r="C24" s="466"/>
      <c r="D24" s="62"/>
      <c r="E24" s="63" t="s">
        <v>49</v>
      </c>
      <c r="F24" s="64"/>
      <c r="G24" s="65">
        <f>K10</f>
        <v>0</v>
      </c>
      <c r="H24" s="225"/>
      <c r="I24" s="231"/>
      <c r="M24" s="216"/>
      <c r="N24" s="215"/>
      <c r="O24" s="215"/>
      <c r="P24" s="215"/>
      <c r="Q24" s="215"/>
      <c r="R24" s="214"/>
      <c r="S24" s="213"/>
      <c r="T24" s="213"/>
      <c r="U24" s="213"/>
      <c r="V24" s="213"/>
      <c r="W24" s="213"/>
      <c r="X24" s="213"/>
      <c r="Y24" s="213"/>
      <c r="Z24" s="213"/>
      <c r="BI24" s="212"/>
    </row>
    <row r="25" spans="1:61" s="217" customFormat="1" ht="19.5" customHeight="1">
      <c r="A25" s="233"/>
      <c r="B25" s="234"/>
      <c r="C25" s="466"/>
      <c r="D25" s="62"/>
      <c r="E25" s="63" t="s">
        <v>70</v>
      </c>
      <c r="F25" s="64"/>
      <c r="G25" s="65">
        <f>'공사비 집계(심사전)'!D15</f>
        <v>3917421</v>
      </c>
      <c r="H25" s="66"/>
      <c r="I25" s="231"/>
      <c r="M25" s="216"/>
      <c r="N25" s="215"/>
      <c r="O25" s="215"/>
      <c r="P25" s="215"/>
      <c r="Q25" s="215"/>
      <c r="R25" s="214"/>
      <c r="S25" s="213"/>
      <c r="T25" s="213"/>
      <c r="U25" s="213"/>
      <c r="V25" s="213"/>
      <c r="W25" s="213"/>
      <c r="X25" s="213"/>
      <c r="Y25" s="213"/>
      <c r="Z25" s="213"/>
      <c r="BI25" s="212"/>
    </row>
    <row r="26" spans="1:61" s="217" customFormat="1" ht="19.5" customHeight="1">
      <c r="A26" s="233"/>
      <c r="B26" s="234"/>
      <c r="C26" s="466"/>
      <c r="D26" s="62"/>
      <c r="E26" s="63" t="s">
        <v>74</v>
      </c>
      <c r="F26" s="64"/>
      <c r="G26" s="65"/>
      <c r="H26" s="66"/>
      <c r="I26" s="231"/>
      <c r="M26" s="216"/>
      <c r="N26" s="215"/>
      <c r="O26" s="215"/>
      <c r="P26" s="215"/>
      <c r="Q26" s="215"/>
      <c r="R26" s="214"/>
      <c r="S26" s="213"/>
      <c r="T26" s="213"/>
      <c r="U26" s="213"/>
      <c r="V26" s="213"/>
      <c r="W26" s="213"/>
      <c r="X26" s="213"/>
      <c r="Y26" s="213"/>
      <c r="Z26" s="213"/>
      <c r="BI26" s="212"/>
    </row>
    <row r="27" spans="1:61" s="217" customFormat="1" ht="19.5" customHeight="1">
      <c r="A27" s="463" t="s">
        <v>400</v>
      </c>
      <c r="B27" s="464"/>
      <c r="C27" s="466"/>
      <c r="D27" s="62"/>
      <c r="E27" s="86" t="s">
        <v>329</v>
      </c>
      <c r="F27" s="64"/>
      <c r="G27" s="65">
        <f>'공사비 집계(심사전)'!D12</f>
        <v>2959300</v>
      </c>
      <c r="H27" s="225"/>
      <c r="I27" s="112"/>
      <c r="L27" s="211"/>
      <c r="M27" s="544" t="s">
        <v>101</v>
      </c>
      <c r="N27" s="213" t="str">
        <f>IF(500000000&gt;N21,"×1.85%",IF(N22&lt;5000000000,"×1.20%+3,250천원","×1.27%"))</f>
        <v>×1.20%+3,250천원</v>
      </c>
      <c r="O27" s="213"/>
      <c r="P27" s="213"/>
      <c r="Q27" s="213"/>
      <c r="R27" s="213"/>
      <c r="S27" s="213"/>
      <c r="T27" s="213"/>
      <c r="U27" s="213"/>
      <c r="V27" s="213"/>
      <c r="W27" s="213"/>
      <c r="X27" s="213"/>
      <c r="Y27" s="213"/>
      <c r="Z27" s="213"/>
      <c r="BI27" s="212"/>
    </row>
    <row r="28" spans="1:61" s="217" customFormat="1" ht="19.5" customHeight="1">
      <c r="A28" s="463"/>
      <c r="B28" s="464"/>
      <c r="C28" s="466"/>
      <c r="D28" s="62"/>
      <c r="E28" s="86" t="s">
        <v>334</v>
      </c>
      <c r="F28" s="64"/>
      <c r="G28" s="65">
        <f>'공사비 집계(심사전)'!D13</f>
        <v>95636616</v>
      </c>
      <c r="H28" s="225"/>
      <c r="I28" s="230"/>
      <c r="L28" s="211"/>
      <c r="M28" s="544"/>
      <c r="N28" s="213" t="str">
        <f>IF(500000000&gt;N22,"×1.85%",IF(N22&lt;5000000000,"×1.21%+3,250천원","×1.27%"))</f>
        <v>×1.21%+3,250천원</v>
      </c>
      <c r="O28" s="213"/>
      <c r="P28" s="213"/>
      <c r="Q28" s="213"/>
      <c r="R28" s="213"/>
      <c r="S28" s="213"/>
      <c r="T28" s="213"/>
      <c r="U28" s="213"/>
      <c r="V28" s="213"/>
      <c r="W28" s="213"/>
      <c r="X28" s="213"/>
      <c r="Y28" s="213"/>
      <c r="Z28" s="213"/>
      <c r="BI28" s="212"/>
    </row>
    <row r="29" spans="1:61" ht="19.5" hidden="1" customHeight="1">
      <c r="A29" s="463"/>
      <c r="B29" s="464"/>
      <c r="C29" s="466"/>
      <c r="D29" s="62"/>
      <c r="E29" s="100" t="s">
        <v>97</v>
      </c>
      <c r="F29" s="101"/>
      <c r="G29" s="102"/>
      <c r="H29" s="103"/>
      <c r="I29" s="109" t="s">
        <v>98</v>
      </c>
      <c r="L29" s="82"/>
      <c r="M29" s="150" t="s">
        <v>93</v>
      </c>
      <c r="N29" s="85">
        <f>(K7+K8)</f>
        <v>821007189</v>
      </c>
      <c r="O29" s="534">
        <f>ROUNDDOWN(IF(500000000&gt;N29,N29*(1.85/100)*1.2,IF(N29&lt;5000000000,(N29*(1.2/100)+3250000)*1.2,1.27/100*N29*1.2)),0)</f>
        <v>15722503</v>
      </c>
      <c r="P29" s="534"/>
      <c r="Q29" s="534"/>
      <c r="R29" s="81" t="str">
        <f>CONCATENATE(" (",M29,")",N27,"×1.2배")</f>
        <v xml:space="preserve"> (재료비+직노)×1.20%+3,250천원×1.2배</v>
      </c>
      <c r="S29" s="153"/>
      <c r="T29" s="153"/>
      <c r="U29" s="153"/>
      <c r="V29" s="153"/>
      <c r="W29" s="153"/>
      <c r="X29" s="153"/>
      <c r="Y29" s="153"/>
      <c r="Z29" s="153"/>
    </row>
    <row r="30" spans="1:61" ht="19.5" hidden="1" customHeight="1">
      <c r="A30" s="463"/>
      <c r="B30" s="464"/>
      <c r="C30" s="466"/>
      <c r="D30" s="62"/>
      <c r="E30" s="100" t="s">
        <v>99</v>
      </c>
      <c r="F30" s="101"/>
      <c r="G30" s="102"/>
      <c r="H30" s="103"/>
      <c r="I30" s="73"/>
      <c r="L30" s="82"/>
      <c r="M30" s="150" t="s">
        <v>95</v>
      </c>
      <c r="N30" s="85">
        <f>(K7+K8+K12/1.1)</f>
        <v>1361045205.3636365</v>
      </c>
      <c r="O30" s="534">
        <f>ROUNDDOWN(IF(500000000&gt;N30,N30*(1.85/100),IF(N30&lt;5000000000,N30*(1.2/100)+3250000,N30*1.27/100)),0)</f>
        <v>19582542</v>
      </c>
      <c r="P30" s="534"/>
      <c r="Q30" s="534"/>
      <c r="R30" s="81" t="str">
        <f>CONCATENATE(" (",M30,") ",N28)</f>
        <v xml:space="preserve"> (재료비+직접노무비+관급비) ×1.21%+3,250천원</v>
      </c>
      <c r="S30" s="153"/>
      <c r="T30" s="153"/>
      <c r="U30" s="153"/>
      <c r="V30" s="153"/>
      <c r="W30" s="153"/>
      <c r="X30" s="153"/>
      <c r="Y30" s="153"/>
      <c r="Z30" s="153"/>
    </row>
    <row r="31" spans="1:61" s="223" customFormat="1" ht="19.5" hidden="1" customHeight="1">
      <c r="A31" s="233"/>
      <c r="B31" s="234"/>
      <c r="C31" s="466"/>
      <c r="D31" s="62"/>
      <c r="E31" s="100" t="s">
        <v>100</v>
      </c>
      <c r="F31" s="101"/>
      <c r="G31" s="102"/>
      <c r="H31" s="103"/>
      <c r="I31" s="73"/>
      <c r="L31" s="228"/>
      <c r="M31" s="232"/>
      <c r="N31" s="85"/>
      <c r="O31" s="172"/>
      <c r="P31" s="172"/>
      <c r="Q31" s="172"/>
      <c r="R31" s="227"/>
      <c r="S31" s="235"/>
      <c r="T31" s="235"/>
      <c r="U31" s="235"/>
      <c r="V31" s="235"/>
      <c r="W31" s="235"/>
      <c r="X31" s="235"/>
      <c r="Y31" s="235"/>
      <c r="Z31" s="235"/>
      <c r="BI31" s="141"/>
    </row>
    <row r="32" spans="1:61" ht="19.5" customHeight="1">
      <c r="A32" s="151"/>
      <c r="B32" s="152"/>
      <c r="C32" s="466"/>
      <c r="D32" s="62"/>
      <c r="E32" s="86" t="s">
        <v>104</v>
      </c>
      <c r="F32" s="64"/>
      <c r="G32" s="65">
        <f>IF(30000000000&gt;M11,0,IF(K14&gt;50000000000,Q34,IF(K14&gt;25000000000,Q33,Q32)))</f>
        <v>0</v>
      </c>
      <c r="H32" s="58"/>
      <c r="I32" s="87">
        <f>IF(30000000000&gt;M11,0,IF(K14&gt;50000000000,N34,IF(K14&gt;25000000000,N33,N32)))</f>
        <v>0</v>
      </c>
      <c r="L32" s="82"/>
      <c r="M32" s="535" t="s">
        <v>104</v>
      </c>
      <c r="N32" s="536" t="str">
        <f>CONCATENATE("［4백만원+(직접공사비-140억원)×0.0193%］×",I4/12,"년")</f>
        <v>［4백만원+(직접공사비-140억원)×0.0193%］×1.25년</v>
      </c>
      <c r="O32" s="536"/>
      <c r="P32" s="536"/>
      <c r="Q32" s="534">
        <f>TRUNC((4000000+(K14-14000000000)*0.0193/100)*(I4/12),0)</f>
        <v>1848718</v>
      </c>
      <c r="R32" s="534"/>
      <c r="S32" s="534"/>
      <c r="T32" s="534"/>
      <c r="U32" s="534"/>
      <c r="V32" s="534"/>
      <c r="W32" s="153"/>
      <c r="X32" s="153"/>
      <c r="Y32" s="153"/>
      <c r="Z32" s="153"/>
    </row>
    <row r="33" spans="1:63" ht="19.5" customHeight="1">
      <c r="A33" s="463"/>
      <c r="B33" s="464"/>
      <c r="C33" s="467"/>
      <c r="D33" s="62"/>
      <c r="E33" s="63" t="s">
        <v>39</v>
      </c>
      <c r="F33" s="64"/>
      <c r="G33" s="65">
        <f>SUM(G12:G32)</f>
        <v>411222128</v>
      </c>
      <c r="H33" s="66"/>
      <c r="I33" s="73"/>
      <c r="M33" s="535"/>
      <c r="N33" s="537" t="str">
        <f>CONCATENATE("［8.5백만원+(직접공사비-250억원)×0.0200%］×",I4/12,"년")</f>
        <v>［8.5백만원+(직접공사비-250억원)×0.0200%］×1.25년</v>
      </c>
      <c r="O33" s="537"/>
      <c r="P33" s="537"/>
      <c r="Q33" s="534">
        <f>TRUNC((8500000+(K14-25000000000)*0.02/100)*(I4/12),0)</f>
        <v>4609423</v>
      </c>
      <c r="R33" s="534"/>
      <c r="S33" s="534"/>
      <c r="T33" s="534"/>
      <c r="U33" s="534"/>
      <c r="V33" s="534"/>
    </row>
    <row r="34" spans="1:63" ht="19.5" customHeight="1">
      <c r="A34" s="469"/>
      <c r="B34" s="470"/>
      <c r="C34" s="538" t="s">
        <v>105</v>
      </c>
      <c r="D34" s="538"/>
      <c r="E34" s="538"/>
      <c r="F34" s="538"/>
      <c r="G34" s="65">
        <f>G33+G11+G8</f>
        <v>1312659603</v>
      </c>
      <c r="H34" s="66"/>
      <c r="I34" s="73"/>
      <c r="L34" s="88"/>
      <c r="M34" s="535"/>
      <c r="N34" s="539" t="str">
        <f>CONCATENATE("［13.5백만원+(직접공사비-500억원)×0.0140%］×",I4/12,"년")</f>
        <v>［13.5백만원+(직접공사비-500억원)×0.0140%］×1.25년</v>
      </c>
      <c r="O34" s="539"/>
      <c r="P34" s="539"/>
      <c r="Q34" s="534">
        <f>TRUNC((13500000+(K14-50000000000)*0.014/100)*(I4/12),0)</f>
        <v>8289096</v>
      </c>
      <c r="R34" s="534"/>
      <c r="S34" s="534"/>
      <c r="T34" s="534"/>
      <c r="U34" s="534"/>
      <c r="V34" s="534"/>
      <c r="W34" s="153"/>
      <c r="X34" s="153"/>
      <c r="Y34" s="153"/>
      <c r="Z34" s="153"/>
    </row>
    <row r="35" spans="1:63" ht="19.5" customHeight="1">
      <c r="A35" s="89"/>
      <c r="B35" s="524" t="s">
        <v>106</v>
      </c>
      <c r="C35" s="525"/>
      <c r="D35" s="525"/>
      <c r="E35" s="526"/>
      <c r="F35" s="64"/>
      <c r="G35" s="226">
        <v>78759576</v>
      </c>
      <c r="H35" s="58"/>
      <c r="I35" s="113">
        <f>IF(K1="국가",VLOOKUP(N11,AD:AZ,18,FALSE),IF(K1="지방",VLOOKUP(N12,AU10:AV14,2,FALSE),VLOOKUP(N13,AU15:AV19,2,FALSE)))</f>
        <v>6</v>
      </c>
      <c r="K35" s="147">
        <f>G35</f>
        <v>78759576</v>
      </c>
      <c r="M35" s="147"/>
      <c r="N35" s="147"/>
      <c r="O35" s="527"/>
      <c r="P35" s="527"/>
      <c r="Q35" s="527"/>
    </row>
    <row r="36" spans="1:63" ht="19.5" customHeight="1">
      <c r="A36" s="89"/>
      <c r="B36" s="524" t="str">
        <f>CONCATENATE("이윤(",IF(5000000000&gt;M12,AW6,AW7),"%)")</f>
        <v>이윤(15%)</v>
      </c>
      <c r="C36" s="525"/>
      <c r="D36" s="525"/>
      <c r="E36" s="526"/>
      <c r="F36" s="64"/>
      <c r="G36" s="226">
        <v>173723156</v>
      </c>
      <c r="H36" s="58"/>
      <c r="I36" s="90">
        <v>15</v>
      </c>
      <c r="K36" s="147">
        <f>ROUNDDOWN((G11+G33+K35)*(I36/100),0)</f>
        <v>173624156</v>
      </c>
      <c r="L36" s="528"/>
      <c r="M36" s="528"/>
      <c r="N36" s="528"/>
    </row>
    <row r="37" spans="1:63" ht="19.5" customHeight="1">
      <c r="A37" s="89"/>
      <c r="B37" s="524" t="s">
        <v>569</v>
      </c>
      <c r="C37" s="525"/>
      <c r="D37" s="525"/>
      <c r="E37" s="526"/>
      <c r="F37" s="64"/>
      <c r="G37" s="226">
        <v>0</v>
      </c>
      <c r="H37" s="58"/>
      <c r="I37" s="90"/>
      <c r="K37" s="147"/>
      <c r="L37" s="147"/>
      <c r="M37" s="147"/>
      <c r="N37" s="147"/>
    </row>
    <row r="38" spans="1:63" s="84" customFormat="1" ht="19.5" customHeight="1">
      <c r="A38" s="89"/>
      <c r="B38" s="529" t="s">
        <v>107</v>
      </c>
      <c r="C38" s="529"/>
      <c r="D38" s="529"/>
      <c r="E38" s="529"/>
      <c r="F38" s="64"/>
      <c r="G38" s="226">
        <v>1565142335</v>
      </c>
      <c r="H38" s="66"/>
      <c r="I38" s="91"/>
      <c r="K38" s="148" t="e">
        <f>#REF!</f>
        <v>#REF!</v>
      </c>
      <c r="L38" s="530"/>
      <c r="M38" s="530"/>
      <c r="N38" s="530"/>
      <c r="BI38" s="142"/>
    </row>
    <row r="39" spans="1:63" s="84" customFormat="1" ht="19.5" customHeight="1">
      <c r="A39" s="89"/>
      <c r="B39" s="524" t="s">
        <v>109</v>
      </c>
      <c r="C39" s="525"/>
      <c r="D39" s="525"/>
      <c r="E39" s="526"/>
      <c r="F39" s="64"/>
      <c r="G39" s="226">
        <v>156514233</v>
      </c>
      <c r="H39" s="58"/>
      <c r="I39" s="73"/>
      <c r="K39" s="148">
        <f>G29+G30+G31</f>
        <v>0</v>
      </c>
      <c r="L39" s="92" t="s">
        <v>110</v>
      </c>
      <c r="M39" s="148"/>
      <c r="N39" s="148"/>
      <c r="BI39" s="142"/>
    </row>
    <row r="40" spans="1:63" s="84" customFormat="1" ht="19.5" customHeight="1">
      <c r="A40" s="89"/>
      <c r="B40" s="524" t="s">
        <v>111</v>
      </c>
      <c r="C40" s="525"/>
      <c r="D40" s="525"/>
      <c r="E40" s="526"/>
      <c r="F40" s="64"/>
      <c r="G40" s="226">
        <v>1721650000</v>
      </c>
      <c r="H40" s="93"/>
      <c r="I40" s="91" t="s">
        <v>108</v>
      </c>
      <c r="K40" s="148"/>
      <c r="L40" s="92"/>
      <c r="M40" s="148"/>
      <c r="N40" s="148"/>
      <c r="BI40" s="142">
        <v>185780000</v>
      </c>
      <c r="BJ40" s="143">
        <f>BI40-G40</f>
        <v>-1535870000</v>
      </c>
      <c r="BK40" s="144">
        <f>BJ40*0.9</f>
        <v>-1382283000</v>
      </c>
    </row>
    <row r="41" spans="1:63" s="84" customFormat="1" ht="19.5" customHeight="1">
      <c r="A41" s="89"/>
      <c r="B41" s="524" t="s">
        <v>62</v>
      </c>
      <c r="C41" s="525"/>
      <c r="D41" s="525"/>
      <c r="E41" s="526"/>
      <c r="F41" s="64"/>
      <c r="G41" s="226">
        <v>594040000</v>
      </c>
      <c r="H41" s="58"/>
      <c r="I41" s="91" t="s">
        <v>108</v>
      </c>
      <c r="K41" s="148"/>
      <c r="L41" s="92"/>
      <c r="M41" s="148"/>
      <c r="N41" s="148"/>
      <c r="BI41" s="142">
        <v>47100000</v>
      </c>
    </row>
    <row r="42" spans="1:63" ht="19.5" customHeight="1" thickBot="1">
      <c r="A42" s="94"/>
      <c r="B42" s="531" t="s">
        <v>112</v>
      </c>
      <c r="C42" s="532"/>
      <c r="D42" s="532"/>
      <c r="E42" s="533"/>
      <c r="F42" s="95"/>
      <c r="G42" s="229">
        <v>2315690000</v>
      </c>
      <c r="H42" s="96"/>
      <c r="I42" s="97"/>
      <c r="K42" s="147" t="e">
        <f>G34+K35+K36+K38+K39</f>
        <v>#REF!</v>
      </c>
      <c r="L42" s="528"/>
      <c r="M42" s="528"/>
      <c r="N42" s="528"/>
      <c r="BI42" s="141">
        <v>232880000</v>
      </c>
    </row>
    <row r="43" spans="1:63" ht="19.5" hidden="1" customHeight="1">
      <c r="K43" s="147" t="e">
        <f>K42*0.1</f>
        <v>#REF!</v>
      </c>
      <c r="L43" s="528"/>
      <c r="M43" s="528"/>
      <c r="N43" s="528"/>
    </row>
    <row r="44" spans="1:63" ht="19.5" hidden="1" customHeight="1">
      <c r="G44" s="98">
        <v>8920340000</v>
      </c>
      <c r="I44" s="88">
        <f>G40/1.1</f>
        <v>1565136363.6363635</v>
      </c>
      <c r="K44" s="146" t="e">
        <f>K42+K43</f>
        <v>#REF!</v>
      </c>
      <c r="L44" s="527"/>
      <c r="M44" s="527"/>
      <c r="N44" s="527"/>
    </row>
    <row r="45" spans="1:63" ht="19.5" hidden="1" customHeight="1">
      <c r="G45" s="88"/>
      <c r="I45" s="43">
        <v>1.5648126774880156</v>
      </c>
      <c r="K45" s="146">
        <f>K12</f>
        <v>594041818</v>
      </c>
      <c r="L45" s="527"/>
      <c r="M45" s="527"/>
      <c r="N45" s="527"/>
    </row>
    <row r="46" spans="1:63" ht="19.5" hidden="1" customHeight="1">
      <c r="G46" s="99">
        <f>G44-G42</f>
        <v>6604650000</v>
      </c>
      <c r="K46" s="146" t="e">
        <f>K42+K45</f>
        <v>#REF!</v>
      </c>
      <c r="L46" s="527"/>
      <c r="M46" s="527"/>
      <c r="N46" s="527"/>
    </row>
    <row r="47" spans="1:63" ht="24.95" hidden="1" customHeight="1">
      <c r="G47" s="88"/>
    </row>
  </sheetData>
  <mergeCells count="73">
    <mergeCell ref="AT10:AT14"/>
    <mergeCell ref="A11:B11"/>
    <mergeCell ref="O13:Q13"/>
    <mergeCell ref="A2:I2"/>
    <mergeCell ref="BE2:BF2"/>
    <mergeCell ref="AE4:AL4"/>
    <mergeCell ref="AM4:AT4"/>
    <mergeCell ref="AU4:AV4"/>
    <mergeCell ref="AW4:AZ5"/>
    <mergeCell ref="A5:C5"/>
    <mergeCell ref="AE5:AH5"/>
    <mergeCell ref="AI5:AL5"/>
    <mergeCell ref="AM5:AP5"/>
    <mergeCell ref="AQ5:AT5"/>
    <mergeCell ref="A6:B6"/>
    <mergeCell ref="C6:C8"/>
    <mergeCell ref="A7:B7"/>
    <mergeCell ref="A8:B8"/>
    <mergeCell ref="A12:B12"/>
    <mergeCell ref="C12:C33"/>
    <mergeCell ref="A13:B13"/>
    <mergeCell ref="A14:B14"/>
    <mergeCell ref="A15:B15"/>
    <mergeCell ref="A21:B21"/>
    <mergeCell ref="A28:B28"/>
    <mergeCell ref="A29:B29"/>
    <mergeCell ref="A30:B30"/>
    <mergeCell ref="A9:B9"/>
    <mergeCell ref="C9:C11"/>
    <mergeCell ref="A10:B10"/>
    <mergeCell ref="O21:Q21"/>
    <mergeCell ref="A22:B22"/>
    <mergeCell ref="O22:Q22"/>
    <mergeCell ref="O29:Q29"/>
    <mergeCell ref="AT15:AT19"/>
    <mergeCell ref="A16:B16"/>
    <mergeCell ref="A17:B17"/>
    <mergeCell ref="O17:Q17"/>
    <mergeCell ref="A18:B18"/>
    <mergeCell ref="O18:Q18"/>
    <mergeCell ref="A19:B19"/>
    <mergeCell ref="M19:M20"/>
    <mergeCell ref="A20:B20"/>
    <mergeCell ref="A23:B23"/>
    <mergeCell ref="A27:B27"/>
    <mergeCell ref="M27:M28"/>
    <mergeCell ref="O30:Q30"/>
    <mergeCell ref="M32:M34"/>
    <mergeCell ref="N32:P32"/>
    <mergeCell ref="Q32:V32"/>
    <mergeCell ref="A33:B33"/>
    <mergeCell ref="N33:P33"/>
    <mergeCell ref="Q33:V33"/>
    <mergeCell ref="A34:B34"/>
    <mergeCell ref="C34:F34"/>
    <mergeCell ref="N34:P34"/>
    <mergeCell ref="Q34:V34"/>
    <mergeCell ref="B35:E35"/>
    <mergeCell ref="O35:Q35"/>
    <mergeCell ref="B36:E36"/>
    <mergeCell ref="L36:N36"/>
    <mergeCell ref="L46:N46"/>
    <mergeCell ref="B37:E37"/>
    <mergeCell ref="B38:E38"/>
    <mergeCell ref="L38:N38"/>
    <mergeCell ref="B39:E39"/>
    <mergeCell ref="B40:E40"/>
    <mergeCell ref="B41:E41"/>
    <mergeCell ref="B42:E42"/>
    <mergeCell ref="L42:N42"/>
    <mergeCell ref="L43:N43"/>
    <mergeCell ref="L44:N44"/>
    <mergeCell ref="L45:N45"/>
  </mergeCells>
  <phoneticPr fontId="4" type="noConversion"/>
  <printOptions horizontalCentered="1"/>
  <pageMargins left="0.31496062992126" right="0.31496062992126" top="0.55118110236220497" bottom="0.31496062992126" header="0.31496062992126" footer="0.39370078740157499"/>
  <pageSetup paperSize="9" scale="97"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249977111117893"/>
  </sheetPr>
  <dimension ref="A1:AP68"/>
  <sheetViews>
    <sheetView showZeros="0" view="pageBreakPreview" zoomScaleNormal="100" zoomScaleSheetLayoutView="100" workbookViewId="0">
      <selection activeCell="J6" sqref="J6"/>
    </sheetView>
  </sheetViews>
  <sheetFormatPr defaultColWidth="10" defaultRowHeight="24.95" customHeight="1"/>
  <cols>
    <col min="1" max="1" width="2" style="275" customWidth="1"/>
    <col min="2" max="2" width="3.375" style="275" customWidth="1"/>
    <col min="3" max="3" width="6.25" style="275" customWidth="1"/>
    <col min="4" max="4" width="1.125" style="275" customWidth="1"/>
    <col min="5" max="6" width="8.875" style="276" customWidth="1"/>
    <col min="7" max="7" width="1" style="275" customWidth="1"/>
    <col min="8" max="8" width="17.125" style="275" customWidth="1"/>
    <col min="9" max="9" width="5.75" style="275" customWidth="1"/>
    <col min="10" max="10" width="36" style="275" customWidth="1"/>
    <col min="11" max="11" width="13.875" style="275" customWidth="1"/>
    <col min="12" max="12" width="15.625" style="275" customWidth="1"/>
    <col min="13" max="13" width="4.125" style="275" customWidth="1"/>
    <col min="14" max="15" width="15.75" style="275" customWidth="1"/>
    <col min="16" max="24" width="6.625" style="275" customWidth="1"/>
    <col min="25" max="40" width="4.375" style="275" customWidth="1"/>
    <col min="41" max="41" width="11.25" style="275" customWidth="1"/>
    <col min="42" max="45" width="4.25" style="275" customWidth="1"/>
    <col min="46" max="46" width="23" style="275" customWidth="1"/>
    <col min="47" max="47" width="8.125" style="275" customWidth="1"/>
    <col min="48" max="48" width="16.125" style="275" customWidth="1"/>
    <col min="49" max="256" width="10" style="275"/>
    <col min="257" max="257" width="2" style="275" customWidth="1"/>
    <col min="258" max="258" width="3.375" style="275" customWidth="1"/>
    <col min="259" max="259" width="6.25" style="275" customWidth="1"/>
    <col min="260" max="260" width="1.125" style="275" customWidth="1"/>
    <col min="261" max="262" width="8.875" style="275" customWidth="1"/>
    <col min="263" max="263" width="1" style="275" customWidth="1"/>
    <col min="264" max="264" width="17.125" style="275" customWidth="1"/>
    <col min="265" max="265" width="5.75" style="275" customWidth="1"/>
    <col min="266" max="266" width="36" style="275" customWidth="1"/>
    <col min="267" max="267" width="13.875" style="275" customWidth="1"/>
    <col min="268" max="268" width="15.625" style="275" customWidth="1"/>
    <col min="269" max="269" width="4.125" style="275" customWidth="1"/>
    <col min="270" max="271" width="15.75" style="275" customWidth="1"/>
    <col min="272" max="280" width="6.625" style="275" customWidth="1"/>
    <col min="281" max="296" width="4.375" style="275" customWidth="1"/>
    <col min="297" max="297" width="11.25" style="275" customWidth="1"/>
    <col min="298" max="301" width="4.25" style="275" customWidth="1"/>
    <col min="302" max="302" width="23" style="275" customWidth="1"/>
    <col min="303" max="303" width="8.125" style="275" customWidth="1"/>
    <col min="304" max="304" width="16.125" style="275" customWidth="1"/>
    <col min="305" max="512" width="10" style="275"/>
    <col min="513" max="513" width="2" style="275" customWidth="1"/>
    <col min="514" max="514" width="3.375" style="275" customWidth="1"/>
    <col min="515" max="515" width="6.25" style="275" customWidth="1"/>
    <col min="516" max="516" width="1.125" style="275" customWidth="1"/>
    <col min="517" max="518" width="8.875" style="275" customWidth="1"/>
    <col min="519" max="519" width="1" style="275" customWidth="1"/>
    <col min="520" max="520" width="17.125" style="275" customWidth="1"/>
    <col min="521" max="521" width="5.75" style="275" customWidth="1"/>
    <col min="522" max="522" width="36" style="275" customWidth="1"/>
    <col min="523" max="523" width="13.875" style="275" customWidth="1"/>
    <col min="524" max="524" width="15.625" style="275" customWidth="1"/>
    <col min="525" max="525" width="4.125" style="275" customWidth="1"/>
    <col min="526" max="527" width="15.75" style="275" customWidth="1"/>
    <col min="528" max="536" width="6.625" style="275" customWidth="1"/>
    <col min="537" max="552" width="4.375" style="275" customWidth="1"/>
    <col min="553" max="553" width="11.25" style="275" customWidth="1"/>
    <col min="554" max="557" width="4.25" style="275" customWidth="1"/>
    <col min="558" max="558" width="23" style="275" customWidth="1"/>
    <col min="559" max="559" width="8.125" style="275" customWidth="1"/>
    <col min="560" max="560" width="16.125" style="275" customWidth="1"/>
    <col min="561" max="768" width="10" style="275"/>
    <col min="769" max="769" width="2" style="275" customWidth="1"/>
    <col min="770" max="770" width="3.375" style="275" customWidth="1"/>
    <col min="771" max="771" width="6.25" style="275" customWidth="1"/>
    <col min="772" max="772" width="1.125" style="275" customWidth="1"/>
    <col min="773" max="774" width="8.875" style="275" customWidth="1"/>
    <col min="775" max="775" width="1" style="275" customWidth="1"/>
    <col min="776" max="776" width="17.125" style="275" customWidth="1"/>
    <col min="777" max="777" width="5.75" style="275" customWidth="1"/>
    <col min="778" max="778" width="36" style="275" customWidth="1"/>
    <col min="779" max="779" width="13.875" style="275" customWidth="1"/>
    <col min="780" max="780" width="15.625" style="275" customWidth="1"/>
    <col min="781" max="781" width="4.125" style="275" customWidth="1"/>
    <col min="782" max="783" width="15.75" style="275" customWidth="1"/>
    <col min="784" max="792" width="6.625" style="275" customWidth="1"/>
    <col min="793" max="808" width="4.375" style="275" customWidth="1"/>
    <col min="809" max="809" width="11.25" style="275" customWidth="1"/>
    <col min="810" max="813" width="4.25" style="275" customWidth="1"/>
    <col min="814" max="814" width="23" style="275" customWidth="1"/>
    <col min="815" max="815" width="8.125" style="275" customWidth="1"/>
    <col min="816" max="816" width="16.125" style="275" customWidth="1"/>
    <col min="817" max="1024" width="10" style="275"/>
    <col min="1025" max="1025" width="2" style="275" customWidth="1"/>
    <col min="1026" max="1026" width="3.375" style="275" customWidth="1"/>
    <col min="1027" max="1027" width="6.25" style="275" customWidth="1"/>
    <col min="1028" max="1028" width="1.125" style="275" customWidth="1"/>
    <col min="1029" max="1030" width="8.875" style="275" customWidth="1"/>
    <col min="1031" max="1031" width="1" style="275" customWidth="1"/>
    <col min="1032" max="1032" width="17.125" style="275" customWidth="1"/>
    <col min="1033" max="1033" width="5.75" style="275" customWidth="1"/>
    <col min="1034" max="1034" width="36" style="275" customWidth="1"/>
    <col min="1035" max="1035" width="13.875" style="275" customWidth="1"/>
    <col min="1036" max="1036" width="15.625" style="275" customWidth="1"/>
    <col min="1037" max="1037" width="4.125" style="275" customWidth="1"/>
    <col min="1038" max="1039" width="15.75" style="275" customWidth="1"/>
    <col min="1040" max="1048" width="6.625" style="275" customWidth="1"/>
    <col min="1049" max="1064" width="4.375" style="275" customWidth="1"/>
    <col min="1065" max="1065" width="11.25" style="275" customWidth="1"/>
    <col min="1066" max="1069" width="4.25" style="275" customWidth="1"/>
    <col min="1070" max="1070" width="23" style="275" customWidth="1"/>
    <col min="1071" max="1071" width="8.125" style="275" customWidth="1"/>
    <col min="1072" max="1072" width="16.125" style="275" customWidth="1"/>
    <col min="1073" max="1280" width="10" style="275"/>
    <col min="1281" max="1281" width="2" style="275" customWidth="1"/>
    <col min="1282" max="1282" width="3.375" style="275" customWidth="1"/>
    <col min="1283" max="1283" width="6.25" style="275" customWidth="1"/>
    <col min="1284" max="1284" width="1.125" style="275" customWidth="1"/>
    <col min="1285" max="1286" width="8.875" style="275" customWidth="1"/>
    <col min="1287" max="1287" width="1" style="275" customWidth="1"/>
    <col min="1288" max="1288" width="17.125" style="275" customWidth="1"/>
    <col min="1289" max="1289" width="5.75" style="275" customWidth="1"/>
    <col min="1290" max="1290" width="36" style="275" customWidth="1"/>
    <col min="1291" max="1291" width="13.875" style="275" customWidth="1"/>
    <col min="1292" max="1292" width="15.625" style="275" customWidth="1"/>
    <col min="1293" max="1293" width="4.125" style="275" customWidth="1"/>
    <col min="1294" max="1295" width="15.75" style="275" customWidth="1"/>
    <col min="1296" max="1304" width="6.625" style="275" customWidth="1"/>
    <col min="1305" max="1320" width="4.375" style="275" customWidth="1"/>
    <col min="1321" max="1321" width="11.25" style="275" customWidth="1"/>
    <col min="1322" max="1325" width="4.25" style="275" customWidth="1"/>
    <col min="1326" max="1326" width="23" style="275" customWidth="1"/>
    <col min="1327" max="1327" width="8.125" style="275" customWidth="1"/>
    <col min="1328" max="1328" width="16.125" style="275" customWidth="1"/>
    <col min="1329" max="1536" width="10" style="275"/>
    <col min="1537" max="1537" width="2" style="275" customWidth="1"/>
    <col min="1538" max="1538" width="3.375" style="275" customWidth="1"/>
    <col min="1539" max="1539" width="6.25" style="275" customWidth="1"/>
    <col min="1540" max="1540" width="1.125" style="275" customWidth="1"/>
    <col min="1541" max="1542" width="8.875" style="275" customWidth="1"/>
    <col min="1543" max="1543" width="1" style="275" customWidth="1"/>
    <col min="1544" max="1544" width="17.125" style="275" customWidth="1"/>
    <col min="1545" max="1545" width="5.75" style="275" customWidth="1"/>
    <col min="1546" max="1546" width="36" style="275" customWidth="1"/>
    <col min="1547" max="1547" width="13.875" style="275" customWidth="1"/>
    <col min="1548" max="1548" width="15.625" style="275" customWidth="1"/>
    <col min="1549" max="1549" width="4.125" style="275" customWidth="1"/>
    <col min="1550" max="1551" width="15.75" style="275" customWidth="1"/>
    <col min="1552" max="1560" width="6.625" style="275" customWidth="1"/>
    <col min="1561" max="1576" width="4.375" style="275" customWidth="1"/>
    <col min="1577" max="1577" width="11.25" style="275" customWidth="1"/>
    <col min="1578" max="1581" width="4.25" style="275" customWidth="1"/>
    <col min="1582" max="1582" width="23" style="275" customWidth="1"/>
    <col min="1583" max="1583" width="8.125" style="275" customWidth="1"/>
    <col min="1584" max="1584" width="16.125" style="275" customWidth="1"/>
    <col min="1585" max="1792" width="10" style="275"/>
    <col min="1793" max="1793" width="2" style="275" customWidth="1"/>
    <col min="1794" max="1794" width="3.375" style="275" customWidth="1"/>
    <col min="1795" max="1795" width="6.25" style="275" customWidth="1"/>
    <col min="1796" max="1796" width="1.125" style="275" customWidth="1"/>
    <col min="1797" max="1798" width="8.875" style="275" customWidth="1"/>
    <col min="1799" max="1799" width="1" style="275" customWidth="1"/>
    <col min="1800" max="1800" width="17.125" style="275" customWidth="1"/>
    <col min="1801" max="1801" width="5.75" style="275" customWidth="1"/>
    <col min="1802" max="1802" width="36" style="275" customWidth="1"/>
    <col min="1803" max="1803" width="13.875" style="275" customWidth="1"/>
    <col min="1804" max="1804" width="15.625" style="275" customWidth="1"/>
    <col min="1805" max="1805" width="4.125" style="275" customWidth="1"/>
    <col min="1806" max="1807" width="15.75" style="275" customWidth="1"/>
    <col min="1808" max="1816" width="6.625" style="275" customWidth="1"/>
    <col min="1817" max="1832" width="4.375" style="275" customWidth="1"/>
    <col min="1833" max="1833" width="11.25" style="275" customWidth="1"/>
    <col min="1834" max="1837" width="4.25" style="275" customWidth="1"/>
    <col min="1838" max="1838" width="23" style="275" customWidth="1"/>
    <col min="1839" max="1839" width="8.125" style="275" customWidth="1"/>
    <col min="1840" max="1840" width="16.125" style="275" customWidth="1"/>
    <col min="1841" max="2048" width="10" style="275"/>
    <col min="2049" max="2049" width="2" style="275" customWidth="1"/>
    <col min="2050" max="2050" width="3.375" style="275" customWidth="1"/>
    <col min="2051" max="2051" width="6.25" style="275" customWidth="1"/>
    <col min="2052" max="2052" width="1.125" style="275" customWidth="1"/>
    <col min="2053" max="2054" width="8.875" style="275" customWidth="1"/>
    <col min="2055" max="2055" width="1" style="275" customWidth="1"/>
    <col min="2056" max="2056" width="17.125" style="275" customWidth="1"/>
    <col min="2057" max="2057" width="5.75" style="275" customWidth="1"/>
    <col min="2058" max="2058" width="36" style="275" customWidth="1"/>
    <col min="2059" max="2059" width="13.875" style="275" customWidth="1"/>
    <col min="2060" max="2060" width="15.625" style="275" customWidth="1"/>
    <col min="2061" max="2061" width="4.125" style="275" customWidth="1"/>
    <col min="2062" max="2063" width="15.75" style="275" customWidth="1"/>
    <col min="2064" max="2072" width="6.625" style="275" customWidth="1"/>
    <col min="2073" max="2088" width="4.375" style="275" customWidth="1"/>
    <col min="2089" max="2089" width="11.25" style="275" customWidth="1"/>
    <col min="2090" max="2093" width="4.25" style="275" customWidth="1"/>
    <col min="2094" max="2094" width="23" style="275" customWidth="1"/>
    <col min="2095" max="2095" width="8.125" style="275" customWidth="1"/>
    <col min="2096" max="2096" width="16.125" style="275" customWidth="1"/>
    <col min="2097" max="2304" width="10" style="275"/>
    <col min="2305" max="2305" width="2" style="275" customWidth="1"/>
    <col min="2306" max="2306" width="3.375" style="275" customWidth="1"/>
    <col min="2307" max="2307" width="6.25" style="275" customWidth="1"/>
    <col min="2308" max="2308" width="1.125" style="275" customWidth="1"/>
    <col min="2309" max="2310" width="8.875" style="275" customWidth="1"/>
    <col min="2311" max="2311" width="1" style="275" customWidth="1"/>
    <col min="2312" max="2312" width="17.125" style="275" customWidth="1"/>
    <col min="2313" max="2313" width="5.75" style="275" customWidth="1"/>
    <col min="2314" max="2314" width="36" style="275" customWidth="1"/>
    <col min="2315" max="2315" width="13.875" style="275" customWidth="1"/>
    <col min="2316" max="2316" width="15.625" style="275" customWidth="1"/>
    <col min="2317" max="2317" width="4.125" style="275" customWidth="1"/>
    <col min="2318" max="2319" width="15.75" style="275" customWidth="1"/>
    <col min="2320" max="2328" width="6.625" style="275" customWidth="1"/>
    <col min="2329" max="2344" width="4.375" style="275" customWidth="1"/>
    <col min="2345" max="2345" width="11.25" style="275" customWidth="1"/>
    <col min="2346" max="2349" width="4.25" style="275" customWidth="1"/>
    <col min="2350" max="2350" width="23" style="275" customWidth="1"/>
    <col min="2351" max="2351" width="8.125" style="275" customWidth="1"/>
    <col min="2352" max="2352" width="16.125" style="275" customWidth="1"/>
    <col min="2353" max="2560" width="10" style="275"/>
    <col min="2561" max="2561" width="2" style="275" customWidth="1"/>
    <col min="2562" max="2562" width="3.375" style="275" customWidth="1"/>
    <col min="2563" max="2563" width="6.25" style="275" customWidth="1"/>
    <col min="2564" max="2564" width="1.125" style="275" customWidth="1"/>
    <col min="2565" max="2566" width="8.875" style="275" customWidth="1"/>
    <col min="2567" max="2567" width="1" style="275" customWidth="1"/>
    <col min="2568" max="2568" width="17.125" style="275" customWidth="1"/>
    <col min="2569" max="2569" width="5.75" style="275" customWidth="1"/>
    <col min="2570" max="2570" width="36" style="275" customWidth="1"/>
    <col min="2571" max="2571" width="13.875" style="275" customWidth="1"/>
    <col min="2572" max="2572" width="15.625" style="275" customWidth="1"/>
    <col min="2573" max="2573" width="4.125" style="275" customWidth="1"/>
    <col min="2574" max="2575" width="15.75" style="275" customWidth="1"/>
    <col min="2576" max="2584" width="6.625" style="275" customWidth="1"/>
    <col min="2585" max="2600" width="4.375" style="275" customWidth="1"/>
    <col min="2601" max="2601" width="11.25" style="275" customWidth="1"/>
    <col min="2602" max="2605" width="4.25" style="275" customWidth="1"/>
    <col min="2606" max="2606" width="23" style="275" customWidth="1"/>
    <col min="2607" max="2607" width="8.125" style="275" customWidth="1"/>
    <col min="2608" max="2608" width="16.125" style="275" customWidth="1"/>
    <col min="2609" max="2816" width="10" style="275"/>
    <col min="2817" max="2817" width="2" style="275" customWidth="1"/>
    <col min="2818" max="2818" width="3.375" style="275" customWidth="1"/>
    <col min="2819" max="2819" width="6.25" style="275" customWidth="1"/>
    <col min="2820" max="2820" width="1.125" style="275" customWidth="1"/>
    <col min="2821" max="2822" width="8.875" style="275" customWidth="1"/>
    <col min="2823" max="2823" width="1" style="275" customWidth="1"/>
    <col min="2824" max="2824" width="17.125" style="275" customWidth="1"/>
    <col min="2825" max="2825" width="5.75" style="275" customWidth="1"/>
    <col min="2826" max="2826" width="36" style="275" customWidth="1"/>
    <col min="2827" max="2827" width="13.875" style="275" customWidth="1"/>
    <col min="2828" max="2828" width="15.625" style="275" customWidth="1"/>
    <col min="2829" max="2829" width="4.125" style="275" customWidth="1"/>
    <col min="2830" max="2831" width="15.75" style="275" customWidth="1"/>
    <col min="2832" max="2840" width="6.625" style="275" customWidth="1"/>
    <col min="2841" max="2856" width="4.375" style="275" customWidth="1"/>
    <col min="2857" max="2857" width="11.25" style="275" customWidth="1"/>
    <col min="2858" max="2861" width="4.25" style="275" customWidth="1"/>
    <col min="2862" max="2862" width="23" style="275" customWidth="1"/>
    <col min="2863" max="2863" width="8.125" style="275" customWidth="1"/>
    <col min="2864" max="2864" width="16.125" style="275" customWidth="1"/>
    <col min="2865" max="3072" width="10" style="275"/>
    <col min="3073" max="3073" width="2" style="275" customWidth="1"/>
    <col min="3074" max="3074" width="3.375" style="275" customWidth="1"/>
    <col min="3075" max="3075" width="6.25" style="275" customWidth="1"/>
    <col min="3076" max="3076" width="1.125" style="275" customWidth="1"/>
    <col min="3077" max="3078" width="8.875" style="275" customWidth="1"/>
    <col min="3079" max="3079" width="1" style="275" customWidth="1"/>
    <col min="3080" max="3080" width="17.125" style="275" customWidth="1"/>
    <col min="3081" max="3081" width="5.75" style="275" customWidth="1"/>
    <col min="3082" max="3082" width="36" style="275" customWidth="1"/>
    <col min="3083" max="3083" width="13.875" style="275" customWidth="1"/>
    <col min="3084" max="3084" width="15.625" style="275" customWidth="1"/>
    <col min="3085" max="3085" width="4.125" style="275" customWidth="1"/>
    <col min="3086" max="3087" width="15.75" style="275" customWidth="1"/>
    <col min="3088" max="3096" width="6.625" style="275" customWidth="1"/>
    <col min="3097" max="3112" width="4.375" style="275" customWidth="1"/>
    <col min="3113" max="3113" width="11.25" style="275" customWidth="1"/>
    <col min="3114" max="3117" width="4.25" style="275" customWidth="1"/>
    <col min="3118" max="3118" width="23" style="275" customWidth="1"/>
    <col min="3119" max="3119" width="8.125" style="275" customWidth="1"/>
    <col min="3120" max="3120" width="16.125" style="275" customWidth="1"/>
    <col min="3121" max="3328" width="10" style="275"/>
    <col min="3329" max="3329" width="2" style="275" customWidth="1"/>
    <col min="3330" max="3330" width="3.375" style="275" customWidth="1"/>
    <col min="3331" max="3331" width="6.25" style="275" customWidth="1"/>
    <col min="3332" max="3332" width="1.125" style="275" customWidth="1"/>
    <col min="3333" max="3334" width="8.875" style="275" customWidth="1"/>
    <col min="3335" max="3335" width="1" style="275" customWidth="1"/>
    <col min="3336" max="3336" width="17.125" style="275" customWidth="1"/>
    <col min="3337" max="3337" width="5.75" style="275" customWidth="1"/>
    <col min="3338" max="3338" width="36" style="275" customWidth="1"/>
    <col min="3339" max="3339" width="13.875" style="275" customWidth="1"/>
    <col min="3340" max="3340" width="15.625" style="275" customWidth="1"/>
    <col min="3341" max="3341" width="4.125" style="275" customWidth="1"/>
    <col min="3342" max="3343" width="15.75" style="275" customWidth="1"/>
    <col min="3344" max="3352" width="6.625" style="275" customWidth="1"/>
    <col min="3353" max="3368" width="4.375" style="275" customWidth="1"/>
    <col min="3369" max="3369" width="11.25" style="275" customWidth="1"/>
    <col min="3370" max="3373" width="4.25" style="275" customWidth="1"/>
    <col min="3374" max="3374" width="23" style="275" customWidth="1"/>
    <col min="3375" max="3375" width="8.125" style="275" customWidth="1"/>
    <col min="3376" max="3376" width="16.125" style="275" customWidth="1"/>
    <col min="3377" max="3584" width="10" style="275"/>
    <col min="3585" max="3585" width="2" style="275" customWidth="1"/>
    <col min="3586" max="3586" width="3.375" style="275" customWidth="1"/>
    <col min="3587" max="3587" width="6.25" style="275" customWidth="1"/>
    <col min="3588" max="3588" width="1.125" style="275" customWidth="1"/>
    <col min="3589" max="3590" width="8.875" style="275" customWidth="1"/>
    <col min="3591" max="3591" width="1" style="275" customWidth="1"/>
    <col min="3592" max="3592" width="17.125" style="275" customWidth="1"/>
    <col min="3593" max="3593" width="5.75" style="275" customWidth="1"/>
    <col min="3594" max="3594" width="36" style="275" customWidth="1"/>
    <col min="3595" max="3595" width="13.875" style="275" customWidth="1"/>
    <col min="3596" max="3596" width="15.625" style="275" customWidth="1"/>
    <col min="3597" max="3597" width="4.125" style="275" customWidth="1"/>
    <col min="3598" max="3599" width="15.75" style="275" customWidth="1"/>
    <col min="3600" max="3608" width="6.625" style="275" customWidth="1"/>
    <col min="3609" max="3624" width="4.375" style="275" customWidth="1"/>
    <col min="3625" max="3625" width="11.25" style="275" customWidth="1"/>
    <col min="3626" max="3629" width="4.25" style="275" customWidth="1"/>
    <col min="3630" max="3630" width="23" style="275" customWidth="1"/>
    <col min="3631" max="3631" width="8.125" style="275" customWidth="1"/>
    <col min="3632" max="3632" width="16.125" style="275" customWidth="1"/>
    <col min="3633" max="3840" width="10" style="275"/>
    <col min="3841" max="3841" width="2" style="275" customWidth="1"/>
    <col min="3842" max="3842" width="3.375" style="275" customWidth="1"/>
    <col min="3843" max="3843" width="6.25" style="275" customWidth="1"/>
    <col min="3844" max="3844" width="1.125" style="275" customWidth="1"/>
    <col min="3845" max="3846" width="8.875" style="275" customWidth="1"/>
    <col min="3847" max="3847" width="1" style="275" customWidth="1"/>
    <col min="3848" max="3848" width="17.125" style="275" customWidth="1"/>
    <col min="3849" max="3849" width="5.75" style="275" customWidth="1"/>
    <col min="3850" max="3850" width="36" style="275" customWidth="1"/>
    <col min="3851" max="3851" width="13.875" style="275" customWidth="1"/>
    <col min="3852" max="3852" width="15.625" style="275" customWidth="1"/>
    <col min="3853" max="3853" width="4.125" style="275" customWidth="1"/>
    <col min="3854" max="3855" width="15.75" style="275" customWidth="1"/>
    <col min="3856" max="3864" width="6.625" style="275" customWidth="1"/>
    <col min="3865" max="3880" width="4.375" style="275" customWidth="1"/>
    <col min="3881" max="3881" width="11.25" style="275" customWidth="1"/>
    <col min="3882" max="3885" width="4.25" style="275" customWidth="1"/>
    <col min="3886" max="3886" width="23" style="275" customWidth="1"/>
    <col min="3887" max="3887" width="8.125" style="275" customWidth="1"/>
    <col min="3888" max="3888" width="16.125" style="275" customWidth="1"/>
    <col min="3889" max="4096" width="10" style="275"/>
    <col min="4097" max="4097" width="2" style="275" customWidth="1"/>
    <col min="4098" max="4098" width="3.375" style="275" customWidth="1"/>
    <col min="4099" max="4099" width="6.25" style="275" customWidth="1"/>
    <col min="4100" max="4100" width="1.125" style="275" customWidth="1"/>
    <col min="4101" max="4102" width="8.875" style="275" customWidth="1"/>
    <col min="4103" max="4103" width="1" style="275" customWidth="1"/>
    <col min="4104" max="4104" width="17.125" style="275" customWidth="1"/>
    <col min="4105" max="4105" width="5.75" style="275" customWidth="1"/>
    <col min="4106" max="4106" width="36" style="275" customWidth="1"/>
    <col min="4107" max="4107" width="13.875" style="275" customWidth="1"/>
    <col min="4108" max="4108" width="15.625" style="275" customWidth="1"/>
    <col min="4109" max="4109" width="4.125" style="275" customWidth="1"/>
    <col min="4110" max="4111" width="15.75" style="275" customWidth="1"/>
    <col min="4112" max="4120" width="6.625" style="275" customWidth="1"/>
    <col min="4121" max="4136" width="4.375" style="275" customWidth="1"/>
    <col min="4137" max="4137" width="11.25" style="275" customWidth="1"/>
    <col min="4138" max="4141" width="4.25" style="275" customWidth="1"/>
    <col min="4142" max="4142" width="23" style="275" customWidth="1"/>
    <col min="4143" max="4143" width="8.125" style="275" customWidth="1"/>
    <col min="4144" max="4144" width="16.125" style="275" customWidth="1"/>
    <col min="4145" max="4352" width="10" style="275"/>
    <col min="4353" max="4353" width="2" style="275" customWidth="1"/>
    <col min="4354" max="4354" width="3.375" style="275" customWidth="1"/>
    <col min="4355" max="4355" width="6.25" style="275" customWidth="1"/>
    <col min="4356" max="4356" width="1.125" style="275" customWidth="1"/>
    <col min="4357" max="4358" width="8.875" style="275" customWidth="1"/>
    <col min="4359" max="4359" width="1" style="275" customWidth="1"/>
    <col min="4360" max="4360" width="17.125" style="275" customWidth="1"/>
    <col min="4361" max="4361" width="5.75" style="275" customWidth="1"/>
    <col min="4362" max="4362" width="36" style="275" customWidth="1"/>
    <col min="4363" max="4363" width="13.875" style="275" customWidth="1"/>
    <col min="4364" max="4364" width="15.625" style="275" customWidth="1"/>
    <col min="4365" max="4365" width="4.125" style="275" customWidth="1"/>
    <col min="4366" max="4367" width="15.75" style="275" customWidth="1"/>
    <col min="4368" max="4376" width="6.625" style="275" customWidth="1"/>
    <col min="4377" max="4392" width="4.375" style="275" customWidth="1"/>
    <col min="4393" max="4393" width="11.25" style="275" customWidth="1"/>
    <col min="4394" max="4397" width="4.25" style="275" customWidth="1"/>
    <col min="4398" max="4398" width="23" style="275" customWidth="1"/>
    <col min="4399" max="4399" width="8.125" style="275" customWidth="1"/>
    <col min="4400" max="4400" width="16.125" style="275" customWidth="1"/>
    <col min="4401" max="4608" width="10" style="275"/>
    <col min="4609" max="4609" width="2" style="275" customWidth="1"/>
    <col min="4610" max="4610" width="3.375" style="275" customWidth="1"/>
    <col min="4611" max="4611" width="6.25" style="275" customWidth="1"/>
    <col min="4612" max="4612" width="1.125" style="275" customWidth="1"/>
    <col min="4613" max="4614" width="8.875" style="275" customWidth="1"/>
    <col min="4615" max="4615" width="1" style="275" customWidth="1"/>
    <col min="4616" max="4616" width="17.125" style="275" customWidth="1"/>
    <col min="4617" max="4617" width="5.75" style="275" customWidth="1"/>
    <col min="4618" max="4618" width="36" style="275" customWidth="1"/>
    <col min="4619" max="4619" width="13.875" style="275" customWidth="1"/>
    <col min="4620" max="4620" width="15.625" style="275" customWidth="1"/>
    <col min="4621" max="4621" width="4.125" style="275" customWidth="1"/>
    <col min="4622" max="4623" width="15.75" style="275" customWidth="1"/>
    <col min="4624" max="4632" width="6.625" style="275" customWidth="1"/>
    <col min="4633" max="4648" width="4.375" style="275" customWidth="1"/>
    <col min="4649" max="4649" width="11.25" style="275" customWidth="1"/>
    <col min="4650" max="4653" width="4.25" style="275" customWidth="1"/>
    <col min="4654" max="4654" width="23" style="275" customWidth="1"/>
    <col min="4655" max="4655" width="8.125" style="275" customWidth="1"/>
    <col min="4656" max="4656" width="16.125" style="275" customWidth="1"/>
    <col min="4657" max="4864" width="10" style="275"/>
    <col min="4865" max="4865" width="2" style="275" customWidth="1"/>
    <col min="4866" max="4866" width="3.375" style="275" customWidth="1"/>
    <col min="4867" max="4867" width="6.25" style="275" customWidth="1"/>
    <col min="4868" max="4868" width="1.125" style="275" customWidth="1"/>
    <col min="4869" max="4870" width="8.875" style="275" customWidth="1"/>
    <col min="4871" max="4871" width="1" style="275" customWidth="1"/>
    <col min="4872" max="4872" width="17.125" style="275" customWidth="1"/>
    <col min="4873" max="4873" width="5.75" style="275" customWidth="1"/>
    <col min="4874" max="4874" width="36" style="275" customWidth="1"/>
    <col min="4875" max="4875" width="13.875" style="275" customWidth="1"/>
    <col min="4876" max="4876" width="15.625" style="275" customWidth="1"/>
    <col min="4877" max="4877" width="4.125" style="275" customWidth="1"/>
    <col min="4878" max="4879" width="15.75" style="275" customWidth="1"/>
    <col min="4880" max="4888" width="6.625" style="275" customWidth="1"/>
    <col min="4889" max="4904" width="4.375" style="275" customWidth="1"/>
    <col min="4905" max="4905" width="11.25" style="275" customWidth="1"/>
    <col min="4906" max="4909" width="4.25" style="275" customWidth="1"/>
    <col min="4910" max="4910" width="23" style="275" customWidth="1"/>
    <col min="4911" max="4911" width="8.125" style="275" customWidth="1"/>
    <col min="4912" max="4912" width="16.125" style="275" customWidth="1"/>
    <col min="4913" max="5120" width="10" style="275"/>
    <col min="5121" max="5121" width="2" style="275" customWidth="1"/>
    <col min="5122" max="5122" width="3.375" style="275" customWidth="1"/>
    <col min="5123" max="5123" width="6.25" style="275" customWidth="1"/>
    <col min="5124" max="5124" width="1.125" style="275" customWidth="1"/>
    <col min="5125" max="5126" width="8.875" style="275" customWidth="1"/>
    <col min="5127" max="5127" width="1" style="275" customWidth="1"/>
    <col min="5128" max="5128" width="17.125" style="275" customWidth="1"/>
    <col min="5129" max="5129" width="5.75" style="275" customWidth="1"/>
    <col min="5130" max="5130" width="36" style="275" customWidth="1"/>
    <col min="5131" max="5131" width="13.875" style="275" customWidth="1"/>
    <col min="5132" max="5132" width="15.625" style="275" customWidth="1"/>
    <col min="5133" max="5133" width="4.125" style="275" customWidth="1"/>
    <col min="5134" max="5135" width="15.75" style="275" customWidth="1"/>
    <col min="5136" max="5144" width="6.625" style="275" customWidth="1"/>
    <col min="5145" max="5160" width="4.375" style="275" customWidth="1"/>
    <col min="5161" max="5161" width="11.25" style="275" customWidth="1"/>
    <col min="5162" max="5165" width="4.25" style="275" customWidth="1"/>
    <col min="5166" max="5166" width="23" style="275" customWidth="1"/>
    <col min="5167" max="5167" width="8.125" style="275" customWidth="1"/>
    <col min="5168" max="5168" width="16.125" style="275" customWidth="1"/>
    <col min="5169" max="5376" width="10" style="275"/>
    <col min="5377" max="5377" width="2" style="275" customWidth="1"/>
    <col min="5378" max="5378" width="3.375" style="275" customWidth="1"/>
    <col min="5379" max="5379" width="6.25" style="275" customWidth="1"/>
    <col min="5380" max="5380" width="1.125" style="275" customWidth="1"/>
    <col min="5381" max="5382" width="8.875" style="275" customWidth="1"/>
    <col min="5383" max="5383" width="1" style="275" customWidth="1"/>
    <col min="5384" max="5384" width="17.125" style="275" customWidth="1"/>
    <col min="5385" max="5385" width="5.75" style="275" customWidth="1"/>
    <col min="5386" max="5386" width="36" style="275" customWidth="1"/>
    <col min="5387" max="5387" width="13.875" style="275" customWidth="1"/>
    <col min="5388" max="5388" width="15.625" style="275" customWidth="1"/>
    <col min="5389" max="5389" width="4.125" style="275" customWidth="1"/>
    <col min="5390" max="5391" width="15.75" style="275" customWidth="1"/>
    <col min="5392" max="5400" width="6.625" style="275" customWidth="1"/>
    <col min="5401" max="5416" width="4.375" style="275" customWidth="1"/>
    <col min="5417" max="5417" width="11.25" style="275" customWidth="1"/>
    <col min="5418" max="5421" width="4.25" style="275" customWidth="1"/>
    <col min="5422" max="5422" width="23" style="275" customWidth="1"/>
    <col min="5423" max="5423" width="8.125" style="275" customWidth="1"/>
    <col min="5424" max="5424" width="16.125" style="275" customWidth="1"/>
    <col min="5425" max="5632" width="10" style="275"/>
    <col min="5633" max="5633" width="2" style="275" customWidth="1"/>
    <col min="5634" max="5634" width="3.375" style="275" customWidth="1"/>
    <col min="5635" max="5635" width="6.25" style="275" customWidth="1"/>
    <col min="5636" max="5636" width="1.125" style="275" customWidth="1"/>
    <col min="5637" max="5638" width="8.875" style="275" customWidth="1"/>
    <col min="5639" max="5639" width="1" style="275" customWidth="1"/>
    <col min="5640" max="5640" width="17.125" style="275" customWidth="1"/>
    <col min="5641" max="5641" width="5.75" style="275" customWidth="1"/>
    <col min="5642" max="5642" width="36" style="275" customWidth="1"/>
    <col min="5643" max="5643" width="13.875" style="275" customWidth="1"/>
    <col min="5644" max="5644" width="15.625" style="275" customWidth="1"/>
    <col min="5645" max="5645" width="4.125" style="275" customWidth="1"/>
    <col min="5646" max="5647" width="15.75" style="275" customWidth="1"/>
    <col min="5648" max="5656" width="6.625" style="275" customWidth="1"/>
    <col min="5657" max="5672" width="4.375" style="275" customWidth="1"/>
    <col min="5673" max="5673" width="11.25" style="275" customWidth="1"/>
    <col min="5674" max="5677" width="4.25" style="275" customWidth="1"/>
    <col min="5678" max="5678" width="23" style="275" customWidth="1"/>
    <col min="5679" max="5679" width="8.125" style="275" customWidth="1"/>
    <col min="5680" max="5680" width="16.125" style="275" customWidth="1"/>
    <col min="5681" max="5888" width="10" style="275"/>
    <col min="5889" max="5889" width="2" style="275" customWidth="1"/>
    <col min="5890" max="5890" width="3.375" style="275" customWidth="1"/>
    <col min="5891" max="5891" width="6.25" style="275" customWidth="1"/>
    <col min="5892" max="5892" width="1.125" style="275" customWidth="1"/>
    <col min="5893" max="5894" width="8.875" style="275" customWidth="1"/>
    <col min="5895" max="5895" width="1" style="275" customWidth="1"/>
    <col min="5896" max="5896" width="17.125" style="275" customWidth="1"/>
    <col min="5897" max="5897" width="5.75" style="275" customWidth="1"/>
    <col min="5898" max="5898" width="36" style="275" customWidth="1"/>
    <col min="5899" max="5899" width="13.875" style="275" customWidth="1"/>
    <col min="5900" max="5900" width="15.625" style="275" customWidth="1"/>
    <col min="5901" max="5901" width="4.125" style="275" customWidth="1"/>
    <col min="5902" max="5903" width="15.75" style="275" customWidth="1"/>
    <col min="5904" max="5912" width="6.625" style="275" customWidth="1"/>
    <col min="5913" max="5928" width="4.375" style="275" customWidth="1"/>
    <col min="5929" max="5929" width="11.25" style="275" customWidth="1"/>
    <col min="5930" max="5933" width="4.25" style="275" customWidth="1"/>
    <col min="5934" max="5934" width="23" style="275" customWidth="1"/>
    <col min="5935" max="5935" width="8.125" style="275" customWidth="1"/>
    <col min="5936" max="5936" width="16.125" style="275" customWidth="1"/>
    <col min="5937" max="6144" width="10" style="275"/>
    <col min="6145" max="6145" width="2" style="275" customWidth="1"/>
    <col min="6146" max="6146" width="3.375" style="275" customWidth="1"/>
    <col min="6147" max="6147" width="6.25" style="275" customWidth="1"/>
    <col min="6148" max="6148" width="1.125" style="275" customWidth="1"/>
    <col min="6149" max="6150" width="8.875" style="275" customWidth="1"/>
    <col min="6151" max="6151" width="1" style="275" customWidth="1"/>
    <col min="6152" max="6152" width="17.125" style="275" customWidth="1"/>
    <col min="6153" max="6153" width="5.75" style="275" customWidth="1"/>
    <col min="6154" max="6154" width="36" style="275" customWidth="1"/>
    <col min="6155" max="6155" width="13.875" style="275" customWidth="1"/>
    <col min="6156" max="6156" width="15.625" style="275" customWidth="1"/>
    <col min="6157" max="6157" width="4.125" style="275" customWidth="1"/>
    <col min="6158" max="6159" width="15.75" style="275" customWidth="1"/>
    <col min="6160" max="6168" width="6.625" style="275" customWidth="1"/>
    <col min="6169" max="6184" width="4.375" style="275" customWidth="1"/>
    <col min="6185" max="6185" width="11.25" style="275" customWidth="1"/>
    <col min="6186" max="6189" width="4.25" style="275" customWidth="1"/>
    <col min="6190" max="6190" width="23" style="275" customWidth="1"/>
    <col min="6191" max="6191" width="8.125" style="275" customWidth="1"/>
    <col min="6192" max="6192" width="16.125" style="275" customWidth="1"/>
    <col min="6193" max="6400" width="10" style="275"/>
    <col min="6401" max="6401" width="2" style="275" customWidth="1"/>
    <col min="6402" max="6402" width="3.375" style="275" customWidth="1"/>
    <col min="6403" max="6403" width="6.25" style="275" customWidth="1"/>
    <col min="6404" max="6404" width="1.125" style="275" customWidth="1"/>
    <col min="6405" max="6406" width="8.875" style="275" customWidth="1"/>
    <col min="6407" max="6407" width="1" style="275" customWidth="1"/>
    <col min="6408" max="6408" width="17.125" style="275" customWidth="1"/>
    <col min="6409" max="6409" width="5.75" style="275" customWidth="1"/>
    <col min="6410" max="6410" width="36" style="275" customWidth="1"/>
    <col min="6411" max="6411" width="13.875" style="275" customWidth="1"/>
    <col min="6412" max="6412" width="15.625" style="275" customWidth="1"/>
    <col min="6413" max="6413" width="4.125" style="275" customWidth="1"/>
    <col min="6414" max="6415" width="15.75" style="275" customWidth="1"/>
    <col min="6416" max="6424" width="6.625" style="275" customWidth="1"/>
    <col min="6425" max="6440" width="4.375" style="275" customWidth="1"/>
    <col min="6441" max="6441" width="11.25" style="275" customWidth="1"/>
    <col min="6442" max="6445" width="4.25" style="275" customWidth="1"/>
    <col min="6446" max="6446" width="23" style="275" customWidth="1"/>
    <col min="6447" max="6447" width="8.125" style="275" customWidth="1"/>
    <col min="6448" max="6448" width="16.125" style="275" customWidth="1"/>
    <col min="6449" max="6656" width="10" style="275"/>
    <col min="6657" max="6657" width="2" style="275" customWidth="1"/>
    <col min="6658" max="6658" width="3.375" style="275" customWidth="1"/>
    <col min="6659" max="6659" width="6.25" style="275" customWidth="1"/>
    <col min="6660" max="6660" width="1.125" style="275" customWidth="1"/>
    <col min="6661" max="6662" width="8.875" style="275" customWidth="1"/>
    <col min="6663" max="6663" width="1" style="275" customWidth="1"/>
    <col min="6664" max="6664" width="17.125" style="275" customWidth="1"/>
    <col min="6665" max="6665" width="5.75" style="275" customWidth="1"/>
    <col min="6666" max="6666" width="36" style="275" customWidth="1"/>
    <col min="6667" max="6667" width="13.875" style="275" customWidth="1"/>
    <col min="6668" max="6668" width="15.625" style="275" customWidth="1"/>
    <col min="6669" max="6669" width="4.125" style="275" customWidth="1"/>
    <col min="6670" max="6671" width="15.75" style="275" customWidth="1"/>
    <col min="6672" max="6680" width="6.625" style="275" customWidth="1"/>
    <col min="6681" max="6696" width="4.375" style="275" customWidth="1"/>
    <col min="6697" max="6697" width="11.25" style="275" customWidth="1"/>
    <col min="6698" max="6701" width="4.25" style="275" customWidth="1"/>
    <col min="6702" max="6702" width="23" style="275" customWidth="1"/>
    <col min="6703" max="6703" width="8.125" style="275" customWidth="1"/>
    <col min="6704" max="6704" width="16.125" style="275" customWidth="1"/>
    <col min="6705" max="6912" width="10" style="275"/>
    <col min="6913" max="6913" width="2" style="275" customWidth="1"/>
    <col min="6914" max="6914" width="3.375" style="275" customWidth="1"/>
    <col min="6915" max="6915" width="6.25" style="275" customWidth="1"/>
    <col min="6916" max="6916" width="1.125" style="275" customWidth="1"/>
    <col min="6917" max="6918" width="8.875" style="275" customWidth="1"/>
    <col min="6919" max="6919" width="1" style="275" customWidth="1"/>
    <col min="6920" max="6920" width="17.125" style="275" customWidth="1"/>
    <col min="6921" max="6921" width="5.75" style="275" customWidth="1"/>
    <col min="6922" max="6922" width="36" style="275" customWidth="1"/>
    <col min="6923" max="6923" width="13.875" style="275" customWidth="1"/>
    <col min="6924" max="6924" width="15.625" style="275" customWidth="1"/>
    <col min="6925" max="6925" width="4.125" style="275" customWidth="1"/>
    <col min="6926" max="6927" width="15.75" style="275" customWidth="1"/>
    <col min="6928" max="6936" width="6.625" style="275" customWidth="1"/>
    <col min="6937" max="6952" width="4.375" style="275" customWidth="1"/>
    <col min="6953" max="6953" width="11.25" style="275" customWidth="1"/>
    <col min="6954" max="6957" width="4.25" style="275" customWidth="1"/>
    <col min="6958" max="6958" width="23" style="275" customWidth="1"/>
    <col min="6959" max="6959" width="8.125" style="275" customWidth="1"/>
    <col min="6960" max="6960" width="16.125" style="275" customWidth="1"/>
    <col min="6961" max="7168" width="10" style="275"/>
    <col min="7169" max="7169" width="2" style="275" customWidth="1"/>
    <col min="7170" max="7170" width="3.375" style="275" customWidth="1"/>
    <col min="7171" max="7171" width="6.25" style="275" customWidth="1"/>
    <col min="7172" max="7172" width="1.125" style="275" customWidth="1"/>
    <col min="7173" max="7174" width="8.875" style="275" customWidth="1"/>
    <col min="7175" max="7175" width="1" style="275" customWidth="1"/>
    <col min="7176" max="7176" width="17.125" style="275" customWidth="1"/>
    <col min="7177" max="7177" width="5.75" style="275" customWidth="1"/>
    <col min="7178" max="7178" width="36" style="275" customWidth="1"/>
    <col min="7179" max="7179" width="13.875" style="275" customWidth="1"/>
    <col min="7180" max="7180" width="15.625" style="275" customWidth="1"/>
    <col min="7181" max="7181" width="4.125" style="275" customWidth="1"/>
    <col min="7182" max="7183" width="15.75" style="275" customWidth="1"/>
    <col min="7184" max="7192" width="6.625" style="275" customWidth="1"/>
    <col min="7193" max="7208" width="4.375" style="275" customWidth="1"/>
    <col min="7209" max="7209" width="11.25" style="275" customWidth="1"/>
    <col min="7210" max="7213" width="4.25" style="275" customWidth="1"/>
    <col min="7214" max="7214" width="23" style="275" customWidth="1"/>
    <col min="7215" max="7215" width="8.125" style="275" customWidth="1"/>
    <col min="7216" max="7216" width="16.125" style="275" customWidth="1"/>
    <col min="7217" max="7424" width="10" style="275"/>
    <col min="7425" max="7425" width="2" style="275" customWidth="1"/>
    <col min="7426" max="7426" width="3.375" style="275" customWidth="1"/>
    <col min="7427" max="7427" width="6.25" style="275" customWidth="1"/>
    <col min="7428" max="7428" width="1.125" style="275" customWidth="1"/>
    <col min="7429" max="7430" width="8.875" style="275" customWidth="1"/>
    <col min="7431" max="7431" width="1" style="275" customWidth="1"/>
    <col min="7432" max="7432" width="17.125" style="275" customWidth="1"/>
    <col min="7433" max="7433" width="5.75" style="275" customWidth="1"/>
    <col min="7434" max="7434" width="36" style="275" customWidth="1"/>
    <col min="7435" max="7435" width="13.875" style="275" customWidth="1"/>
    <col min="7436" max="7436" width="15.625" style="275" customWidth="1"/>
    <col min="7437" max="7437" width="4.125" style="275" customWidth="1"/>
    <col min="7438" max="7439" width="15.75" style="275" customWidth="1"/>
    <col min="7440" max="7448" width="6.625" style="275" customWidth="1"/>
    <col min="7449" max="7464" width="4.375" style="275" customWidth="1"/>
    <col min="7465" max="7465" width="11.25" style="275" customWidth="1"/>
    <col min="7466" max="7469" width="4.25" style="275" customWidth="1"/>
    <col min="7470" max="7470" width="23" style="275" customWidth="1"/>
    <col min="7471" max="7471" width="8.125" style="275" customWidth="1"/>
    <col min="7472" max="7472" width="16.125" style="275" customWidth="1"/>
    <col min="7473" max="7680" width="10" style="275"/>
    <col min="7681" max="7681" width="2" style="275" customWidth="1"/>
    <col min="7682" max="7682" width="3.375" style="275" customWidth="1"/>
    <col min="7683" max="7683" width="6.25" style="275" customWidth="1"/>
    <col min="7684" max="7684" width="1.125" style="275" customWidth="1"/>
    <col min="7685" max="7686" width="8.875" style="275" customWidth="1"/>
    <col min="7687" max="7687" width="1" style="275" customWidth="1"/>
    <col min="7688" max="7688" width="17.125" style="275" customWidth="1"/>
    <col min="7689" max="7689" width="5.75" style="275" customWidth="1"/>
    <col min="7690" max="7690" width="36" style="275" customWidth="1"/>
    <col min="7691" max="7691" width="13.875" style="275" customWidth="1"/>
    <col min="7692" max="7692" width="15.625" style="275" customWidth="1"/>
    <col min="7693" max="7693" width="4.125" style="275" customWidth="1"/>
    <col min="7694" max="7695" width="15.75" style="275" customWidth="1"/>
    <col min="7696" max="7704" width="6.625" style="275" customWidth="1"/>
    <col min="7705" max="7720" width="4.375" style="275" customWidth="1"/>
    <col min="7721" max="7721" width="11.25" style="275" customWidth="1"/>
    <col min="7722" max="7725" width="4.25" style="275" customWidth="1"/>
    <col min="7726" max="7726" width="23" style="275" customWidth="1"/>
    <col min="7727" max="7727" width="8.125" style="275" customWidth="1"/>
    <col min="7728" max="7728" width="16.125" style="275" customWidth="1"/>
    <col min="7729" max="7936" width="10" style="275"/>
    <col min="7937" max="7937" width="2" style="275" customWidth="1"/>
    <col min="7938" max="7938" width="3.375" style="275" customWidth="1"/>
    <col min="7939" max="7939" width="6.25" style="275" customWidth="1"/>
    <col min="7940" max="7940" width="1.125" style="275" customWidth="1"/>
    <col min="7941" max="7942" width="8.875" style="275" customWidth="1"/>
    <col min="7943" max="7943" width="1" style="275" customWidth="1"/>
    <col min="7944" max="7944" width="17.125" style="275" customWidth="1"/>
    <col min="7945" max="7945" width="5.75" style="275" customWidth="1"/>
    <col min="7946" max="7946" width="36" style="275" customWidth="1"/>
    <col min="7947" max="7947" width="13.875" style="275" customWidth="1"/>
    <col min="7948" max="7948" width="15.625" style="275" customWidth="1"/>
    <col min="7949" max="7949" width="4.125" style="275" customWidth="1"/>
    <col min="7950" max="7951" width="15.75" style="275" customWidth="1"/>
    <col min="7952" max="7960" width="6.625" style="275" customWidth="1"/>
    <col min="7961" max="7976" width="4.375" style="275" customWidth="1"/>
    <col min="7977" max="7977" width="11.25" style="275" customWidth="1"/>
    <col min="7978" max="7981" width="4.25" style="275" customWidth="1"/>
    <col min="7982" max="7982" width="23" style="275" customWidth="1"/>
    <col min="7983" max="7983" width="8.125" style="275" customWidth="1"/>
    <col min="7984" max="7984" width="16.125" style="275" customWidth="1"/>
    <col min="7985" max="8192" width="10" style="275"/>
    <col min="8193" max="8193" width="2" style="275" customWidth="1"/>
    <col min="8194" max="8194" width="3.375" style="275" customWidth="1"/>
    <col min="8195" max="8195" width="6.25" style="275" customWidth="1"/>
    <col min="8196" max="8196" width="1.125" style="275" customWidth="1"/>
    <col min="8197" max="8198" width="8.875" style="275" customWidth="1"/>
    <col min="8199" max="8199" width="1" style="275" customWidth="1"/>
    <col min="8200" max="8200" width="17.125" style="275" customWidth="1"/>
    <col min="8201" max="8201" width="5.75" style="275" customWidth="1"/>
    <col min="8202" max="8202" width="36" style="275" customWidth="1"/>
    <col min="8203" max="8203" width="13.875" style="275" customWidth="1"/>
    <col min="8204" max="8204" width="15.625" style="275" customWidth="1"/>
    <col min="8205" max="8205" width="4.125" style="275" customWidth="1"/>
    <col min="8206" max="8207" width="15.75" style="275" customWidth="1"/>
    <col min="8208" max="8216" width="6.625" style="275" customWidth="1"/>
    <col min="8217" max="8232" width="4.375" style="275" customWidth="1"/>
    <col min="8233" max="8233" width="11.25" style="275" customWidth="1"/>
    <col min="8234" max="8237" width="4.25" style="275" customWidth="1"/>
    <col min="8238" max="8238" width="23" style="275" customWidth="1"/>
    <col min="8239" max="8239" width="8.125" style="275" customWidth="1"/>
    <col min="8240" max="8240" width="16.125" style="275" customWidth="1"/>
    <col min="8241" max="8448" width="10" style="275"/>
    <col min="8449" max="8449" width="2" style="275" customWidth="1"/>
    <col min="8450" max="8450" width="3.375" style="275" customWidth="1"/>
    <col min="8451" max="8451" width="6.25" style="275" customWidth="1"/>
    <col min="8452" max="8452" width="1.125" style="275" customWidth="1"/>
    <col min="8453" max="8454" width="8.875" style="275" customWidth="1"/>
    <col min="8455" max="8455" width="1" style="275" customWidth="1"/>
    <col min="8456" max="8456" width="17.125" style="275" customWidth="1"/>
    <col min="8457" max="8457" width="5.75" style="275" customWidth="1"/>
    <col min="8458" max="8458" width="36" style="275" customWidth="1"/>
    <col min="8459" max="8459" width="13.875" style="275" customWidth="1"/>
    <col min="8460" max="8460" width="15.625" style="275" customWidth="1"/>
    <col min="8461" max="8461" width="4.125" style="275" customWidth="1"/>
    <col min="8462" max="8463" width="15.75" style="275" customWidth="1"/>
    <col min="8464" max="8472" width="6.625" style="275" customWidth="1"/>
    <col min="8473" max="8488" width="4.375" style="275" customWidth="1"/>
    <col min="8489" max="8489" width="11.25" style="275" customWidth="1"/>
    <col min="8490" max="8493" width="4.25" style="275" customWidth="1"/>
    <col min="8494" max="8494" width="23" style="275" customWidth="1"/>
    <col min="8495" max="8495" width="8.125" style="275" customWidth="1"/>
    <col min="8496" max="8496" width="16.125" style="275" customWidth="1"/>
    <col min="8497" max="8704" width="10" style="275"/>
    <col min="8705" max="8705" width="2" style="275" customWidth="1"/>
    <col min="8706" max="8706" width="3.375" style="275" customWidth="1"/>
    <col min="8707" max="8707" width="6.25" style="275" customWidth="1"/>
    <col min="8708" max="8708" width="1.125" style="275" customWidth="1"/>
    <col min="8709" max="8710" width="8.875" style="275" customWidth="1"/>
    <col min="8711" max="8711" width="1" style="275" customWidth="1"/>
    <col min="8712" max="8712" width="17.125" style="275" customWidth="1"/>
    <col min="8713" max="8713" width="5.75" style="275" customWidth="1"/>
    <col min="8714" max="8714" width="36" style="275" customWidth="1"/>
    <col min="8715" max="8715" width="13.875" style="275" customWidth="1"/>
    <col min="8716" max="8716" width="15.625" style="275" customWidth="1"/>
    <col min="8717" max="8717" width="4.125" style="275" customWidth="1"/>
    <col min="8718" max="8719" width="15.75" style="275" customWidth="1"/>
    <col min="8720" max="8728" width="6.625" style="275" customWidth="1"/>
    <col min="8729" max="8744" width="4.375" style="275" customWidth="1"/>
    <col min="8745" max="8745" width="11.25" style="275" customWidth="1"/>
    <col min="8746" max="8749" width="4.25" style="275" customWidth="1"/>
    <col min="8750" max="8750" width="23" style="275" customWidth="1"/>
    <col min="8751" max="8751" width="8.125" style="275" customWidth="1"/>
    <col min="8752" max="8752" width="16.125" style="275" customWidth="1"/>
    <col min="8753" max="8960" width="10" style="275"/>
    <col min="8961" max="8961" width="2" style="275" customWidth="1"/>
    <col min="8962" max="8962" width="3.375" style="275" customWidth="1"/>
    <col min="8963" max="8963" width="6.25" style="275" customWidth="1"/>
    <col min="8964" max="8964" width="1.125" style="275" customWidth="1"/>
    <col min="8965" max="8966" width="8.875" style="275" customWidth="1"/>
    <col min="8967" max="8967" width="1" style="275" customWidth="1"/>
    <col min="8968" max="8968" width="17.125" style="275" customWidth="1"/>
    <col min="8969" max="8969" width="5.75" style="275" customWidth="1"/>
    <col min="8970" max="8970" width="36" style="275" customWidth="1"/>
    <col min="8971" max="8971" width="13.875" style="275" customWidth="1"/>
    <col min="8972" max="8972" width="15.625" style="275" customWidth="1"/>
    <col min="8973" max="8973" width="4.125" style="275" customWidth="1"/>
    <col min="8974" max="8975" width="15.75" style="275" customWidth="1"/>
    <col min="8976" max="8984" width="6.625" style="275" customWidth="1"/>
    <col min="8985" max="9000" width="4.375" style="275" customWidth="1"/>
    <col min="9001" max="9001" width="11.25" style="275" customWidth="1"/>
    <col min="9002" max="9005" width="4.25" style="275" customWidth="1"/>
    <col min="9006" max="9006" width="23" style="275" customWidth="1"/>
    <col min="9007" max="9007" width="8.125" style="275" customWidth="1"/>
    <col min="9008" max="9008" width="16.125" style="275" customWidth="1"/>
    <col min="9009" max="9216" width="10" style="275"/>
    <col min="9217" max="9217" width="2" style="275" customWidth="1"/>
    <col min="9218" max="9218" width="3.375" style="275" customWidth="1"/>
    <col min="9219" max="9219" width="6.25" style="275" customWidth="1"/>
    <col min="9220" max="9220" width="1.125" style="275" customWidth="1"/>
    <col min="9221" max="9222" width="8.875" style="275" customWidth="1"/>
    <col min="9223" max="9223" width="1" style="275" customWidth="1"/>
    <col min="9224" max="9224" width="17.125" style="275" customWidth="1"/>
    <col min="9225" max="9225" width="5.75" style="275" customWidth="1"/>
    <col min="9226" max="9226" width="36" style="275" customWidth="1"/>
    <col min="9227" max="9227" width="13.875" style="275" customWidth="1"/>
    <col min="9228" max="9228" width="15.625" style="275" customWidth="1"/>
    <col min="9229" max="9229" width="4.125" style="275" customWidth="1"/>
    <col min="9230" max="9231" width="15.75" style="275" customWidth="1"/>
    <col min="9232" max="9240" width="6.625" style="275" customWidth="1"/>
    <col min="9241" max="9256" width="4.375" style="275" customWidth="1"/>
    <col min="9257" max="9257" width="11.25" style="275" customWidth="1"/>
    <col min="9258" max="9261" width="4.25" style="275" customWidth="1"/>
    <col min="9262" max="9262" width="23" style="275" customWidth="1"/>
    <col min="9263" max="9263" width="8.125" style="275" customWidth="1"/>
    <col min="9264" max="9264" width="16.125" style="275" customWidth="1"/>
    <col min="9265" max="9472" width="10" style="275"/>
    <col min="9473" max="9473" width="2" style="275" customWidth="1"/>
    <col min="9474" max="9474" width="3.375" style="275" customWidth="1"/>
    <col min="9475" max="9475" width="6.25" style="275" customWidth="1"/>
    <col min="9476" max="9476" width="1.125" style="275" customWidth="1"/>
    <col min="9477" max="9478" width="8.875" style="275" customWidth="1"/>
    <col min="9479" max="9479" width="1" style="275" customWidth="1"/>
    <col min="9480" max="9480" width="17.125" style="275" customWidth="1"/>
    <col min="9481" max="9481" width="5.75" style="275" customWidth="1"/>
    <col min="9482" max="9482" width="36" style="275" customWidth="1"/>
    <col min="9483" max="9483" width="13.875" style="275" customWidth="1"/>
    <col min="9484" max="9484" width="15.625" style="275" customWidth="1"/>
    <col min="9485" max="9485" width="4.125" style="275" customWidth="1"/>
    <col min="9486" max="9487" width="15.75" style="275" customWidth="1"/>
    <col min="9488" max="9496" width="6.625" style="275" customWidth="1"/>
    <col min="9497" max="9512" width="4.375" style="275" customWidth="1"/>
    <col min="9513" max="9513" width="11.25" style="275" customWidth="1"/>
    <col min="9514" max="9517" width="4.25" style="275" customWidth="1"/>
    <col min="9518" max="9518" width="23" style="275" customWidth="1"/>
    <col min="9519" max="9519" width="8.125" style="275" customWidth="1"/>
    <col min="9520" max="9520" width="16.125" style="275" customWidth="1"/>
    <col min="9521" max="9728" width="10" style="275"/>
    <col min="9729" max="9729" width="2" style="275" customWidth="1"/>
    <col min="9730" max="9730" width="3.375" style="275" customWidth="1"/>
    <col min="9731" max="9731" width="6.25" style="275" customWidth="1"/>
    <col min="9732" max="9732" width="1.125" style="275" customWidth="1"/>
    <col min="9733" max="9734" width="8.875" style="275" customWidth="1"/>
    <col min="9735" max="9735" width="1" style="275" customWidth="1"/>
    <col min="9736" max="9736" width="17.125" style="275" customWidth="1"/>
    <col min="9737" max="9737" width="5.75" style="275" customWidth="1"/>
    <col min="9738" max="9738" width="36" style="275" customWidth="1"/>
    <col min="9739" max="9739" width="13.875" style="275" customWidth="1"/>
    <col min="9740" max="9740" width="15.625" style="275" customWidth="1"/>
    <col min="9741" max="9741" width="4.125" style="275" customWidth="1"/>
    <col min="9742" max="9743" width="15.75" style="275" customWidth="1"/>
    <col min="9744" max="9752" width="6.625" style="275" customWidth="1"/>
    <col min="9753" max="9768" width="4.375" style="275" customWidth="1"/>
    <col min="9769" max="9769" width="11.25" style="275" customWidth="1"/>
    <col min="9770" max="9773" width="4.25" style="275" customWidth="1"/>
    <col min="9774" max="9774" width="23" style="275" customWidth="1"/>
    <col min="9775" max="9775" width="8.125" style="275" customWidth="1"/>
    <col min="9776" max="9776" width="16.125" style="275" customWidth="1"/>
    <col min="9777" max="9984" width="10" style="275"/>
    <col min="9985" max="9985" width="2" style="275" customWidth="1"/>
    <col min="9986" max="9986" width="3.375" style="275" customWidth="1"/>
    <col min="9987" max="9987" width="6.25" style="275" customWidth="1"/>
    <col min="9988" max="9988" width="1.125" style="275" customWidth="1"/>
    <col min="9989" max="9990" width="8.875" style="275" customWidth="1"/>
    <col min="9991" max="9991" width="1" style="275" customWidth="1"/>
    <col min="9992" max="9992" width="17.125" style="275" customWidth="1"/>
    <col min="9993" max="9993" width="5.75" style="275" customWidth="1"/>
    <col min="9994" max="9994" width="36" style="275" customWidth="1"/>
    <col min="9995" max="9995" width="13.875" style="275" customWidth="1"/>
    <col min="9996" max="9996" width="15.625" style="275" customWidth="1"/>
    <col min="9997" max="9997" width="4.125" style="275" customWidth="1"/>
    <col min="9998" max="9999" width="15.75" style="275" customWidth="1"/>
    <col min="10000" max="10008" width="6.625" style="275" customWidth="1"/>
    <col min="10009" max="10024" width="4.375" style="275" customWidth="1"/>
    <col min="10025" max="10025" width="11.25" style="275" customWidth="1"/>
    <col min="10026" max="10029" width="4.25" style="275" customWidth="1"/>
    <col min="10030" max="10030" width="23" style="275" customWidth="1"/>
    <col min="10031" max="10031" width="8.125" style="275" customWidth="1"/>
    <col min="10032" max="10032" width="16.125" style="275" customWidth="1"/>
    <col min="10033" max="10240" width="10" style="275"/>
    <col min="10241" max="10241" width="2" style="275" customWidth="1"/>
    <col min="10242" max="10242" width="3.375" style="275" customWidth="1"/>
    <col min="10243" max="10243" width="6.25" style="275" customWidth="1"/>
    <col min="10244" max="10244" width="1.125" style="275" customWidth="1"/>
    <col min="10245" max="10246" width="8.875" style="275" customWidth="1"/>
    <col min="10247" max="10247" width="1" style="275" customWidth="1"/>
    <col min="10248" max="10248" width="17.125" style="275" customWidth="1"/>
    <col min="10249" max="10249" width="5.75" style="275" customWidth="1"/>
    <col min="10250" max="10250" width="36" style="275" customWidth="1"/>
    <col min="10251" max="10251" width="13.875" style="275" customWidth="1"/>
    <col min="10252" max="10252" width="15.625" style="275" customWidth="1"/>
    <col min="10253" max="10253" width="4.125" style="275" customWidth="1"/>
    <col min="10254" max="10255" width="15.75" style="275" customWidth="1"/>
    <col min="10256" max="10264" width="6.625" style="275" customWidth="1"/>
    <col min="10265" max="10280" width="4.375" style="275" customWidth="1"/>
    <col min="10281" max="10281" width="11.25" style="275" customWidth="1"/>
    <col min="10282" max="10285" width="4.25" style="275" customWidth="1"/>
    <col min="10286" max="10286" width="23" style="275" customWidth="1"/>
    <col min="10287" max="10287" width="8.125" style="275" customWidth="1"/>
    <col min="10288" max="10288" width="16.125" style="275" customWidth="1"/>
    <col min="10289" max="10496" width="10" style="275"/>
    <col min="10497" max="10497" width="2" style="275" customWidth="1"/>
    <col min="10498" max="10498" width="3.375" style="275" customWidth="1"/>
    <col min="10499" max="10499" width="6.25" style="275" customWidth="1"/>
    <col min="10500" max="10500" width="1.125" style="275" customWidth="1"/>
    <col min="10501" max="10502" width="8.875" style="275" customWidth="1"/>
    <col min="10503" max="10503" width="1" style="275" customWidth="1"/>
    <col min="10504" max="10504" width="17.125" style="275" customWidth="1"/>
    <col min="10505" max="10505" width="5.75" style="275" customWidth="1"/>
    <col min="10506" max="10506" width="36" style="275" customWidth="1"/>
    <col min="10507" max="10507" width="13.875" style="275" customWidth="1"/>
    <col min="10508" max="10508" width="15.625" style="275" customWidth="1"/>
    <col min="10509" max="10509" width="4.125" style="275" customWidth="1"/>
    <col min="10510" max="10511" width="15.75" style="275" customWidth="1"/>
    <col min="10512" max="10520" width="6.625" style="275" customWidth="1"/>
    <col min="10521" max="10536" width="4.375" style="275" customWidth="1"/>
    <col min="10537" max="10537" width="11.25" style="275" customWidth="1"/>
    <col min="10538" max="10541" width="4.25" style="275" customWidth="1"/>
    <col min="10542" max="10542" width="23" style="275" customWidth="1"/>
    <col min="10543" max="10543" width="8.125" style="275" customWidth="1"/>
    <col min="10544" max="10544" width="16.125" style="275" customWidth="1"/>
    <col min="10545" max="10752" width="10" style="275"/>
    <col min="10753" max="10753" width="2" style="275" customWidth="1"/>
    <col min="10754" max="10754" width="3.375" style="275" customWidth="1"/>
    <col min="10755" max="10755" width="6.25" style="275" customWidth="1"/>
    <col min="10756" max="10756" width="1.125" style="275" customWidth="1"/>
    <col min="10757" max="10758" width="8.875" style="275" customWidth="1"/>
    <col min="10759" max="10759" width="1" style="275" customWidth="1"/>
    <col min="10760" max="10760" width="17.125" style="275" customWidth="1"/>
    <col min="10761" max="10761" width="5.75" style="275" customWidth="1"/>
    <col min="10762" max="10762" width="36" style="275" customWidth="1"/>
    <col min="10763" max="10763" width="13.875" style="275" customWidth="1"/>
    <col min="10764" max="10764" width="15.625" style="275" customWidth="1"/>
    <col min="10765" max="10765" width="4.125" style="275" customWidth="1"/>
    <col min="10766" max="10767" width="15.75" style="275" customWidth="1"/>
    <col min="10768" max="10776" width="6.625" style="275" customWidth="1"/>
    <col min="10777" max="10792" width="4.375" style="275" customWidth="1"/>
    <col min="10793" max="10793" width="11.25" style="275" customWidth="1"/>
    <col min="10794" max="10797" width="4.25" style="275" customWidth="1"/>
    <col min="10798" max="10798" width="23" style="275" customWidth="1"/>
    <col min="10799" max="10799" width="8.125" style="275" customWidth="1"/>
    <col min="10800" max="10800" width="16.125" style="275" customWidth="1"/>
    <col min="10801" max="11008" width="10" style="275"/>
    <col min="11009" max="11009" width="2" style="275" customWidth="1"/>
    <col min="11010" max="11010" width="3.375" style="275" customWidth="1"/>
    <col min="11011" max="11011" width="6.25" style="275" customWidth="1"/>
    <col min="11012" max="11012" width="1.125" style="275" customWidth="1"/>
    <col min="11013" max="11014" width="8.875" style="275" customWidth="1"/>
    <col min="11015" max="11015" width="1" style="275" customWidth="1"/>
    <col min="11016" max="11016" width="17.125" style="275" customWidth="1"/>
    <col min="11017" max="11017" width="5.75" style="275" customWidth="1"/>
    <col min="11018" max="11018" width="36" style="275" customWidth="1"/>
    <col min="11019" max="11019" width="13.875" style="275" customWidth="1"/>
    <col min="11020" max="11020" width="15.625" style="275" customWidth="1"/>
    <col min="11021" max="11021" width="4.125" style="275" customWidth="1"/>
    <col min="11022" max="11023" width="15.75" style="275" customWidth="1"/>
    <col min="11024" max="11032" width="6.625" style="275" customWidth="1"/>
    <col min="11033" max="11048" width="4.375" style="275" customWidth="1"/>
    <col min="11049" max="11049" width="11.25" style="275" customWidth="1"/>
    <col min="11050" max="11053" width="4.25" style="275" customWidth="1"/>
    <col min="11054" max="11054" width="23" style="275" customWidth="1"/>
    <col min="11055" max="11055" width="8.125" style="275" customWidth="1"/>
    <col min="11056" max="11056" width="16.125" style="275" customWidth="1"/>
    <col min="11057" max="11264" width="10" style="275"/>
    <col min="11265" max="11265" width="2" style="275" customWidth="1"/>
    <col min="11266" max="11266" width="3.375" style="275" customWidth="1"/>
    <col min="11267" max="11267" width="6.25" style="275" customWidth="1"/>
    <col min="11268" max="11268" width="1.125" style="275" customWidth="1"/>
    <col min="11269" max="11270" width="8.875" style="275" customWidth="1"/>
    <col min="11271" max="11271" width="1" style="275" customWidth="1"/>
    <col min="11272" max="11272" width="17.125" style="275" customWidth="1"/>
    <col min="11273" max="11273" width="5.75" style="275" customWidth="1"/>
    <col min="11274" max="11274" width="36" style="275" customWidth="1"/>
    <col min="11275" max="11275" width="13.875" style="275" customWidth="1"/>
    <col min="11276" max="11276" width="15.625" style="275" customWidth="1"/>
    <col min="11277" max="11277" width="4.125" style="275" customWidth="1"/>
    <col min="11278" max="11279" width="15.75" style="275" customWidth="1"/>
    <col min="11280" max="11288" width="6.625" style="275" customWidth="1"/>
    <col min="11289" max="11304" width="4.375" style="275" customWidth="1"/>
    <col min="11305" max="11305" width="11.25" style="275" customWidth="1"/>
    <col min="11306" max="11309" width="4.25" style="275" customWidth="1"/>
    <col min="11310" max="11310" width="23" style="275" customWidth="1"/>
    <col min="11311" max="11311" width="8.125" style="275" customWidth="1"/>
    <col min="11312" max="11312" width="16.125" style="275" customWidth="1"/>
    <col min="11313" max="11520" width="10" style="275"/>
    <col min="11521" max="11521" width="2" style="275" customWidth="1"/>
    <col min="11522" max="11522" width="3.375" style="275" customWidth="1"/>
    <col min="11523" max="11523" width="6.25" style="275" customWidth="1"/>
    <col min="11524" max="11524" width="1.125" style="275" customWidth="1"/>
    <col min="11525" max="11526" width="8.875" style="275" customWidth="1"/>
    <col min="11527" max="11527" width="1" style="275" customWidth="1"/>
    <col min="11528" max="11528" width="17.125" style="275" customWidth="1"/>
    <col min="11529" max="11529" width="5.75" style="275" customWidth="1"/>
    <col min="11530" max="11530" width="36" style="275" customWidth="1"/>
    <col min="11531" max="11531" width="13.875" style="275" customWidth="1"/>
    <col min="11532" max="11532" width="15.625" style="275" customWidth="1"/>
    <col min="11533" max="11533" width="4.125" style="275" customWidth="1"/>
    <col min="11534" max="11535" width="15.75" style="275" customWidth="1"/>
    <col min="11536" max="11544" width="6.625" style="275" customWidth="1"/>
    <col min="11545" max="11560" width="4.375" style="275" customWidth="1"/>
    <col min="11561" max="11561" width="11.25" style="275" customWidth="1"/>
    <col min="11562" max="11565" width="4.25" style="275" customWidth="1"/>
    <col min="11566" max="11566" width="23" style="275" customWidth="1"/>
    <col min="11567" max="11567" width="8.125" style="275" customWidth="1"/>
    <col min="11568" max="11568" width="16.125" style="275" customWidth="1"/>
    <col min="11569" max="11776" width="10" style="275"/>
    <col min="11777" max="11777" width="2" style="275" customWidth="1"/>
    <col min="11778" max="11778" width="3.375" style="275" customWidth="1"/>
    <col min="11779" max="11779" width="6.25" style="275" customWidth="1"/>
    <col min="11780" max="11780" width="1.125" style="275" customWidth="1"/>
    <col min="11781" max="11782" width="8.875" style="275" customWidth="1"/>
    <col min="11783" max="11783" width="1" style="275" customWidth="1"/>
    <col min="11784" max="11784" width="17.125" style="275" customWidth="1"/>
    <col min="11785" max="11785" width="5.75" style="275" customWidth="1"/>
    <col min="11786" max="11786" width="36" style="275" customWidth="1"/>
    <col min="11787" max="11787" width="13.875" style="275" customWidth="1"/>
    <col min="11788" max="11788" width="15.625" style="275" customWidth="1"/>
    <col min="11789" max="11789" width="4.125" style="275" customWidth="1"/>
    <col min="11790" max="11791" width="15.75" style="275" customWidth="1"/>
    <col min="11792" max="11800" width="6.625" style="275" customWidth="1"/>
    <col min="11801" max="11816" width="4.375" style="275" customWidth="1"/>
    <col min="11817" max="11817" width="11.25" style="275" customWidth="1"/>
    <col min="11818" max="11821" width="4.25" style="275" customWidth="1"/>
    <col min="11822" max="11822" width="23" style="275" customWidth="1"/>
    <col min="11823" max="11823" width="8.125" style="275" customWidth="1"/>
    <col min="11824" max="11824" width="16.125" style="275" customWidth="1"/>
    <col min="11825" max="12032" width="10" style="275"/>
    <col min="12033" max="12033" width="2" style="275" customWidth="1"/>
    <col min="12034" max="12034" width="3.375" style="275" customWidth="1"/>
    <col min="12035" max="12035" width="6.25" style="275" customWidth="1"/>
    <col min="12036" max="12036" width="1.125" style="275" customWidth="1"/>
    <col min="12037" max="12038" width="8.875" style="275" customWidth="1"/>
    <col min="12039" max="12039" width="1" style="275" customWidth="1"/>
    <col min="12040" max="12040" width="17.125" style="275" customWidth="1"/>
    <col min="12041" max="12041" width="5.75" style="275" customWidth="1"/>
    <col min="12042" max="12042" width="36" style="275" customWidth="1"/>
    <col min="12043" max="12043" width="13.875" style="275" customWidth="1"/>
    <col min="12044" max="12044" width="15.625" style="275" customWidth="1"/>
    <col min="12045" max="12045" width="4.125" style="275" customWidth="1"/>
    <col min="12046" max="12047" width="15.75" style="275" customWidth="1"/>
    <col min="12048" max="12056" width="6.625" style="275" customWidth="1"/>
    <col min="12057" max="12072" width="4.375" style="275" customWidth="1"/>
    <col min="12073" max="12073" width="11.25" style="275" customWidth="1"/>
    <col min="12074" max="12077" width="4.25" style="275" customWidth="1"/>
    <col min="12078" max="12078" width="23" style="275" customWidth="1"/>
    <col min="12079" max="12079" width="8.125" style="275" customWidth="1"/>
    <col min="12080" max="12080" width="16.125" style="275" customWidth="1"/>
    <col min="12081" max="12288" width="10" style="275"/>
    <col min="12289" max="12289" width="2" style="275" customWidth="1"/>
    <col min="12290" max="12290" width="3.375" style="275" customWidth="1"/>
    <col min="12291" max="12291" width="6.25" style="275" customWidth="1"/>
    <col min="12292" max="12292" width="1.125" style="275" customWidth="1"/>
    <col min="12293" max="12294" width="8.875" style="275" customWidth="1"/>
    <col min="12295" max="12295" width="1" style="275" customWidth="1"/>
    <col min="12296" max="12296" width="17.125" style="275" customWidth="1"/>
    <col min="12297" max="12297" width="5.75" style="275" customWidth="1"/>
    <col min="12298" max="12298" width="36" style="275" customWidth="1"/>
    <col min="12299" max="12299" width="13.875" style="275" customWidth="1"/>
    <col min="12300" max="12300" width="15.625" style="275" customWidth="1"/>
    <col min="12301" max="12301" width="4.125" style="275" customWidth="1"/>
    <col min="12302" max="12303" width="15.75" style="275" customWidth="1"/>
    <col min="12304" max="12312" width="6.625" style="275" customWidth="1"/>
    <col min="12313" max="12328" width="4.375" style="275" customWidth="1"/>
    <col min="12329" max="12329" width="11.25" style="275" customWidth="1"/>
    <col min="12330" max="12333" width="4.25" style="275" customWidth="1"/>
    <col min="12334" max="12334" width="23" style="275" customWidth="1"/>
    <col min="12335" max="12335" width="8.125" style="275" customWidth="1"/>
    <col min="12336" max="12336" width="16.125" style="275" customWidth="1"/>
    <col min="12337" max="12544" width="10" style="275"/>
    <col min="12545" max="12545" width="2" style="275" customWidth="1"/>
    <col min="12546" max="12546" width="3.375" style="275" customWidth="1"/>
    <col min="12547" max="12547" width="6.25" style="275" customWidth="1"/>
    <col min="12548" max="12548" width="1.125" style="275" customWidth="1"/>
    <col min="12549" max="12550" width="8.875" style="275" customWidth="1"/>
    <col min="12551" max="12551" width="1" style="275" customWidth="1"/>
    <col min="12552" max="12552" width="17.125" style="275" customWidth="1"/>
    <col min="12553" max="12553" width="5.75" style="275" customWidth="1"/>
    <col min="12554" max="12554" width="36" style="275" customWidth="1"/>
    <col min="12555" max="12555" width="13.875" style="275" customWidth="1"/>
    <col min="12556" max="12556" width="15.625" style="275" customWidth="1"/>
    <col min="12557" max="12557" width="4.125" style="275" customWidth="1"/>
    <col min="12558" max="12559" width="15.75" style="275" customWidth="1"/>
    <col min="12560" max="12568" width="6.625" style="275" customWidth="1"/>
    <col min="12569" max="12584" width="4.375" style="275" customWidth="1"/>
    <col min="12585" max="12585" width="11.25" style="275" customWidth="1"/>
    <col min="12586" max="12589" width="4.25" style="275" customWidth="1"/>
    <col min="12590" max="12590" width="23" style="275" customWidth="1"/>
    <col min="12591" max="12591" width="8.125" style="275" customWidth="1"/>
    <col min="12592" max="12592" width="16.125" style="275" customWidth="1"/>
    <col min="12593" max="12800" width="10" style="275"/>
    <col min="12801" max="12801" width="2" style="275" customWidth="1"/>
    <col min="12802" max="12802" width="3.375" style="275" customWidth="1"/>
    <col min="12803" max="12803" width="6.25" style="275" customWidth="1"/>
    <col min="12804" max="12804" width="1.125" style="275" customWidth="1"/>
    <col min="12805" max="12806" width="8.875" style="275" customWidth="1"/>
    <col min="12807" max="12807" width="1" style="275" customWidth="1"/>
    <col min="12808" max="12808" width="17.125" style="275" customWidth="1"/>
    <col min="12809" max="12809" width="5.75" style="275" customWidth="1"/>
    <col min="12810" max="12810" width="36" style="275" customWidth="1"/>
    <col min="12811" max="12811" width="13.875" style="275" customWidth="1"/>
    <col min="12812" max="12812" width="15.625" style="275" customWidth="1"/>
    <col min="12813" max="12813" width="4.125" style="275" customWidth="1"/>
    <col min="12814" max="12815" width="15.75" style="275" customWidth="1"/>
    <col min="12816" max="12824" width="6.625" style="275" customWidth="1"/>
    <col min="12825" max="12840" width="4.375" style="275" customWidth="1"/>
    <col min="12841" max="12841" width="11.25" style="275" customWidth="1"/>
    <col min="12842" max="12845" width="4.25" style="275" customWidth="1"/>
    <col min="12846" max="12846" width="23" style="275" customWidth="1"/>
    <col min="12847" max="12847" width="8.125" style="275" customWidth="1"/>
    <col min="12848" max="12848" width="16.125" style="275" customWidth="1"/>
    <col min="12849" max="13056" width="10" style="275"/>
    <col min="13057" max="13057" width="2" style="275" customWidth="1"/>
    <col min="13058" max="13058" width="3.375" style="275" customWidth="1"/>
    <col min="13059" max="13059" width="6.25" style="275" customWidth="1"/>
    <col min="13060" max="13060" width="1.125" style="275" customWidth="1"/>
    <col min="13061" max="13062" width="8.875" style="275" customWidth="1"/>
    <col min="13063" max="13063" width="1" style="275" customWidth="1"/>
    <col min="13064" max="13064" width="17.125" style="275" customWidth="1"/>
    <col min="13065" max="13065" width="5.75" style="275" customWidth="1"/>
    <col min="13066" max="13066" width="36" style="275" customWidth="1"/>
    <col min="13067" max="13067" width="13.875" style="275" customWidth="1"/>
    <col min="13068" max="13068" width="15.625" style="275" customWidth="1"/>
    <col min="13069" max="13069" width="4.125" style="275" customWidth="1"/>
    <col min="13070" max="13071" width="15.75" style="275" customWidth="1"/>
    <col min="13072" max="13080" width="6.625" style="275" customWidth="1"/>
    <col min="13081" max="13096" width="4.375" style="275" customWidth="1"/>
    <col min="13097" max="13097" width="11.25" style="275" customWidth="1"/>
    <col min="13098" max="13101" width="4.25" style="275" customWidth="1"/>
    <col min="13102" max="13102" width="23" style="275" customWidth="1"/>
    <col min="13103" max="13103" width="8.125" style="275" customWidth="1"/>
    <col min="13104" max="13104" width="16.125" style="275" customWidth="1"/>
    <col min="13105" max="13312" width="10" style="275"/>
    <col min="13313" max="13313" width="2" style="275" customWidth="1"/>
    <col min="13314" max="13314" width="3.375" style="275" customWidth="1"/>
    <col min="13315" max="13315" width="6.25" style="275" customWidth="1"/>
    <col min="13316" max="13316" width="1.125" style="275" customWidth="1"/>
    <col min="13317" max="13318" width="8.875" style="275" customWidth="1"/>
    <col min="13319" max="13319" width="1" style="275" customWidth="1"/>
    <col min="13320" max="13320" width="17.125" style="275" customWidth="1"/>
    <col min="13321" max="13321" width="5.75" style="275" customWidth="1"/>
    <col min="13322" max="13322" width="36" style="275" customWidth="1"/>
    <col min="13323" max="13323" width="13.875" style="275" customWidth="1"/>
    <col min="13324" max="13324" width="15.625" style="275" customWidth="1"/>
    <col min="13325" max="13325" width="4.125" style="275" customWidth="1"/>
    <col min="13326" max="13327" width="15.75" style="275" customWidth="1"/>
    <col min="13328" max="13336" width="6.625" style="275" customWidth="1"/>
    <col min="13337" max="13352" width="4.375" style="275" customWidth="1"/>
    <col min="13353" max="13353" width="11.25" style="275" customWidth="1"/>
    <col min="13354" max="13357" width="4.25" style="275" customWidth="1"/>
    <col min="13358" max="13358" width="23" style="275" customWidth="1"/>
    <col min="13359" max="13359" width="8.125" style="275" customWidth="1"/>
    <col min="13360" max="13360" width="16.125" style="275" customWidth="1"/>
    <col min="13361" max="13568" width="10" style="275"/>
    <col min="13569" max="13569" width="2" style="275" customWidth="1"/>
    <col min="13570" max="13570" width="3.375" style="275" customWidth="1"/>
    <col min="13571" max="13571" width="6.25" style="275" customWidth="1"/>
    <col min="13572" max="13572" width="1.125" style="275" customWidth="1"/>
    <col min="13573" max="13574" width="8.875" style="275" customWidth="1"/>
    <col min="13575" max="13575" width="1" style="275" customWidth="1"/>
    <col min="13576" max="13576" width="17.125" style="275" customWidth="1"/>
    <col min="13577" max="13577" width="5.75" style="275" customWidth="1"/>
    <col min="13578" max="13578" width="36" style="275" customWidth="1"/>
    <col min="13579" max="13579" width="13.875" style="275" customWidth="1"/>
    <col min="13580" max="13580" width="15.625" style="275" customWidth="1"/>
    <col min="13581" max="13581" width="4.125" style="275" customWidth="1"/>
    <col min="13582" max="13583" width="15.75" style="275" customWidth="1"/>
    <col min="13584" max="13592" width="6.625" style="275" customWidth="1"/>
    <col min="13593" max="13608" width="4.375" style="275" customWidth="1"/>
    <col min="13609" max="13609" width="11.25" style="275" customWidth="1"/>
    <col min="13610" max="13613" width="4.25" style="275" customWidth="1"/>
    <col min="13614" max="13614" width="23" style="275" customWidth="1"/>
    <col min="13615" max="13615" width="8.125" style="275" customWidth="1"/>
    <col min="13616" max="13616" width="16.125" style="275" customWidth="1"/>
    <col min="13617" max="13824" width="10" style="275"/>
    <col min="13825" max="13825" width="2" style="275" customWidth="1"/>
    <col min="13826" max="13826" width="3.375" style="275" customWidth="1"/>
    <col min="13827" max="13827" width="6.25" style="275" customWidth="1"/>
    <col min="13828" max="13828" width="1.125" style="275" customWidth="1"/>
    <col min="13829" max="13830" width="8.875" style="275" customWidth="1"/>
    <col min="13831" max="13831" width="1" style="275" customWidth="1"/>
    <col min="13832" max="13832" width="17.125" style="275" customWidth="1"/>
    <col min="13833" max="13833" width="5.75" style="275" customWidth="1"/>
    <col min="13834" max="13834" width="36" style="275" customWidth="1"/>
    <col min="13835" max="13835" width="13.875" style="275" customWidth="1"/>
    <col min="13836" max="13836" width="15.625" style="275" customWidth="1"/>
    <col min="13837" max="13837" width="4.125" style="275" customWidth="1"/>
    <col min="13838" max="13839" width="15.75" style="275" customWidth="1"/>
    <col min="13840" max="13848" width="6.625" style="275" customWidth="1"/>
    <col min="13849" max="13864" width="4.375" style="275" customWidth="1"/>
    <col min="13865" max="13865" width="11.25" style="275" customWidth="1"/>
    <col min="13866" max="13869" width="4.25" style="275" customWidth="1"/>
    <col min="13870" max="13870" width="23" style="275" customWidth="1"/>
    <col min="13871" max="13871" width="8.125" style="275" customWidth="1"/>
    <col min="13872" max="13872" width="16.125" style="275" customWidth="1"/>
    <col min="13873" max="14080" width="10" style="275"/>
    <col min="14081" max="14081" width="2" style="275" customWidth="1"/>
    <col min="14082" max="14082" width="3.375" style="275" customWidth="1"/>
    <col min="14083" max="14083" width="6.25" style="275" customWidth="1"/>
    <col min="14084" max="14084" width="1.125" style="275" customWidth="1"/>
    <col min="14085" max="14086" width="8.875" style="275" customWidth="1"/>
    <col min="14087" max="14087" width="1" style="275" customWidth="1"/>
    <col min="14088" max="14088" width="17.125" style="275" customWidth="1"/>
    <col min="14089" max="14089" width="5.75" style="275" customWidth="1"/>
    <col min="14090" max="14090" width="36" style="275" customWidth="1"/>
    <col min="14091" max="14091" width="13.875" style="275" customWidth="1"/>
    <col min="14092" max="14092" width="15.625" style="275" customWidth="1"/>
    <col min="14093" max="14093" width="4.125" style="275" customWidth="1"/>
    <col min="14094" max="14095" width="15.75" style="275" customWidth="1"/>
    <col min="14096" max="14104" width="6.625" style="275" customWidth="1"/>
    <col min="14105" max="14120" width="4.375" style="275" customWidth="1"/>
    <col min="14121" max="14121" width="11.25" style="275" customWidth="1"/>
    <col min="14122" max="14125" width="4.25" style="275" customWidth="1"/>
    <col min="14126" max="14126" width="23" style="275" customWidth="1"/>
    <col min="14127" max="14127" width="8.125" style="275" customWidth="1"/>
    <col min="14128" max="14128" width="16.125" style="275" customWidth="1"/>
    <col min="14129" max="14336" width="10" style="275"/>
    <col min="14337" max="14337" width="2" style="275" customWidth="1"/>
    <col min="14338" max="14338" width="3.375" style="275" customWidth="1"/>
    <col min="14339" max="14339" width="6.25" style="275" customWidth="1"/>
    <col min="14340" max="14340" width="1.125" style="275" customWidth="1"/>
    <col min="14341" max="14342" width="8.875" style="275" customWidth="1"/>
    <col min="14343" max="14343" width="1" style="275" customWidth="1"/>
    <col min="14344" max="14344" width="17.125" style="275" customWidth="1"/>
    <col min="14345" max="14345" width="5.75" style="275" customWidth="1"/>
    <col min="14346" max="14346" width="36" style="275" customWidth="1"/>
    <col min="14347" max="14347" width="13.875" style="275" customWidth="1"/>
    <col min="14348" max="14348" width="15.625" style="275" customWidth="1"/>
    <col min="14349" max="14349" width="4.125" style="275" customWidth="1"/>
    <col min="14350" max="14351" width="15.75" style="275" customWidth="1"/>
    <col min="14352" max="14360" width="6.625" style="275" customWidth="1"/>
    <col min="14361" max="14376" width="4.375" style="275" customWidth="1"/>
    <col min="14377" max="14377" width="11.25" style="275" customWidth="1"/>
    <col min="14378" max="14381" width="4.25" style="275" customWidth="1"/>
    <col min="14382" max="14382" width="23" style="275" customWidth="1"/>
    <col min="14383" max="14383" width="8.125" style="275" customWidth="1"/>
    <col min="14384" max="14384" width="16.125" style="275" customWidth="1"/>
    <col min="14385" max="14592" width="10" style="275"/>
    <col min="14593" max="14593" width="2" style="275" customWidth="1"/>
    <col min="14594" max="14594" width="3.375" style="275" customWidth="1"/>
    <col min="14595" max="14595" width="6.25" style="275" customWidth="1"/>
    <col min="14596" max="14596" width="1.125" style="275" customWidth="1"/>
    <col min="14597" max="14598" width="8.875" style="275" customWidth="1"/>
    <col min="14599" max="14599" width="1" style="275" customWidth="1"/>
    <col min="14600" max="14600" width="17.125" style="275" customWidth="1"/>
    <col min="14601" max="14601" width="5.75" style="275" customWidth="1"/>
    <col min="14602" max="14602" width="36" style="275" customWidth="1"/>
    <col min="14603" max="14603" width="13.875" style="275" customWidth="1"/>
    <col min="14604" max="14604" width="15.625" style="275" customWidth="1"/>
    <col min="14605" max="14605" width="4.125" style="275" customWidth="1"/>
    <col min="14606" max="14607" width="15.75" style="275" customWidth="1"/>
    <col min="14608" max="14616" width="6.625" style="275" customWidth="1"/>
    <col min="14617" max="14632" width="4.375" style="275" customWidth="1"/>
    <col min="14633" max="14633" width="11.25" style="275" customWidth="1"/>
    <col min="14634" max="14637" width="4.25" style="275" customWidth="1"/>
    <col min="14638" max="14638" width="23" style="275" customWidth="1"/>
    <col min="14639" max="14639" width="8.125" style="275" customWidth="1"/>
    <col min="14640" max="14640" width="16.125" style="275" customWidth="1"/>
    <col min="14641" max="14848" width="10" style="275"/>
    <col min="14849" max="14849" width="2" style="275" customWidth="1"/>
    <col min="14850" max="14850" width="3.375" style="275" customWidth="1"/>
    <col min="14851" max="14851" width="6.25" style="275" customWidth="1"/>
    <col min="14852" max="14852" width="1.125" style="275" customWidth="1"/>
    <col min="14853" max="14854" width="8.875" style="275" customWidth="1"/>
    <col min="14855" max="14855" width="1" style="275" customWidth="1"/>
    <col min="14856" max="14856" width="17.125" style="275" customWidth="1"/>
    <col min="14857" max="14857" width="5.75" style="275" customWidth="1"/>
    <col min="14858" max="14858" width="36" style="275" customWidth="1"/>
    <col min="14859" max="14859" width="13.875" style="275" customWidth="1"/>
    <col min="14860" max="14860" width="15.625" style="275" customWidth="1"/>
    <col min="14861" max="14861" width="4.125" style="275" customWidth="1"/>
    <col min="14862" max="14863" width="15.75" style="275" customWidth="1"/>
    <col min="14864" max="14872" width="6.625" style="275" customWidth="1"/>
    <col min="14873" max="14888" width="4.375" style="275" customWidth="1"/>
    <col min="14889" max="14889" width="11.25" style="275" customWidth="1"/>
    <col min="14890" max="14893" width="4.25" style="275" customWidth="1"/>
    <col min="14894" max="14894" width="23" style="275" customWidth="1"/>
    <col min="14895" max="14895" width="8.125" style="275" customWidth="1"/>
    <col min="14896" max="14896" width="16.125" style="275" customWidth="1"/>
    <col min="14897" max="15104" width="10" style="275"/>
    <col min="15105" max="15105" width="2" style="275" customWidth="1"/>
    <col min="15106" max="15106" width="3.375" style="275" customWidth="1"/>
    <col min="15107" max="15107" width="6.25" style="275" customWidth="1"/>
    <col min="15108" max="15108" width="1.125" style="275" customWidth="1"/>
    <col min="15109" max="15110" width="8.875" style="275" customWidth="1"/>
    <col min="15111" max="15111" width="1" style="275" customWidth="1"/>
    <col min="15112" max="15112" width="17.125" style="275" customWidth="1"/>
    <col min="15113" max="15113" width="5.75" style="275" customWidth="1"/>
    <col min="15114" max="15114" width="36" style="275" customWidth="1"/>
    <col min="15115" max="15115" width="13.875" style="275" customWidth="1"/>
    <col min="15116" max="15116" width="15.625" style="275" customWidth="1"/>
    <col min="15117" max="15117" width="4.125" style="275" customWidth="1"/>
    <col min="15118" max="15119" width="15.75" style="275" customWidth="1"/>
    <col min="15120" max="15128" width="6.625" style="275" customWidth="1"/>
    <col min="15129" max="15144" width="4.375" style="275" customWidth="1"/>
    <col min="15145" max="15145" width="11.25" style="275" customWidth="1"/>
    <col min="15146" max="15149" width="4.25" style="275" customWidth="1"/>
    <col min="15150" max="15150" width="23" style="275" customWidth="1"/>
    <col min="15151" max="15151" width="8.125" style="275" customWidth="1"/>
    <col min="15152" max="15152" width="16.125" style="275" customWidth="1"/>
    <col min="15153" max="15360" width="10" style="275"/>
    <col min="15361" max="15361" width="2" style="275" customWidth="1"/>
    <col min="15362" max="15362" width="3.375" style="275" customWidth="1"/>
    <col min="15363" max="15363" width="6.25" style="275" customWidth="1"/>
    <col min="15364" max="15364" width="1.125" style="275" customWidth="1"/>
    <col min="15365" max="15366" width="8.875" style="275" customWidth="1"/>
    <col min="15367" max="15367" width="1" style="275" customWidth="1"/>
    <col min="15368" max="15368" width="17.125" style="275" customWidth="1"/>
    <col min="15369" max="15369" width="5.75" style="275" customWidth="1"/>
    <col min="15370" max="15370" width="36" style="275" customWidth="1"/>
    <col min="15371" max="15371" width="13.875" style="275" customWidth="1"/>
    <col min="15372" max="15372" width="15.625" style="275" customWidth="1"/>
    <col min="15373" max="15373" width="4.125" style="275" customWidth="1"/>
    <col min="15374" max="15375" width="15.75" style="275" customWidth="1"/>
    <col min="15376" max="15384" width="6.625" style="275" customWidth="1"/>
    <col min="15385" max="15400" width="4.375" style="275" customWidth="1"/>
    <col min="15401" max="15401" width="11.25" style="275" customWidth="1"/>
    <col min="15402" max="15405" width="4.25" style="275" customWidth="1"/>
    <col min="15406" max="15406" width="23" style="275" customWidth="1"/>
    <col min="15407" max="15407" width="8.125" style="275" customWidth="1"/>
    <col min="15408" max="15408" width="16.125" style="275" customWidth="1"/>
    <col min="15409" max="15616" width="10" style="275"/>
    <col min="15617" max="15617" width="2" style="275" customWidth="1"/>
    <col min="15618" max="15618" width="3.375" style="275" customWidth="1"/>
    <col min="15619" max="15619" width="6.25" style="275" customWidth="1"/>
    <col min="15620" max="15620" width="1.125" style="275" customWidth="1"/>
    <col min="15621" max="15622" width="8.875" style="275" customWidth="1"/>
    <col min="15623" max="15623" width="1" style="275" customWidth="1"/>
    <col min="15624" max="15624" width="17.125" style="275" customWidth="1"/>
    <col min="15625" max="15625" width="5.75" style="275" customWidth="1"/>
    <col min="15626" max="15626" width="36" style="275" customWidth="1"/>
    <col min="15627" max="15627" width="13.875" style="275" customWidth="1"/>
    <col min="15628" max="15628" width="15.625" style="275" customWidth="1"/>
    <col min="15629" max="15629" width="4.125" style="275" customWidth="1"/>
    <col min="15630" max="15631" width="15.75" style="275" customWidth="1"/>
    <col min="15632" max="15640" width="6.625" style="275" customWidth="1"/>
    <col min="15641" max="15656" width="4.375" style="275" customWidth="1"/>
    <col min="15657" max="15657" width="11.25" style="275" customWidth="1"/>
    <col min="15658" max="15661" width="4.25" style="275" customWidth="1"/>
    <col min="15662" max="15662" width="23" style="275" customWidth="1"/>
    <col min="15663" max="15663" width="8.125" style="275" customWidth="1"/>
    <col min="15664" max="15664" width="16.125" style="275" customWidth="1"/>
    <col min="15665" max="15872" width="10" style="275"/>
    <col min="15873" max="15873" width="2" style="275" customWidth="1"/>
    <col min="15874" max="15874" width="3.375" style="275" customWidth="1"/>
    <col min="15875" max="15875" width="6.25" style="275" customWidth="1"/>
    <col min="15876" max="15876" width="1.125" style="275" customWidth="1"/>
    <col min="15877" max="15878" width="8.875" style="275" customWidth="1"/>
    <col min="15879" max="15879" width="1" style="275" customWidth="1"/>
    <col min="15880" max="15880" width="17.125" style="275" customWidth="1"/>
    <col min="15881" max="15881" width="5.75" style="275" customWidth="1"/>
    <col min="15882" max="15882" width="36" style="275" customWidth="1"/>
    <col min="15883" max="15883" width="13.875" style="275" customWidth="1"/>
    <col min="15884" max="15884" width="15.625" style="275" customWidth="1"/>
    <col min="15885" max="15885" width="4.125" style="275" customWidth="1"/>
    <col min="15886" max="15887" width="15.75" style="275" customWidth="1"/>
    <col min="15888" max="15896" width="6.625" style="275" customWidth="1"/>
    <col min="15897" max="15912" width="4.375" style="275" customWidth="1"/>
    <col min="15913" max="15913" width="11.25" style="275" customWidth="1"/>
    <col min="15914" max="15917" width="4.25" style="275" customWidth="1"/>
    <col min="15918" max="15918" width="23" style="275" customWidth="1"/>
    <col min="15919" max="15919" width="8.125" style="275" customWidth="1"/>
    <col min="15920" max="15920" width="16.125" style="275" customWidth="1"/>
    <col min="15921" max="16128" width="10" style="275"/>
    <col min="16129" max="16129" width="2" style="275" customWidth="1"/>
    <col min="16130" max="16130" width="3.375" style="275" customWidth="1"/>
    <col min="16131" max="16131" width="6.25" style="275" customWidth="1"/>
    <col min="16132" max="16132" width="1.125" style="275" customWidth="1"/>
    <col min="16133" max="16134" width="8.875" style="275" customWidth="1"/>
    <col min="16135" max="16135" width="1" style="275" customWidth="1"/>
    <col min="16136" max="16136" width="17.125" style="275" customWidth="1"/>
    <col min="16137" max="16137" width="5.75" style="275" customWidth="1"/>
    <col min="16138" max="16138" width="36" style="275" customWidth="1"/>
    <col min="16139" max="16139" width="13.875" style="275" customWidth="1"/>
    <col min="16140" max="16140" width="15.625" style="275" customWidth="1"/>
    <col min="16141" max="16141" width="4.125" style="275" customWidth="1"/>
    <col min="16142" max="16143" width="15.75" style="275" customWidth="1"/>
    <col min="16144" max="16152" width="6.625" style="275" customWidth="1"/>
    <col min="16153" max="16168" width="4.375" style="275" customWidth="1"/>
    <col min="16169" max="16169" width="11.25" style="275" customWidth="1"/>
    <col min="16170" max="16173" width="4.25" style="275" customWidth="1"/>
    <col min="16174" max="16174" width="23" style="275" customWidth="1"/>
    <col min="16175" max="16175" width="8.125" style="275" customWidth="1"/>
    <col min="16176" max="16176" width="16.125" style="275" customWidth="1"/>
    <col min="16177" max="16384" width="10" style="275"/>
  </cols>
  <sheetData>
    <row r="1" spans="1:40" ht="24.95" customHeight="1">
      <c r="L1" s="275" t="s">
        <v>3</v>
      </c>
    </row>
    <row r="2" spans="1:40" ht="24.95" customHeight="1">
      <c r="A2" s="554" t="s">
        <v>809</v>
      </c>
      <c r="B2" s="554"/>
      <c r="C2" s="554"/>
      <c r="D2" s="554"/>
      <c r="E2" s="554"/>
      <c r="F2" s="554"/>
      <c r="G2" s="554"/>
      <c r="H2" s="554"/>
      <c r="I2" s="554"/>
      <c r="J2" s="554"/>
      <c r="K2" s="275" t="s">
        <v>810</v>
      </c>
      <c r="L2" s="275" t="s">
        <v>811</v>
      </c>
    </row>
    <row r="3" spans="1:40" ht="14.25" customHeight="1">
      <c r="A3" s="277"/>
      <c r="B3" s="277"/>
      <c r="C3" s="277"/>
      <c r="D3" s="277"/>
      <c r="E3" s="277"/>
      <c r="F3" s="277"/>
      <c r="G3" s="277"/>
      <c r="H3" s="277"/>
      <c r="I3" s="277"/>
      <c r="J3" s="277"/>
      <c r="K3" s="275" t="s">
        <v>810</v>
      </c>
      <c r="L3" s="301" t="s">
        <v>860</v>
      </c>
      <c r="U3" s="275">
        <f>IF(L2="토목",1,5)</f>
        <v>1</v>
      </c>
    </row>
    <row r="4" spans="1:40" ht="24.95" customHeight="1" thickBot="1">
      <c r="A4" s="433" t="str">
        <f>CONCATENATE(" 공사명 : ",표지!A6:J6)</f>
        <v xml:space="preserve"> 공사명 : 제주광역생활자원회수센터 사면보수공사</v>
      </c>
      <c r="B4" s="279"/>
      <c r="C4" s="279"/>
      <c r="D4" s="279"/>
      <c r="E4" s="279"/>
      <c r="F4" s="279"/>
      <c r="G4" s="279"/>
      <c r="H4" s="279"/>
      <c r="I4" s="279"/>
      <c r="J4" s="312" t="str">
        <f>CONCATENATE("공사기간 : ",IF(L7&gt;0.9,L7,L7*100),IF(L7&gt;0.9,"개월","일"))</f>
        <v>공사기간 : 3개월</v>
      </c>
      <c r="K4" s="313" t="s">
        <v>812</v>
      </c>
      <c r="L4" s="378"/>
      <c r="M4" s="314"/>
      <c r="U4" s="275">
        <f>IF(L3="전문",1,0)+18</f>
        <v>19</v>
      </c>
    </row>
    <row r="5" spans="1:40" ht="29.25" customHeight="1" thickBot="1">
      <c r="A5" s="555" t="s">
        <v>813</v>
      </c>
      <c r="B5" s="556"/>
      <c r="C5" s="556"/>
      <c r="D5" s="315"/>
      <c r="E5" s="316" t="s">
        <v>814</v>
      </c>
      <c r="F5" s="316"/>
      <c r="G5" s="317"/>
      <c r="H5" s="318" t="s">
        <v>815</v>
      </c>
      <c r="I5" s="318" t="s">
        <v>816</v>
      </c>
      <c r="J5" s="319" t="s">
        <v>817</v>
      </c>
      <c r="K5" s="320" t="s">
        <v>818</v>
      </c>
      <c r="L5" s="313" t="s">
        <v>819</v>
      </c>
      <c r="U5" s="275">
        <f>L28+8</f>
        <v>10</v>
      </c>
    </row>
    <row r="6" spans="1:40" ht="18.600000000000001" customHeight="1" thickTop="1">
      <c r="A6" s="557"/>
      <c r="B6" s="558"/>
      <c r="C6" s="559" t="s">
        <v>820</v>
      </c>
      <c r="D6" s="321"/>
      <c r="E6" s="561" t="s">
        <v>821</v>
      </c>
      <c r="F6" s="561"/>
      <c r="G6" s="322"/>
      <c r="H6" s="323">
        <f>L8</f>
        <v>26290504</v>
      </c>
      <c r="I6" s="324"/>
      <c r="J6" s="325"/>
      <c r="K6" s="320" t="s">
        <v>822</v>
      </c>
      <c r="L6" s="313" t="s">
        <v>1011</v>
      </c>
      <c r="N6" s="275" t="str">
        <f>L29</f>
        <v>10억 미만</v>
      </c>
    </row>
    <row r="7" spans="1:40" ht="18.600000000000001" customHeight="1">
      <c r="A7" s="562"/>
      <c r="B7" s="563"/>
      <c r="C7" s="559"/>
      <c r="D7" s="326"/>
      <c r="E7" s="564" t="s">
        <v>823</v>
      </c>
      <c r="F7" s="564"/>
      <c r="G7" s="327"/>
      <c r="H7" s="328">
        <v>0</v>
      </c>
      <c r="I7" s="329"/>
      <c r="J7" s="330"/>
      <c r="K7" s="320" t="s">
        <v>824</v>
      </c>
      <c r="L7" s="379">
        <v>3</v>
      </c>
      <c r="N7" s="565" t="s">
        <v>988</v>
      </c>
      <c r="O7" s="565" t="s">
        <v>824</v>
      </c>
      <c r="P7" s="566" t="s">
        <v>825</v>
      </c>
      <c r="Q7" s="566"/>
      <c r="R7" s="566"/>
      <c r="S7" s="566" t="s">
        <v>826</v>
      </c>
      <c r="T7" s="566"/>
      <c r="U7" s="566"/>
      <c r="V7" s="311"/>
      <c r="W7" s="311"/>
      <c r="X7" s="331"/>
      <c r="Y7" s="565" t="s">
        <v>825</v>
      </c>
      <c r="Z7" s="565"/>
      <c r="AA7" s="565"/>
      <c r="AB7" s="565"/>
      <c r="AC7" s="565"/>
      <c r="AD7" s="565"/>
      <c r="AE7" s="565"/>
      <c r="AF7" s="565"/>
      <c r="AG7" s="565" t="s">
        <v>826</v>
      </c>
      <c r="AH7" s="565"/>
      <c r="AI7" s="565"/>
      <c r="AJ7" s="565"/>
      <c r="AK7" s="565"/>
      <c r="AL7" s="565"/>
      <c r="AM7" s="565"/>
      <c r="AN7" s="565"/>
    </row>
    <row r="8" spans="1:40" ht="18.600000000000001" customHeight="1">
      <c r="A8" s="562"/>
      <c r="B8" s="563"/>
      <c r="C8" s="560"/>
      <c r="D8" s="326"/>
      <c r="E8" s="564" t="s">
        <v>827</v>
      </c>
      <c r="F8" s="564"/>
      <c r="G8" s="327"/>
      <c r="H8" s="328">
        <f>SUM(H6:H7)</f>
        <v>26290504</v>
      </c>
      <c r="I8" s="329"/>
      <c r="J8" s="330"/>
      <c r="K8" s="320" t="s">
        <v>828</v>
      </c>
      <c r="L8" s="380">
        <f>'공사비 집계'!E4</f>
        <v>26290504</v>
      </c>
      <c r="N8" s="565"/>
      <c r="O8" s="565"/>
      <c r="P8" s="331" t="s">
        <v>811</v>
      </c>
      <c r="Q8" s="331" t="s">
        <v>829</v>
      </c>
      <c r="R8" s="331" t="s">
        <v>830</v>
      </c>
      <c r="S8" s="331" t="s">
        <v>811</v>
      </c>
      <c r="T8" s="331" t="s">
        <v>829</v>
      </c>
      <c r="U8" s="331" t="s">
        <v>830</v>
      </c>
      <c r="V8" s="311"/>
      <c r="W8" s="311"/>
      <c r="X8" s="331"/>
      <c r="Y8" s="565" t="s">
        <v>811</v>
      </c>
      <c r="Z8" s="565"/>
      <c r="AA8" s="565"/>
      <c r="AB8" s="565"/>
      <c r="AC8" s="565" t="s">
        <v>829</v>
      </c>
      <c r="AD8" s="565"/>
      <c r="AE8" s="565"/>
      <c r="AF8" s="565"/>
      <c r="AG8" s="565" t="s">
        <v>811</v>
      </c>
      <c r="AH8" s="565"/>
      <c r="AI8" s="565"/>
      <c r="AJ8" s="565"/>
      <c r="AK8" s="565" t="s">
        <v>829</v>
      </c>
      <c r="AL8" s="565"/>
      <c r="AM8" s="565"/>
      <c r="AN8" s="565"/>
    </row>
    <row r="9" spans="1:40" ht="18.600000000000001" customHeight="1">
      <c r="A9" s="562"/>
      <c r="B9" s="563"/>
      <c r="C9" s="567" t="s">
        <v>831</v>
      </c>
      <c r="D9" s="326"/>
      <c r="E9" s="564" t="s">
        <v>832</v>
      </c>
      <c r="F9" s="564"/>
      <c r="G9" s="327"/>
      <c r="H9" s="332">
        <f>L9</f>
        <v>108531784</v>
      </c>
      <c r="I9" s="324"/>
      <c r="J9" s="330"/>
      <c r="K9" s="320" t="s">
        <v>833</v>
      </c>
      <c r="L9" s="380">
        <f>'공사비 집계'!F4</f>
        <v>108531784</v>
      </c>
      <c r="N9" s="565" t="s">
        <v>834</v>
      </c>
      <c r="O9" s="331" t="s">
        <v>835</v>
      </c>
      <c r="P9" s="384">
        <v>19.100000000000001</v>
      </c>
      <c r="Q9" s="384">
        <v>18.399999999999999</v>
      </c>
      <c r="R9" s="384">
        <v>19.100000000000001</v>
      </c>
      <c r="S9" s="384">
        <v>5.5</v>
      </c>
      <c r="T9" s="384">
        <v>4.9000000000000004</v>
      </c>
      <c r="U9" s="384">
        <v>5.5</v>
      </c>
      <c r="V9" s="311"/>
      <c r="W9" s="311"/>
      <c r="X9" s="333" t="str">
        <f>N9</f>
        <v>10억 미만</v>
      </c>
      <c r="Y9" s="334">
        <f>P9</f>
        <v>19.100000000000001</v>
      </c>
      <c r="Z9" s="334">
        <f>P10</f>
        <v>19.5</v>
      </c>
      <c r="AA9" s="334">
        <f>P11</f>
        <v>19.8</v>
      </c>
      <c r="AB9" s="334">
        <f>P12</f>
        <v>21</v>
      </c>
      <c r="AC9" s="334">
        <f>Q9</f>
        <v>18.399999999999999</v>
      </c>
      <c r="AD9" s="334">
        <f>Q10</f>
        <v>18.8</v>
      </c>
      <c r="AE9" s="334">
        <f>Q11</f>
        <v>19.100000000000001</v>
      </c>
      <c r="AF9" s="334">
        <f>Q12</f>
        <v>20.3</v>
      </c>
      <c r="AG9" s="334">
        <f>S9</f>
        <v>5.5</v>
      </c>
      <c r="AH9" s="334">
        <f>S10</f>
        <v>5.7</v>
      </c>
      <c r="AI9" s="334">
        <f>S11</f>
        <v>6.1</v>
      </c>
      <c r="AJ9" s="334">
        <f>S12</f>
        <v>6.7</v>
      </c>
      <c r="AK9" s="334">
        <f>T9</f>
        <v>4.9000000000000004</v>
      </c>
      <c r="AL9" s="334">
        <f>T10</f>
        <v>5.0999999999999996</v>
      </c>
      <c r="AM9" s="334">
        <f>T11</f>
        <v>5.4</v>
      </c>
      <c r="AN9" s="334">
        <f>T12</f>
        <v>6</v>
      </c>
    </row>
    <row r="10" spans="1:40" ht="18.600000000000001" customHeight="1">
      <c r="A10" s="562"/>
      <c r="B10" s="563"/>
      <c r="C10" s="568"/>
      <c r="D10" s="326"/>
      <c r="E10" s="564" t="s">
        <v>836</v>
      </c>
      <c r="F10" s="564"/>
      <c r="G10" s="327"/>
      <c r="H10" s="328">
        <f>ROUNDDOWN(H9*J10/100,0)</f>
        <v>20729570</v>
      </c>
      <c r="I10" s="324"/>
      <c r="J10" s="335">
        <f>VLOOKUP(L29,X9:AF13,L28,FALSE)</f>
        <v>19.100000000000001</v>
      </c>
      <c r="K10" s="320" t="s">
        <v>837</v>
      </c>
      <c r="L10" s="380">
        <f>'공사비 집계'!G4</f>
        <v>20196455</v>
      </c>
      <c r="N10" s="565"/>
      <c r="O10" s="331" t="s">
        <v>838</v>
      </c>
      <c r="P10" s="384">
        <v>19.5</v>
      </c>
      <c r="Q10" s="384">
        <v>18.8</v>
      </c>
      <c r="R10" s="384">
        <v>19.5</v>
      </c>
      <c r="S10" s="384">
        <v>5.7</v>
      </c>
      <c r="T10" s="384">
        <v>5.0999999999999996</v>
      </c>
      <c r="U10" s="384">
        <v>5.7</v>
      </c>
      <c r="V10" s="311"/>
      <c r="W10" s="311"/>
      <c r="X10" s="333" t="str">
        <f>N13</f>
        <v>10억-50억 미만</v>
      </c>
      <c r="Y10" s="334">
        <f>P13</f>
        <v>18.899999999999999</v>
      </c>
      <c r="Z10" s="334">
        <f>P14</f>
        <v>19.3</v>
      </c>
      <c r="AA10" s="334">
        <f>P15</f>
        <v>19.600000000000001</v>
      </c>
      <c r="AB10" s="334">
        <f>P16</f>
        <v>20.8</v>
      </c>
      <c r="AC10" s="334">
        <f>Q13</f>
        <v>18.3</v>
      </c>
      <c r="AD10" s="334">
        <f>Q14</f>
        <v>18.7</v>
      </c>
      <c r="AE10" s="334">
        <f>Q15</f>
        <v>19</v>
      </c>
      <c r="AF10" s="334">
        <f>Q16</f>
        <v>20.2</v>
      </c>
      <c r="AG10" s="334">
        <f>S13</f>
        <v>5.8</v>
      </c>
      <c r="AH10" s="334">
        <f>S14</f>
        <v>5.9</v>
      </c>
      <c r="AI10" s="334">
        <f>S15</f>
        <v>6.3</v>
      </c>
      <c r="AJ10" s="334">
        <f>S16</f>
        <v>6.9</v>
      </c>
      <c r="AK10" s="334">
        <f>T13</f>
        <v>5.0999999999999996</v>
      </c>
      <c r="AL10" s="334">
        <f>T14</f>
        <v>5.3</v>
      </c>
      <c r="AM10" s="334">
        <f>T14</f>
        <v>5.3</v>
      </c>
      <c r="AN10" s="334">
        <f>T16</f>
        <v>6.3</v>
      </c>
    </row>
    <row r="11" spans="1:40" ht="18.600000000000001" customHeight="1">
      <c r="A11" s="562" t="s">
        <v>839</v>
      </c>
      <c r="B11" s="563"/>
      <c r="C11" s="569"/>
      <c r="D11" s="326"/>
      <c r="E11" s="564" t="s">
        <v>840</v>
      </c>
      <c r="F11" s="564"/>
      <c r="G11" s="327"/>
      <c r="H11" s="328">
        <f>SUM(H9:H10)</f>
        <v>129261354</v>
      </c>
      <c r="I11" s="329"/>
      <c r="J11" s="336"/>
      <c r="K11" s="337"/>
      <c r="L11" s="381"/>
      <c r="N11" s="565"/>
      <c r="O11" s="331" t="s">
        <v>841</v>
      </c>
      <c r="P11" s="384">
        <v>19.8</v>
      </c>
      <c r="Q11" s="384">
        <v>19.100000000000001</v>
      </c>
      <c r="R11" s="384">
        <v>19.8</v>
      </c>
      <c r="S11" s="384">
        <v>6.1</v>
      </c>
      <c r="T11" s="384">
        <v>5.4</v>
      </c>
      <c r="U11" s="384">
        <v>6.1</v>
      </c>
      <c r="V11" s="311"/>
      <c r="W11" s="311"/>
      <c r="X11" s="333" t="str">
        <f>N17</f>
        <v>50억-300억 미만</v>
      </c>
      <c r="Y11" s="334">
        <f>P17</f>
        <v>19</v>
      </c>
      <c r="Z11" s="334">
        <f>P18</f>
        <v>19.399999999999999</v>
      </c>
      <c r="AA11" s="334">
        <f>P19</f>
        <v>19.7</v>
      </c>
      <c r="AB11" s="334">
        <f>P20</f>
        <v>20.9</v>
      </c>
      <c r="AC11" s="334">
        <f>Q17</f>
        <v>18.399999999999999</v>
      </c>
      <c r="AD11" s="334">
        <f>Q18</f>
        <v>18.8</v>
      </c>
      <c r="AE11" s="334">
        <f>Q19</f>
        <v>19.100000000000001</v>
      </c>
      <c r="AF11" s="334">
        <f>Q20</f>
        <v>20.3</v>
      </c>
      <c r="AG11" s="334">
        <f>S17</f>
        <v>6.4</v>
      </c>
      <c r="AH11" s="334">
        <f>S18</f>
        <v>6.6</v>
      </c>
      <c r="AI11" s="334">
        <f>S19</f>
        <v>6.9</v>
      </c>
      <c r="AJ11" s="334">
        <f>S20</f>
        <v>7.6</v>
      </c>
      <c r="AK11" s="334">
        <f>T17</f>
        <v>5.8</v>
      </c>
      <c r="AL11" s="334">
        <f>T18</f>
        <v>5.9</v>
      </c>
      <c r="AM11" s="334">
        <f>T19</f>
        <v>6.3</v>
      </c>
      <c r="AN11" s="334">
        <f>T20</f>
        <v>6.9</v>
      </c>
    </row>
    <row r="12" spans="1:40" ht="18.600000000000001" customHeight="1">
      <c r="A12" s="562"/>
      <c r="B12" s="563"/>
      <c r="C12" s="567" t="s">
        <v>842</v>
      </c>
      <c r="D12" s="326"/>
      <c r="E12" s="564" t="s">
        <v>843</v>
      </c>
      <c r="F12" s="564"/>
      <c r="G12" s="327"/>
      <c r="H12" s="328">
        <f>L10</f>
        <v>20196455</v>
      </c>
      <c r="I12" s="324"/>
      <c r="J12" s="336"/>
      <c r="K12" s="339"/>
      <c r="L12" s="382"/>
      <c r="N12" s="565"/>
      <c r="O12" s="331" t="s">
        <v>844</v>
      </c>
      <c r="P12" s="384">
        <v>21</v>
      </c>
      <c r="Q12" s="384">
        <v>20.3</v>
      </c>
      <c r="R12" s="384">
        <v>21</v>
      </c>
      <c r="S12" s="384">
        <v>6.7</v>
      </c>
      <c r="T12" s="384">
        <v>6</v>
      </c>
      <c r="U12" s="384">
        <v>6.7</v>
      </c>
      <c r="V12" s="311"/>
      <c r="W12" s="311"/>
      <c r="X12" s="333" t="str">
        <f>N21</f>
        <v>300억-1000억 미만</v>
      </c>
      <c r="Y12" s="334">
        <f>P21</f>
        <v>19.100000000000001</v>
      </c>
      <c r="Z12" s="334">
        <f>P22</f>
        <v>19.5</v>
      </c>
      <c r="AA12" s="334">
        <f>P23</f>
        <v>19.8</v>
      </c>
      <c r="AB12" s="334">
        <f>P24</f>
        <v>21</v>
      </c>
      <c r="AC12" s="334">
        <f>Q21</f>
        <v>18.399999999999999</v>
      </c>
      <c r="AD12" s="334">
        <f>Q22</f>
        <v>18.8</v>
      </c>
      <c r="AE12" s="334">
        <f>Q23</f>
        <v>19.100000000000001</v>
      </c>
      <c r="AF12" s="334">
        <f>Q24</f>
        <v>20.3</v>
      </c>
      <c r="AG12" s="334">
        <f>S21</f>
        <v>6.6</v>
      </c>
      <c r="AH12" s="334">
        <f>S22</f>
        <v>6.8</v>
      </c>
      <c r="AI12" s="334">
        <f>S23</f>
        <v>7.2</v>
      </c>
      <c r="AJ12" s="334">
        <f>S24</f>
        <v>7.8</v>
      </c>
      <c r="AK12" s="334">
        <f>T21</f>
        <v>6</v>
      </c>
      <c r="AL12" s="334">
        <f>T22</f>
        <v>6.1</v>
      </c>
      <c r="AM12" s="334">
        <f>T23</f>
        <v>6.5</v>
      </c>
      <c r="AN12" s="334">
        <f>T24</f>
        <v>7.1</v>
      </c>
    </row>
    <row r="13" spans="1:40" ht="18.600000000000001" customHeight="1">
      <c r="A13" s="562"/>
      <c r="B13" s="563"/>
      <c r="C13" s="559"/>
      <c r="D13" s="326"/>
      <c r="E13" s="564" t="s">
        <v>845</v>
      </c>
      <c r="F13" s="564"/>
      <c r="G13" s="327"/>
      <c r="H13" s="328">
        <f>L13</f>
        <v>589177</v>
      </c>
      <c r="I13" s="324"/>
      <c r="J13" s="336"/>
      <c r="K13" s="320" t="s">
        <v>845</v>
      </c>
      <c r="L13" s="380">
        <f>'공사비 집계'!D23</f>
        <v>589177</v>
      </c>
      <c r="N13" s="570" t="s">
        <v>846</v>
      </c>
      <c r="O13" s="331" t="s">
        <v>847</v>
      </c>
      <c r="P13" s="384">
        <v>18.899999999999999</v>
      </c>
      <c r="Q13" s="384">
        <v>18.3</v>
      </c>
      <c r="R13" s="384">
        <v>18.899999999999999</v>
      </c>
      <c r="S13" s="384">
        <v>5.8</v>
      </c>
      <c r="T13" s="384">
        <v>5.0999999999999996</v>
      </c>
      <c r="U13" s="384">
        <v>5.8</v>
      </c>
      <c r="V13" s="311"/>
      <c r="W13" s="311"/>
      <c r="X13" s="333" t="str">
        <f>N25</f>
        <v>1000억 이상</v>
      </c>
      <c r="Y13" s="334">
        <f>P25</f>
        <v>18.899999999999999</v>
      </c>
      <c r="Z13" s="334">
        <f>P26</f>
        <v>19.3</v>
      </c>
      <c r="AA13" s="334">
        <f>P27</f>
        <v>19.600000000000001</v>
      </c>
      <c r="AB13" s="334">
        <f>P28</f>
        <v>20.8</v>
      </c>
      <c r="AC13" s="334">
        <f>Q25</f>
        <v>18.3</v>
      </c>
      <c r="AD13" s="334">
        <f>Q26</f>
        <v>18.7</v>
      </c>
      <c r="AE13" s="334">
        <f>Q27</f>
        <v>19</v>
      </c>
      <c r="AF13" s="334">
        <f>Q28</f>
        <v>20.2</v>
      </c>
      <c r="AG13" s="334">
        <f>S25</f>
        <v>6.9</v>
      </c>
      <c r="AH13" s="334">
        <f>S26</f>
        <v>7.1</v>
      </c>
      <c r="AI13" s="334">
        <f>S27</f>
        <v>7.4</v>
      </c>
      <c r="AJ13" s="334">
        <f>S28</f>
        <v>8.1</v>
      </c>
      <c r="AK13" s="334">
        <f>T25</f>
        <v>6.2</v>
      </c>
      <c r="AL13" s="334">
        <f>T26</f>
        <v>6.4</v>
      </c>
      <c r="AM13" s="334">
        <f>T27</f>
        <v>6.8</v>
      </c>
      <c r="AN13" s="334">
        <f>T28</f>
        <v>7.4</v>
      </c>
    </row>
    <row r="14" spans="1:40" ht="18.600000000000001" customHeight="1">
      <c r="A14" s="562" t="s">
        <v>848</v>
      </c>
      <c r="B14" s="563"/>
      <c r="C14" s="568"/>
      <c r="D14" s="326"/>
      <c r="E14" s="564" t="s">
        <v>849</v>
      </c>
      <c r="F14" s="564"/>
      <c r="G14" s="327"/>
      <c r="H14" s="328">
        <f>L14</f>
        <v>0</v>
      </c>
      <c r="I14" s="329"/>
      <c r="J14" s="336"/>
      <c r="K14" s="320" t="s">
        <v>850</v>
      </c>
      <c r="L14" s="380">
        <f>'공사비 집계'!D20</f>
        <v>0</v>
      </c>
      <c r="N14" s="565"/>
      <c r="O14" s="331" t="s">
        <v>851</v>
      </c>
      <c r="P14" s="384">
        <v>19.3</v>
      </c>
      <c r="Q14" s="384">
        <v>18.7</v>
      </c>
      <c r="R14" s="384">
        <v>19.3</v>
      </c>
      <c r="S14" s="384">
        <v>5.9</v>
      </c>
      <c r="T14" s="384">
        <v>5.3</v>
      </c>
      <c r="U14" s="384">
        <v>5.9</v>
      </c>
      <c r="Z14" s="340"/>
      <c r="AA14" s="311"/>
      <c r="AB14" s="311"/>
      <c r="AC14" s="311"/>
      <c r="AD14" s="311"/>
      <c r="AE14" s="311"/>
      <c r="AF14" s="311"/>
      <c r="AG14" s="311"/>
      <c r="AH14" s="311"/>
      <c r="AI14" s="311"/>
      <c r="AJ14" s="311"/>
      <c r="AK14" s="311"/>
      <c r="AL14" s="311"/>
      <c r="AM14" s="341"/>
      <c r="AN14" s="338"/>
    </row>
    <row r="15" spans="1:40" ht="18.600000000000001" customHeight="1">
      <c r="A15" s="342"/>
      <c r="B15" s="343"/>
      <c r="C15" s="568"/>
      <c r="D15" s="326"/>
      <c r="E15" s="564" t="s">
        <v>852</v>
      </c>
      <c r="F15" s="564"/>
      <c r="G15" s="327"/>
      <c r="H15" s="328">
        <f>L15</f>
        <v>0</v>
      </c>
      <c r="I15" s="329"/>
      <c r="J15" s="336"/>
      <c r="K15" s="320" t="s">
        <v>853</v>
      </c>
      <c r="L15" s="380"/>
      <c r="N15" s="565"/>
      <c r="O15" s="331" t="s">
        <v>841</v>
      </c>
      <c r="P15" s="384">
        <v>19.600000000000001</v>
      </c>
      <c r="Q15" s="384">
        <v>19</v>
      </c>
      <c r="R15" s="384">
        <v>19.600000000000001</v>
      </c>
      <c r="S15" s="384">
        <v>6.3</v>
      </c>
      <c r="T15" s="384">
        <v>5.6</v>
      </c>
      <c r="U15" s="384">
        <v>6.3</v>
      </c>
      <c r="V15" s="311"/>
      <c r="W15" s="311"/>
      <c r="AB15" s="579" t="s">
        <v>854</v>
      </c>
      <c r="AC15" s="579"/>
      <c r="AD15" s="579"/>
      <c r="AE15" s="579"/>
      <c r="AF15" s="579"/>
      <c r="AG15" s="311"/>
      <c r="AH15" s="311"/>
      <c r="AI15" s="311"/>
      <c r="AK15" s="580" t="s">
        <v>855</v>
      </c>
      <c r="AL15" s="580"/>
      <c r="AM15" s="580"/>
      <c r="AN15" s="580"/>
    </row>
    <row r="16" spans="1:40" ht="18.600000000000001" customHeight="1">
      <c r="A16" s="562"/>
      <c r="B16" s="563"/>
      <c r="C16" s="568"/>
      <c r="D16" s="326"/>
      <c r="E16" s="564" t="s">
        <v>856</v>
      </c>
      <c r="F16" s="564"/>
      <c r="G16" s="327"/>
      <c r="H16" s="328">
        <f>L16</f>
        <v>0</v>
      </c>
      <c r="I16" s="329"/>
      <c r="J16" s="336"/>
      <c r="K16" s="320" t="s">
        <v>856</v>
      </c>
      <c r="L16" s="380">
        <f>'공사비 집계'!D14</f>
        <v>0</v>
      </c>
      <c r="N16" s="565"/>
      <c r="O16" s="331" t="s">
        <v>844</v>
      </c>
      <c r="P16" s="384">
        <v>20.8</v>
      </c>
      <c r="Q16" s="384">
        <v>20.2</v>
      </c>
      <c r="R16" s="384">
        <v>20.8</v>
      </c>
      <c r="S16" s="384">
        <v>6.9</v>
      </c>
      <c r="T16" s="384">
        <v>6.3</v>
      </c>
      <c r="U16" s="384">
        <v>6.9</v>
      </c>
      <c r="V16" s="311"/>
      <c r="W16" s="311"/>
      <c r="X16" s="566" t="s">
        <v>857</v>
      </c>
      <c r="Y16" s="566"/>
      <c r="Z16" s="566"/>
      <c r="AB16" s="572" t="s">
        <v>858</v>
      </c>
      <c r="AC16" s="573"/>
      <c r="AD16" s="574"/>
      <c r="AE16" s="344" t="s">
        <v>859</v>
      </c>
      <c r="AF16" s="344" t="s">
        <v>860</v>
      </c>
      <c r="AI16" s="311"/>
      <c r="AK16" s="575" t="str">
        <f>L3</f>
        <v>전문</v>
      </c>
      <c r="AL16" s="576"/>
      <c r="AM16" s="575" t="str">
        <f>VLOOKUP(AK16,Q33:S35,2,FALSE)</f>
        <v>5억원미만</v>
      </c>
      <c r="AN16" s="576"/>
    </row>
    <row r="17" spans="1:42" ht="18.600000000000001" customHeight="1">
      <c r="A17" s="342"/>
      <c r="B17" s="343"/>
      <c r="C17" s="568"/>
      <c r="D17" s="326"/>
      <c r="E17" s="564" t="s">
        <v>861</v>
      </c>
      <c r="F17" s="564"/>
      <c r="G17" s="327"/>
      <c r="H17" s="328">
        <f>L17</f>
        <v>0</v>
      </c>
      <c r="I17" s="345"/>
      <c r="J17" s="336"/>
      <c r="K17" s="320" t="s">
        <v>862</v>
      </c>
      <c r="L17" s="380">
        <f>'공사비 집계'!D17</f>
        <v>0</v>
      </c>
      <c r="N17" s="570" t="s">
        <v>863</v>
      </c>
      <c r="O17" s="331" t="s">
        <v>847</v>
      </c>
      <c r="P17" s="384">
        <v>19</v>
      </c>
      <c r="Q17" s="384">
        <v>18.399999999999999</v>
      </c>
      <c r="R17" s="384">
        <v>19</v>
      </c>
      <c r="S17" s="384">
        <v>6.4</v>
      </c>
      <c r="T17" s="384">
        <v>5.8</v>
      </c>
      <c r="U17" s="384">
        <v>6.4</v>
      </c>
      <c r="V17" s="311"/>
      <c r="W17" s="311"/>
      <c r="X17" s="565" t="s">
        <v>864</v>
      </c>
      <c r="Y17" s="565"/>
      <c r="Z17" s="331">
        <v>0.9</v>
      </c>
      <c r="AB17" s="577" t="s">
        <v>865</v>
      </c>
      <c r="AC17" s="577"/>
      <c r="AD17" s="577"/>
      <c r="AE17" s="346">
        <v>0.4</v>
      </c>
      <c r="AF17" s="344">
        <v>0.68</v>
      </c>
      <c r="AK17" s="578" t="s">
        <v>859</v>
      </c>
      <c r="AL17" s="578" t="s">
        <v>866</v>
      </c>
      <c r="AM17" s="578"/>
      <c r="AN17" s="334">
        <v>8</v>
      </c>
    </row>
    <row r="18" spans="1:42" ht="18.600000000000001" customHeight="1">
      <c r="A18" s="562"/>
      <c r="B18" s="563"/>
      <c r="C18" s="568"/>
      <c r="D18" s="326"/>
      <c r="E18" s="564" t="s">
        <v>867</v>
      </c>
      <c r="F18" s="564"/>
      <c r="G18" s="327"/>
      <c r="H18" s="328">
        <f>ROUNDDOWN(J18*H11/100,0)</f>
        <v>4601704</v>
      </c>
      <c r="I18" s="324"/>
      <c r="J18" s="347">
        <v>3.56</v>
      </c>
      <c r="K18" s="320" t="s">
        <v>868</v>
      </c>
      <c r="L18" s="380"/>
      <c r="N18" s="565"/>
      <c r="O18" s="331" t="s">
        <v>838</v>
      </c>
      <c r="P18" s="384">
        <v>19.399999999999999</v>
      </c>
      <c r="Q18" s="384">
        <v>18.8</v>
      </c>
      <c r="R18" s="384">
        <v>19.399999999999999</v>
      </c>
      <c r="S18" s="384">
        <v>6.6</v>
      </c>
      <c r="T18" s="384">
        <v>5.9</v>
      </c>
      <c r="U18" s="384">
        <v>6.6</v>
      </c>
      <c r="V18" s="311"/>
      <c r="W18" s="311"/>
      <c r="X18" s="565" t="s">
        <v>869</v>
      </c>
      <c r="Y18" s="565"/>
      <c r="Z18" s="331">
        <v>0.4</v>
      </c>
      <c r="AB18" s="577" t="s">
        <v>870</v>
      </c>
      <c r="AC18" s="577"/>
      <c r="AD18" s="577"/>
      <c r="AE18" s="346">
        <f t="shared" ref="AE18:AE27" si="0">AE17</f>
        <v>0.4</v>
      </c>
      <c r="AF18" s="344">
        <v>0.68</v>
      </c>
      <c r="AK18" s="578"/>
      <c r="AL18" s="578" t="s">
        <v>871</v>
      </c>
      <c r="AM18" s="578"/>
      <c r="AN18" s="348">
        <v>6.5</v>
      </c>
    </row>
    <row r="19" spans="1:42" ht="18.600000000000001" customHeight="1">
      <c r="A19" s="562" t="s">
        <v>872</v>
      </c>
      <c r="B19" s="563"/>
      <c r="C19" s="568"/>
      <c r="D19" s="326"/>
      <c r="E19" s="564" t="s">
        <v>873</v>
      </c>
      <c r="F19" s="564"/>
      <c r="G19" s="327"/>
      <c r="H19" s="328">
        <f>ROUNDDOWN(J19*H11/100,0)</f>
        <v>1305539</v>
      </c>
      <c r="I19" s="324"/>
      <c r="J19" s="347">
        <f>IF(O35&lt;14000000000,1.01,IF(O35&lt;22000000000,1.02,IF(O35&lt;37000000000,1.03,IF(O35&lt;57000000000,1.06,IF(O35&lt;9000000000,1.13,IF(O35&lt;140000000000,1.3,1.57))))))</f>
        <v>1.01</v>
      </c>
      <c r="K19" s="320" t="s">
        <v>874</v>
      </c>
      <c r="L19" s="383" t="s">
        <v>989</v>
      </c>
      <c r="N19" s="565"/>
      <c r="O19" s="331" t="s">
        <v>875</v>
      </c>
      <c r="P19" s="384">
        <v>19.7</v>
      </c>
      <c r="Q19" s="384">
        <v>19.100000000000001</v>
      </c>
      <c r="R19" s="384">
        <v>19.7</v>
      </c>
      <c r="S19" s="384">
        <v>6.9</v>
      </c>
      <c r="T19" s="384">
        <v>6.3</v>
      </c>
      <c r="U19" s="384">
        <v>6.9</v>
      </c>
      <c r="V19" s="311"/>
      <c r="W19" s="311"/>
      <c r="X19" s="565" t="s">
        <v>876</v>
      </c>
      <c r="Y19" s="565"/>
      <c r="Z19" s="331">
        <v>0.5</v>
      </c>
      <c r="AB19" s="577" t="s">
        <v>877</v>
      </c>
      <c r="AC19" s="577"/>
      <c r="AD19" s="577"/>
      <c r="AE19" s="346">
        <f t="shared" si="0"/>
        <v>0.4</v>
      </c>
      <c r="AF19" s="344">
        <v>0.32</v>
      </c>
      <c r="AK19" s="578"/>
      <c r="AL19" s="578" t="s">
        <v>878</v>
      </c>
      <c r="AM19" s="578"/>
      <c r="AN19" s="334">
        <v>5</v>
      </c>
    </row>
    <row r="20" spans="1:42" ht="18.600000000000001" customHeight="1">
      <c r="A20" s="562"/>
      <c r="B20" s="563"/>
      <c r="C20" s="568"/>
      <c r="D20" s="326"/>
      <c r="E20" s="564" t="s">
        <v>879</v>
      </c>
      <c r="F20" s="564"/>
      <c r="G20" s="327"/>
      <c r="H20" s="328">
        <f>ROUNDDOWN((J20*(H9/100)),0)</f>
        <v>3901717</v>
      </c>
      <c r="I20" s="324"/>
      <c r="J20" s="349">
        <f>IF(L7&gt;0.9,3.595,0)</f>
        <v>3.5950000000000002</v>
      </c>
      <c r="K20" s="320" t="s">
        <v>880</v>
      </c>
      <c r="L20" s="380"/>
      <c r="N20" s="565"/>
      <c r="O20" s="331" t="s">
        <v>844</v>
      </c>
      <c r="P20" s="384">
        <v>20.9</v>
      </c>
      <c r="Q20" s="384">
        <v>20.3</v>
      </c>
      <c r="R20" s="384">
        <v>20.9</v>
      </c>
      <c r="S20" s="384">
        <v>7.6</v>
      </c>
      <c r="T20" s="384">
        <v>6.9</v>
      </c>
      <c r="U20" s="384">
        <v>7.6</v>
      </c>
      <c r="V20" s="311"/>
      <c r="W20" s="311"/>
      <c r="X20" s="565" t="s">
        <v>881</v>
      </c>
      <c r="Y20" s="565"/>
      <c r="Z20" s="331">
        <v>1.5</v>
      </c>
      <c r="AB20" s="577" t="s">
        <v>882</v>
      </c>
      <c r="AC20" s="577"/>
      <c r="AD20" s="577"/>
      <c r="AE20" s="346">
        <f t="shared" si="0"/>
        <v>0.4</v>
      </c>
      <c r="AF20" s="344">
        <v>0.16</v>
      </c>
      <c r="AK20" s="578"/>
      <c r="AL20" s="578" t="s">
        <v>878</v>
      </c>
      <c r="AM20" s="578"/>
      <c r="AN20" s="334">
        <v>5</v>
      </c>
    </row>
    <row r="21" spans="1:42" ht="18.600000000000001" customHeight="1">
      <c r="A21" s="562"/>
      <c r="B21" s="563"/>
      <c r="C21" s="568"/>
      <c r="D21" s="326"/>
      <c r="E21" s="564" t="s">
        <v>883</v>
      </c>
      <c r="F21" s="564"/>
      <c r="G21" s="327"/>
      <c r="H21" s="328">
        <f>ROUNDDOWN(J21*H9/100,0)</f>
        <v>5155259</v>
      </c>
      <c r="I21" s="324"/>
      <c r="J21" s="335">
        <f>IF(L7&gt;0.9,4.75,0)</f>
        <v>4.75</v>
      </c>
      <c r="K21" s="320" t="s">
        <v>884</v>
      </c>
      <c r="L21" s="380">
        <f>'공사비 집계'!D27</f>
        <v>0</v>
      </c>
      <c r="N21" s="570" t="s">
        <v>885</v>
      </c>
      <c r="O21" s="331" t="s">
        <v>847</v>
      </c>
      <c r="P21" s="384">
        <v>19.100000000000001</v>
      </c>
      <c r="Q21" s="384">
        <v>18.399999999999999</v>
      </c>
      <c r="R21" s="384">
        <v>19.100000000000001</v>
      </c>
      <c r="S21" s="384">
        <v>6.6</v>
      </c>
      <c r="T21" s="384">
        <v>6</v>
      </c>
      <c r="U21" s="384">
        <v>6.6</v>
      </c>
      <c r="V21" s="311"/>
      <c r="W21" s="311"/>
      <c r="X21" s="565" t="s">
        <v>1002</v>
      </c>
      <c r="Y21" s="565"/>
      <c r="Z21" s="331">
        <v>0.5</v>
      </c>
      <c r="AB21" s="577" t="s">
        <v>886</v>
      </c>
      <c r="AC21" s="577"/>
      <c r="AD21" s="577"/>
      <c r="AE21" s="346">
        <f t="shared" si="0"/>
        <v>0.4</v>
      </c>
      <c r="AF21" s="344">
        <v>0.68</v>
      </c>
      <c r="AK21" s="578"/>
      <c r="AL21" s="578" t="s">
        <v>887</v>
      </c>
      <c r="AM21" s="578"/>
      <c r="AN21" s="348">
        <v>4.5</v>
      </c>
    </row>
    <row r="22" spans="1:42" ht="18.600000000000001" customHeight="1">
      <c r="A22" s="562" t="s">
        <v>888</v>
      </c>
      <c r="B22" s="563"/>
      <c r="C22" s="568"/>
      <c r="D22" s="326"/>
      <c r="E22" s="564" t="s">
        <v>889</v>
      </c>
      <c r="F22" s="564"/>
      <c r="G22" s="327"/>
      <c r="H22" s="328">
        <f>ROUNDDOWN(J22*H20/100,0)</f>
        <v>512685</v>
      </c>
      <c r="I22" s="324"/>
      <c r="J22" s="350">
        <f>IF(L7&gt;0.9,13.14,0)</f>
        <v>13.14</v>
      </c>
      <c r="K22" s="320" t="s">
        <v>890</v>
      </c>
      <c r="L22" s="380"/>
      <c r="N22" s="565"/>
      <c r="O22" s="331" t="s">
        <v>838</v>
      </c>
      <c r="P22" s="384">
        <v>19.5</v>
      </c>
      <c r="Q22" s="384">
        <v>18.8</v>
      </c>
      <c r="R22" s="384">
        <v>19.5</v>
      </c>
      <c r="S22" s="384">
        <v>6.8</v>
      </c>
      <c r="T22" s="384">
        <v>6.1</v>
      </c>
      <c r="U22" s="384">
        <v>6.8</v>
      </c>
      <c r="X22" s="565" t="s">
        <v>891</v>
      </c>
      <c r="Y22" s="565"/>
      <c r="Z22" s="331">
        <v>1.8</v>
      </c>
      <c r="AB22" s="577" t="s">
        <v>892</v>
      </c>
      <c r="AC22" s="577"/>
      <c r="AD22" s="577"/>
      <c r="AE22" s="346">
        <f t="shared" si="0"/>
        <v>0.4</v>
      </c>
      <c r="AF22" s="344">
        <v>0.51</v>
      </c>
      <c r="AK22" s="578" t="s">
        <v>860</v>
      </c>
      <c r="AL22" s="580" t="s">
        <v>893</v>
      </c>
      <c r="AM22" s="580"/>
      <c r="AN22" s="334">
        <v>8</v>
      </c>
    </row>
    <row r="23" spans="1:42" ht="18.600000000000001" customHeight="1">
      <c r="A23" s="562"/>
      <c r="B23" s="563"/>
      <c r="C23" s="568"/>
      <c r="D23" s="326"/>
      <c r="E23" s="564" t="s">
        <v>894</v>
      </c>
      <c r="F23" s="564"/>
      <c r="G23" s="327"/>
      <c r="H23" s="328">
        <f>ROUNDDOWN(J23*H9/100,0)</f>
        <v>2496231</v>
      </c>
      <c r="I23" s="324"/>
      <c r="J23" s="351">
        <f>IF(O35&gt;100000000,2.3,0)</f>
        <v>2.2999999999999998</v>
      </c>
      <c r="K23" s="320" t="s">
        <v>895</v>
      </c>
      <c r="L23" s="380">
        <f>L24+L25</f>
        <v>0</v>
      </c>
      <c r="N23" s="565"/>
      <c r="O23" s="331" t="s">
        <v>896</v>
      </c>
      <c r="P23" s="384">
        <v>19.8</v>
      </c>
      <c r="Q23" s="384">
        <v>19.100000000000001</v>
      </c>
      <c r="R23" s="384">
        <v>19.8</v>
      </c>
      <c r="S23" s="384">
        <v>7.2</v>
      </c>
      <c r="T23" s="384">
        <v>6.5</v>
      </c>
      <c r="U23" s="384">
        <v>7.2</v>
      </c>
      <c r="X23" s="565" t="s">
        <v>897</v>
      </c>
      <c r="Y23" s="565"/>
      <c r="Z23" s="331">
        <v>0.8</v>
      </c>
      <c r="AB23" s="577" t="s">
        <v>898</v>
      </c>
      <c r="AC23" s="577"/>
      <c r="AD23" s="577"/>
      <c r="AE23" s="346">
        <f t="shared" si="0"/>
        <v>0.4</v>
      </c>
      <c r="AF23" s="344">
        <v>0.68</v>
      </c>
      <c r="AK23" s="578"/>
      <c r="AL23" s="580" t="s">
        <v>899</v>
      </c>
      <c r="AM23" s="580"/>
      <c r="AN23" s="334">
        <v>6.5</v>
      </c>
    </row>
    <row r="24" spans="1:42" ht="18.600000000000001" customHeight="1">
      <c r="A24" s="562"/>
      <c r="B24" s="563"/>
      <c r="C24" s="568"/>
      <c r="D24" s="326"/>
      <c r="E24" s="564" t="s">
        <v>900</v>
      </c>
      <c r="F24" s="564"/>
      <c r="G24" s="327"/>
      <c r="H24" s="328">
        <f>IF(O35&gt;20000000,IF((Y52-Y53)&lt;0,Y52,Y53),0)</f>
        <v>4246902</v>
      </c>
      <c r="I24" s="324"/>
      <c r="J24" s="336" t="str">
        <f>IF(O35&gt;20000000,IF(Y56&gt;Y57,AB53,AB52),)</f>
        <v xml:space="preserve"> (재료비+직접노무비+관급비) ×3.15%</v>
      </c>
      <c r="K24" s="320" t="s">
        <v>901</v>
      </c>
      <c r="L24" s="380">
        <f>'공사비 집계'!D9</f>
        <v>0</v>
      </c>
      <c r="N24" s="565"/>
      <c r="O24" s="331" t="s">
        <v>844</v>
      </c>
      <c r="P24" s="384">
        <v>21</v>
      </c>
      <c r="Q24" s="384">
        <v>20.3</v>
      </c>
      <c r="R24" s="384">
        <v>21</v>
      </c>
      <c r="S24" s="384">
        <v>7.8</v>
      </c>
      <c r="T24" s="384">
        <v>7.1</v>
      </c>
      <c r="U24" s="384">
        <v>7.8</v>
      </c>
      <c r="X24" s="565" t="s">
        <v>902</v>
      </c>
      <c r="Y24" s="565"/>
      <c r="Z24" s="331">
        <v>1.1000000000000001</v>
      </c>
      <c r="AB24" s="577" t="s">
        <v>903</v>
      </c>
      <c r="AC24" s="577"/>
      <c r="AD24" s="577"/>
      <c r="AE24" s="346">
        <f t="shared" si="0"/>
        <v>0.4</v>
      </c>
      <c r="AF24" s="344">
        <v>0.68</v>
      </c>
      <c r="AK24" s="578"/>
      <c r="AL24" s="580" t="s">
        <v>904</v>
      </c>
      <c r="AM24" s="580"/>
      <c r="AN24" s="334">
        <v>5</v>
      </c>
    </row>
    <row r="25" spans="1:42" ht="12" customHeight="1">
      <c r="A25" s="562" t="s">
        <v>905</v>
      </c>
      <c r="B25" s="563"/>
      <c r="C25" s="568"/>
      <c r="D25" s="429"/>
      <c r="E25" s="583" t="s">
        <v>1001</v>
      </c>
      <c r="F25" s="583"/>
      <c r="G25" s="430"/>
      <c r="H25" s="585">
        <f>ROUNDDOWN((H6+H9+H12)*J25/100,0)</f>
        <v>620074</v>
      </c>
      <c r="I25" s="587"/>
      <c r="J25" s="581">
        <f>Z18</f>
        <v>0.4</v>
      </c>
      <c r="K25" s="320" t="s">
        <v>906</v>
      </c>
      <c r="L25" s="380"/>
      <c r="M25" s="280"/>
      <c r="N25" s="570" t="s">
        <v>907</v>
      </c>
      <c r="O25" s="331" t="s">
        <v>847</v>
      </c>
      <c r="P25" s="384">
        <v>18.899999999999999</v>
      </c>
      <c r="Q25" s="384">
        <v>18.3</v>
      </c>
      <c r="R25" s="384">
        <v>18.899999999999999</v>
      </c>
      <c r="S25" s="384">
        <v>6.9</v>
      </c>
      <c r="T25" s="384">
        <v>6.2</v>
      </c>
      <c r="U25" s="384">
        <v>6.9</v>
      </c>
      <c r="X25" s="565" t="s">
        <v>908</v>
      </c>
      <c r="Y25" s="565"/>
      <c r="Z25" s="331">
        <v>0.6</v>
      </c>
      <c r="AB25" s="577" t="s">
        <v>909</v>
      </c>
      <c r="AC25" s="577"/>
      <c r="AD25" s="577"/>
      <c r="AE25" s="346">
        <f t="shared" si="0"/>
        <v>0.4</v>
      </c>
      <c r="AF25" s="344">
        <v>0.51</v>
      </c>
      <c r="AK25" s="578"/>
      <c r="AL25" s="580" t="s">
        <v>910</v>
      </c>
      <c r="AM25" s="580"/>
      <c r="AN25" s="334">
        <v>4.5</v>
      </c>
    </row>
    <row r="26" spans="1:42" ht="12" customHeight="1">
      <c r="A26" s="342"/>
      <c r="B26" s="343"/>
      <c r="C26" s="568"/>
      <c r="D26" s="431"/>
      <c r="E26" s="584"/>
      <c r="F26" s="584"/>
      <c r="G26" s="432"/>
      <c r="H26" s="586"/>
      <c r="I26" s="588"/>
      <c r="J26" s="582"/>
      <c r="K26" s="320" t="s">
        <v>911</v>
      </c>
      <c r="L26" s="380">
        <f>L8+L9+L10</f>
        <v>155018743</v>
      </c>
      <c r="M26" s="280"/>
      <c r="N26" s="565"/>
      <c r="O26" s="331" t="s">
        <v>838</v>
      </c>
      <c r="P26" s="384">
        <v>19.3</v>
      </c>
      <c r="Q26" s="384">
        <v>18.7</v>
      </c>
      <c r="R26" s="384">
        <v>19.3</v>
      </c>
      <c r="S26" s="384">
        <v>7.1</v>
      </c>
      <c r="T26" s="384">
        <v>6.4</v>
      </c>
      <c r="U26" s="384">
        <v>7.1</v>
      </c>
      <c r="X26" s="565" t="s">
        <v>912</v>
      </c>
      <c r="Y26" s="565"/>
      <c r="Z26" s="331">
        <v>0.7</v>
      </c>
      <c r="AB26" s="577" t="s">
        <v>913</v>
      </c>
      <c r="AC26" s="577"/>
      <c r="AD26" s="577"/>
      <c r="AE26" s="346">
        <f t="shared" si="0"/>
        <v>0.4</v>
      </c>
      <c r="AF26" s="344">
        <v>0.51</v>
      </c>
      <c r="AK26" s="578"/>
      <c r="AL26" s="580" t="s">
        <v>910</v>
      </c>
      <c r="AM26" s="580"/>
      <c r="AN26" s="334">
        <v>4.5</v>
      </c>
      <c r="AP26" s="280"/>
    </row>
    <row r="27" spans="1:42" ht="18.600000000000001" customHeight="1">
      <c r="A27" s="562"/>
      <c r="B27" s="563"/>
      <c r="C27" s="568"/>
      <c r="D27" s="326"/>
      <c r="E27" s="564" t="s">
        <v>914</v>
      </c>
      <c r="F27" s="564"/>
      <c r="G27" s="327"/>
      <c r="H27" s="328">
        <f>ROUNDDOWN((H8+H11)*J27/100,0)</f>
        <v>8555352</v>
      </c>
      <c r="I27" s="324"/>
      <c r="J27" s="352">
        <f>VLOOKUP(L29,X9:AN13,U5,FALSE)</f>
        <v>5.5</v>
      </c>
      <c r="K27" s="353"/>
      <c r="L27" s="354"/>
      <c r="M27" s="280"/>
      <c r="N27" s="565"/>
      <c r="O27" s="331" t="s">
        <v>841</v>
      </c>
      <c r="P27" s="384">
        <v>19.600000000000001</v>
      </c>
      <c r="Q27" s="384">
        <v>19</v>
      </c>
      <c r="R27" s="384">
        <v>19.600000000000001</v>
      </c>
      <c r="S27" s="384">
        <v>7.4</v>
      </c>
      <c r="T27" s="384">
        <v>6.8</v>
      </c>
      <c r="U27" s="384">
        <v>7.4</v>
      </c>
      <c r="X27" s="565" t="s">
        <v>915</v>
      </c>
      <c r="Y27" s="565"/>
      <c r="Z27" s="331">
        <v>0.3</v>
      </c>
      <c r="AB27" s="577" t="s">
        <v>916</v>
      </c>
      <c r="AC27" s="577"/>
      <c r="AD27" s="577"/>
      <c r="AE27" s="346">
        <f t="shared" si="0"/>
        <v>0.4</v>
      </c>
      <c r="AF27" s="344">
        <v>0.51</v>
      </c>
      <c r="AN27" s="355"/>
    </row>
    <row r="28" spans="1:42" ht="18.600000000000001" customHeight="1">
      <c r="A28" s="562"/>
      <c r="B28" s="563"/>
      <c r="C28" s="568"/>
      <c r="D28" s="326"/>
      <c r="E28" s="564" t="s">
        <v>917</v>
      </c>
      <c r="F28" s="564"/>
      <c r="G28" s="327"/>
      <c r="H28" s="328">
        <f>ROUNDDOWN((H6+H9+H12)*J28/100,0)</f>
        <v>125565</v>
      </c>
      <c r="I28" s="324"/>
      <c r="J28" s="281">
        <v>8.1000000000000003E-2</v>
      </c>
      <c r="K28" s="275" t="s">
        <v>918</v>
      </c>
      <c r="L28" s="275">
        <f>IF(L7&lt;7,1,IF(13&gt;L7,2,IF(L7&lt;37,3,4)))+U3</f>
        <v>2</v>
      </c>
      <c r="M28" s="280"/>
      <c r="N28" s="565"/>
      <c r="O28" s="331" t="s">
        <v>919</v>
      </c>
      <c r="P28" s="384">
        <v>20.8</v>
      </c>
      <c r="Q28" s="384">
        <v>20.2</v>
      </c>
      <c r="R28" s="384">
        <v>20.8</v>
      </c>
      <c r="S28" s="384">
        <v>8.1</v>
      </c>
      <c r="T28" s="384">
        <v>7.4</v>
      </c>
      <c r="U28" s="384">
        <v>8.1</v>
      </c>
      <c r="X28" s="565" t="s">
        <v>920</v>
      </c>
      <c r="Y28" s="565"/>
      <c r="Z28" s="331">
        <v>0.5</v>
      </c>
      <c r="AB28" s="577" t="s">
        <v>921</v>
      </c>
      <c r="AC28" s="577"/>
      <c r="AD28" s="577"/>
      <c r="AE28" s="346">
        <v>0.18</v>
      </c>
      <c r="AF28" s="344">
        <v>0.16</v>
      </c>
      <c r="AK28" s="565" t="s">
        <v>922</v>
      </c>
      <c r="AL28" s="565"/>
      <c r="AM28" s="565"/>
      <c r="AN28" s="565"/>
    </row>
    <row r="29" spans="1:42" ht="24" customHeight="1">
      <c r="A29" s="562"/>
      <c r="B29" s="563"/>
      <c r="C29" s="568"/>
      <c r="D29" s="326"/>
      <c r="E29" s="571" t="s">
        <v>923</v>
      </c>
      <c r="F29" s="571"/>
      <c r="G29" s="327"/>
      <c r="H29" s="328">
        <f>TRUNC(L26*J29/100,0)</f>
        <v>496059</v>
      </c>
      <c r="I29" s="324"/>
      <c r="J29" s="281">
        <f>VLOOKUP(L6,AB$16:AF$33,IF(L3="종합",4,5),FALSE)</f>
        <v>0.32</v>
      </c>
      <c r="K29" s="275" t="s">
        <v>911</v>
      </c>
      <c r="L29" s="275" t="str">
        <f>IF(L26&lt;1000000000,N9,IF(5000000000&gt;L26,N13,IF(30000000000&gt;L26,N17,IF(100000000000&gt;L26,N21,N25))))</f>
        <v>10억 미만</v>
      </c>
      <c r="M29" s="280"/>
      <c r="X29" s="565" t="s">
        <v>924</v>
      </c>
      <c r="Y29" s="565"/>
      <c r="Z29" s="331">
        <v>0.3</v>
      </c>
      <c r="AB29" s="577" t="s">
        <v>1010</v>
      </c>
      <c r="AC29" s="577"/>
      <c r="AD29" s="577"/>
      <c r="AE29" s="346">
        <f>AE27</f>
        <v>0.4</v>
      </c>
      <c r="AF29" s="344">
        <v>0.32</v>
      </c>
      <c r="AK29" s="565" t="str">
        <f>IF(O34&lt;5000000000,AK30,IF(30000000000&gt;O34,AK33,IF(100000000000&gt;O34,AK34,AK35)))</f>
        <v>50억미만</v>
      </c>
      <c r="AL29" s="565"/>
      <c r="AM29" s="565"/>
      <c r="AN29" s="565"/>
    </row>
    <row r="30" spans="1:42" ht="18.600000000000001" customHeight="1">
      <c r="A30" s="342"/>
      <c r="B30" s="343"/>
      <c r="C30" s="568"/>
      <c r="D30" s="326"/>
      <c r="E30" s="571" t="s">
        <v>925</v>
      </c>
      <c r="F30" s="571"/>
      <c r="G30" s="327"/>
      <c r="H30" s="328">
        <f>IF(30000000000&gt;O35,0,IF(L26&lt;7000000000,AG37,IF(L26&lt;12000000000,AG38,IF(L26&lt;25000000000,AG39,IF(L26&lt;50000000000,AG40,AG41)))))</f>
        <v>0</v>
      </c>
      <c r="I30" s="324"/>
      <c r="J30" s="356">
        <f>IF(30000000000&gt;O35,0,IF(L26&lt;7000000000,Y37,IF(L26&lt;12000000000,Y38,IF(L26&lt;25000000000,Y39,IF(L26&lt;50000000000,Y40,Y41)))))</f>
        <v>0</v>
      </c>
      <c r="K30" s="275" t="s">
        <v>926</v>
      </c>
      <c r="L30" s="275">
        <f>IF(L3="일반",2,3)</f>
        <v>3</v>
      </c>
      <c r="M30" s="280"/>
      <c r="N30" s="357"/>
      <c r="O30" s="357"/>
      <c r="X30" s="566" t="s">
        <v>927</v>
      </c>
      <c r="Y30" s="566"/>
      <c r="Z30" s="313">
        <v>0.8</v>
      </c>
      <c r="AB30" s="577" t="s">
        <v>928</v>
      </c>
      <c r="AC30" s="577"/>
      <c r="AD30" s="577"/>
      <c r="AE30" s="346">
        <f>AE29</f>
        <v>0.4</v>
      </c>
      <c r="AF30" s="344">
        <v>0.32</v>
      </c>
      <c r="AK30" s="578" t="str">
        <f>AL17</f>
        <v>50억미만</v>
      </c>
      <c r="AL30" s="578"/>
      <c r="AM30" s="578"/>
      <c r="AN30" s="334">
        <v>15</v>
      </c>
    </row>
    <row r="31" spans="1:42" ht="18.600000000000001" customHeight="1">
      <c r="A31" s="424"/>
      <c r="B31" s="425"/>
      <c r="C31" s="568"/>
      <c r="D31" s="426"/>
      <c r="E31" s="564" t="s">
        <v>999</v>
      </c>
      <c r="F31" s="564"/>
      <c r="G31" s="427"/>
      <c r="H31" s="328">
        <f>ROUNDDOWN(H11*J31/100,0)</f>
        <v>7755</v>
      </c>
      <c r="I31" s="324"/>
      <c r="J31" s="428">
        <v>6.0000000000000001E-3</v>
      </c>
      <c r="M31" s="280"/>
      <c r="N31" s="357"/>
      <c r="O31" s="357"/>
      <c r="X31" s="422"/>
      <c r="Y31" s="422"/>
      <c r="Z31" s="422"/>
      <c r="AB31" s="421"/>
      <c r="AC31" s="421"/>
      <c r="AD31" s="421"/>
      <c r="AE31" s="346"/>
      <c r="AF31" s="421"/>
      <c r="AK31" s="423"/>
      <c r="AL31" s="423"/>
      <c r="AM31" s="423"/>
      <c r="AN31" s="334"/>
    </row>
    <row r="32" spans="1:42" ht="18.600000000000001" customHeight="1">
      <c r="A32" s="424"/>
      <c r="B32" s="425"/>
      <c r="C32" s="568"/>
      <c r="D32" s="426"/>
      <c r="E32" s="564" t="s">
        <v>1000</v>
      </c>
      <c r="F32" s="564"/>
      <c r="G32" s="427"/>
      <c r="H32" s="328">
        <f>ROUNDDOWN(H11*J32/100,0)</f>
        <v>116335</v>
      </c>
      <c r="I32" s="324"/>
      <c r="J32" s="347">
        <v>0.09</v>
      </c>
      <c r="M32" s="280"/>
      <c r="N32" s="357"/>
      <c r="O32" s="357"/>
      <c r="X32" s="422"/>
      <c r="Y32" s="422"/>
      <c r="Z32" s="422"/>
      <c r="AB32" s="421"/>
      <c r="AC32" s="421"/>
      <c r="AD32" s="421"/>
      <c r="AE32" s="346"/>
      <c r="AF32" s="421"/>
      <c r="AK32" s="423"/>
      <c r="AL32" s="423"/>
      <c r="AM32" s="423"/>
      <c r="AN32" s="334"/>
    </row>
    <row r="33" spans="1:40" ht="18.600000000000001" customHeight="1">
      <c r="A33" s="562"/>
      <c r="B33" s="563"/>
      <c r="C33" s="569"/>
      <c r="D33" s="326"/>
      <c r="E33" s="564" t="s">
        <v>929</v>
      </c>
      <c r="F33" s="564"/>
      <c r="G33" s="327"/>
      <c r="H33" s="328">
        <f>SUM(H12:H32)</f>
        <v>52926809</v>
      </c>
      <c r="I33" s="329"/>
      <c r="J33" s="336"/>
      <c r="N33" s="313" t="s">
        <v>930</v>
      </c>
      <c r="O33" s="313">
        <v>2.0299999999999998</v>
      </c>
      <c r="Q33" s="313" t="s">
        <v>931</v>
      </c>
      <c r="R33" s="565" t="str">
        <f>IF(O34&lt;5000000000,"50억미만",IF(30000000000&gt;O34,"50-300억",IF(100000000000&gt;O34,"300-1000억","1000억이상")))</f>
        <v>50억미만</v>
      </c>
      <c r="S33" s="565"/>
      <c r="X33" s="566" t="s">
        <v>932</v>
      </c>
      <c r="Y33" s="566"/>
      <c r="Z33" s="313">
        <v>0.3</v>
      </c>
      <c r="AB33" s="577" t="s">
        <v>932</v>
      </c>
      <c r="AC33" s="577"/>
      <c r="AD33" s="577"/>
      <c r="AE33" s="346">
        <f>AE30</f>
        <v>0.4</v>
      </c>
      <c r="AF33" s="346">
        <v>0.1</v>
      </c>
      <c r="AK33" s="578" t="str">
        <f>AL18</f>
        <v>50-300억</v>
      </c>
      <c r="AL33" s="578"/>
      <c r="AM33" s="578"/>
      <c r="AN33" s="334">
        <v>12</v>
      </c>
    </row>
    <row r="34" spans="1:40" ht="18.600000000000001" customHeight="1">
      <c r="A34" s="589"/>
      <c r="B34" s="590"/>
      <c r="C34" s="591" t="s">
        <v>933</v>
      </c>
      <c r="D34" s="591"/>
      <c r="E34" s="591"/>
      <c r="F34" s="591"/>
      <c r="G34" s="591"/>
      <c r="H34" s="328">
        <f>H33+H11+H8</f>
        <v>208478667</v>
      </c>
      <c r="I34" s="329"/>
      <c r="J34" s="336"/>
      <c r="M34" s="282"/>
      <c r="N34" s="331" t="s">
        <v>934</v>
      </c>
      <c r="O34" s="358">
        <f>ROUND((L26*O33/1.1),0)</f>
        <v>286080044</v>
      </c>
      <c r="Q34" s="313" t="s">
        <v>935</v>
      </c>
      <c r="R34" s="565" t="str">
        <f>IF(O34&lt;5000000000,AL17,IF(30000000000&gt;O34,AL18,IF(100000000000&gt;O34,AL19,IF(100000000000&gt;O34,AL20,AL21))))</f>
        <v>50억미만</v>
      </c>
      <c r="S34" s="565"/>
      <c r="AK34" s="578" t="str">
        <f>AL19</f>
        <v>300-1000억</v>
      </c>
      <c r="AL34" s="578"/>
      <c r="AM34" s="578"/>
      <c r="AN34" s="334">
        <v>10</v>
      </c>
    </row>
    <row r="35" spans="1:40" ht="18.600000000000001" customHeight="1">
      <c r="A35" s="359"/>
      <c r="B35" s="592" t="s">
        <v>855</v>
      </c>
      <c r="C35" s="592"/>
      <c r="D35" s="592"/>
      <c r="E35" s="592"/>
      <c r="F35" s="592"/>
      <c r="G35" s="327"/>
      <c r="H35" s="328">
        <f>TRUNC(H34*J35/100,0)</f>
        <v>16678293</v>
      </c>
      <c r="I35" s="324"/>
      <c r="J35" s="360">
        <f>IF(L1="국가",VLOOKUP(R33,#REF!,18,FALSE),IF(L1="지방",IF(L3="종합",VLOOKUP(R34,AL17:AN21,3,FALSE),VLOOKUP(R35,AL22:AN26,3,FALSE))))</f>
        <v>8</v>
      </c>
      <c r="L35" s="361">
        <f>H35</f>
        <v>16678293</v>
      </c>
      <c r="N35" s="331" t="s">
        <v>936</v>
      </c>
      <c r="O35" s="358">
        <f>L26*O33+L23</f>
        <v>314688048.28999996</v>
      </c>
      <c r="Q35" s="313" t="s">
        <v>860</v>
      </c>
      <c r="R35" s="565" t="str">
        <f>IF(O34&lt;500000000,AL22,IF(3000000000&gt;O34,AL23,IF(10000000000&gt;O34,AL24,IF(10000000000&gt;O34,AL25,AL26))))</f>
        <v>5억원미만</v>
      </c>
      <c r="S35" s="565"/>
      <c r="AK35" s="578" t="str">
        <f>AL21</f>
        <v>1000억이상</v>
      </c>
      <c r="AL35" s="578"/>
      <c r="AM35" s="578"/>
      <c r="AN35" s="334">
        <v>9</v>
      </c>
    </row>
    <row r="36" spans="1:40" ht="18.600000000000001" customHeight="1">
      <c r="A36" s="359"/>
      <c r="B36" s="592" t="str">
        <f>CONCATENATE("이                    윤    ( ",VLOOKUP(AK29,AK30:AN35,4,FALSE),"% ) 이  내")</f>
        <v>이                    윤    ( 15% ) 이  내</v>
      </c>
      <c r="C36" s="592"/>
      <c r="D36" s="592"/>
      <c r="E36" s="592"/>
      <c r="F36" s="592"/>
      <c r="G36" s="327"/>
      <c r="H36" s="328">
        <f>H40-(H34+H35+H37+H38+H39)</f>
        <v>29823040</v>
      </c>
      <c r="I36" s="324"/>
      <c r="J36" s="362">
        <f>VLOOKUP(AK29,AK$30:AN$35,4,FALSE)</f>
        <v>15</v>
      </c>
      <c r="L36" s="361">
        <f>ROUNDDOWN((H11+H33+L35)*(J36/100),0)</f>
        <v>29829968</v>
      </c>
      <c r="M36" s="310"/>
    </row>
    <row r="37" spans="1:40" ht="18.600000000000001" hidden="1" customHeight="1">
      <c r="A37" s="359"/>
      <c r="B37" s="592" t="s">
        <v>937</v>
      </c>
      <c r="C37" s="592"/>
      <c r="D37" s="592"/>
      <c r="E37" s="592"/>
      <c r="F37" s="592"/>
      <c r="G37" s="327"/>
      <c r="H37" s="328">
        <f>L21</f>
        <v>0</v>
      </c>
      <c r="I37" s="324"/>
      <c r="J37" s="363"/>
      <c r="L37" s="361">
        <f>H37</f>
        <v>0</v>
      </c>
      <c r="M37" s="310"/>
      <c r="X37" s="595" t="s">
        <v>938</v>
      </c>
      <c r="Y37" s="596" t="str">
        <f>CONCATENATE("［직접공사비 × 0.0108%］×",L7/12,"년")</f>
        <v>［직접공사비 × 0.0108%］×0.25년</v>
      </c>
      <c r="Z37" s="596"/>
      <c r="AA37" s="596"/>
      <c r="AB37" s="596"/>
      <c r="AC37" s="596"/>
      <c r="AD37" s="596"/>
      <c r="AE37" s="596"/>
      <c r="AF37" s="596"/>
      <c r="AG37" s="593">
        <f>TRUNC((L26*0.0108/100)*(L7/12),0)</f>
        <v>4185</v>
      </c>
      <c r="AH37" s="593"/>
    </row>
    <row r="38" spans="1:40" ht="18.600000000000001" hidden="1" customHeight="1">
      <c r="A38" s="359"/>
      <c r="B38" s="592" t="s">
        <v>880</v>
      </c>
      <c r="C38" s="592"/>
      <c r="D38" s="592"/>
      <c r="E38" s="592"/>
      <c r="F38" s="592"/>
      <c r="G38" s="327"/>
      <c r="H38" s="328">
        <f>L20</f>
        <v>0</v>
      </c>
      <c r="I38" s="324"/>
      <c r="J38" s="363"/>
      <c r="L38" s="361">
        <f>H38</f>
        <v>0</v>
      </c>
      <c r="M38" s="310"/>
      <c r="X38" s="595"/>
      <c r="Y38" s="597" t="str">
        <f>CONCATENATE("［79만원+(직접공사비-75억원)×0.0070%］×",L7/12,"년")</f>
        <v>［79만원+(직접공사비-75억원)×0.0070%］×0.25년</v>
      </c>
      <c r="Z38" s="597"/>
      <c r="AA38" s="597"/>
      <c r="AB38" s="597"/>
      <c r="AC38" s="597"/>
      <c r="AD38" s="597"/>
      <c r="AE38" s="597"/>
      <c r="AF38" s="597"/>
      <c r="AG38" s="593">
        <f>TRUNC((750000+(L26-7500000000)*0.007/100)*(L7/12),0)</f>
        <v>58962</v>
      </c>
      <c r="AH38" s="593"/>
    </row>
    <row r="39" spans="1:40" ht="18.600000000000001" customHeight="1">
      <c r="A39" s="359"/>
      <c r="B39" s="592" t="s">
        <v>939</v>
      </c>
      <c r="C39" s="592"/>
      <c r="D39" s="592"/>
      <c r="E39" s="592"/>
      <c r="F39" s="592"/>
      <c r="G39" s="327"/>
      <c r="H39" s="328">
        <f>L22</f>
        <v>0</v>
      </c>
      <c r="I39" s="329"/>
      <c r="J39" s="363"/>
      <c r="L39" s="361">
        <f>H39</f>
        <v>0</v>
      </c>
      <c r="M39" s="310"/>
      <c r="X39" s="595"/>
      <c r="Y39" s="594" t="str">
        <f>CONCATENATE("［116만원+(직접공사비-130억원)×0.0059%］×",L7/12,"년")</f>
        <v>［116만원+(직접공사비-130억원)×0.0059%］×0.25년</v>
      </c>
      <c r="Z39" s="594"/>
      <c r="AA39" s="594"/>
      <c r="AB39" s="594"/>
      <c r="AC39" s="594"/>
      <c r="AD39" s="594"/>
      <c r="AE39" s="594"/>
      <c r="AF39" s="594"/>
      <c r="AG39" s="593">
        <f>TRUNC((1160000+(L26-13000000000)*0.0059/100)*(L7/12),0)</f>
        <v>100536</v>
      </c>
      <c r="AH39" s="593"/>
    </row>
    <row r="40" spans="1:40" ht="18.600000000000001" customHeight="1">
      <c r="A40" s="359"/>
      <c r="B40" s="592" t="s">
        <v>940</v>
      </c>
      <c r="C40" s="592"/>
      <c r="D40" s="592"/>
      <c r="E40" s="592"/>
      <c r="F40" s="592"/>
      <c r="G40" s="327"/>
      <c r="H40" s="328">
        <f>ROUNDDOWN(L40/10000,0)*10000</f>
        <v>254980000</v>
      </c>
      <c r="I40" s="329"/>
      <c r="J40" s="364"/>
      <c r="L40" s="361">
        <f>H34+SUM(L35:L39)</f>
        <v>254986928</v>
      </c>
      <c r="M40" s="310"/>
      <c r="X40" s="595"/>
      <c r="Y40" s="594" t="str">
        <f>CONCATENATE("［186만원+(직접공사비-250억원)×0.0048%］×",L7/12,"년")</f>
        <v>［186만원+(직접공사비-250억원)×0.0048%］×0.25년</v>
      </c>
      <c r="Z40" s="594"/>
      <c r="AA40" s="594"/>
      <c r="AB40" s="594"/>
      <c r="AC40" s="594"/>
      <c r="AD40" s="594"/>
      <c r="AE40" s="594"/>
      <c r="AF40" s="594"/>
      <c r="AG40" s="593">
        <f>TRUNC((1860000+(L26-25000000000)*0.0048/100)*(L7/12),0)</f>
        <v>166860</v>
      </c>
      <c r="AH40" s="593"/>
    </row>
    <row r="41" spans="1:40" ht="18.600000000000001" customHeight="1">
      <c r="A41" s="359"/>
      <c r="B41" s="592" t="s">
        <v>941</v>
      </c>
      <c r="C41" s="592"/>
      <c r="D41" s="592"/>
      <c r="E41" s="592"/>
      <c r="F41" s="592"/>
      <c r="G41" s="327"/>
      <c r="H41" s="328">
        <f>ROUNDDOWN(H40*0.1,0)</f>
        <v>25498000</v>
      </c>
      <c r="I41" s="329"/>
      <c r="J41" s="336"/>
      <c r="L41" s="361">
        <f>L40*0.1</f>
        <v>25498692.800000001</v>
      </c>
      <c r="M41" s="310"/>
      <c r="X41" s="595"/>
      <c r="Y41" s="594" t="str">
        <f>CONCATENATE("［306만원+(직접공사비-500억원)×0.0040%］×",L7/12,"년")</f>
        <v>［306만원+(직접공사비-500억원)×0.0040%］×0.25년</v>
      </c>
      <c r="Z41" s="594"/>
      <c r="AA41" s="594"/>
      <c r="AB41" s="594"/>
      <c r="AC41" s="594"/>
      <c r="AD41" s="594"/>
      <c r="AE41" s="594"/>
      <c r="AF41" s="594"/>
      <c r="AG41" s="593">
        <f>TRUNC((3060000+(L26-50000000000)*0.004/100)*(L7/12),0)</f>
        <v>266550</v>
      </c>
      <c r="AH41" s="593"/>
    </row>
    <row r="42" spans="1:40" ht="18.600000000000001" customHeight="1">
      <c r="A42" s="359"/>
      <c r="B42" s="592" t="s">
        <v>942</v>
      </c>
      <c r="C42" s="592"/>
      <c r="D42" s="592"/>
      <c r="E42" s="592"/>
      <c r="F42" s="592"/>
      <c r="G42" s="327"/>
      <c r="H42" s="328">
        <f>SUM(H40:H41)</f>
        <v>280478000</v>
      </c>
      <c r="I42" s="329"/>
      <c r="J42" s="336"/>
      <c r="L42" s="365">
        <f>L40+L41</f>
        <v>280485620.80000001</v>
      </c>
      <c r="M42" s="309"/>
    </row>
    <row r="43" spans="1:40" ht="18.600000000000001" customHeight="1">
      <c r="A43" s="359"/>
      <c r="B43" s="592" t="s">
        <v>943</v>
      </c>
      <c r="C43" s="592"/>
      <c r="D43" s="592"/>
      <c r="E43" s="592"/>
      <c r="F43" s="592"/>
      <c r="G43" s="327"/>
      <c r="H43" s="328">
        <f>ROUND(L23/1000,0)*1000</f>
        <v>0</v>
      </c>
      <c r="I43" s="324"/>
      <c r="J43" s="336"/>
      <c r="L43" s="365">
        <f>L23</f>
        <v>0</v>
      </c>
      <c r="M43" s="309"/>
    </row>
    <row r="44" spans="1:40" ht="18.600000000000001" customHeight="1" thickBot="1">
      <c r="A44" s="366"/>
      <c r="B44" s="600" t="s">
        <v>944</v>
      </c>
      <c r="C44" s="600"/>
      <c r="D44" s="600"/>
      <c r="E44" s="600"/>
      <c r="F44" s="600"/>
      <c r="G44" s="367"/>
      <c r="H44" s="368">
        <f>H43+H42</f>
        <v>280478000</v>
      </c>
      <c r="I44" s="369"/>
      <c r="J44" s="370"/>
      <c r="L44" s="365">
        <f>L42+L43</f>
        <v>280485620.80000001</v>
      </c>
      <c r="M44" s="309"/>
    </row>
    <row r="46" spans="1:40" ht="24.95" customHeight="1">
      <c r="H46" s="282"/>
      <c r="J46" s="278">
        <f>H42/L26</f>
        <v>1.8093166966268073</v>
      </c>
    </row>
    <row r="47" spans="1:40" ht="24.95" customHeight="1">
      <c r="H47" s="282"/>
    </row>
    <row r="49" spans="14:36" ht="24.95" customHeight="1">
      <c r="V49" s="601"/>
      <c r="W49" s="601"/>
      <c r="X49" s="601"/>
    </row>
    <row r="50" spans="14:36" ht="24.95" customHeight="1">
      <c r="V50" s="601"/>
      <c r="W50" s="601"/>
      <c r="X50" s="601"/>
    </row>
    <row r="52" spans="14:36" ht="24.95" customHeight="1">
      <c r="N52" s="566" t="s">
        <v>945</v>
      </c>
      <c r="O52" s="566"/>
      <c r="P52" s="566"/>
      <c r="Q52" s="566"/>
      <c r="S52" s="565"/>
      <c r="T52" s="565"/>
      <c r="U52" s="565"/>
      <c r="V52" s="565"/>
      <c r="W52" s="565"/>
      <c r="X52" s="565"/>
      <c r="Y52" s="593">
        <f>IF("일반발주"=L5,Y56,IF(L5="단독발주",Y60,"NG"))</f>
        <v>5096282</v>
      </c>
      <c r="Z52" s="593"/>
      <c r="AA52" s="593"/>
      <c r="AB52" s="599" t="str">
        <f>IF("일반발주"=L5,AB56,IF(L5="단독발주",AB60,"NG"))</f>
        <v xml:space="preserve"> {(재료비+직노) ×3.15%}×1.2배</v>
      </c>
      <c r="AC52" s="599"/>
      <c r="AD52" s="599"/>
      <c r="AE52" s="599"/>
      <c r="AF52" s="599"/>
      <c r="AG52" s="599"/>
      <c r="AH52" s="599"/>
      <c r="AI52" s="599"/>
      <c r="AJ52" s="599"/>
    </row>
    <row r="53" spans="14:36" ht="24.95" customHeight="1">
      <c r="N53" s="565" t="s">
        <v>946</v>
      </c>
      <c r="O53" s="331" t="s">
        <v>947</v>
      </c>
      <c r="P53" s="371">
        <v>3.11</v>
      </c>
      <c r="Q53" s="372"/>
      <c r="S53" s="598"/>
      <c r="T53" s="598"/>
      <c r="U53" s="598"/>
      <c r="V53" s="565"/>
      <c r="W53" s="565"/>
      <c r="X53" s="565"/>
      <c r="Y53" s="593">
        <f>IF("일반발주"=L5,Y57,IF(L5="단독발주",Y61,"NG"))</f>
        <v>4246902</v>
      </c>
      <c r="Z53" s="593"/>
      <c r="AA53" s="593"/>
      <c r="AB53" s="599" t="str">
        <f>IF("일반발주"=L5,AB57,IF(L5="단독발주",AB61,"NG"))</f>
        <v xml:space="preserve"> (재료비+직접노무비+관급비) ×3.15%</v>
      </c>
      <c r="AC53" s="599"/>
      <c r="AD53" s="599"/>
      <c r="AE53" s="599"/>
      <c r="AF53" s="599"/>
      <c r="AG53" s="599"/>
      <c r="AH53" s="599"/>
      <c r="AI53" s="599"/>
      <c r="AJ53" s="599"/>
    </row>
    <row r="54" spans="14:36" ht="24.95" customHeight="1">
      <c r="N54" s="565"/>
      <c r="O54" s="331" t="s">
        <v>948</v>
      </c>
      <c r="P54" s="371">
        <v>3.15</v>
      </c>
      <c r="Q54" s="372"/>
      <c r="S54" s="565" t="s">
        <v>949</v>
      </c>
      <c r="T54" s="565"/>
      <c r="U54" s="565"/>
      <c r="V54" s="565" t="str">
        <f>IF(500000000&gt;V56,CONCATENATE("×",P54,"%"),IF(V56&lt;5000000000,CONCATENATE("× ",P58,"% + ",FIXED(Q58,0),"천원"),IF(V56&lt;80000000000,CONCATENATE("×",P62,"%"),CONCATENATE("×",P66,"%"))))</f>
        <v>×3.15%</v>
      </c>
      <c r="W54" s="565"/>
      <c r="X54" s="565"/>
      <c r="Y54" s="565"/>
      <c r="Z54" s="565"/>
      <c r="AA54" s="565"/>
      <c r="AB54" s="599"/>
      <c r="AC54" s="599"/>
      <c r="AD54" s="599"/>
      <c r="AE54" s="599"/>
      <c r="AF54" s="599"/>
      <c r="AG54" s="599"/>
      <c r="AH54" s="599"/>
      <c r="AI54" s="599"/>
      <c r="AJ54" s="599"/>
    </row>
    <row r="55" spans="14:36" ht="24.95" customHeight="1">
      <c r="N55" s="565"/>
      <c r="O55" s="331" t="s">
        <v>950</v>
      </c>
      <c r="P55" s="371">
        <v>3.64</v>
      </c>
      <c r="Q55" s="372"/>
      <c r="S55" s="565"/>
      <c r="T55" s="565"/>
      <c r="U55" s="565"/>
      <c r="V55" s="565" t="str">
        <f>IF(500000000&gt;V57,CONCATENATE("×",P54,"%"),IF(V57&lt;5000000000,CONCATENATE("× ",P58,"% + ",FIXED(Q58,0),"천원"),IF(V57&lt;80000000000,CONCATENATE("×",P62,"%"),CONCATENATE("×",P66,"%"))))</f>
        <v>×3.15%</v>
      </c>
      <c r="W55" s="565"/>
      <c r="X55" s="565"/>
      <c r="Y55" s="565"/>
      <c r="Z55" s="565"/>
      <c r="AA55" s="565"/>
      <c r="AB55" s="599"/>
      <c r="AC55" s="599"/>
      <c r="AD55" s="599"/>
      <c r="AE55" s="599"/>
      <c r="AF55" s="599"/>
      <c r="AG55" s="599"/>
      <c r="AH55" s="599"/>
      <c r="AI55" s="599"/>
      <c r="AJ55" s="599"/>
    </row>
    <row r="56" spans="14:36" ht="24.95" customHeight="1">
      <c r="N56" s="565"/>
      <c r="O56" s="331" t="s">
        <v>951</v>
      </c>
      <c r="P56" s="371">
        <v>2.0699999999999998</v>
      </c>
      <c r="Q56" s="372"/>
      <c r="S56" s="577" t="s">
        <v>952</v>
      </c>
      <c r="T56" s="577"/>
      <c r="U56" s="577"/>
      <c r="V56" s="593">
        <f>(L8+L9)</f>
        <v>134822288</v>
      </c>
      <c r="W56" s="593"/>
      <c r="X56" s="593"/>
      <c r="Y56" s="593">
        <f>ROUNDDOWN(IF(500000000&gt;V56,V56*(P54/100)*1.2,IF(V56&lt;5000000000,(V56*(P58/100)+Q58*1000)*1.2,IF(V56&lt;80000000000,P62/100*1.2,P66/100*1.2))),0)</f>
        <v>5096282</v>
      </c>
      <c r="Z56" s="593"/>
      <c r="AA56" s="593"/>
      <c r="AB56" s="599" t="str">
        <f>CONCATENATE(" {(",S56,") ",V54,"}×1.2배")</f>
        <v xml:space="preserve"> {(재료비+직노) ×3.15%}×1.2배</v>
      </c>
      <c r="AC56" s="599"/>
      <c r="AD56" s="599"/>
      <c r="AE56" s="599"/>
      <c r="AF56" s="599"/>
      <c r="AG56" s="599"/>
      <c r="AH56" s="599"/>
      <c r="AI56" s="599"/>
      <c r="AJ56" s="599"/>
    </row>
    <row r="57" spans="14:36" ht="24.95" customHeight="1">
      <c r="N57" s="565" t="s">
        <v>953</v>
      </c>
      <c r="O57" s="331" t="s">
        <v>947</v>
      </c>
      <c r="P57" s="371">
        <v>2.2799999999999998</v>
      </c>
      <c r="Q57" s="372">
        <v>4325</v>
      </c>
      <c r="S57" s="577" t="s">
        <v>954</v>
      </c>
      <c r="T57" s="577"/>
      <c r="U57" s="577"/>
      <c r="V57" s="593">
        <f>(L8+L9+L24/1.1)</f>
        <v>134822288</v>
      </c>
      <c r="W57" s="593"/>
      <c r="X57" s="593"/>
      <c r="Y57" s="593">
        <f>ROUNDDOWN(IF(500000000&gt;V57,V57*(P54/100),IF(V57&lt;5000000000,V57*(P58/100)+Q58*1000,IF(V57&lt;80000000000,P62/100,V57*P66/100))),0)</f>
        <v>4246902</v>
      </c>
      <c r="Z57" s="593"/>
      <c r="AA57" s="593"/>
      <c r="AB57" s="599" t="str">
        <f>CONCATENATE(" (",S57,") ",V55)</f>
        <v xml:space="preserve"> (재료비+직접노무비+관급비) ×3.15%</v>
      </c>
      <c r="AC57" s="599"/>
      <c r="AD57" s="599"/>
      <c r="AE57" s="599"/>
      <c r="AF57" s="599"/>
      <c r="AG57" s="599"/>
      <c r="AH57" s="599"/>
      <c r="AI57" s="599"/>
      <c r="AJ57" s="599"/>
    </row>
    <row r="58" spans="14:36" ht="24.95" customHeight="1">
      <c r="N58" s="565"/>
      <c r="O58" s="331" t="s">
        <v>955</v>
      </c>
      <c r="P58" s="371">
        <v>2.5299999999999998</v>
      </c>
      <c r="Q58" s="372">
        <v>3300</v>
      </c>
      <c r="S58" s="565" t="s">
        <v>956</v>
      </c>
      <c r="T58" s="565"/>
      <c r="U58" s="565"/>
      <c r="V58" s="565" t="str">
        <f>IF(500000000&gt;V60,CONCATENATE("×",P56,"%"),IF(V60&lt;5000000000,CONCATENATE("× ",P60,"% + ",FIXED(Q60,0),"천원"),CONCATENATE("×",P64,"%")))</f>
        <v>×2.07%</v>
      </c>
      <c r="W58" s="565"/>
      <c r="X58" s="565"/>
      <c r="Y58" s="593"/>
      <c r="Z58" s="593"/>
      <c r="AA58" s="593"/>
      <c r="AB58" s="599"/>
      <c r="AC58" s="599"/>
      <c r="AD58" s="599"/>
      <c r="AE58" s="599"/>
      <c r="AF58" s="599"/>
      <c r="AG58" s="599"/>
      <c r="AH58" s="599"/>
      <c r="AI58" s="599"/>
      <c r="AJ58" s="599"/>
    </row>
    <row r="59" spans="14:36" ht="24.95" customHeight="1">
      <c r="N59" s="565"/>
      <c r="O59" s="331" t="s">
        <v>957</v>
      </c>
      <c r="P59" s="371">
        <v>3.05</v>
      </c>
      <c r="Q59" s="372">
        <v>2975</v>
      </c>
      <c r="S59" s="565"/>
      <c r="T59" s="565"/>
      <c r="U59" s="565"/>
      <c r="V59" s="565" t="str">
        <f>IF(500000000&gt;V61,CONCATENATE("×",P56,"%"),IF(V61&lt;5000000000,CONCATENATE("× ",P60,"% + ",FIXED(Q60,0),"천원"),CONCATENATE("×",P64,"%")))</f>
        <v>×2.07%</v>
      </c>
      <c r="W59" s="565"/>
      <c r="X59" s="565"/>
      <c r="Y59" s="593"/>
      <c r="Z59" s="593"/>
      <c r="AA59" s="593"/>
      <c r="AB59" s="599"/>
      <c r="AC59" s="599"/>
      <c r="AD59" s="599"/>
      <c r="AE59" s="599"/>
      <c r="AF59" s="599"/>
      <c r="AG59" s="599"/>
      <c r="AH59" s="599"/>
      <c r="AI59" s="599"/>
      <c r="AJ59" s="599"/>
    </row>
    <row r="60" spans="14:36" ht="24.95" customHeight="1">
      <c r="N60" s="565"/>
      <c r="O60" s="331" t="s">
        <v>958</v>
      </c>
      <c r="P60" s="371">
        <v>1.59</v>
      </c>
      <c r="Q60" s="372">
        <v>2450</v>
      </c>
      <c r="S60" s="577" t="s">
        <v>959</v>
      </c>
      <c r="T60" s="577"/>
      <c r="U60" s="577"/>
      <c r="V60" s="602">
        <f>(L8+L9)</f>
        <v>134822288</v>
      </c>
      <c r="W60" s="602"/>
      <c r="X60" s="602"/>
      <c r="Y60" s="593">
        <f>ROUNDDOWN(IF(500000000&gt;V60,V60*(P56/100)*1.2,IF(V60&lt;5000000000,(V60*(P60/100)+Q60*1000)*1.2,IF(V60&lt;50000000000,P64/100*V60*1.2,P68/100*V60))),0)</f>
        <v>3348985</v>
      </c>
      <c r="Z60" s="593"/>
      <c r="AA60" s="593"/>
      <c r="AB60" s="599" t="str">
        <f>CONCATENATE(" (",S60,") ",V58,"×1.2배")</f>
        <v xml:space="preserve"> (재료비+직노) ×2.07%×1.2배</v>
      </c>
      <c r="AC60" s="599"/>
      <c r="AD60" s="599"/>
      <c r="AE60" s="599"/>
      <c r="AF60" s="599"/>
      <c r="AG60" s="599"/>
      <c r="AH60" s="599"/>
      <c r="AI60" s="599"/>
      <c r="AJ60" s="599"/>
    </row>
    <row r="61" spans="14:36" ht="24.95" customHeight="1">
      <c r="N61" s="565" t="s">
        <v>960</v>
      </c>
      <c r="O61" s="331" t="s">
        <v>961</v>
      </c>
      <c r="P61" s="371">
        <v>2.37</v>
      </c>
      <c r="Q61" s="372"/>
      <c r="S61" s="577" t="s">
        <v>954</v>
      </c>
      <c r="T61" s="577"/>
      <c r="U61" s="577"/>
      <c r="V61" s="602">
        <f>(L8+L9+L24/1.1)</f>
        <v>134822288</v>
      </c>
      <c r="W61" s="602"/>
      <c r="X61" s="602"/>
      <c r="Y61" s="593">
        <f>ROUNDDOWN(IF(500000000&gt;V61,V61*(P56/100),IF(V61&lt;5000000000,V61*(P60/100)+Q60*1000,IF(V61&lt;80000000000,V61*P64/100,V61*P68/100))),0)</f>
        <v>2790821</v>
      </c>
      <c r="Z61" s="593"/>
      <c r="AA61" s="593"/>
      <c r="AB61" s="599" t="str">
        <f>CONCATENATE(" (",S61,") ",V59)</f>
        <v xml:space="preserve"> (재료비+직접노무비+관급비) ×2.07%</v>
      </c>
      <c r="AC61" s="599"/>
      <c r="AD61" s="599"/>
      <c r="AE61" s="599"/>
      <c r="AF61" s="599"/>
      <c r="AG61" s="599"/>
      <c r="AH61" s="599"/>
      <c r="AI61" s="599"/>
      <c r="AJ61" s="599"/>
    </row>
    <row r="62" spans="14:36" ht="24.95" customHeight="1">
      <c r="N62" s="565"/>
      <c r="O62" s="331" t="s">
        <v>962</v>
      </c>
      <c r="P62" s="371">
        <v>2.6</v>
      </c>
      <c r="Q62" s="372"/>
    </row>
    <row r="63" spans="14:36" ht="24.95" customHeight="1">
      <c r="N63" s="565"/>
      <c r="O63" s="331" t="s">
        <v>957</v>
      </c>
      <c r="P63" s="371">
        <v>3.11</v>
      </c>
      <c r="Q63" s="372"/>
    </row>
    <row r="64" spans="14:36" ht="24.95" customHeight="1">
      <c r="N64" s="565"/>
      <c r="O64" s="331" t="s">
        <v>958</v>
      </c>
      <c r="P64" s="371">
        <v>1.64</v>
      </c>
      <c r="Q64" s="372"/>
    </row>
    <row r="65" spans="14:17" ht="24.95" customHeight="1">
      <c r="N65" s="565" t="s">
        <v>963</v>
      </c>
      <c r="O65" s="331" t="s">
        <v>961</v>
      </c>
      <c r="P65" s="371">
        <v>2.64</v>
      </c>
      <c r="Q65" s="372"/>
    </row>
    <row r="66" spans="14:17" ht="24.95" customHeight="1">
      <c r="N66" s="565"/>
      <c r="O66" s="331" t="s">
        <v>962</v>
      </c>
      <c r="P66" s="371">
        <v>2.73</v>
      </c>
      <c r="Q66" s="372"/>
    </row>
    <row r="67" spans="14:17" ht="24.95" customHeight="1">
      <c r="N67" s="565"/>
      <c r="O67" s="331" t="s">
        <v>957</v>
      </c>
      <c r="P67" s="371">
        <v>3.39</v>
      </c>
      <c r="Q67" s="372"/>
    </row>
    <row r="68" spans="14:17" ht="24.95" customHeight="1">
      <c r="N68" s="565"/>
      <c r="O68" s="331" t="s">
        <v>951</v>
      </c>
      <c r="P68" s="371">
        <v>1.78</v>
      </c>
      <c r="Q68" s="372"/>
    </row>
  </sheetData>
  <mergeCells count="197">
    <mergeCell ref="Y52:AA52"/>
    <mergeCell ref="AB52:AJ52"/>
    <mergeCell ref="N61:N64"/>
    <mergeCell ref="S61:U61"/>
    <mergeCell ref="V61:X61"/>
    <mergeCell ref="Y61:AA61"/>
    <mergeCell ref="AB61:AJ61"/>
    <mergeCell ref="N65:N68"/>
    <mergeCell ref="Y59:AA59"/>
    <mergeCell ref="AB59:AJ59"/>
    <mergeCell ref="S60:U60"/>
    <mergeCell ref="V60:X60"/>
    <mergeCell ref="Y60:AA60"/>
    <mergeCell ref="AB60:AJ60"/>
    <mergeCell ref="N57:N60"/>
    <mergeCell ref="S57:U57"/>
    <mergeCell ref="V57:X57"/>
    <mergeCell ref="Y57:AA57"/>
    <mergeCell ref="AB57:AJ57"/>
    <mergeCell ref="S58:U59"/>
    <mergeCell ref="V58:X58"/>
    <mergeCell ref="Y58:AA58"/>
    <mergeCell ref="AB58:AJ58"/>
    <mergeCell ref="V59:X59"/>
    <mergeCell ref="N53:N56"/>
    <mergeCell ref="S53:U53"/>
    <mergeCell ref="V53:X53"/>
    <mergeCell ref="Y53:AA53"/>
    <mergeCell ref="AB53:AJ53"/>
    <mergeCell ref="S54:U55"/>
    <mergeCell ref="V54:X54"/>
    <mergeCell ref="Y54:AA54"/>
    <mergeCell ref="B42:F42"/>
    <mergeCell ref="B43:F43"/>
    <mergeCell ref="B44:F44"/>
    <mergeCell ref="V49:X49"/>
    <mergeCell ref="V50:X50"/>
    <mergeCell ref="N52:Q52"/>
    <mergeCell ref="S52:U52"/>
    <mergeCell ref="V52:X52"/>
    <mergeCell ref="AB54:AJ54"/>
    <mergeCell ref="V55:X55"/>
    <mergeCell ref="Y55:AA55"/>
    <mergeCell ref="AB55:AJ55"/>
    <mergeCell ref="S56:U56"/>
    <mergeCell ref="V56:X56"/>
    <mergeCell ref="Y56:AA56"/>
    <mergeCell ref="AB56:AJ56"/>
    <mergeCell ref="AG39:AH39"/>
    <mergeCell ref="B40:F40"/>
    <mergeCell ref="Y40:AF40"/>
    <mergeCell ref="AG40:AH40"/>
    <mergeCell ref="B41:F41"/>
    <mergeCell ref="Y41:AF41"/>
    <mergeCell ref="AG41:AH41"/>
    <mergeCell ref="B36:F36"/>
    <mergeCell ref="B37:F37"/>
    <mergeCell ref="X37:X41"/>
    <mergeCell ref="Y37:AF37"/>
    <mergeCell ref="AG37:AH37"/>
    <mergeCell ref="B38:F38"/>
    <mergeCell ref="Y38:AF38"/>
    <mergeCell ref="AG38:AH38"/>
    <mergeCell ref="B39:F39"/>
    <mergeCell ref="Y39:AF39"/>
    <mergeCell ref="A34:B34"/>
    <mergeCell ref="C34:G34"/>
    <mergeCell ref="R34:S34"/>
    <mergeCell ref="AK34:AM34"/>
    <mergeCell ref="B35:F35"/>
    <mergeCell ref="R35:S35"/>
    <mergeCell ref="AK35:AM35"/>
    <mergeCell ref="E30:F30"/>
    <mergeCell ref="X30:Y30"/>
    <mergeCell ref="AB30:AD30"/>
    <mergeCell ref="AK30:AM30"/>
    <mergeCell ref="A33:B33"/>
    <mergeCell ref="E33:F33"/>
    <mergeCell ref="R33:S33"/>
    <mergeCell ref="X33:Y33"/>
    <mergeCell ref="AB33:AD33"/>
    <mergeCell ref="AK33:AM33"/>
    <mergeCell ref="E31:F31"/>
    <mergeCell ref="E32:F32"/>
    <mergeCell ref="X29:Y29"/>
    <mergeCell ref="AB29:AD29"/>
    <mergeCell ref="AK29:AN29"/>
    <mergeCell ref="AL25:AM25"/>
    <mergeCell ref="X26:Y26"/>
    <mergeCell ref="AB26:AD26"/>
    <mergeCell ref="AL26:AM26"/>
    <mergeCell ref="A27:B27"/>
    <mergeCell ref="E27:F27"/>
    <mergeCell ref="X27:Y27"/>
    <mergeCell ref="AB27:AD27"/>
    <mergeCell ref="A25:B25"/>
    <mergeCell ref="N25:N28"/>
    <mergeCell ref="X25:Y25"/>
    <mergeCell ref="AB25:AD25"/>
    <mergeCell ref="A28:B28"/>
    <mergeCell ref="E28:F28"/>
    <mergeCell ref="X28:Y28"/>
    <mergeCell ref="E25:F26"/>
    <mergeCell ref="H25:H26"/>
    <mergeCell ref="I25:I26"/>
    <mergeCell ref="X21:Y21"/>
    <mergeCell ref="AB21:AD21"/>
    <mergeCell ref="AB28:AD28"/>
    <mergeCell ref="AL23:AM23"/>
    <mergeCell ref="A24:B24"/>
    <mergeCell ref="E24:F24"/>
    <mergeCell ref="X24:Y24"/>
    <mergeCell ref="AB24:AD24"/>
    <mergeCell ref="AL24:AM24"/>
    <mergeCell ref="A22:B22"/>
    <mergeCell ref="E22:F22"/>
    <mergeCell ref="X22:Y22"/>
    <mergeCell ref="AB22:AD22"/>
    <mergeCell ref="AK22:AK26"/>
    <mergeCell ref="AL22:AM22"/>
    <mergeCell ref="A23:B23"/>
    <mergeCell ref="E23:F23"/>
    <mergeCell ref="X23:Y23"/>
    <mergeCell ref="AB23:AD23"/>
    <mergeCell ref="AK28:AN28"/>
    <mergeCell ref="J25:J26"/>
    <mergeCell ref="X17:Y17"/>
    <mergeCell ref="AB17:AD17"/>
    <mergeCell ref="AK17:AK21"/>
    <mergeCell ref="AL17:AM17"/>
    <mergeCell ref="AL21:AM21"/>
    <mergeCell ref="AB15:AF15"/>
    <mergeCell ref="AK15:AN15"/>
    <mergeCell ref="A18:B18"/>
    <mergeCell ref="E18:F18"/>
    <mergeCell ref="X18:Y18"/>
    <mergeCell ref="AB18:AD18"/>
    <mergeCell ref="AL18:AM18"/>
    <mergeCell ref="A19:B19"/>
    <mergeCell ref="E19:F19"/>
    <mergeCell ref="X19:Y19"/>
    <mergeCell ref="AB19:AD19"/>
    <mergeCell ref="AL19:AM19"/>
    <mergeCell ref="A20:B20"/>
    <mergeCell ref="E20:F20"/>
    <mergeCell ref="X20:Y20"/>
    <mergeCell ref="AB20:AD20"/>
    <mergeCell ref="AL20:AM20"/>
    <mergeCell ref="A21:B21"/>
    <mergeCell ref="E21:F21"/>
    <mergeCell ref="X16:Z16"/>
    <mergeCell ref="AB16:AD16"/>
    <mergeCell ref="AK16:AL16"/>
    <mergeCell ref="AM16:AN16"/>
    <mergeCell ref="E12:F12"/>
    <mergeCell ref="A13:B13"/>
    <mergeCell ref="E13:F13"/>
    <mergeCell ref="N13:N16"/>
    <mergeCell ref="A14:B14"/>
    <mergeCell ref="E14:F14"/>
    <mergeCell ref="E15:F15"/>
    <mergeCell ref="A9:B9"/>
    <mergeCell ref="C9:C11"/>
    <mergeCell ref="E9:F9"/>
    <mergeCell ref="N9:N12"/>
    <mergeCell ref="A10:B10"/>
    <mergeCell ref="E10:F10"/>
    <mergeCell ref="A11:B11"/>
    <mergeCell ref="E11:F11"/>
    <mergeCell ref="A12:B12"/>
    <mergeCell ref="C12:C33"/>
    <mergeCell ref="A16:B16"/>
    <mergeCell ref="E16:F16"/>
    <mergeCell ref="E17:F17"/>
    <mergeCell ref="N17:N20"/>
    <mergeCell ref="N21:N24"/>
    <mergeCell ref="A29:B29"/>
    <mergeCell ref="E29:F29"/>
    <mergeCell ref="N7:N8"/>
    <mergeCell ref="O7:O8"/>
    <mergeCell ref="P7:R7"/>
    <mergeCell ref="S7:U7"/>
    <mergeCell ref="Y7:AF7"/>
    <mergeCell ref="AG7:AN7"/>
    <mergeCell ref="Y8:AB8"/>
    <mergeCell ref="AC8:AF8"/>
    <mergeCell ref="AG8:AJ8"/>
    <mergeCell ref="AK8:AN8"/>
    <mergeCell ref="A2:J2"/>
    <mergeCell ref="A5:C5"/>
    <mergeCell ref="A6:B6"/>
    <mergeCell ref="C6:C8"/>
    <mergeCell ref="E6:F6"/>
    <mergeCell ref="A7:B7"/>
    <mergeCell ref="E7:F7"/>
    <mergeCell ref="A8:B8"/>
    <mergeCell ref="E8:F8"/>
  </mergeCells>
  <phoneticPr fontId="4" type="noConversion"/>
  <printOptions horizontalCentered="1"/>
  <pageMargins left="0.31496062992125984" right="0.31496062992125984" top="0.55118110236220474" bottom="0.31496062992125984" header="0.31496062992125984" footer="0.35433070866141736"/>
  <pageSetup paperSize="9" scale="97"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H20"/>
  <sheetViews>
    <sheetView view="pageBreakPreview" zoomScale="115" zoomScaleNormal="100" zoomScaleSheetLayoutView="115" workbookViewId="0">
      <selection activeCell="E38" sqref="E38"/>
    </sheetView>
  </sheetViews>
  <sheetFormatPr defaultRowHeight="16.5"/>
  <cols>
    <col min="2" max="2" width="21.25" customWidth="1"/>
    <col min="3" max="3" width="6.125" customWidth="1"/>
    <col min="4" max="8" width="16" customWidth="1"/>
  </cols>
  <sheetData>
    <row r="1" spans="1:8" ht="24" customHeight="1">
      <c r="A1" s="119" t="s">
        <v>314</v>
      </c>
      <c r="B1" s="119"/>
      <c r="C1" s="120"/>
      <c r="D1" s="120"/>
      <c r="E1" s="121"/>
      <c r="F1" s="121"/>
      <c r="G1" s="121"/>
      <c r="H1" s="121"/>
    </row>
    <row r="2" spans="1:8" ht="12" customHeight="1">
      <c r="A2" s="121"/>
      <c r="B2" s="121"/>
      <c r="C2" s="120"/>
      <c r="D2" s="120"/>
      <c r="E2" s="121"/>
      <c r="F2" s="121"/>
      <c r="G2" s="121"/>
      <c r="H2" s="121"/>
    </row>
    <row r="3" spans="1:8" ht="24" customHeight="1">
      <c r="A3" s="606" t="s">
        <v>315</v>
      </c>
      <c r="B3" s="607"/>
      <c r="C3" s="122" t="s">
        <v>316</v>
      </c>
      <c r="D3" s="122" t="s">
        <v>317</v>
      </c>
      <c r="E3" s="122" t="s">
        <v>318</v>
      </c>
      <c r="F3" s="122" t="s">
        <v>319</v>
      </c>
      <c r="G3" s="122" t="s">
        <v>320</v>
      </c>
      <c r="H3" s="122" t="s">
        <v>321</v>
      </c>
    </row>
    <row r="4" spans="1:8" ht="25.5" customHeight="1">
      <c r="A4" s="603" t="s">
        <v>322</v>
      </c>
      <c r="B4" s="604"/>
      <c r="C4" s="123" t="s">
        <v>323</v>
      </c>
      <c r="D4" s="124">
        <f>E4+F4+G4</f>
        <v>937694018</v>
      </c>
      <c r="E4" s="124">
        <f>SUM(E5:E6)</f>
        <v>233924805</v>
      </c>
      <c r="F4" s="124">
        <f>SUM(F5:F6)</f>
        <v>587082384</v>
      </c>
      <c r="G4" s="124">
        <f>SUM(G5:G6)</f>
        <v>116686829</v>
      </c>
      <c r="H4" s="127"/>
    </row>
    <row r="5" spans="1:8" ht="25.5" customHeight="1">
      <c r="A5" s="608" t="s">
        <v>324</v>
      </c>
      <c r="B5" s="609"/>
      <c r="C5" s="125" t="s">
        <v>323</v>
      </c>
      <c r="D5" s="126">
        <f>E5+F5+G5</f>
        <v>937694018</v>
      </c>
      <c r="E5" s="128">
        <f>'토목-내역서(심사전)'!H5</f>
        <v>233924805</v>
      </c>
      <c r="F5" s="128">
        <f>'토목-내역서(심사전)'!J5</f>
        <v>587082384</v>
      </c>
      <c r="G5" s="128">
        <f>'토목-내역서(심사전)'!L5</f>
        <v>116686829</v>
      </c>
      <c r="H5" s="129"/>
    </row>
    <row r="6" spans="1:8" ht="25.5" customHeight="1">
      <c r="A6" s="610"/>
      <c r="B6" s="611"/>
      <c r="C6" s="125"/>
      <c r="D6" s="126"/>
      <c r="E6" s="130"/>
      <c r="F6" s="130"/>
      <c r="G6" s="130"/>
      <c r="H6" s="129"/>
    </row>
    <row r="7" spans="1:8" ht="25.5" customHeight="1">
      <c r="A7" s="612"/>
      <c r="B7" s="613"/>
      <c r="C7" s="613"/>
      <c r="D7" s="613"/>
      <c r="E7" s="613"/>
      <c r="F7" s="613"/>
      <c r="G7" s="613"/>
      <c r="H7" s="614"/>
    </row>
    <row r="8" spans="1:8" ht="25.5" customHeight="1">
      <c r="A8" s="603" t="s">
        <v>325</v>
      </c>
      <c r="B8" s="604"/>
      <c r="C8" s="123"/>
      <c r="D8" s="124">
        <f t="shared" ref="D8:D13" si="0">E8+F8+G8</f>
        <v>594041818</v>
      </c>
      <c r="E8" s="124">
        <f>SUM(E9:E10)</f>
        <v>594041818</v>
      </c>
      <c r="F8" s="124">
        <f>SUM(F9:F10)</f>
        <v>0</v>
      </c>
      <c r="G8" s="124">
        <f>SUM(G9:G10)</f>
        <v>0</v>
      </c>
      <c r="H8" s="127"/>
    </row>
    <row r="9" spans="1:8" ht="25.5" customHeight="1">
      <c r="A9" s="608" t="s">
        <v>326</v>
      </c>
      <c r="B9" s="609"/>
      <c r="C9" s="125" t="s">
        <v>323</v>
      </c>
      <c r="D9" s="126">
        <f t="shared" si="0"/>
        <v>594041818</v>
      </c>
      <c r="E9" s="128">
        <f>'토목-내역서(심사전)'!H6</f>
        <v>594041818</v>
      </c>
      <c r="F9" s="128"/>
      <c r="G9" s="128"/>
      <c r="H9" s="129"/>
    </row>
    <row r="10" spans="1:8" ht="25.5" customHeight="1">
      <c r="A10" s="610"/>
      <c r="B10" s="611"/>
      <c r="C10" s="125"/>
      <c r="D10" s="126"/>
      <c r="E10" s="128"/>
      <c r="F10" s="128"/>
      <c r="G10" s="128"/>
      <c r="H10" s="129"/>
    </row>
    <row r="11" spans="1:8" ht="25.5" customHeight="1">
      <c r="A11" s="603" t="s">
        <v>327</v>
      </c>
      <c r="B11" s="604"/>
      <c r="C11" s="123"/>
      <c r="D11" s="124">
        <f t="shared" si="0"/>
        <v>2959300</v>
      </c>
      <c r="E11" s="124">
        <f>SUM(E12:E12)</f>
        <v>0</v>
      </c>
      <c r="F11" s="124">
        <f>SUM(F12:F12)</f>
        <v>0</v>
      </c>
      <c r="G11" s="124">
        <f>SUM(G12:G12)</f>
        <v>2959300</v>
      </c>
      <c r="H11" s="127"/>
    </row>
    <row r="12" spans="1:8" ht="25.5" customHeight="1">
      <c r="A12" s="605" t="s">
        <v>328</v>
      </c>
      <c r="B12" s="605"/>
      <c r="C12" s="125" t="s">
        <v>323</v>
      </c>
      <c r="D12" s="126">
        <f t="shared" si="0"/>
        <v>2959300</v>
      </c>
      <c r="E12" s="128"/>
      <c r="F12" s="128"/>
      <c r="G12" s="128">
        <f>'토목-내역서(심사전)'!L7</f>
        <v>2959300</v>
      </c>
      <c r="H12" s="129"/>
    </row>
    <row r="13" spans="1:8" ht="25.5" customHeight="1">
      <c r="A13" s="603" t="s">
        <v>333</v>
      </c>
      <c r="B13" s="604"/>
      <c r="C13" s="123"/>
      <c r="D13" s="124">
        <f t="shared" si="0"/>
        <v>95636616</v>
      </c>
      <c r="E13" s="124">
        <f>SUM(E14:E14)</f>
        <v>0</v>
      </c>
      <c r="F13" s="124">
        <f>SUM(F14:F14)</f>
        <v>0</v>
      </c>
      <c r="G13" s="124">
        <f>SUM(G14:G14)</f>
        <v>95636616</v>
      </c>
      <c r="H13" s="127"/>
    </row>
    <row r="14" spans="1:8" ht="25.5" customHeight="1">
      <c r="A14" s="605" t="s">
        <v>399</v>
      </c>
      <c r="B14" s="605"/>
      <c r="C14" s="125" t="s">
        <v>323</v>
      </c>
      <c r="D14" s="126">
        <f>G14</f>
        <v>95636616</v>
      </c>
      <c r="E14" s="128"/>
      <c r="F14" s="128"/>
      <c r="G14" s="128">
        <f>'토목-내역서(심사전)'!F8</f>
        <v>95636616</v>
      </c>
      <c r="H14" s="129"/>
    </row>
    <row r="15" spans="1:8" ht="25.5" customHeight="1">
      <c r="A15" s="603" t="s">
        <v>567</v>
      </c>
      <c r="B15" s="604"/>
      <c r="C15" s="123"/>
      <c r="D15" s="124">
        <f t="shared" ref="D15" si="1">E15+F15+G15</f>
        <v>3917421</v>
      </c>
      <c r="E15" s="124">
        <f>SUM(E16:E16)</f>
        <v>0</v>
      </c>
      <c r="F15" s="124">
        <f>SUM(F16:F16)</f>
        <v>0</v>
      </c>
      <c r="G15" s="124">
        <f>SUM(G16:G16)</f>
        <v>3917421</v>
      </c>
      <c r="H15" s="127"/>
    </row>
    <row r="16" spans="1:8" ht="25.5" customHeight="1">
      <c r="A16" s="605" t="s">
        <v>568</v>
      </c>
      <c r="B16" s="605"/>
      <c r="C16" s="125" t="s">
        <v>323</v>
      </c>
      <c r="D16" s="126">
        <f>G16</f>
        <v>3917421</v>
      </c>
      <c r="E16" s="128"/>
      <c r="F16" s="128"/>
      <c r="G16" s="128">
        <f>'토목-내역서(심사전)'!F9</f>
        <v>3917421</v>
      </c>
      <c r="H16" s="129"/>
    </row>
    <row r="17" spans="1:8" ht="25.5" customHeight="1">
      <c r="A17" s="603" t="s">
        <v>794</v>
      </c>
      <c r="B17" s="604"/>
      <c r="C17" s="123"/>
      <c r="D17" s="124">
        <f t="shared" ref="D17" si="2">E17+F17+G17</f>
        <v>0</v>
      </c>
      <c r="E17" s="124">
        <f>SUM(E18:E18)</f>
        <v>0</v>
      </c>
      <c r="F17" s="124">
        <f>SUM(F18:F18)</f>
        <v>0</v>
      </c>
      <c r="G17" s="124">
        <f>SUM(G18:G18)</f>
        <v>0</v>
      </c>
      <c r="H17" s="127"/>
    </row>
    <row r="18" spans="1:8" ht="25.5" customHeight="1">
      <c r="A18" s="605" t="s">
        <v>568</v>
      </c>
      <c r="B18" s="605"/>
      <c r="C18" s="125" t="s">
        <v>323</v>
      </c>
      <c r="D18" s="126">
        <f>G18</f>
        <v>0</v>
      </c>
      <c r="E18" s="128"/>
      <c r="F18" s="128"/>
      <c r="G18" s="128">
        <f>'토목-내역서(심사전)'!F10</f>
        <v>0</v>
      </c>
      <c r="H18" s="129"/>
    </row>
    <row r="20" spans="1:8">
      <c r="D20" s="167">
        <f>D17+D13+D11+D8+D4+D15</f>
        <v>1634249173</v>
      </c>
    </row>
  </sheetData>
  <mergeCells count="16">
    <mergeCell ref="A17:B17"/>
    <mergeCell ref="A18:B18"/>
    <mergeCell ref="A14:B14"/>
    <mergeCell ref="A3:B3"/>
    <mergeCell ref="A4:B4"/>
    <mergeCell ref="A5:B5"/>
    <mergeCell ref="A6:B6"/>
    <mergeCell ref="A7:H7"/>
    <mergeCell ref="A8:B8"/>
    <mergeCell ref="A9:B9"/>
    <mergeCell ref="A10:B10"/>
    <mergeCell ref="A11:B11"/>
    <mergeCell ref="A12:B12"/>
    <mergeCell ref="A13:B13"/>
    <mergeCell ref="A15:B15"/>
    <mergeCell ref="A16:B16"/>
  </mergeCells>
  <phoneticPr fontId="4" type="noConversion"/>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39997558519241921"/>
  </sheetPr>
  <dimension ref="A1:J30"/>
  <sheetViews>
    <sheetView view="pageBreakPreview" zoomScale="115" zoomScaleNormal="100" zoomScaleSheetLayoutView="115" workbookViewId="0">
      <selection activeCell="A23" sqref="A23:B23"/>
    </sheetView>
  </sheetViews>
  <sheetFormatPr defaultRowHeight="16.5"/>
  <cols>
    <col min="1" max="1" width="9" style="286"/>
    <col min="2" max="2" width="21.25" style="286" customWidth="1"/>
    <col min="3" max="3" width="6.125" style="286" customWidth="1"/>
    <col min="4" max="8" width="16" style="286" customWidth="1"/>
    <col min="9" max="9" width="9" style="286"/>
    <col min="10" max="10" width="10.875" style="286" bestFit="1" customWidth="1"/>
    <col min="11" max="16384" width="9" style="286"/>
  </cols>
  <sheetData>
    <row r="1" spans="1:10" ht="21.75" customHeight="1">
      <c r="A1" s="283" t="s">
        <v>314</v>
      </c>
      <c r="B1" s="283"/>
      <c r="C1" s="284"/>
      <c r="D1" s="284"/>
      <c r="E1" s="285"/>
      <c r="F1" s="285"/>
      <c r="G1" s="285"/>
      <c r="H1" s="285"/>
    </row>
    <row r="2" spans="1:10" ht="5.25" customHeight="1">
      <c r="A2" s="285"/>
      <c r="B2" s="285"/>
      <c r="C2" s="284"/>
      <c r="D2" s="284"/>
      <c r="E2" s="285"/>
      <c r="F2" s="285"/>
      <c r="G2" s="285"/>
      <c r="H2" s="285"/>
    </row>
    <row r="3" spans="1:10" ht="17.45" customHeight="1">
      <c r="A3" s="624" t="s">
        <v>315</v>
      </c>
      <c r="B3" s="625"/>
      <c r="C3" s="287" t="s">
        <v>316</v>
      </c>
      <c r="D3" s="287" t="s">
        <v>317</v>
      </c>
      <c r="E3" s="287" t="s">
        <v>318</v>
      </c>
      <c r="F3" s="287" t="s">
        <v>319</v>
      </c>
      <c r="G3" s="287" t="s">
        <v>320</v>
      </c>
      <c r="H3" s="287" t="s">
        <v>321</v>
      </c>
    </row>
    <row r="4" spans="1:10" ht="17.45" customHeight="1">
      <c r="A4" s="617" t="s">
        <v>322</v>
      </c>
      <c r="B4" s="618"/>
      <c r="C4" s="288" t="s">
        <v>323</v>
      </c>
      <c r="D4" s="289">
        <f>E4+F4+G4</f>
        <v>155018743</v>
      </c>
      <c r="E4" s="289">
        <f>E5+E6+E7</f>
        <v>26290504</v>
      </c>
      <c r="F4" s="289">
        <f t="shared" ref="F4:G4" si="0">F5+F6+F7</f>
        <v>108531784</v>
      </c>
      <c r="G4" s="289">
        <f t="shared" si="0"/>
        <v>20196455</v>
      </c>
      <c r="H4" s="290"/>
      <c r="J4" s="296"/>
    </row>
    <row r="5" spans="1:10" ht="17.45" customHeight="1">
      <c r="A5" s="622" t="s">
        <v>993</v>
      </c>
      <c r="B5" s="623"/>
      <c r="C5" s="291" t="s">
        <v>323</v>
      </c>
      <c r="D5" s="292">
        <f>E5+F5+G5</f>
        <v>155018743</v>
      </c>
      <c r="E5" s="293">
        <f>'토목-내역서'!H5</f>
        <v>26290504</v>
      </c>
      <c r="F5" s="293">
        <f>'토목-내역서'!J5</f>
        <v>108531784</v>
      </c>
      <c r="G5" s="293">
        <f>'토목-내역서'!L5</f>
        <v>20196455</v>
      </c>
      <c r="H5" s="294"/>
    </row>
    <row r="6" spans="1:10" ht="17.45" customHeight="1">
      <c r="A6" s="622"/>
      <c r="B6" s="623"/>
      <c r="C6" s="291"/>
      <c r="D6" s="292"/>
      <c r="E6" s="293"/>
      <c r="F6" s="293"/>
      <c r="G6" s="293"/>
      <c r="H6" s="300"/>
    </row>
    <row r="7" spans="1:10" ht="17.45" hidden="1" customHeight="1">
      <c r="A7" s="615"/>
      <c r="B7" s="616"/>
      <c r="C7" s="291"/>
      <c r="D7" s="292"/>
      <c r="E7" s="295"/>
      <c r="F7" s="295"/>
      <c r="G7" s="295"/>
      <c r="H7" s="294"/>
    </row>
    <row r="8" spans="1:10" ht="17.45" hidden="1" customHeight="1">
      <c r="A8" s="620"/>
      <c r="B8" s="621"/>
      <c r="C8" s="297"/>
      <c r="D8" s="298"/>
      <c r="E8" s="306"/>
      <c r="F8" s="306"/>
      <c r="G8" s="306"/>
      <c r="H8" s="300"/>
    </row>
    <row r="9" spans="1:10" ht="17.45" customHeight="1">
      <c r="A9" s="617" t="s">
        <v>325</v>
      </c>
      <c r="B9" s="618"/>
      <c r="C9" s="288"/>
      <c r="D9" s="289">
        <f t="shared" ref="D9:D10" si="1">E9+F9+G9</f>
        <v>0</v>
      </c>
      <c r="E9" s="289">
        <f>E10+E11+E12</f>
        <v>0</v>
      </c>
      <c r="F9" s="289">
        <f t="shared" ref="F9:G9" si="2">F10+F11+F12</f>
        <v>0</v>
      </c>
      <c r="G9" s="289">
        <f t="shared" si="2"/>
        <v>0</v>
      </c>
      <c r="H9" s="290"/>
    </row>
    <row r="10" spans="1:10" ht="17.45" customHeight="1">
      <c r="A10" s="615" t="s">
        <v>992</v>
      </c>
      <c r="B10" s="616"/>
      <c r="C10" s="291" t="s">
        <v>323</v>
      </c>
      <c r="D10" s="292">
        <f t="shared" si="1"/>
        <v>0</v>
      </c>
      <c r="E10" s="293">
        <f>'토목-내역서'!H6</f>
        <v>0</v>
      </c>
      <c r="F10" s="293"/>
      <c r="G10" s="293"/>
      <c r="H10" s="294"/>
    </row>
    <row r="11" spans="1:10" ht="17.45" hidden="1" customHeight="1">
      <c r="A11" s="622"/>
      <c r="B11" s="623"/>
      <c r="C11" s="291"/>
      <c r="D11" s="292"/>
      <c r="E11" s="299"/>
      <c r="F11" s="299"/>
      <c r="G11" s="299"/>
      <c r="H11" s="300"/>
    </row>
    <row r="12" spans="1:10" ht="17.45" customHeight="1">
      <c r="A12" s="615"/>
      <c r="B12" s="616"/>
      <c r="C12" s="291"/>
      <c r="D12" s="292"/>
      <c r="E12" s="293"/>
      <c r="F12" s="293"/>
      <c r="G12" s="293"/>
      <c r="H12" s="294"/>
    </row>
    <row r="13" spans="1:10" ht="17.45" hidden="1" customHeight="1">
      <c r="A13" s="620"/>
      <c r="B13" s="621"/>
      <c r="C13" s="297"/>
      <c r="D13" s="298"/>
      <c r="E13" s="299"/>
      <c r="F13" s="299"/>
      <c r="G13" s="299"/>
      <c r="H13" s="300"/>
    </row>
    <row r="14" spans="1:10" ht="17.45" customHeight="1">
      <c r="A14" s="617" t="s">
        <v>327</v>
      </c>
      <c r="B14" s="618"/>
      <c r="C14" s="288"/>
      <c r="D14" s="289"/>
      <c r="E14" s="289"/>
      <c r="F14" s="289"/>
      <c r="G14" s="289"/>
      <c r="H14" s="290"/>
    </row>
    <row r="15" spans="1:10" ht="17.45" customHeight="1">
      <c r="A15" s="619" t="s">
        <v>991</v>
      </c>
      <c r="B15" s="619"/>
      <c r="C15" s="291" t="s">
        <v>323</v>
      </c>
      <c r="D15" s="292"/>
      <c r="E15" s="293"/>
      <c r="F15" s="293"/>
      <c r="G15" s="293"/>
      <c r="H15" s="294"/>
    </row>
    <row r="16" spans="1:10" ht="17.45" customHeight="1">
      <c r="A16" s="620"/>
      <c r="B16" s="621"/>
      <c r="C16" s="297"/>
      <c r="D16" s="298"/>
      <c r="E16" s="299"/>
      <c r="F16" s="299"/>
      <c r="G16" s="299"/>
      <c r="H16" s="300"/>
    </row>
    <row r="17" spans="1:8" ht="17.45" customHeight="1">
      <c r="A17" s="617" t="s">
        <v>333</v>
      </c>
      <c r="B17" s="618"/>
      <c r="C17" s="288"/>
      <c r="D17" s="289"/>
      <c r="E17" s="289"/>
      <c r="F17" s="289"/>
      <c r="G17" s="289"/>
      <c r="H17" s="290"/>
    </row>
    <row r="18" spans="1:8" ht="17.45" customHeight="1">
      <c r="A18" s="619" t="s">
        <v>399</v>
      </c>
      <c r="B18" s="619"/>
      <c r="C18" s="291" t="s">
        <v>323</v>
      </c>
      <c r="D18" s="292"/>
      <c r="E18" s="293"/>
      <c r="F18" s="293"/>
      <c r="G18" s="293"/>
      <c r="H18" s="294"/>
    </row>
    <row r="19" spans="1:8" ht="17.45" customHeight="1">
      <c r="A19" s="620"/>
      <c r="B19" s="621"/>
      <c r="C19" s="297"/>
      <c r="D19" s="298"/>
      <c r="E19" s="299"/>
      <c r="F19" s="299"/>
      <c r="G19" s="299"/>
      <c r="H19" s="300"/>
    </row>
    <row r="20" spans="1:8" ht="17.45" customHeight="1">
      <c r="A20" s="617" t="s">
        <v>567</v>
      </c>
      <c r="B20" s="618"/>
      <c r="C20" s="288"/>
      <c r="D20" s="289"/>
      <c r="E20" s="289"/>
      <c r="F20" s="289"/>
      <c r="G20" s="289"/>
      <c r="H20" s="290"/>
    </row>
    <row r="21" spans="1:8" ht="17.45" customHeight="1">
      <c r="A21" s="619" t="s">
        <v>990</v>
      </c>
      <c r="B21" s="619"/>
      <c r="C21" s="291" t="s">
        <v>323</v>
      </c>
      <c r="D21" s="292"/>
      <c r="E21" s="293"/>
      <c r="F21" s="293"/>
      <c r="G21" s="293"/>
      <c r="H21" s="294"/>
    </row>
    <row r="22" spans="1:8" ht="17.45" customHeight="1">
      <c r="A22" s="620"/>
      <c r="B22" s="621"/>
      <c r="C22" s="297"/>
      <c r="D22" s="298"/>
      <c r="E22" s="299"/>
      <c r="F22" s="299"/>
      <c r="G22" s="299"/>
      <c r="H22" s="300"/>
    </row>
    <row r="23" spans="1:8" ht="17.45" customHeight="1">
      <c r="A23" s="617" t="s">
        <v>793</v>
      </c>
      <c r="B23" s="618"/>
      <c r="C23" s="288"/>
      <c r="D23" s="289">
        <f t="shared" ref="D23:D24" si="3">E23+F23+G23</f>
        <v>589177</v>
      </c>
      <c r="E23" s="289">
        <f>E24+E25</f>
        <v>0</v>
      </c>
      <c r="F23" s="289">
        <f t="shared" ref="F23:G23" si="4">F24+F25</f>
        <v>0</v>
      </c>
      <c r="G23" s="289">
        <f t="shared" si="4"/>
        <v>589177</v>
      </c>
      <c r="H23" s="290"/>
    </row>
    <row r="24" spans="1:8" ht="17.45" customHeight="1">
      <c r="A24" s="615" t="s">
        <v>994</v>
      </c>
      <c r="B24" s="616"/>
      <c r="C24" s="291" t="s">
        <v>323</v>
      </c>
      <c r="D24" s="292">
        <f t="shared" si="3"/>
        <v>589177</v>
      </c>
      <c r="E24" s="293"/>
      <c r="F24" s="293"/>
      <c r="G24" s="293">
        <f>'토목-내역서'!F6</f>
        <v>589177</v>
      </c>
      <c r="H24" s="294"/>
    </row>
    <row r="25" spans="1:8" ht="17.45" customHeight="1">
      <c r="A25" s="615"/>
      <c r="B25" s="616"/>
      <c r="C25" s="291"/>
      <c r="D25" s="292"/>
      <c r="E25" s="376"/>
      <c r="F25" s="376"/>
      <c r="G25" s="376"/>
      <c r="H25" s="377"/>
    </row>
    <row r="26" spans="1:8" ht="17.45" hidden="1" customHeight="1">
      <c r="A26" s="620"/>
      <c r="B26" s="621"/>
      <c r="C26" s="297"/>
      <c r="D26" s="298"/>
      <c r="E26" s="299"/>
      <c r="F26" s="299"/>
      <c r="G26" s="299"/>
      <c r="H26" s="300"/>
    </row>
    <row r="27" spans="1:8" ht="17.45" customHeight="1">
      <c r="A27" s="617" t="s">
        <v>800</v>
      </c>
      <c r="B27" s="618"/>
      <c r="C27" s="288"/>
      <c r="D27" s="289">
        <f t="shared" ref="D27" si="5">E27+F27+G27</f>
        <v>0</v>
      </c>
      <c r="E27" s="289">
        <f>SUM(E28:E28)</f>
        <v>0</v>
      </c>
      <c r="F27" s="289">
        <f>SUM(F28:F28)</f>
        <v>0</v>
      </c>
      <c r="G27" s="289">
        <f>SUM(G28:G28)</f>
        <v>0</v>
      </c>
      <c r="H27" s="290"/>
    </row>
    <row r="28" spans="1:8" ht="17.45" customHeight="1">
      <c r="A28" s="619" t="s">
        <v>802</v>
      </c>
      <c r="B28" s="619"/>
      <c r="C28" s="291" t="s">
        <v>323</v>
      </c>
      <c r="D28" s="292">
        <f>G28</f>
        <v>0</v>
      </c>
      <c r="E28" s="293"/>
      <c r="F28" s="293"/>
      <c r="G28" s="293"/>
      <c r="H28" s="294"/>
    </row>
    <row r="30" spans="1:8">
      <c r="D30" s="296">
        <f>D23+D17+D14+D9+D4+D20+D27</f>
        <v>155607920</v>
      </c>
    </row>
  </sheetData>
  <mergeCells count="26">
    <mergeCell ref="A18:B18"/>
    <mergeCell ref="A19:B19"/>
    <mergeCell ref="A22:B22"/>
    <mergeCell ref="A27:B27"/>
    <mergeCell ref="A28:B28"/>
    <mergeCell ref="A20:B20"/>
    <mergeCell ref="A21:B21"/>
    <mergeCell ref="A23:B23"/>
    <mergeCell ref="A24:B24"/>
    <mergeCell ref="A26:B26"/>
    <mergeCell ref="A25:B25"/>
    <mergeCell ref="A9:B9"/>
    <mergeCell ref="A3:B3"/>
    <mergeCell ref="A4:B4"/>
    <mergeCell ref="A5:B5"/>
    <mergeCell ref="A7:B7"/>
    <mergeCell ref="A6:B6"/>
    <mergeCell ref="A8:B8"/>
    <mergeCell ref="A10:B10"/>
    <mergeCell ref="A12:B12"/>
    <mergeCell ref="A14:B14"/>
    <mergeCell ref="A15:B15"/>
    <mergeCell ref="A17:B17"/>
    <mergeCell ref="A16:B16"/>
    <mergeCell ref="A11:B11"/>
    <mergeCell ref="A13:B13"/>
  </mergeCells>
  <phoneticPr fontId="4" type="noConversion"/>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BL232"/>
  <sheetViews>
    <sheetView view="pageBreakPreview" zoomScaleNormal="100" zoomScaleSheetLayoutView="100" workbookViewId="0">
      <selection activeCell="E38" sqref="E38"/>
    </sheetView>
  </sheetViews>
  <sheetFormatPr defaultRowHeight="18.399999999999999" customHeight="1"/>
  <cols>
    <col min="1" max="1" width="18.75" style="115" customWidth="1"/>
    <col min="2" max="2" width="15" style="115" customWidth="1"/>
    <col min="3" max="3" width="6" style="115" customWidth="1"/>
    <col min="4" max="4" width="3.75" style="115" customWidth="1"/>
    <col min="5" max="12" width="9.75" style="115" customWidth="1"/>
    <col min="13" max="13" width="7.5" style="115" customWidth="1"/>
    <col min="14" max="59" width="0" style="115" hidden="1" customWidth="1"/>
    <col min="60" max="62" width="9" style="115"/>
    <col min="63" max="63" width="10" style="115" bestFit="1" customWidth="1"/>
    <col min="64" max="64" width="9.25" style="115" bestFit="1" customWidth="1"/>
    <col min="65" max="256" width="9" style="115"/>
    <col min="257" max="257" width="18.75" style="115" customWidth="1"/>
    <col min="258" max="258" width="15" style="115" customWidth="1"/>
    <col min="259" max="259" width="6" style="115" customWidth="1"/>
    <col min="260" max="260" width="3.75" style="115" customWidth="1"/>
    <col min="261" max="268" width="9.75" style="115" customWidth="1"/>
    <col min="269" max="269" width="7.5" style="115" customWidth="1"/>
    <col min="270" max="315" width="0" style="115" hidden="1" customWidth="1"/>
    <col min="316" max="512" width="9" style="115"/>
    <col min="513" max="513" width="18.75" style="115" customWidth="1"/>
    <col min="514" max="514" width="15" style="115" customWidth="1"/>
    <col min="515" max="515" width="6" style="115" customWidth="1"/>
    <col min="516" max="516" width="3.75" style="115" customWidth="1"/>
    <col min="517" max="524" width="9.75" style="115" customWidth="1"/>
    <col min="525" max="525" width="7.5" style="115" customWidth="1"/>
    <col min="526" max="571" width="0" style="115" hidden="1" customWidth="1"/>
    <col min="572" max="768" width="9" style="115"/>
    <col min="769" max="769" width="18.75" style="115" customWidth="1"/>
    <col min="770" max="770" width="15" style="115" customWidth="1"/>
    <col min="771" max="771" width="6" style="115" customWidth="1"/>
    <col min="772" max="772" width="3.75" style="115" customWidth="1"/>
    <col min="773" max="780" width="9.75" style="115" customWidth="1"/>
    <col min="781" max="781" width="7.5" style="115" customWidth="1"/>
    <col min="782" max="827" width="0" style="115" hidden="1" customWidth="1"/>
    <col min="828" max="1024" width="9" style="115"/>
    <col min="1025" max="1025" width="18.75" style="115" customWidth="1"/>
    <col min="1026" max="1026" width="15" style="115" customWidth="1"/>
    <col min="1027" max="1027" width="6" style="115" customWidth="1"/>
    <col min="1028" max="1028" width="3.75" style="115" customWidth="1"/>
    <col min="1029" max="1036" width="9.75" style="115" customWidth="1"/>
    <col min="1037" max="1037" width="7.5" style="115" customWidth="1"/>
    <col min="1038" max="1083" width="0" style="115" hidden="1" customWidth="1"/>
    <col min="1084" max="1280" width="9" style="115"/>
    <col min="1281" max="1281" width="18.75" style="115" customWidth="1"/>
    <col min="1282" max="1282" width="15" style="115" customWidth="1"/>
    <col min="1283" max="1283" width="6" style="115" customWidth="1"/>
    <col min="1284" max="1284" width="3.75" style="115" customWidth="1"/>
    <col min="1285" max="1292" width="9.75" style="115" customWidth="1"/>
    <col min="1293" max="1293" width="7.5" style="115" customWidth="1"/>
    <col min="1294" max="1339" width="0" style="115" hidden="1" customWidth="1"/>
    <col min="1340" max="1536" width="9" style="115"/>
    <col min="1537" max="1537" width="18.75" style="115" customWidth="1"/>
    <col min="1538" max="1538" width="15" style="115" customWidth="1"/>
    <col min="1539" max="1539" width="6" style="115" customWidth="1"/>
    <col min="1540" max="1540" width="3.75" style="115" customWidth="1"/>
    <col min="1541" max="1548" width="9.75" style="115" customWidth="1"/>
    <col min="1549" max="1549" width="7.5" style="115" customWidth="1"/>
    <col min="1550" max="1595" width="0" style="115" hidden="1" customWidth="1"/>
    <col min="1596" max="1792" width="9" style="115"/>
    <col min="1793" max="1793" width="18.75" style="115" customWidth="1"/>
    <col min="1794" max="1794" width="15" style="115" customWidth="1"/>
    <col min="1795" max="1795" width="6" style="115" customWidth="1"/>
    <col min="1796" max="1796" width="3.75" style="115" customWidth="1"/>
    <col min="1797" max="1804" width="9.75" style="115" customWidth="1"/>
    <col min="1805" max="1805" width="7.5" style="115" customWidth="1"/>
    <col min="1806" max="1851" width="0" style="115" hidden="1" customWidth="1"/>
    <col min="1852" max="2048" width="9" style="115"/>
    <col min="2049" max="2049" width="18.75" style="115" customWidth="1"/>
    <col min="2050" max="2050" width="15" style="115" customWidth="1"/>
    <col min="2051" max="2051" width="6" style="115" customWidth="1"/>
    <col min="2052" max="2052" width="3.75" style="115" customWidth="1"/>
    <col min="2053" max="2060" width="9.75" style="115" customWidth="1"/>
    <col min="2061" max="2061" width="7.5" style="115" customWidth="1"/>
    <col min="2062" max="2107" width="0" style="115" hidden="1" customWidth="1"/>
    <col min="2108" max="2304" width="9" style="115"/>
    <col min="2305" max="2305" width="18.75" style="115" customWidth="1"/>
    <col min="2306" max="2306" width="15" style="115" customWidth="1"/>
    <col min="2307" max="2307" width="6" style="115" customWidth="1"/>
    <col min="2308" max="2308" width="3.75" style="115" customWidth="1"/>
    <col min="2309" max="2316" width="9.75" style="115" customWidth="1"/>
    <col min="2317" max="2317" width="7.5" style="115" customWidth="1"/>
    <col min="2318" max="2363" width="0" style="115" hidden="1" customWidth="1"/>
    <col min="2364" max="2560" width="9" style="115"/>
    <col min="2561" max="2561" width="18.75" style="115" customWidth="1"/>
    <col min="2562" max="2562" width="15" style="115" customWidth="1"/>
    <col min="2563" max="2563" width="6" style="115" customWidth="1"/>
    <col min="2564" max="2564" width="3.75" style="115" customWidth="1"/>
    <col min="2565" max="2572" width="9.75" style="115" customWidth="1"/>
    <col min="2573" max="2573" width="7.5" style="115" customWidth="1"/>
    <col min="2574" max="2619" width="0" style="115" hidden="1" customWidth="1"/>
    <col min="2620" max="2816" width="9" style="115"/>
    <col min="2817" max="2817" width="18.75" style="115" customWidth="1"/>
    <col min="2818" max="2818" width="15" style="115" customWidth="1"/>
    <col min="2819" max="2819" width="6" style="115" customWidth="1"/>
    <col min="2820" max="2820" width="3.75" style="115" customWidth="1"/>
    <col min="2821" max="2828" width="9.75" style="115" customWidth="1"/>
    <col min="2829" max="2829" width="7.5" style="115" customWidth="1"/>
    <col min="2830" max="2875" width="0" style="115" hidden="1" customWidth="1"/>
    <col min="2876" max="3072" width="9" style="115"/>
    <col min="3073" max="3073" width="18.75" style="115" customWidth="1"/>
    <col min="3074" max="3074" width="15" style="115" customWidth="1"/>
    <col min="3075" max="3075" width="6" style="115" customWidth="1"/>
    <col min="3076" max="3076" width="3.75" style="115" customWidth="1"/>
    <col min="3077" max="3084" width="9.75" style="115" customWidth="1"/>
    <col min="3085" max="3085" width="7.5" style="115" customWidth="1"/>
    <col min="3086" max="3131" width="0" style="115" hidden="1" customWidth="1"/>
    <col min="3132" max="3328" width="9" style="115"/>
    <col min="3329" max="3329" width="18.75" style="115" customWidth="1"/>
    <col min="3330" max="3330" width="15" style="115" customWidth="1"/>
    <col min="3331" max="3331" width="6" style="115" customWidth="1"/>
    <col min="3332" max="3332" width="3.75" style="115" customWidth="1"/>
    <col min="3333" max="3340" width="9.75" style="115" customWidth="1"/>
    <col min="3341" max="3341" width="7.5" style="115" customWidth="1"/>
    <col min="3342" max="3387" width="0" style="115" hidden="1" customWidth="1"/>
    <col min="3388" max="3584" width="9" style="115"/>
    <col min="3585" max="3585" width="18.75" style="115" customWidth="1"/>
    <col min="3586" max="3586" width="15" style="115" customWidth="1"/>
    <col min="3587" max="3587" width="6" style="115" customWidth="1"/>
    <col min="3588" max="3588" width="3.75" style="115" customWidth="1"/>
    <col min="3589" max="3596" width="9.75" style="115" customWidth="1"/>
    <col min="3597" max="3597" width="7.5" style="115" customWidth="1"/>
    <col min="3598" max="3643" width="0" style="115" hidden="1" customWidth="1"/>
    <col min="3644" max="3840" width="9" style="115"/>
    <col min="3841" max="3841" width="18.75" style="115" customWidth="1"/>
    <col min="3842" max="3842" width="15" style="115" customWidth="1"/>
    <col min="3843" max="3843" width="6" style="115" customWidth="1"/>
    <col min="3844" max="3844" width="3.75" style="115" customWidth="1"/>
    <col min="3845" max="3852" width="9.75" style="115" customWidth="1"/>
    <col min="3853" max="3853" width="7.5" style="115" customWidth="1"/>
    <col min="3854" max="3899" width="0" style="115" hidden="1" customWidth="1"/>
    <col min="3900" max="4096" width="9" style="115"/>
    <col min="4097" max="4097" width="18.75" style="115" customWidth="1"/>
    <col min="4098" max="4098" width="15" style="115" customWidth="1"/>
    <col min="4099" max="4099" width="6" style="115" customWidth="1"/>
    <col min="4100" max="4100" width="3.75" style="115" customWidth="1"/>
    <col min="4101" max="4108" width="9.75" style="115" customWidth="1"/>
    <col min="4109" max="4109" width="7.5" style="115" customWidth="1"/>
    <col min="4110" max="4155" width="0" style="115" hidden="1" customWidth="1"/>
    <col min="4156" max="4352" width="9" style="115"/>
    <col min="4353" max="4353" width="18.75" style="115" customWidth="1"/>
    <col min="4354" max="4354" width="15" style="115" customWidth="1"/>
    <col min="4355" max="4355" width="6" style="115" customWidth="1"/>
    <col min="4356" max="4356" width="3.75" style="115" customWidth="1"/>
    <col min="4357" max="4364" width="9.75" style="115" customWidth="1"/>
    <col min="4365" max="4365" width="7.5" style="115" customWidth="1"/>
    <col min="4366" max="4411" width="0" style="115" hidden="1" customWidth="1"/>
    <col min="4412" max="4608" width="9" style="115"/>
    <col min="4609" max="4609" width="18.75" style="115" customWidth="1"/>
    <col min="4610" max="4610" width="15" style="115" customWidth="1"/>
    <col min="4611" max="4611" width="6" style="115" customWidth="1"/>
    <col min="4612" max="4612" width="3.75" style="115" customWidth="1"/>
    <col min="4613" max="4620" width="9.75" style="115" customWidth="1"/>
    <col min="4621" max="4621" width="7.5" style="115" customWidth="1"/>
    <col min="4622" max="4667" width="0" style="115" hidden="1" customWidth="1"/>
    <col min="4668" max="4864" width="9" style="115"/>
    <col min="4865" max="4865" width="18.75" style="115" customWidth="1"/>
    <col min="4866" max="4866" width="15" style="115" customWidth="1"/>
    <col min="4867" max="4867" width="6" style="115" customWidth="1"/>
    <col min="4868" max="4868" width="3.75" style="115" customWidth="1"/>
    <col min="4869" max="4876" width="9.75" style="115" customWidth="1"/>
    <col min="4877" max="4877" width="7.5" style="115" customWidth="1"/>
    <col min="4878" max="4923" width="0" style="115" hidden="1" customWidth="1"/>
    <col min="4924" max="5120" width="9" style="115"/>
    <col min="5121" max="5121" width="18.75" style="115" customWidth="1"/>
    <col min="5122" max="5122" width="15" style="115" customWidth="1"/>
    <col min="5123" max="5123" width="6" style="115" customWidth="1"/>
    <col min="5124" max="5124" width="3.75" style="115" customWidth="1"/>
    <col min="5125" max="5132" width="9.75" style="115" customWidth="1"/>
    <col min="5133" max="5133" width="7.5" style="115" customWidth="1"/>
    <col min="5134" max="5179" width="0" style="115" hidden="1" customWidth="1"/>
    <col min="5180" max="5376" width="9" style="115"/>
    <col min="5377" max="5377" width="18.75" style="115" customWidth="1"/>
    <col min="5378" max="5378" width="15" style="115" customWidth="1"/>
    <col min="5379" max="5379" width="6" style="115" customWidth="1"/>
    <col min="5380" max="5380" width="3.75" style="115" customWidth="1"/>
    <col min="5381" max="5388" width="9.75" style="115" customWidth="1"/>
    <col min="5389" max="5389" width="7.5" style="115" customWidth="1"/>
    <col min="5390" max="5435" width="0" style="115" hidden="1" customWidth="1"/>
    <col min="5436" max="5632" width="9" style="115"/>
    <col min="5633" max="5633" width="18.75" style="115" customWidth="1"/>
    <col min="5634" max="5634" width="15" style="115" customWidth="1"/>
    <col min="5635" max="5635" width="6" style="115" customWidth="1"/>
    <col min="5636" max="5636" width="3.75" style="115" customWidth="1"/>
    <col min="5637" max="5644" width="9.75" style="115" customWidth="1"/>
    <col min="5645" max="5645" width="7.5" style="115" customWidth="1"/>
    <col min="5646" max="5691" width="0" style="115" hidden="1" customWidth="1"/>
    <col min="5692" max="5888" width="9" style="115"/>
    <col min="5889" max="5889" width="18.75" style="115" customWidth="1"/>
    <col min="5890" max="5890" width="15" style="115" customWidth="1"/>
    <col min="5891" max="5891" width="6" style="115" customWidth="1"/>
    <col min="5892" max="5892" width="3.75" style="115" customWidth="1"/>
    <col min="5893" max="5900" width="9.75" style="115" customWidth="1"/>
    <col min="5901" max="5901" width="7.5" style="115" customWidth="1"/>
    <col min="5902" max="5947" width="0" style="115" hidden="1" customWidth="1"/>
    <col min="5948" max="6144" width="9" style="115"/>
    <col min="6145" max="6145" width="18.75" style="115" customWidth="1"/>
    <col min="6146" max="6146" width="15" style="115" customWidth="1"/>
    <col min="6147" max="6147" width="6" style="115" customWidth="1"/>
    <col min="6148" max="6148" width="3.75" style="115" customWidth="1"/>
    <col min="6149" max="6156" width="9.75" style="115" customWidth="1"/>
    <col min="6157" max="6157" width="7.5" style="115" customWidth="1"/>
    <col min="6158" max="6203" width="0" style="115" hidden="1" customWidth="1"/>
    <col min="6204" max="6400" width="9" style="115"/>
    <col min="6401" max="6401" width="18.75" style="115" customWidth="1"/>
    <col min="6402" max="6402" width="15" style="115" customWidth="1"/>
    <col min="6403" max="6403" width="6" style="115" customWidth="1"/>
    <col min="6404" max="6404" width="3.75" style="115" customWidth="1"/>
    <col min="6405" max="6412" width="9.75" style="115" customWidth="1"/>
    <col min="6413" max="6413" width="7.5" style="115" customWidth="1"/>
    <col min="6414" max="6459" width="0" style="115" hidden="1" customWidth="1"/>
    <col min="6460" max="6656" width="9" style="115"/>
    <col min="6657" max="6657" width="18.75" style="115" customWidth="1"/>
    <col min="6658" max="6658" width="15" style="115" customWidth="1"/>
    <col min="6659" max="6659" width="6" style="115" customWidth="1"/>
    <col min="6660" max="6660" width="3.75" style="115" customWidth="1"/>
    <col min="6661" max="6668" width="9.75" style="115" customWidth="1"/>
    <col min="6669" max="6669" width="7.5" style="115" customWidth="1"/>
    <col min="6670" max="6715" width="0" style="115" hidden="1" customWidth="1"/>
    <col min="6716" max="6912" width="9" style="115"/>
    <col min="6913" max="6913" width="18.75" style="115" customWidth="1"/>
    <col min="6914" max="6914" width="15" style="115" customWidth="1"/>
    <col min="6915" max="6915" width="6" style="115" customWidth="1"/>
    <col min="6916" max="6916" width="3.75" style="115" customWidth="1"/>
    <col min="6917" max="6924" width="9.75" style="115" customWidth="1"/>
    <col min="6925" max="6925" width="7.5" style="115" customWidth="1"/>
    <col min="6926" max="6971" width="0" style="115" hidden="1" customWidth="1"/>
    <col min="6972" max="7168" width="9" style="115"/>
    <col min="7169" max="7169" width="18.75" style="115" customWidth="1"/>
    <col min="7170" max="7170" width="15" style="115" customWidth="1"/>
    <col min="7171" max="7171" width="6" style="115" customWidth="1"/>
    <col min="7172" max="7172" width="3.75" style="115" customWidth="1"/>
    <col min="7173" max="7180" width="9.75" style="115" customWidth="1"/>
    <col min="7181" max="7181" width="7.5" style="115" customWidth="1"/>
    <col min="7182" max="7227" width="0" style="115" hidden="1" customWidth="1"/>
    <col min="7228" max="7424" width="9" style="115"/>
    <col min="7425" max="7425" width="18.75" style="115" customWidth="1"/>
    <col min="7426" max="7426" width="15" style="115" customWidth="1"/>
    <col min="7427" max="7427" width="6" style="115" customWidth="1"/>
    <col min="7428" max="7428" width="3.75" style="115" customWidth="1"/>
    <col min="7429" max="7436" width="9.75" style="115" customWidth="1"/>
    <col min="7437" max="7437" width="7.5" style="115" customWidth="1"/>
    <col min="7438" max="7483" width="0" style="115" hidden="1" customWidth="1"/>
    <col min="7484" max="7680" width="9" style="115"/>
    <col min="7681" max="7681" width="18.75" style="115" customWidth="1"/>
    <col min="7682" max="7682" width="15" style="115" customWidth="1"/>
    <col min="7683" max="7683" width="6" style="115" customWidth="1"/>
    <col min="7684" max="7684" width="3.75" style="115" customWidth="1"/>
    <col min="7685" max="7692" width="9.75" style="115" customWidth="1"/>
    <col min="7693" max="7693" width="7.5" style="115" customWidth="1"/>
    <col min="7694" max="7739" width="0" style="115" hidden="1" customWidth="1"/>
    <col min="7740" max="7936" width="9" style="115"/>
    <col min="7937" max="7937" width="18.75" style="115" customWidth="1"/>
    <col min="7938" max="7938" width="15" style="115" customWidth="1"/>
    <col min="7939" max="7939" width="6" style="115" customWidth="1"/>
    <col min="7940" max="7940" width="3.75" style="115" customWidth="1"/>
    <col min="7941" max="7948" width="9.75" style="115" customWidth="1"/>
    <col min="7949" max="7949" width="7.5" style="115" customWidth="1"/>
    <col min="7950" max="7995" width="0" style="115" hidden="1" customWidth="1"/>
    <col min="7996" max="8192" width="9" style="115"/>
    <col min="8193" max="8193" width="18.75" style="115" customWidth="1"/>
    <col min="8194" max="8194" width="15" style="115" customWidth="1"/>
    <col min="8195" max="8195" width="6" style="115" customWidth="1"/>
    <col min="8196" max="8196" width="3.75" style="115" customWidth="1"/>
    <col min="8197" max="8204" width="9.75" style="115" customWidth="1"/>
    <col min="8205" max="8205" width="7.5" style="115" customWidth="1"/>
    <col min="8206" max="8251" width="0" style="115" hidden="1" customWidth="1"/>
    <col min="8252" max="8448" width="9" style="115"/>
    <col min="8449" max="8449" width="18.75" style="115" customWidth="1"/>
    <col min="8450" max="8450" width="15" style="115" customWidth="1"/>
    <col min="8451" max="8451" width="6" style="115" customWidth="1"/>
    <col min="8452" max="8452" width="3.75" style="115" customWidth="1"/>
    <col min="8453" max="8460" width="9.75" style="115" customWidth="1"/>
    <col min="8461" max="8461" width="7.5" style="115" customWidth="1"/>
    <col min="8462" max="8507" width="0" style="115" hidden="1" customWidth="1"/>
    <col min="8508" max="8704" width="9" style="115"/>
    <col min="8705" max="8705" width="18.75" style="115" customWidth="1"/>
    <col min="8706" max="8706" width="15" style="115" customWidth="1"/>
    <col min="8707" max="8707" width="6" style="115" customWidth="1"/>
    <col min="8708" max="8708" width="3.75" style="115" customWidth="1"/>
    <col min="8709" max="8716" width="9.75" style="115" customWidth="1"/>
    <col min="8717" max="8717" width="7.5" style="115" customWidth="1"/>
    <col min="8718" max="8763" width="0" style="115" hidden="1" customWidth="1"/>
    <col min="8764" max="8960" width="9" style="115"/>
    <col min="8961" max="8961" width="18.75" style="115" customWidth="1"/>
    <col min="8962" max="8962" width="15" style="115" customWidth="1"/>
    <col min="8963" max="8963" width="6" style="115" customWidth="1"/>
    <col min="8964" max="8964" width="3.75" style="115" customWidth="1"/>
    <col min="8965" max="8972" width="9.75" style="115" customWidth="1"/>
    <col min="8973" max="8973" width="7.5" style="115" customWidth="1"/>
    <col min="8974" max="9019" width="0" style="115" hidden="1" customWidth="1"/>
    <col min="9020" max="9216" width="9" style="115"/>
    <col min="9217" max="9217" width="18.75" style="115" customWidth="1"/>
    <col min="9218" max="9218" width="15" style="115" customWidth="1"/>
    <col min="9219" max="9219" width="6" style="115" customWidth="1"/>
    <col min="9220" max="9220" width="3.75" style="115" customWidth="1"/>
    <col min="9221" max="9228" width="9.75" style="115" customWidth="1"/>
    <col min="9229" max="9229" width="7.5" style="115" customWidth="1"/>
    <col min="9230" max="9275" width="0" style="115" hidden="1" customWidth="1"/>
    <col min="9276" max="9472" width="9" style="115"/>
    <col min="9473" max="9473" width="18.75" style="115" customWidth="1"/>
    <col min="9474" max="9474" width="15" style="115" customWidth="1"/>
    <col min="9475" max="9475" width="6" style="115" customWidth="1"/>
    <col min="9476" max="9476" width="3.75" style="115" customWidth="1"/>
    <col min="9477" max="9484" width="9.75" style="115" customWidth="1"/>
    <col min="9485" max="9485" width="7.5" style="115" customWidth="1"/>
    <col min="9486" max="9531" width="0" style="115" hidden="1" customWidth="1"/>
    <col min="9532" max="9728" width="9" style="115"/>
    <col min="9729" max="9729" width="18.75" style="115" customWidth="1"/>
    <col min="9730" max="9730" width="15" style="115" customWidth="1"/>
    <col min="9731" max="9731" width="6" style="115" customWidth="1"/>
    <col min="9732" max="9732" width="3.75" style="115" customWidth="1"/>
    <col min="9733" max="9740" width="9.75" style="115" customWidth="1"/>
    <col min="9741" max="9741" width="7.5" style="115" customWidth="1"/>
    <col min="9742" max="9787" width="0" style="115" hidden="1" customWidth="1"/>
    <col min="9788" max="9984" width="9" style="115"/>
    <col min="9985" max="9985" width="18.75" style="115" customWidth="1"/>
    <col min="9986" max="9986" width="15" style="115" customWidth="1"/>
    <col min="9987" max="9987" width="6" style="115" customWidth="1"/>
    <col min="9988" max="9988" width="3.75" style="115" customWidth="1"/>
    <col min="9989" max="9996" width="9.75" style="115" customWidth="1"/>
    <col min="9997" max="9997" width="7.5" style="115" customWidth="1"/>
    <col min="9998" max="10043" width="0" style="115" hidden="1" customWidth="1"/>
    <col min="10044" max="10240" width="9" style="115"/>
    <col min="10241" max="10241" width="18.75" style="115" customWidth="1"/>
    <col min="10242" max="10242" width="15" style="115" customWidth="1"/>
    <col min="10243" max="10243" width="6" style="115" customWidth="1"/>
    <col min="10244" max="10244" width="3.75" style="115" customWidth="1"/>
    <col min="10245" max="10252" width="9.75" style="115" customWidth="1"/>
    <col min="10253" max="10253" width="7.5" style="115" customWidth="1"/>
    <col min="10254" max="10299" width="0" style="115" hidden="1" customWidth="1"/>
    <col min="10300" max="10496" width="9" style="115"/>
    <col min="10497" max="10497" width="18.75" style="115" customWidth="1"/>
    <col min="10498" max="10498" width="15" style="115" customWidth="1"/>
    <col min="10499" max="10499" width="6" style="115" customWidth="1"/>
    <col min="10500" max="10500" width="3.75" style="115" customWidth="1"/>
    <col min="10501" max="10508" width="9.75" style="115" customWidth="1"/>
    <col min="10509" max="10509" width="7.5" style="115" customWidth="1"/>
    <col min="10510" max="10555" width="0" style="115" hidden="1" customWidth="1"/>
    <col min="10556" max="10752" width="9" style="115"/>
    <col min="10753" max="10753" width="18.75" style="115" customWidth="1"/>
    <col min="10754" max="10754" width="15" style="115" customWidth="1"/>
    <col min="10755" max="10755" width="6" style="115" customWidth="1"/>
    <col min="10756" max="10756" width="3.75" style="115" customWidth="1"/>
    <col min="10757" max="10764" width="9.75" style="115" customWidth="1"/>
    <col min="10765" max="10765" width="7.5" style="115" customWidth="1"/>
    <col min="10766" max="10811" width="0" style="115" hidden="1" customWidth="1"/>
    <col min="10812" max="11008" width="9" style="115"/>
    <col min="11009" max="11009" width="18.75" style="115" customWidth="1"/>
    <col min="11010" max="11010" width="15" style="115" customWidth="1"/>
    <col min="11011" max="11011" width="6" style="115" customWidth="1"/>
    <col min="11012" max="11012" width="3.75" style="115" customWidth="1"/>
    <col min="11013" max="11020" width="9.75" style="115" customWidth="1"/>
    <col min="11021" max="11021" width="7.5" style="115" customWidth="1"/>
    <col min="11022" max="11067" width="0" style="115" hidden="1" customWidth="1"/>
    <col min="11068" max="11264" width="9" style="115"/>
    <col min="11265" max="11265" width="18.75" style="115" customWidth="1"/>
    <col min="11266" max="11266" width="15" style="115" customWidth="1"/>
    <col min="11267" max="11267" width="6" style="115" customWidth="1"/>
    <col min="11268" max="11268" width="3.75" style="115" customWidth="1"/>
    <col min="11269" max="11276" width="9.75" style="115" customWidth="1"/>
    <col min="11277" max="11277" width="7.5" style="115" customWidth="1"/>
    <col min="11278" max="11323" width="0" style="115" hidden="1" customWidth="1"/>
    <col min="11324" max="11520" width="9" style="115"/>
    <col min="11521" max="11521" width="18.75" style="115" customWidth="1"/>
    <col min="11522" max="11522" width="15" style="115" customWidth="1"/>
    <col min="11523" max="11523" width="6" style="115" customWidth="1"/>
    <col min="11524" max="11524" width="3.75" style="115" customWidth="1"/>
    <col min="11525" max="11532" width="9.75" style="115" customWidth="1"/>
    <col min="11533" max="11533" width="7.5" style="115" customWidth="1"/>
    <col min="11534" max="11579" width="0" style="115" hidden="1" customWidth="1"/>
    <col min="11580" max="11776" width="9" style="115"/>
    <col min="11777" max="11777" width="18.75" style="115" customWidth="1"/>
    <col min="11778" max="11778" width="15" style="115" customWidth="1"/>
    <col min="11779" max="11779" width="6" style="115" customWidth="1"/>
    <col min="11780" max="11780" width="3.75" style="115" customWidth="1"/>
    <col min="11781" max="11788" width="9.75" style="115" customWidth="1"/>
    <col min="11789" max="11789" width="7.5" style="115" customWidth="1"/>
    <col min="11790" max="11835" width="0" style="115" hidden="1" customWidth="1"/>
    <col min="11836" max="12032" width="9" style="115"/>
    <col min="12033" max="12033" width="18.75" style="115" customWidth="1"/>
    <col min="12034" max="12034" width="15" style="115" customWidth="1"/>
    <col min="12035" max="12035" width="6" style="115" customWidth="1"/>
    <col min="12036" max="12036" width="3.75" style="115" customWidth="1"/>
    <col min="12037" max="12044" width="9.75" style="115" customWidth="1"/>
    <col min="12045" max="12045" width="7.5" style="115" customWidth="1"/>
    <col min="12046" max="12091" width="0" style="115" hidden="1" customWidth="1"/>
    <col min="12092" max="12288" width="9" style="115"/>
    <col min="12289" max="12289" width="18.75" style="115" customWidth="1"/>
    <col min="12290" max="12290" width="15" style="115" customWidth="1"/>
    <col min="12291" max="12291" width="6" style="115" customWidth="1"/>
    <col min="12292" max="12292" width="3.75" style="115" customWidth="1"/>
    <col min="12293" max="12300" width="9.75" style="115" customWidth="1"/>
    <col min="12301" max="12301" width="7.5" style="115" customWidth="1"/>
    <col min="12302" max="12347" width="0" style="115" hidden="1" customWidth="1"/>
    <col min="12348" max="12544" width="9" style="115"/>
    <col min="12545" max="12545" width="18.75" style="115" customWidth="1"/>
    <col min="12546" max="12546" width="15" style="115" customWidth="1"/>
    <col min="12547" max="12547" width="6" style="115" customWidth="1"/>
    <col min="12548" max="12548" width="3.75" style="115" customWidth="1"/>
    <col min="12549" max="12556" width="9.75" style="115" customWidth="1"/>
    <col min="12557" max="12557" width="7.5" style="115" customWidth="1"/>
    <col min="12558" max="12603" width="0" style="115" hidden="1" customWidth="1"/>
    <col min="12604" max="12800" width="9" style="115"/>
    <col min="12801" max="12801" width="18.75" style="115" customWidth="1"/>
    <col min="12802" max="12802" width="15" style="115" customWidth="1"/>
    <col min="12803" max="12803" width="6" style="115" customWidth="1"/>
    <col min="12804" max="12804" width="3.75" style="115" customWidth="1"/>
    <col min="12805" max="12812" width="9.75" style="115" customWidth="1"/>
    <col min="12813" max="12813" width="7.5" style="115" customWidth="1"/>
    <col min="12814" max="12859" width="0" style="115" hidden="1" customWidth="1"/>
    <col min="12860" max="13056" width="9" style="115"/>
    <col min="13057" max="13057" width="18.75" style="115" customWidth="1"/>
    <col min="13058" max="13058" width="15" style="115" customWidth="1"/>
    <col min="13059" max="13059" width="6" style="115" customWidth="1"/>
    <col min="13060" max="13060" width="3.75" style="115" customWidth="1"/>
    <col min="13061" max="13068" width="9.75" style="115" customWidth="1"/>
    <col min="13069" max="13069" width="7.5" style="115" customWidth="1"/>
    <col min="13070" max="13115" width="0" style="115" hidden="1" customWidth="1"/>
    <col min="13116" max="13312" width="9" style="115"/>
    <col min="13313" max="13313" width="18.75" style="115" customWidth="1"/>
    <col min="13314" max="13314" width="15" style="115" customWidth="1"/>
    <col min="13315" max="13315" width="6" style="115" customWidth="1"/>
    <col min="13316" max="13316" width="3.75" style="115" customWidth="1"/>
    <col min="13317" max="13324" width="9.75" style="115" customWidth="1"/>
    <col min="13325" max="13325" width="7.5" style="115" customWidth="1"/>
    <col min="13326" max="13371" width="0" style="115" hidden="1" customWidth="1"/>
    <col min="13372" max="13568" width="9" style="115"/>
    <col min="13569" max="13569" width="18.75" style="115" customWidth="1"/>
    <col min="13570" max="13570" width="15" style="115" customWidth="1"/>
    <col min="13571" max="13571" width="6" style="115" customWidth="1"/>
    <col min="13572" max="13572" width="3.75" style="115" customWidth="1"/>
    <col min="13573" max="13580" width="9.75" style="115" customWidth="1"/>
    <col min="13581" max="13581" width="7.5" style="115" customWidth="1"/>
    <col min="13582" max="13627" width="0" style="115" hidden="1" customWidth="1"/>
    <col min="13628" max="13824" width="9" style="115"/>
    <col min="13825" max="13825" width="18.75" style="115" customWidth="1"/>
    <col min="13826" max="13826" width="15" style="115" customWidth="1"/>
    <col min="13827" max="13827" width="6" style="115" customWidth="1"/>
    <col min="13828" max="13828" width="3.75" style="115" customWidth="1"/>
    <col min="13829" max="13836" width="9.75" style="115" customWidth="1"/>
    <col min="13837" max="13837" width="7.5" style="115" customWidth="1"/>
    <col min="13838" max="13883" width="0" style="115" hidden="1" customWidth="1"/>
    <col min="13884" max="14080" width="9" style="115"/>
    <col min="14081" max="14081" width="18.75" style="115" customWidth="1"/>
    <col min="14082" max="14082" width="15" style="115" customWidth="1"/>
    <col min="14083" max="14083" width="6" style="115" customWidth="1"/>
    <col min="14084" max="14084" width="3.75" style="115" customWidth="1"/>
    <col min="14085" max="14092" width="9.75" style="115" customWidth="1"/>
    <col min="14093" max="14093" width="7.5" style="115" customWidth="1"/>
    <col min="14094" max="14139" width="0" style="115" hidden="1" customWidth="1"/>
    <col min="14140" max="14336" width="9" style="115"/>
    <col min="14337" max="14337" width="18.75" style="115" customWidth="1"/>
    <col min="14338" max="14338" width="15" style="115" customWidth="1"/>
    <col min="14339" max="14339" width="6" style="115" customWidth="1"/>
    <col min="14340" max="14340" width="3.75" style="115" customWidth="1"/>
    <col min="14341" max="14348" width="9.75" style="115" customWidth="1"/>
    <col min="14349" max="14349" width="7.5" style="115" customWidth="1"/>
    <col min="14350" max="14395" width="0" style="115" hidden="1" customWidth="1"/>
    <col min="14396" max="14592" width="9" style="115"/>
    <col min="14593" max="14593" width="18.75" style="115" customWidth="1"/>
    <col min="14594" max="14594" width="15" style="115" customWidth="1"/>
    <col min="14595" max="14595" width="6" style="115" customWidth="1"/>
    <col min="14596" max="14596" width="3.75" style="115" customWidth="1"/>
    <col min="14597" max="14604" width="9.75" style="115" customWidth="1"/>
    <col min="14605" max="14605" width="7.5" style="115" customWidth="1"/>
    <col min="14606" max="14651" width="0" style="115" hidden="1" customWidth="1"/>
    <col min="14652" max="14848" width="9" style="115"/>
    <col min="14849" max="14849" width="18.75" style="115" customWidth="1"/>
    <col min="14850" max="14850" width="15" style="115" customWidth="1"/>
    <col min="14851" max="14851" width="6" style="115" customWidth="1"/>
    <col min="14852" max="14852" width="3.75" style="115" customWidth="1"/>
    <col min="14853" max="14860" width="9.75" style="115" customWidth="1"/>
    <col min="14861" max="14861" width="7.5" style="115" customWidth="1"/>
    <col min="14862" max="14907" width="0" style="115" hidden="1" customWidth="1"/>
    <col min="14908" max="15104" width="9" style="115"/>
    <col min="15105" max="15105" width="18.75" style="115" customWidth="1"/>
    <col min="15106" max="15106" width="15" style="115" customWidth="1"/>
    <col min="15107" max="15107" width="6" style="115" customWidth="1"/>
    <col min="15108" max="15108" width="3.75" style="115" customWidth="1"/>
    <col min="15109" max="15116" width="9.75" style="115" customWidth="1"/>
    <col min="15117" max="15117" width="7.5" style="115" customWidth="1"/>
    <col min="15118" max="15163" width="0" style="115" hidden="1" customWidth="1"/>
    <col min="15164" max="15360" width="9" style="115"/>
    <col min="15361" max="15361" width="18.75" style="115" customWidth="1"/>
    <col min="15362" max="15362" width="15" style="115" customWidth="1"/>
    <col min="15363" max="15363" width="6" style="115" customWidth="1"/>
    <col min="15364" max="15364" width="3.75" style="115" customWidth="1"/>
    <col min="15365" max="15372" width="9.75" style="115" customWidth="1"/>
    <col min="15373" max="15373" width="7.5" style="115" customWidth="1"/>
    <col min="15374" max="15419" width="0" style="115" hidden="1" customWidth="1"/>
    <col min="15420" max="15616" width="9" style="115"/>
    <col min="15617" max="15617" width="18.75" style="115" customWidth="1"/>
    <col min="15618" max="15618" width="15" style="115" customWidth="1"/>
    <col min="15619" max="15619" width="6" style="115" customWidth="1"/>
    <col min="15620" max="15620" width="3.75" style="115" customWidth="1"/>
    <col min="15621" max="15628" width="9.75" style="115" customWidth="1"/>
    <col min="15629" max="15629" width="7.5" style="115" customWidth="1"/>
    <col min="15630" max="15675" width="0" style="115" hidden="1" customWidth="1"/>
    <col min="15676" max="15872" width="9" style="115"/>
    <col min="15873" max="15873" width="18.75" style="115" customWidth="1"/>
    <col min="15874" max="15874" width="15" style="115" customWidth="1"/>
    <col min="15875" max="15875" width="6" style="115" customWidth="1"/>
    <col min="15876" max="15876" width="3.75" style="115" customWidth="1"/>
    <col min="15877" max="15884" width="9.75" style="115" customWidth="1"/>
    <col min="15885" max="15885" width="7.5" style="115" customWidth="1"/>
    <col min="15886" max="15931" width="0" style="115" hidden="1" customWidth="1"/>
    <col min="15932" max="16128" width="9" style="115"/>
    <col min="16129" max="16129" width="18.75" style="115" customWidth="1"/>
    <col min="16130" max="16130" width="15" style="115" customWidth="1"/>
    <col min="16131" max="16131" width="6" style="115" customWidth="1"/>
    <col min="16132" max="16132" width="3.75" style="115" customWidth="1"/>
    <col min="16133" max="16140" width="9.75" style="115" customWidth="1"/>
    <col min="16141" max="16141" width="7.5" style="115" customWidth="1"/>
    <col min="16142" max="16187" width="0" style="115" hidden="1" customWidth="1"/>
    <col min="16188" max="16384" width="9" style="115"/>
  </cols>
  <sheetData>
    <row r="1" spans="1:64" ht="18.399999999999999" customHeight="1" thickBot="1">
      <c r="A1" s="115" t="s">
        <v>527</v>
      </c>
    </row>
    <row r="2" spans="1:64" ht="18.399999999999999" customHeight="1">
      <c r="A2" s="629" t="s">
        <v>113</v>
      </c>
      <c r="B2" s="626" t="s">
        <v>114</v>
      </c>
      <c r="C2" s="626" t="s">
        <v>115</v>
      </c>
      <c r="D2" s="626" t="s">
        <v>116</v>
      </c>
      <c r="E2" s="626" t="s">
        <v>117</v>
      </c>
      <c r="F2" s="626" t="s">
        <v>118</v>
      </c>
      <c r="G2" s="626" t="s">
        <v>119</v>
      </c>
      <c r="H2" s="626" t="s">
        <v>118</v>
      </c>
      <c r="I2" s="626" t="s">
        <v>120</v>
      </c>
      <c r="J2" s="626" t="s">
        <v>118</v>
      </c>
      <c r="K2" s="626" t="s">
        <v>121</v>
      </c>
      <c r="L2" s="626" t="s">
        <v>118</v>
      </c>
      <c r="M2" s="627" t="s">
        <v>122</v>
      </c>
    </row>
    <row r="3" spans="1:64" ht="18.399999999999999" customHeight="1" thickBot="1">
      <c r="A3" s="630" t="s">
        <v>118</v>
      </c>
      <c r="B3" s="631" t="s">
        <v>118</v>
      </c>
      <c r="C3" s="631" t="s">
        <v>118</v>
      </c>
      <c r="D3" s="631" t="s">
        <v>118</v>
      </c>
      <c r="E3" s="159" t="s">
        <v>123</v>
      </c>
      <c r="F3" s="159" t="s">
        <v>124</v>
      </c>
      <c r="G3" s="159" t="s">
        <v>123</v>
      </c>
      <c r="H3" s="159" t="s">
        <v>124</v>
      </c>
      <c r="I3" s="159" t="s">
        <v>123</v>
      </c>
      <c r="J3" s="159" t="s">
        <v>124</v>
      </c>
      <c r="K3" s="159" t="s">
        <v>123</v>
      </c>
      <c r="L3" s="159" t="s">
        <v>124</v>
      </c>
      <c r="M3" s="628" t="s">
        <v>118</v>
      </c>
      <c r="S3" s="116" t="s">
        <v>125</v>
      </c>
      <c r="T3" s="116" t="s">
        <v>126</v>
      </c>
      <c r="U3" s="116" t="s">
        <v>127</v>
      </c>
      <c r="V3" s="116" t="s">
        <v>128</v>
      </c>
      <c r="W3" s="116" t="s">
        <v>129</v>
      </c>
      <c r="X3" s="116" t="s">
        <v>130</v>
      </c>
      <c r="Y3" s="116" t="s">
        <v>131</v>
      </c>
    </row>
    <row r="4" spans="1:64" ht="18.399999999999999" customHeight="1">
      <c r="A4" s="170" t="s">
        <v>574</v>
      </c>
      <c r="B4" s="139" t="s">
        <v>118</v>
      </c>
      <c r="C4" s="139">
        <v>1</v>
      </c>
      <c r="D4" s="139" t="s">
        <v>132</v>
      </c>
      <c r="E4" s="160"/>
      <c r="F4" s="161">
        <v>1634249173</v>
      </c>
      <c r="G4" s="160"/>
      <c r="H4" s="161">
        <v>831580128</v>
      </c>
      <c r="I4" s="160"/>
      <c r="J4" s="161">
        <v>672405495</v>
      </c>
      <c r="K4" s="160"/>
      <c r="L4" s="161">
        <v>130263550</v>
      </c>
      <c r="M4" s="162" t="s">
        <v>118</v>
      </c>
      <c r="N4" s="115" t="s">
        <v>118</v>
      </c>
      <c r="O4" s="115" t="s">
        <v>133</v>
      </c>
    </row>
    <row r="5" spans="1:64" ht="18.399999999999999" customHeight="1">
      <c r="A5" s="170" t="s">
        <v>134</v>
      </c>
      <c r="B5" s="139" t="s">
        <v>118</v>
      </c>
      <c r="C5" s="139">
        <v>1</v>
      </c>
      <c r="D5" s="139" t="s">
        <v>132</v>
      </c>
      <c r="E5" s="161">
        <v>937694018</v>
      </c>
      <c r="F5" s="161">
        <v>937694018</v>
      </c>
      <c r="G5" s="161">
        <v>233924805</v>
      </c>
      <c r="H5" s="161">
        <v>233924805</v>
      </c>
      <c r="I5" s="161">
        <v>587082384</v>
      </c>
      <c r="J5" s="161">
        <v>587082384</v>
      </c>
      <c r="K5" s="161">
        <v>116686829</v>
      </c>
      <c r="L5" s="161">
        <v>116686829</v>
      </c>
      <c r="M5" s="162" t="s">
        <v>118</v>
      </c>
      <c r="N5" s="115" t="s">
        <v>118</v>
      </c>
      <c r="P5" s="115" t="s">
        <v>135</v>
      </c>
      <c r="Q5" s="115" t="s">
        <v>118</v>
      </c>
      <c r="R5" s="115" t="s">
        <v>406</v>
      </c>
      <c r="BI5" s="114" t="str">
        <f>HYPERLINK("#내역서!A11","B0211 →")</f>
        <v>B0211 →</v>
      </c>
    </row>
    <row r="6" spans="1:64" ht="18.399999999999999" customHeight="1">
      <c r="A6" s="170" t="s">
        <v>297</v>
      </c>
      <c r="B6" s="139" t="s">
        <v>118</v>
      </c>
      <c r="C6" s="139">
        <v>1</v>
      </c>
      <c r="D6" s="139" t="s">
        <v>132</v>
      </c>
      <c r="E6" s="161">
        <v>594041818</v>
      </c>
      <c r="F6" s="161">
        <v>594041818</v>
      </c>
      <c r="G6" s="161">
        <v>594041818</v>
      </c>
      <c r="H6" s="161">
        <v>594041818</v>
      </c>
      <c r="I6" s="161">
        <v>0</v>
      </c>
      <c r="J6" s="161">
        <v>0</v>
      </c>
      <c r="K6" s="161">
        <v>0</v>
      </c>
      <c r="L6" s="161">
        <v>0</v>
      </c>
      <c r="M6" s="162" t="s">
        <v>118</v>
      </c>
      <c r="N6" s="115" t="s">
        <v>118</v>
      </c>
      <c r="P6" s="115" t="s">
        <v>142</v>
      </c>
      <c r="Q6" s="115" t="s">
        <v>118</v>
      </c>
      <c r="R6" s="115" t="s">
        <v>407</v>
      </c>
      <c r="BI6" s="114" t="str">
        <f>HYPERLINK("#내역서!A195","B0226 →")</f>
        <v>B0226 →</v>
      </c>
    </row>
    <row r="7" spans="1:64" ht="18.399999999999999" customHeight="1">
      <c r="A7" s="170" t="s">
        <v>136</v>
      </c>
      <c r="B7" s="139" t="s">
        <v>118</v>
      </c>
      <c r="C7" s="139">
        <v>1</v>
      </c>
      <c r="D7" s="139" t="s">
        <v>132</v>
      </c>
      <c r="E7" s="161">
        <v>2959300</v>
      </c>
      <c r="F7" s="161">
        <v>2959300</v>
      </c>
      <c r="G7" s="161">
        <v>0</v>
      </c>
      <c r="H7" s="161">
        <v>0</v>
      </c>
      <c r="I7" s="161">
        <v>0</v>
      </c>
      <c r="J7" s="161">
        <v>0</v>
      </c>
      <c r="K7" s="161">
        <v>2959300</v>
      </c>
      <c r="L7" s="161">
        <v>2959300</v>
      </c>
      <c r="M7" s="162" t="s">
        <v>118</v>
      </c>
      <c r="N7" s="115" t="s">
        <v>118</v>
      </c>
      <c r="P7" s="115" t="s">
        <v>137</v>
      </c>
      <c r="Q7" s="115" t="s">
        <v>118</v>
      </c>
      <c r="R7" s="115" t="s">
        <v>408</v>
      </c>
      <c r="BI7" s="114" t="str">
        <f>HYPERLINK("#내역서!A226","B0227 →")</f>
        <v>B0227 →</v>
      </c>
    </row>
    <row r="8" spans="1:64" ht="18.399999999999999" customHeight="1">
      <c r="A8" s="170" t="s">
        <v>558</v>
      </c>
      <c r="B8" s="139" t="s">
        <v>118</v>
      </c>
      <c r="C8" s="139">
        <v>1</v>
      </c>
      <c r="D8" s="139" t="s">
        <v>132</v>
      </c>
      <c r="E8" s="161">
        <v>95636616</v>
      </c>
      <c r="F8" s="161">
        <v>95636616</v>
      </c>
      <c r="G8" s="161">
        <v>3613505</v>
      </c>
      <c r="H8" s="161">
        <v>3613505</v>
      </c>
      <c r="I8" s="161">
        <v>85323111</v>
      </c>
      <c r="J8" s="161">
        <v>85323111</v>
      </c>
      <c r="K8" s="161">
        <v>6700000</v>
      </c>
      <c r="L8" s="161">
        <v>6700000</v>
      </c>
      <c r="M8" s="162" t="s">
        <v>118</v>
      </c>
      <c r="N8" s="115" t="s">
        <v>118</v>
      </c>
      <c r="P8" s="115" t="s">
        <v>139</v>
      </c>
      <c r="Q8" s="115" t="s">
        <v>118</v>
      </c>
      <c r="R8" s="115" t="s">
        <v>409</v>
      </c>
      <c r="BI8" s="114" t="str">
        <f>HYPERLINK("#내역서!A252","C01010 →")</f>
        <v>C01010 →</v>
      </c>
    </row>
    <row r="9" spans="1:64" ht="18.399999999999999" customHeight="1">
      <c r="A9" s="170" t="s">
        <v>559</v>
      </c>
      <c r="B9" s="139" t="s">
        <v>118</v>
      </c>
      <c r="C9" s="139">
        <v>1</v>
      </c>
      <c r="D9" s="139" t="s">
        <v>132</v>
      </c>
      <c r="E9" s="161">
        <v>3917421</v>
      </c>
      <c r="F9" s="161">
        <v>3917421</v>
      </c>
      <c r="G9" s="161">
        <v>0</v>
      </c>
      <c r="H9" s="161">
        <v>0</v>
      </c>
      <c r="I9" s="161">
        <v>0</v>
      </c>
      <c r="J9" s="161">
        <v>0</v>
      </c>
      <c r="K9" s="161">
        <v>3917421</v>
      </c>
      <c r="L9" s="161">
        <v>3917421</v>
      </c>
      <c r="M9" s="162" t="s">
        <v>118</v>
      </c>
      <c r="N9" s="115" t="s">
        <v>118</v>
      </c>
      <c r="P9" s="115" t="s">
        <v>143</v>
      </c>
      <c r="Q9" s="115" t="s">
        <v>140</v>
      </c>
      <c r="R9" s="115" t="s">
        <v>118</v>
      </c>
    </row>
    <row r="10" spans="1:64" ht="18.399999999999999" customHeight="1">
      <c r="A10" s="170" t="s">
        <v>138</v>
      </c>
      <c r="B10" s="139" t="s">
        <v>118</v>
      </c>
      <c r="C10" s="139"/>
      <c r="D10" s="139" t="s">
        <v>118</v>
      </c>
      <c r="E10" s="161">
        <v>0</v>
      </c>
      <c r="F10" s="161">
        <v>0</v>
      </c>
      <c r="G10" s="163"/>
      <c r="H10" s="161">
        <v>0</v>
      </c>
      <c r="I10" s="163"/>
      <c r="J10" s="161">
        <v>0</v>
      </c>
      <c r="K10" s="163"/>
      <c r="L10" s="161">
        <v>0</v>
      </c>
      <c r="M10" s="162" t="s">
        <v>118</v>
      </c>
    </row>
    <row r="11" spans="1:64" ht="18.399999999999999" customHeight="1">
      <c r="A11" s="171"/>
      <c r="B11" s="163"/>
      <c r="C11" s="163"/>
      <c r="D11" s="163"/>
      <c r="E11" s="163"/>
      <c r="F11" s="163"/>
      <c r="G11" s="163"/>
      <c r="H11" s="163"/>
      <c r="I11" s="163"/>
      <c r="J11" s="163"/>
      <c r="K11" s="163"/>
      <c r="L11" s="163"/>
      <c r="M11" s="164"/>
      <c r="N11" s="115" t="s">
        <v>118</v>
      </c>
      <c r="O11" s="115" t="s">
        <v>406</v>
      </c>
    </row>
    <row r="12" spans="1:64" ht="18.399999999999999" customHeight="1">
      <c r="A12" s="170" t="s">
        <v>141</v>
      </c>
      <c r="B12" s="139" t="s">
        <v>118</v>
      </c>
      <c r="C12" s="139">
        <v>1</v>
      </c>
      <c r="D12" s="139" t="s">
        <v>132</v>
      </c>
      <c r="E12" s="160"/>
      <c r="F12" s="161">
        <v>937694018</v>
      </c>
      <c r="G12" s="160"/>
      <c r="H12" s="161">
        <v>233924805</v>
      </c>
      <c r="I12" s="160"/>
      <c r="J12" s="161">
        <v>587082384</v>
      </c>
      <c r="K12" s="160"/>
      <c r="L12" s="161">
        <v>116686829</v>
      </c>
      <c r="M12" s="162" t="s">
        <v>118</v>
      </c>
      <c r="N12" s="115" t="s">
        <v>118</v>
      </c>
      <c r="P12" s="115" t="s">
        <v>135</v>
      </c>
      <c r="Q12" s="115" t="s">
        <v>118</v>
      </c>
      <c r="R12" s="115" t="s">
        <v>410</v>
      </c>
      <c r="BI12" s="114" t="str">
        <f>HYPERLINK("#내역서!A21","B0213 →")</f>
        <v>B0213 →</v>
      </c>
    </row>
    <row r="13" spans="1:64" ht="18.399999999999999" customHeight="1">
      <c r="A13" s="170" t="s">
        <v>342</v>
      </c>
      <c r="B13" s="139" t="s">
        <v>118</v>
      </c>
      <c r="C13" s="139">
        <v>1</v>
      </c>
      <c r="D13" s="139" t="s">
        <v>132</v>
      </c>
      <c r="E13" s="161">
        <v>313405629</v>
      </c>
      <c r="F13" s="161">
        <v>313405629</v>
      </c>
      <c r="G13" s="161">
        <v>59974432</v>
      </c>
      <c r="H13" s="161">
        <v>59974432</v>
      </c>
      <c r="I13" s="161">
        <v>219128943</v>
      </c>
      <c r="J13" s="161">
        <v>219128943</v>
      </c>
      <c r="K13" s="161">
        <v>34302254</v>
      </c>
      <c r="L13" s="161">
        <v>34302254</v>
      </c>
      <c r="M13" s="162" t="s">
        <v>118</v>
      </c>
      <c r="N13" s="115" t="s">
        <v>118</v>
      </c>
      <c r="P13" s="115" t="s">
        <v>142</v>
      </c>
      <c r="Q13" s="115" t="s">
        <v>118</v>
      </c>
      <c r="R13" s="115" t="s">
        <v>411</v>
      </c>
      <c r="BI13" s="114" t="str">
        <f>HYPERLINK("#내역서!A52","B0214 →")</f>
        <v>B0214 →</v>
      </c>
    </row>
    <row r="14" spans="1:64" ht="18.399999999999999" customHeight="1">
      <c r="A14" s="170" t="s">
        <v>575</v>
      </c>
      <c r="B14" s="139" t="s">
        <v>118</v>
      </c>
      <c r="C14" s="139">
        <v>1</v>
      </c>
      <c r="D14" s="139" t="s">
        <v>132</v>
      </c>
      <c r="E14" s="161">
        <v>92739520</v>
      </c>
      <c r="F14" s="161">
        <v>92739520</v>
      </c>
      <c r="G14" s="161">
        <v>21639520</v>
      </c>
      <c r="H14" s="161">
        <v>21639520</v>
      </c>
      <c r="I14" s="161">
        <v>59386240</v>
      </c>
      <c r="J14" s="161">
        <v>59386240</v>
      </c>
      <c r="K14" s="161">
        <v>11713760</v>
      </c>
      <c r="L14" s="161">
        <v>11713760</v>
      </c>
      <c r="M14" s="162" t="s">
        <v>118</v>
      </c>
      <c r="N14" s="115" t="s">
        <v>118</v>
      </c>
      <c r="P14" s="115" t="s">
        <v>137</v>
      </c>
      <c r="Q14" s="115" t="s">
        <v>118</v>
      </c>
      <c r="R14" s="115" t="s">
        <v>412</v>
      </c>
      <c r="BI14" s="114" t="str">
        <f>HYPERLINK("#내역서!A56","B0215 →")</f>
        <v>B0215 →</v>
      </c>
      <c r="BK14" s="168" t="e">
        <f>#REF!</f>
        <v>#REF!</v>
      </c>
      <c r="BL14" s="169" t="e">
        <f>BK14-F14</f>
        <v>#REF!</v>
      </c>
    </row>
    <row r="15" spans="1:64" ht="18.399999999999999" customHeight="1">
      <c r="A15" s="170" t="s">
        <v>576</v>
      </c>
      <c r="B15" s="139" t="s">
        <v>118</v>
      </c>
      <c r="C15" s="139">
        <v>1</v>
      </c>
      <c r="D15" s="139" t="s">
        <v>132</v>
      </c>
      <c r="E15" s="161">
        <v>18826359</v>
      </c>
      <c r="F15" s="161">
        <v>18826359</v>
      </c>
      <c r="G15" s="161">
        <v>736708</v>
      </c>
      <c r="H15" s="161">
        <v>736708</v>
      </c>
      <c r="I15" s="161">
        <v>17194934</v>
      </c>
      <c r="J15" s="161">
        <v>17194934</v>
      </c>
      <c r="K15" s="161">
        <v>894717</v>
      </c>
      <c r="L15" s="161">
        <v>894717</v>
      </c>
      <c r="M15" s="162" t="s">
        <v>118</v>
      </c>
      <c r="N15" s="115" t="s">
        <v>118</v>
      </c>
      <c r="P15" s="115" t="s">
        <v>139</v>
      </c>
      <c r="Q15" s="115" t="s">
        <v>118</v>
      </c>
      <c r="R15" s="115" t="s">
        <v>413</v>
      </c>
      <c r="BI15" s="114" t="str">
        <f>HYPERLINK("#내역서!A88","B0216 →")</f>
        <v>B0216 →</v>
      </c>
      <c r="BK15" s="168" t="e">
        <f>#REF!</f>
        <v>#REF!</v>
      </c>
      <c r="BL15" s="169" t="e">
        <f t="shared" ref="BL15:BL18" si="0">BK15-F15</f>
        <v>#REF!</v>
      </c>
    </row>
    <row r="16" spans="1:64" ht="18.399999999999999" customHeight="1">
      <c r="A16" s="170" t="s">
        <v>577</v>
      </c>
      <c r="B16" s="139" t="s">
        <v>118</v>
      </c>
      <c r="C16" s="139">
        <v>1</v>
      </c>
      <c r="D16" s="139" t="s">
        <v>132</v>
      </c>
      <c r="E16" s="161">
        <v>290302573</v>
      </c>
      <c r="F16" s="161">
        <v>290302573</v>
      </c>
      <c r="G16" s="161">
        <v>19664233</v>
      </c>
      <c r="H16" s="161">
        <v>19664233</v>
      </c>
      <c r="I16" s="161">
        <v>239677195</v>
      </c>
      <c r="J16" s="161">
        <v>239677195</v>
      </c>
      <c r="K16" s="161">
        <v>30961145</v>
      </c>
      <c r="L16" s="161">
        <v>30961145</v>
      </c>
      <c r="M16" s="162" t="s">
        <v>118</v>
      </c>
      <c r="N16" s="115" t="s">
        <v>118</v>
      </c>
      <c r="P16" s="115" t="s">
        <v>143</v>
      </c>
      <c r="Q16" s="115" t="s">
        <v>118</v>
      </c>
      <c r="R16" s="115" t="s">
        <v>414</v>
      </c>
      <c r="BI16" s="114" t="str">
        <f>HYPERLINK("#내역서!A111","B0217 →")</f>
        <v>B0217 →</v>
      </c>
      <c r="BK16" s="168" t="e">
        <f>#REF!</f>
        <v>#REF!</v>
      </c>
      <c r="BL16" s="169" t="e">
        <f t="shared" si="0"/>
        <v>#REF!</v>
      </c>
    </row>
    <row r="17" spans="1:64" ht="18.399999999999999" customHeight="1">
      <c r="A17" s="170" t="s">
        <v>578</v>
      </c>
      <c r="B17" s="139" t="s">
        <v>118</v>
      </c>
      <c r="C17" s="139">
        <v>1</v>
      </c>
      <c r="D17" s="139" t="s">
        <v>132</v>
      </c>
      <c r="E17" s="161">
        <v>78621881</v>
      </c>
      <c r="F17" s="161">
        <v>78621881</v>
      </c>
      <c r="G17" s="161">
        <v>17868436</v>
      </c>
      <c r="H17" s="161">
        <v>17868436</v>
      </c>
      <c r="I17" s="161">
        <v>51333900</v>
      </c>
      <c r="J17" s="161">
        <v>51333900</v>
      </c>
      <c r="K17" s="161">
        <v>9419545</v>
      </c>
      <c r="L17" s="161">
        <v>9419545</v>
      </c>
      <c r="M17" s="162" t="s">
        <v>118</v>
      </c>
      <c r="N17" s="115" t="s">
        <v>118</v>
      </c>
      <c r="P17" s="115" t="s">
        <v>144</v>
      </c>
      <c r="Q17" s="115" t="s">
        <v>118</v>
      </c>
      <c r="R17" s="115" t="s">
        <v>415</v>
      </c>
      <c r="BI17" s="114" t="str">
        <f>HYPERLINK("#내역서!A138","B0218 →")</f>
        <v>B0218 →</v>
      </c>
      <c r="BK17" s="168" t="e">
        <f>#REF!</f>
        <v>#REF!</v>
      </c>
      <c r="BL17" s="169" t="e">
        <f t="shared" si="0"/>
        <v>#REF!</v>
      </c>
    </row>
    <row r="18" spans="1:64" ht="18.399999999999999" customHeight="1">
      <c r="A18" s="170" t="s">
        <v>579</v>
      </c>
      <c r="B18" s="139" t="s">
        <v>118</v>
      </c>
      <c r="C18" s="139">
        <v>1</v>
      </c>
      <c r="D18" s="139" t="s">
        <v>132</v>
      </c>
      <c r="E18" s="161">
        <v>29874236</v>
      </c>
      <c r="F18" s="161">
        <v>29874236</v>
      </c>
      <c r="G18" s="161">
        <v>117656</v>
      </c>
      <c r="H18" s="161">
        <v>117656</v>
      </c>
      <c r="I18" s="161">
        <v>361172</v>
      </c>
      <c r="J18" s="161">
        <v>361172</v>
      </c>
      <c r="K18" s="161">
        <v>29395408</v>
      </c>
      <c r="L18" s="161">
        <v>29395408</v>
      </c>
      <c r="M18" s="162" t="s">
        <v>118</v>
      </c>
      <c r="N18" s="115" t="s">
        <v>118</v>
      </c>
      <c r="P18" s="115" t="s">
        <v>145</v>
      </c>
      <c r="Q18" s="115" t="s">
        <v>118</v>
      </c>
      <c r="R18" s="115" t="s">
        <v>416</v>
      </c>
      <c r="BI18" s="114" t="str">
        <f>HYPERLINK("#내역서!A161","B0219 →")</f>
        <v>B0219 →</v>
      </c>
      <c r="BK18" s="168" t="e">
        <f>#REF!</f>
        <v>#REF!</v>
      </c>
      <c r="BL18" s="169" t="e">
        <f t="shared" si="0"/>
        <v>#REF!</v>
      </c>
    </row>
    <row r="19" spans="1:64" ht="18.399999999999999" customHeight="1">
      <c r="A19" s="170" t="s">
        <v>580</v>
      </c>
      <c r="B19" s="139" t="s">
        <v>118</v>
      </c>
      <c r="C19" s="139">
        <v>1</v>
      </c>
      <c r="D19" s="139" t="s">
        <v>132</v>
      </c>
      <c r="E19" s="161">
        <v>113923820</v>
      </c>
      <c r="F19" s="161">
        <v>113923820</v>
      </c>
      <c r="G19" s="161">
        <v>113923820</v>
      </c>
      <c r="H19" s="161">
        <v>113923820</v>
      </c>
      <c r="I19" s="161">
        <v>0</v>
      </c>
      <c r="J19" s="161">
        <v>0</v>
      </c>
      <c r="K19" s="161">
        <v>0</v>
      </c>
      <c r="L19" s="161">
        <v>0</v>
      </c>
      <c r="M19" s="162" t="s">
        <v>118</v>
      </c>
      <c r="N19" s="115" t="s">
        <v>118</v>
      </c>
      <c r="P19" s="115" t="s">
        <v>146</v>
      </c>
      <c r="Q19" s="115" t="s">
        <v>118</v>
      </c>
      <c r="R19" s="115" t="s">
        <v>118</v>
      </c>
    </row>
    <row r="20" spans="1:64" ht="18.399999999999999" customHeight="1">
      <c r="A20" s="170" t="s">
        <v>138</v>
      </c>
      <c r="B20" s="139" t="s">
        <v>118</v>
      </c>
      <c r="C20" s="139"/>
      <c r="D20" s="139" t="s">
        <v>118</v>
      </c>
      <c r="E20" s="161">
        <v>0</v>
      </c>
      <c r="F20" s="161">
        <v>0</v>
      </c>
      <c r="G20" s="163"/>
      <c r="H20" s="161">
        <v>0</v>
      </c>
      <c r="I20" s="163"/>
      <c r="J20" s="161">
        <v>0</v>
      </c>
      <c r="K20" s="163"/>
      <c r="L20" s="161">
        <v>0</v>
      </c>
      <c r="M20" s="162" t="s">
        <v>118</v>
      </c>
    </row>
    <row r="21" spans="1:64" ht="18.399999999999999" customHeight="1">
      <c r="A21" s="171"/>
      <c r="B21" s="163"/>
      <c r="C21" s="163"/>
      <c r="D21" s="163"/>
      <c r="E21" s="163"/>
      <c r="F21" s="163"/>
      <c r="G21" s="163"/>
      <c r="H21" s="163"/>
      <c r="I21" s="163"/>
      <c r="J21" s="163"/>
      <c r="K21" s="163"/>
      <c r="L21" s="163"/>
      <c r="M21" s="164"/>
      <c r="N21" s="115" t="s">
        <v>118</v>
      </c>
      <c r="O21" s="115" t="s">
        <v>410</v>
      </c>
    </row>
    <row r="22" spans="1:64" ht="18.399999999999999" customHeight="1">
      <c r="A22" s="170" t="s">
        <v>343</v>
      </c>
      <c r="B22" s="139" t="s">
        <v>118</v>
      </c>
      <c r="C22" s="139">
        <v>1</v>
      </c>
      <c r="D22" s="139" t="s">
        <v>132</v>
      </c>
      <c r="E22" s="160"/>
      <c r="F22" s="161">
        <v>313405629</v>
      </c>
      <c r="G22" s="160"/>
      <c r="H22" s="161">
        <v>59974432</v>
      </c>
      <c r="I22" s="160"/>
      <c r="J22" s="161">
        <v>219128943</v>
      </c>
      <c r="K22" s="160"/>
      <c r="L22" s="161">
        <v>34302254</v>
      </c>
      <c r="M22" s="162" t="s">
        <v>118</v>
      </c>
      <c r="N22" s="115" t="s">
        <v>118</v>
      </c>
      <c r="P22" s="115" t="s">
        <v>135</v>
      </c>
      <c r="Q22" s="115" t="s">
        <v>118</v>
      </c>
      <c r="R22" s="115" t="s">
        <v>118</v>
      </c>
    </row>
    <row r="23" spans="1:64" ht="18.399999999999999" customHeight="1">
      <c r="A23" s="170" t="s">
        <v>344</v>
      </c>
      <c r="B23" s="139" t="s">
        <v>118</v>
      </c>
      <c r="C23" s="139"/>
      <c r="D23" s="139" t="s">
        <v>118</v>
      </c>
      <c r="E23" s="161">
        <v>0</v>
      </c>
      <c r="F23" s="161">
        <v>13117072</v>
      </c>
      <c r="G23" s="163"/>
      <c r="H23" s="161">
        <v>2388977</v>
      </c>
      <c r="I23" s="163"/>
      <c r="J23" s="161">
        <v>8635332</v>
      </c>
      <c r="K23" s="163"/>
      <c r="L23" s="161">
        <v>2092763</v>
      </c>
      <c r="M23" s="162" t="s">
        <v>118</v>
      </c>
      <c r="N23" s="115" t="s">
        <v>118</v>
      </c>
      <c r="P23" s="115" t="s">
        <v>142</v>
      </c>
      <c r="Q23" s="115" t="s">
        <v>118</v>
      </c>
      <c r="R23" s="115" t="s">
        <v>118</v>
      </c>
    </row>
    <row r="24" spans="1:64" ht="18.399999999999999" customHeight="1">
      <c r="A24" s="170" t="s">
        <v>345</v>
      </c>
      <c r="B24" s="139" t="s">
        <v>118</v>
      </c>
      <c r="C24" s="139"/>
      <c r="D24" s="139" t="s">
        <v>118</v>
      </c>
      <c r="E24" s="161">
        <v>0</v>
      </c>
      <c r="F24" s="161">
        <v>3179093</v>
      </c>
      <c r="G24" s="163"/>
      <c r="H24" s="161">
        <v>950772</v>
      </c>
      <c r="I24" s="163"/>
      <c r="J24" s="161">
        <v>2153244</v>
      </c>
      <c r="K24" s="163"/>
      <c r="L24" s="161">
        <v>75077</v>
      </c>
      <c r="M24" s="162" t="s">
        <v>118</v>
      </c>
      <c r="N24" s="115" t="s">
        <v>118</v>
      </c>
      <c r="P24" s="115" t="s">
        <v>137</v>
      </c>
      <c r="Q24" s="115" t="s">
        <v>118</v>
      </c>
      <c r="R24" s="115" t="s">
        <v>151</v>
      </c>
    </row>
    <row r="25" spans="1:64" ht="18.399999999999999" customHeight="1">
      <c r="A25" s="170" t="s">
        <v>147</v>
      </c>
      <c r="B25" s="139" t="s">
        <v>148</v>
      </c>
      <c r="C25" s="139">
        <v>1281.2</v>
      </c>
      <c r="D25" s="139" t="s">
        <v>149</v>
      </c>
      <c r="E25" s="161">
        <v>2421</v>
      </c>
      <c r="F25" s="161">
        <v>3101784</v>
      </c>
      <c r="G25" s="161">
        <v>724</v>
      </c>
      <c r="H25" s="161">
        <v>927588</v>
      </c>
      <c r="I25" s="161">
        <v>1640</v>
      </c>
      <c r="J25" s="161">
        <v>2101168</v>
      </c>
      <c r="K25" s="161">
        <v>57</v>
      </c>
      <c r="L25" s="161">
        <v>73028</v>
      </c>
      <c r="M25" s="162" t="s">
        <v>155</v>
      </c>
      <c r="N25" s="115" t="s">
        <v>118</v>
      </c>
      <c r="P25" s="115" t="s">
        <v>139</v>
      </c>
      <c r="Q25" s="115" t="s">
        <v>118</v>
      </c>
      <c r="R25" s="115" t="s">
        <v>153</v>
      </c>
    </row>
    <row r="26" spans="1:64" ht="18.399999999999999" customHeight="1">
      <c r="A26" s="170" t="s">
        <v>581</v>
      </c>
      <c r="B26" s="139" t="s">
        <v>148</v>
      </c>
      <c r="C26" s="139">
        <v>27.7</v>
      </c>
      <c r="D26" s="139" t="s">
        <v>149</v>
      </c>
      <c r="E26" s="161">
        <v>2791</v>
      </c>
      <c r="F26" s="161">
        <v>77309</v>
      </c>
      <c r="G26" s="161">
        <v>837</v>
      </c>
      <c r="H26" s="161">
        <v>23184</v>
      </c>
      <c r="I26" s="161">
        <v>1880</v>
      </c>
      <c r="J26" s="161">
        <v>52076</v>
      </c>
      <c r="K26" s="161">
        <v>74</v>
      </c>
      <c r="L26" s="161">
        <v>2049</v>
      </c>
      <c r="M26" s="162" t="s">
        <v>158</v>
      </c>
      <c r="N26" s="115" t="s">
        <v>118</v>
      </c>
      <c r="P26" s="115" t="s">
        <v>146</v>
      </c>
      <c r="Q26" s="115" t="s">
        <v>118</v>
      </c>
      <c r="R26" s="115" t="s">
        <v>118</v>
      </c>
    </row>
    <row r="27" spans="1:64" ht="18.399999999999999" customHeight="1">
      <c r="A27" s="170" t="s">
        <v>346</v>
      </c>
      <c r="B27" s="139" t="s">
        <v>118</v>
      </c>
      <c r="C27" s="139"/>
      <c r="D27" s="139" t="s">
        <v>118</v>
      </c>
      <c r="E27" s="161">
        <v>0</v>
      </c>
      <c r="F27" s="161">
        <v>4543051</v>
      </c>
      <c r="G27" s="163"/>
      <c r="H27" s="161">
        <v>619486</v>
      </c>
      <c r="I27" s="163"/>
      <c r="J27" s="161">
        <v>2886201</v>
      </c>
      <c r="K27" s="163"/>
      <c r="L27" s="161">
        <v>1037364</v>
      </c>
      <c r="M27" s="162" t="s">
        <v>118</v>
      </c>
      <c r="N27" s="115" t="s">
        <v>118</v>
      </c>
      <c r="P27" s="115" t="s">
        <v>159</v>
      </c>
      <c r="Q27" s="115" t="s">
        <v>118</v>
      </c>
      <c r="R27" s="115" t="s">
        <v>417</v>
      </c>
    </row>
    <row r="28" spans="1:64" ht="18.399999999999999" customHeight="1">
      <c r="A28" s="170" t="s">
        <v>313</v>
      </c>
      <c r="B28" s="139" t="s">
        <v>347</v>
      </c>
      <c r="C28" s="139">
        <v>229.1</v>
      </c>
      <c r="D28" s="139" t="s">
        <v>154</v>
      </c>
      <c r="E28" s="161">
        <v>19830</v>
      </c>
      <c r="F28" s="161">
        <v>4543051</v>
      </c>
      <c r="G28" s="161">
        <v>2704</v>
      </c>
      <c r="H28" s="161">
        <v>619486</v>
      </c>
      <c r="I28" s="161">
        <v>12598</v>
      </c>
      <c r="J28" s="161">
        <v>2886201</v>
      </c>
      <c r="K28" s="161">
        <v>4528</v>
      </c>
      <c r="L28" s="161">
        <v>1037364</v>
      </c>
      <c r="M28" s="162" t="s">
        <v>162</v>
      </c>
      <c r="N28" s="115" t="s">
        <v>118</v>
      </c>
      <c r="P28" s="115" t="s">
        <v>225</v>
      </c>
      <c r="Q28" s="115" t="s">
        <v>118</v>
      </c>
      <c r="R28" s="115" t="s">
        <v>118</v>
      </c>
    </row>
    <row r="29" spans="1:64" ht="18.399999999999999" customHeight="1">
      <c r="A29" s="170" t="s">
        <v>348</v>
      </c>
      <c r="B29" s="139" t="s">
        <v>118</v>
      </c>
      <c r="C29" s="139"/>
      <c r="D29" s="139" t="s">
        <v>118</v>
      </c>
      <c r="E29" s="161">
        <v>0</v>
      </c>
      <c r="F29" s="161">
        <v>5394928</v>
      </c>
      <c r="G29" s="163"/>
      <c r="H29" s="161">
        <v>818719</v>
      </c>
      <c r="I29" s="163"/>
      <c r="J29" s="161">
        <v>3595887</v>
      </c>
      <c r="K29" s="163"/>
      <c r="L29" s="161">
        <v>980322</v>
      </c>
      <c r="M29" s="162" t="s">
        <v>118</v>
      </c>
      <c r="N29" s="115" t="s">
        <v>118</v>
      </c>
      <c r="P29" s="115" t="s">
        <v>190</v>
      </c>
      <c r="Q29" s="115" t="s">
        <v>118</v>
      </c>
      <c r="R29" s="115" t="s">
        <v>418</v>
      </c>
    </row>
    <row r="30" spans="1:64" ht="18.399999999999999" customHeight="1">
      <c r="A30" s="170" t="s">
        <v>157</v>
      </c>
      <c r="B30" s="139" t="s">
        <v>349</v>
      </c>
      <c r="C30" s="139">
        <v>137.30000000000001</v>
      </c>
      <c r="D30" s="139" t="s">
        <v>154</v>
      </c>
      <c r="E30" s="161">
        <v>39293</v>
      </c>
      <c r="F30" s="161">
        <v>5394928</v>
      </c>
      <c r="G30" s="161">
        <v>5963</v>
      </c>
      <c r="H30" s="161">
        <v>818719</v>
      </c>
      <c r="I30" s="161">
        <v>26190</v>
      </c>
      <c r="J30" s="161">
        <v>3595887</v>
      </c>
      <c r="K30" s="161">
        <v>7140</v>
      </c>
      <c r="L30" s="161">
        <v>980322</v>
      </c>
      <c r="M30" s="162" t="s">
        <v>164</v>
      </c>
      <c r="N30" s="115" t="s">
        <v>118</v>
      </c>
      <c r="P30" s="115" t="s">
        <v>193</v>
      </c>
      <c r="Q30" s="115" t="s">
        <v>118</v>
      </c>
      <c r="R30" s="115" t="s">
        <v>118</v>
      </c>
    </row>
    <row r="31" spans="1:64" ht="18.399999999999999" customHeight="1">
      <c r="A31" s="170" t="s">
        <v>350</v>
      </c>
      <c r="B31" s="139" t="s">
        <v>118</v>
      </c>
      <c r="C31" s="139"/>
      <c r="D31" s="139" t="s">
        <v>118</v>
      </c>
      <c r="E31" s="161">
        <v>0</v>
      </c>
      <c r="F31" s="161">
        <v>195455024</v>
      </c>
      <c r="G31" s="163"/>
      <c r="H31" s="161">
        <v>46361207</v>
      </c>
      <c r="I31" s="163"/>
      <c r="J31" s="161">
        <v>133175323</v>
      </c>
      <c r="K31" s="163"/>
      <c r="L31" s="161">
        <v>15918494</v>
      </c>
      <c r="M31" s="162" t="s">
        <v>118</v>
      </c>
      <c r="N31" s="115" t="s">
        <v>118</v>
      </c>
      <c r="P31" s="115" t="s">
        <v>196</v>
      </c>
      <c r="Q31" s="115" t="s">
        <v>118</v>
      </c>
      <c r="R31" s="115" t="s">
        <v>419</v>
      </c>
    </row>
    <row r="32" spans="1:64" ht="18.399999999999999" customHeight="1">
      <c r="A32" s="170" t="s">
        <v>351</v>
      </c>
      <c r="B32" s="139" t="s">
        <v>118</v>
      </c>
      <c r="C32" s="139"/>
      <c r="D32" s="139" t="s">
        <v>118</v>
      </c>
      <c r="E32" s="161">
        <v>0</v>
      </c>
      <c r="F32" s="161">
        <v>37828060</v>
      </c>
      <c r="G32" s="163"/>
      <c r="H32" s="161">
        <v>2758535</v>
      </c>
      <c r="I32" s="163"/>
      <c r="J32" s="161">
        <v>31284425</v>
      </c>
      <c r="K32" s="163"/>
      <c r="L32" s="161">
        <v>3785100</v>
      </c>
      <c r="M32" s="162" t="s">
        <v>118</v>
      </c>
      <c r="N32" s="115" t="s">
        <v>118</v>
      </c>
      <c r="P32" s="115" t="s">
        <v>163</v>
      </c>
      <c r="Q32" s="115" t="s">
        <v>118</v>
      </c>
      <c r="R32" s="115" t="s">
        <v>118</v>
      </c>
    </row>
    <row r="33" spans="1:18" ht="18.399999999999999" customHeight="1">
      <c r="A33" s="170" t="s">
        <v>161</v>
      </c>
      <c r="B33" s="139" t="s">
        <v>349</v>
      </c>
      <c r="C33" s="139">
        <v>5735</v>
      </c>
      <c r="D33" s="139" t="s">
        <v>154</v>
      </c>
      <c r="E33" s="161">
        <v>6596</v>
      </c>
      <c r="F33" s="161">
        <v>37828060</v>
      </c>
      <c r="G33" s="161">
        <v>481</v>
      </c>
      <c r="H33" s="161">
        <v>2758535</v>
      </c>
      <c r="I33" s="161">
        <v>5455</v>
      </c>
      <c r="J33" s="161">
        <v>31284425</v>
      </c>
      <c r="K33" s="161">
        <v>660</v>
      </c>
      <c r="L33" s="161">
        <v>3785100</v>
      </c>
      <c r="M33" s="162" t="s">
        <v>165</v>
      </c>
      <c r="N33" s="115" t="s">
        <v>118</v>
      </c>
      <c r="P33" s="115" t="s">
        <v>420</v>
      </c>
      <c r="Q33" s="115" t="s">
        <v>118</v>
      </c>
      <c r="R33" s="115" t="s">
        <v>118</v>
      </c>
    </row>
    <row r="34" spans="1:18" ht="18.399999999999999" customHeight="1">
      <c r="A34" s="170" t="s">
        <v>582</v>
      </c>
      <c r="B34" s="139" t="s">
        <v>118</v>
      </c>
      <c r="C34" s="139"/>
      <c r="D34" s="139" t="s">
        <v>118</v>
      </c>
      <c r="E34" s="161">
        <v>0</v>
      </c>
      <c r="F34" s="161">
        <v>157626964</v>
      </c>
      <c r="G34" s="163"/>
      <c r="H34" s="161">
        <v>43602672</v>
      </c>
      <c r="I34" s="163"/>
      <c r="J34" s="161">
        <v>101890898</v>
      </c>
      <c r="K34" s="163"/>
      <c r="L34" s="161">
        <v>12133394</v>
      </c>
      <c r="M34" s="162" t="s">
        <v>118</v>
      </c>
      <c r="N34" s="115" t="s">
        <v>118</v>
      </c>
      <c r="P34" s="115" t="s">
        <v>244</v>
      </c>
      <c r="Q34" s="115" t="s">
        <v>118</v>
      </c>
      <c r="R34" s="115" t="s">
        <v>421</v>
      </c>
    </row>
    <row r="35" spans="1:18" ht="18.399999999999999" customHeight="1">
      <c r="A35" s="170" t="s">
        <v>583</v>
      </c>
      <c r="B35" s="139" t="s">
        <v>347</v>
      </c>
      <c r="C35" s="139">
        <v>818</v>
      </c>
      <c r="D35" s="139" t="s">
        <v>154</v>
      </c>
      <c r="E35" s="161">
        <v>192698</v>
      </c>
      <c r="F35" s="161">
        <v>157626964</v>
      </c>
      <c r="G35" s="161">
        <v>53304</v>
      </c>
      <c r="H35" s="161">
        <v>43602672</v>
      </c>
      <c r="I35" s="161">
        <v>124561</v>
      </c>
      <c r="J35" s="161">
        <v>101890898</v>
      </c>
      <c r="K35" s="161">
        <v>14833</v>
      </c>
      <c r="L35" s="161">
        <v>12133394</v>
      </c>
      <c r="M35" s="162" t="s">
        <v>167</v>
      </c>
      <c r="N35" s="115" t="s">
        <v>118</v>
      </c>
      <c r="P35" s="115" t="s">
        <v>299</v>
      </c>
      <c r="Q35" s="115" t="s">
        <v>118</v>
      </c>
      <c r="R35" s="115" t="s">
        <v>118</v>
      </c>
    </row>
    <row r="36" spans="1:18" ht="18.399999999999999" customHeight="1">
      <c r="A36" s="170" t="s">
        <v>352</v>
      </c>
      <c r="B36" s="139" t="s">
        <v>118</v>
      </c>
      <c r="C36" s="139"/>
      <c r="D36" s="139" t="s">
        <v>118</v>
      </c>
      <c r="E36" s="161">
        <v>0</v>
      </c>
      <c r="F36" s="161">
        <v>41438833</v>
      </c>
      <c r="G36" s="163"/>
      <c r="H36" s="161">
        <v>2153703</v>
      </c>
      <c r="I36" s="163"/>
      <c r="J36" s="161">
        <v>37391071</v>
      </c>
      <c r="K36" s="163"/>
      <c r="L36" s="161">
        <v>1894059</v>
      </c>
      <c r="M36" s="162" t="s">
        <v>118</v>
      </c>
      <c r="N36" s="115" t="s">
        <v>118</v>
      </c>
      <c r="P36" s="115" t="s">
        <v>300</v>
      </c>
      <c r="Q36" s="115" t="s">
        <v>118</v>
      </c>
      <c r="R36" s="115" t="s">
        <v>422</v>
      </c>
    </row>
    <row r="37" spans="1:18" ht="18.399999999999999" customHeight="1">
      <c r="A37" s="170" t="s">
        <v>353</v>
      </c>
      <c r="B37" s="139" t="s">
        <v>118</v>
      </c>
      <c r="C37" s="139"/>
      <c r="D37" s="139" t="s">
        <v>118</v>
      </c>
      <c r="E37" s="161">
        <v>0</v>
      </c>
      <c r="F37" s="161">
        <v>35870732</v>
      </c>
      <c r="G37" s="163"/>
      <c r="H37" s="161">
        <v>1940690</v>
      </c>
      <c r="I37" s="163"/>
      <c r="J37" s="161">
        <v>32231938</v>
      </c>
      <c r="K37" s="163"/>
      <c r="L37" s="161">
        <v>1698104</v>
      </c>
      <c r="M37" s="162" t="s">
        <v>118</v>
      </c>
      <c r="N37" s="115" t="s">
        <v>118</v>
      </c>
      <c r="P37" s="115" t="s">
        <v>423</v>
      </c>
      <c r="Q37" s="115" t="s">
        <v>118</v>
      </c>
      <c r="R37" s="115" t="s">
        <v>118</v>
      </c>
    </row>
    <row r="38" spans="1:18" ht="18.399999999999999" customHeight="1">
      <c r="A38" s="170" t="s">
        <v>166</v>
      </c>
      <c r="B38" s="139" t="s">
        <v>354</v>
      </c>
      <c r="C38" s="139">
        <v>4577.1000000000004</v>
      </c>
      <c r="D38" s="139" t="s">
        <v>154</v>
      </c>
      <c r="E38" s="161">
        <v>7837</v>
      </c>
      <c r="F38" s="161">
        <v>35870732</v>
      </c>
      <c r="G38" s="161">
        <v>424</v>
      </c>
      <c r="H38" s="161">
        <v>1940690</v>
      </c>
      <c r="I38" s="161">
        <v>7042</v>
      </c>
      <c r="J38" s="161">
        <v>32231938</v>
      </c>
      <c r="K38" s="161">
        <v>371</v>
      </c>
      <c r="L38" s="161">
        <v>1698104</v>
      </c>
      <c r="M38" s="162" t="s">
        <v>168</v>
      </c>
      <c r="N38" s="115" t="s">
        <v>118</v>
      </c>
      <c r="P38" s="115" t="s">
        <v>424</v>
      </c>
      <c r="Q38" s="115" t="s">
        <v>118</v>
      </c>
      <c r="R38" s="115" t="s">
        <v>118</v>
      </c>
    </row>
    <row r="39" spans="1:18" ht="18.399999999999999" customHeight="1">
      <c r="A39" s="170" t="s">
        <v>584</v>
      </c>
      <c r="B39" s="139" t="s">
        <v>118</v>
      </c>
      <c r="C39" s="139"/>
      <c r="D39" s="139" t="s">
        <v>118</v>
      </c>
      <c r="E39" s="161">
        <v>0</v>
      </c>
      <c r="F39" s="161">
        <v>5568101</v>
      </c>
      <c r="G39" s="163"/>
      <c r="H39" s="161">
        <v>213013</v>
      </c>
      <c r="I39" s="163"/>
      <c r="J39" s="161">
        <v>5159133</v>
      </c>
      <c r="K39" s="163"/>
      <c r="L39" s="161">
        <v>195955</v>
      </c>
      <c r="M39" s="162" t="s">
        <v>118</v>
      </c>
      <c r="N39" s="115" t="s">
        <v>118</v>
      </c>
      <c r="P39" s="115" t="s">
        <v>302</v>
      </c>
      <c r="Q39" s="115" t="s">
        <v>118</v>
      </c>
      <c r="R39" s="115" t="s">
        <v>425</v>
      </c>
    </row>
    <row r="40" spans="1:18" ht="18.399999999999999" customHeight="1">
      <c r="A40" s="170" t="s">
        <v>585</v>
      </c>
      <c r="B40" s="139" t="s">
        <v>354</v>
      </c>
      <c r="C40" s="139">
        <v>437.4</v>
      </c>
      <c r="D40" s="139" t="s">
        <v>154</v>
      </c>
      <c r="E40" s="161">
        <v>12730</v>
      </c>
      <c r="F40" s="161">
        <v>5568101</v>
      </c>
      <c r="G40" s="161">
        <v>487</v>
      </c>
      <c r="H40" s="161">
        <v>213013</v>
      </c>
      <c r="I40" s="161">
        <v>11795</v>
      </c>
      <c r="J40" s="161">
        <v>5159133</v>
      </c>
      <c r="K40" s="161">
        <v>448</v>
      </c>
      <c r="L40" s="161">
        <v>195955</v>
      </c>
      <c r="M40" s="162" t="s">
        <v>169</v>
      </c>
      <c r="N40" s="115" t="s">
        <v>118</v>
      </c>
      <c r="P40" s="115" t="s">
        <v>303</v>
      </c>
      <c r="Q40" s="115" t="s">
        <v>118</v>
      </c>
      <c r="R40" s="115" t="s">
        <v>118</v>
      </c>
    </row>
    <row r="41" spans="1:18" ht="18.399999999999999" customHeight="1">
      <c r="A41" s="170" t="s">
        <v>355</v>
      </c>
      <c r="B41" s="139" t="s">
        <v>118</v>
      </c>
      <c r="C41" s="139"/>
      <c r="D41" s="139" t="s">
        <v>118</v>
      </c>
      <c r="E41" s="161">
        <v>0</v>
      </c>
      <c r="F41" s="161">
        <v>42654511</v>
      </c>
      <c r="G41" s="163"/>
      <c r="H41" s="161">
        <v>4345272</v>
      </c>
      <c r="I41" s="163"/>
      <c r="J41" s="161">
        <v>29037208</v>
      </c>
      <c r="K41" s="163"/>
      <c r="L41" s="161">
        <v>9272031</v>
      </c>
      <c r="M41" s="162" t="s">
        <v>118</v>
      </c>
      <c r="N41" s="115" t="s">
        <v>118</v>
      </c>
      <c r="P41" s="115" t="s">
        <v>305</v>
      </c>
      <c r="Q41" s="115" t="s">
        <v>118</v>
      </c>
      <c r="R41" s="115" t="s">
        <v>426</v>
      </c>
    </row>
    <row r="42" spans="1:18" ht="18.399999999999999" customHeight="1">
      <c r="A42" s="170" t="s">
        <v>356</v>
      </c>
      <c r="B42" s="139" t="s">
        <v>301</v>
      </c>
      <c r="C42" s="139">
        <v>5735</v>
      </c>
      <c r="D42" s="139" t="s">
        <v>154</v>
      </c>
      <c r="E42" s="161">
        <v>4183</v>
      </c>
      <c r="F42" s="161">
        <v>23989505</v>
      </c>
      <c r="G42" s="161">
        <v>290</v>
      </c>
      <c r="H42" s="161">
        <v>1663150</v>
      </c>
      <c r="I42" s="161">
        <v>2965</v>
      </c>
      <c r="J42" s="161">
        <v>17004275</v>
      </c>
      <c r="K42" s="161">
        <v>928</v>
      </c>
      <c r="L42" s="161">
        <v>5322080</v>
      </c>
      <c r="M42" s="162" t="s">
        <v>170</v>
      </c>
      <c r="N42" s="115" t="s">
        <v>118</v>
      </c>
      <c r="P42" s="115" t="s">
        <v>427</v>
      </c>
      <c r="Q42" s="115" t="s">
        <v>118</v>
      </c>
      <c r="R42" s="115" t="s">
        <v>118</v>
      </c>
    </row>
    <row r="43" spans="1:18" ht="18.399999999999999" customHeight="1">
      <c r="A43" s="170" t="s">
        <v>357</v>
      </c>
      <c r="B43" s="139" t="s">
        <v>298</v>
      </c>
      <c r="C43" s="139">
        <v>4577</v>
      </c>
      <c r="D43" s="139" t="s">
        <v>154</v>
      </c>
      <c r="E43" s="161">
        <v>4078</v>
      </c>
      <c r="F43" s="161">
        <v>18665006</v>
      </c>
      <c r="G43" s="161">
        <v>586</v>
      </c>
      <c r="H43" s="161">
        <v>2682122</v>
      </c>
      <c r="I43" s="161">
        <v>2629</v>
      </c>
      <c r="J43" s="161">
        <v>12032933</v>
      </c>
      <c r="K43" s="161">
        <v>863</v>
      </c>
      <c r="L43" s="161">
        <v>3949951</v>
      </c>
      <c r="M43" s="162" t="s">
        <v>172</v>
      </c>
      <c r="N43" s="115" t="s">
        <v>118</v>
      </c>
      <c r="P43" s="115" t="s">
        <v>171</v>
      </c>
      <c r="Q43" s="115" t="s">
        <v>118</v>
      </c>
      <c r="R43" s="115" t="s">
        <v>428</v>
      </c>
    </row>
    <row r="44" spans="1:18" ht="18.399999999999999" customHeight="1">
      <c r="A44" s="170" t="s">
        <v>358</v>
      </c>
      <c r="B44" s="139" t="s">
        <v>118</v>
      </c>
      <c r="C44" s="139"/>
      <c r="D44" s="139" t="s">
        <v>118</v>
      </c>
      <c r="E44" s="161">
        <v>0</v>
      </c>
      <c r="F44" s="161">
        <v>18768156</v>
      </c>
      <c r="G44" s="163"/>
      <c r="H44" s="161">
        <v>4381349</v>
      </c>
      <c r="I44" s="163"/>
      <c r="J44" s="161">
        <v>9693865</v>
      </c>
      <c r="K44" s="163"/>
      <c r="L44" s="161">
        <v>4692942</v>
      </c>
      <c r="M44" s="162" t="s">
        <v>118</v>
      </c>
      <c r="N44" s="115" t="s">
        <v>118</v>
      </c>
      <c r="P44" s="115" t="s">
        <v>306</v>
      </c>
      <c r="Q44" s="115" t="s">
        <v>118</v>
      </c>
      <c r="R44" s="115" t="s">
        <v>429</v>
      </c>
    </row>
    <row r="45" spans="1:18" ht="18.399999999999999" customHeight="1">
      <c r="A45" s="170" t="s">
        <v>359</v>
      </c>
      <c r="B45" s="139" t="s">
        <v>431</v>
      </c>
      <c r="C45" s="139">
        <v>649</v>
      </c>
      <c r="D45" s="139" t="s">
        <v>154</v>
      </c>
      <c r="E45" s="161">
        <v>7914</v>
      </c>
      <c r="F45" s="161">
        <v>5136186</v>
      </c>
      <c r="G45" s="161">
        <v>2337</v>
      </c>
      <c r="H45" s="161">
        <v>1516713</v>
      </c>
      <c r="I45" s="161">
        <v>3743</v>
      </c>
      <c r="J45" s="161">
        <v>2429207</v>
      </c>
      <c r="K45" s="161">
        <v>1834</v>
      </c>
      <c r="L45" s="161">
        <v>1190266</v>
      </c>
      <c r="M45" s="162" t="s">
        <v>174</v>
      </c>
      <c r="N45" s="115" t="s">
        <v>118</v>
      </c>
      <c r="P45" s="115" t="s">
        <v>430</v>
      </c>
      <c r="Q45" s="115" t="s">
        <v>118</v>
      </c>
      <c r="R45" s="115" t="s">
        <v>118</v>
      </c>
    </row>
    <row r="46" spans="1:18" ht="18.399999999999999" customHeight="1">
      <c r="A46" s="170" t="s">
        <v>359</v>
      </c>
      <c r="B46" s="139" t="s">
        <v>586</v>
      </c>
      <c r="C46" s="139">
        <v>818</v>
      </c>
      <c r="D46" s="139" t="s">
        <v>154</v>
      </c>
      <c r="E46" s="161">
        <v>16665</v>
      </c>
      <c r="F46" s="161">
        <v>13631970</v>
      </c>
      <c r="G46" s="161">
        <v>3502</v>
      </c>
      <c r="H46" s="161">
        <v>2864636</v>
      </c>
      <c r="I46" s="161">
        <v>8881</v>
      </c>
      <c r="J46" s="161">
        <v>7264658</v>
      </c>
      <c r="K46" s="161">
        <v>4282</v>
      </c>
      <c r="L46" s="161">
        <v>3502676</v>
      </c>
      <c r="M46" s="162" t="s">
        <v>176</v>
      </c>
      <c r="N46" s="115" t="s">
        <v>118</v>
      </c>
      <c r="P46" s="115" t="s">
        <v>432</v>
      </c>
      <c r="Q46" s="115" t="s">
        <v>118</v>
      </c>
      <c r="R46" s="115" t="s">
        <v>173</v>
      </c>
    </row>
    <row r="47" spans="1:18" ht="18.399999999999999" customHeight="1">
      <c r="A47" s="170" t="s">
        <v>360</v>
      </c>
      <c r="B47" s="139" t="s">
        <v>118</v>
      </c>
      <c r="C47" s="139"/>
      <c r="D47" s="139" t="s">
        <v>118</v>
      </c>
      <c r="E47" s="161">
        <v>0</v>
      </c>
      <c r="F47" s="161">
        <v>1972033</v>
      </c>
      <c r="G47" s="163"/>
      <c r="H47" s="161">
        <v>343924</v>
      </c>
      <c r="I47" s="163"/>
      <c r="J47" s="161">
        <v>1196144</v>
      </c>
      <c r="K47" s="163"/>
      <c r="L47" s="161">
        <v>431965</v>
      </c>
      <c r="M47" s="162" t="s">
        <v>118</v>
      </c>
      <c r="N47" s="115" t="s">
        <v>118</v>
      </c>
      <c r="P47" s="115" t="s">
        <v>433</v>
      </c>
      <c r="Q47" s="115" t="s">
        <v>118</v>
      </c>
      <c r="R47" s="115" t="s">
        <v>175</v>
      </c>
    </row>
    <row r="48" spans="1:18" ht="18.399999999999999" customHeight="1">
      <c r="A48" s="170" t="s">
        <v>528</v>
      </c>
      <c r="B48" s="139" t="s">
        <v>361</v>
      </c>
      <c r="C48" s="139">
        <v>433.7</v>
      </c>
      <c r="D48" s="139" t="s">
        <v>154</v>
      </c>
      <c r="E48" s="161">
        <v>4547</v>
      </c>
      <c r="F48" s="161">
        <v>1972033</v>
      </c>
      <c r="G48" s="161">
        <v>793</v>
      </c>
      <c r="H48" s="161">
        <v>343924</v>
      </c>
      <c r="I48" s="161">
        <v>2758</v>
      </c>
      <c r="J48" s="161">
        <v>1196144</v>
      </c>
      <c r="K48" s="161">
        <v>996</v>
      </c>
      <c r="L48" s="161">
        <v>431965</v>
      </c>
      <c r="M48" s="162" t="s">
        <v>177</v>
      </c>
      <c r="N48" s="115" t="s">
        <v>118</v>
      </c>
      <c r="P48" s="115" t="s">
        <v>307</v>
      </c>
      <c r="Q48" s="115" t="s">
        <v>118</v>
      </c>
      <c r="R48" s="115" t="s">
        <v>118</v>
      </c>
    </row>
    <row r="49" spans="1:18" ht="18.399999999999999" customHeight="1">
      <c r="A49" s="170" t="s">
        <v>138</v>
      </c>
      <c r="B49" s="139" t="s">
        <v>118</v>
      </c>
      <c r="C49" s="139"/>
      <c r="D49" s="139" t="s">
        <v>118</v>
      </c>
      <c r="E49" s="161">
        <v>0</v>
      </c>
      <c r="F49" s="161">
        <v>0</v>
      </c>
      <c r="G49" s="163"/>
      <c r="H49" s="161">
        <v>0</v>
      </c>
      <c r="I49" s="163"/>
      <c r="J49" s="161">
        <v>0</v>
      </c>
      <c r="K49" s="163"/>
      <c r="L49" s="161">
        <v>0</v>
      </c>
      <c r="M49" s="162" t="s">
        <v>118</v>
      </c>
      <c r="N49" s="115" t="s">
        <v>118</v>
      </c>
      <c r="P49" s="115" t="s">
        <v>434</v>
      </c>
      <c r="Q49" s="115" t="s">
        <v>118</v>
      </c>
      <c r="R49" s="115" t="s">
        <v>435</v>
      </c>
    </row>
    <row r="50" spans="1:18" ht="18.399999999999999" customHeight="1">
      <c r="A50" s="171"/>
      <c r="B50" s="163"/>
      <c r="C50" s="163"/>
      <c r="D50" s="163"/>
      <c r="E50" s="163"/>
      <c r="F50" s="163"/>
      <c r="G50" s="163"/>
      <c r="H50" s="163"/>
      <c r="I50" s="163"/>
      <c r="J50" s="163"/>
      <c r="K50" s="163"/>
      <c r="L50" s="163"/>
      <c r="M50" s="164"/>
      <c r="N50" s="115" t="s">
        <v>118</v>
      </c>
      <c r="P50" s="115" t="s">
        <v>308</v>
      </c>
      <c r="Q50" s="115" t="s">
        <v>140</v>
      </c>
      <c r="R50" s="115" t="s">
        <v>118</v>
      </c>
    </row>
    <row r="51" spans="1:18" ht="18.399999999999999" customHeight="1">
      <c r="A51" s="170" t="s">
        <v>587</v>
      </c>
      <c r="B51" s="139" t="s">
        <v>118</v>
      </c>
      <c r="C51" s="139">
        <v>1</v>
      </c>
      <c r="D51" s="139" t="s">
        <v>132</v>
      </c>
      <c r="E51" s="160"/>
      <c r="F51" s="161">
        <v>92739520</v>
      </c>
      <c r="G51" s="160"/>
      <c r="H51" s="161">
        <v>21639520</v>
      </c>
      <c r="I51" s="160"/>
      <c r="J51" s="161">
        <v>59386240</v>
      </c>
      <c r="K51" s="160"/>
      <c r="L51" s="161">
        <v>11713760</v>
      </c>
      <c r="M51" s="162" t="s">
        <v>118</v>
      </c>
    </row>
    <row r="52" spans="1:18" ht="18.399999999999999" customHeight="1">
      <c r="A52" s="170" t="s">
        <v>588</v>
      </c>
      <c r="B52" s="139" t="s">
        <v>118</v>
      </c>
      <c r="C52" s="139"/>
      <c r="D52" s="139" t="s">
        <v>118</v>
      </c>
      <c r="E52" s="161">
        <v>0</v>
      </c>
      <c r="F52" s="161">
        <v>92739520</v>
      </c>
      <c r="G52" s="163"/>
      <c r="H52" s="161">
        <v>21639520</v>
      </c>
      <c r="I52" s="163"/>
      <c r="J52" s="161">
        <v>59386240</v>
      </c>
      <c r="K52" s="163"/>
      <c r="L52" s="161">
        <v>11713760</v>
      </c>
      <c r="M52" s="162" t="s">
        <v>118</v>
      </c>
      <c r="N52" s="115" t="s">
        <v>118</v>
      </c>
      <c r="O52" s="115" t="s">
        <v>411</v>
      </c>
    </row>
    <row r="53" spans="1:18" ht="18.399999999999999" customHeight="1">
      <c r="A53" s="170" t="s">
        <v>589</v>
      </c>
      <c r="B53" s="139" t="s">
        <v>590</v>
      </c>
      <c r="C53" s="139">
        <v>160</v>
      </c>
      <c r="D53" s="139" t="s">
        <v>149</v>
      </c>
      <c r="E53" s="161">
        <v>207662</v>
      </c>
      <c r="F53" s="161">
        <v>33225920</v>
      </c>
      <c r="G53" s="161">
        <v>32979</v>
      </c>
      <c r="H53" s="161">
        <v>5276640</v>
      </c>
      <c r="I53" s="161">
        <v>147007</v>
      </c>
      <c r="J53" s="161">
        <v>23521120</v>
      </c>
      <c r="K53" s="161">
        <v>27676</v>
      </c>
      <c r="L53" s="161">
        <v>4428160</v>
      </c>
      <c r="M53" s="162" t="s">
        <v>178</v>
      </c>
      <c r="N53" s="115" t="s">
        <v>118</v>
      </c>
      <c r="P53" s="115" t="s">
        <v>179</v>
      </c>
      <c r="Q53" s="115" t="s">
        <v>118</v>
      </c>
      <c r="R53" s="115" t="s">
        <v>118</v>
      </c>
    </row>
    <row r="54" spans="1:18" ht="18.399999999999999" customHeight="1">
      <c r="A54" s="170" t="s">
        <v>589</v>
      </c>
      <c r="B54" s="139" t="s">
        <v>591</v>
      </c>
      <c r="C54" s="139">
        <v>160</v>
      </c>
      <c r="D54" s="139" t="s">
        <v>149</v>
      </c>
      <c r="E54" s="161">
        <v>371960</v>
      </c>
      <c r="F54" s="161">
        <v>59513600</v>
      </c>
      <c r="G54" s="161">
        <v>102268</v>
      </c>
      <c r="H54" s="161">
        <v>16362880</v>
      </c>
      <c r="I54" s="161">
        <v>224157</v>
      </c>
      <c r="J54" s="161">
        <v>35865120</v>
      </c>
      <c r="K54" s="161">
        <v>45535</v>
      </c>
      <c r="L54" s="161">
        <v>7285600</v>
      </c>
      <c r="M54" s="162" t="s">
        <v>180</v>
      </c>
      <c r="N54" s="115" t="s">
        <v>118</v>
      </c>
      <c r="P54" s="115" t="s">
        <v>184</v>
      </c>
      <c r="Q54" s="115" t="s">
        <v>140</v>
      </c>
      <c r="R54" s="115" t="s">
        <v>436</v>
      </c>
    </row>
    <row r="55" spans="1:18" ht="18.399999999999999" customHeight="1">
      <c r="A55" s="171"/>
      <c r="B55" s="163"/>
      <c r="C55" s="163"/>
      <c r="D55" s="163"/>
      <c r="E55" s="163"/>
      <c r="F55" s="163"/>
      <c r="G55" s="163"/>
      <c r="H55" s="163"/>
      <c r="I55" s="163"/>
      <c r="J55" s="163"/>
      <c r="K55" s="163"/>
      <c r="L55" s="163"/>
      <c r="M55" s="164"/>
    </row>
    <row r="56" spans="1:18" ht="18.399999999999999" customHeight="1">
      <c r="A56" s="170" t="s">
        <v>592</v>
      </c>
      <c r="B56" s="139" t="s">
        <v>118</v>
      </c>
      <c r="C56" s="139">
        <v>1</v>
      </c>
      <c r="D56" s="139" t="s">
        <v>132</v>
      </c>
      <c r="E56" s="160"/>
      <c r="F56" s="161">
        <v>18826359</v>
      </c>
      <c r="G56" s="160"/>
      <c r="H56" s="161">
        <v>736708</v>
      </c>
      <c r="I56" s="160"/>
      <c r="J56" s="161">
        <v>17194934</v>
      </c>
      <c r="K56" s="160"/>
      <c r="L56" s="161">
        <v>894717</v>
      </c>
      <c r="M56" s="162" t="s">
        <v>118</v>
      </c>
      <c r="N56" s="115" t="s">
        <v>118</v>
      </c>
      <c r="O56" s="115" t="s">
        <v>412</v>
      </c>
    </row>
    <row r="57" spans="1:18" ht="18.399999999999999" customHeight="1">
      <c r="A57" s="170" t="s">
        <v>593</v>
      </c>
      <c r="B57" s="139" t="s">
        <v>118</v>
      </c>
      <c r="C57" s="139"/>
      <c r="D57" s="139" t="s">
        <v>118</v>
      </c>
      <c r="E57" s="161">
        <v>0</v>
      </c>
      <c r="F57" s="161">
        <v>14565782</v>
      </c>
      <c r="G57" s="163"/>
      <c r="H57" s="161">
        <v>555016</v>
      </c>
      <c r="I57" s="163"/>
      <c r="J57" s="161">
        <v>13121570</v>
      </c>
      <c r="K57" s="163"/>
      <c r="L57" s="161">
        <v>889196</v>
      </c>
      <c r="M57" s="162" t="s">
        <v>118</v>
      </c>
      <c r="N57" s="115" t="s">
        <v>118</v>
      </c>
      <c r="P57" s="115" t="s">
        <v>142</v>
      </c>
      <c r="Q57" s="115" t="s">
        <v>118</v>
      </c>
      <c r="R57" s="115" t="s">
        <v>118</v>
      </c>
    </row>
    <row r="58" spans="1:18" ht="18.399999999999999" customHeight="1">
      <c r="A58" s="170" t="s">
        <v>594</v>
      </c>
      <c r="B58" s="139" t="s">
        <v>595</v>
      </c>
      <c r="C58" s="139">
        <v>154</v>
      </c>
      <c r="D58" s="139" t="s">
        <v>596</v>
      </c>
      <c r="E58" s="161">
        <v>94583</v>
      </c>
      <c r="F58" s="161">
        <v>14565782</v>
      </c>
      <c r="G58" s="161">
        <v>3604</v>
      </c>
      <c r="H58" s="161">
        <v>555016</v>
      </c>
      <c r="I58" s="161">
        <v>85205</v>
      </c>
      <c r="J58" s="161">
        <v>13121570</v>
      </c>
      <c r="K58" s="161">
        <v>5774</v>
      </c>
      <c r="L58" s="161">
        <v>889196</v>
      </c>
      <c r="M58" s="162" t="s">
        <v>181</v>
      </c>
      <c r="N58" s="115" t="s">
        <v>118</v>
      </c>
      <c r="P58" s="115" t="s">
        <v>137</v>
      </c>
      <c r="Q58" s="115" t="s">
        <v>118</v>
      </c>
      <c r="R58" s="115" t="s">
        <v>118</v>
      </c>
    </row>
    <row r="59" spans="1:18" ht="18.399999999999999" customHeight="1">
      <c r="A59" s="170" t="s">
        <v>597</v>
      </c>
      <c r="B59" s="139" t="s">
        <v>118</v>
      </c>
      <c r="C59" s="139"/>
      <c r="D59" s="139" t="s">
        <v>118</v>
      </c>
      <c r="E59" s="161">
        <v>0</v>
      </c>
      <c r="F59" s="161">
        <v>313875</v>
      </c>
      <c r="G59" s="163"/>
      <c r="H59" s="161">
        <v>17766</v>
      </c>
      <c r="I59" s="163"/>
      <c r="J59" s="161">
        <v>296109</v>
      </c>
      <c r="K59" s="163"/>
      <c r="L59" s="161">
        <v>0</v>
      </c>
      <c r="M59" s="162" t="s">
        <v>118</v>
      </c>
      <c r="N59" s="115" t="s">
        <v>118</v>
      </c>
      <c r="P59" s="115" t="s">
        <v>139</v>
      </c>
      <c r="Q59" s="115" t="s">
        <v>118</v>
      </c>
      <c r="R59" s="115" t="s">
        <v>437</v>
      </c>
    </row>
    <row r="60" spans="1:18" ht="18.399999999999999" customHeight="1">
      <c r="A60" s="170" t="s">
        <v>598</v>
      </c>
      <c r="B60" s="139" t="s">
        <v>599</v>
      </c>
      <c r="C60" s="139">
        <v>9</v>
      </c>
      <c r="D60" s="139" t="s">
        <v>185</v>
      </c>
      <c r="E60" s="161">
        <v>34875</v>
      </c>
      <c r="F60" s="161">
        <v>313875</v>
      </c>
      <c r="G60" s="161">
        <v>1974</v>
      </c>
      <c r="H60" s="161">
        <v>17766</v>
      </c>
      <c r="I60" s="161">
        <v>32901</v>
      </c>
      <c r="J60" s="161">
        <v>296109</v>
      </c>
      <c r="K60" s="161">
        <v>0</v>
      </c>
      <c r="L60" s="161">
        <v>0</v>
      </c>
      <c r="M60" s="162" t="s">
        <v>183</v>
      </c>
      <c r="N60" s="115" t="s">
        <v>118</v>
      </c>
      <c r="P60" s="115" t="s">
        <v>143</v>
      </c>
      <c r="Q60" s="115" t="s">
        <v>118</v>
      </c>
      <c r="R60" s="115" t="s">
        <v>438</v>
      </c>
    </row>
    <row r="61" spans="1:18" ht="18.399999999999999" customHeight="1">
      <c r="A61" s="170" t="s">
        <v>600</v>
      </c>
      <c r="B61" s="139" t="s">
        <v>118</v>
      </c>
      <c r="C61" s="139"/>
      <c r="D61" s="139" t="s">
        <v>118</v>
      </c>
      <c r="E61" s="161">
        <v>0</v>
      </c>
      <c r="F61" s="161">
        <v>3878851</v>
      </c>
      <c r="G61" s="163"/>
      <c r="H61" s="161">
        <v>99306</v>
      </c>
      <c r="I61" s="163"/>
      <c r="J61" s="161">
        <v>3774024</v>
      </c>
      <c r="K61" s="163"/>
      <c r="L61" s="161">
        <v>5521</v>
      </c>
      <c r="M61" s="162" t="s">
        <v>118</v>
      </c>
      <c r="N61" s="115" t="s">
        <v>118</v>
      </c>
      <c r="P61" s="115" t="s">
        <v>439</v>
      </c>
      <c r="Q61" s="115" t="s">
        <v>118</v>
      </c>
      <c r="R61" s="115" t="s">
        <v>118</v>
      </c>
    </row>
    <row r="62" spans="1:18" ht="18.399999999999999" customHeight="1">
      <c r="A62" s="170" t="s">
        <v>601</v>
      </c>
      <c r="B62" s="139" t="s">
        <v>118</v>
      </c>
      <c r="C62" s="139"/>
      <c r="D62" s="139" t="s">
        <v>118</v>
      </c>
      <c r="E62" s="161">
        <v>0</v>
      </c>
      <c r="F62" s="161">
        <v>1624283</v>
      </c>
      <c r="G62" s="163"/>
      <c r="H62" s="161">
        <v>0</v>
      </c>
      <c r="I62" s="163"/>
      <c r="J62" s="161">
        <v>1624283</v>
      </c>
      <c r="K62" s="163"/>
      <c r="L62" s="161">
        <v>0</v>
      </c>
      <c r="M62" s="162" t="s">
        <v>118</v>
      </c>
      <c r="N62" s="115" t="s">
        <v>118</v>
      </c>
      <c r="P62" s="115" t="s">
        <v>440</v>
      </c>
      <c r="Q62" s="115" t="s">
        <v>118</v>
      </c>
      <c r="R62" s="115" t="s">
        <v>441</v>
      </c>
    </row>
    <row r="63" spans="1:18" ht="18.399999999999999" customHeight="1">
      <c r="A63" s="170" t="s">
        <v>602</v>
      </c>
      <c r="B63" s="139" t="s">
        <v>603</v>
      </c>
      <c r="C63" s="139">
        <v>23</v>
      </c>
      <c r="D63" s="139" t="s">
        <v>185</v>
      </c>
      <c r="E63" s="161">
        <v>70621</v>
      </c>
      <c r="F63" s="161">
        <v>1624283</v>
      </c>
      <c r="G63" s="161">
        <v>0</v>
      </c>
      <c r="H63" s="161">
        <v>0</v>
      </c>
      <c r="I63" s="161">
        <v>70621</v>
      </c>
      <c r="J63" s="161">
        <v>1624283</v>
      </c>
      <c r="K63" s="161">
        <v>0</v>
      </c>
      <c r="L63" s="161">
        <v>0</v>
      </c>
      <c r="M63" s="162" t="s">
        <v>186</v>
      </c>
      <c r="N63" s="115" t="s">
        <v>118</v>
      </c>
      <c r="P63" s="115" t="s">
        <v>442</v>
      </c>
      <c r="Q63" s="115" t="s">
        <v>118</v>
      </c>
      <c r="R63" s="115" t="s">
        <v>443</v>
      </c>
    </row>
    <row r="64" spans="1:18" ht="18.399999999999999" customHeight="1">
      <c r="A64" s="170" t="s">
        <v>604</v>
      </c>
      <c r="B64" s="139" t="s">
        <v>118</v>
      </c>
      <c r="C64" s="139"/>
      <c r="D64" s="139" t="s">
        <v>118</v>
      </c>
      <c r="E64" s="161">
        <v>0</v>
      </c>
      <c r="F64" s="161">
        <v>227018</v>
      </c>
      <c r="G64" s="163"/>
      <c r="H64" s="161">
        <v>6486</v>
      </c>
      <c r="I64" s="163"/>
      <c r="J64" s="161">
        <v>216208</v>
      </c>
      <c r="K64" s="163"/>
      <c r="L64" s="161">
        <v>4324</v>
      </c>
      <c r="M64" s="162" t="s">
        <v>118</v>
      </c>
      <c r="N64" s="115" t="s">
        <v>118</v>
      </c>
      <c r="P64" s="115" t="s">
        <v>182</v>
      </c>
      <c r="Q64" s="115" t="s">
        <v>118</v>
      </c>
      <c r="R64" s="115" t="s">
        <v>118</v>
      </c>
    </row>
    <row r="65" spans="1:18" ht="18.399999999999999" customHeight="1">
      <c r="A65" s="170" t="s">
        <v>605</v>
      </c>
      <c r="B65" s="139" t="s">
        <v>603</v>
      </c>
      <c r="C65" s="139">
        <v>2</v>
      </c>
      <c r="D65" s="139" t="s">
        <v>185</v>
      </c>
      <c r="E65" s="161">
        <v>113509</v>
      </c>
      <c r="F65" s="161">
        <v>227018</v>
      </c>
      <c r="G65" s="161">
        <v>3243</v>
      </c>
      <c r="H65" s="161">
        <v>6486</v>
      </c>
      <c r="I65" s="161">
        <v>108104</v>
      </c>
      <c r="J65" s="161">
        <v>216208</v>
      </c>
      <c r="K65" s="161">
        <v>2162</v>
      </c>
      <c r="L65" s="161">
        <v>4324</v>
      </c>
      <c r="M65" s="162" t="s">
        <v>187</v>
      </c>
      <c r="N65" s="115" t="s">
        <v>118</v>
      </c>
      <c r="P65" s="115" t="s">
        <v>184</v>
      </c>
      <c r="Q65" s="115" t="s">
        <v>118</v>
      </c>
      <c r="R65" s="115" t="s">
        <v>444</v>
      </c>
    </row>
    <row r="66" spans="1:18" ht="18.399999999999999" customHeight="1">
      <c r="A66" s="170" t="s">
        <v>606</v>
      </c>
      <c r="B66" s="139" t="s">
        <v>118</v>
      </c>
      <c r="C66" s="139"/>
      <c r="D66" s="139" t="s">
        <v>118</v>
      </c>
      <c r="E66" s="161">
        <v>0</v>
      </c>
      <c r="F66" s="161">
        <v>41160</v>
      </c>
      <c r="G66" s="163"/>
      <c r="H66" s="161">
        <v>0</v>
      </c>
      <c r="I66" s="163"/>
      <c r="J66" s="161">
        <v>39963</v>
      </c>
      <c r="K66" s="163"/>
      <c r="L66" s="161">
        <v>1197</v>
      </c>
      <c r="M66" s="162" t="s">
        <v>118</v>
      </c>
      <c r="N66" s="115" t="s">
        <v>118</v>
      </c>
      <c r="P66" s="115" t="s">
        <v>159</v>
      </c>
      <c r="Q66" s="115" t="s">
        <v>118</v>
      </c>
      <c r="R66" s="115" t="s">
        <v>445</v>
      </c>
    </row>
    <row r="67" spans="1:18" ht="18.399999999999999" customHeight="1">
      <c r="A67" s="170" t="s">
        <v>607</v>
      </c>
      <c r="B67" s="139" t="s">
        <v>603</v>
      </c>
      <c r="C67" s="139">
        <v>21</v>
      </c>
      <c r="D67" s="139" t="s">
        <v>185</v>
      </c>
      <c r="E67" s="161">
        <v>1960</v>
      </c>
      <c r="F67" s="161">
        <v>41160</v>
      </c>
      <c r="G67" s="161">
        <v>0</v>
      </c>
      <c r="H67" s="161">
        <v>0</v>
      </c>
      <c r="I67" s="161">
        <v>1903</v>
      </c>
      <c r="J67" s="161">
        <v>39963</v>
      </c>
      <c r="K67" s="161">
        <v>57</v>
      </c>
      <c r="L67" s="161">
        <v>1197</v>
      </c>
      <c r="M67" s="162" t="s">
        <v>189</v>
      </c>
      <c r="N67" s="115" t="s">
        <v>118</v>
      </c>
      <c r="P67" s="115" t="s">
        <v>190</v>
      </c>
      <c r="Q67" s="115" t="s">
        <v>118</v>
      </c>
      <c r="R67" s="115" t="s">
        <v>118</v>
      </c>
    </row>
    <row r="68" spans="1:18" ht="18.399999999999999" customHeight="1">
      <c r="A68" s="170" t="s">
        <v>608</v>
      </c>
      <c r="B68" s="139" t="s">
        <v>609</v>
      </c>
      <c r="C68" s="139">
        <v>21</v>
      </c>
      <c r="D68" s="139" t="s">
        <v>185</v>
      </c>
      <c r="E68" s="161">
        <v>94590</v>
      </c>
      <c r="F68" s="161">
        <v>1986390</v>
      </c>
      <c r="G68" s="161">
        <v>4420</v>
      </c>
      <c r="H68" s="161">
        <v>92820</v>
      </c>
      <c r="I68" s="161">
        <v>90170</v>
      </c>
      <c r="J68" s="161">
        <v>1893570</v>
      </c>
      <c r="K68" s="161">
        <v>0</v>
      </c>
      <c r="L68" s="161">
        <v>0</v>
      </c>
      <c r="M68" s="162" t="s">
        <v>192</v>
      </c>
      <c r="N68" s="115" t="s">
        <v>118</v>
      </c>
      <c r="P68" s="115" t="s">
        <v>446</v>
      </c>
      <c r="Q68" s="115" t="s">
        <v>118</v>
      </c>
      <c r="R68" s="115" t="s">
        <v>118</v>
      </c>
    </row>
    <row r="69" spans="1:18" ht="18.399999999999999" customHeight="1">
      <c r="A69" s="170" t="s">
        <v>610</v>
      </c>
      <c r="B69" s="139" t="s">
        <v>118</v>
      </c>
      <c r="C69" s="139"/>
      <c r="D69" s="139" t="s">
        <v>118</v>
      </c>
      <c r="E69" s="161">
        <v>0</v>
      </c>
      <c r="F69" s="161">
        <v>67851</v>
      </c>
      <c r="G69" s="163"/>
      <c r="H69" s="161">
        <v>64620</v>
      </c>
      <c r="I69" s="163"/>
      <c r="J69" s="161">
        <v>3231</v>
      </c>
      <c r="K69" s="163"/>
      <c r="L69" s="161">
        <v>0</v>
      </c>
      <c r="M69" s="162" t="s">
        <v>118</v>
      </c>
      <c r="N69" s="115" t="s">
        <v>118</v>
      </c>
      <c r="P69" s="115" t="s">
        <v>212</v>
      </c>
      <c r="Q69" s="115" t="s">
        <v>118</v>
      </c>
      <c r="R69" s="115" t="s">
        <v>447</v>
      </c>
    </row>
    <row r="70" spans="1:18" ht="18.399999999999999" customHeight="1">
      <c r="A70" s="170" t="s">
        <v>611</v>
      </c>
      <c r="B70" s="139" t="s">
        <v>612</v>
      </c>
      <c r="C70" s="139">
        <v>359</v>
      </c>
      <c r="D70" s="139" t="s">
        <v>149</v>
      </c>
      <c r="E70" s="161">
        <v>189</v>
      </c>
      <c r="F70" s="161">
        <v>67851</v>
      </c>
      <c r="G70" s="161">
        <v>180</v>
      </c>
      <c r="H70" s="161">
        <v>64620</v>
      </c>
      <c r="I70" s="161">
        <v>9</v>
      </c>
      <c r="J70" s="161">
        <v>3231</v>
      </c>
      <c r="K70" s="161">
        <v>0</v>
      </c>
      <c r="L70" s="161">
        <v>0</v>
      </c>
      <c r="M70" s="162" t="s">
        <v>195</v>
      </c>
      <c r="N70" s="115" t="s">
        <v>118</v>
      </c>
      <c r="P70" s="115" t="s">
        <v>226</v>
      </c>
      <c r="Q70" s="115" t="s">
        <v>118</v>
      </c>
      <c r="R70" s="115" t="s">
        <v>118</v>
      </c>
    </row>
    <row r="71" spans="1:18" ht="18.399999999999999" customHeight="1">
      <c r="A71" s="170" t="s">
        <v>138</v>
      </c>
      <c r="B71" s="139" t="s">
        <v>118</v>
      </c>
      <c r="C71" s="139"/>
      <c r="D71" s="139" t="s">
        <v>118</v>
      </c>
      <c r="E71" s="161">
        <v>0</v>
      </c>
      <c r="F71" s="161">
        <v>0</v>
      </c>
      <c r="G71" s="163"/>
      <c r="H71" s="161">
        <v>0</v>
      </c>
      <c r="I71" s="163"/>
      <c r="J71" s="161">
        <v>0</v>
      </c>
      <c r="K71" s="163"/>
      <c r="L71" s="161">
        <v>0</v>
      </c>
      <c r="M71" s="162" t="s">
        <v>118</v>
      </c>
      <c r="N71" s="115" t="s">
        <v>118</v>
      </c>
      <c r="P71" s="115" t="s">
        <v>163</v>
      </c>
      <c r="Q71" s="115" t="s">
        <v>118</v>
      </c>
      <c r="R71" s="115" t="s">
        <v>448</v>
      </c>
    </row>
    <row r="72" spans="1:18" ht="18.399999999999999" customHeight="1">
      <c r="A72" s="171"/>
      <c r="B72" s="163"/>
      <c r="C72" s="163"/>
      <c r="D72" s="163"/>
      <c r="E72" s="163"/>
      <c r="F72" s="163"/>
      <c r="G72" s="163"/>
      <c r="H72" s="163"/>
      <c r="I72" s="163"/>
      <c r="J72" s="163"/>
      <c r="K72" s="163"/>
      <c r="L72" s="163"/>
      <c r="M72" s="164"/>
      <c r="N72" s="115" t="s">
        <v>118</v>
      </c>
      <c r="P72" s="115" t="s">
        <v>449</v>
      </c>
      <c r="Q72" s="115" t="s">
        <v>118</v>
      </c>
      <c r="R72" s="115" t="s">
        <v>448</v>
      </c>
    </row>
    <row r="73" spans="1:18" ht="18.399999999999999" customHeight="1">
      <c r="A73" s="170" t="s">
        <v>613</v>
      </c>
      <c r="B73" s="139" t="s">
        <v>118</v>
      </c>
      <c r="C73" s="139">
        <v>1</v>
      </c>
      <c r="D73" s="139" t="s">
        <v>132</v>
      </c>
      <c r="E73" s="160"/>
      <c r="F73" s="161">
        <v>290302573</v>
      </c>
      <c r="G73" s="160"/>
      <c r="H73" s="161">
        <v>19664233</v>
      </c>
      <c r="I73" s="160"/>
      <c r="J73" s="161">
        <v>239677195</v>
      </c>
      <c r="K73" s="160"/>
      <c r="L73" s="161">
        <v>30961145</v>
      </c>
      <c r="M73" s="162" t="s">
        <v>118</v>
      </c>
      <c r="N73" s="115" t="s">
        <v>118</v>
      </c>
      <c r="P73" s="115" t="s">
        <v>450</v>
      </c>
      <c r="Q73" s="115" t="s">
        <v>118</v>
      </c>
      <c r="R73" s="115" t="s">
        <v>118</v>
      </c>
    </row>
    <row r="74" spans="1:18" ht="18.399999999999999" customHeight="1">
      <c r="A74" s="170" t="s">
        <v>614</v>
      </c>
      <c r="B74" s="139" t="s">
        <v>118</v>
      </c>
      <c r="C74" s="139"/>
      <c r="D74" s="139" t="s">
        <v>118</v>
      </c>
      <c r="E74" s="161">
        <v>0</v>
      </c>
      <c r="F74" s="161">
        <v>5084932</v>
      </c>
      <c r="G74" s="163"/>
      <c r="H74" s="161">
        <v>951600</v>
      </c>
      <c r="I74" s="163"/>
      <c r="J74" s="161">
        <v>3715516</v>
      </c>
      <c r="K74" s="163"/>
      <c r="L74" s="161">
        <v>417816</v>
      </c>
      <c r="M74" s="162" t="s">
        <v>118</v>
      </c>
      <c r="N74" s="115" t="s">
        <v>118</v>
      </c>
      <c r="P74" s="115" t="s">
        <v>451</v>
      </c>
      <c r="Q74" s="115" t="s">
        <v>118</v>
      </c>
      <c r="R74" s="115" t="s">
        <v>452</v>
      </c>
    </row>
    <row r="75" spans="1:18" ht="18.399999999999999" customHeight="1">
      <c r="A75" s="170" t="s">
        <v>615</v>
      </c>
      <c r="B75" s="139" t="s">
        <v>118</v>
      </c>
      <c r="C75" s="139"/>
      <c r="D75" s="139" t="s">
        <v>118</v>
      </c>
      <c r="E75" s="161">
        <v>0</v>
      </c>
      <c r="F75" s="161">
        <v>4808680</v>
      </c>
      <c r="G75" s="163"/>
      <c r="H75" s="161">
        <v>905436</v>
      </c>
      <c r="I75" s="163"/>
      <c r="J75" s="161">
        <v>3485428</v>
      </c>
      <c r="K75" s="163"/>
      <c r="L75" s="161">
        <v>417816</v>
      </c>
      <c r="M75" s="162" t="s">
        <v>118</v>
      </c>
      <c r="N75" s="115" t="s">
        <v>118</v>
      </c>
      <c r="P75" s="115" t="s">
        <v>453</v>
      </c>
      <c r="Q75" s="115" t="s">
        <v>118</v>
      </c>
      <c r="R75" s="115" t="s">
        <v>118</v>
      </c>
    </row>
    <row r="76" spans="1:18" ht="18.399999999999999" customHeight="1">
      <c r="A76" s="170" t="s">
        <v>616</v>
      </c>
      <c r="B76" s="139" t="s">
        <v>617</v>
      </c>
      <c r="C76" s="139">
        <v>6</v>
      </c>
      <c r="D76" s="139" t="s">
        <v>185</v>
      </c>
      <c r="E76" s="161">
        <v>261049</v>
      </c>
      <c r="F76" s="161">
        <v>1566294</v>
      </c>
      <c r="G76" s="161">
        <v>6738</v>
      </c>
      <c r="H76" s="161">
        <v>40428</v>
      </c>
      <c r="I76" s="161">
        <v>224811</v>
      </c>
      <c r="J76" s="161">
        <v>1348866</v>
      </c>
      <c r="K76" s="161">
        <v>29500</v>
      </c>
      <c r="L76" s="161">
        <v>177000</v>
      </c>
      <c r="M76" s="162" t="s">
        <v>197</v>
      </c>
      <c r="N76" s="115" t="s">
        <v>118</v>
      </c>
      <c r="P76" s="115" t="s">
        <v>206</v>
      </c>
      <c r="Q76" s="115" t="s">
        <v>118</v>
      </c>
      <c r="R76" s="115" t="s">
        <v>118</v>
      </c>
    </row>
    <row r="77" spans="1:18" ht="18.399999999999999" customHeight="1">
      <c r="A77" s="170" t="s">
        <v>616</v>
      </c>
      <c r="B77" s="139" t="s">
        <v>618</v>
      </c>
      <c r="C77" s="139">
        <v>16</v>
      </c>
      <c r="D77" s="139" t="s">
        <v>185</v>
      </c>
      <c r="E77" s="161">
        <v>134950</v>
      </c>
      <c r="F77" s="161">
        <v>2159200</v>
      </c>
      <c r="G77" s="161">
        <v>3438</v>
      </c>
      <c r="H77" s="161">
        <v>55008</v>
      </c>
      <c r="I77" s="161">
        <v>116461</v>
      </c>
      <c r="J77" s="161">
        <v>1863376</v>
      </c>
      <c r="K77" s="161">
        <v>15051</v>
      </c>
      <c r="L77" s="161">
        <v>240816</v>
      </c>
      <c r="M77" s="162" t="s">
        <v>198</v>
      </c>
      <c r="N77" s="115" t="s">
        <v>118</v>
      </c>
      <c r="P77" s="115" t="s">
        <v>454</v>
      </c>
      <c r="Q77" s="115" t="s">
        <v>118</v>
      </c>
      <c r="R77" s="115" t="s">
        <v>455</v>
      </c>
    </row>
    <row r="78" spans="1:18" ht="18.399999999999999" customHeight="1">
      <c r="A78" s="170" t="s">
        <v>619</v>
      </c>
      <c r="B78" s="139" t="s">
        <v>620</v>
      </c>
      <c r="C78" s="139">
        <v>54</v>
      </c>
      <c r="D78" s="139" t="s">
        <v>185</v>
      </c>
      <c r="E78" s="161">
        <v>20059</v>
      </c>
      <c r="F78" s="161">
        <v>1083186</v>
      </c>
      <c r="G78" s="161">
        <v>15000</v>
      </c>
      <c r="H78" s="161">
        <v>810000</v>
      </c>
      <c r="I78" s="161">
        <v>5059</v>
      </c>
      <c r="J78" s="161">
        <v>273186</v>
      </c>
      <c r="K78" s="161">
        <v>0</v>
      </c>
      <c r="L78" s="161">
        <v>0</v>
      </c>
      <c r="M78" s="162" t="s">
        <v>199</v>
      </c>
      <c r="N78" s="115" t="s">
        <v>118</v>
      </c>
      <c r="P78" s="115" t="s">
        <v>456</v>
      </c>
      <c r="Q78" s="115" t="s">
        <v>118</v>
      </c>
      <c r="R78" s="115" t="s">
        <v>118</v>
      </c>
    </row>
    <row r="79" spans="1:18" ht="18.399999999999999" customHeight="1">
      <c r="A79" s="170" t="s">
        <v>621</v>
      </c>
      <c r="B79" s="139" t="s">
        <v>622</v>
      </c>
      <c r="C79" s="139">
        <v>6</v>
      </c>
      <c r="D79" s="139" t="s">
        <v>201</v>
      </c>
      <c r="E79" s="161">
        <v>46042</v>
      </c>
      <c r="F79" s="161">
        <v>276252</v>
      </c>
      <c r="G79" s="161">
        <v>7694</v>
      </c>
      <c r="H79" s="161">
        <v>46164</v>
      </c>
      <c r="I79" s="161">
        <v>38348</v>
      </c>
      <c r="J79" s="161">
        <v>230088</v>
      </c>
      <c r="K79" s="161">
        <v>0</v>
      </c>
      <c r="L79" s="161">
        <v>0</v>
      </c>
      <c r="M79" s="162" t="s">
        <v>200</v>
      </c>
      <c r="N79" s="115" t="s">
        <v>118</v>
      </c>
      <c r="P79" s="115" t="s">
        <v>457</v>
      </c>
      <c r="Q79" s="115" t="s">
        <v>118</v>
      </c>
      <c r="R79" s="115" t="s">
        <v>458</v>
      </c>
    </row>
    <row r="80" spans="1:18" ht="18.399999999999999" customHeight="1">
      <c r="A80" s="170" t="s">
        <v>623</v>
      </c>
      <c r="B80" s="139" t="s">
        <v>118</v>
      </c>
      <c r="C80" s="139"/>
      <c r="D80" s="139" t="s">
        <v>118</v>
      </c>
      <c r="E80" s="161">
        <v>0</v>
      </c>
      <c r="F80" s="161">
        <v>2272020</v>
      </c>
      <c r="G80" s="163"/>
      <c r="H80" s="161">
        <v>83880</v>
      </c>
      <c r="I80" s="163"/>
      <c r="J80" s="161">
        <v>1800520</v>
      </c>
      <c r="K80" s="163"/>
      <c r="L80" s="161">
        <v>387620</v>
      </c>
      <c r="M80" s="162" t="s">
        <v>118</v>
      </c>
      <c r="N80" s="115" t="s">
        <v>118</v>
      </c>
      <c r="P80" s="115" t="s">
        <v>459</v>
      </c>
      <c r="Q80" s="115" t="s">
        <v>118</v>
      </c>
      <c r="R80" s="115" t="s">
        <v>118</v>
      </c>
    </row>
    <row r="81" spans="1:18" ht="18.399999999999999" customHeight="1">
      <c r="A81" s="170" t="s">
        <v>624</v>
      </c>
      <c r="B81" s="139" t="s">
        <v>118</v>
      </c>
      <c r="C81" s="139"/>
      <c r="D81" s="139" t="s">
        <v>118</v>
      </c>
      <c r="E81" s="161">
        <v>0</v>
      </c>
      <c r="F81" s="161">
        <v>2272020</v>
      </c>
      <c r="G81" s="163"/>
      <c r="H81" s="161">
        <v>83880</v>
      </c>
      <c r="I81" s="163"/>
      <c r="J81" s="161">
        <v>1800520</v>
      </c>
      <c r="K81" s="163"/>
      <c r="L81" s="161">
        <v>387620</v>
      </c>
      <c r="M81" s="162" t="s">
        <v>118</v>
      </c>
      <c r="N81" s="115" t="s">
        <v>118</v>
      </c>
      <c r="P81" s="115" t="s">
        <v>460</v>
      </c>
      <c r="Q81" s="115" t="s">
        <v>118</v>
      </c>
      <c r="R81" s="115" t="s">
        <v>461</v>
      </c>
    </row>
    <row r="82" spans="1:18" ht="18.399999999999999" customHeight="1">
      <c r="A82" s="170" t="s">
        <v>625</v>
      </c>
      <c r="B82" s="139" t="s">
        <v>626</v>
      </c>
      <c r="C82" s="139">
        <v>20</v>
      </c>
      <c r="D82" s="139" t="s">
        <v>627</v>
      </c>
      <c r="E82" s="161">
        <v>113601</v>
      </c>
      <c r="F82" s="161">
        <v>2272020</v>
      </c>
      <c r="G82" s="161">
        <v>4194</v>
      </c>
      <c r="H82" s="161">
        <v>83880</v>
      </c>
      <c r="I82" s="161">
        <v>90026</v>
      </c>
      <c r="J82" s="161">
        <v>1800520</v>
      </c>
      <c r="K82" s="161">
        <v>19381</v>
      </c>
      <c r="L82" s="161">
        <v>387620</v>
      </c>
      <c r="M82" s="162" t="s">
        <v>202</v>
      </c>
      <c r="N82" s="115" t="s">
        <v>118</v>
      </c>
      <c r="P82" s="115" t="s">
        <v>462</v>
      </c>
      <c r="Q82" s="115" t="s">
        <v>118</v>
      </c>
      <c r="R82" s="115" t="s">
        <v>463</v>
      </c>
    </row>
    <row r="83" spans="1:18" ht="18.399999999999999" customHeight="1">
      <c r="A83" s="170" t="s">
        <v>628</v>
      </c>
      <c r="B83" s="139" t="s">
        <v>118</v>
      </c>
      <c r="C83" s="139"/>
      <c r="D83" s="139" t="s">
        <v>118</v>
      </c>
      <c r="E83" s="161">
        <v>0</v>
      </c>
      <c r="F83" s="161">
        <v>110026263</v>
      </c>
      <c r="G83" s="163"/>
      <c r="H83" s="161">
        <v>4059982</v>
      </c>
      <c r="I83" s="163"/>
      <c r="J83" s="161">
        <v>87186158</v>
      </c>
      <c r="K83" s="163"/>
      <c r="L83" s="161">
        <v>18780123</v>
      </c>
      <c r="M83" s="162" t="s">
        <v>118</v>
      </c>
      <c r="N83" s="115" t="s">
        <v>118</v>
      </c>
      <c r="P83" s="115" t="s">
        <v>464</v>
      </c>
      <c r="Q83" s="115" t="s">
        <v>118</v>
      </c>
      <c r="R83" s="115" t="s">
        <v>118</v>
      </c>
    </row>
    <row r="84" spans="1:18" ht="18.399999999999999" customHeight="1">
      <c r="A84" s="170" t="s">
        <v>629</v>
      </c>
      <c r="B84" s="139" t="s">
        <v>630</v>
      </c>
      <c r="C84" s="139">
        <v>20</v>
      </c>
      <c r="D84" s="139" t="s">
        <v>596</v>
      </c>
      <c r="E84" s="161">
        <v>31425</v>
      </c>
      <c r="F84" s="161">
        <v>628500</v>
      </c>
      <c r="G84" s="161">
        <v>1058</v>
      </c>
      <c r="H84" s="161">
        <v>21160</v>
      </c>
      <c r="I84" s="161">
        <v>24556</v>
      </c>
      <c r="J84" s="161">
        <v>491120</v>
      </c>
      <c r="K84" s="161">
        <v>5811</v>
      </c>
      <c r="L84" s="161">
        <v>116220</v>
      </c>
      <c r="M84" s="162" t="s">
        <v>204</v>
      </c>
      <c r="N84" s="115" t="s">
        <v>118</v>
      </c>
      <c r="P84" s="115" t="s">
        <v>234</v>
      </c>
      <c r="Q84" s="115" t="s">
        <v>118</v>
      </c>
      <c r="R84" s="115" t="s">
        <v>191</v>
      </c>
    </row>
    <row r="85" spans="1:18" ht="18.399999999999999" customHeight="1">
      <c r="A85" s="170" t="s">
        <v>631</v>
      </c>
      <c r="B85" s="139" t="s">
        <v>626</v>
      </c>
      <c r="C85" s="139">
        <v>963</v>
      </c>
      <c r="D85" s="139" t="s">
        <v>627</v>
      </c>
      <c r="E85" s="161">
        <v>113601</v>
      </c>
      <c r="F85" s="161">
        <v>109397763</v>
      </c>
      <c r="G85" s="161">
        <v>4194</v>
      </c>
      <c r="H85" s="161">
        <v>4038822</v>
      </c>
      <c r="I85" s="161">
        <v>90026</v>
      </c>
      <c r="J85" s="161">
        <v>86695038</v>
      </c>
      <c r="K85" s="161">
        <v>19381</v>
      </c>
      <c r="L85" s="161">
        <v>18663903</v>
      </c>
      <c r="M85" s="162" t="s">
        <v>202</v>
      </c>
      <c r="N85" s="115" t="s">
        <v>118</v>
      </c>
      <c r="P85" s="115" t="s">
        <v>236</v>
      </c>
      <c r="Q85" s="115" t="s">
        <v>118</v>
      </c>
      <c r="R85" s="115" t="s">
        <v>465</v>
      </c>
    </row>
    <row r="86" spans="1:18" ht="18.399999999999999" customHeight="1">
      <c r="A86" s="170" t="s">
        <v>632</v>
      </c>
      <c r="B86" s="139" t="s">
        <v>118</v>
      </c>
      <c r="C86" s="139"/>
      <c r="D86" s="139" t="s">
        <v>118</v>
      </c>
      <c r="E86" s="161">
        <v>0</v>
      </c>
      <c r="F86" s="161">
        <v>36639366</v>
      </c>
      <c r="G86" s="163"/>
      <c r="H86" s="161">
        <v>1359600</v>
      </c>
      <c r="I86" s="163"/>
      <c r="J86" s="161">
        <v>29000062</v>
      </c>
      <c r="K86" s="163"/>
      <c r="L86" s="161">
        <v>6279704</v>
      </c>
      <c r="M86" s="162" t="s">
        <v>118</v>
      </c>
      <c r="N86" s="115" t="s">
        <v>118</v>
      </c>
      <c r="P86" s="115" t="s">
        <v>217</v>
      </c>
      <c r="Q86" s="115" t="s">
        <v>140</v>
      </c>
      <c r="R86" s="115" t="s">
        <v>118</v>
      </c>
    </row>
    <row r="87" spans="1:18" ht="18.399999999999999" customHeight="1">
      <c r="A87" s="170" t="s">
        <v>633</v>
      </c>
      <c r="B87" s="139" t="s">
        <v>634</v>
      </c>
      <c r="C87" s="139">
        <v>206</v>
      </c>
      <c r="D87" s="139" t="s">
        <v>627</v>
      </c>
      <c r="E87" s="161">
        <v>177861</v>
      </c>
      <c r="F87" s="161">
        <v>36639366</v>
      </c>
      <c r="G87" s="161">
        <v>6600</v>
      </c>
      <c r="H87" s="161">
        <v>1359600</v>
      </c>
      <c r="I87" s="161">
        <v>140777</v>
      </c>
      <c r="J87" s="161">
        <v>29000062</v>
      </c>
      <c r="K87" s="161">
        <v>30484</v>
      </c>
      <c r="L87" s="161">
        <v>6279704</v>
      </c>
      <c r="M87" s="162" t="s">
        <v>205</v>
      </c>
    </row>
    <row r="88" spans="1:18" ht="18.399999999999999" customHeight="1">
      <c r="A88" s="170" t="s">
        <v>635</v>
      </c>
      <c r="B88" s="139" t="s">
        <v>118</v>
      </c>
      <c r="C88" s="139"/>
      <c r="D88" s="139" t="s">
        <v>118</v>
      </c>
      <c r="E88" s="161">
        <v>0</v>
      </c>
      <c r="F88" s="161">
        <v>104270835</v>
      </c>
      <c r="G88" s="163"/>
      <c r="H88" s="161">
        <v>11675112</v>
      </c>
      <c r="I88" s="163"/>
      <c r="J88" s="161">
        <v>91068719</v>
      </c>
      <c r="K88" s="163"/>
      <c r="L88" s="161">
        <v>1527004</v>
      </c>
      <c r="M88" s="162" t="s">
        <v>118</v>
      </c>
      <c r="N88" s="115" t="s">
        <v>118</v>
      </c>
      <c r="O88" s="115" t="s">
        <v>413</v>
      </c>
    </row>
    <row r="89" spans="1:18" ht="18.399999999999999" customHeight="1">
      <c r="A89" s="170" t="s">
        <v>560</v>
      </c>
      <c r="B89" s="139" t="s">
        <v>529</v>
      </c>
      <c r="C89" s="139">
        <v>281.7</v>
      </c>
      <c r="D89" s="139" t="s">
        <v>154</v>
      </c>
      <c r="E89" s="161">
        <v>21425</v>
      </c>
      <c r="F89" s="161">
        <v>6035421</v>
      </c>
      <c r="G89" s="161">
        <v>1577</v>
      </c>
      <c r="H89" s="161">
        <v>444240</v>
      </c>
      <c r="I89" s="161">
        <v>17320</v>
      </c>
      <c r="J89" s="161">
        <v>4879044</v>
      </c>
      <c r="K89" s="161">
        <v>2528</v>
      </c>
      <c r="L89" s="161">
        <v>712137</v>
      </c>
      <c r="M89" s="162" t="s">
        <v>207</v>
      </c>
      <c r="N89" s="115" t="s">
        <v>118</v>
      </c>
      <c r="P89" s="115" t="s">
        <v>135</v>
      </c>
      <c r="Q89" s="115" t="s">
        <v>118</v>
      </c>
      <c r="R89" s="115" t="s">
        <v>118</v>
      </c>
    </row>
    <row r="90" spans="1:18" ht="18.399999999999999" customHeight="1">
      <c r="A90" s="170" t="s">
        <v>560</v>
      </c>
      <c r="B90" s="139" t="s">
        <v>530</v>
      </c>
      <c r="C90" s="139">
        <v>300.8</v>
      </c>
      <c r="D90" s="139" t="s">
        <v>154</v>
      </c>
      <c r="E90" s="161">
        <v>22861</v>
      </c>
      <c r="F90" s="161">
        <v>6876588</v>
      </c>
      <c r="G90" s="161">
        <v>1687</v>
      </c>
      <c r="H90" s="161">
        <v>507449</v>
      </c>
      <c r="I90" s="161">
        <v>18465</v>
      </c>
      <c r="J90" s="161">
        <v>5554272</v>
      </c>
      <c r="K90" s="161">
        <v>2709</v>
      </c>
      <c r="L90" s="161">
        <v>814867</v>
      </c>
      <c r="M90" s="162" t="s">
        <v>209</v>
      </c>
      <c r="N90" s="115" t="s">
        <v>118</v>
      </c>
      <c r="P90" s="115" t="s">
        <v>142</v>
      </c>
      <c r="Q90" s="115" t="s">
        <v>118</v>
      </c>
      <c r="R90" s="115" t="s">
        <v>118</v>
      </c>
    </row>
    <row r="91" spans="1:18" ht="18.399999999999999" customHeight="1">
      <c r="A91" s="170" t="s">
        <v>561</v>
      </c>
      <c r="B91" s="139" t="s">
        <v>562</v>
      </c>
      <c r="C91" s="139">
        <v>1308.2</v>
      </c>
      <c r="D91" s="139" t="s">
        <v>373</v>
      </c>
      <c r="E91" s="161">
        <v>46262</v>
      </c>
      <c r="F91" s="161">
        <v>60519948</v>
      </c>
      <c r="G91" s="161">
        <v>5766</v>
      </c>
      <c r="H91" s="161">
        <v>7543081</v>
      </c>
      <c r="I91" s="161">
        <v>40496</v>
      </c>
      <c r="J91" s="161">
        <v>52976867</v>
      </c>
      <c r="K91" s="161">
        <v>0</v>
      </c>
      <c r="L91" s="161">
        <v>0</v>
      </c>
      <c r="M91" s="162" t="s">
        <v>211</v>
      </c>
      <c r="N91" s="115" t="s">
        <v>118</v>
      </c>
      <c r="P91" s="115" t="s">
        <v>137</v>
      </c>
      <c r="Q91" s="115" t="s">
        <v>118</v>
      </c>
      <c r="R91" s="115" t="s">
        <v>466</v>
      </c>
    </row>
    <row r="92" spans="1:18" ht="18.399999999999999" customHeight="1">
      <c r="A92" s="170" t="s">
        <v>561</v>
      </c>
      <c r="B92" s="139" t="s">
        <v>563</v>
      </c>
      <c r="C92" s="139">
        <v>584.1</v>
      </c>
      <c r="D92" s="139" t="s">
        <v>373</v>
      </c>
      <c r="E92" s="161">
        <v>40232</v>
      </c>
      <c r="F92" s="161">
        <v>23499511</v>
      </c>
      <c r="G92" s="161">
        <v>4802</v>
      </c>
      <c r="H92" s="161">
        <v>2804848</v>
      </c>
      <c r="I92" s="161">
        <v>35430</v>
      </c>
      <c r="J92" s="161">
        <v>20694663</v>
      </c>
      <c r="K92" s="161">
        <v>0</v>
      </c>
      <c r="L92" s="161">
        <v>0</v>
      </c>
      <c r="M92" s="162" t="s">
        <v>214</v>
      </c>
      <c r="N92" s="115" t="s">
        <v>118</v>
      </c>
      <c r="P92" s="115" t="s">
        <v>139</v>
      </c>
      <c r="Q92" s="115" t="s">
        <v>118</v>
      </c>
      <c r="R92" s="115" t="s">
        <v>467</v>
      </c>
    </row>
    <row r="93" spans="1:18" ht="18.399999999999999" customHeight="1">
      <c r="A93" s="170" t="s">
        <v>531</v>
      </c>
      <c r="B93" s="139" t="s">
        <v>532</v>
      </c>
      <c r="C93" s="139">
        <v>7</v>
      </c>
      <c r="D93" s="139" t="s">
        <v>232</v>
      </c>
      <c r="E93" s="161">
        <v>1048481</v>
      </c>
      <c r="F93" s="161">
        <v>7339367</v>
      </c>
      <c r="G93" s="161">
        <v>53642</v>
      </c>
      <c r="H93" s="161">
        <v>375494</v>
      </c>
      <c r="I93" s="161">
        <v>994839</v>
      </c>
      <c r="J93" s="161">
        <v>6963873</v>
      </c>
      <c r="K93" s="161">
        <v>0</v>
      </c>
      <c r="L93" s="161">
        <v>0</v>
      </c>
      <c r="M93" s="162" t="s">
        <v>216</v>
      </c>
      <c r="N93" s="115" t="s">
        <v>118</v>
      </c>
      <c r="P93" s="115" t="s">
        <v>468</v>
      </c>
      <c r="Q93" s="115" t="s">
        <v>118</v>
      </c>
      <c r="R93" s="115" t="s">
        <v>469</v>
      </c>
    </row>
    <row r="94" spans="1:18" ht="18.399999999999999" customHeight="1">
      <c r="A94" s="170" t="s">
        <v>636</v>
      </c>
      <c r="B94" s="139" t="s">
        <v>118</v>
      </c>
      <c r="C94" s="139"/>
      <c r="D94" s="139" t="s">
        <v>118</v>
      </c>
      <c r="E94" s="161">
        <v>0</v>
      </c>
      <c r="F94" s="161">
        <v>32009157</v>
      </c>
      <c r="G94" s="163"/>
      <c r="H94" s="161">
        <v>1534059</v>
      </c>
      <c r="I94" s="163"/>
      <c r="J94" s="161">
        <v>26906220</v>
      </c>
      <c r="K94" s="163"/>
      <c r="L94" s="161">
        <v>3568878</v>
      </c>
      <c r="M94" s="162" t="s">
        <v>118</v>
      </c>
      <c r="N94" s="115" t="s">
        <v>118</v>
      </c>
      <c r="P94" s="115" t="s">
        <v>182</v>
      </c>
      <c r="Q94" s="115" t="s">
        <v>118</v>
      </c>
      <c r="R94" s="115" t="s">
        <v>470</v>
      </c>
    </row>
    <row r="95" spans="1:18" ht="18.399999999999999" customHeight="1">
      <c r="A95" s="170" t="s">
        <v>637</v>
      </c>
      <c r="B95" s="139" t="s">
        <v>638</v>
      </c>
      <c r="C95" s="139">
        <v>963</v>
      </c>
      <c r="D95" s="139" t="s">
        <v>627</v>
      </c>
      <c r="E95" s="161">
        <v>33239</v>
      </c>
      <c r="F95" s="161">
        <v>32009157</v>
      </c>
      <c r="G95" s="161">
        <v>1593</v>
      </c>
      <c r="H95" s="161">
        <v>1534059</v>
      </c>
      <c r="I95" s="161">
        <v>27940</v>
      </c>
      <c r="J95" s="161">
        <v>26906220</v>
      </c>
      <c r="K95" s="161">
        <v>3706</v>
      </c>
      <c r="L95" s="161">
        <v>3568878</v>
      </c>
      <c r="M95" s="162" t="s">
        <v>220</v>
      </c>
      <c r="N95" s="115" t="s">
        <v>118</v>
      </c>
      <c r="P95" s="115" t="s">
        <v>184</v>
      </c>
      <c r="Q95" s="115" t="s">
        <v>118</v>
      </c>
      <c r="R95" s="115" t="s">
        <v>471</v>
      </c>
    </row>
    <row r="96" spans="1:18" ht="18.399999999999999" customHeight="1">
      <c r="A96" s="171"/>
      <c r="B96" s="163"/>
      <c r="C96" s="163"/>
      <c r="D96" s="163"/>
      <c r="E96" s="163"/>
      <c r="F96" s="163"/>
      <c r="G96" s="163"/>
      <c r="H96" s="163"/>
      <c r="I96" s="163"/>
      <c r="J96" s="163"/>
      <c r="K96" s="163"/>
      <c r="L96" s="163"/>
      <c r="M96" s="164"/>
      <c r="N96" s="115" t="s">
        <v>118</v>
      </c>
      <c r="P96" s="115" t="s">
        <v>156</v>
      </c>
      <c r="Q96" s="115" t="s">
        <v>118</v>
      </c>
      <c r="R96" s="115" t="s">
        <v>471</v>
      </c>
    </row>
    <row r="97" spans="1:18" ht="18.399999999999999" customHeight="1">
      <c r="A97" s="170" t="s">
        <v>639</v>
      </c>
      <c r="B97" s="139" t="s">
        <v>118</v>
      </c>
      <c r="C97" s="139">
        <v>1</v>
      </c>
      <c r="D97" s="139" t="s">
        <v>132</v>
      </c>
      <c r="E97" s="160"/>
      <c r="F97" s="161">
        <v>78621881</v>
      </c>
      <c r="G97" s="160"/>
      <c r="H97" s="161">
        <v>17868436</v>
      </c>
      <c r="I97" s="160"/>
      <c r="J97" s="161">
        <v>51333900</v>
      </c>
      <c r="K97" s="160"/>
      <c r="L97" s="161">
        <v>9419545</v>
      </c>
      <c r="M97" s="162" t="s">
        <v>118</v>
      </c>
      <c r="N97" s="115" t="s">
        <v>118</v>
      </c>
      <c r="P97" s="115" t="s">
        <v>449</v>
      </c>
      <c r="Q97" s="115" t="s">
        <v>118</v>
      </c>
      <c r="R97" s="115" t="s">
        <v>118</v>
      </c>
    </row>
    <row r="98" spans="1:18" ht="18.399999999999999" customHeight="1">
      <c r="A98" s="170" t="s">
        <v>640</v>
      </c>
      <c r="B98" s="139" t="s">
        <v>118</v>
      </c>
      <c r="C98" s="139"/>
      <c r="D98" s="139" t="s">
        <v>118</v>
      </c>
      <c r="E98" s="161">
        <v>0</v>
      </c>
      <c r="F98" s="161">
        <v>69473580</v>
      </c>
      <c r="G98" s="163"/>
      <c r="H98" s="161">
        <v>10615952</v>
      </c>
      <c r="I98" s="163"/>
      <c r="J98" s="161">
        <v>49535351</v>
      </c>
      <c r="K98" s="163"/>
      <c r="L98" s="161">
        <v>9322277</v>
      </c>
      <c r="M98" s="162" t="s">
        <v>118</v>
      </c>
      <c r="N98" s="115" t="s">
        <v>118</v>
      </c>
      <c r="P98" s="115" t="s">
        <v>472</v>
      </c>
      <c r="Q98" s="115" t="s">
        <v>140</v>
      </c>
      <c r="R98" s="115" t="s">
        <v>473</v>
      </c>
    </row>
    <row r="99" spans="1:18" ht="18.399999999999999" customHeight="1">
      <c r="A99" s="170" t="s">
        <v>641</v>
      </c>
      <c r="B99" s="139" t="s">
        <v>118</v>
      </c>
      <c r="C99" s="139"/>
      <c r="D99" s="139" t="s">
        <v>118</v>
      </c>
      <c r="E99" s="161">
        <v>0</v>
      </c>
      <c r="F99" s="161">
        <v>14407004</v>
      </c>
      <c r="G99" s="163"/>
      <c r="H99" s="161">
        <v>1368609</v>
      </c>
      <c r="I99" s="163"/>
      <c r="J99" s="161">
        <v>10707557</v>
      </c>
      <c r="K99" s="163"/>
      <c r="L99" s="161">
        <v>2330838</v>
      </c>
      <c r="M99" s="162" t="s">
        <v>118</v>
      </c>
      <c r="N99" s="115" t="s">
        <v>118</v>
      </c>
      <c r="P99" s="115" t="s">
        <v>302</v>
      </c>
      <c r="Q99" s="115" t="s">
        <v>118</v>
      </c>
      <c r="R99" s="115" t="s">
        <v>474</v>
      </c>
    </row>
    <row r="100" spans="1:18" ht="18.399999999999999" customHeight="1">
      <c r="A100" s="170" t="s">
        <v>362</v>
      </c>
      <c r="B100" s="139" t="s">
        <v>347</v>
      </c>
      <c r="C100" s="139"/>
      <c r="D100" s="139" t="s">
        <v>118</v>
      </c>
      <c r="E100" s="161">
        <v>0</v>
      </c>
      <c r="F100" s="161">
        <v>14407004</v>
      </c>
      <c r="G100" s="163"/>
      <c r="H100" s="161">
        <v>1368609</v>
      </c>
      <c r="I100" s="163"/>
      <c r="J100" s="161">
        <v>10707557</v>
      </c>
      <c r="K100" s="163"/>
      <c r="L100" s="161">
        <v>2330838</v>
      </c>
      <c r="M100" s="162" t="s">
        <v>118</v>
      </c>
      <c r="N100" s="115" t="s">
        <v>118</v>
      </c>
      <c r="P100" s="115" t="s">
        <v>475</v>
      </c>
      <c r="Q100" s="115" t="s">
        <v>118</v>
      </c>
      <c r="R100" s="115" t="s">
        <v>471</v>
      </c>
    </row>
    <row r="101" spans="1:18" ht="18.399999999999999" customHeight="1">
      <c r="A101" s="170" t="s">
        <v>363</v>
      </c>
      <c r="B101" s="139" t="s">
        <v>364</v>
      </c>
      <c r="C101" s="139">
        <v>21.42</v>
      </c>
      <c r="D101" s="139" t="s">
        <v>365</v>
      </c>
      <c r="E101" s="161">
        <v>654864</v>
      </c>
      <c r="F101" s="161">
        <v>14027186</v>
      </c>
      <c r="G101" s="161">
        <v>63550</v>
      </c>
      <c r="H101" s="161">
        <v>1361241</v>
      </c>
      <c r="I101" s="161">
        <v>482646</v>
      </c>
      <c r="J101" s="161">
        <v>10338277</v>
      </c>
      <c r="K101" s="161">
        <v>108668</v>
      </c>
      <c r="L101" s="161">
        <v>2327668</v>
      </c>
      <c r="M101" s="162" t="s">
        <v>222</v>
      </c>
      <c r="N101" s="115" t="s">
        <v>118</v>
      </c>
      <c r="P101" s="115" t="s">
        <v>476</v>
      </c>
      <c r="Q101" s="115" t="s">
        <v>118</v>
      </c>
      <c r="R101" s="115" t="s">
        <v>477</v>
      </c>
    </row>
    <row r="102" spans="1:18" ht="18.399999999999999" customHeight="1">
      <c r="A102" s="170" t="s">
        <v>366</v>
      </c>
      <c r="B102" s="139" t="s">
        <v>208</v>
      </c>
      <c r="C102" s="139">
        <v>21.42</v>
      </c>
      <c r="D102" s="139" t="s">
        <v>365</v>
      </c>
      <c r="E102" s="161">
        <v>8866</v>
      </c>
      <c r="F102" s="161">
        <v>189909</v>
      </c>
      <c r="G102" s="161">
        <v>172</v>
      </c>
      <c r="H102" s="161">
        <v>3684</v>
      </c>
      <c r="I102" s="161">
        <v>8620</v>
      </c>
      <c r="J102" s="161">
        <v>184640</v>
      </c>
      <c r="K102" s="161">
        <v>74</v>
      </c>
      <c r="L102" s="161">
        <v>1585</v>
      </c>
      <c r="M102" s="162" t="s">
        <v>223</v>
      </c>
      <c r="N102" s="115" t="s">
        <v>118</v>
      </c>
      <c r="P102" s="115" t="s">
        <v>478</v>
      </c>
      <c r="Q102" s="115" t="s">
        <v>118</v>
      </c>
      <c r="R102" s="115" t="s">
        <v>118</v>
      </c>
    </row>
    <row r="103" spans="1:18" ht="18.399999999999999" customHeight="1">
      <c r="A103" s="170" t="s">
        <v>367</v>
      </c>
      <c r="B103" s="139" t="s">
        <v>210</v>
      </c>
      <c r="C103" s="139">
        <v>21.42</v>
      </c>
      <c r="D103" s="139" t="s">
        <v>365</v>
      </c>
      <c r="E103" s="161">
        <v>8866</v>
      </c>
      <c r="F103" s="161">
        <v>189909</v>
      </c>
      <c r="G103" s="161">
        <v>172</v>
      </c>
      <c r="H103" s="161">
        <v>3684</v>
      </c>
      <c r="I103" s="161">
        <v>8620</v>
      </c>
      <c r="J103" s="161">
        <v>184640</v>
      </c>
      <c r="K103" s="161">
        <v>74</v>
      </c>
      <c r="L103" s="161">
        <v>1585</v>
      </c>
      <c r="M103" s="162" t="s">
        <v>642</v>
      </c>
      <c r="N103" s="115" t="s">
        <v>118</v>
      </c>
      <c r="P103" s="115" t="s">
        <v>303</v>
      </c>
      <c r="Q103" s="115" t="s">
        <v>118</v>
      </c>
      <c r="R103" s="115" t="s">
        <v>118</v>
      </c>
    </row>
    <row r="104" spans="1:18" ht="18.399999999999999" customHeight="1">
      <c r="A104" s="170" t="s">
        <v>643</v>
      </c>
      <c r="B104" s="139" t="s">
        <v>118</v>
      </c>
      <c r="C104" s="139"/>
      <c r="D104" s="139" t="s">
        <v>118</v>
      </c>
      <c r="E104" s="161">
        <v>0</v>
      </c>
      <c r="F104" s="161">
        <v>12393677</v>
      </c>
      <c r="G104" s="163"/>
      <c r="H104" s="161">
        <v>2278310</v>
      </c>
      <c r="I104" s="163"/>
      <c r="J104" s="161">
        <v>7025945</v>
      </c>
      <c r="K104" s="163"/>
      <c r="L104" s="161">
        <v>3089422</v>
      </c>
      <c r="M104" s="162" t="s">
        <v>118</v>
      </c>
      <c r="N104" s="115" t="s">
        <v>118</v>
      </c>
      <c r="P104" s="115" t="s">
        <v>304</v>
      </c>
      <c r="Q104" s="115" t="s">
        <v>118</v>
      </c>
      <c r="R104" s="115" t="s">
        <v>479</v>
      </c>
    </row>
    <row r="105" spans="1:18" ht="18.399999999999999" customHeight="1">
      <c r="A105" s="170" t="s">
        <v>368</v>
      </c>
      <c r="B105" s="139" t="s">
        <v>347</v>
      </c>
      <c r="C105" s="139"/>
      <c r="D105" s="139" t="s">
        <v>118</v>
      </c>
      <c r="E105" s="161">
        <v>0</v>
      </c>
      <c r="F105" s="161">
        <v>12393677</v>
      </c>
      <c r="G105" s="163"/>
      <c r="H105" s="161">
        <v>2278310</v>
      </c>
      <c r="I105" s="163"/>
      <c r="J105" s="161">
        <v>7025945</v>
      </c>
      <c r="K105" s="163"/>
      <c r="L105" s="161">
        <v>3089422</v>
      </c>
      <c r="M105" s="162" t="s">
        <v>118</v>
      </c>
      <c r="N105" s="115" t="s">
        <v>118</v>
      </c>
      <c r="P105" s="115" t="s">
        <v>480</v>
      </c>
      <c r="Q105" s="115" t="s">
        <v>118</v>
      </c>
      <c r="R105" s="115" t="s">
        <v>118</v>
      </c>
    </row>
    <row r="106" spans="1:18" ht="18.399999999999999" customHeight="1">
      <c r="A106" s="170" t="s">
        <v>369</v>
      </c>
      <c r="B106" s="139" t="s">
        <v>370</v>
      </c>
      <c r="C106" s="139">
        <v>2768.3</v>
      </c>
      <c r="D106" s="139" t="s">
        <v>213</v>
      </c>
      <c r="E106" s="161">
        <v>4477</v>
      </c>
      <c r="F106" s="161">
        <v>12393677</v>
      </c>
      <c r="G106" s="161">
        <v>823</v>
      </c>
      <c r="H106" s="161">
        <v>2278310</v>
      </c>
      <c r="I106" s="161">
        <v>2538</v>
      </c>
      <c r="J106" s="161">
        <v>7025945</v>
      </c>
      <c r="K106" s="161">
        <v>1116</v>
      </c>
      <c r="L106" s="161">
        <v>3089422</v>
      </c>
      <c r="M106" s="162" t="s">
        <v>644</v>
      </c>
      <c r="N106" s="115" t="s">
        <v>118</v>
      </c>
      <c r="P106" s="115" t="s">
        <v>481</v>
      </c>
      <c r="Q106" s="115" t="s">
        <v>118</v>
      </c>
      <c r="R106" s="115" t="s">
        <v>482</v>
      </c>
    </row>
    <row r="107" spans="1:18" ht="18.399999999999999" customHeight="1">
      <c r="A107" s="170" t="s">
        <v>645</v>
      </c>
      <c r="B107" s="139" t="s">
        <v>118</v>
      </c>
      <c r="C107" s="139"/>
      <c r="D107" s="139" t="s">
        <v>118</v>
      </c>
      <c r="E107" s="161">
        <v>0</v>
      </c>
      <c r="F107" s="161">
        <v>9432796</v>
      </c>
      <c r="G107" s="163"/>
      <c r="H107" s="161">
        <v>903227</v>
      </c>
      <c r="I107" s="163"/>
      <c r="J107" s="161">
        <v>7111380</v>
      </c>
      <c r="K107" s="163"/>
      <c r="L107" s="161">
        <v>1418189</v>
      </c>
      <c r="M107" s="162" t="s">
        <v>118</v>
      </c>
      <c r="N107" s="115" t="s">
        <v>118</v>
      </c>
      <c r="P107" s="115" t="s">
        <v>483</v>
      </c>
      <c r="Q107" s="115" t="s">
        <v>118</v>
      </c>
      <c r="R107" s="115" t="s">
        <v>118</v>
      </c>
    </row>
    <row r="108" spans="1:18" ht="18.399999999999999" customHeight="1">
      <c r="A108" s="170" t="s">
        <v>533</v>
      </c>
      <c r="B108" s="139" t="s">
        <v>118</v>
      </c>
      <c r="C108" s="139"/>
      <c r="D108" s="139" t="s">
        <v>118</v>
      </c>
      <c r="E108" s="161">
        <v>0</v>
      </c>
      <c r="F108" s="161">
        <v>4855356</v>
      </c>
      <c r="G108" s="163"/>
      <c r="H108" s="161">
        <v>465918</v>
      </c>
      <c r="I108" s="163"/>
      <c r="J108" s="161">
        <v>3657865</v>
      </c>
      <c r="K108" s="163"/>
      <c r="L108" s="161">
        <v>731573</v>
      </c>
      <c r="M108" s="162" t="s">
        <v>118</v>
      </c>
      <c r="N108" s="115" t="s">
        <v>118</v>
      </c>
      <c r="P108" s="115" t="s">
        <v>305</v>
      </c>
      <c r="Q108" s="115" t="s">
        <v>118</v>
      </c>
      <c r="R108" s="115" t="s">
        <v>484</v>
      </c>
    </row>
    <row r="109" spans="1:18" ht="18.399999999999999" customHeight="1">
      <c r="A109" s="170" t="s">
        <v>534</v>
      </c>
      <c r="B109" s="139" t="s">
        <v>208</v>
      </c>
      <c r="C109" s="139">
        <v>4087</v>
      </c>
      <c r="D109" s="139" t="s">
        <v>213</v>
      </c>
      <c r="E109" s="161">
        <v>87</v>
      </c>
      <c r="F109" s="161">
        <v>355569</v>
      </c>
      <c r="G109" s="161">
        <v>1</v>
      </c>
      <c r="H109" s="161">
        <v>4087</v>
      </c>
      <c r="I109" s="161">
        <v>86</v>
      </c>
      <c r="J109" s="161">
        <v>351482</v>
      </c>
      <c r="K109" s="161">
        <v>0</v>
      </c>
      <c r="L109" s="161">
        <v>0</v>
      </c>
      <c r="M109" s="162" t="s">
        <v>646</v>
      </c>
      <c r="N109" s="115" t="s">
        <v>118</v>
      </c>
      <c r="P109" s="115" t="s">
        <v>427</v>
      </c>
      <c r="Q109" s="115" t="s">
        <v>118</v>
      </c>
      <c r="R109" s="115" t="s">
        <v>118</v>
      </c>
    </row>
    <row r="110" spans="1:18" ht="18.399999999999999" customHeight="1">
      <c r="A110" s="170" t="s">
        <v>535</v>
      </c>
      <c r="B110" s="139" t="s">
        <v>536</v>
      </c>
      <c r="C110" s="139">
        <v>4087</v>
      </c>
      <c r="D110" s="139" t="s">
        <v>213</v>
      </c>
      <c r="E110" s="161">
        <v>1101</v>
      </c>
      <c r="F110" s="161">
        <v>4499787</v>
      </c>
      <c r="G110" s="161">
        <v>113</v>
      </c>
      <c r="H110" s="161">
        <v>461831</v>
      </c>
      <c r="I110" s="161">
        <v>809</v>
      </c>
      <c r="J110" s="161">
        <v>3306383</v>
      </c>
      <c r="K110" s="161">
        <v>179</v>
      </c>
      <c r="L110" s="161">
        <v>731573</v>
      </c>
      <c r="M110" s="162" t="s">
        <v>647</v>
      </c>
    </row>
    <row r="111" spans="1:18" ht="18.399999999999999" customHeight="1">
      <c r="A111" s="170" t="s">
        <v>537</v>
      </c>
      <c r="B111" s="139" t="s">
        <v>118</v>
      </c>
      <c r="C111" s="139"/>
      <c r="D111" s="139" t="s">
        <v>118</v>
      </c>
      <c r="E111" s="161">
        <v>0</v>
      </c>
      <c r="F111" s="161">
        <v>4577440</v>
      </c>
      <c r="G111" s="163"/>
      <c r="H111" s="161">
        <v>437309</v>
      </c>
      <c r="I111" s="163"/>
      <c r="J111" s="161">
        <v>3453515</v>
      </c>
      <c r="K111" s="163"/>
      <c r="L111" s="161">
        <v>686616</v>
      </c>
      <c r="M111" s="162" t="s">
        <v>118</v>
      </c>
      <c r="N111" s="115" t="s">
        <v>118</v>
      </c>
      <c r="O111" s="115" t="s">
        <v>414</v>
      </c>
    </row>
    <row r="112" spans="1:18" ht="18.399999999999999" customHeight="1">
      <c r="A112" s="170" t="s">
        <v>538</v>
      </c>
      <c r="B112" s="139" t="s">
        <v>539</v>
      </c>
      <c r="C112" s="139">
        <v>4087</v>
      </c>
      <c r="D112" s="139" t="s">
        <v>213</v>
      </c>
      <c r="E112" s="161">
        <v>1033</v>
      </c>
      <c r="F112" s="161">
        <v>4221871</v>
      </c>
      <c r="G112" s="161">
        <v>106</v>
      </c>
      <c r="H112" s="161">
        <v>433222</v>
      </c>
      <c r="I112" s="161">
        <v>759</v>
      </c>
      <c r="J112" s="161">
        <v>3102033</v>
      </c>
      <c r="K112" s="161">
        <v>168</v>
      </c>
      <c r="L112" s="161">
        <v>686616</v>
      </c>
      <c r="M112" s="162" t="s">
        <v>648</v>
      </c>
      <c r="N112" s="115" t="s">
        <v>118</v>
      </c>
      <c r="P112" s="115" t="s">
        <v>135</v>
      </c>
      <c r="Q112" s="115" t="s">
        <v>118</v>
      </c>
      <c r="R112" s="115" t="s">
        <v>118</v>
      </c>
    </row>
    <row r="113" spans="1:18" ht="18.399999999999999" customHeight="1">
      <c r="A113" s="170" t="s">
        <v>540</v>
      </c>
      <c r="B113" s="139" t="s">
        <v>210</v>
      </c>
      <c r="C113" s="139">
        <v>4087</v>
      </c>
      <c r="D113" s="139" t="s">
        <v>213</v>
      </c>
      <c r="E113" s="161">
        <v>87</v>
      </c>
      <c r="F113" s="161">
        <v>355569</v>
      </c>
      <c r="G113" s="161">
        <v>1</v>
      </c>
      <c r="H113" s="161">
        <v>4087</v>
      </c>
      <c r="I113" s="161">
        <v>86</v>
      </c>
      <c r="J113" s="161">
        <v>351482</v>
      </c>
      <c r="K113" s="161">
        <v>0</v>
      </c>
      <c r="L113" s="161">
        <v>0</v>
      </c>
      <c r="M113" s="162" t="s">
        <v>649</v>
      </c>
      <c r="N113" s="115" t="s">
        <v>118</v>
      </c>
      <c r="P113" s="115" t="s">
        <v>142</v>
      </c>
      <c r="Q113" s="115" t="s">
        <v>118</v>
      </c>
      <c r="R113" s="115" t="s">
        <v>118</v>
      </c>
    </row>
    <row r="114" spans="1:18" ht="18.399999999999999" customHeight="1">
      <c r="A114" s="170" t="s">
        <v>650</v>
      </c>
      <c r="B114" s="139" t="s">
        <v>215</v>
      </c>
      <c r="C114" s="139">
        <v>166.5</v>
      </c>
      <c r="D114" s="139" t="s">
        <v>154</v>
      </c>
      <c r="E114" s="161">
        <v>27293</v>
      </c>
      <c r="F114" s="161">
        <v>4544284</v>
      </c>
      <c r="G114" s="161">
        <v>6371</v>
      </c>
      <c r="H114" s="161">
        <v>1060771</v>
      </c>
      <c r="I114" s="161">
        <v>20922</v>
      </c>
      <c r="J114" s="161">
        <v>3483513</v>
      </c>
      <c r="K114" s="161">
        <v>0</v>
      </c>
      <c r="L114" s="161">
        <v>0</v>
      </c>
      <c r="M114" s="162" t="s">
        <v>651</v>
      </c>
      <c r="N114" s="115" t="s">
        <v>118</v>
      </c>
      <c r="P114" s="115" t="s">
        <v>212</v>
      </c>
      <c r="Q114" s="115" t="s">
        <v>118</v>
      </c>
      <c r="R114" s="115" t="s">
        <v>118</v>
      </c>
    </row>
    <row r="115" spans="1:18" ht="18.399999999999999" customHeight="1">
      <c r="A115" s="170" t="s">
        <v>652</v>
      </c>
      <c r="B115" s="139" t="s">
        <v>118</v>
      </c>
      <c r="C115" s="139"/>
      <c r="D115" s="139" t="s">
        <v>118</v>
      </c>
      <c r="E115" s="161">
        <v>0</v>
      </c>
      <c r="F115" s="161">
        <v>28695819</v>
      </c>
      <c r="G115" s="163"/>
      <c r="H115" s="161">
        <v>5005035</v>
      </c>
      <c r="I115" s="163"/>
      <c r="J115" s="161">
        <v>21206956</v>
      </c>
      <c r="K115" s="163"/>
      <c r="L115" s="161">
        <v>2483828</v>
      </c>
      <c r="M115" s="162" t="s">
        <v>118</v>
      </c>
      <c r="N115" s="115" t="s">
        <v>118</v>
      </c>
      <c r="P115" s="115" t="s">
        <v>160</v>
      </c>
      <c r="Q115" s="115" t="s">
        <v>118</v>
      </c>
      <c r="R115" s="115" t="s">
        <v>485</v>
      </c>
    </row>
    <row r="116" spans="1:18" ht="18.399999999999999" customHeight="1">
      <c r="A116" s="170" t="s">
        <v>219</v>
      </c>
      <c r="B116" s="139" t="s">
        <v>347</v>
      </c>
      <c r="C116" s="139">
        <v>1556.56</v>
      </c>
      <c r="D116" s="139" t="s">
        <v>154</v>
      </c>
      <c r="E116" s="161">
        <v>15597</v>
      </c>
      <c r="F116" s="161">
        <v>24277665</v>
      </c>
      <c r="G116" s="161">
        <v>1456</v>
      </c>
      <c r="H116" s="161">
        <v>2266351</v>
      </c>
      <c r="I116" s="161">
        <v>12620</v>
      </c>
      <c r="J116" s="161">
        <v>19643787</v>
      </c>
      <c r="K116" s="161">
        <v>1521</v>
      </c>
      <c r="L116" s="161">
        <v>2367527</v>
      </c>
      <c r="M116" s="162" t="s">
        <v>653</v>
      </c>
      <c r="N116" s="115" t="s">
        <v>118</v>
      </c>
      <c r="P116" s="115" t="s">
        <v>229</v>
      </c>
      <c r="Q116" s="115" t="s">
        <v>118</v>
      </c>
      <c r="R116" s="115" t="s">
        <v>486</v>
      </c>
    </row>
    <row r="117" spans="1:18" ht="18.399999999999999" customHeight="1">
      <c r="A117" s="170" t="s">
        <v>371</v>
      </c>
      <c r="B117" s="139" t="s">
        <v>118</v>
      </c>
      <c r="C117" s="139">
        <v>38.6</v>
      </c>
      <c r="D117" s="139" t="s">
        <v>154</v>
      </c>
      <c r="E117" s="161">
        <v>26066</v>
      </c>
      <c r="F117" s="161">
        <v>1006146</v>
      </c>
      <c r="G117" s="161">
        <v>3889</v>
      </c>
      <c r="H117" s="161">
        <v>150115</v>
      </c>
      <c r="I117" s="161">
        <v>19164</v>
      </c>
      <c r="J117" s="161">
        <v>739730</v>
      </c>
      <c r="K117" s="161">
        <v>3013</v>
      </c>
      <c r="L117" s="161">
        <v>116301</v>
      </c>
      <c r="M117" s="162" t="s">
        <v>654</v>
      </c>
      <c r="N117" s="115" t="s">
        <v>118</v>
      </c>
      <c r="P117" s="115" t="s">
        <v>163</v>
      </c>
      <c r="Q117" s="115" t="s">
        <v>118</v>
      </c>
      <c r="R117" s="115" t="s">
        <v>487</v>
      </c>
    </row>
    <row r="118" spans="1:18" ht="18.399999999999999" customHeight="1">
      <c r="A118" s="170" t="s">
        <v>655</v>
      </c>
      <c r="B118" s="139" t="s">
        <v>656</v>
      </c>
      <c r="C118" s="139">
        <v>1442.1</v>
      </c>
      <c r="D118" s="139" t="s">
        <v>213</v>
      </c>
      <c r="E118" s="161">
        <v>2366</v>
      </c>
      <c r="F118" s="161">
        <v>3412008</v>
      </c>
      <c r="G118" s="161">
        <v>1795</v>
      </c>
      <c r="H118" s="161">
        <v>2588569</v>
      </c>
      <c r="I118" s="161">
        <v>571</v>
      </c>
      <c r="J118" s="161">
        <v>823439</v>
      </c>
      <c r="K118" s="161">
        <v>0</v>
      </c>
      <c r="L118" s="161">
        <v>0</v>
      </c>
      <c r="M118" s="162" t="s">
        <v>657</v>
      </c>
      <c r="N118" s="115" t="s">
        <v>118</v>
      </c>
      <c r="P118" s="115" t="s">
        <v>203</v>
      </c>
      <c r="Q118" s="115" t="s">
        <v>118</v>
      </c>
      <c r="R118" s="115" t="s">
        <v>118</v>
      </c>
    </row>
    <row r="119" spans="1:18" ht="18.399999999999999" customHeight="1">
      <c r="A119" s="170" t="s">
        <v>658</v>
      </c>
      <c r="B119" s="139" t="s">
        <v>118</v>
      </c>
      <c r="C119" s="139"/>
      <c r="D119" s="139" t="s">
        <v>118</v>
      </c>
      <c r="E119" s="161">
        <v>0</v>
      </c>
      <c r="F119" s="161">
        <v>9148301</v>
      </c>
      <c r="G119" s="163"/>
      <c r="H119" s="161">
        <v>7252484</v>
      </c>
      <c r="I119" s="163"/>
      <c r="J119" s="161">
        <v>1798549</v>
      </c>
      <c r="K119" s="163"/>
      <c r="L119" s="161">
        <v>97268</v>
      </c>
      <c r="M119" s="162" t="s">
        <v>118</v>
      </c>
      <c r="N119" s="115" t="s">
        <v>118</v>
      </c>
      <c r="P119" s="115" t="s">
        <v>300</v>
      </c>
      <c r="Q119" s="115" t="s">
        <v>118</v>
      </c>
      <c r="R119" s="115" t="s">
        <v>118</v>
      </c>
    </row>
    <row r="120" spans="1:18" ht="18.399999999999999" customHeight="1">
      <c r="A120" s="170" t="s">
        <v>659</v>
      </c>
      <c r="B120" s="139" t="s">
        <v>118</v>
      </c>
      <c r="C120" s="139"/>
      <c r="D120" s="139" t="s">
        <v>118</v>
      </c>
      <c r="E120" s="161">
        <v>0</v>
      </c>
      <c r="F120" s="161">
        <v>9148301</v>
      </c>
      <c r="G120" s="163"/>
      <c r="H120" s="161">
        <v>7252484</v>
      </c>
      <c r="I120" s="163"/>
      <c r="J120" s="161">
        <v>1798549</v>
      </c>
      <c r="K120" s="163"/>
      <c r="L120" s="161">
        <v>97268</v>
      </c>
      <c r="M120" s="162" t="s">
        <v>118</v>
      </c>
      <c r="N120" s="115" t="s">
        <v>118</v>
      </c>
      <c r="P120" s="115" t="s">
        <v>237</v>
      </c>
      <c r="Q120" s="115" t="s">
        <v>118</v>
      </c>
      <c r="R120" s="115" t="s">
        <v>488</v>
      </c>
    </row>
    <row r="121" spans="1:18" ht="18.399999999999999" customHeight="1">
      <c r="A121" s="170" t="s">
        <v>372</v>
      </c>
      <c r="B121" s="139" t="s">
        <v>374</v>
      </c>
      <c r="C121" s="139">
        <v>364.3</v>
      </c>
      <c r="D121" s="139" t="s">
        <v>373</v>
      </c>
      <c r="E121" s="161">
        <v>25112</v>
      </c>
      <c r="F121" s="161">
        <v>9148301</v>
      </c>
      <c r="G121" s="161">
        <v>19908</v>
      </c>
      <c r="H121" s="161">
        <v>7252484</v>
      </c>
      <c r="I121" s="161">
        <v>4937</v>
      </c>
      <c r="J121" s="161">
        <v>1798549</v>
      </c>
      <c r="K121" s="161">
        <v>267</v>
      </c>
      <c r="L121" s="161">
        <v>97268</v>
      </c>
      <c r="M121" s="162" t="s">
        <v>660</v>
      </c>
      <c r="N121" s="115" t="s">
        <v>118</v>
      </c>
      <c r="P121" s="115" t="s">
        <v>489</v>
      </c>
      <c r="Q121" s="115" t="s">
        <v>118</v>
      </c>
      <c r="R121" s="115" t="s">
        <v>218</v>
      </c>
    </row>
    <row r="122" spans="1:18" ht="18.399999999999999" customHeight="1">
      <c r="A122" s="170" t="s">
        <v>138</v>
      </c>
      <c r="B122" s="139" t="s">
        <v>118</v>
      </c>
      <c r="C122" s="139"/>
      <c r="D122" s="139" t="s">
        <v>118</v>
      </c>
      <c r="E122" s="161">
        <v>0</v>
      </c>
      <c r="F122" s="161">
        <v>0</v>
      </c>
      <c r="G122" s="163"/>
      <c r="H122" s="161">
        <v>0</v>
      </c>
      <c r="I122" s="163"/>
      <c r="J122" s="161">
        <v>0</v>
      </c>
      <c r="K122" s="163"/>
      <c r="L122" s="161">
        <v>0</v>
      </c>
      <c r="M122" s="162" t="s">
        <v>118</v>
      </c>
      <c r="N122" s="115" t="s">
        <v>118</v>
      </c>
      <c r="P122" s="115" t="s">
        <v>490</v>
      </c>
      <c r="Q122" s="115" t="s">
        <v>118</v>
      </c>
      <c r="R122" s="115" t="s">
        <v>491</v>
      </c>
    </row>
    <row r="123" spans="1:18" ht="18.399999999999999" customHeight="1">
      <c r="A123" s="171"/>
      <c r="B123" s="163"/>
      <c r="C123" s="163"/>
      <c r="D123" s="163"/>
      <c r="E123" s="163"/>
      <c r="F123" s="163"/>
      <c r="G123" s="163"/>
      <c r="H123" s="163"/>
      <c r="I123" s="163"/>
      <c r="J123" s="163"/>
      <c r="K123" s="163"/>
      <c r="L123" s="163"/>
      <c r="M123" s="164"/>
      <c r="N123" s="115" t="s">
        <v>118</v>
      </c>
      <c r="P123" s="115" t="s">
        <v>492</v>
      </c>
      <c r="Q123" s="115" t="s">
        <v>118</v>
      </c>
      <c r="R123" s="115" t="s">
        <v>118</v>
      </c>
    </row>
    <row r="124" spans="1:18" ht="18.399999999999999" customHeight="1">
      <c r="A124" s="170" t="s">
        <v>661</v>
      </c>
      <c r="B124" s="139" t="s">
        <v>118</v>
      </c>
      <c r="C124" s="139">
        <v>1</v>
      </c>
      <c r="D124" s="139" t="s">
        <v>132</v>
      </c>
      <c r="E124" s="160"/>
      <c r="F124" s="161">
        <v>29874236</v>
      </c>
      <c r="G124" s="160"/>
      <c r="H124" s="161">
        <v>117656</v>
      </c>
      <c r="I124" s="160"/>
      <c r="J124" s="161">
        <v>361172</v>
      </c>
      <c r="K124" s="160"/>
      <c r="L124" s="161">
        <v>29395408</v>
      </c>
      <c r="M124" s="162" t="s">
        <v>118</v>
      </c>
      <c r="N124" s="115" t="s">
        <v>118</v>
      </c>
      <c r="P124" s="115" t="s">
        <v>493</v>
      </c>
      <c r="Q124" s="115" t="s">
        <v>118</v>
      </c>
      <c r="R124" s="115" t="s">
        <v>221</v>
      </c>
    </row>
    <row r="125" spans="1:18" ht="18.399999999999999" customHeight="1">
      <c r="A125" s="170" t="s">
        <v>662</v>
      </c>
      <c r="B125" s="139" t="s">
        <v>118</v>
      </c>
      <c r="C125" s="139"/>
      <c r="D125" s="139" t="s">
        <v>118</v>
      </c>
      <c r="E125" s="161">
        <v>0</v>
      </c>
      <c r="F125" s="161">
        <v>483616</v>
      </c>
      <c r="G125" s="163"/>
      <c r="H125" s="161">
        <v>117656</v>
      </c>
      <c r="I125" s="163"/>
      <c r="J125" s="161">
        <v>361172</v>
      </c>
      <c r="K125" s="163"/>
      <c r="L125" s="161">
        <v>4788</v>
      </c>
      <c r="M125" s="162" t="s">
        <v>118</v>
      </c>
      <c r="N125" s="115" t="s">
        <v>118</v>
      </c>
      <c r="P125" s="115" t="s">
        <v>494</v>
      </c>
      <c r="Q125" s="115" t="s">
        <v>118</v>
      </c>
      <c r="R125" s="115" t="s">
        <v>495</v>
      </c>
    </row>
    <row r="126" spans="1:18" ht="18.399999999999999" customHeight="1">
      <c r="A126" s="170" t="s">
        <v>663</v>
      </c>
      <c r="B126" s="139" t="s">
        <v>664</v>
      </c>
      <c r="C126" s="139">
        <v>7</v>
      </c>
      <c r="D126" s="139" t="s">
        <v>149</v>
      </c>
      <c r="E126" s="161">
        <v>69088</v>
      </c>
      <c r="F126" s="161">
        <v>483616</v>
      </c>
      <c r="G126" s="161">
        <v>16808</v>
      </c>
      <c r="H126" s="161">
        <v>117656</v>
      </c>
      <c r="I126" s="161">
        <v>51596</v>
      </c>
      <c r="J126" s="161">
        <v>361172</v>
      </c>
      <c r="K126" s="161">
        <v>684</v>
      </c>
      <c r="L126" s="161">
        <v>4788</v>
      </c>
      <c r="M126" s="162" t="s">
        <v>665</v>
      </c>
      <c r="N126" s="115" t="s">
        <v>118</v>
      </c>
      <c r="P126" s="115" t="s">
        <v>496</v>
      </c>
      <c r="Q126" s="115" t="s">
        <v>118</v>
      </c>
      <c r="R126" s="115" t="s">
        <v>497</v>
      </c>
    </row>
    <row r="127" spans="1:18" ht="18.399999999999999" customHeight="1">
      <c r="A127" s="170" t="s">
        <v>666</v>
      </c>
      <c r="B127" s="139" t="s">
        <v>118</v>
      </c>
      <c r="C127" s="139"/>
      <c r="D127" s="139" t="s">
        <v>118</v>
      </c>
      <c r="E127" s="161">
        <v>0</v>
      </c>
      <c r="F127" s="161">
        <v>29390620</v>
      </c>
      <c r="G127" s="163"/>
      <c r="H127" s="161">
        <v>0</v>
      </c>
      <c r="I127" s="163"/>
      <c r="J127" s="161">
        <v>0</v>
      </c>
      <c r="K127" s="163"/>
      <c r="L127" s="161">
        <v>29390620</v>
      </c>
      <c r="M127" s="162" t="s">
        <v>118</v>
      </c>
      <c r="N127" s="115" t="s">
        <v>118</v>
      </c>
      <c r="P127" s="115" t="s">
        <v>498</v>
      </c>
      <c r="Q127" s="115" t="s">
        <v>118</v>
      </c>
      <c r="R127" s="115" t="s">
        <v>118</v>
      </c>
    </row>
    <row r="128" spans="1:18" ht="18.399999999999999" customHeight="1">
      <c r="A128" s="170" t="s">
        <v>233</v>
      </c>
      <c r="B128" s="139" t="s">
        <v>118</v>
      </c>
      <c r="C128" s="139">
        <v>1</v>
      </c>
      <c r="D128" s="139" t="s">
        <v>132</v>
      </c>
      <c r="E128" s="161">
        <v>1424982</v>
      </c>
      <c r="F128" s="161">
        <v>1424982</v>
      </c>
      <c r="G128" s="161">
        <v>0</v>
      </c>
      <c r="H128" s="161">
        <v>0</v>
      </c>
      <c r="I128" s="161">
        <v>0</v>
      </c>
      <c r="J128" s="161">
        <v>0</v>
      </c>
      <c r="K128" s="161">
        <v>1424982</v>
      </c>
      <c r="L128" s="161">
        <v>1424982</v>
      </c>
      <c r="M128" s="162" t="s">
        <v>667</v>
      </c>
      <c r="N128" s="115" t="s">
        <v>118</v>
      </c>
      <c r="P128" s="115" t="s">
        <v>499</v>
      </c>
      <c r="Q128" s="115" t="s">
        <v>118</v>
      </c>
      <c r="R128" s="115" t="s">
        <v>500</v>
      </c>
    </row>
    <row r="129" spans="1:18" ht="18.399999999999999" customHeight="1">
      <c r="A129" s="170" t="s">
        <v>227</v>
      </c>
      <c r="B129" s="139" t="s">
        <v>118</v>
      </c>
      <c r="C129" s="139">
        <v>38</v>
      </c>
      <c r="D129" s="139" t="s">
        <v>228</v>
      </c>
      <c r="E129" s="161">
        <v>2700</v>
      </c>
      <c r="F129" s="161">
        <v>102600</v>
      </c>
      <c r="G129" s="161">
        <v>0</v>
      </c>
      <c r="H129" s="161">
        <v>0</v>
      </c>
      <c r="I129" s="161">
        <v>0</v>
      </c>
      <c r="J129" s="161">
        <v>0</v>
      </c>
      <c r="K129" s="161">
        <v>2700</v>
      </c>
      <c r="L129" s="161">
        <v>102600</v>
      </c>
      <c r="M129" s="162" t="s">
        <v>668</v>
      </c>
      <c r="N129" s="115" t="s">
        <v>118</v>
      </c>
      <c r="P129" s="115" t="s">
        <v>501</v>
      </c>
      <c r="Q129" s="115" t="s">
        <v>118</v>
      </c>
      <c r="R129" s="115" t="s">
        <v>118</v>
      </c>
    </row>
    <row r="130" spans="1:18" ht="18.399999999999999" customHeight="1">
      <c r="A130" s="170" t="s">
        <v>543</v>
      </c>
      <c r="B130" s="139" t="s">
        <v>544</v>
      </c>
      <c r="C130" s="139">
        <v>7.1890000000000001</v>
      </c>
      <c r="D130" s="139" t="s">
        <v>232</v>
      </c>
      <c r="E130" s="161">
        <v>16897</v>
      </c>
      <c r="F130" s="161">
        <v>121472</v>
      </c>
      <c r="G130" s="161">
        <v>0</v>
      </c>
      <c r="H130" s="161">
        <v>0</v>
      </c>
      <c r="I130" s="161">
        <v>0</v>
      </c>
      <c r="J130" s="161">
        <v>0</v>
      </c>
      <c r="K130" s="161">
        <v>16897</v>
      </c>
      <c r="L130" s="161">
        <v>121472</v>
      </c>
      <c r="M130" s="162" t="s">
        <v>669</v>
      </c>
      <c r="N130" s="115" t="s">
        <v>118</v>
      </c>
      <c r="P130" s="115" t="s">
        <v>502</v>
      </c>
      <c r="Q130" s="115" t="s">
        <v>118</v>
      </c>
      <c r="R130" s="115" t="s">
        <v>503</v>
      </c>
    </row>
    <row r="131" spans="1:18" ht="18.399999999999999" customHeight="1">
      <c r="A131" s="170" t="s">
        <v>670</v>
      </c>
      <c r="B131" s="139" t="s">
        <v>671</v>
      </c>
      <c r="C131" s="139">
        <v>512</v>
      </c>
      <c r="D131" s="139" t="s">
        <v>154</v>
      </c>
      <c r="E131" s="161">
        <v>11731</v>
      </c>
      <c r="F131" s="161">
        <v>6006272</v>
      </c>
      <c r="G131" s="161">
        <v>0</v>
      </c>
      <c r="H131" s="161">
        <v>0</v>
      </c>
      <c r="I131" s="161">
        <v>0</v>
      </c>
      <c r="J131" s="161">
        <v>0</v>
      </c>
      <c r="K131" s="161">
        <v>11731</v>
      </c>
      <c r="L131" s="161">
        <v>6006272</v>
      </c>
      <c r="M131" s="162" t="s">
        <v>672</v>
      </c>
      <c r="N131" s="115" t="s">
        <v>118</v>
      </c>
      <c r="P131" s="115" t="s">
        <v>504</v>
      </c>
      <c r="Q131" s="115" t="s">
        <v>118</v>
      </c>
      <c r="R131" s="115" t="s">
        <v>505</v>
      </c>
    </row>
    <row r="132" spans="1:18" ht="18.399999999999999" customHeight="1">
      <c r="A132" s="170" t="s">
        <v>386</v>
      </c>
      <c r="B132" s="139" t="s">
        <v>521</v>
      </c>
      <c r="C132" s="139">
        <v>923</v>
      </c>
      <c r="D132" s="139" t="s">
        <v>154</v>
      </c>
      <c r="E132" s="161">
        <v>11731</v>
      </c>
      <c r="F132" s="161">
        <v>10827713</v>
      </c>
      <c r="G132" s="161">
        <v>0</v>
      </c>
      <c r="H132" s="161">
        <v>0</v>
      </c>
      <c r="I132" s="161">
        <v>0</v>
      </c>
      <c r="J132" s="161">
        <v>0</v>
      </c>
      <c r="K132" s="161">
        <v>11731</v>
      </c>
      <c r="L132" s="161">
        <v>10827713</v>
      </c>
      <c r="M132" s="162" t="s">
        <v>673</v>
      </c>
      <c r="N132" s="115" t="s">
        <v>118</v>
      </c>
      <c r="P132" s="115" t="s">
        <v>506</v>
      </c>
      <c r="Q132" s="115" t="s">
        <v>118</v>
      </c>
      <c r="R132" s="115" t="s">
        <v>507</v>
      </c>
    </row>
    <row r="133" spans="1:18" ht="18.399999999999999" customHeight="1">
      <c r="A133" s="170" t="s">
        <v>387</v>
      </c>
      <c r="B133" s="139" t="s">
        <v>388</v>
      </c>
      <c r="C133" s="139">
        <v>923</v>
      </c>
      <c r="D133" s="139" t="s">
        <v>154</v>
      </c>
      <c r="E133" s="161">
        <v>11731</v>
      </c>
      <c r="F133" s="161">
        <v>10827713</v>
      </c>
      <c r="G133" s="161">
        <v>0</v>
      </c>
      <c r="H133" s="161">
        <v>0</v>
      </c>
      <c r="I133" s="161">
        <v>0</v>
      </c>
      <c r="J133" s="161">
        <v>0</v>
      </c>
      <c r="K133" s="161">
        <v>11731</v>
      </c>
      <c r="L133" s="161">
        <v>10827713</v>
      </c>
      <c r="M133" s="162" t="s">
        <v>672</v>
      </c>
      <c r="N133" s="115" t="s">
        <v>118</v>
      </c>
      <c r="P133" s="115" t="s">
        <v>508</v>
      </c>
      <c r="Q133" s="115" t="s">
        <v>118</v>
      </c>
      <c r="R133" s="115" t="s">
        <v>509</v>
      </c>
    </row>
    <row r="134" spans="1:18" ht="18.399999999999999" customHeight="1">
      <c r="A134" s="170" t="s">
        <v>674</v>
      </c>
      <c r="B134" s="139" t="s">
        <v>118</v>
      </c>
      <c r="C134" s="139">
        <v>41</v>
      </c>
      <c r="D134" s="139" t="s">
        <v>232</v>
      </c>
      <c r="E134" s="161">
        <v>1948</v>
      </c>
      <c r="F134" s="161">
        <v>79868</v>
      </c>
      <c r="G134" s="161">
        <v>0</v>
      </c>
      <c r="H134" s="161">
        <v>0</v>
      </c>
      <c r="I134" s="161">
        <v>0</v>
      </c>
      <c r="J134" s="161">
        <v>0</v>
      </c>
      <c r="K134" s="161">
        <v>1948</v>
      </c>
      <c r="L134" s="161">
        <v>79868</v>
      </c>
      <c r="M134" s="162" t="s">
        <v>675</v>
      </c>
      <c r="N134" s="115" t="s">
        <v>118</v>
      </c>
      <c r="P134" s="115" t="s">
        <v>510</v>
      </c>
      <c r="Q134" s="115" t="s">
        <v>118</v>
      </c>
      <c r="R134" s="115" t="s">
        <v>511</v>
      </c>
    </row>
    <row r="135" spans="1:18" ht="18.399999999999999" customHeight="1">
      <c r="A135" s="170" t="s">
        <v>138</v>
      </c>
      <c r="B135" s="139" t="s">
        <v>118</v>
      </c>
      <c r="C135" s="139"/>
      <c r="D135" s="139" t="s">
        <v>118</v>
      </c>
      <c r="E135" s="161">
        <v>0</v>
      </c>
      <c r="F135" s="161">
        <v>0</v>
      </c>
      <c r="G135" s="163"/>
      <c r="H135" s="161">
        <v>0</v>
      </c>
      <c r="I135" s="163"/>
      <c r="J135" s="161">
        <v>0</v>
      </c>
      <c r="K135" s="163"/>
      <c r="L135" s="161">
        <v>0</v>
      </c>
      <c r="M135" s="162" t="s">
        <v>118</v>
      </c>
      <c r="N135" s="115" t="s">
        <v>118</v>
      </c>
      <c r="P135" s="115" t="s">
        <v>512</v>
      </c>
      <c r="Q135" s="115" t="s">
        <v>118</v>
      </c>
      <c r="R135" s="115" t="s">
        <v>513</v>
      </c>
    </row>
    <row r="136" spans="1:18" ht="18.399999999999999" customHeight="1">
      <c r="A136" s="171"/>
      <c r="B136" s="163"/>
      <c r="C136" s="163"/>
      <c r="D136" s="163"/>
      <c r="E136" s="163"/>
      <c r="F136" s="163"/>
      <c r="G136" s="163"/>
      <c r="H136" s="163"/>
      <c r="I136" s="163"/>
      <c r="J136" s="163"/>
      <c r="K136" s="163"/>
      <c r="L136" s="163"/>
      <c r="M136" s="164"/>
      <c r="N136" s="115" t="s">
        <v>118</v>
      </c>
      <c r="P136" s="115" t="s">
        <v>309</v>
      </c>
      <c r="Q136" s="115" t="s">
        <v>140</v>
      </c>
      <c r="R136" s="115" t="s">
        <v>118</v>
      </c>
    </row>
    <row r="137" spans="1:18" ht="18.399999999999999" customHeight="1">
      <c r="A137" s="170" t="s">
        <v>676</v>
      </c>
      <c r="B137" s="139" t="s">
        <v>118</v>
      </c>
      <c r="C137" s="139">
        <v>1</v>
      </c>
      <c r="D137" s="139" t="s">
        <v>132</v>
      </c>
      <c r="E137" s="160"/>
      <c r="F137" s="161">
        <v>113923820</v>
      </c>
      <c r="G137" s="160"/>
      <c r="H137" s="161">
        <v>113923820</v>
      </c>
      <c r="I137" s="160"/>
      <c r="J137" s="161">
        <v>0</v>
      </c>
      <c r="K137" s="160"/>
      <c r="L137" s="161">
        <v>0</v>
      </c>
      <c r="M137" s="162" t="s">
        <v>118</v>
      </c>
    </row>
    <row r="138" spans="1:18" ht="18.399999999999999" customHeight="1">
      <c r="A138" s="170" t="s">
        <v>545</v>
      </c>
      <c r="B138" s="139" t="s">
        <v>118</v>
      </c>
      <c r="C138" s="139"/>
      <c r="D138" s="139" t="s">
        <v>118</v>
      </c>
      <c r="E138" s="161">
        <v>0</v>
      </c>
      <c r="F138" s="161">
        <v>8740000</v>
      </c>
      <c r="G138" s="163"/>
      <c r="H138" s="161">
        <v>8740000</v>
      </c>
      <c r="I138" s="163"/>
      <c r="J138" s="161">
        <v>0</v>
      </c>
      <c r="K138" s="163"/>
      <c r="L138" s="161">
        <v>0</v>
      </c>
      <c r="M138" s="162" t="s">
        <v>118</v>
      </c>
      <c r="N138" s="115" t="s">
        <v>118</v>
      </c>
      <c r="O138" s="115" t="s">
        <v>415</v>
      </c>
    </row>
    <row r="139" spans="1:18" ht="18.399999999999999" customHeight="1">
      <c r="A139" s="170" t="s">
        <v>310</v>
      </c>
      <c r="B139" s="139" t="s">
        <v>239</v>
      </c>
      <c r="C139" s="139">
        <v>24</v>
      </c>
      <c r="D139" s="139" t="s">
        <v>240</v>
      </c>
      <c r="E139" s="161">
        <v>230000</v>
      </c>
      <c r="F139" s="161">
        <v>5520000</v>
      </c>
      <c r="G139" s="161">
        <v>230000</v>
      </c>
      <c r="H139" s="161">
        <v>5520000</v>
      </c>
      <c r="I139" s="161">
        <v>0</v>
      </c>
      <c r="J139" s="161"/>
      <c r="K139" s="161">
        <v>0</v>
      </c>
      <c r="L139" s="161"/>
      <c r="M139" s="162" t="s">
        <v>241</v>
      </c>
      <c r="N139" s="115" t="s">
        <v>118</v>
      </c>
      <c r="P139" s="115" t="s">
        <v>514</v>
      </c>
      <c r="Q139" s="115" t="s">
        <v>118</v>
      </c>
      <c r="R139" s="115" t="s">
        <v>118</v>
      </c>
    </row>
    <row r="140" spans="1:18" ht="18.399999999999999" customHeight="1">
      <c r="A140" s="170" t="s">
        <v>310</v>
      </c>
      <c r="B140" s="139" t="s">
        <v>242</v>
      </c>
      <c r="C140" s="139">
        <v>14</v>
      </c>
      <c r="D140" s="139" t="s">
        <v>240</v>
      </c>
      <c r="E140" s="161">
        <v>230000</v>
      </c>
      <c r="F140" s="161">
        <v>3220000</v>
      </c>
      <c r="G140" s="161">
        <v>230000</v>
      </c>
      <c r="H140" s="161">
        <v>3220000</v>
      </c>
      <c r="I140" s="161">
        <v>0</v>
      </c>
      <c r="J140" s="161"/>
      <c r="K140" s="161">
        <v>0</v>
      </c>
      <c r="L140" s="161"/>
      <c r="M140" s="162" t="s">
        <v>243</v>
      </c>
      <c r="N140" s="115" t="s">
        <v>118</v>
      </c>
      <c r="P140" s="115" t="s">
        <v>137</v>
      </c>
      <c r="Q140" s="115" t="s">
        <v>118</v>
      </c>
      <c r="R140" s="115" t="s">
        <v>515</v>
      </c>
    </row>
    <row r="141" spans="1:18" ht="18.399999999999999" customHeight="1">
      <c r="A141" s="170" t="s">
        <v>677</v>
      </c>
      <c r="B141" s="139" t="s">
        <v>118</v>
      </c>
      <c r="C141" s="139"/>
      <c r="D141" s="139" t="s">
        <v>118</v>
      </c>
      <c r="E141" s="161">
        <v>0</v>
      </c>
      <c r="F141" s="161">
        <v>1930120</v>
      </c>
      <c r="G141" s="163"/>
      <c r="H141" s="161">
        <v>1930120</v>
      </c>
      <c r="I141" s="163"/>
      <c r="J141" s="161">
        <v>0</v>
      </c>
      <c r="K141" s="163"/>
      <c r="L141" s="161">
        <v>0</v>
      </c>
      <c r="M141" s="162" t="s">
        <v>118</v>
      </c>
      <c r="N141" s="115" t="s">
        <v>118</v>
      </c>
      <c r="P141" s="115" t="s">
        <v>159</v>
      </c>
      <c r="Q141" s="115" t="s">
        <v>118</v>
      </c>
      <c r="R141" s="115" t="s">
        <v>118</v>
      </c>
    </row>
    <row r="142" spans="1:18" ht="18.399999999999999" customHeight="1">
      <c r="A142" s="170" t="s">
        <v>678</v>
      </c>
      <c r="B142" s="139" t="s">
        <v>118</v>
      </c>
      <c r="C142" s="139">
        <v>22</v>
      </c>
      <c r="D142" s="139" t="s">
        <v>627</v>
      </c>
      <c r="E142" s="161">
        <v>84000</v>
      </c>
      <c r="F142" s="161">
        <v>1848000</v>
      </c>
      <c r="G142" s="161">
        <v>84000</v>
      </c>
      <c r="H142" s="161">
        <v>1848000</v>
      </c>
      <c r="I142" s="161">
        <v>0</v>
      </c>
      <c r="J142" s="161"/>
      <c r="K142" s="161">
        <v>0</v>
      </c>
      <c r="L142" s="161"/>
      <c r="M142" s="162" t="s">
        <v>679</v>
      </c>
      <c r="N142" s="115" t="s">
        <v>118</v>
      </c>
      <c r="P142" s="115" t="s">
        <v>225</v>
      </c>
      <c r="Q142" s="115" t="s">
        <v>118</v>
      </c>
      <c r="R142" s="115" t="s">
        <v>377</v>
      </c>
    </row>
    <row r="143" spans="1:18" ht="18.399999999999999" customHeight="1">
      <c r="A143" s="170" t="s">
        <v>680</v>
      </c>
      <c r="B143" s="139" t="s">
        <v>681</v>
      </c>
      <c r="C143" s="139">
        <v>2</v>
      </c>
      <c r="D143" s="139" t="s">
        <v>627</v>
      </c>
      <c r="E143" s="161">
        <v>41060</v>
      </c>
      <c r="F143" s="161">
        <v>82120</v>
      </c>
      <c r="G143" s="161">
        <v>41060</v>
      </c>
      <c r="H143" s="161">
        <v>82120</v>
      </c>
      <c r="I143" s="161">
        <v>0</v>
      </c>
      <c r="J143" s="161"/>
      <c r="K143" s="161">
        <v>0</v>
      </c>
      <c r="L143" s="161"/>
      <c r="M143" s="162" t="s">
        <v>682</v>
      </c>
      <c r="N143" s="115" t="s">
        <v>118</v>
      </c>
      <c r="P143" s="115" t="s">
        <v>188</v>
      </c>
      <c r="Q143" s="115" t="s">
        <v>118</v>
      </c>
      <c r="R143" s="115" t="s">
        <v>380</v>
      </c>
    </row>
    <row r="144" spans="1:18" ht="18.399999999999999" customHeight="1">
      <c r="A144" s="170" t="s">
        <v>683</v>
      </c>
      <c r="B144" s="139" t="s">
        <v>684</v>
      </c>
      <c r="C144" s="139">
        <v>20</v>
      </c>
      <c r="D144" s="139" t="s">
        <v>627</v>
      </c>
      <c r="E144" s="161">
        <v>198000</v>
      </c>
      <c r="F144" s="161">
        <v>3960000</v>
      </c>
      <c r="G144" s="161">
        <v>198000</v>
      </c>
      <c r="H144" s="161">
        <v>3960000</v>
      </c>
      <c r="I144" s="161">
        <v>0</v>
      </c>
      <c r="J144" s="161"/>
      <c r="K144" s="161">
        <v>0</v>
      </c>
      <c r="L144" s="161"/>
      <c r="M144" s="162" t="s">
        <v>685</v>
      </c>
      <c r="N144" s="115" t="s">
        <v>118</v>
      </c>
      <c r="P144" s="115" t="s">
        <v>190</v>
      </c>
      <c r="Q144" s="115" t="s">
        <v>118</v>
      </c>
      <c r="R144" s="115" t="s">
        <v>382</v>
      </c>
    </row>
    <row r="145" spans="1:18" ht="18.399999999999999" customHeight="1">
      <c r="A145" s="170" t="s">
        <v>686</v>
      </c>
      <c r="B145" s="139" t="s">
        <v>118</v>
      </c>
      <c r="C145" s="139"/>
      <c r="D145" s="139" t="s">
        <v>118</v>
      </c>
      <c r="E145" s="161">
        <v>0</v>
      </c>
      <c r="F145" s="161">
        <v>35292000</v>
      </c>
      <c r="G145" s="163"/>
      <c r="H145" s="161">
        <v>35292000</v>
      </c>
      <c r="I145" s="163"/>
      <c r="J145" s="161">
        <v>0</v>
      </c>
      <c r="K145" s="163"/>
      <c r="L145" s="161">
        <v>0</v>
      </c>
      <c r="M145" s="162" t="s">
        <v>118</v>
      </c>
      <c r="N145" s="115" t="s">
        <v>118</v>
      </c>
      <c r="P145" s="115" t="s">
        <v>196</v>
      </c>
      <c r="Q145" s="115" t="s">
        <v>118</v>
      </c>
      <c r="R145" s="115" t="s">
        <v>516</v>
      </c>
    </row>
    <row r="146" spans="1:18" ht="18.399999999999999" customHeight="1">
      <c r="A146" s="170" t="s">
        <v>687</v>
      </c>
      <c r="B146" s="139" t="s">
        <v>546</v>
      </c>
      <c r="C146" s="139">
        <v>119</v>
      </c>
      <c r="D146" s="139" t="s">
        <v>201</v>
      </c>
      <c r="E146" s="161">
        <v>248000</v>
      </c>
      <c r="F146" s="161">
        <v>29512000</v>
      </c>
      <c r="G146" s="161">
        <v>248000</v>
      </c>
      <c r="H146" s="161">
        <v>29512000</v>
      </c>
      <c r="I146" s="161">
        <v>0</v>
      </c>
      <c r="J146" s="161"/>
      <c r="K146" s="161">
        <v>0</v>
      </c>
      <c r="L146" s="161"/>
      <c r="M146" s="162" t="s">
        <v>547</v>
      </c>
      <c r="N146" s="115" t="s">
        <v>118</v>
      </c>
      <c r="P146" s="115" t="s">
        <v>212</v>
      </c>
      <c r="Q146" s="115" t="s">
        <v>118</v>
      </c>
      <c r="R146" s="115" t="s">
        <v>517</v>
      </c>
    </row>
    <row r="147" spans="1:18" ht="18.399999999999999" customHeight="1">
      <c r="A147" s="170" t="s">
        <v>687</v>
      </c>
      <c r="B147" s="139" t="s">
        <v>688</v>
      </c>
      <c r="C147" s="139">
        <v>40</v>
      </c>
      <c r="D147" s="139" t="s">
        <v>201</v>
      </c>
      <c r="E147" s="161">
        <v>119000</v>
      </c>
      <c r="F147" s="161">
        <v>4760000</v>
      </c>
      <c r="G147" s="161">
        <v>119000</v>
      </c>
      <c r="H147" s="161">
        <v>4760000</v>
      </c>
      <c r="I147" s="161">
        <v>0</v>
      </c>
      <c r="J147" s="161"/>
      <c r="K147" s="161">
        <v>0</v>
      </c>
      <c r="L147" s="161"/>
      <c r="M147" s="162" t="s">
        <v>689</v>
      </c>
      <c r="N147" s="115" t="s">
        <v>118</v>
      </c>
      <c r="P147" s="115" t="s">
        <v>160</v>
      </c>
      <c r="Q147" s="115" t="s">
        <v>118</v>
      </c>
      <c r="R147" s="115" t="s">
        <v>118</v>
      </c>
    </row>
    <row r="148" spans="1:18" ht="18.399999999999999" customHeight="1">
      <c r="A148" s="170" t="s">
        <v>687</v>
      </c>
      <c r="B148" s="139" t="s">
        <v>690</v>
      </c>
      <c r="C148" s="139">
        <v>20</v>
      </c>
      <c r="D148" s="139" t="s">
        <v>201</v>
      </c>
      <c r="E148" s="161">
        <v>51000</v>
      </c>
      <c r="F148" s="161">
        <v>1020000</v>
      </c>
      <c r="G148" s="161">
        <v>51000</v>
      </c>
      <c r="H148" s="161">
        <v>1020000</v>
      </c>
      <c r="I148" s="161">
        <v>0</v>
      </c>
      <c r="J148" s="161"/>
      <c r="K148" s="161">
        <v>0</v>
      </c>
      <c r="L148" s="161"/>
      <c r="M148" s="162" t="s">
        <v>691</v>
      </c>
      <c r="N148" s="115" t="s">
        <v>118</v>
      </c>
      <c r="P148" s="115" t="s">
        <v>226</v>
      </c>
      <c r="Q148" s="115" t="s">
        <v>118</v>
      </c>
      <c r="R148" s="115" t="s">
        <v>518</v>
      </c>
    </row>
    <row r="149" spans="1:18" ht="18.399999999999999" customHeight="1">
      <c r="A149" s="170" t="s">
        <v>692</v>
      </c>
      <c r="B149" s="139" t="s">
        <v>390</v>
      </c>
      <c r="C149" s="139">
        <v>183</v>
      </c>
      <c r="D149" s="139" t="s">
        <v>373</v>
      </c>
      <c r="E149" s="161">
        <v>5060</v>
      </c>
      <c r="F149" s="161">
        <v>925980</v>
      </c>
      <c r="G149" s="161">
        <v>5060</v>
      </c>
      <c r="H149" s="161">
        <v>925980</v>
      </c>
      <c r="I149" s="161">
        <v>0</v>
      </c>
      <c r="J149" s="161"/>
      <c r="K149" s="161">
        <v>0</v>
      </c>
      <c r="L149" s="161"/>
      <c r="M149" s="162" t="s">
        <v>391</v>
      </c>
      <c r="N149" s="115" t="s">
        <v>118</v>
      </c>
      <c r="P149" s="115" t="s">
        <v>229</v>
      </c>
      <c r="Q149" s="115" t="s">
        <v>118</v>
      </c>
      <c r="R149" s="115" t="s">
        <v>118</v>
      </c>
    </row>
    <row r="150" spans="1:18" ht="18.399999999999999" customHeight="1">
      <c r="A150" s="170" t="s">
        <v>693</v>
      </c>
      <c r="B150" s="139" t="s">
        <v>118</v>
      </c>
      <c r="C150" s="139"/>
      <c r="D150" s="139" t="s">
        <v>118</v>
      </c>
      <c r="E150" s="161">
        <v>0</v>
      </c>
      <c r="F150" s="161">
        <v>60695000</v>
      </c>
      <c r="G150" s="163"/>
      <c r="H150" s="161">
        <v>60695000</v>
      </c>
      <c r="I150" s="163"/>
      <c r="J150" s="161">
        <v>0</v>
      </c>
      <c r="K150" s="163"/>
      <c r="L150" s="161">
        <v>0</v>
      </c>
      <c r="M150" s="162" t="s">
        <v>118</v>
      </c>
      <c r="N150" s="115" t="s">
        <v>118</v>
      </c>
      <c r="P150" s="115" t="s">
        <v>203</v>
      </c>
      <c r="Q150" s="115" t="s">
        <v>118</v>
      </c>
      <c r="R150" s="115" t="s">
        <v>235</v>
      </c>
    </row>
    <row r="151" spans="1:18" ht="18.399999999999999" customHeight="1">
      <c r="A151" s="170" t="s">
        <v>245</v>
      </c>
      <c r="B151" s="139" t="s">
        <v>246</v>
      </c>
      <c r="C151" s="139">
        <v>0.1</v>
      </c>
      <c r="D151" s="139" t="s">
        <v>154</v>
      </c>
      <c r="E151" s="161">
        <v>50000</v>
      </c>
      <c r="F151" s="161">
        <v>5000</v>
      </c>
      <c r="G151" s="161">
        <v>50000</v>
      </c>
      <c r="H151" s="161">
        <v>5000</v>
      </c>
      <c r="I151" s="161">
        <v>0</v>
      </c>
      <c r="J151" s="161"/>
      <c r="K151" s="161">
        <v>0</v>
      </c>
      <c r="L151" s="161"/>
      <c r="M151" s="162" t="s">
        <v>247</v>
      </c>
      <c r="N151" s="115" t="s">
        <v>118</v>
      </c>
      <c r="P151" s="115" t="s">
        <v>449</v>
      </c>
      <c r="Q151" s="115" t="s">
        <v>118</v>
      </c>
      <c r="R151" s="115" t="s">
        <v>230</v>
      </c>
    </row>
    <row r="152" spans="1:18" ht="18.399999999999999" customHeight="1">
      <c r="A152" s="170" t="s">
        <v>694</v>
      </c>
      <c r="B152" s="139" t="s">
        <v>695</v>
      </c>
      <c r="C152" s="139">
        <v>77</v>
      </c>
      <c r="D152" s="139" t="s">
        <v>154</v>
      </c>
      <c r="E152" s="161">
        <v>24000</v>
      </c>
      <c r="F152" s="161">
        <v>1848000</v>
      </c>
      <c r="G152" s="161">
        <v>24000</v>
      </c>
      <c r="H152" s="161">
        <v>1848000</v>
      </c>
      <c r="I152" s="161">
        <v>0</v>
      </c>
      <c r="J152" s="161"/>
      <c r="K152" s="161">
        <v>0</v>
      </c>
      <c r="L152" s="161"/>
      <c r="M152" s="162" t="s">
        <v>696</v>
      </c>
      <c r="N152" s="115" t="s">
        <v>118</v>
      </c>
      <c r="P152" s="115" t="s">
        <v>519</v>
      </c>
      <c r="Q152" s="115" t="s">
        <v>118</v>
      </c>
      <c r="R152" s="115" t="s">
        <v>520</v>
      </c>
    </row>
    <row r="153" spans="1:18" ht="18.399999999999999" customHeight="1">
      <c r="A153" s="170" t="s">
        <v>697</v>
      </c>
      <c r="B153" s="139" t="s">
        <v>118</v>
      </c>
      <c r="C153" s="139">
        <v>512</v>
      </c>
      <c r="D153" s="139" t="s">
        <v>154</v>
      </c>
      <c r="E153" s="161">
        <v>32000</v>
      </c>
      <c r="F153" s="161">
        <v>16384000</v>
      </c>
      <c r="G153" s="161">
        <v>32000</v>
      </c>
      <c r="H153" s="161">
        <v>16384000</v>
      </c>
      <c r="I153" s="161">
        <v>0</v>
      </c>
      <c r="J153" s="161"/>
      <c r="K153" s="161">
        <v>0</v>
      </c>
      <c r="L153" s="161"/>
      <c r="M153" s="162" t="s">
        <v>698</v>
      </c>
      <c r="N153" s="115" t="s">
        <v>118</v>
      </c>
      <c r="P153" s="115" t="s">
        <v>522</v>
      </c>
      <c r="Q153" s="115" t="s">
        <v>118</v>
      </c>
      <c r="R153" s="115" t="s">
        <v>231</v>
      </c>
    </row>
    <row r="154" spans="1:18" ht="18.399999999999999" customHeight="1">
      <c r="A154" s="170" t="s">
        <v>248</v>
      </c>
      <c r="B154" s="139" t="s">
        <v>249</v>
      </c>
      <c r="C154" s="139">
        <v>923</v>
      </c>
      <c r="D154" s="139" t="s">
        <v>154</v>
      </c>
      <c r="E154" s="161">
        <v>19000</v>
      </c>
      <c r="F154" s="161">
        <v>17537000</v>
      </c>
      <c r="G154" s="161">
        <v>19000</v>
      </c>
      <c r="H154" s="161">
        <v>17537000</v>
      </c>
      <c r="I154" s="161">
        <v>0</v>
      </c>
      <c r="J154" s="161"/>
      <c r="K154" s="161">
        <v>0</v>
      </c>
      <c r="L154" s="161"/>
      <c r="M154" s="162" t="s">
        <v>250</v>
      </c>
      <c r="N154" s="115" t="s">
        <v>118</v>
      </c>
      <c r="P154" s="115" t="s">
        <v>451</v>
      </c>
      <c r="Q154" s="115" t="s">
        <v>118</v>
      </c>
      <c r="R154" s="115" t="s">
        <v>520</v>
      </c>
    </row>
    <row r="155" spans="1:18" ht="18.399999999999999" customHeight="1">
      <c r="A155" s="170" t="s">
        <v>248</v>
      </c>
      <c r="B155" s="139" t="s">
        <v>392</v>
      </c>
      <c r="C155" s="139">
        <v>923</v>
      </c>
      <c r="D155" s="139" t="s">
        <v>154</v>
      </c>
      <c r="E155" s="161">
        <v>27000</v>
      </c>
      <c r="F155" s="161">
        <v>24921000</v>
      </c>
      <c r="G155" s="161">
        <v>27000</v>
      </c>
      <c r="H155" s="161">
        <v>24921000</v>
      </c>
      <c r="I155" s="161">
        <v>0</v>
      </c>
      <c r="J155" s="161"/>
      <c r="K155" s="161">
        <v>0</v>
      </c>
      <c r="L155" s="161"/>
      <c r="M155" s="162" t="s">
        <v>393</v>
      </c>
      <c r="N155" s="115" t="s">
        <v>118</v>
      </c>
      <c r="P155" s="115" t="s">
        <v>523</v>
      </c>
      <c r="Q155" s="115" t="s">
        <v>118</v>
      </c>
      <c r="R155" s="115" t="s">
        <v>524</v>
      </c>
    </row>
    <row r="156" spans="1:18" ht="18.399999999999999" customHeight="1">
      <c r="A156" s="170" t="s">
        <v>699</v>
      </c>
      <c r="B156" s="139" t="s">
        <v>394</v>
      </c>
      <c r="C156" s="139">
        <v>1</v>
      </c>
      <c r="D156" s="139" t="s">
        <v>395</v>
      </c>
      <c r="E156" s="161">
        <v>8900</v>
      </c>
      <c r="F156" s="161">
        <v>8900</v>
      </c>
      <c r="G156" s="161">
        <v>8900</v>
      </c>
      <c r="H156" s="161">
        <v>8900</v>
      </c>
      <c r="I156" s="161">
        <v>0</v>
      </c>
      <c r="J156" s="161"/>
      <c r="K156" s="161">
        <v>0</v>
      </c>
      <c r="L156" s="161"/>
      <c r="M156" s="162" t="s">
        <v>396</v>
      </c>
      <c r="N156" s="115" t="s">
        <v>118</v>
      </c>
      <c r="P156" s="115" t="s">
        <v>525</v>
      </c>
      <c r="Q156" s="115" t="s">
        <v>118</v>
      </c>
      <c r="R156" s="115" t="s">
        <v>526</v>
      </c>
    </row>
    <row r="157" spans="1:18" ht="18.399999999999999" customHeight="1">
      <c r="A157" s="170" t="s">
        <v>700</v>
      </c>
      <c r="B157" s="139" t="s">
        <v>701</v>
      </c>
      <c r="C157" s="139">
        <v>359</v>
      </c>
      <c r="D157" s="139" t="s">
        <v>149</v>
      </c>
      <c r="E157" s="161">
        <v>180</v>
      </c>
      <c r="F157" s="161">
        <v>64620</v>
      </c>
      <c r="G157" s="161">
        <v>180</v>
      </c>
      <c r="H157" s="161">
        <v>64620</v>
      </c>
      <c r="I157" s="161">
        <v>0</v>
      </c>
      <c r="J157" s="161"/>
      <c r="K157" s="161">
        <v>0</v>
      </c>
      <c r="L157" s="161"/>
      <c r="M157" s="162" t="s">
        <v>702</v>
      </c>
    </row>
    <row r="158" spans="1:18" ht="18.399999999999999" customHeight="1">
      <c r="A158" s="170" t="s">
        <v>703</v>
      </c>
      <c r="B158" s="139" t="s">
        <v>704</v>
      </c>
      <c r="C158" s="139">
        <v>1442</v>
      </c>
      <c r="D158" s="139" t="s">
        <v>213</v>
      </c>
      <c r="E158" s="161">
        <v>1600</v>
      </c>
      <c r="F158" s="161">
        <v>2307200</v>
      </c>
      <c r="G158" s="161">
        <v>1600</v>
      </c>
      <c r="H158" s="161">
        <v>2307200</v>
      </c>
      <c r="I158" s="161">
        <v>0</v>
      </c>
      <c r="J158" s="161"/>
      <c r="K158" s="161">
        <v>0</v>
      </c>
      <c r="L158" s="161"/>
      <c r="M158" s="162" t="s">
        <v>705</v>
      </c>
    </row>
    <row r="159" spans="1:18" ht="18.399999999999999" customHeight="1">
      <c r="A159" s="170" t="s">
        <v>138</v>
      </c>
      <c r="B159" s="139" t="s">
        <v>118</v>
      </c>
      <c r="C159" s="139"/>
      <c r="D159" s="139" t="s">
        <v>118</v>
      </c>
      <c r="E159" s="161">
        <v>0</v>
      </c>
      <c r="F159" s="161">
        <v>0</v>
      </c>
      <c r="G159" s="163"/>
      <c r="H159" s="161">
        <v>0</v>
      </c>
      <c r="I159" s="163"/>
      <c r="J159" s="161">
        <v>0</v>
      </c>
      <c r="K159" s="163"/>
      <c r="L159" s="161">
        <v>0</v>
      </c>
      <c r="M159" s="162" t="s">
        <v>118</v>
      </c>
    </row>
    <row r="160" spans="1:18" ht="18.399999999999999" customHeight="1">
      <c r="A160" s="171"/>
      <c r="B160" s="163"/>
      <c r="C160" s="163"/>
      <c r="D160" s="163"/>
      <c r="E160" s="163"/>
      <c r="F160" s="163"/>
      <c r="G160" s="163"/>
      <c r="H160" s="163"/>
      <c r="I160" s="163"/>
      <c r="J160" s="163"/>
      <c r="K160" s="163"/>
      <c r="L160" s="163"/>
      <c r="M160" s="164"/>
    </row>
    <row r="161" spans="1:13" ht="18.399999999999999" customHeight="1">
      <c r="A161" s="170" t="s">
        <v>311</v>
      </c>
      <c r="B161" s="139" t="s">
        <v>118</v>
      </c>
      <c r="C161" s="139">
        <v>1</v>
      </c>
      <c r="D161" s="139" t="s">
        <v>132</v>
      </c>
      <c r="E161" s="160"/>
      <c r="F161" s="161">
        <v>594041818</v>
      </c>
      <c r="G161" s="160"/>
      <c r="H161" s="161">
        <v>594041818</v>
      </c>
      <c r="I161" s="160"/>
      <c r="J161" s="161">
        <v>0</v>
      </c>
      <c r="K161" s="160"/>
      <c r="L161" s="161">
        <v>0</v>
      </c>
      <c r="M161" s="162" t="s">
        <v>118</v>
      </c>
    </row>
    <row r="162" spans="1:13" ht="18.399999999999999" customHeight="1">
      <c r="A162" s="170" t="s">
        <v>706</v>
      </c>
      <c r="B162" s="139" t="s">
        <v>118</v>
      </c>
      <c r="C162" s="139"/>
      <c r="D162" s="139" t="s">
        <v>118</v>
      </c>
      <c r="E162" s="161">
        <v>0</v>
      </c>
      <c r="F162" s="161">
        <v>72426480</v>
      </c>
      <c r="G162" s="163"/>
      <c r="H162" s="161">
        <v>72426480</v>
      </c>
      <c r="I162" s="163"/>
      <c r="J162" s="161">
        <v>0</v>
      </c>
      <c r="K162" s="163"/>
      <c r="L162" s="161">
        <v>0</v>
      </c>
      <c r="M162" s="162" t="s">
        <v>118</v>
      </c>
    </row>
    <row r="163" spans="1:13" ht="18.399999999999999" customHeight="1">
      <c r="A163" s="170" t="s">
        <v>707</v>
      </c>
      <c r="B163" s="139" t="s">
        <v>548</v>
      </c>
      <c r="C163" s="139">
        <v>307</v>
      </c>
      <c r="D163" s="139" t="s">
        <v>154</v>
      </c>
      <c r="E163" s="161">
        <v>124420</v>
      </c>
      <c r="F163" s="161">
        <v>38196940</v>
      </c>
      <c r="G163" s="161">
        <v>124420</v>
      </c>
      <c r="H163" s="161">
        <v>38196940</v>
      </c>
      <c r="I163" s="161">
        <v>0</v>
      </c>
      <c r="J163" s="161"/>
      <c r="K163" s="161">
        <v>0</v>
      </c>
      <c r="L163" s="161"/>
      <c r="M163" s="162" t="s">
        <v>549</v>
      </c>
    </row>
    <row r="164" spans="1:13" ht="18.399999999999999" customHeight="1">
      <c r="A164" s="170" t="s">
        <v>707</v>
      </c>
      <c r="B164" s="139" t="s">
        <v>397</v>
      </c>
      <c r="C164" s="139">
        <v>26</v>
      </c>
      <c r="D164" s="139" t="s">
        <v>154</v>
      </c>
      <c r="E164" s="161">
        <v>108030</v>
      </c>
      <c r="F164" s="161">
        <v>2808780</v>
      </c>
      <c r="G164" s="161">
        <v>108030</v>
      </c>
      <c r="H164" s="161">
        <v>2808780</v>
      </c>
      <c r="I164" s="161">
        <v>0</v>
      </c>
      <c r="J164" s="161"/>
      <c r="K164" s="161">
        <v>0</v>
      </c>
      <c r="L164" s="161"/>
      <c r="M164" s="162" t="s">
        <v>550</v>
      </c>
    </row>
    <row r="165" spans="1:13" ht="18.399999999999999" customHeight="1">
      <c r="A165" s="170" t="s">
        <v>707</v>
      </c>
      <c r="B165" s="139" t="s">
        <v>551</v>
      </c>
      <c r="C165" s="139">
        <v>287</v>
      </c>
      <c r="D165" s="139" t="s">
        <v>154</v>
      </c>
      <c r="E165" s="161">
        <v>109480</v>
      </c>
      <c r="F165" s="161">
        <v>31420760</v>
      </c>
      <c r="G165" s="161">
        <v>109480</v>
      </c>
      <c r="H165" s="161">
        <v>31420760</v>
      </c>
      <c r="I165" s="161">
        <v>0</v>
      </c>
      <c r="J165" s="161"/>
      <c r="K165" s="161">
        <v>0</v>
      </c>
      <c r="L165" s="161"/>
      <c r="M165" s="162" t="s">
        <v>552</v>
      </c>
    </row>
    <row r="166" spans="1:13" ht="18.399999999999999" customHeight="1">
      <c r="A166" s="170" t="s">
        <v>708</v>
      </c>
      <c r="B166" s="139" t="s">
        <v>118</v>
      </c>
      <c r="C166" s="139"/>
      <c r="D166" s="139" t="s">
        <v>118</v>
      </c>
      <c r="E166" s="161">
        <v>0</v>
      </c>
      <c r="F166" s="161">
        <v>249730270</v>
      </c>
      <c r="G166" s="163"/>
      <c r="H166" s="161">
        <v>249730270</v>
      </c>
      <c r="I166" s="163"/>
      <c r="J166" s="161">
        <v>0</v>
      </c>
      <c r="K166" s="163"/>
      <c r="L166" s="161">
        <v>0</v>
      </c>
      <c r="M166" s="162" t="s">
        <v>118</v>
      </c>
    </row>
    <row r="167" spans="1:13" ht="18.399999999999999" customHeight="1">
      <c r="A167" s="170" t="s">
        <v>709</v>
      </c>
      <c r="B167" s="139" t="s">
        <v>398</v>
      </c>
      <c r="C167" s="139">
        <v>820</v>
      </c>
      <c r="D167" s="139" t="s">
        <v>232</v>
      </c>
      <c r="E167" s="161">
        <v>118330</v>
      </c>
      <c r="F167" s="161">
        <v>97030600</v>
      </c>
      <c r="G167" s="161">
        <v>118330</v>
      </c>
      <c r="H167" s="161">
        <v>97030600</v>
      </c>
      <c r="I167" s="161">
        <v>0</v>
      </c>
      <c r="J167" s="161"/>
      <c r="K167" s="161">
        <v>0</v>
      </c>
      <c r="L167" s="161"/>
      <c r="M167" s="162" t="s">
        <v>553</v>
      </c>
    </row>
    <row r="168" spans="1:13" ht="18.399999999999999" customHeight="1">
      <c r="A168" s="170" t="s">
        <v>710</v>
      </c>
      <c r="B168" s="139" t="s">
        <v>238</v>
      </c>
      <c r="C168" s="139">
        <v>1737</v>
      </c>
      <c r="D168" s="139" t="s">
        <v>232</v>
      </c>
      <c r="E168" s="161">
        <v>87910</v>
      </c>
      <c r="F168" s="161">
        <v>152699670</v>
      </c>
      <c r="G168" s="161">
        <v>87910</v>
      </c>
      <c r="H168" s="161">
        <v>152699670</v>
      </c>
      <c r="I168" s="161">
        <v>0</v>
      </c>
      <c r="J168" s="161"/>
      <c r="K168" s="161">
        <v>0</v>
      </c>
      <c r="L168" s="161"/>
      <c r="M168" s="162" t="s">
        <v>554</v>
      </c>
    </row>
    <row r="169" spans="1:13" ht="18.399999999999999" customHeight="1">
      <c r="A169" s="170" t="s">
        <v>711</v>
      </c>
      <c r="B169" s="139" t="s">
        <v>118</v>
      </c>
      <c r="C169" s="139"/>
      <c r="D169" s="139" t="s">
        <v>118</v>
      </c>
      <c r="E169" s="161">
        <v>0</v>
      </c>
      <c r="F169" s="161">
        <v>7759512</v>
      </c>
      <c r="G169" s="163"/>
      <c r="H169" s="161">
        <v>7759512</v>
      </c>
      <c r="I169" s="163"/>
      <c r="J169" s="161">
        <v>0</v>
      </c>
      <c r="K169" s="163"/>
      <c r="L169" s="161">
        <v>0</v>
      </c>
      <c r="M169" s="162" t="s">
        <v>118</v>
      </c>
    </row>
    <row r="170" spans="1:13" ht="18.399999999999999" customHeight="1">
      <c r="A170" s="170" t="s">
        <v>712</v>
      </c>
      <c r="B170" s="139" t="s">
        <v>555</v>
      </c>
      <c r="C170" s="139">
        <v>7.2</v>
      </c>
      <c r="D170" s="139" t="s">
        <v>389</v>
      </c>
      <c r="E170" s="161">
        <v>1077710</v>
      </c>
      <c r="F170" s="161">
        <v>7759512</v>
      </c>
      <c r="G170" s="161">
        <v>1077710</v>
      </c>
      <c r="H170" s="161">
        <v>7759512</v>
      </c>
      <c r="I170" s="161">
        <v>0</v>
      </c>
      <c r="J170" s="161"/>
      <c r="K170" s="161">
        <v>0</v>
      </c>
      <c r="L170" s="161"/>
      <c r="M170" s="162" t="s">
        <v>556</v>
      </c>
    </row>
    <row r="171" spans="1:13" ht="18.399999999999999" customHeight="1">
      <c r="A171" s="170" t="s">
        <v>713</v>
      </c>
      <c r="B171" s="139" t="s">
        <v>118</v>
      </c>
      <c r="C171" s="139"/>
      <c r="D171" s="139" t="s">
        <v>118</v>
      </c>
      <c r="E171" s="161">
        <v>0</v>
      </c>
      <c r="F171" s="161">
        <v>21273840</v>
      </c>
      <c r="G171" s="163"/>
      <c r="H171" s="161">
        <v>21273840</v>
      </c>
      <c r="I171" s="163"/>
      <c r="J171" s="161">
        <v>0</v>
      </c>
      <c r="K171" s="163"/>
      <c r="L171" s="161">
        <v>0</v>
      </c>
      <c r="M171" s="162" t="s">
        <v>118</v>
      </c>
    </row>
    <row r="172" spans="1:13" ht="18.399999999999999" customHeight="1">
      <c r="A172" s="170" t="s">
        <v>714</v>
      </c>
      <c r="B172" s="139" t="s">
        <v>715</v>
      </c>
      <c r="C172" s="139">
        <v>147</v>
      </c>
      <c r="D172" s="139" t="s">
        <v>596</v>
      </c>
      <c r="E172" s="161">
        <v>144720</v>
      </c>
      <c r="F172" s="161">
        <v>21273840</v>
      </c>
      <c r="G172" s="161">
        <v>144720</v>
      </c>
      <c r="H172" s="161">
        <v>21273840</v>
      </c>
      <c r="I172" s="161">
        <v>0</v>
      </c>
      <c r="J172" s="161"/>
      <c r="K172" s="161">
        <v>0</v>
      </c>
      <c r="L172" s="161"/>
      <c r="M172" s="162" t="s">
        <v>716</v>
      </c>
    </row>
    <row r="173" spans="1:13" ht="18.399999999999999" customHeight="1">
      <c r="A173" s="170" t="s">
        <v>717</v>
      </c>
      <c r="B173" s="139" t="s">
        <v>118</v>
      </c>
      <c r="C173" s="139"/>
      <c r="D173" s="139" t="s">
        <v>118</v>
      </c>
      <c r="E173" s="161">
        <v>0</v>
      </c>
      <c r="F173" s="161">
        <v>2904240</v>
      </c>
      <c r="G173" s="163"/>
      <c r="H173" s="161">
        <v>2904240</v>
      </c>
      <c r="I173" s="163"/>
      <c r="J173" s="161">
        <v>0</v>
      </c>
      <c r="K173" s="163"/>
      <c r="L173" s="161">
        <v>0</v>
      </c>
      <c r="M173" s="162" t="s">
        <v>118</v>
      </c>
    </row>
    <row r="174" spans="1:13" ht="18.399999999999999" customHeight="1">
      <c r="A174" s="170" t="s">
        <v>718</v>
      </c>
      <c r="B174" s="139" t="s">
        <v>719</v>
      </c>
      <c r="C174" s="139">
        <v>24</v>
      </c>
      <c r="D174" s="139" t="s">
        <v>596</v>
      </c>
      <c r="E174" s="161">
        <v>121010</v>
      </c>
      <c r="F174" s="161">
        <v>2904240</v>
      </c>
      <c r="G174" s="161">
        <v>121010</v>
      </c>
      <c r="H174" s="161">
        <v>2904240</v>
      </c>
      <c r="I174" s="161">
        <v>0</v>
      </c>
      <c r="J174" s="161"/>
      <c r="K174" s="161">
        <v>0</v>
      </c>
      <c r="L174" s="161"/>
      <c r="M174" s="162" t="s">
        <v>720</v>
      </c>
    </row>
    <row r="175" spans="1:13" ht="18.399999999999999" customHeight="1">
      <c r="A175" s="170" t="s">
        <v>721</v>
      </c>
      <c r="B175" s="139" t="s">
        <v>118</v>
      </c>
      <c r="C175" s="139"/>
      <c r="D175" s="139" t="s">
        <v>118</v>
      </c>
      <c r="E175" s="161">
        <v>0</v>
      </c>
      <c r="F175" s="161">
        <v>126856530</v>
      </c>
      <c r="G175" s="163"/>
      <c r="H175" s="161">
        <v>126856530</v>
      </c>
      <c r="I175" s="163"/>
      <c r="J175" s="161">
        <v>0</v>
      </c>
      <c r="K175" s="163"/>
      <c r="L175" s="161">
        <v>0</v>
      </c>
      <c r="M175" s="162" t="s">
        <v>118</v>
      </c>
    </row>
    <row r="176" spans="1:13" ht="18.399999999999999" customHeight="1">
      <c r="A176" s="170" t="s">
        <v>722</v>
      </c>
      <c r="B176" s="139" t="s">
        <v>723</v>
      </c>
      <c r="C176" s="139">
        <v>20</v>
      </c>
      <c r="D176" s="139" t="s">
        <v>596</v>
      </c>
      <c r="E176" s="161">
        <v>87660</v>
      </c>
      <c r="F176" s="161">
        <v>1753200</v>
      </c>
      <c r="G176" s="161">
        <v>87660</v>
      </c>
      <c r="H176" s="161">
        <v>1753200</v>
      </c>
      <c r="I176" s="161">
        <v>0</v>
      </c>
      <c r="J176" s="161"/>
      <c r="K176" s="161">
        <v>0</v>
      </c>
      <c r="L176" s="161"/>
      <c r="M176" s="162" t="s">
        <v>724</v>
      </c>
    </row>
    <row r="177" spans="1:13" ht="18.399999999999999" customHeight="1">
      <c r="A177" s="170" t="s">
        <v>722</v>
      </c>
      <c r="B177" s="139" t="s">
        <v>725</v>
      </c>
      <c r="C177" s="139">
        <v>963</v>
      </c>
      <c r="D177" s="139" t="s">
        <v>596</v>
      </c>
      <c r="E177" s="161">
        <v>129910</v>
      </c>
      <c r="F177" s="161">
        <v>125103330</v>
      </c>
      <c r="G177" s="161">
        <v>129910</v>
      </c>
      <c r="H177" s="161">
        <v>125103330</v>
      </c>
      <c r="I177" s="161">
        <v>0</v>
      </c>
      <c r="J177" s="161"/>
      <c r="K177" s="161">
        <v>0</v>
      </c>
      <c r="L177" s="161"/>
      <c r="M177" s="162" t="s">
        <v>726</v>
      </c>
    </row>
    <row r="178" spans="1:13" ht="18.399999999999999" customHeight="1">
      <c r="A178" s="170" t="s">
        <v>727</v>
      </c>
      <c r="B178" s="139" t="s">
        <v>118</v>
      </c>
      <c r="C178" s="139"/>
      <c r="D178" s="139" t="s">
        <v>118</v>
      </c>
      <c r="E178" s="161">
        <v>0</v>
      </c>
      <c r="F178" s="161">
        <v>69273680</v>
      </c>
      <c r="G178" s="163"/>
      <c r="H178" s="161">
        <v>69273680</v>
      </c>
      <c r="I178" s="163"/>
      <c r="J178" s="161">
        <v>0</v>
      </c>
      <c r="K178" s="163"/>
      <c r="L178" s="161">
        <v>0</v>
      </c>
      <c r="M178" s="162" t="s">
        <v>118</v>
      </c>
    </row>
    <row r="179" spans="1:13" ht="18.399999999999999" customHeight="1">
      <c r="A179" s="170" t="s">
        <v>728</v>
      </c>
      <c r="B179" s="139" t="s">
        <v>729</v>
      </c>
      <c r="C179" s="139">
        <v>206</v>
      </c>
      <c r="D179" s="139" t="s">
        <v>596</v>
      </c>
      <c r="E179" s="161">
        <v>336280</v>
      </c>
      <c r="F179" s="161">
        <v>69273680</v>
      </c>
      <c r="G179" s="161">
        <v>336280</v>
      </c>
      <c r="H179" s="161">
        <v>69273680</v>
      </c>
      <c r="I179" s="161">
        <v>0</v>
      </c>
      <c r="J179" s="161"/>
      <c r="K179" s="161">
        <v>0</v>
      </c>
      <c r="L179" s="161"/>
      <c r="M179" s="162" t="s">
        <v>730</v>
      </c>
    </row>
    <row r="180" spans="1:13" ht="18.399999999999999" customHeight="1">
      <c r="A180" s="170" t="s">
        <v>731</v>
      </c>
      <c r="B180" s="139" t="s">
        <v>118</v>
      </c>
      <c r="C180" s="139"/>
      <c r="D180" s="139" t="s">
        <v>118</v>
      </c>
      <c r="E180" s="161">
        <v>0</v>
      </c>
      <c r="F180" s="161">
        <v>5145490</v>
      </c>
      <c r="G180" s="163"/>
      <c r="H180" s="161">
        <v>5145490</v>
      </c>
      <c r="I180" s="163"/>
      <c r="J180" s="161">
        <v>0</v>
      </c>
      <c r="K180" s="163"/>
      <c r="L180" s="161">
        <v>0</v>
      </c>
      <c r="M180" s="162" t="s">
        <v>118</v>
      </c>
    </row>
    <row r="181" spans="1:13" ht="18.399999999999999" customHeight="1">
      <c r="A181" s="170" t="s">
        <v>732</v>
      </c>
      <c r="B181" s="139" t="s">
        <v>733</v>
      </c>
      <c r="C181" s="139">
        <v>6</v>
      </c>
      <c r="D181" s="139" t="s">
        <v>627</v>
      </c>
      <c r="E181" s="161">
        <v>110540</v>
      </c>
      <c r="F181" s="161">
        <v>663240</v>
      </c>
      <c r="G181" s="161">
        <v>110540</v>
      </c>
      <c r="H181" s="161">
        <v>663240</v>
      </c>
      <c r="I181" s="161">
        <v>0</v>
      </c>
      <c r="J181" s="161"/>
      <c r="K181" s="161">
        <v>0</v>
      </c>
      <c r="L181" s="161"/>
      <c r="M181" s="162" t="s">
        <v>734</v>
      </c>
    </row>
    <row r="182" spans="1:13" ht="18.399999999999999" customHeight="1">
      <c r="A182" s="170" t="s">
        <v>735</v>
      </c>
      <c r="B182" s="139" t="s">
        <v>736</v>
      </c>
      <c r="C182" s="139">
        <v>1</v>
      </c>
      <c r="D182" s="139" t="s">
        <v>627</v>
      </c>
      <c r="E182" s="161">
        <v>58930</v>
      </c>
      <c r="F182" s="161">
        <v>58930</v>
      </c>
      <c r="G182" s="161">
        <v>58930</v>
      </c>
      <c r="H182" s="161">
        <v>58930</v>
      </c>
      <c r="I182" s="161">
        <v>0</v>
      </c>
      <c r="J182" s="161"/>
      <c r="K182" s="161">
        <v>0</v>
      </c>
      <c r="L182" s="161"/>
      <c r="M182" s="162" t="s">
        <v>737</v>
      </c>
    </row>
    <row r="183" spans="1:13" ht="18.399999999999999" customHeight="1">
      <c r="A183" s="170" t="s">
        <v>735</v>
      </c>
      <c r="B183" s="139" t="s">
        <v>738</v>
      </c>
      <c r="C183" s="139">
        <v>3</v>
      </c>
      <c r="D183" s="139" t="s">
        <v>627</v>
      </c>
      <c r="E183" s="161">
        <v>98090</v>
      </c>
      <c r="F183" s="161">
        <v>294270</v>
      </c>
      <c r="G183" s="161">
        <v>98090</v>
      </c>
      <c r="H183" s="161">
        <v>294270</v>
      </c>
      <c r="I183" s="161">
        <v>0</v>
      </c>
      <c r="J183" s="161"/>
      <c r="K183" s="161">
        <v>0</v>
      </c>
      <c r="L183" s="161"/>
      <c r="M183" s="162" t="s">
        <v>739</v>
      </c>
    </row>
    <row r="184" spans="1:13" ht="18.399999999999999" customHeight="1">
      <c r="A184" s="170" t="s">
        <v>735</v>
      </c>
      <c r="B184" s="139" t="s">
        <v>740</v>
      </c>
      <c r="C184" s="139">
        <v>12</v>
      </c>
      <c r="D184" s="139" t="s">
        <v>627</v>
      </c>
      <c r="E184" s="161">
        <v>182720</v>
      </c>
      <c r="F184" s="161">
        <v>2192640</v>
      </c>
      <c r="G184" s="161">
        <v>182720</v>
      </c>
      <c r="H184" s="161">
        <v>2192640</v>
      </c>
      <c r="I184" s="161">
        <v>0</v>
      </c>
      <c r="J184" s="161"/>
      <c r="K184" s="161">
        <v>0</v>
      </c>
      <c r="L184" s="161"/>
      <c r="M184" s="162" t="s">
        <v>741</v>
      </c>
    </row>
    <row r="185" spans="1:13" ht="18.399999999999999" customHeight="1">
      <c r="A185" s="170" t="s">
        <v>742</v>
      </c>
      <c r="B185" s="139" t="s">
        <v>743</v>
      </c>
      <c r="C185" s="139">
        <v>5</v>
      </c>
      <c r="D185" s="139" t="s">
        <v>627</v>
      </c>
      <c r="E185" s="161">
        <v>322350</v>
      </c>
      <c r="F185" s="161">
        <v>1611750</v>
      </c>
      <c r="G185" s="161">
        <v>322350</v>
      </c>
      <c r="H185" s="161">
        <v>1611750</v>
      </c>
      <c r="I185" s="161">
        <v>0</v>
      </c>
      <c r="J185" s="161"/>
      <c r="K185" s="161">
        <v>0</v>
      </c>
      <c r="L185" s="161"/>
      <c r="M185" s="162" t="s">
        <v>744</v>
      </c>
    </row>
    <row r="186" spans="1:13" ht="18.399999999999999" customHeight="1">
      <c r="A186" s="170" t="s">
        <v>742</v>
      </c>
      <c r="B186" s="139" t="s">
        <v>745</v>
      </c>
      <c r="C186" s="139">
        <v>1</v>
      </c>
      <c r="D186" s="139" t="s">
        <v>627</v>
      </c>
      <c r="E186" s="161">
        <v>324660</v>
      </c>
      <c r="F186" s="161">
        <v>324660</v>
      </c>
      <c r="G186" s="161">
        <v>324660</v>
      </c>
      <c r="H186" s="161">
        <v>324660</v>
      </c>
      <c r="I186" s="161">
        <v>0</v>
      </c>
      <c r="J186" s="161"/>
      <c r="K186" s="161">
        <v>0</v>
      </c>
      <c r="L186" s="161"/>
      <c r="M186" s="162" t="s">
        <v>746</v>
      </c>
    </row>
    <row r="187" spans="1:13" ht="18.399999999999999" customHeight="1">
      <c r="A187" s="170" t="s">
        <v>747</v>
      </c>
      <c r="B187" s="139" t="s">
        <v>748</v>
      </c>
      <c r="C187" s="139">
        <v>6</v>
      </c>
      <c r="D187" s="139" t="s">
        <v>201</v>
      </c>
      <c r="E187" s="161">
        <v>382700</v>
      </c>
      <c r="F187" s="161">
        <v>2296200</v>
      </c>
      <c r="G187" s="161">
        <v>382700</v>
      </c>
      <c r="H187" s="161">
        <v>2296200</v>
      </c>
      <c r="I187" s="161">
        <v>0</v>
      </c>
      <c r="J187" s="161"/>
      <c r="K187" s="161">
        <v>0</v>
      </c>
      <c r="L187" s="161"/>
      <c r="M187" s="162" t="s">
        <v>749</v>
      </c>
    </row>
    <row r="188" spans="1:13" ht="18.399999999999999" customHeight="1">
      <c r="A188" s="170" t="s">
        <v>750</v>
      </c>
      <c r="B188" s="139" t="s">
        <v>751</v>
      </c>
      <c r="C188" s="139">
        <v>963</v>
      </c>
      <c r="D188" s="139" t="s">
        <v>224</v>
      </c>
      <c r="E188" s="161">
        <v>34460</v>
      </c>
      <c r="F188" s="161">
        <v>33184980</v>
      </c>
      <c r="G188" s="161">
        <v>34460</v>
      </c>
      <c r="H188" s="161">
        <v>33184980</v>
      </c>
      <c r="I188" s="161">
        <v>0</v>
      </c>
      <c r="J188" s="161"/>
      <c r="K188" s="161">
        <v>0</v>
      </c>
      <c r="L188" s="161"/>
      <c r="M188" s="162" t="s">
        <v>752</v>
      </c>
    </row>
    <row r="189" spans="1:13" ht="18.399999999999999" customHeight="1">
      <c r="A189" s="170" t="s">
        <v>753</v>
      </c>
      <c r="B189" s="139" t="s">
        <v>118</v>
      </c>
      <c r="C189" s="139">
        <v>0.54</v>
      </c>
      <c r="D189" s="139" t="s">
        <v>312</v>
      </c>
      <c r="E189" s="161">
        <v>0</v>
      </c>
      <c r="F189" s="161">
        <v>3190596</v>
      </c>
      <c r="G189" s="163"/>
      <c r="H189" s="161">
        <v>3190596</v>
      </c>
      <c r="I189" s="163"/>
      <c r="J189" s="161">
        <v>0</v>
      </c>
      <c r="K189" s="163"/>
      <c r="L189" s="161">
        <v>0</v>
      </c>
      <c r="M189" s="162" t="s">
        <v>118</v>
      </c>
    </row>
    <row r="190" spans="1:13" ht="18.399999999999999" customHeight="1">
      <c r="A190" s="170" t="s">
        <v>138</v>
      </c>
      <c r="B190" s="139" t="s">
        <v>118</v>
      </c>
      <c r="C190" s="139"/>
      <c r="D190" s="139" t="s">
        <v>118</v>
      </c>
      <c r="E190" s="161">
        <v>0</v>
      </c>
      <c r="F190" s="161">
        <v>0</v>
      </c>
      <c r="G190" s="163"/>
      <c r="H190" s="161">
        <v>0</v>
      </c>
      <c r="I190" s="163"/>
      <c r="J190" s="161">
        <v>0</v>
      </c>
      <c r="K190" s="163"/>
      <c r="L190" s="161">
        <v>0</v>
      </c>
      <c r="M190" s="162" t="s">
        <v>118</v>
      </c>
    </row>
    <row r="191" spans="1:13" ht="18.399999999999999" customHeight="1">
      <c r="A191" s="170" t="s">
        <v>138</v>
      </c>
      <c r="B191" s="139" t="s">
        <v>118</v>
      </c>
      <c r="C191" s="139"/>
      <c r="D191" s="139" t="s">
        <v>118</v>
      </c>
      <c r="E191" s="161">
        <v>0</v>
      </c>
      <c r="F191" s="161">
        <v>0</v>
      </c>
      <c r="G191" s="163"/>
      <c r="H191" s="161">
        <v>0</v>
      </c>
      <c r="I191" s="163"/>
      <c r="J191" s="161">
        <v>0</v>
      </c>
      <c r="K191" s="163"/>
      <c r="L191" s="161">
        <v>0</v>
      </c>
      <c r="M191" s="162" t="s">
        <v>118</v>
      </c>
    </row>
    <row r="192" spans="1:13" ht="18.399999999999999" customHeight="1">
      <c r="A192" s="171"/>
      <c r="B192" s="163"/>
      <c r="C192" s="163"/>
      <c r="D192" s="163"/>
      <c r="E192" s="163"/>
      <c r="F192" s="163"/>
      <c r="G192" s="163"/>
      <c r="H192" s="163"/>
      <c r="I192" s="163"/>
      <c r="J192" s="163"/>
      <c r="K192" s="163"/>
      <c r="L192" s="163"/>
      <c r="M192" s="164"/>
    </row>
    <row r="193" spans="1:13" ht="18.399999999999999" customHeight="1">
      <c r="A193" s="170" t="s">
        <v>251</v>
      </c>
      <c r="B193" s="139" t="s">
        <v>118</v>
      </c>
      <c r="C193" s="139">
        <v>1</v>
      </c>
      <c r="D193" s="139" t="s">
        <v>132</v>
      </c>
      <c r="E193" s="160"/>
      <c r="F193" s="161">
        <v>2959300</v>
      </c>
      <c r="G193" s="160"/>
      <c r="H193" s="161">
        <v>0</v>
      </c>
      <c r="I193" s="160"/>
      <c r="J193" s="161">
        <v>0</v>
      </c>
      <c r="K193" s="160"/>
      <c r="L193" s="161">
        <v>2959300</v>
      </c>
      <c r="M193" s="162" t="s">
        <v>118</v>
      </c>
    </row>
    <row r="194" spans="1:13" ht="18.399999999999999" customHeight="1">
      <c r="A194" s="170" t="s">
        <v>252</v>
      </c>
      <c r="B194" s="139" t="s">
        <v>118</v>
      </c>
      <c r="C194" s="139"/>
      <c r="D194" s="139" t="s">
        <v>118</v>
      </c>
      <c r="E194" s="161">
        <v>0</v>
      </c>
      <c r="F194" s="161">
        <v>2959300</v>
      </c>
      <c r="G194" s="163"/>
      <c r="H194" s="161">
        <v>0</v>
      </c>
      <c r="I194" s="163"/>
      <c r="J194" s="161">
        <v>0</v>
      </c>
      <c r="K194" s="163"/>
      <c r="L194" s="161">
        <v>2959300</v>
      </c>
      <c r="M194" s="162" t="s">
        <v>118</v>
      </c>
    </row>
    <row r="195" spans="1:13" ht="18.399999999999999" customHeight="1">
      <c r="A195" s="170" t="s">
        <v>253</v>
      </c>
      <c r="B195" s="139" t="s">
        <v>118</v>
      </c>
      <c r="C195" s="139"/>
      <c r="D195" s="139" t="s">
        <v>118</v>
      </c>
      <c r="E195" s="161">
        <v>0</v>
      </c>
      <c r="F195" s="161">
        <v>1927600</v>
      </c>
      <c r="G195" s="163"/>
      <c r="H195" s="161">
        <v>0</v>
      </c>
      <c r="I195" s="163"/>
      <c r="J195" s="161">
        <v>0</v>
      </c>
      <c r="K195" s="163"/>
      <c r="L195" s="161">
        <v>1927600</v>
      </c>
      <c r="M195" s="162" t="s">
        <v>118</v>
      </c>
    </row>
    <row r="196" spans="1:13" ht="18.399999999999999" customHeight="1">
      <c r="A196" s="170" t="s">
        <v>254</v>
      </c>
      <c r="B196" s="139" t="s">
        <v>255</v>
      </c>
      <c r="C196" s="139">
        <v>2</v>
      </c>
      <c r="D196" s="139" t="s">
        <v>194</v>
      </c>
      <c r="E196" s="161">
        <v>20000</v>
      </c>
      <c r="F196" s="161">
        <v>40000</v>
      </c>
      <c r="G196" s="161">
        <v>0</v>
      </c>
      <c r="H196" s="161">
        <v>0</v>
      </c>
      <c r="I196" s="161">
        <v>0</v>
      </c>
      <c r="J196" s="161">
        <v>0</v>
      </c>
      <c r="K196" s="161">
        <v>20000</v>
      </c>
      <c r="L196" s="161">
        <v>40000</v>
      </c>
      <c r="M196" s="162" t="s">
        <v>256</v>
      </c>
    </row>
    <row r="197" spans="1:13" ht="18.399999999999999" customHeight="1">
      <c r="A197" s="170" t="s">
        <v>257</v>
      </c>
      <c r="B197" s="139" t="s">
        <v>118</v>
      </c>
      <c r="C197" s="139">
        <v>2</v>
      </c>
      <c r="D197" s="139" t="s">
        <v>194</v>
      </c>
      <c r="E197" s="161">
        <v>37700</v>
      </c>
      <c r="F197" s="161">
        <v>75400</v>
      </c>
      <c r="G197" s="161">
        <v>0</v>
      </c>
      <c r="H197" s="161">
        <v>0</v>
      </c>
      <c r="I197" s="161">
        <v>0</v>
      </c>
      <c r="J197" s="161">
        <v>0</v>
      </c>
      <c r="K197" s="161">
        <v>37700</v>
      </c>
      <c r="L197" s="161">
        <v>75400</v>
      </c>
      <c r="M197" s="162" t="s">
        <v>258</v>
      </c>
    </row>
    <row r="198" spans="1:13" ht="18.399999999999999" customHeight="1">
      <c r="A198" s="170" t="s">
        <v>259</v>
      </c>
      <c r="B198" s="139" t="s">
        <v>118</v>
      </c>
      <c r="C198" s="139">
        <v>2</v>
      </c>
      <c r="D198" s="139" t="s">
        <v>194</v>
      </c>
      <c r="E198" s="161">
        <v>40900</v>
      </c>
      <c r="F198" s="161">
        <v>81800</v>
      </c>
      <c r="G198" s="161">
        <v>0</v>
      </c>
      <c r="H198" s="161">
        <v>0</v>
      </c>
      <c r="I198" s="161">
        <v>0</v>
      </c>
      <c r="J198" s="161">
        <v>0</v>
      </c>
      <c r="K198" s="161">
        <v>40900</v>
      </c>
      <c r="L198" s="161">
        <v>81800</v>
      </c>
      <c r="M198" s="162" t="s">
        <v>260</v>
      </c>
    </row>
    <row r="199" spans="1:13" ht="18.399999999999999" customHeight="1">
      <c r="A199" s="170" t="s">
        <v>261</v>
      </c>
      <c r="B199" s="139" t="s">
        <v>118</v>
      </c>
      <c r="C199" s="139">
        <v>2</v>
      </c>
      <c r="D199" s="139" t="s">
        <v>194</v>
      </c>
      <c r="E199" s="161">
        <v>320000</v>
      </c>
      <c r="F199" s="161">
        <v>640000</v>
      </c>
      <c r="G199" s="161">
        <v>0</v>
      </c>
      <c r="H199" s="161">
        <v>0</v>
      </c>
      <c r="I199" s="161">
        <v>0</v>
      </c>
      <c r="J199" s="161">
        <v>0</v>
      </c>
      <c r="K199" s="161">
        <v>320000</v>
      </c>
      <c r="L199" s="161">
        <v>640000</v>
      </c>
      <c r="M199" s="162" t="s">
        <v>262</v>
      </c>
    </row>
    <row r="200" spans="1:13" ht="18.399999999999999" customHeight="1">
      <c r="A200" s="170" t="s">
        <v>263</v>
      </c>
      <c r="B200" s="139" t="s">
        <v>118</v>
      </c>
      <c r="C200" s="139">
        <v>2</v>
      </c>
      <c r="D200" s="139" t="s">
        <v>194</v>
      </c>
      <c r="E200" s="161">
        <v>172300</v>
      </c>
      <c r="F200" s="161">
        <v>344600</v>
      </c>
      <c r="G200" s="161">
        <v>0</v>
      </c>
      <c r="H200" s="161">
        <v>0</v>
      </c>
      <c r="I200" s="161">
        <v>0</v>
      </c>
      <c r="J200" s="161">
        <v>0</v>
      </c>
      <c r="K200" s="161">
        <v>172300</v>
      </c>
      <c r="L200" s="161">
        <v>344600</v>
      </c>
      <c r="M200" s="162" t="s">
        <v>264</v>
      </c>
    </row>
    <row r="201" spans="1:13" ht="18.399999999999999" customHeight="1">
      <c r="A201" s="170" t="s">
        <v>265</v>
      </c>
      <c r="B201" s="139" t="s">
        <v>118</v>
      </c>
      <c r="C201" s="139">
        <v>2</v>
      </c>
      <c r="D201" s="139" t="s">
        <v>194</v>
      </c>
      <c r="E201" s="161">
        <v>190700</v>
      </c>
      <c r="F201" s="161">
        <v>381400</v>
      </c>
      <c r="G201" s="161">
        <v>0</v>
      </c>
      <c r="H201" s="161">
        <v>0</v>
      </c>
      <c r="I201" s="161">
        <v>0</v>
      </c>
      <c r="J201" s="161">
        <v>0</v>
      </c>
      <c r="K201" s="161">
        <v>190700</v>
      </c>
      <c r="L201" s="161">
        <v>381400</v>
      </c>
      <c r="M201" s="162" t="s">
        <v>266</v>
      </c>
    </row>
    <row r="202" spans="1:13" ht="18.399999999999999" customHeight="1">
      <c r="A202" s="170" t="s">
        <v>267</v>
      </c>
      <c r="B202" s="139" t="s">
        <v>118</v>
      </c>
      <c r="C202" s="139">
        <v>4</v>
      </c>
      <c r="D202" s="139" t="s">
        <v>194</v>
      </c>
      <c r="E202" s="161">
        <v>12900</v>
      </c>
      <c r="F202" s="161">
        <v>51600</v>
      </c>
      <c r="G202" s="161">
        <v>0</v>
      </c>
      <c r="H202" s="161">
        <v>0</v>
      </c>
      <c r="I202" s="161">
        <v>0</v>
      </c>
      <c r="J202" s="161">
        <v>0</v>
      </c>
      <c r="K202" s="161">
        <v>12900</v>
      </c>
      <c r="L202" s="161">
        <v>51600</v>
      </c>
      <c r="M202" s="162" t="s">
        <v>268</v>
      </c>
    </row>
    <row r="203" spans="1:13" ht="18.399999999999999" customHeight="1">
      <c r="A203" s="170" t="s">
        <v>269</v>
      </c>
      <c r="B203" s="139" t="s">
        <v>118</v>
      </c>
      <c r="C203" s="139">
        <v>4</v>
      </c>
      <c r="D203" s="139" t="s">
        <v>194</v>
      </c>
      <c r="E203" s="161">
        <v>78200</v>
      </c>
      <c r="F203" s="161">
        <v>312800</v>
      </c>
      <c r="G203" s="161">
        <v>0</v>
      </c>
      <c r="H203" s="161">
        <v>0</v>
      </c>
      <c r="I203" s="161">
        <v>0</v>
      </c>
      <c r="J203" s="161">
        <v>0</v>
      </c>
      <c r="K203" s="161">
        <v>78200</v>
      </c>
      <c r="L203" s="161">
        <v>312800</v>
      </c>
      <c r="M203" s="162" t="s">
        <v>270</v>
      </c>
    </row>
    <row r="204" spans="1:13" ht="18.399999999999999" customHeight="1">
      <c r="A204" s="170" t="s">
        <v>271</v>
      </c>
      <c r="B204" s="139" t="s">
        <v>118</v>
      </c>
      <c r="C204" s="139"/>
      <c r="D204" s="139" t="s">
        <v>118</v>
      </c>
      <c r="E204" s="161">
        <v>0</v>
      </c>
      <c r="F204" s="161">
        <v>602600</v>
      </c>
      <c r="G204" s="163"/>
      <c r="H204" s="161">
        <v>0</v>
      </c>
      <c r="I204" s="163"/>
      <c r="J204" s="161">
        <v>0</v>
      </c>
      <c r="K204" s="163"/>
      <c r="L204" s="161">
        <v>602600</v>
      </c>
      <c r="M204" s="162" t="s">
        <v>118</v>
      </c>
    </row>
    <row r="205" spans="1:13" ht="18.399999999999999" customHeight="1">
      <c r="A205" s="170" t="s">
        <v>272</v>
      </c>
      <c r="B205" s="139" t="s">
        <v>118</v>
      </c>
      <c r="C205" s="139">
        <v>2</v>
      </c>
      <c r="D205" s="139" t="s">
        <v>194</v>
      </c>
      <c r="E205" s="161">
        <v>117400</v>
      </c>
      <c r="F205" s="161">
        <v>234800</v>
      </c>
      <c r="G205" s="161">
        <v>0</v>
      </c>
      <c r="H205" s="161">
        <v>0</v>
      </c>
      <c r="I205" s="161">
        <v>0</v>
      </c>
      <c r="J205" s="161">
        <v>0</v>
      </c>
      <c r="K205" s="161">
        <v>117400</v>
      </c>
      <c r="L205" s="161">
        <v>234800</v>
      </c>
      <c r="M205" s="162" t="s">
        <v>273</v>
      </c>
    </row>
    <row r="206" spans="1:13" ht="18.399999999999999" customHeight="1">
      <c r="A206" s="170" t="s">
        <v>274</v>
      </c>
      <c r="B206" s="139" t="s">
        <v>118</v>
      </c>
      <c r="C206" s="139">
        <v>1</v>
      </c>
      <c r="D206" s="139" t="s">
        <v>194</v>
      </c>
      <c r="E206" s="161">
        <v>86600</v>
      </c>
      <c r="F206" s="161">
        <v>86600</v>
      </c>
      <c r="G206" s="161">
        <v>0</v>
      </c>
      <c r="H206" s="161">
        <v>0</v>
      </c>
      <c r="I206" s="161">
        <v>0</v>
      </c>
      <c r="J206" s="161">
        <v>0</v>
      </c>
      <c r="K206" s="161">
        <v>86600</v>
      </c>
      <c r="L206" s="161">
        <v>86600</v>
      </c>
      <c r="M206" s="162" t="s">
        <v>275</v>
      </c>
    </row>
    <row r="207" spans="1:13" ht="18.399999999999999" customHeight="1">
      <c r="A207" s="170" t="s">
        <v>276</v>
      </c>
      <c r="B207" s="139" t="s">
        <v>118</v>
      </c>
      <c r="C207" s="139">
        <v>1</v>
      </c>
      <c r="D207" s="139" t="s">
        <v>194</v>
      </c>
      <c r="E207" s="161">
        <v>66500</v>
      </c>
      <c r="F207" s="161">
        <v>66500</v>
      </c>
      <c r="G207" s="161">
        <v>0</v>
      </c>
      <c r="H207" s="161">
        <v>0</v>
      </c>
      <c r="I207" s="161">
        <v>0</v>
      </c>
      <c r="J207" s="161">
        <v>0</v>
      </c>
      <c r="K207" s="161">
        <v>66500</v>
      </c>
      <c r="L207" s="161">
        <v>66500</v>
      </c>
      <c r="M207" s="162" t="s">
        <v>277</v>
      </c>
    </row>
    <row r="208" spans="1:13" ht="18.399999999999999" customHeight="1">
      <c r="A208" s="170" t="s">
        <v>278</v>
      </c>
      <c r="B208" s="139" t="s">
        <v>118</v>
      </c>
      <c r="C208" s="139">
        <v>1</v>
      </c>
      <c r="D208" s="139" t="s">
        <v>194</v>
      </c>
      <c r="E208" s="161">
        <v>129100</v>
      </c>
      <c r="F208" s="161">
        <v>129100</v>
      </c>
      <c r="G208" s="161">
        <v>0</v>
      </c>
      <c r="H208" s="161">
        <v>0</v>
      </c>
      <c r="I208" s="161">
        <v>0</v>
      </c>
      <c r="J208" s="161">
        <v>0</v>
      </c>
      <c r="K208" s="161">
        <v>129100</v>
      </c>
      <c r="L208" s="161">
        <v>129100</v>
      </c>
      <c r="M208" s="162" t="s">
        <v>279</v>
      </c>
    </row>
    <row r="209" spans="1:13" ht="18.399999999999999" customHeight="1">
      <c r="A209" s="170" t="s">
        <v>280</v>
      </c>
      <c r="B209" s="139" t="s">
        <v>118</v>
      </c>
      <c r="C209" s="139">
        <v>1</v>
      </c>
      <c r="D209" s="139" t="s">
        <v>194</v>
      </c>
      <c r="E209" s="161">
        <v>40200</v>
      </c>
      <c r="F209" s="161">
        <v>40200</v>
      </c>
      <c r="G209" s="161">
        <v>0</v>
      </c>
      <c r="H209" s="161">
        <v>0</v>
      </c>
      <c r="I209" s="161">
        <v>0</v>
      </c>
      <c r="J209" s="161">
        <v>0</v>
      </c>
      <c r="K209" s="161">
        <v>40200</v>
      </c>
      <c r="L209" s="161">
        <v>40200</v>
      </c>
      <c r="M209" s="162" t="s">
        <v>281</v>
      </c>
    </row>
    <row r="210" spans="1:13" ht="18.399999999999999" customHeight="1">
      <c r="A210" s="170" t="s">
        <v>282</v>
      </c>
      <c r="B210" s="139" t="s">
        <v>118</v>
      </c>
      <c r="C210" s="139">
        <v>1</v>
      </c>
      <c r="D210" s="139" t="s">
        <v>194</v>
      </c>
      <c r="E210" s="161">
        <v>45400</v>
      </c>
      <c r="F210" s="161">
        <v>45400</v>
      </c>
      <c r="G210" s="161">
        <v>0</v>
      </c>
      <c r="H210" s="161">
        <v>0</v>
      </c>
      <c r="I210" s="161">
        <v>0</v>
      </c>
      <c r="J210" s="161">
        <v>0</v>
      </c>
      <c r="K210" s="161">
        <v>45400</v>
      </c>
      <c r="L210" s="161">
        <v>45400</v>
      </c>
      <c r="M210" s="162" t="s">
        <v>283</v>
      </c>
    </row>
    <row r="211" spans="1:13" ht="18.399999999999999" customHeight="1">
      <c r="A211" s="170" t="s">
        <v>284</v>
      </c>
      <c r="B211" s="139" t="s">
        <v>118</v>
      </c>
      <c r="C211" s="139"/>
      <c r="D211" s="139" t="s">
        <v>118</v>
      </c>
      <c r="E211" s="161">
        <v>0</v>
      </c>
      <c r="F211" s="161">
        <v>429100</v>
      </c>
      <c r="G211" s="163"/>
      <c r="H211" s="161">
        <v>0</v>
      </c>
      <c r="I211" s="163"/>
      <c r="J211" s="161">
        <v>0</v>
      </c>
      <c r="K211" s="163"/>
      <c r="L211" s="161">
        <v>429100</v>
      </c>
      <c r="M211" s="162" t="s">
        <v>118</v>
      </c>
    </row>
    <row r="212" spans="1:13" ht="18.399999999999999" customHeight="1">
      <c r="A212" s="170" t="s">
        <v>285</v>
      </c>
      <c r="B212" s="139" t="s">
        <v>118</v>
      </c>
      <c r="C212" s="139">
        <v>5</v>
      </c>
      <c r="D212" s="139" t="s">
        <v>194</v>
      </c>
      <c r="E212" s="161">
        <v>8600</v>
      </c>
      <c r="F212" s="161">
        <v>43000</v>
      </c>
      <c r="G212" s="161">
        <v>0</v>
      </c>
      <c r="H212" s="161">
        <v>0</v>
      </c>
      <c r="I212" s="161">
        <v>0</v>
      </c>
      <c r="J212" s="161">
        <v>0</v>
      </c>
      <c r="K212" s="161">
        <v>8600</v>
      </c>
      <c r="L212" s="161">
        <v>43000</v>
      </c>
      <c r="M212" s="162" t="s">
        <v>286</v>
      </c>
    </row>
    <row r="213" spans="1:13" ht="18.399999999999999" customHeight="1">
      <c r="A213" s="170" t="s">
        <v>287</v>
      </c>
      <c r="B213" s="139" t="s">
        <v>118</v>
      </c>
      <c r="C213" s="139">
        <v>5</v>
      </c>
      <c r="D213" s="139" t="s">
        <v>194</v>
      </c>
      <c r="E213" s="161">
        <v>19700</v>
      </c>
      <c r="F213" s="161">
        <v>98500</v>
      </c>
      <c r="G213" s="161">
        <v>0</v>
      </c>
      <c r="H213" s="161">
        <v>0</v>
      </c>
      <c r="I213" s="161">
        <v>0</v>
      </c>
      <c r="J213" s="161">
        <v>0</v>
      </c>
      <c r="K213" s="161">
        <v>19700</v>
      </c>
      <c r="L213" s="161">
        <v>98500</v>
      </c>
      <c r="M213" s="162" t="s">
        <v>288</v>
      </c>
    </row>
    <row r="214" spans="1:13" ht="18.399999999999999" customHeight="1">
      <c r="A214" s="170" t="s">
        <v>289</v>
      </c>
      <c r="B214" s="139" t="s">
        <v>118</v>
      </c>
      <c r="C214" s="139">
        <v>4</v>
      </c>
      <c r="D214" s="139" t="s">
        <v>194</v>
      </c>
      <c r="E214" s="161">
        <v>12400</v>
      </c>
      <c r="F214" s="161">
        <v>49600</v>
      </c>
      <c r="G214" s="161">
        <v>0</v>
      </c>
      <c r="H214" s="161">
        <v>0</v>
      </c>
      <c r="I214" s="161">
        <v>0</v>
      </c>
      <c r="J214" s="161">
        <v>0</v>
      </c>
      <c r="K214" s="161">
        <v>12400</v>
      </c>
      <c r="L214" s="161">
        <v>49600</v>
      </c>
      <c r="M214" s="162" t="s">
        <v>290</v>
      </c>
    </row>
    <row r="215" spans="1:13" ht="18.399999999999999" customHeight="1">
      <c r="A215" s="170" t="s">
        <v>291</v>
      </c>
      <c r="B215" s="139" t="s">
        <v>118</v>
      </c>
      <c r="C215" s="139">
        <v>5</v>
      </c>
      <c r="D215" s="139" t="s">
        <v>194</v>
      </c>
      <c r="E215" s="161">
        <v>32600</v>
      </c>
      <c r="F215" s="161">
        <v>163000</v>
      </c>
      <c r="G215" s="161">
        <v>0</v>
      </c>
      <c r="H215" s="161">
        <v>0</v>
      </c>
      <c r="I215" s="161">
        <v>0</v>
      </c>
      <c r="J215" s="161">
        <v>0</v>
      </c>
      <c r="K215" s="161">
        <v>32600</v>
      </c>
      <c r="L215" s="161">
        <v>163000</v>
      </c>
      <c r="M215" s="162" t="s">
        <v>292</v>
      </c>
    </row>
    <row r="216" spans="1:13" ht="18.399999999999999" customHeight="1">
      <c r="A216" s="170" t="s">
        <v>293</v>
      </c>
      <c r="B216" s="139" t="s">
        <v>118</v>
      </c>
      <c r="C216" s="139">
        <v>3</v>
      </c>
      <c r="D216" s="139" t="s">
        <v>194</v>
      </c>
      <c r="E216" s="161">
        <v>25000</v>
      </c>
      <c r="F216" s="161">
        <v>75000</v>
      </c>
      <c r="G216" s="161">
        <v>0</v>
      </c>
      <c r="H216" s="161">
        <v>0</v>
      </c>
      <c r="I216" s="161">
        <v>0</v>
      </c>
      <c r="J216" s="161">
        <v>0</v>
      </c>
      <c r="K216" s="161">
        <v>25000</v>
      </c>
      <c r="L216" s="161">
        <v>75000</v>
      </c>
      <c r="M216" s="162" t="s">
        <v>294</v>
      </c>
    </row>
    <row r="217" spans="1:13" ht="18.399999999999999" customHeight="1">
      <c r="A217" s="170" t="s">
        <v>138</v>
      </c>
      <c r="B217" s="139" t="s">
        <v>118</v>
      </c>
      <c r="C217" s="139"/>
      <c r="D217" s="139" t="s">
        <v>118</v>
      </c>
      <c r="E217" s="161">
        <v>0</v>
      </c>
      <c r="F217" s="161">
        <v>0</v>
      </c>
      <c r="G217" s="163"/>
      <c r="H217" s="161">
        <v>0</v>
      </c>
      <c r="I217" s="163"/>
      <c r="J217" s="161">
        <v>0</v>
      </c>
      <c r="K217" s="163"/>
      <c r="L217" s="161">
        <v>0</v>
      </c>
      <c r="M217" s="162" t="s">
        <v>118</v>
      </c>
    </row>
    <row r="218" spans="1:13" ht="18.399999999999999" customHeight="1">
      <c r="A218" s="171"/>
      <c r="B218" s="163"/>
      <c r="C218" s="163"/>
      <c r="D218" s="163"/>
      <c r="E218" s="163"/>
      <c r="F218" s="163"/>
      <c r="G218" s="163"/>
      <c r="H218" s="163"/>
      <c r="I218" s="163"/>
      <c r="J218" s="163"/>
      <c r="K218" s="163"/>
      <c r="L218" s="163"/>
      <c r="M218" s="164"/>
    </row>
    <row r="219" spans="1:13" ht="18.399999999999999" customHeight="1">
      <c r="A219" s="170" t="s">
        <v>564</v>
      </c>
      <c r="B219" s="139" t="s">
        <v>118</v>
      </c>
      <c r="C219" s="139">
        <v>1</v>
      </c>
      <c r="D219" s="139" t="s">
        <v>132</v>
      </c>
      <c r="E219" s="160"/>
      <c r="F219" s="161">
        <v>95636616</v>
      </c>
      <c r="G219" s="160"/>
      <c r="H219" s="161">
        <v>3613505</v>
      </c>
      <c r="I219" s="160"/>
      <c r="J219" s="161">
        <v>85323111</v>
      </c>
      <c r="K219" s="160"/>
      <c r="L219" s="161">
        <v>6700000</v>
      </c>
      <c r="M219" s="162" t="s">
        <v>118</v>
      </c>
    </row>
    <row r="220" spans="1:13" ht="18.399999999999999" customHeight="1">
      <c r="A220" s="170" t="s">
        <v>541</v>
      </c>
      <c r="B220" s="139" t="s">
        <v>118</v>
      </c>
      <c r="C220" s="139"/>
      <c r="D220" s="139" t="s">
        <v>118</v>
      </c>
      <c r="E220" s="161">
        <v>0</v>
      </c>
      <c r="F220" s="161">
        <v>10882046</v>
      </c>
      <c r="G220" s="163"/>
      <c r="H220" s="161">
        <v>3613505</v>
      </c>
      <c r="I220" s="163"/>
      <c r="J220" s="161">
        <v>7268541</v>
      </c>
      <c r="K220" s="163"/>
      <c r="L220" s="161">
        <v>0</v>
      </c>
      <c r="M220" s="162" t="s">
        <v>118</v>
      </c>
    </row>
    <row r="221" spans="1:13" ht="18.399999999999999" customHeight="1">
      <c r="A221" s="170" t="s">
        <v>375</v>
      </c>
      <c r="B221" s="139" t="s">
        <v>376</v>
      </c>
      <c r="C221" s="139">
        <v>2</v>
      </c>
      <c r="D221" s="139" t="s">
        <v>224</v>
      </c>
      <c r="E221" s="161">
        <v>115500</v>
      </c>
      <c r="F221" s="161">
        <v>231000</v>
      </c>
      <c r="G221" s="161">
        <v>115500</v>
      </c>
      <c r="H221" s="161">
        <v>231000</v>
      </c>
      <c r="I221" s="161">
        <v>0</v>
      </c>
      <c r="J221" s="161"/>
      <c r="K221" s="161">
        <v>0</v>
      </c>
      <c r="L221" s="161"/>
      <c r="M221" s="162" t="s">
        <v>377</v>
      </c>
    </row>
    <row r="222" spans="1:13" ht="18.399999999999999" customHeight="1">
      <c r="A222" s="170" t="s">
        <v>378</v>
      </c>
      <c r="B222" s="139" t="s">
        <v>379</v>
      </c>
      <c r="C222" s="139">
        <v>1</v>
      </c>
      <c r="D222" s="139" t="s">
        <v>224</v>
      </c>
      <c r="E222" s="161">
        <v>154000</v>
      </c>
      <c r="F222" s="161">
        <v>154000</v>
      </c>
      <c r="G222" s="161">
        <v>154000</v>
      </c>
      <c r="H222" s="161">
        <v>154000</v>
      </c>
      <c r="I222" s="161">
        <v>0</v>
      </c>
      <c r="J222" s="161"/>
      <c r="K222" s="161">
        <v>0</v>
      </c>
      <c r="L222" s="161"/>
      <c r="M222" s="162" t="s">
        <v>380</v>
      </c>
    </row>
    <row r="223" spans="1:13" ht="18.399999999999999" customHeight="1">
      <c r="A223" s="170" t="s">
        <v>381</v>
      </c>
      <c r="B223" s="139" t="s">
        <v>379</v>
      </c>
      <c r="C223" s="139">
        <v>1</v>
      </c>
      <c r="D223" s="139" t="s">
        <v>224</v>
      </c>
      <c r="E223" s="161">
        <v>154000</v>
      </c>
      <c r="F223" s="161">
        <v>154000</v>
      </c>
      <c r="G223" s="161">
        <v>154000</v>
      </c>
      <c r="H223" s="161">
        <v>154000</v>
      </c>
      <c r="I223" s="161">
        <v>0</v>
      </c>
      <c r="J223" s="161"/>
      <c r="K223" s="161">
        <v>0</v>
      </c>
      <c r="L223" s="161"/>
      <c r="M223" s="162" t="s">
        <v>382</v>
      </c>
    </row>
    <row r="224" spans="1:13" ht="18.399999999999999" customHeight="1">
      <c r="A224" s="170" t="s">
        <v>383</v>
      </c>
      <c r="B224" s="139" t="s">
        <v>565</v>
      </c>
      <c r="C224" s="139">
        <v>1869</v>
      </c>
      <c r="D224" s="139" t="s">
        <v>224</v>
      </c>
      <c r="E224" s="161">
        <v>5534</v>
      </c>
      <c r="F224" s="161">
        <v>10343046</v>
      </c>
      <c r="G224" s="161">
        <v>1645</v>
      </c>
      <c r="H224" s="161">
        <v>3074505</v>
      </c>
      <c r="I224" s="161">
        <v>3889</v>
      </c>
      <c r="J224" s="161">
        <v>7268541</v>
      </c>
      <c r="K224" s="161">
        <v>0</v>
      </c>
      <c r="L224" s="161">
        <v>0</v>
      </c>
      <c r="M224" s="162" t="s">
        <v>295</v>
      </c>
    </row>
    <row r="225" spans="1:13" ht="18.399999999999999" customHeight="1">
      <c r="A225" s="170" t="s">
        <v>542</v>
      </c>
      <c r="B225" s="139" t="s">
        <v>384</v>
      </c>
      <c r="C225" s="139">
        <v>205</v>
      </c>
      <c r="D225" s="139" t="s">
        <v>385</v>
      </c>
      <c r="E225" s="161">
        <v>380754</v>
      </c>
      <c r="F225" s="161">
        <v>78054570</v>
      </c>
      <c r="G225" s="161">
        <v>0</v>
      </c>
      <c r="H225" s="161">
        <v>0</v>
      </c>
      <c r="I225" s="161">
        <v>380754</v>
      </c>
      <c r="J225" s="161">
        <v>78054570</v>
      </c>
      <c r="K225" s="161">
        <v>0</v>
      </c>
      <c r="L225" s="161">
        <v>0</v>
      </c>
      <c r="M225" s="162" t="s">
        <v>150</v>
      </c>
    </row>
    <row r="226" spans="1:13" ht="18.399999999999999" customHeight="1">
      <c r="A226" s="170" t="s">
        <v>754</v>
      </c>
      <c r="B226" s="139" t="s">
        <v>118</v>
      </c>
      <c r="C226" s="139"/>
      <c r="D226" s="139" t="s">
        <v>118</v>
      </c>
      <c r="E226" s="161">
        <v>0</v>
      </c>
      <c r="F226" s="161">
        <v>6700000</v>
      </c>
      <c r="G226" s="163"/>
      <c r="H226" s="161">
        <v>0</v>
      </c>
      <c r="I226" s="163"/>
      <c r="J226" s="161">
        <v>0</v>
      </c>
      <c r="K226" s="163"/>
      <c r="L226" s="161">
        <v>6700000</v>
      </c>
      <c r="M226" s="162" t="s">
        <v>118</v>
      </c>
    </row>
    <row r="227" spans="1:13" ht="18.399999999999999" customHeight="1">
      <c r="A227" s="170" t="s">
        <v>755</v>
      </c>
      <c r="B227" s="139" t="s">
        <v>118</v>
      </c>
      <c r="C227" s="139">
        <v>1</v>
      </c>
      <c r="D227" s="139" t="s">
        <v>132</v>
      </c>
      <c r="E227" s="161">
        <v>2500000</v>
      </c>
      <c r="F227" s="161">
        <v>2500000</v>
      </c>
      <c r="G227" s="161">
        <v>0</v>
      </c>
      <c r="H227" s="161">
        <v>0</v>
      </c>
      <c r="I227" s="161">
        <v>0</v>
      </c>
      <c r="J227" s="161">
        <v>0</v>
      </c>
      <c r="K227" s="161">
        <v>2500000</v>
      </c>
      <c r="L227" s="161">
        <v>2500000</v>
      </c>
      <c r="M227" s="162" t="s">
        <v>756</v>
      </c>
    </row>
    <row r="228" spans="1:13" ht="18.399999999999999" customHeight="1">
      <c r="A228" s="170" t="s">
        <v>757</v>
      </c>
      <c r="B228" s="139" t="s">
        <v>118</v>
      </c>
      <c r="C228" s="139">
        <v>1</v>
      </c>
      <c r="D228" s="139" t="s">
        <v>132</v>
      </c>
      <c r="E228" s="161">
        <v>4200000</v>
      </c>
      <c r="F228" s="161">
        <v>4200000</v>
      </c>
      <c r="G228" s="161">
        <v>0</v>
      </c>
      <c r="H228" s="161">
        <v>0</v>
      </c>
      <c r="I228" s="161">
        <v>0</v>
      </c>
      <c r="J228" s="161">
        <v>0</v>
      </c>
      <c r="K228" s="161">
        <v>4200000</v>
      </c>
      <c r="L228" s="161">
        <v>4200000</v>
      </c>
      <c r="M228" s="162" t="s">
        <v>758</v>
      </c>
    </row>
    <row r="229" spans="1:13" ht="18.399999999999999" customHeight="1">
      <c r="A229" s="171"/>
      <c r="B229" s="163"/>
      <c r="C229" s="163"/>
      <c r="D229" s="163"/>
      <c r="E229" s="163"/>
      <c r="F229" s="163"/>
      <c r="G229" s="163"/>
      <c r="H229" s="163"/>
      <c r="I229" s="163"/>
      <c r="J229" s="163"/>
      <c r="K229" s="163"/>
      <c r="L229" s="163"/>
      <c r="M229" s="164"/>
    </row>
    <row r="230" spans="1:13" ht="18.399999999999999" customHeight="1">
      <c r="A230" s="170" t="s">
        <v>566</v>
      </c>
      <c r="B230" s="139" t="s">
        <v>118</v>
      </c>
      <c r="C230" s="139">
        <v>1</v>
      </c>
      <c r="D230" s="139" t="s">
        <v>132</v>
      </c>
      <c r="E230" s="160"/>
      <c r="F230" s="161">
        <v>3917421</v>
      </c>
      <c r="G230" s="160"/>
      <c r="H230" s="161">
        <v>0</v>
      </c>
      <c r="I230" s="160"/>
      <c r="J230" s="161">
        <v>0</v>
      </c>
      <c r="K230" s="160"/>
      <c r="L230" s="161">
        <v>3917421</v>
      </c>
      <c r="M230" s="162" t="s">
        <v>118</v>
      </c>
    </row>
    <row r="231" spans="1:13" ht="18.399999999999999" customHeight="1">
      <c r="A231" s="170" t="s">
        <v>330</v>
      </c>
      <c r="B231" s="139" t="s">
        <v>331</v>
      </c>
      <c r="C231" s="139">
        <v>1</v>
      </c>
      <c r="D231" s="139" t="s">
        <v>332</v>
      </c>
      <c r="E231" s="161">
        <v>3917421</v>
      </c>
      <c r="F231" s="161">
        <v>3917421</v>
      </c>
      <c r="G231" s="161">
        <v>0</v>
      </c>
      <c r="H231" s="161">
        <v>0</v>
      </c>
      <c r="I231" s="161">
        <v>0</v>
      </c>
      <c r="J231" s="161">
        <v>0</v>
      </c>
      <c r="K231" s="161">
        <v>3917421</v>
      </c>
      <c r="L231" s="161">
        <v>3917421</v>
      </c>
      <c r="M231" s="162" t="s">
        <v>152</v>
      </c>
    </row>
    <row r="232" spans="1:13" ht="18.399999999999999" customHeight="1" thickBot="1">
      <c r="A232" s="118"/>
      <c r="B232" s="165"/>
      <c r="C232" s="165"/>
      <c r="D232" s="165"/>
      <c r="E232" s="165"/>
      <c r="F232" s="165"/>
      <c r="G232" s="165"/>
      <c r="H232" s="165"/>
      <c r="I232" s="165"/>
      <c r="J232" s="165"/>
      <c r="K232" s="165"/>
      <c r="L232" s="165"/>
      <c r="M232" s="166"/>
    </row>
  </sheetData>
  <mergeCells count="9">
    <mergeCell ref="I2:J2"/>
    <mergeCell ref="K2:L2"/>
    <mergeCell ref="M2:M3"/>
    <mergeCell ref="A2:A3"/>
    <mergeCell ref="B2:B3"/>
    <mergeCell ref="C2:C3"/>
    <mergeCell ref="D2:D3"/>
    <mergeCell ref="E2:F2"/>
    <mergeCell ref="G2:H2"/>
  </mergeCells>
  <phoneticPr fontId="4" type="noConversion"/>
  <pageMargins left="0.31496062992125984" right="0.31496062992125984" top="1" bottom="0.59055118110236215" header="0.5" footer="0.5"/>
  <pageSetup paperSize="9" orientation="landscape" r:id="rId1"/>
  <headerFooter alignWithMargins="0">
    <oddHeader>&amp;RPage : &amp;P/&amp;N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11</vt:i4>
      </vt:variant>
      <vt:variant>
        <vt:lpstr>이름 지정된 범위</vt:lpstr>
      </vt:variant>
      <vt:variant>
        <vt:i4>13</vt:i4>
      </vt:variant>
    </vt:vector>
  </HeadingPairs>
  <TitlesOfParts>
    <vt:vector size="24" baseType="lpstr">
      <vt:lpstr>심사결과</vt:lpstr>
      <vt:lpstr>표지(심사전)</vt:lpstr>
      <vt:lpstr>총공사비 집계</vt:lpstr>
      <vt:lpstr>표지</vt:lpstr>
      <vt:lpstr>원가계산서(심사전)</vt:lpstr>
      <vt:lpstr>원가계산서</vt:lpstr>
      <vt:lpstr>공사비 집계(심사전)</vt:lpstr>
      <vt:lpstr>공사비 집계</vt:lpstr>
      <vt:lpstr>토목-내역서(심사전)</vt:lpstr>
      <vt:lpstr>토목간지</vt:lpstr>
      <vt:lpstr>토목-내역서</vt:lpstr>
      <vt:lpstr>'공사비 집계'!Print_Area</vt:lpstr>
      <vt:lpstr>'공사비 집계(심사전)'!Print_Area</vt:lpstr>
      <vt:lpstr>심사결과!Print_Area</vt:lpstr>
      <vt:lpstr>원가계산서!Print_Area</vt:lpstr>
      <vt:lpstr>'원가계산서(심사전)'!Print_Area</vt:lpstr>
      <vt:lpstr>'총공사비 집계'!Print_Area</vt:lpstr>
      <vt:lpstr>토목간지!Print_Area</vt:lpstr>
      <vt:lpstr>'토목-내역서'!Print_Area</vt:lpstr>
      <vt:lpstr>'토목-내역서(심사전)'!Print_Area</vt:lpstr>
      <vt:lpstr>표지!Print_Area</vt:lpstr>
      <vt:lpstr>'표지(심사전)'!Print_Area</vt:lpstr>
      <vt:lpstr>'토목-내역서'!Print_Titles</vt:lpstr>
      <vt:lpstr>'토목-내역서(심사전)'!Print_Titles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제주도청</cp:lastModifiedBy>
  <cp:lastPrinted>2026-08-12T06:12:47Z</cp:lastPrinted>
  <dcterms:created xsi:type="dcterms:W3CDTF">2022-04-12T08:27:16Z</dcterms:created>
  <dcterms:modified xsi:type="dcterms:W3CDTF">2026-09-07T06:32:54Z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Fasoo_Trace_ID" pid="2">
    <vt:lpwstr>eyJub2RlMSI6eyJkc2QiOiIwMTAwMDAwMDAwMDAyNTU4IiwibG9nVGltZSI6IjIwMjYtMDktMDdUMDY6MzI6NTJaIiwicElEIjoxLCJwcm9jZXNzSWQiOjIxMjgwLCJwcm9jZXNzTmFtZSI6IkVYQ0VMLkVYRSIsInRyYWNlSWQiOiJGQkNFM0U0QTA2N0M0QjhBQTQ5M0YwMjAwNEFDNEM0QiIsInVzZXJDb2RlIjoic29uZ2hhbmE3NSJ9LCJub2RlMiI6eyJkc2QiOiIwMTAwMDAwMDAwMDAyNTU4IiwibG9nVGltZSI6IjIwMjYtMDktMDdUMDY6MzI6NTJaIiwicElEIjoxLCJwcm9jZXNzSWQiOjIxMjgwLCJwcm9jZXNzTmFtZSI6IkVYQ0VMLkVYRSIsInRyYWNlSWQiOiJGQkNFM0U0QTA2N0M0QjhBQTQ5M0YwMjAwNEFDNEM0QiIsInVzZXJDb2RlIjoic29uZ2hhbmE3NSJ9LCJub2RlMyI6eyJkc2QiOiIwMDAwMDAwMDAwMDAwMDAwIiwibG9nVGltZSI6IjIwMjYtMDktMDhUMDE6Mjk6MTFaIiwicElEIjoyMDQ4LCJwcm9jZXNzSWQiOjIxMjgwLCJwcm9jZXNzTmFtZSI6IkVYQ0VMLkVYRSIsInRyYWNlSWQiOiIxMzczRjI1QTI4QUU0NDZGOEJEMjFBQ0IwRThCMUM2MCIsInVzZXJDb2RlIjoic29uZ2hhbmE3NSJ9LCJub2RlNCI6eyJkc2QiOiIwMTAwMDAwMDAwMDAyNTU4IiwibG9nVGltZSI6IjIwMjYtMDktMDhUMDQ6MTQ6NDNaIiwicElEIjoxMDQ4NTc3LCJwcm9jZXNzSWQiOjIxMjgwLCJwcm9jZXNzTmFtZSI6ImZfZmRybWdyLmV4ZSIsInRyYWNlSWQiOiI1MDc1MzEyQzVDQ0M0MkQwQkMyM0MwRjZCMzI1QzY5QyIsInVzZXJDb2RlIjoic29uZ2hhbmE3NSJ9LCJub2RlNSI6eyJkc2QiOiIwMDAwMDAwMDAwMDAwMDAwIiwibG9nVGltZSI6IjIwMjYtMDktMDhUMDQ6MTY6MTZaIiwicElEIjoyMDQ4LCJwcm9jZXNzSWQiOjEzMDc2LCJwcm9jZXNzTmFtZSI6ImZfZmRybWdyLmV4ZSIsInRyYWNlSWQiOiJBRkFDQ0Y4M0I1QjM0OERBQTk1Q0FBRjg4RUYyREIxQSIsInVzZXJDb2RlIjoiY3N5NzQyOCJ9LCJub2RlQ291bnQiOjQsInJvb3RUcmFjZUlkIjoiRkJDRTNFNEEwNjdDNEI4QUE0OTNGMDIwMDRBQzRDNEIifQ==</vt:lpwstr>
  </property>
</Properties>
</file>